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Tourney" sheetId="1" r:id="rId3"/>
    <sheet state="hidden" name="Top Scorer" sheetId="2" r:id="rId4"/>
    <sheet state="hidden" name="R64 (23)" sheetId="3" r:id="rId5"/>
    <sheet state="hidden" name="For Story" sheetId="4" r:id="rId6"/>
    <sheet state="hidden" name="Ratings" sheetId="5" r:id="rId7"/>
    <sheet state="hidden" name="Katies Shadow" sheetId="6" r:id="rId8"/>
    <sheet state="hidden" name="Simulations" sheetId="7" r:id="rId9"/>
    <sheet state="hidden" name="Matchups" sheetId="8" r:id="rId10"/>
    <sheet state="hidden" name="Proj Bracket" sheetId="9" r:id="rId11"/>
    <sheet state="hidden" name="Post" sheetId="10" r:id="rId12"/>
    <sheet state="hidden" name="Round of 64" sheetId="11" r:id="rId13"/>
    <sheet state="hidden" name="Copy of Round of 64" sheetId="12" r:id="rId14"/>
    <sheet state="hidden" name="Round of 64 (21)" sheetId="13" r:id="rId15"/>
    <sheet state="hidden" name="Round of 32" sheetId="14" r:id="rId16"/>
    <sheet state="hidden" name="2023 Tourney" sheetId="15" r:id="rId17"/>
  </sheets>
  <definedNames>
    <definedName name="ratings">Ratings!$A$2:$B$689</definedName>
    <definedName name="ratings22">Ratings!$A:$C</definedName>
    <definedName name="ratings20">Ratings!$A$1:$C$354</definedName>
    <definedName name="Ratings3">Ratings!$A:$E</definedName>
    <definedName hidden="1" localSheetId="1" name="_xlnm._FilterDatabase">'Top Scorer'!$Y$3:$AB$26</definedName>
    <definedName hidden="1" localSheetId="4" name="_xlnm._FilterDatabase">Ratings!$A$1:$G$363</definedName>
  </definedNames>
  <calcPr/>
</workbook>
</file>

<file path=xl/sharedStrings.xml><?xml version="1.0" encoding="utf-8"?>
<sst xmlns="http://schemas.openxmlformats.org/spreadsheetml/2006/main" count="6840" uniqueCount="827">
  <si>
    <t>Region</t>
  </si>
  <si>
    <t>Seed</t>
  </si>
  <si>
    <t>RoundOf64</t>
  </si>
  <si>
    <t>RoundOf32</t>
  </si>
  <si>
    <t>Sim %</t>
  </si>
  <si>
    <t>Sweet16</t>
  </si>
  <si>
    <t>Elite8</t>
  </si>
  <si>
    <t>Final4</t>
  </si>
  <si>
    <t>Odds</t>
  </si>
  <si>
    <t>Finals</t>
  </si>
  <si>
    <t>Champs</t>
  </si>
  <si>
    <t>Version</t>
  </si>
  <si>
    <t>Team</t>
  </si>
  <si>
    <t>Spread</t>
  </si>
  <si>
    <t>Total</t>
  </si>
  <si>
    <t>%</t>
  </si>
  <si>
    <t>ML</t>
  </si>
  <si>
    <t>Points</t>
  </si>
  <si>
    <t>SOUTH</t>
  </si>
  <si>
    <t>South</t>
  </si>
  <si>
    <t>Auburn</t>
  </si>
  <si>
    <t>Alabama St.</t>
  </si>
  <si>
    <t>Louisville</t>
  </si>
  <si>
    <t>Creighton</t>
  </si>
  <si>
    <t>Michigan</t>
  </si>
  <si>
    <t>UC San Diego</t>
  </si>
  <si>
    <t>Midwest</t>
  </si>
  <si>
    <t>Texas A&amp;M</t>
  </si>
  <si>
    <t>East</t>
  </si>
  <si>
    <t>Yale</t>
  </si>
  <si>
    <t>West</t>
  </si>
  <si>
    <t>Mississippi</t>
  </si>
  <si>
    <t>North Carolina</t>
  </si>
  <si>
    <t>Iowa St.</t>
  </si>
  <si>
    <t>Lipscomb</t>
  </si>
  <si>
    <t>Marquette</t>
  </si>
  <si>
    <t>New Mexico</t>
  </si>
  <si>
    <t>Michigan St.</t>
  </si>
  <si>
    <t>Bryant</t>
  </si>
  <si>
    <t>EAST</t>
  </si>
  <si>
    <t>WEST</t>
  </si>
  <si>
    <t>Florida</t>
  </si>
  <si>
    <t>MIDWEST</t>
  </si>
  <si>
    <t>Norfolk St.</t>
  </si>
  <si>
    <t>Connecticut</t>
  </si>
  <si>
    <t>Oklahoma</t>
  </si>
  <si>
    <t>Memphis</t>
  </si>
  <si>
    <t>Colorado St.</t>
  </si>
  <si>
    <t>Maryland</t>
  </si>
  <si>
    <t>Grand Canyon</t>
  </si>
  <si>
    <t>Missouri</t>
  </si>
  <si>
    <t>Drake</t>
  </si>
  <si>
    <t>Texas Tech</t>
  </si>
  <si>
    <t>UNC Wilmington</t>
  </si>
  <si>
    <t>Kansas</t>
  </si>
  <si>
    <t>Arkansas</t>
  </si>
  <si>
    <t>St. John's</t>
  </si>
  <si>
    <t>Nebraska Omaha</t>
  </si>
  <si>
    <t>Duke</t>
  </si>
  <si>
    <t>American</t>
  </si>
  <si>
    <t>Mississippi St.</t>
  </si>
  <si>
    <t>Baylor</t>
  </si>
  <si>
    <t>Oregon</t>
  </si>
  <si>
    <t>Liberty</t>
  </si>
  <si>
    <t>Arizona</t>
  </si>
  <si>
    <t>Akron</t>
  </si>
  <si>
    <t>BYU</t>
  </si>
  <si>
    <t>VCU</t>
  </si>
  <si>
    <t>Wisconsin</t>
  </si>
  <si>
    <t>Montana</t>
  </si>
  <si>
    <t>Saint Mary's</t>
  </si>
  <si>
    <t>Vanderbilt</t>
  </si>
  <si>
    <t>Alabama</t>
  </si>
  <si>
    <t>Robert Morris</t>
  </si>
  <si>
    <t>Houston</t>
  </si>
  <si>
    <t>SIUE</t>
  </si>
  <si>
    <t>Gonzaga</t>
  </si>
  <si>
    <t>Georgia</t>
  </si>
  <si>
    <t>Clemson</t>
  </si>
  <si>
    <t>McNeese</t>
  </si>
  <si>
    <t>Purdue</t>
  </si>
  <si>
    <t>High Point</t>
  </si>
  <si>
    <t>Illinois</t>
  </si>
  <si>
    <t>Xavier</t>
  </si>
  <si>
    <t>Kentucky</t>
  </si>
  <si>
    <t>Troy</t>
  </si>
  <si>
    <t>UCLA</t>
  </si>
  <si>
    <t>Utah St.</t>
  </si>
  <si>
    <t>Tennessee</t>
  </si>
  <si>
    <t>Wofford</t>
  </si>
  <si>
    <t>San Diego St.</t>
  </si>
  <si>
    <t>Saint Francis</t>
  </si>
  <si>
    <t>Mount St. Mary's</t>
  </si>
  <si>
    <t>Texas</t>
  </si>
  <si>
    <t>Player</t>
  </si>
  <si>
    <t>Proj</t>
  </si>
  <si>
    <t>Sim</t>
  </si>
  <si>
    <t>Paolo Banchero</t>
  </si>
  <si>
    <t>Jaden Ivey</t>
  </si>
  <si>
    <t>Ochai Agbaji</t>
  </si>
  <si>
    <t>Armando Bacot</t>
  </si>
  <si>
    <t>Izaiah Brockington</t>
  </si>
  <si>
    <t>Iowa State</t>
  </si>
  <si>
    <t>Bryson Williams</t>
  </si>
  <si>
    <t>Zach Edey</t>
  </si>
  <si>
    <t>Christian Braun</t>
  </si>
  <si>
    <t>Johnny Juzang</t>
  </si>
  <si>
    <t>Kameron McGusty</t>
  </si>
  <si>
    <t>Miami (FL)</t>
  </si>
  <si>
    <t>Wendell Moore</t>
  </si>
  <si>
    <t>Trevion Williams</t>
  </si>
  <si>
    <t>Aljami Durham</t>
  </si>
  <si>
    <t>Providence</t>
  </si>
  <si>
    <t>Jaime Jaquez</t>
  </si>
  <si>
    <t>Isaiah Wong</t>
  </si>
  <si>
    <t>AJ Griffin</t>
  </si>
  <si>
    <t>Villanova</t>
  </si>
  <si>
    <t>Daryl Banks</t>
  </si>
  <si>
    <t>Saint Peter's</t>
  </si>
  <si>
    <t>Nate Watson</t>
  </si>
  <si>
    <t>Brady Manek</t>
  </si>
  <si>
    <t>Charlie Moore</t>
  </si>
  <si>
    <t>Mark Williams</t>
  </si>
  <si>
    <t>KC Ndefo</t>
  </si>
  <si>
    <t>Jared Bynum</t>
  </si>
  <si>
    <t>Caleb Love</t>
  </si>
  <si>
    <t>Tyrese Hunter</t>
  </si>
  <si>
    <t>Kevin Obanor</t>
  </si>
  <si>
    <t>Doug Edert</t>
  </si>
  <si>
    <t>Jalen Wilson</t>
  </si>
  <si>
    <t>Jules Bernard</t>
  </si>
  <si>
    <t>Gabe Kalscheur</t>
  </si>
  <si>
    <t>Davion Warren</t>
  </si>
  <si>
    <t>Sasha Stefanovic</t>
  </si>
  <si>
    <t>David McCormack</t>
  </si>
  <si>
    <t>RJ Davis</t>
  </si>
  <si>
    <t>Jordan Miller</t>
  </si>
  <si>
    <t>Kevin McCullar</t>
  </si>
  <si>
    <t>Eric Hunter</t>
  </si>
  <si>
    <t>Noah Horchler</t>
  </si>
  <si>
    <t>Tyger Campbell</t>
  </si>
  <si>
    <t>Sam Waardenburg</t>
  </si>
  <si>
    <t>Adonis Arms</t>
  </si>
  <si>
    <t>Matthew Lee</t>
  </si>
  <si>
    <t>Remy Martin</t>
  </si>
  <si>
    <t>Cody Riley</t>
  </si>
  <si>
    <t>Aljaz Kunc</t>
  </si>
  <si>
    <t>Trevor Keels</t>
  </si>
  <si>
    <t>Hassan Drame</t>
  </si>
  <si>
    <t>A.J. Reeves</t>
  </si>
  <si>
    <t>Leaky Black</t>
  </si>
  <si>
    <t>Caleb Grill</t>
  </si>
  <si>
    <t>Jeremy Roach</t>
  </si>
  <si>
    <t>Mason Gillis</t>
  </si>
  <si>
    <t>Justin Minaya</t>
  </si>
  <si>
    <t>Puff Johnson</t>
  </si>
  <si>
    <t>Robert Jones</t>
  </si>
  <si>
    <t>Terrence Shannon</t>
  </si>
  <si>
    <t>Caleb Furst</t>
  </si>
  <si>
    <t>Ed Croswell</t>
  </si>
  <si>
    <t>Dontrez Styles</t>
  </si>
  <si>
    <t>George Conditt IV</t>
  </si>
  <si>
    <t>Marcus Santos-Silva</t>
  </si>
  <si>
    <t>Ethan Morton</t>
  </si>
  <si>
    <t>Dajuan Harris</t>
  </si>
  <si>
    <t>Justin McKoy</t>
  </si>
  <si>
    <t>Tristan Enaruna</t>
  </si>
  <si>
    <t>Clarence Nadolny</t>
  </si>
  <si>
    <t>Brandon Newman</t>
  </si>
  <si>
    <t>Mitch Lightfoot</t>
  </si>
  <si>
    <t>Kerwin Walton</t>
  </si>
  <si>
    <t>Tre Jackson</t>
  </si>
  <si>
    <t>Mylik Wilson</t>
  </si>
  <si>
    <t>Isaiah Thompson</t>
  </si>
  <si>
    <t>Joseph Yesufu</t>
  </si>
  <si>
    <t>D'Marco Dunn</t>
  </si>
  <si>
    <t>Jaden Walker</t>
  </si>
  <si>
    <t>Theo John</t>
  </si>
  <si>
    <t>Matt Frost</t>
  </si>
  <si>
    <t>Jalen Coleman-Lands</t>
  </si>
  <si>
    <t>Ryan McAdoo</t>
  </si>
  <si>
    <t>Carter Boothe</t>
  </si>
  <si>
    <t>Daniel Batcho</t>
  </si>
  <si>
    <t>Carson Barrett</t>
  </si>
  <si>
    <t>KJ Adams Jr</t>
  </si>
  <si>
    <t>Dawson Garcia</t>
  </si>
  <si>
    <t>Anthony Walker</t>
  </si>
  <si>
    <t>Joey Baker</t>
  </si>
  <si>
    <t>Chase Martin</t>
  </si>
  <si>
    <t>Zach Clemence</t>
  </si>
  <si>
    <t>Anthony Harris</t>
  </si>
  <si>
    <t>Bensley Joseph</t>
  </si>
  <si>
    <t>Bates Jones</t>
  </si>
  <si>
    <t>Jared Wulbrun</t>
  </si>
  <si>
    <t>Bobby Pettiford</t>
  </si>
  <si>
    <t>Duwe Farris</t>
  </si>
  <si>
    <t>Wooga Poplar</t>
  </si>
  <si>
    <t>Jaylen Blakes</t>
  </si>
  <si>
    <t>Clarence Rupert</t>
  </si>
  <si>
    <t>Chris Teahan</t>
  </si>
  <si>
    <t>Jackson Watkins</t>
  </si>
  <si>
    <t>Deng Gak</t>
  </si>
  <si>
    <t>Michael Savarino</t>
  </si>
  <si>
    <t>Fousseyni Drame</t>
  </si>
  <si>
    <t>Michael Jankovich</t>
  </si>
  <si>
    <t>Rob Landry</t>
  </si>
  <si>
    <t>Rodney Miller</t>
  </si>
  <si>
    <t>Keenan Worthington</t>
  </si>
  <si>
    <t>Jaylen Murray</t>
  </si>
  <si>
    <t>Alyn Breed</t>
  </si>
  <si>
    <t>Creighton Lebo</t>
  </si>
  <si>
    <t>Thomas Oosterbroek</t>
  </si>
  <si>
    <t>KJ Allen</t>
  </si>
  <si>
    <t>Isiah Dasher</t>
  </si>
  <si>
    <t>Brycen Goodine</t>
  </si>
  <si>
    <t>Jaylen Clark</t>
  </si>
  <si>
    <t>Filippos Gkogkos</t>
  </si>
  <si>
    <t>Chibuzo Agbo</t>
  </si>
  <si>
    <t>Oumar Diahame</t>
  </si>
  <si>
    <t>Matteus Case</t>
  </si>
  <si>
    <t>Myles Johnson</t>
  </si>
  <si>
    <t>Austin Timperman</t>
  </si>
  <si>
    <t>Latrell Reid</t>
  </si>
  <si>
    <t>Andrew Fonts</t>
  </si>
  <si>
    <t>Peyton Watson</t>
  </si>
  <si>
    <t>Marty Silvera</t>
  </si>
  <si>
    <t>David Singleton</t>
  </si>
  <si>
    <t>Kenneth Nwuba</t>
  </si>
  <si>
    <t>Jake Kyman</t>
  </si>
  <si>
    <t>Russell Stong</t>
  </si>
  <si>
    <t>Hunter Dickinson</t>
  </si>
  <si>
    <t>Collin Gillespie</t>
  </si>
  <si>
    <t>Justin Moore</t>
  </si>
  <si>
    <t>Eli Brooks</t>
  </si>
  <si>
    <t>Caleb Daniels</t>
  </si>
  <si>
    <t>Jermaine Samuels</t>
  </si>
  <si>
    <t>Caleb Houstan</t>
  </si>
  <si>
    <t>DeVante Jones</t>
  </si>
  <si>
    <t>Eric Dixon</t>
  </si>
  <si>
    <t>Moussa Diabate</t>
  </si>
  <si>
    <t>Brandon Slater</t>
  </si>
  <si>
    <t>Terrance Williams</t>
  </si>
  <si>
    <t>Brandon Johns Jr</t>
  </si>
  <si>
    <t>Frankie Collins</t>
  </si>
  <si>
    <t>Chris Arcidiacono</t>
  </si>
  <si>
    <t>Bryan Antoine</t>
  </si>
  <si>
    <t>Jordan Longino</t>
  </si>
  <si>
    <t>Kobe Bufkin</t>
  </si>
  <si>
    <t>Zeb Jackson</t>
  </si>
  <si>
    <t>Jaron Faulds</t>
  </si>
  <si>
    <t>Jace Howard</t>
  </si>
  <si>
    <t>Adrien Nunez</t>
  </si>
  <si>
    <t>Ian Burns</t>
  </si>
  <si>
    <t>Trey Patterson</t>
  </si>
  <si>
    <t>Nnanna Njoku</t>
  </si>
  <si>
    <t>Drew Timme</t>
  </si>
  <si>
    <t>JD Notae</t>
  </si>
  <si>
    <t>Stanley Umude</t>
  </si>
  <si>
    <t>Chet Holmgren</t>
  </si>
  <si>
    <t>Andrew Nembhard</t>
  </si>
  <si>
    <t>Julian Strawther</t>
  </si>
  <si>
    <t>Au'Diese Toney</t>
  </si>
  <si>
    <t>Rasir Bolton</t>
  </si>
  <si>
    <t>Jaylin Williams</t>
  </si>
  <si>
    <t>Davonte Davis</t>
  </si>
  <si>
    <t>Anton Watson</t>
  </si>
  <si>
    <t>Chris Lykes</t>
  </si>
  <si>
    <t>Trey Wade</t>
  </si>
  <si>
    <t>Kamani Johnson</t>
  </si>
  <si>
    <t>Khalen Robinson</t>
  </si>
  <si>
    <t>Connor Vanover</t>
  </si>
  <si>
    <t>Jaxson Robinson</t>
  </si>
  <si>
    <t>Chance Moore</t>
  </si>
  <si>
    <t>Nolan Hickman</t>
  </si>
  <si>
    <t>Hunter Sallis</t>
  </si>
  <si>
    <t>Ben Gregg</t>
  </si>
  <si>
    <t>Matthew Lang</t>
  </si>
  <si>
    <t>Martynas Arlauskas</t>
  </si>
  <si>
    <t>Will Graves</t>
  </si>
  <si>
    <t>Joe Few</t>
  </si>
  <si>
    <t>Bennedict Mathurin</t>
  </si>
  <si>
    <t>Kyler Edwards</t>
  </si>
  <si>
    <t>Fabian White</t>
  </si>
  <si>
    <t>Christian Koloko</t>
  </si>
  <si>
    <t>Josh Carlton</t>
  </si>
  <si>
    <t>Taze Moore</t>
  </si>
  <si>
    <t>Azuolas Tubelis</t>
  </si>
  <si>
    <t>Jamal Shead</t>
  </si>
  <si>
    <t>Kerr Kriisa</t>
  </si>
  <si>
    <t>Dalen Terry</t>
  </si>
  <si>
    <t>Oumar Ballo</t>
  </si>
  <si>
    <t>Justin Kier</t>
  </si>
  <si>
    <t>Pelle Larsson</t>
  </si>
  <si>
    <t>J'Wan Roberts</t>
  </si>
  <si>
    <t>Adama Bal</t>
  </si>
  <si>
    <t>Shane Nowell</t>
  </si>
  <si>
    <t>Kim Aiken</t>
  </si>
  <si>
    <t>Jordan Mains</t>
  </si>
  <si>
    <t>Tautvilas Tubelis</t>
  </si>
  <si>
    <t>Grant Weitman</t>
  </si>
  <si>
    <t>Ramon Walker Jr.</t>
  </si>
  <si>
    <t>Reggie Chaney</t>
  </si>
  <si>
    <t>Ja'Vier Francis</t>
  </si>
  <si>
    <t>Robbie Armbrester</t>
  </si>
  <si>
    <t>Ryan Elvin</t>
  </si>
  <si>
    <t>Texas A&amp;M-CC</t>
  </si>
  <si>
    <t>West Virginia</t>
  </si>
  <si>
    <t>San Diego State</t>
  </si>
  <si>
    <t>Charleston</t>
  </si>
  <si>
    <t>Virginia</t>
  </si>
  <si>
    <t>Furman</t>
  </si>
  <si>
    <t>NC State</t>
  </si>
  <si>
    <t>UCSB</t>
  </si>
  <si>
    <t>Utah State</t>
  </si>
  <si>
    <t>Princeton</t>
  </si>
  <si>
    <t>Fairleigh</t>
  </si>
  <si>
    <t>Texas Southern</t>
  </si>
  <si>
    <t>FL Atlantic</t>
  </si>
  <si>
    <t>Oral Roberts</t>
  </si>
  <si>
    <t>LA-Lafayette</t>
  </si>
  <si>
    <t>Kansas State</t>
  </si>
  <si>
    <t>Montana St</t>
  </si>
  <si>
    <t>Michigan St</t>
  </si>
  <si>
    <t>USC</t>
  </si>
  <si>
    <t>Vermont</t>
  </si>
  <si>
    <t>N Kentucky</t>
  </si>
  <si>
    <t>Iowa</t>
  </si>
  <si>
    <t>Indiana</t>
  </si>
  <si>
    <t>Kent State</t>
  </si>
  <si>
    <t>Pittsburgh</t>
  </si>
  <si>
    <t>Kennesaw St</t>
  </si>
  <si>
    <t>Penn State</t>
  </si>
  <si>
    <t>Colgate</t>
  </si>
  <si>
    <t>Howard</t>
  </si>
  <si>
    <t>UConn</t>
  </si>
  <si>
    <t>Iona</t>
  </si>
  <si>
    <t>TCU</t>
  </si>
  <si>
    <t>Arizona St</t>
  </si>
  <si>
    <t>Northwestern</t>
  </si>
  <si>
    <t>Boise State</t>
  </si>
  <si>
    <t>UNC Asheville</t>
  </si>
  <si>
    <t>SE Missouri</t>
  </si>
  <si>
    <t>Mississippi St</t>
  </si>
  <si>
    <t>Nevada</t>
  </si>
  <si>
    <t>Round of 32</t>
  </si>
  <si>
    <t>Sweet 16</t>
  </si>
  <si>
    <t>Elite Eight</t>
  </si>
  <si>
    <t>Final Four</t>
  </si>
  <si>
    <t>Wright State</t>
  </si>
  <si>
    <t>Seton Hall</t>
  </si>
  <si>
    <t>UAB</t>
  </si>
  <si>
    <t>Chattanooga</t>
  </si>
  <si>
    <t>Colorado St</t>
  </si>
  <si>
    <t>Longwood</t>
  </si>
  <si>
    <t>Ohio State</t>
  </si>
  <si>
    <t>Loyola (IL)</t>
  </si>
  <si>
    <t>Delaware</t>
  </si>
  <si>
    <t>Richmond</t>
  </si>
  <si>
    <t>SD State</t>
  </si>
  <si>
    <t>LSU</t>
  </si>
  <si>
    <t>Jax State</t>
  </si>
  <si>
    <t>Norfolk State</t>
  </si>
  <si>
    <t>UNC</t>
  </si>
  <si>
    <t>VA Tech</t>
  </si>
  <si>
    <t>Murray State</t>
  </si>
  <si>
    <t>San Francisco</t>
  </si>
  <si>
    <t>St. Peter's</t>
  </si>
  <si>
    <t>Georgia State</t>
  </si>
  <si>
    <t>N. Mexico St</t>
  </si>
  <si>
    <t>Notre Dame</t>
  </si>
  <si>
    <t>Davidson</t>
  </si>
  <si>
    <t>CS Fullerton</t>
  </si>
  <si>
    <t>Bryant U</t>
  </si>
  <si>
    <t>Rutgers</t>
  </si>
  <si>
    <t>Wyoming</t>
  </si>
  <si>
    <t>Rating</t>
  </si>
  <si>
    <t>SEC</t>
  </si>
  <si>
    <t>Cal Poly</t>
  </si>
  <si>
    <t>BW</t>
  </si>
  <si>
    <t>Nebraska</t>
  </si>
  <si>
    <t>South Dakota</t>
  </si>
  <si>
    <t>Sum</t>
  </si>
  <si>
    <t>MWC</t>
  </si>
  <si>
    <t>Winthrop</t>
  </si>
  <si>
    <t>BSth</t>
  </si>
  <si>
    <t>James Madison</t>
  </si>
  <si>
    <t>Boise St.</t>
  </si>
  <si>
    <t>USC Upstate</t>
  </si>
  <si>
    <t>AE</t>
  </si>
  <si>
    <t>Indiana St.</t>
  </si>
  <si>
    <t>MVC</t>
  </si>
  <si>
    <t>Quinnipiac</t>
  </si>
  <si>
    <t>MAAC</t>
  </si>
  <si>
    <t>N.C. State</t>
  </si>
  <si>
    <t>North Florida</t>
  </si>
  <si>
    <t>ASun</t>
  </si>
  <si>
    <t>Colorado</t>
  </si>
  <si>
    <t>CSUN</t>
  </si>
  <si>
    <t>Oakland</t>
  </si>
  <si>
    <t>UCF</t>
  </si>
  <si>
    <t>B12</t>
  </si>
  <si>
    <t>Western Kentucky</t>
  </si>
  <si>
    <t>CUSA</t>
  </si>
  <si>
    <t>MAC</t>
  </si>
  <si>
    <t>Dayton</t>
  </si>
  <si>
    <t>WAC</t>
  </si>
  <si>
    <t>B10</t>
  </si>
  <si>
    <t>Arkansas Pine Bluff</t>
  </si>
  <si>
    <t>SWAC</t>
  </si>
  <si>
    <t>Stetson</t>
  </si>
  <si>
    <t>Duquesne</t>
  </si>
  <si>
    <t>William &amp; Mary</t>
  </si>
  <si>
    <t>CAA</t>
  </si>
  <si>
    <t>Florida Atlantic</t>
  </si>
  <si>
    <t>Oklahoma St.</t>
  </si>
  <si>
    <t>Alabama A&amp;M</t>
  </si>
  <si>
    <t>Cornell</t>
  </si>
  <si>
    <t>Ivy</t>
  </si>
  <si>
    <t>Grambling St.</t>
  </si>
  <si>
    <t>San Diego</t>
  </si>
  <si>
    <t>WCC</t>
  </si>
  <si>
    <t>Mercer</t>
  </si>
  <si>
    <t>SC</t>
  </si>
  <si>
    <t>Dartmouth</t>
  </si>
  <si>
    <t>Samford</t>
  </si>
  <si>
    <t>Southern Miss</t>
  </si>
  <si>
    <t>SB</t>
  </si>
  <si>
    <t>Morehead St.</t>
  </si>
  <si>
    <t>Buffalo</t>
  </si>
  <si>
    <t>Washington St.</t>
  </si>
  <si>
    <t>Columbia</t>
  </si>
  <si>
    <t>Belmont</t>
  </si>
  <si>
    <t>Long Beach St.</t>
  </si>
  <si>
    <t>ACC</t>
  </si>
  <si>
    <t>South Dakota St.</t>
  </si>
  <si>
    <t>Rhode Island</t>
  </si>
  <si>
    <t>A10</t>
  </si>
  <si>
    <t>Montana St.</t>
  </si>
  <si>
    <t>McNeese St.</t>
  </si>
  <si>
    <t>UMBC</t>
  </si>
  <si>
    <t>Fresno St.</t>
  </si>
  <si>
    <t>Amer</t>
  </si>
  <si>
    <t>UT Rio Grande Valley</t>
  </si>
  <si>
    <t>Slnd</t>
  </si>
  <si>
    <t>Delaware St.</t>
  </si>
  <si>
    <t>MEAC</t>
  </si>
  <si>
    <t>Western Carolina</t>
  </si>
  <si>
    <t>Kennesaw St.</t>
  </si>
  <si>
    <t>South Carolina</t>
  </si>
  <si>
    <t>Tennessee St.</t>
  </si>
  <si>
    <t>Ohio</t>
  </si>
  <si>
    <t>Massachusetts</t>
  </si>
  <si>
    <t>Prairie View A&amp;M</t>
  </si>
  <si>
    <t>Morgan St.</t>
  </si>
  <si>
    <t>UTSA</t>
  </si>
  <si>
    <t>Sacred Heart</t>
  </si>
  <si>
    <t>Penn St.</t>
  </si>
  <si>
    <t>Fordham</t>
  </si>
  <si>
    <t>Purdue Fort Wayne</t>
  </si>
  <si>
    <t>Florida St.</t>
  </si>
  <si>
    <t>Arkansas St.</t>
  </si>
  <si>
    <t>Lindenwood</t>
  </si>
  <si>
    <t>Wagner</t>
  </si>
  <si>
    <t>Youngstown St.</t>
  </si>
  <si>
    <t>Georgia Southern</t>
  </si>
  <si>
    <t>Miami OH</t>
  </si>
  <si>
    <t>New Orleans</t>
  </si>
  <si>
    <t>Fairleigh Dickinson</t>
  </si>
  <si>
    <t>Abilene Christian</t>
  </si>
  <si>
    <t>Illinois Chicago</t>
  </si>
  <si>
    <t>Northern Colorado</t>
  </si>
  <si>
    <t>Pepperdine</t>
  </si>
  <si>
    <t>South Carolina St.</t>
  </si>
  <si>
    <t>North Carolina A&amp;T</t>
  </si>
  <si>
    <t>Bethune Cookman</t>
  </si>
  <si>
    <t>Gardner Webb</t>
  </si>
  <si>
    <t>UTEP</t>
  </si>
  <si>
    <t>North Dakota</t>
  </si>
  <si>
    <t>Georgia St.</t>
  </si>
  <si>
    <t>Green Bay</t>
  </si>
  <si>
    <t>Santa Clara</t>
  </si>
  <si>
    <t>Utah</t>
  </si>
  <si>
    <t>Southeast Missouri</t>
  </si>
  <si>
    <t>Northern Illinois</t>
  </si>
  <si>
    <t>UC Irvine</t>
  </si>
  <si>
    <t>Southern Utah</t>
  </si>
  <si>
    <t>La Salle</t>
  </si>
  <si>
    <t>Marshall</t>
  </si>
  <si>
    <t>Milwaukee</t>
  </si>
  <si>
    <t>SMU</t>
  </si>
  <si>
    <t>Bowling Green</t>
  </si>
  <si>
    <t>UMass Lowell</t>
  </si>
  <si>
    <t>Temple</t>
  </si>
  <si>
    <t>Jackson St.</t>
  </si>
  <si>
    <t>Le Moyne</t>
  </si>
  <si>
    <t>FIU</t>
  </si>
  <si>
    <t>Middle Tennessee</t>
  </si>
  <si>
    <t>Southern</t>
  </si>
  <si>
    <t>Georgia Tech</t>
  </si>
  <si>
    <t>Arizona St.</t>
  </si>
  <si>
    <t>Syracuse</t>
  </si>
  <si>
    <t>Queens</t>
  </si>
  <si>
    <t>Wichita St.</t>
  </si>
  <si>
    <t>Portland</t>
  </si>
  <si>
    <t>Chicago St.</t>
  </si>
  <si>
    <t>South Florida</t>
  </si>
  <si>
    <t>Portland St.</t>
  </si>
  <si>
    <t>Georgetown</t>
  </si>
  <si>
    <t>VMI</t>
  </si>
  <si>
    <t>Utah Valley</t>
  </si>
  <si>
    <t>Cal St. Fullerton</t>
  </si>
  <si>
    <t>Toledo</t>
  </si>
  <si>
    <t>Nicholls</t>
  </si>
  <si>
    <t>West Georgia</t>
  </si>
  <si>
    <t>Valparaiso</t>
  </si>
  <si>
    <t>Southern Illinois</t>
  </si>
  <si>
    <t>Saint Joseph's</t>
  </si>
  <si>
    <t>St. Thomas</t>
  </si>
  <si>
    <t>Coppin St.</t>
  </si>
  <si>
    <t>Tennessee Tech</t>
  </si>
  <si>
    <t>Louisiana Monroe</t>
  </si>
  <si>
    <t>Western Michigan</t>
  </si>
  <si>
    <t>Washington</t>
  </si>
  <si>
    <t>California</t>
  </si>
  <si>
    <t>Eastern Kentucky</t>
  </si>
  <si>
    <t>Sam Houston St.</t>
  </si>
  <si>
    <t>Army</t>
  </si>
  <si>
    <t>Texas A&amp;M Corpus Chris</t>
  </si>
  <si>
    <t>Butler</t>
  </si>
  <si>
    <t>UT Arlington</t>
  </si>
  <si>
    <t>Manhattan</t>
  </si>
  <si>
    <t>Miami FL</t>
  </si>
  <si>
    <t>Jacksonville</t>
  </si>
  <si>
    <t>Stephen F. Austin</t>
  </si>
  <si>
    <t>Wright St.</t>
  </si>
  <si>
    <t>New Hampshire</t>
  </si>
  <si>
    <t>Albany</t>
  </si>
  <si>
    <t>Charleston Southern</t>
  </si>
  <si>
    <t>Northeastern</t>
  </si>
  <si>
    <t>East Texas A&amp;M</t>
  </si>
  <si>
    <t>Lehigh</t>
  </si>
  <si>
    <t>Saint Louis</t>
  </si>
  <si>
    <t>Utah Tech</t>
  </si>
  <si>
    <t>Bucknell</t>
  </si>
  <si>
    <t>Ohio St.</t>
  </si>
  <si>
    <t>Siena</t>
  </si>
  <si>
    <t>Kansas St.</t>
  </si>
  <si>
    <t>Florida A&amp;M</t>
  </si>
  <si>
    <t>Loyola Marymount</t>
  </si>
  <si>
    <t>Central Michigan</t>
  </si>
  <si>
    <t>Loyola Chicago</t>
  </si>
  <si>
    <t>UC Riverside</t>
  </si>
  <si>
    <t>Eastern Michigan</t>
  </si>
  <si>
    <t>Wake Forest</t>
  </si>
  <si>
    <t>DePaul</t>
  </si>
  <si>
    <t>Monmouth</t>
  </si>
  <si>
    <t>UC Davis</t>
  </si>
  <si>
    <t>Southeastern Louisiana</t>
  </si>
  <si>
    <t>Detroit Mercy</t>
  </si>
  <si>
    <t>Navy</t>
  </si>
  <si>
    <t>Southern Indiana</t>
  </si>
  <si>
    <t>Little Rock</t>
  </si>
  <si>
    <t>George Washington</t>
  </si>
  <si>
    <t>Eastern Washington</t>
  </si>
  <si>
    <t>Northern Arizona</t>
  </si>
  <si>
    <t>North Carolina Central</t>
  </si>
  <si>
    <t>Evansville</t>
  </si>
  <si>
    <t>Penn</t>
  </si>
  <si>
    <t>Tulane</t>
  </si>
  <si>
    <t>Boston College</t>
  </si>
  <si>
    <t>North Alabama</t>
  </si>
  <si>
    <t>East Carolina</t>
  </si>
  <si>
    <t>Loyola MD</t>
  </si>
  <si>
    <t>NJIT</t>
  </si>
  <si>
    <t>Pacific</t>
  </si>
  <si>
    <t>Denver</t>
  </si>
  <si>
    <t>Ball St.</t>
  </si>
  <si>
    <t>Central Arkansas</t>
  </si>
  <si>
    <t>San Jose St.</t>
  </si>
  <si>
    <t>Tennessee Martin</t>
  </si>
  <si>
    <t>Stanford</t>
  </si>
  <si>
    <t>Louisiana</t>
  </si>
  <si>
    <t>Bellarmine</t>
  </si>
  <si>
    <t>Eastern Illinois</t>
  </si>
  <si>
    <t>Lafayette</t>
  </si>
  <si>
    <t>Canisius</t>
  </si>
  <si>
    <t>Austin Peay</t>
  </si>
  <si>
    <t>Northern Kentucky</t>
  </si>
  <si>
    <t>Idaho</t>
  </si>
  <si>
    <t>Old Dominion</t>
  </si>
  <si>
    <t>Tulsa</t>
  </si>
  <si>
    <t>Holy Cross</t>
  </si>
  <si>
    <t>Texas St.</t>
  </si>
  <si>
    <t>Cal St. Bakersfield</t>
  </si>
  <si>
    <t>Cal Baptist</t>
  </si>
  <si>
    <t>Idaho St.</t>
  </si>
  <si>
    <t>Hawaii</t>
  </si>
  <si>
    <t>Campbell</t>
  </si>
  <si>
    <t>Kent St.</t>
  </si>
  <si>
    <t>Seattle</t>
  </si>
  <si>
    <t>UNLV</t>
  </si>
  <si>
    <t>Brown</t>
  </si>
  <si>
    <t>Central Connecticut</t>
  </si>
  <si>
    <t>Binghamton</t>
  </si>
  <si>
    <t>Fairfield</t>
  </si>
  <si>
    <t>Illinois St.</t>
  </si>
  <si>
    <t>Maine</t>
  </si>
  <si>
    <t>Cleveland St.</t>
  </si>
  <si>
    <t>Bradley</t>
  </si>
  <si>
    <t>Tarleton St.</t>
  </si>
  <si>
    <t>Weber St.</t>
  </si>
  <si>
    <t>Maryland Eastern Shore</t>
  </si>
  <si>
    <t>Hampton</t>
  </si>
  <si>
    <t>Sacramento St.</t>
  </si>
  <si>
    <t>Harvard</t>
  </si>
  <si>
    <t>UC Santa Barbara</t>
  </si>
  <si>
    <t>Lamar</t>
  </si>
  <si>
    <t>Cincinnati</t>
  </si>
  <si>
    <t>Rice</t>
  </si>
  <si>
    <t>Florida Gulf Coast</t>
  </si>
  <si>
    <t>Virginia Tech</t>
  </si>
  <si>
    <t>Rider</t>
  </si>
  <si>
    <t>East Tennessee St.</t>
  </si>
  <si>
    <t>Elon</t>
  </si>
  <si>
    <t>Niagara</t>
  </si>
  <si>
    <t>Jacksonville St.</t>
  </si>
  <si>
    <t>Northern Iowa</t>
  </si>
  <si>
    <t>Stonehill</t>
  </si>
  <si>
    <t>Charlotte</t>
  </si>
  <si>
    <t>North Dakota St.</t>
  </si>
  <si>
    <t>Murray St.</t>
  </si>
  <si>
    <t>LIU</t>
  </si>
  <si>
    <t>IU Indy</t>
  </si>
  <si>
    <t>Mississippi Valley St.</t>
  </si>
  <si>
    <t>Houston Christian</t>
  </si>
  <si>
    <t>New Mexico St.</t>
  </si>
  <si>
    <t>Mercyhurst</t>
  </si>
  <si>
    <t>Merrimack</t>
  </si>
  <si>
    <t>The Citadel</t>
  </si>
  <si>
    <t>Alcorn St.</t>
  </si>
  <si>
    <t>Kansas City</t>
  </si>
  <si>
    <t>Louisiana Tech</t>
  </si>
  <si>
    <t>George Mason</t>
  </si>
  <si>
    <t>Stony Brook</t>
  </si>
  <si>
    <t>Western Illinois</t>
  </si>
  <si>
    <t>Air Force</t>
  </si>
  <si>
    <t>St. Bonaventure</t>
  </si>
  <si>
    <t>Incarnate Word</t>
  </si>
  <si>
    <t>Presbyterian</t>
  </si>
  <si>
    <t>Northwestern St.</t>
  </si>
  <si>
    <t>Marist</t>
  </si>
  <si>
    <t>Missouri St.</t>
  </si>
  <si>
    <t>UNC Greensboro</t>
  </si>
  <si>
    <t>Oregon St.</t>
  </si>
  <si>
    <t>Hofstra</t>
  </si>
  <si>
    <t>Towson</t>
  </si>
  <si>
    <t>Coastal Carolina</t>
  </si>
  <si>
    <t>Appalachian St.</t>
  </si>
  <si>
    <t>Boston University</t>
  </si>
  <si>
    <t>South Alabama</t>
  </si>
  <si>
    <t>Drexel</t>
  </si>
  <si>
    <t>Radford</t>
  </si>
  <si>
    <t>Minnesota</t>
  </si>
  <si>
    <t>North Texas</t>
  </si>
  <si>
    <t>CODE</t>
  </si>
  <si>
    <t>&lt;h3&gt;&lt;strong&gt;#</t>
  </si>
  <si>
    <t xml:space="preserve"> </t>
  </si>
  <si>
    <t xml:space="preserve"> vs. #</t>
  </si>
  <si>
    <t>&lt;/strong&gt;&lt;/h3&gt;
&lt;table class="article-view__table-container"&gt;
&lt;thead class="article-view__table-headers"&gt;
&lt;tr&gt;
&lt;th&gt;</t>
  </si>
  <si>
    <t>&lt;/th&gt;
&lt;th&gt;Round&lt;/th&gt;
&lt;th&gt;</t>
  </si>
  <si>
    <t>&lt;/th&gt;
&lt;/tr&gt;
&lt;/thead&gt;
&lt;tbody class="article-view__table-body"&gt;
&lt;tr class="article-view__table-row"&gt;
&lt;td&gt;</t>
  </si>
  <si>
    <t>&lt;/td&gt;
&lt;td&gt;&lt;strong&gt;of 32&lt;/strong&gt;&lt;/td&gt;
&lt;td&gt;</t>
  </si>
  <si>
    <t>&lt;/td&gt;
&lt;/tr&gt;
&lt;tr class="article-view__table-row"&gt;
&lt;td&gt;</t>
  </si>
  <si>
    <t>&lt;/td&gt;
&lt;td&gt;&lt;strong&gt;Sweet 16&lt;/strong&gt;&lt;/td&gt;
&lt;td&gt;</t>
  </si>
  <si>
    <t>&lt;/td&gt;
&lt;td&gt;&lt;strong&gt;Elite Eight&lt;/strong&gt;&lt;/td&gt;
&lt;td&gt;</t>
  </si>
  <si>
    <t>&lt;/td&gt;
&lt;td&gt;&lt;strong&gt;Final Four&lt;/strong&gt;&lt;/td&gt;
&lt;td&gt;</t>
  </si>
  <si>
    <t>&lt;/td&gt;
&lt;td&gt;&lt;strong&gt;Finals&lt;/strong&gt;&lt;/td&gt;
&lt;td&gt;</t>
  </si>
  <si>
    <t>&lt;/td&gt;
&lt;td&gt;&lt;strong&gt;To Win&lt;/strong&gt;&lt;/td&gt;
&lt;td&gt;</t>
  </si>
  <si>
    <t>&lt;/td&gt;
&lt;/tr&gt;
&lt;/tbody&gt;
&lt;/table&gt;</t>
  </si>
  <si>
    <t>Hartford</t>
  </si>
  <si>
    <t>GA Tech</t>
  </si>
  <si>
    <t>Oregon St</t>
  </si>
  <si>
    <t>OK State</t>
  </si>
  <si>
    <t>Morehead St</t>
  </si>
  <si>
    <t>Cleveland St</t>
  </si>
  <si>
    <t>Florida St</t>
  </si>
  <si>
    <t>Ab Christian</t>
  </si>
  <si>
    <t>Eastern Wash</t>
  </si>
  <si>
    <t>COPY THIS</t>
  </si>
  <si>
    <t>NC A&amp;T</t>
  </si>
  <si>
    <t>Sixteen</t>
  </si>
  <si>
    <t>FF</t>
  </si>
  <si>
    <t>Champ</t>
  </si>
  <si>
    <t>Alabama State</t>
  </si>
  <si>
    <t>Alcorn State</t>
  </si>
  <si>
    <t>Appalachian St</t>
  </si>
  <si>
    <t>Arizona State</t>
  </si>
  <si>
    <t>Arkansas Little Rock</t>
  </si>
  <si>
    <t>Arkansas State</t>
  </si>
  <si>
    <t>Ball State</t>
  </si>
  <si>
    <t>Boston U</t>
  </si>
  <si>
    <t>cal baptist</t>
  </si>
  <si>
    <t>Cal Poly Pomona</t>
  </si>
  <si>
    <t>Cal Poly SLO</t>
  </si>
  <si>
    <t>Cal Santa Barbara</t>
  </si>
  <si>
    <t>Cal State Bakersfield</t>
  </si>
  <si>
    <t>Central Conn</t>
  </si>
  <si>
    <t>Central Florida</t>
  </si>
  <si>
    <t>Charlotte U</t>
  </si>
  <si>
    <t>Chicago St</t>
  </si>
  <si>
    <t>Citadel</t>
  </si>
  <si>
    <t>Cleveland State</t>
  </si>
  <si>
    <t>Coll Charleston</t>
  </si>
  <si>
    <t>Colorado State</t>
  </si>
  <si>
    <t>Coppin State</t>
  </si>
  <si>
    <t>CS Northridge</t>
  </si>
  <si>
    <t>Delaware State</t>
  </si>
  <si>
    <t>Denver U</t>
  </si>
  <si>
    <t>Depaul</t>
  </si>
  <si>
    <t>Detroit U</t>
  </si>
  <si>
    <t>E Tennessee St</t>
  </si>
  <si>
    <t>Florida Intl</t>
  </si>
  <si>
    <t>Fresno State</t>
  </si>
  <si>
    <t>Grambling State</t>
  </si>
  <si>
    <t>Houston Baptist</t>
  </si>
  <si>
    <t>Idaho State</t>
  </si>
  <si>
    <t>Illinois State</t>
  </si>
  <si>
    <t>Indiana State</t>
  </si>
  <si>
    <t>IUPUI</t>
  </si>
  <si>
    <t>Jackson State</t>
  </si>
  <si>
    <t>Jacksonville State</t>
  </si>
  <si>
    <t>Kennesaw State</t>
  </si>
  <si>
    <t>Kent</t>
  </si>
  <si>
    <t>Long Beach State</t>
  </si>
  <si>
    <t>Long Island Brooklyn</t>
  </si>
  <si>
    <t>louisiana</t>
  </si>
  <si>
    <t>Loyola Maryland</t>
  </si>
  <si>
    <t>Massachusetts Lowell</t>
  </si>
  <si>
    <t>McNeese St</t>
  </si>
  <si>
    <t>MD Eastern Shore</t>
  </si>
  <si>
    <t>Miami Florida</t>
  </si>
  <si>
    <t>Miami Ohio</t>
  </si>
  <si>
    <t>Middle Tenn St</t>
  </si>
  <si>
    <t>Mississippi Valley State</t>
  </si>
  <si>
    <t>Missouri KC</t>
  </si>
  <si>
    <t>Missouri State</t>
  </si>
  <si>
    <t>Montana State</t>
  </si>
  <si>
    <t>Morehead State</t>
  </si>
  <si>
    <t>Morgan State</t>
  </si>
  <si>
    <t>Mount St Marys</t>
  </si>
  <si>
    <t>NC Asheville</t>
  </si>
  <si>
    <t>NC Central</t>
  </si>
  <si>
    <t>NC Greensboro</t>
  </si>
  <si>
    <t>NC Wilmington</t>
  </si>
  <si>
    <t>New Mexico State</t>
  </si>
  <si>
    <t>New Orleans U</t>
  </si>
  <si>
    <t>Nicholls State</t>
  </si>
  <si>
    <t>North Dakota State</t>
  </si>
  <si>
    <t>N. Iowa</t>
  </si>
  <si>
    <t>Northwestern State</t>
  </si>
  <si>
    <t>Oklahoma State</t>
  </si>
  <si>
    <t>Omaha</t>
  </si>
  <si>
    <t>Oregon State</t>
  </si>
  <si>
    <t>Pennsylvania</t>
  </si>
  <si>
    <t>Portland State</t>
  </si>
  <si>
    <t>Portland U</t>
  </si>
  <si>
    <t>Prairie View</t>
  </si>
  <si>
    <t>Sacramento State</t>
  </si>
  <si>
    <t>Saint Marys CA</t>
  </si>
  <si>
    <t>Sam Houston State</t>
  </si>
  <si>
    <t>San Jose State</t>
  </si>
  <si>
    <t>Savannah State</t>
  </si>
  <si>
    <t>SC Upstate</t>
  </si>
  <si>
    <t>SE Louisiana</t>
  </si>
  <si>
    <t>SE Missouri State</t>
  </si>
  <si>
    <t>SIU Edwardsville</t>
  </si>
  <si>
    <t>So Carolina St</t>
  </si>
  <si>
    <t>So Illinois</t>
  </si>
  <si>
    <t>St Bonaventure</t>
  </si>
  <si>
    <t>St Francis NY</t>
  </si>
  <si>
    <t>St. Francis (PA)</t>
  </si>
  <si>
    <t>St John's</t>
  </si>
  <si>
    <t>St Joseph's</t>
  </si>
  <si>
    <t>Stephen Austin</t>
  </si>
  <si>
    <t>Tennessee Chat</t>
  </si>
  <si>
    <t>Tennessee State</t>
  </si>
  <si>
    <t>Tennessee-Martin</t>
  </si>
  <si>
    <t>Texas A&amp;M CC</t>
  </si>
  <si>
    <t>Texas Arlington</t>
  </si>
  <si>
    <t>Texas State</t>
  </si>
  <si>
    <t>UL Monroe</t>
  </si>
  <si>
    <t>Washington State</t>
  </si>
  <si>
    <t>Weber State</t>
  </si>
  <si>
    <t>Wichita State</t>
  </si>
  <si>
    <t>Wisc Green Bay</t>
  </si>
  <si>
    <t>Wisc Milwaukee</t>
  </si>
  <si>
    <t>Youngstown State</t>
  </si>
  <si>
    <t>Matchup</t>
  </si>
  <si>
    <t>Win %</t>
  </si>
  <si>
    <t>Proj Score</t>
  </si>
  <si>
    <t>MidWest</t>
  </si>
  <si>
    <t>DO NOT EDIT NAMES BELOW</t>
  </si>
  <si>
    <t>&lt;&lt; DO NOT EDIT NAMES</t>
  </si>
  <si>
    <t>CAN EDIT NAMES &gt;&gt;</t>
  </si>
  <si>
    <t>DO NOT EDIT NAMES ABOVE ^^</t>
  </si>
  <si>
    <t>Round of 64</t>
  </si>
  <si>
    <t>Elite 8</t>
  </si>
  <si>
    <t>Final 4</t>
  </si>
  <si>
    <t>&lt;h2&gt;&lt;b&gt;#</t>
  </si>
  <si>
    <t>&lt;/h2&gt;&lt;/b&gt;</t>
  </si>
  <si>
    <t>&lt;ul&gt;
         &lt;li&gt;&lt;strong&gt;</t>
  </si>
  <si>
    <t xml:space="preserve">Round of 32: </t>
  </si>
  <si>
    <t>&lt;/strong&gt;</t>
  </si>
  <si>
    <t>&lt;/li&gt;</t>
  </si>
  <si>
    <t>&lt;li&gt;&lt;strong&gt;</t>
  </si>
  <si>
    <t xml:space="preserve">Sweet 16: </t>
  </si>
  <si>
    <t xml:space="preserve">Elite 8: </t>
  </si>
  <si>
    <t xml:space="preserve">Final 4: </t>
  </si>
  <si>
    <t xml:space="preserve">Finals: </t>
  </si>
  <si>
    <t xml:space="preserve">Win Championship: </t>
  </si>
  <si>
    <t>&lt;/li&gt;&lt;/ul&gt;&lt;hr /&gt;</t>
  </si>
  <si>
    <t>Mississippi State</t>
  </si>
  <si>
    <t>Michigan State</t>
  </si>
  <si>
    <t>Farleigh Dickinson</t>
  </si>
  <si>
    <t>Florida State</t>
  </si>
  <si>
    <t>Gardner-Webb</t>
  </si>
  <si>
    <t>St. Mary's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</si>
</sst>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58">
    <font>
      <sz val="11.0"/>
      <color rgb="FF000000"/>
      <name val="Calibri"/>
    </font>
    <font>
      <name val="Nunito"/>
    </font>
    <font>
      <b/>
      <name val="Nunito"/>
    </font>
    <font>
      <sz val="24.0"/>
      <name val="Nunito"/>
    </font>
    <font>
      <sz val="11.0"/>
      <color rgb="FF000000"/>
      <name val="Nunito"/>
    </font>
    <font>
      <b/>
      <sz val="11.0"/>
      <color rgb="FFFFFFFF"/>
      <name val="Nunito"/>
    </font>
    <font>
      <b/>
      <sz val="11.0"/>
      <color rgb="FF6CADDE"/>
      <name val="Nunito"/>
    </font>
    <font>
      <b/>
      <sz val="11.0"/>
      <color rgb="FFFFCB05"/>
      <name val="Nunito"/>
    </font>
    <font>
      <sz val="11.0"/>
      <name val="Nunito"/>
    </font>
    <font>
      <b/>
      <color rgb="FFFFCD00"/>
      <name val="Nunito"/>
    </font>
    <font>
      <b/>
      <sz val="11.0"/>
      <color rgb="FFF1BE48"/>
      <name val="Nunito"/>
    </font>
    <font>
      <b/>
      <sz val="11.0"/>
      <color rgb="FFF4AA00"/>
      <name val="Nunito"/>
    </font>
    <font>
      <b/>
      <sz val="11.0"/>
      <color rgb="FFFFCC00"/>
      <name val="Nunito"/>
    </font>
    <font>
      <b/>
      <sz val="11.0"/>
      <color rgb="FFA7A8AA"/>
      <name val="Nunito"/>
    </font>
    <font>
      <b/>
      <sz val="11.0"/>
      <name val="Nunito"/>
    </font>
    <font>
      <b/>
      <sz val="11.0"/>
      <color rgb="FFFA4616"/>
      <name val="Nunito"/>
    </font>
    <font>
      <b/>
      <sz val="11.0"/>
      <color rgb="FFF3D03E"/>
      <name val="Nunito"/>
    </font>
    <font>
      <b/>
      <sz val="11.0"/>
      <color rgb="FF7C878E"/>
      <name val="Nunito"/>
    </font>
    <font>
      <b/>
      <sz val="11.0"/>
      <color rgb="FFFDF9D8"/>
      <name val="Nunito"/>
    </font>
    <font>
      <b/>
      <sz val="11.0"/>
      <color rgb="FF898D8D"/>
      <name val="Nunito"/>
    </font>
    <font>
      <b/>
      <sz val="11.0"/>
      <color rgb="FFB3A369"/>
      <name val="Nunito"/>
    </font>
    <font>
      <b/>
      <sz val="11.0"/>
      <color rgb="FFFFD520"/>
      <name val="Nunito"/>
    </font>
    <font>
      <b/>
      <sz val="11.0"/>
      <color rgb="FFF1B82D"/>
      <name val="Nunito"/>
    </font>
    <font>
      <b/>
      <sz val="11.0"/>
      <color rgb="FF999999"/>
      <name val="Nunito"/>
    </font>
    <font>
      <b/>
      <sz val="11.0"/>
      <color rgb="FFCC0000"/>
      <name val="Nunito"/>
    </font>
    <font>
      <b/>
      <sz val="11.0"/>
      <color rgb="FFFFD600"/>
      <name val="Nunito"/>
    </font>
    <font>
      <b/>
      <sz val="11.0"/>
      <color rgb="FFE8000D"/>
      <name val="Nunito"/>
    </font>
    <font>
      <b/>
      <sz val="11.0"/>
      <color rgb="FFFECB00"/>
      <name val="Nunito"/>
    </font>
    <font>
      <b/>
      <sz val="11.0"/>
      <color rgb="FFFEE123"/>
      <name val="Nunito"/>
    </font>
    <font>
      <b/>
      <sz val="11.0"/>
      <color rgb="FFC41230"/>
      <name val="Nunito"/>
    </font>
    <font>
      <b/>
      <sz val="11.0"/>
      <color rgb="FF003366"/>
      <name val="Nunito"/>
    </font>
    <font>
      <b/>
      <sz val="11.0"/>
      <color rgb="FFA89968"/>
      <name val="Nunito"/>
    </font>
    <font>
      <b/>
      <sz val="11.0"/>
      <color rgb="FFD80024"/>
      <name val="Nunito"/>
    </font>
    <font>
      <b/>
      <sz val="11.0"/>
      <color rgb="FF866D4B"/>
      <name val="Nunito"/>
    </font>
    <font>
      <b/>
      <sz val="11.0"/>
      <color rgb="FFA6192E"/>
      <name val="Nunito"/>
    </font>
    <font>
      <b/>
      <sz val="11.0"/>
      <color rgb="FFB2B4B2"/>
      <name val="Nunito"/>
    </font>
    <font>
      <b/>
      <sz val="11.0"/>
      <color rgb="FF5A471C"/>
      <name val="Nunito"/>
    </font>
    <font>
      <b/>
      <sz val="11.0"/>
      <color rgb="FFC1C6C8"/>
      <name val="Nunito"/>
    </font>
    <font>
      <b/>
      <sz val="11.0"/>
      <color rgb="FFFFD204"/>
      <name val="Nunito"/>
    </font>
    <font>
      <b/>
      <sz val="11.0"/>
      <color rgb="FFB3B5B8"/>
      <name val="Nunito"/>
    </font>
    <font>
      <b/>
      <sz val="11.0"/>
      <color rgb="FFF2A900"/>
      <name val="Nunito"/>
    </font>
    <font>
      <b/>
      <sz val="11.0"/>
      <color rgb="FF9D968D"/>
      <name val="Nunito"/>
    </font>
    <font>
      <b/>
      <sz val="11.0"/>
      <color rgb="FF0099CC"/>
      <name val="Nunito"/>
    </font>
    <font>
      <b/>
      <sz val="11.0"/>
      <color rgb="FFF47321"/>
      <name val="Nunito"/>
    </font>
    <font>
      <b/>
      <sz val="11.0"/>
      <color rgb="FF13B5EA"/>
      <name val="Nunito"/>
    </font>
    <font>
      <b/>
      <sz val="11.0"/>
      <color rgb="FF0072CE"/>
      <name val="Nunito"/>
    </font>
    <font>
      <color rgb="FFFFFCF1"/>
      <name val="Nunito"/>
    </font>
    <font/>
    <font>
      <sz val="11.0"/>
      <name val="Calibri"/>
    </font>
    <font>
      <b/>
      <sz val="11.0"/>
      <name val="Calibri"/>
    </font>
    <font>
      <b/>
    </font>
    <font>
      <color rgb="FFFFFFFF"/>
    </font>
    <font>
      <sz val="24.0"/>
      <name val="Calibri"/>
    </font>
    <font>
      <b/>
      <color rgb="FFFF0000"/>
      <name val="Nunito"/>
    </font>
    <font>
      <b/>
      <color rgb="FF6AA84F"/>
      <name val="Nunito"/>
    </font>
    <font>
      <name val="Arial"/>
    </font>
    <font>
      <color rgb="FF000000"/>
      <name val="Arial"/>
    </font>
    <font>
      <sz val="24.0"/>
    </font>
  </fonts>
  <fills count="16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DA75"/>
        <bgColor rgb="FFFFDA75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CF1"/>
        <bgColor rgb="FFFFFCF1"/>
      </patternFill>
    </fill>
    <fill>
      <patternFill patternType="solid">
        <fgColor rgb="FFAD0000"/>
        <bgColor rgb="FFAD0000"/>
      </patternFill>
    </fill>
    <fill>
      <patternFill patternType="solid">
        <fgColor rgb="FF005CA9"/>
        <bgColor rgb="FF005CA9"/>
      </patternFill>
    </fill>
    <fill>
      <patternFill patternType="solid">
        <fgColor rgb="FFFFD768"/>
        <bgColor rgb="FFFFD768"/>
      </patternFill>
    </fill>
    <fill>
      <patternFill patternType="solid">
        <fgColor rgb="FFFFE396"/>
        <bgColor rgb="FFFFE396"/>
      </patternFill>
    </fill>
    <fill>
      <patternFill patternType="solid">
        <fgColor rgb="FF00274C"/>
        <bgColor rgb="FF00274C"/>
      </patternFill>
    </fill>
    <fill>
      <patternFill patternType="solid">
        <fgColor rgb="FFFFFFFE"/>
        <bgColor rgb="FFFFFFFE"/>
      </patternFill>
    </fill>
    <fill>
      <patternFill patternType="solid">
        <fgColor rgb="FF182B49"/>
        <bgColor rgb="FF182B49"/>
      </patternFill>
    </fill>
    <fill>
      <patternFill patternType="solid">
        <fgColor rgb="FF500000"/>
        <bgColor rgb="FF500000"/>
      </patternFill>
    </fill>
    <fill>
      <patternFill patternType="solid">
        <fgColor rgb="FFFFF3D0"/>
        <bgColor rgb="FFFFF3D0"/>
      </patternFill>
    </fill>
    <fill>
      <patternFill patternType="solid">
        <fgColor rgb="FF00356B"/>
        <bgColor rgb="FF00356B"/>
      </patternFill>
    </fill>
    <fill>
      <patternFill patternType="solid">
        <fgColor rgb="FFFFE6A0"/>
        <bgColor rgb="FFFFE6A0"/>
      </patternFill>
    </fill>
    <fill>
      <patternFill patternType="solid">
        <fgColor rgb="FFFFF0C6"/>
        <bgColor rgb="FFFFF0C6"/>
      </patternFill>
    </fill>
    <fill>
      <patternFill patternType="solid">
        <fgColor rgb="FFC8102E"/>
        <bgColor rgb="FFC8102E"/>
      </patternFill>
    </fill>
    <fill>
      <patternFill patternType="solid">
        <fgColor rgb="FF331E54"/>
        <bgColor rgb="FF331E54"/>
      </patternFill>
    </fill>
    <fill>
      <patternFill patternType="solid">
        <fgColor rgb="FFFFF2CE"/>
        <bgColor rgb="FFFFF2CE"/>
      </patternFill>
    </fill>
    <fill>
      <patternFill patternType="solid">
        <fgColor rgb="FF003366"/>
        <bgColor rgb="FF003366"/>
      </patternFill>
    </fill>
    <fill>
      <patternFill patternType="solid">
        <fgColor rgb="FFBA0C2F"/>
        <bgColor rgb="FFBA0C2F"/>
      </patternFill>
    </fill>
    <fill>
      <patternFill patternType="solid">
        <fgColor rgb="FFFFE498"/>
        <bgColor rgb="FFFFE498"/>
      </patternFill>
    </fill>
    <fill>
      <patternFill patternType="solid">
        <fgColor rgb="FF18453B"/>
        <bgColor rgb="FF18453B"/>
      </patternFill>
    </fill>
    <fill>
      <patternFill patternType="solid">
        <fgColor rgb="FFB4975B"/>
        <bgColor rgb="FFB4975B"/>
      </patternFill>
    </fill>
    <fill>
      <patternFill patternType="solid">
        <fgColor rgb="FF0021A5"/>
        <bgColor rgb="FF0021A5"/>
      </patternFill>
    </fill>
    <fill>
      <patternFill patternType="solid">
        <fgColor rgb="FF007A53"/>
        <bgColor rgb="FF007A53"/>
      </patternFill>
    </fill>
    <fill>
      <patternFill patternType="solid">
        <fgColor rgb="FF000E2F"/>
        <bgColor rgb="FF000E2F"/>
      </patternFill>
    </fill>
    <fill>
      <patternFill patternType="solid">
        <fgColor rgb="FF841617"/>
        <bgColor rgb="FF841617"/>
      </patternFill>
    </fill>
    <fill>
      <patternFill patternType="solid">
        <fgColor rgb="FF003087"/>
        <bgColor rgb="FF003087"/>
      </patternFill>
    </fill>
    <fill>
      <patternFill patternType="solid">
        <fgColor rgb="FF006A4D"/>
        <bgColor rgb="FF006A4D"/>
      </patternFill>
    </fill>
    <fill>
      <patternFill patternType="solid">
        <fgColor rgb="FFE03A3E"/>
        <bgColor rgb="FFE03A3E"/>
      </patternFill>
    </fill>
    <fill>
      <patternFill patternType="solid">
        <fgColor rgb="FF522398"/>
        <bgColor rgb="FF522398"/>
      </patternFill>
    </fill>
    <fill>
      <patternFill patternType="solid">
        <fgColor rgb="FF000000"/>
        <bgColor rgb="FF000000"/>
      </patternFill>
    </fill>
    <fill>
      <patternFill patternType="solid">
        <fgColor rgb="FF004477"/>
        <bgColor rgb="FF004477"/>
      </patternFill>
    </fill>
    <fill>
      <patternFill patternType="solid">
        <fgColor rgb="FF0051BA"/>
        <bgColor rgb="FF0051BA"/>
      </patternFill>
    </fill>
    <fill>
      <patternFill patternType="solid">
        <fgColor rgb="FF9D2235"/>
        <bgColor rgb="FF9D2235"/>
      </patternFill>
    </fill>
    <fill>
      <patternFill patternType="solid">
        <fgColor rgb="FFD71920"/>
        <bgColor rgb="FFD71920"/>
      </patternFill>
    </fill>
    <fill>
      <patternFill patternType="solid">
        <fgColor rgb="FF660000"/>
        <bgColor rgb="FF660000"/>
      </patternFill>
    </fill>
    <fill>
      <patternFill patternType="solid">
        <fgColor rgb="FF003015"/>
        <bgColor rgb="FF003015"/>
      </patternFill>
    </fill>
    <fill>
      <patternFill patternType="solid">
        <fgColor rgb="FF154733"/>
        <bgColor rgb="FF154733"/>
      </patternFill>
    </fill>
    <fill>
      <patternFill patternType="solid">
        <fgColor rgb="FF002D62"/>
        <bgColor rgb="FF002D62"/>
      </patternFill>
    </fill>
    <fill>
      <patternFill patternType="solid">
        <fgColor rgb="FFCC0033"/>
        <bgColor rgb="FFCC0033"/>
      </patternFill>
    </fill>
    <fill>
      <patternFill patternType="solid">
        <fgColor rgb="FF041E42"/>
        <bgColor rgb="FF041E42"/>
      </patternFill>
    </fill>
    <fill>
      <patternFill patternType="solid">
        <fgColor rgb="FF002E5D"/>
        <bgColor rgb="FF002E5D"/>
      </patternFill>
    </fill>
    <fill>
      <patternFill patternType="solid">
        <fgColor rgb="FFFFB300"/>
        <bgColor rgb="FFFFB300"/>
      </patternFill>
    </fill>
    <fill>
      <patternFill patternType="solid">
        <fgColor rgb="FFC5050C"/>
        <bgColor rgb="FFC5050C"/>
      </patternFill>
    </fill>
    <fill>
      <patternFill patternType="solid">
        <fgColor rgb="FF660033"/>
        <bgColor rgb="FF660033"/>
      </patternFill>
    </fill>
    <fill>
      <patternFill patternType="solid">
        <fgColor rgb="FF06315B"/>
        <bgColor rgb="FF06315B"/>
      </patternFill>
    </fill>
    <fill>
      <patternFill patternType="solid">
        <fgColor rgb="FF9E1B32"/>
        <bgColor rgb="FF9E1B32"/>
      </patternFill>
    </fill>
    <fill>
      <patternFill patternType="solid">
        <fgColor rgb="FF14234B"/>
        <bgColor rgb="FF14234B"/>
      </patternFill>
    </fill>
    <fill>
      <patternFill patternType="solid">
        <fgColor rgb="FFEF3829"/>
        <bgColor rgb="FFEF3829"/>
      </patternFill>
    </fill>
    <fill>
      <patternFill patternType="solid">
        <fgColor rgb="FFF56600"/>
        <bgColor rgb="FFF56600"/>
      </patternFill>
    </fill>
    <fill>
      <patternFill patternType="solid">
        <fgColor rgb="FF00529B"/>
        <bgColor rgb="FF00529B"/>
      </patternFill>
    </fill>
    <fill>
      <patternFill patternType="solid">
        <fgColor rgb="FFCEB888"/>
        <bgColor rgb="FFCEB888"/>
      </patternFill>
    </fill>
    <fill>
      <patternFill patternType="solid">
        <fgColor rgb="FF330072"/>
        <bgColor rgb="FF330072"/>
      </patternFill>
    </fill>
    <fill>
      <patternFill patternType="solid">
        <fgColor rgb="FF0033A0"/>
        <bgColor rgb="FF0033A0"/>
      </patternFill>
    </fill>
    <fill>
      <patternFill patternType="solid">
        <fgColor rgb="FF8A2432"/>
        <bgColor rgb="FF8A2432"/>
      </patternFill>
    </fill>
    <fill>
      <patternFill patternType="solid">
        <fgColor rgb="FF2D68C4"/>
        <bgColor rgb="FF2D68C4"/>
      </patternFill>
    </fill>
    <fill>
      <patternFill patternType="solid">
        <fgColor rgb="FF0F2439"/>
        <bgColor rgb="FF0F2439"/>
      </patternFill>
    </fill>
    <fill>
      <patternFill patternType="solid">
        <fgColor rgb="FFFF8200"/>
        <bgColor rgb="FFFF8200"/>
      </patternFill>
    </fill>
    <fill>
      <patternFill patternType="solid">
        <fgColor rgb="FF886E4C"/>
        <bgColor rgb="FF886E4C"/>
      </patternFill>
    </fill>
    <fill>
      <patternFill patternType="solid">
        <fgColor rgb="FF7BAFD4"/>
        <bgColor rgb="FF7BAFD4"/>
      </patternFill>
    </fill>
    <fill>
      <patternFill patternType="solid">
        <fgColor rgb="FFC99700"/>
        <bgColor rgb="FFC99700"/>
      </patternFill>
    </fill>
    <fill>
      <patternFill patternType="solid">
        <fgColor rgb="FFBD1F25"/>
        <bgColor rgb="FFBD1F25"/>
      </patternFill>
    </fill>
    <fill>
      <patternFill patternType="solid">
        <fgColor rgb="FF143D8D"/>
        <bgColor rgb="FF143D8D"/>
      </patternFill>
    </fill>
    <fill>
      <patternFill patternType="solid">
        <fgColor rgb="FF002F6C"/>
        <bgColor rgb="FF002F6C"/>
      </patternFill>
    </fill>
    <fill>
      <patternFill patternType="solid">
        <fgColor rgb="FFBF5700"/>
        <bgColor rgb="FFBF5700"/>
      </patternFill>
    </fill>
    <fill>
      <patternFill patternType="solid">
        <fgColor rgb="FF0C2340"/>
        <bgColor rgb="FF0C2340"/>
      </patternFill>
    </fill>
    <fill>
      <patternFill patternType="solid">
        <fgColor rgb="FF005030"/>
        <bgColor rgb="FF005030"/>
      </patternFill>
    </fill>
    <fill>
      <patternFill patternType="solid">
        <fgColor rgb="FF8A8D8F"/>
        <bgColor rgb="FF8A8D8F"/>
      </patternFill>
    </fill>
    <fill>
      <patternFill patternType="solid">
        <fgColor rgb="FF00205B"/>
        <bgColor rgb="FF00205B"/>
      </patternFill>
    </fill>
    <fill>
      <patternFill patternType="solid">
        <fgColor rgb="FF003C71"/>
        <bgColor rgb="FF003C71"/>
      </patternFill>
    </fill>
    <fill>
      <patternFill patternType="solid">
        <fgColor rgb="FF57BB8A"/>
        <bgColor rgb="FF57BB8A"/>
      </patternFill>
    </fill>
    <fill>
      <patternFill patternType="solid">
        <fgColor rgb="FFAFCA77"/>
        <bgColor rgb="FFAFCA77"/>
      </patternFill>
    </fill>
    <fill>
      <patternFill patternType="solid">
        <fgColor rgb="FFCACE71"/>
        <bgColor rgb="FFCACE71"/>
      </patternFill>
    </fill>
    <fill>
      <patternFill patternType="solid">
        <fgColor rgb="FFD0CF70"/>
        <bgColor rgb="FFD0CF70"/>
      </patternFill>
    </fill>
    <fill>
      <patternFill patternType="solid">
        <fgColor rgb="FFFFD666"/>
        <bgColor rgb="FFFFD666"/>
      </patternFill>
    </fill>
    <fill>
      <patternFill patternType="solid">
        <fgColor rgb="FFD7D06E"/>
        <bgColor rgb="FFD7D06E"/>
      </patternFill>
    </fill>
    <fill>
      <patternFill patternType="solid">
        <fgColor rgb="FFDED16D"/>
        <bgColor rgb="FFDED16D"/>
      </patternFill>
    </fill>
    <fill>
      <patternFill patternType="solid">
        <fgColor rgb="FFF9D567"/>
        <bgColor rgb="FFF9D567"/>
      </patternFill>
    </fill>
    <fill>
      <patternFill patternType="solid">
        <fgColor rgb="FFFCCC68"/>
        <bgColor rgb="FFFCCC68"/>
      </patternFill>
    </fill>
    <fill>
      <patternFill patternType="solid">
        <fgColor rgb="FFF9C06A"/>
        <bgColor rgb="FFF9C06A"/>
      </patternFill>
    </fill>
    <fill>
      <patternFill patternType="solid">
        <fgColor rgb="FFF3AA6D"/>
        <bgColor rgb="FFF3AA6D"/>
      </patternFill>
    </fill>
    <fill>
      <patternFill patternType="solid">
        <fgColor rgb="FFEF9F6E"/>
        <bgColor rgb="FFEF9F6E"/>
      </patternFill>
    </fill>
    <fill>
      <patternFill patternType="solid">
        <fgColor rgb="FFEE9B6F"/>
        <bgColor rgb="FFEE9B6F"/>
      </patternFill>
    </fill>
    <fill>
      <patternFill patternType="solid">
        <fgColor rgb="FFEB8F71"/>
        <bgColor rgb="FFEB8F71"/>
      </patternFill>
    </fill>
    <fill>
      <patternFill patternType="solid">
        <fgColor rgb="FFEA8B71"/>
        <bgColor rgb="FFEA8B71"/>
      </patternFill>
    </fill>
    <fill>
      <patternFill patternType="solid">
        <fgColor rgb="FF72C084"/>
        <bgColor rgb="FF72C084"/>
      </patternFill>
    </fill>
    <fill>
      <patternFill patternType="solid">
        <fgColor rgb="FFA8C878"/>
        <bgColor rgb="FFA8C878"/>
      </patternFill>
    </fill>
    <fill>
      <patternFill patternType="solid">
        <fgColor rgb="FFEBD36A"/>
        <bgColor rgb="FFEBD36A"/>
      </patternFill>
    </fill>
    <fill>
      <patternFill patternType="solid">
        <fgColor rgb="FFE5D26B"/>
        <bgColor rgb="FFE5D26B"/>
      </patternFill>
    </fill>
    <fill>
      <patternFill patternType="solid">
        <fgColor rgb="FFF2D468"/>
        <bgColor rgb="FFF2D468"/>
      </patternFill>
    </fill>
    <fill>
      <patternFill patternType="solid">
        <fgColor rgb="FFA1C77A"/>
        <bgColor rgb="FFA1C77A"/>
      </patternFill>
    </fill>
    <fill>
      <patternFill patternType="solid">
        <fgColor rgb="FFFBCA68"/>
        <bgColor rgb="FFFBCA68"/>
      </patternFill>
    </fill>
    <fill>
      <patternFill patternType="solid">
        <fgColor rgb="FFFDD067"/>
        <bgColor rgb="FFFDD067"/>
      </patternFill>
    </fill>
    <fill>
      <patternFill patternType="solid">
        <fgColor rgb="FFF9C269"/>
        <bgColor rgb="FFF9C269"/>
      </patternFill>
    </fill>
    <fill>
      <patternFill patternType="solid">
        <fgColor rgb="FFF7BA6A"/>
        <bgColor rgb="FFF7BA6A"/>
      </patternFill>
    </fill>
    <fill>
      <patternFill patternType="solid">
        <fgColor rgb="FFF5B26C"/>
        <bgColor rgb="FFF5B26C"/>
      </patternFill>
    </fill>
    <fill>
      <patternFill patternType="solid">
        <fgColor rgb="FFF1A56E"/>
        <bgColor rgb="FFF1A56E"/>
      </patternFill>
    </fill>
    <fill>
      <patternFill patternType="solid">
        <fgColor rgb="FFEC9370"/>
        <bgColor rgb="FFEC9370"/>
      </patternFill>
    </fill>
    <fill>
      <patternFill patternType="solid">
        <fgColor rgb="FF80C281"/>
        <bgColor rgb="FF80C281"/>
      </patternFill>
    </fill>
    <fill>
      <patternFill patternType="solid">
        <fgColor rgb="FFFDD267"/>
        <bgColor rgb="FFFDD267"/>
      </patternFill>
    </fill>
    <fill>
      <patternFill patternType="solid">
        <fgColor rgb="FFFED467"/>
        <bgColor rgb="FFFED467"/>
      </patternFill>
    </fill>
    <fill>
      <patternFill patternType="solid">
        <fgColor rgb="FFF3AC6C"/>
        <bgColor rgb="FFF3AC6C"/>
      </patternFill>
    </fill>
    <fill>
      <patternFill patternType="solid">
        <fgColor rgb="FFF1A76D"/>
        <bgColor rgb="FFF1A76D"/>
      </patternFill>
    </fill>
    <fill>
      <patternFill patternType="solid">
        <fgColor rgb="FFE98772"/>
        <bgColor rgb="FFE98772"/>
      </patternFill>
    </fill>
    <fill>
      <patternFill patternType="solid">
        <fgColor rgb="FFE67C73"/>
        <bgColor rgb="FFE67C73"/>
      </patternFill>
    </fill>
    <fill>
      <patternFill patternType="solid">
        <fgColor rgb="FF65BE87"/>
        <bgColor rgb="FF65BE87"/>
      </patternFill>
    </fill>
    <fill>
      <patternFill patternType="solid">
        <fgColor rgb="FFC3CD72"/>
        <bgColor rgb="FFC3CD72"/>
      </patternFill>
    </fill>
    <fill>
      <patternFill patternType="solid">
        <fgColor rgb="FFBCCC74"/>
        <bgColor rgb="FFBCCC74"/>
      </patternFill>
    </fill>
    <fill>
      <patternFill patternType="solid">
        <fgColor rgb="FFFAC669"/>
        <bgColor rgb="FFFAC669"/>
      </patternFill>
    </fill>
    <fill>
      <patternFill patternType="solid">
        <fgColor rgb="FFF7BC6A"/>
        <bgColor rgb="FFF7BC6A"/>
      </patternFill>
    </fill>
    <fill>
      <patternFill patternType="solid">
        <fgColor rgb="FFF2A96D"/>
        <bgColor rgb="FFF2A96D"/>
      </patternFill>
    </fill>
    <fill>
      <patternFill patternType="solid">
        <fgColor rgb="FFF0A36E"/>
        <bgColor rgb="FFF0A36E"/>
      </patternFill>
    </fill>
    <fill>
      <patternFill patternType="solid">
        <fgColor rgb="FFED9570"/>
        <bgColor rgb="FFED9570"/>
      </patternFill>
    </fill>
    <fill>
      <patternFill patternType="solid">
        <fgColor rgb="FFFFDF86"/>
        <bgColor rgb="FFFFDF86"/>
      </patternFill>
    </fill>
    <fill>
      <patternFill patternType="solid">
        <fgColor rgb="FFFFE7A5"/>
        <bgColor rgb="FFFFE7A5"/>
      </patternFill>
    </fill>
    <fill>
      <patternFill patternType="solid">
        <fgColor rgb="FFFFEFC2"/>
        <bgColor rgb="FFFFEFC2"/>
      </patternFill>
    </fill>
    <fill>
      <patternFill patternType="solid">
        <fgColor rgb="FFFFF7E1"/>
        <bgColor rgb="FFFFF7E1"/>
      </patternFill>
    </fill>
    <fill>
      <patternFill patternType="solid">
        <fgColor rgb="FFFFF7E0"/>
        <bgColor rgb="FFFFF7E0"/>
      </patternFill>
    </fill>
    <fill>
      <patternFill patternType="solid">
        <fgColor rgb="FFFFFEFA"/>
        <bgColor rgb="FFFFFEFA"/>
      </patternFill>
    </fill>
    <fill>
      <patternFill patternType="solid">
        <fgColor rgb="FFFFDD7F"/>
        <bgColor rgb="FFFFDD7F"/>
      </patternFill>
    </fill>
    <fill>
      <patternFill patternType="solid">
        <fgColor rgb="FFFFF3D1"/>
        <bgColor rgb="FFFFF3D1"/>
      </patternFill>
    </fill>
    <fill>
      <patternFill patternType="solid">
        <fgColor rgb="FFFFFAE9"/>
        <bgColor rgb="FFFFFAE9"/>
      </patternFill>
    </fill>
    <fill>
      <patternFill patternType="solid">
        <fgColor rgb="FFFFFEF9"/>
        <bgColor rgb="FFFFFEF9"/>
      </patternFill>
    </fill>
    <fill>
      <patternFill patternType="solid">
        <fgColor rgb="FFFFF9E7"/>
        <bgColor rgb="FFFFF9E7"/>
      </patternFill>
    </fill>
    <fill>
      <patternFill patternType="solid">
        <fgColor rgb="FFFFFFFD"/>
        <bgColor rgb="FFFFFFFD"/>
      </patternFill>
    </fill>
    <fill>
      <patternFill patternType="solid">
        <fgColor rgb="FFFFE18C"/>
        <bgColor rgb="FFFFE18C"/>
      </patternFill>
    </fill>
    <fill>
      <patternFill patternType="solid">
        <fgColor rgb="FFFFF2CD"/>
        <bgColor rgb="FFFFF2CD"/>
      </patternFill>
    </fill>
    <fill>
      <patternFill patternType="solid">
        <fgColor rgb="FFFFFAEC"/>
        <bgColor rgb="FFFFFAEC"/>
      </patternFill>
    </fill>
    <fill>
      <patternFill patternType="solid">
        <fgColor rgb="FFFFF5DA"/>
        <bgColor rgb="FFFFF5DA"/>
      </patternFill>
    </fill>
    <fill>
      <patternFill patternType="solid">
        <fgColor rgb="FFFFFDF8"/>
        <bgColor rgb="FFFFFDF8"/>
      </patternFill>
    </fill>
    <fill>
      <patternFill patternType="solid">
        <fgColor rgb="FFFFF5D7"/>
        <bgColor rgb="FFFFF5D7"/>
      </patternFill>
    </fill>
    <fill>
      <patternFill patternType="solid">
        <fgColor rgb="FFFFFBEE"/>
        <bgColor rgb="FFFFFBEE"/>
      </patternFill>
    </fill>
    <fill>
      <patternFill patternType="solid">
        <fgColor rgb="FFFFFEFB"/>
        <bgColor rgb="FFFFFEFB"/>
      </patternFill>
    </fill>
    <fill>
      <patternFill patternType="solid">
        <fgColor rgb="FFFFE18F"/>
        <bgColor rgb="FFFFE18F"/>
      </patternFill>
    </fill>
    <fill>
      <patternFill patternType="solid">
        <fgColor rgb="FFFFEBB3"/>
        <bgColor rgb="FFFFEBB3"/>
      </patternFill>
    </fill>
    <fill>
      <patternFill patternType="solid">
        <fgColor rgb="FFFFFBF1"/>
        <bgColor rgb="FFFFFBF1"/>
      </patternFill>
    </fill>
    <fill>
      <patternFill patternType="solid">
        <fgColor rgb="FFFFEFC3"/>
        <bgColor rgb="FFFFEFC3"/>
      </patternFill>
    </fill>
    <fill>
      <patternFill patternType="solid">
        <fgColor rgb="FFFFF9E8"/>
        <bgColor rgb="FFFFF9E8"/>
      </patternFill>
    </fill>
    <fill>
      <patternFill patternType="solid">
        <fgColor rgb="FFFFFCF3"/>
        <bgColor rgb="FFFFFCF3"/>
      </patternFill>
    </fill>
    <fill>
      <patternFill patternType="solid">
        <fgColor rgb="FFFFF8E2"/>
        <bgColor rgb="FFFFF8E2"/>
      </patternFill>
    </fill>
    <fill>
      <patternFill patternType="solid">
        <fgColor rgb="FFFFFDF7"/>
        <bgColor rgb="FFFFFDF7"/>
      </patternFill>
    </fill>
    <fill>
      <patternFill patternType="solid">
        <fgColor rgb="FFFFFFFC"/>
        <bgColor rgb="FFFFFFFC"/>
      </patternFill>
    </fill>
    <fill>
      <patternFill patternType="solid">
        <fgColor rgb="FFFFF3D3"/>
        <bgColor rgb="FFFFF3D3"/>
      </patternFill>
    </fill>
    <fill>
      <patternFill patternType="solid">
        <fgColor rgb="FFFFE393"/>
        <bgColor rgb="FFFFE393"/>
      </patternFill>
    </fill>
    <fill>
      <patternFill patternType="solid">
        <fgColor rgb="FFFFFBEF"/>
        <bgColor rgb="FFFFFBEF"/>
      </patternFill>
    </fill>
    <fill>
      <patternFill patternType="solid">
        <fgColor rgb="FFFFDC7C"/>
        <bgColor rgb="FFFFDC7C"/>
      </patternFill>
    </fill>
    <fill>
      <patternFill patternType="solid">
        <fgColor rgb="FFFFE291"/>
        <bgColor rgb="FFFFE291"/>
      </patternFill>
    </fill>
    <fill>
      <patternFill patternType="solid">
        <fgColor rgb="FFFFE9AA"/>
        <bgColor rgb="FFFFE9AA"/>
      </patternFill>
    </fill>
    <fill>
      <patternFill patternType="solid">
        <fgColor rgb="FFFFEFC1"/>
        <bgColor rgb="FFFFEFC1"/>
      </patternFill>
    </fill>
    <fill>
      <patternFill patternType="solid">
        <fgColor rgb="FFFFFAEA"/>
        <bgColor rgb="FFFFFAEA"/>
      </patternFill>
    </fill>
    <fill>
      <patternFill patternType="solid">
        <fgColor rgb="FFFFFDF6"/>
        <bgColor rgb="FFFFFDF6"/>
      </patternFill>
    </fill>
    <fill>
      <patternFill patternType="solid">
        <fgColor rgb="FFFFEAB0"/>
        <bgColor rgb="FFFFEAB0"/>
      </patternFill>
    </fill>
    <fill>
      <patternFill patternType="solid">
        <fgColor rgb="FFFFECB6"/>
        <bgColor rgb="FFFFECB6"/>
      </patternFill>
    </fill>
    <fill>
      <patternFill patternType="solid">
        <fgColor rgb="FFFFFBF0"/>
        <bgColor rgb="FFFFFBF0"/>
      </patternFill>
    </fill>
    <fill>
      <patternFill patternType="solid">
        <fgColor rgb="FFEAD1DC"/>
        <bgColor rgb="FFEAD1DC"/>
      </patternFill>
    </fill>
  </fills>
  <borders count="13">
    <border/>
    <border>
      <top style="medium">
        <color rgb="FF000000"/>
      </top>
    </border>
    <border>
      <bottom style="thin">
        <color rgb="FF000000"/>
      </bottom>
    </border>
    <border>
      <bottom style="medium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bottom style="medium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readingOrder="0"/>
    </xf>
    <xf borderId="0" fillId="3" fontId="2" numFmtId="164" xfId="0" applyAlignment="1" applyFont="1" applyNumberFormat="1">
      <alignment horizontal="center" readingOrder="0"/>
    </xf>
    <xf borderId="0" fillId="3" fontId="2" numFmtId="0" xfId="0" applyAlignment="1" applyFont="1">
      <alignment horizontal="center" readingOrder="0"/>
    </xf>
    <xf borderId="0" fillId="3" fontId="2" numFmtId="164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  <xf borderId="0" fillId="4" fontId="1" numFmtId="0" xfId="0" applyAlignment="1" applyFill="1" applyFont="1">
      <alignment horizontal="center" readingOrder="0"/>
    </xf>
    <xf borderId="0" fillId="5" fontId="3" numFmtId="0" xfId="0" applyAlignment="1" applyFill="1" applyFont="1">
      <alignment horizontal="center" readingOrder="0" textRotation="90" vertical="center"/>
    </xf>
    <xf borderId="0" fillId="0" fontId="1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4" numFmtId="164" xfId="0" applyAlignment="1" applyFont="1" applyNumberFormat="1">
      <alignment horizontal="center"/>
    </xf>
    <xf borderId="1" fillId="6" fontId="4" numFmtId="164" xfId="0" applyAlignment="1" applyBorder="1" applyFill="1" applyFont="1" applyNumberFormat="1">
      <alignment horizontal="center" vertical="bottom"/>
    </xf>
    <xf borderId="0" fillId="7" fontId="1" numFmtId="2" xfId="0" applyAlignment="1" applyFill="1" applyFont="1" applyNumberFormat="1">
      <alignment horizontal="center"/>
    </xf>
    <xf borderId="0" fillId="0" fontId="1" numFmtId="0" xfId="0" applyAlignment="1" applyFont="1">
      <alignment readingOrder="0"/>
    </xf>
    <xf borderId="0" fillId="8" fontId="2" numFmtId="0" xfId="0" applyAlignment="1" applyFill="1" applyFont="1">
      <alignment horizontal="center"/>
    </xf>
    <xf borderId="0" fillId="8" fontId="2" numFmtId="0" xfId="0" applyAlignment="1" applyFont="1">
      <alignment horizontal="center"/>
    </xf>
    <xf borderId="0" fillId="7" fontId="2" numFmtId="164" xfId="0" applyAlignment="1" applyFont="1" applyNumberFormat="1">
      <alignment horizontal="center"/>
    </xf>
    <xf borderId="0" fillId="7" fontId="2" numFmtId="1" xfId="0" applyAlignment="1" applyFont="1" applyNumberFormat="1">
      <alignment horizontal="center"/>
    </xf>
    <xf borderId="0" fillId="9" fontId="2" numFmtId="165" xfId="0" applyAlignment="1" applyFill="1" applyFont="1" applyNumberFormat="1">
      <alignment horizontal="center"/>
    </xf>
    <xf borderId="2" fillId="0" fontId="4" numFmtId="0" xfId="0" applyAlignment="1" applyBorder="1" applyFont="1">
      <alignment readingOrder="0"/>
    </xf>
    <xf borderId="2" fillId="9" fontId="1" numFmtId="0" xfId="0" applyAlignment="1" applyBorder="1" applyFont="1">
      <alignment readingOrder="0"/>
    </xf>
    <xf borderId="2" fillId="0" fontId="4" numFmtId="164" xfId="0" applyAlignment="1" applyBorder="1" applyFont="1" applyNumberFormat="1">
      <alignment horizontal="center" readingOrder="0"/>
    </xf>
    <xf borderId="2" fillId="2" fontId="4" numFmtId="164" xfId="0" applyAlignment="1" applyBorder="1" applyFont="1" applyNumberFormat="1">
      <alignment horizontal="center" vertical="bottom"/>
    </xf>
    <xf borderId="2" fillId="0" fontId="4" numFmtId="164" xfId="0" applyAlignment="1" applyBorder="1" applyFont="1" applyNumberFormat="1">
      <alignment horizontal="center"/>
    </xf>
    <xf borderId="2" fillId="0" fontId="1" numFmtId="0" xfId="0" applyAlignment="1" applyBorder="1" applyFont="1">
      <alignment readingOrder="0"/>
    </xf>
    <xf borderId="2" fillId="8" fontId="2" numFmtId="0" xfId="0" applyAlignment="1" applyBorder="1" applyFont="1">
      <alignment horizontal="center"/>
    </xf>
    <xf borderId="2" fillId="8" fontId="2" numFmtId="0" xfId="0" applyAlignment="1" applyBorder="1" applyFont="1">
      <alignment horizontal="center"/>
    </xf>
    <xf borderId="2" fillId="7" fontId="2" numFmtId="164" xfId="0" applyAlignment="1" applyBorder="1" applyFont="1" applyNumberFormat="1">
      <alignment horizontal="center"/>
    </xf>
    <xf borderId="2" fillId="7" fontId="2" numFmtId="1" xfId="0" applyAlignment="1" applyBorder="1" applyFont="1" applyNumberFormat="1">
      <alignment horizontal="center"/>
    </xf>
    <xf borderId="2" fillId="9" fontId="2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0" fillId="10" fontId="4" numFmtId="164" xfId="0" applyAlignment="1" applyFill="1" applyFont="1" applyNumberFormat="1">
      <alignment horizontal="center" vertical="bottom"/>
    </xf>
    <xf borderId="0" fillId="11" fontId="5" numFmtId="0" xfId="0" applyAlignment="1" applyFill="1" applyFont="1">
      <alignment vertical="bottom"/>
    </xf>
    <xf borderId="0" fillId="8" fontId="2" numFmtId="165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  <xf borderId="2" fillId="0" fontId="1" numFmtId="0" xfId="0" applyAlignment="1" applyBorder="1" applyFont="1">
      <alignment readingOrder="0"/>
    </xf>
    <xf borderId="2" fillId="12" fontId="6" numFmtId="0" xfId="0" applyAlignment="1" applyBorder="1" applyFill="1" applyFont="1">
      <alignment vertical="bottom"/>
    </xf>
    <xf borderId="2" fillId="8" fontId="2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 readingOrder="0"/>
    </xf>
    <xf borderId="0" fillId="13" fontId="4" numFmtId="164" xfId="0" applyAlignment="1" applyFill="1" applyFont="1" applyNumberFormat="1">
      <alignment horizontal="center" vertical="bottom"/>
    </xf>
    <xf borderId="0" fillId="14" fontId="4" numFmtId="164" xfId="0" applyAlignment="1" applyFill="1" applyFont="1" applyNumberFormat="1">
      <alignment horizontal="center" vertical="bottom"/>
    </xf>
    <xf borderId="0" fillId="15" fontId="7" numFmtId="0" xfId="0" applyAlignment="1" applyFill="1" applyFont="1">
      <alignment vertical="bottom"/>
    </xf>
    <xf borderId="0" fillId="0" fontId="8" numFmtId="0" xfId="0" applyAlignment="1" applyFont="1">
      <alignment vertical="bottom"/>
    </xf>
    <xf borderId="0" fillId="0" fontId="1" numFmtId="164" xfId="0" applyFont="1" applyNumberFormat="1"/>
    <xf borderId="0" fillId="0" fontId="1" numFmtId="2" xfId="0" applyFont="1" applyNumberFormat="1"/>
    <xf borderId="0" fillId="0" fontId="1" numFmtId="2" xfId="0" applyAlignment="1" applyFont="1" applyNumberFormat="1">
      <alignment readingOrder="0"/>
    </xf>
    <xf borderId="2" fillId="16" fontId="4" numFmtId="164" xfId="0" applyAlignment="1" applyBorder="1" applyFill="1" applyFont="1" applyNumberFormat="1">
      <alignment horizontal="center" vertical="bottom"/>
    </xf>
    <xf borderId="2" fillId="17" fontId="9" numFmtId="0" xfId="0" applyAlignment="1" applyBorder="1" applyFill="1" applyFont="1">
      <alignment vertical="bottom"/>
    </xf>
    <xf borderId="0" fillId="2" fontId="4" numFmtId="164" xfId="0" applyAlignment="1" applyFont="1" applyNumberFormat="1">
      <alignment horizontal="center" vertical="bottom"/>
    </xf>
    <xf borderId="0" fillId="18" fontId="5" numFmtId="0" xfId="0" applyAlignment="1" applyFill="1" applyFont="1">
      <alignment vertical="bottom"/>
    </xf>
    <xf borderId="3" fillId="0" fontId="4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4" fillId="16" fontId="4" numFmtId="164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3" fillId="19" fontId="4" numFmtId="164" xfId="0" applyAlignment="1" applyBorder="1" applyFill="1" applyFont="1" applyNumberForma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0" fillId="7" fontId="1" numFmtId="2" xfId="0" applyAlignment="1" applyFont="1" applyNumberFormat="1">
      <alignment horizontal="center"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2" fillId="20" fontId="5" numFmtId="0" xfId="0" applyAlignment="1" applyBorder="1" applyFill="1" applyFont="1">
      <alignment vertical="bottom"/>
    </xf>
    <xf borderId="2" fillId="8" fontId="2" numFmtId="0" xfId="0" applyAlignment="1" applyBorder="1" applyFont="1">
      <alignment horizontal="center" vertical="center"/>
    </xf>
    <xf borderId="2" fillId="7" fontId="2" numFmtId="164" xfId="0" applyAlignment="1" applyBorder="1" applyFont="1" applyNumberFormat="1">
      <alignment horizontal="center" vertical="center"/>
    </xf>
    <xf borderId="2" fillId="7" fontId="2" numFmtId="1" xfId="0" applyAlignment="1" applyBorder="1" applyFont="1" applyNumberFormat="1">
      <alignment horizontal="center" vertical="center"/>
    </xf>
    <xf borderId="2" fillId="9" fontId="2" numFmtId="165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1" numFmtId="2" xfId="0" applyAlignment="1" applyFont="1" applyNumberFormat="1">
      <alignment vertical="center"/>
    </xf>
    <xf borderId="0" fillId="0" fontId="1" numFmtId="2" xfId="0" applyAlignment="1" applyFont="1" applyNumberFormat="1">
      <alignment readingOrder="0" vertical="center"/>
    </xf>
    <xf borderId="0" fillId="21" fontId="4" numFmtId="164" xfId="0" applyAlignment="1" applyFill="1" applyFont="1" applyNumberFormat="1">
      <alignment horizontal="center" vertical="bottom"/>
    </xf>
    <xf borderId="0" fillId="22" fontId="4" numFmtId="164" xfId="0" applyAlignment="1" applyFill="1" applyFont="1" applyNumberFormat="1">
      <alignment horizontal="center" vertical="bottom"/>
    </xf>
    <xf borderId="0" fillId="23" fontId="10" numFmtId="0" xfId="0" applyAlignment="1" applyFill="1" applyFont="1">
      <alignment vertical="bottom"/>
    </xf>
    <xf borderId="0" fillId="24" fontId="11" numFmtId="0" xfId="0" applyAlignment="1" applyFill="1" applyFont="1">
      <alignment vertical="bottom"/>
    </xf>
    <xf borderId="0" fillId="25" fontId="4" numFmtId="164" xfId="0" applyAlignment="1" applyFill="1" applyFont="1" applyNumberFormat="1">
      <alignment horizontal="center" vertical="bottom"/>
    </xf>
    <xf borderId="0" fillId="26" fontId="12" numFmtId="0" xfId="0" applyAlignment="1" applyFill="1" applyFont="1">
      <alignment vertical="bottom"/>
    </xf>
    <xf borderId="0" fillId="27" fontId="13" numFmtId="0" xfId="0" applyAlignment="1" applyFill="1" applyFont="1">
      <alignment vertical="bottom"/>
    </xf>
    <xf borderId="0" fillId="28" fontId="4" numFmtId="164" xfId="0" applyAlignment="1" applyFill="1" applyFont="1" applyNumberFormat="1">
      <alignment horizontal="center" vertical="bottom"/>
    </xf>
    <xf borderId="0" fillId="29" fontId="5" numFmtId="0" xfId="0" applyAlignment="1" applyFill="1" applyFont="1">
      <alignment vertical="bottom"/>
    </xf>
    <xf borderId="4" fillId="16" fontId="4" numFmtId="164" xfId="0" applyAlignment="1" applyBorder="1" applyFont="1" applyNumberFormat="1">
      <alignment horizontal="center" vertical="bottom"/>
    </xf>
    <xf borderId="3" fillId="2" fontId="4" numFmtId="164" xfId="0" applyAlignment="1" applyBorder="1" applyFont="1" applyNumberFormat="1">
      <alignment horizontal="center" vertical="bottom"/>
    </xf>
    <xf borderId="3" fillId="0" fontId="4" numFmtId="164" xfId="0" applyAlignment="1" applyBorder="1" applyFont="1" applyNumberFormat="1">
      <alignment horizontal="center"/>
    </xf>
    <xf borderId="0" fillId="30" fontId="14" numFmtId="0" xfId="0" applyAlignment="1" applyFill="1" applyFont="1">
      <alignment vertical="bottom"/>
    </xf>
    <xf borderId="0" fillId="8" fontId="3" numFmtId="0" xfId="0" applyAlignment="1" applyFont="1">
      <alignment horizontal="center" readingOrder="0" textRotation="90" vertical="center"/>
    </xf>
    <xf borderId="0" fillId="31" fontId="15" numFmtId="0" xfId="0" applyAlignment="1" applyFill="1" applyFont="1">
      <alignment vertical="bottom"/>
    </xf>
    <xf borderId="0" fillId="32" fontId="16" numFmtId="0" xfId="0" applyAlignment="1" applyFill="1" applyFont="1">
      <alignment vertical="bottom"/>
    </xf>
    <xf borderId="0" fillId="33" fontId="17" numFmtId="0" xfId="0" applyAlignment="1" applyFill="1" applyFont="1">
      <alignment vertical="bottom"/>
    </xf>
    <xf borderId="0" fillId="34" fontId="18" numFmtId="0" xfId="0" applyAlignment="1" applyFill="1" applyFont="1">
      <alignment vertical="bottom"/>
    </xf>
    <xf borderId="0" fillId="35" fontId="19" numFmtId="0" xfId="0" applyAlignment="1" applyFill="1" applyFont="1">
      <alignment vertical="bottom"/>
    </xf>
    <xf borderId="0" fillId="36" fontId="20" numFmtId="0" xfId="0" applyAlignment="1" applyFill="1" applyFont="1">
      <alignment vertical="bottom"/>
    </xf>
    <xf borderId="0" fillId="37" fontId="21" numFmtId="0" xfId="0" applyAlignment="1" applyFill="1" applyFont="1">
      <alignment vertical="bottom"/>
    </xf>
    <xf borderId="3" fillId="19" fontId="4" numFmtId="164" xfId="0" applyAlignment="1" applyBorder="1" applyFont="1" applyNumberFormat="1">
      <alignment horizontal="center" vertical="bottom"/>
    </xf>
    <xf borderId="0" fillId="38" fontId="5" numFmtId="0" xfId="0" applyAlignment="1" applyFill="1" applyFont="1">
      <alignment vertical="bottom"/>
    </xf>
    <xf borderId="0" fillId="39" fontId="22" numFmtId="0" xfId="0" applyAlignment="1" applyFill="1" applyFont="1">
      <alignment vertical="bottom"/>
    </xf>
    <xf borderId="0" fillId="40" fontId="23" numFmtId="0" xfId="0" applyAlignment="1" applyFill="1" applyFont="1">
      <alignment vertical="bottom"/>
    </xf>
    <xf borderId="0" fillId="39" fontId="24" numFmtId="0" xfId="0" applyAlignment="1" applyFont="1">
      <alignment vertical="bottom"/>
    </xf>
    <xf borderId="0" fillId="26" fontId="25" numFmtId="0" xfId="0" applyAlignment="1" applyFont="1">
      <alignment vertical="bottom"/>
    </xf>
    <xf borderId="0" fillId="41" fontId="26" numFmtId="0" xfId="0" applyAlignment="1" applyFill="1" applyFont="1">
      <alignment vertical="bottom"/>
    </xf>
    <xf borderId="0" fillId="42" fontId="5" numFmtId="0" xfId="0" applyAlignment="1" applyFill="1" applyFont="1">
      <alignment vertical="bottom"/>
    </xf>
    <xf borderId="0" fillId="43" fontId="14" numFmtId="0" xfId="0" applyAlignment="1" applyFill="1" applyFont="1">
      <alignment vertical="bottom"/>
    </xf>
    <xf borderId="0" fillId="7" fontId="3" numFmtId="0" xfId="0" applyAlignment="1" applyFont="1">
      <alignment horizontal="center" readingOrder="0" textRotation="90" vertical="center"/>
    </xf>
    <xf borderId="0" fillId="44" fontId="5" numFmtId="0" xfId="0" applyAlignment="1" applyFill="1" applyFont="1">
      <alignment vertical="bottom"/>
    </xf>
    <xf borderId="0" fillId="45" fontId="27" numFmtId="0" xfId="0" applyAlignment="1" applyFill="1" applyFont="1">
      <alignment vertical="bottom"/>
    </xf>
    <xf borderId="0" fillId="46" fontId="28" numFmtId="0" xfId="0" applyAlignment="1" applyFill="1" applyFont="1">
      <alignment vertical="bottom"/>
    </xf>
    <xf borderId="0" fillId="47" fontId="29" numFmtId="0" xfId="0" applyAlignment="1" applyFill="1" applyFont="1">
      <alignment vertical="bottom"/>
    </xf>
    <xf borderId="0" fillId="48" fontId="30" numFmtId="0" xfId="0" applyAlignment="1" applyFill="1" applyFont="1">
      <alignment vertical="bottom"/>
    </xf>
    <xf borderId="3" fillId="0" fontId="4" numFmtId="0" xfId="0" applyAlignment="1" applyBorder="1" applyFont="1">
      <alignment readingOrder="0" vertical="center"/>
    </xf>
    <xf borderId="4" fillId="0" fontId="1" numFmtId="0" xfId="0" applyAlignment="1" applyBorder="1" applyFont="1">
      <alignment readingOrder="0" vertical="center"/>
    </xf>
    <xf borderId="0" fillId="49" fontId="31" numFmtId="0" xfId="0" applyAlignment="1" applyFill="1" applyFont="1">
      <alignment vertical="bottom"/>
    </xf>
    <xf borderId="0" fillId="50" fontId="5" numFmtId="0" xfId="0" applyAlignment="1" applyFill="1" applyFont="1">
      <alignment vertical="bottom"/>
    </xf>
    <xf borderId="0" fillId="51" fontId="14" numFmtId="0" xfId="0" applyAlignment="1" applyFill="1" applyFont="1">
      <alignment vertical="bottom"/>
    </xf>
    <xf borderId="0" fillId="52" fontId="5" numFmtId="0" xfId="0" applyAlignment="1" applyFill="1" applyFont="1">
      <alignment vertical="bottom"/>
    </xf>
    <xf borderId="0" fillId="53" fontId="23" numFmtId="0" xfId="0" applyAlignment="1" applyFill="1" applyFont="1">
      <alignment vertical="bottom"/>
    </xf>
    <xf borderId="0" fillId="54" fontId="32" numFmtId="0" xfId="0" applyAlignment="1" applyFill="1" applyFont="1">
      <alignment vertical="bottom"/>
    </xf>
    <xf borderId="0" fillId="39" fontId="33" numFmtId="0" xfId="0" applyAlignment="1" applyFont="1">
      <alignment vertical="bottom"/>
    </xf>
    <xf borderId="0" fillId="55" fontId="5" numFmtId="0" xfId="0" applyAlignment="1" applyFill="1" applyFont="1">
      <alignment vertical="bottom"/>
    </xf>
    <xf borderId="0" fillId="56" fontId="34" numFmtId="0" xfId="0" applyAlignment="1" applyFill="1" applyFont="1">
      <alignment vertical="bottom"/>
    </xf>
    <xf borderId="0" fillId="9" fontId="3" numFmtId="0" xfId="0" applyAlignment="1" applyFont="1">
      <alignment horizontal="center" readingOrder="0" textRotation="90" vertical="center"/>
    </xf>
    <xf borderId="0" fillId="23" fontId="35" numFmtId="0" xfId="0" applyAlignment="1" applyFont="1">
      <alignment vertical="bottom"/>
    </xf>
    <xf borderId="0" fillId="57" fontId="36" numFmtId="0" xfId="0" applyAlignment="1" applyFill="1" applyFont="1">
      <alignment vertical="bottom"/>
    </xf>
    <xf borderId="0" fillId="49" fontId="37" numFmtId="0" xfId="0" applyAlignment="1" applyFont="1">
      <alignment vertical="bottom"/>
    </xf>
    <xf borderId="0" fillId="27" fontId="14" numFmtId="0" xfId="0" applyAlignment="1" applyFont="1">
      <alignment vertical="bottom"/>
    </xf>
    <xf borderId="0" fillId="58" fontId="5" numFmtId="0" xfId="0" applyAlignment="1" applyFill="1" applyFont="1">
      <alignment vertical="bottom"/>
    </xf>
    <xf borderId="0" fillId="59" fontId="38" numFmtId="0" xfId="0" applyAlignment="1" applyFill="1" applyFont="1">
      <alignment vertical="bottom"/>
    </xf>
    <xf borderId="0" fillId="60" fontId="14" numFmtId="0" xfId="0" applyAlignment="1" applyFill="1" applyFont="1">
      <alignment vertical="bottom"/>
    </xf>
    <xf borderId="0" fillId="61" fontId="5" numFmtId="0" xfId="0" applyAlignment="1" applyFill="1" applyFont="1">
      <alignment vertical="bottom"/>
    </xf>
    <xf borderId="0" fillId="62" fontId="5" numFmtId="0" xfId="0" applyAlignment="1" applyFill="1" applyFont="1">
      <alignment vertical="bottom"/>
    </xf>
    <xf borderId="0" fillId="63" fontId="39" numFmtId="0" xfId="0" applyAlignment="1" applyFill="1" applyFont="1">
      <alignment vertical="bottom"/>
    </xf>
    <xf borderId="0" fillId="64" fontId="40" numFmtId="0" xfId="0" applyAlignment="1" applyFill="1" applyFont="1">
      <alignment vertical="bottom"/>
    </xf>
    <xf borderId="0" fillId="65" fontId="41" numFmtId="0" xfId="0" applyAlignment="1" applyFill="1" applyFont="1">
      <alignment vertical="bottom"/>
    </xf>
    <xf borderId="0" fillId="66" fontId="5" numFmtId="0" xfId="0" applyAlignment="1" applyFill="1" applyFont="1">
      <alignment vertical="bottom"/>
    </xf>
    <xf borderId="0" fillId="67" fontId="14" numFmtId="0" xfId="0" applyAlignment="1" applyFill="1" applyFont="1">
      <alignment vertical="bottom"/>
    </xf>
    <xf borderId="0" fillId="0" fontId="1" numFmtId="164" xfId="0" applyAlignment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4" numFmtId="164" xfId="0" applyFont="1" applyNumberFormat="1"/>
    <xf borderId="0" fillId="39" fontId="34" numFmtId="0" xfId="0" applyAlignment="1" applyFont="1">
      <alignment vertical="bottom"/>
    </xf>
    <xf borderId="2" fillId="0" fontId="4" numFmtId="164" xfId="0" applyBorder="1" applyFont="1" applyNumberFormat="1"/>
    <xf borderId="0" fillId="68" fontId="5" numFmtId="0" xfId="0" applyAlignment="1" applyFill="1" applyFont="1">
      <alignment vertical="bottom"/>
    </xf>
    <xf borderId="0" fillId="69" fontId="14" numFmtId="0" xfId="0" applyAlignment="1" applyFill="1" applyFont="1">
      <alignment vertical="bottom"/>
    </xf>
    <xf borderId="0" fillId="70" fontId="5" numFmtId="0" xfId="0" applyAlignment="1" applyFill="1" applyFont="1">
      <alignment vertical="bottom"/>
    </xf>
    <xf borderId="0" fillId="71" fontId="29" numFmtId="0" xfId="0" applyAlignment="1" applyFill="1" applyFont="1">
      <alignment vertical="bottom"/>
    </xf>
    <xf borderId="0" fillId="72" fontId="5" numFmtId="0" xfId="0" applyAlignment="1" applyFill="1" applyFont="1">
      <alignment vertical="bottom"/>
    </xf>
    <xf borderId="0" fillId="73" fontId="5" numFmtId="0" xfId="0" applyAlignment="1" applyFill="1" applyFont="1">
      <alignment vertical="bottom"/>
    </xf>
    <xf borderId="0" fillId="74" fontId="42" numFmtId="0" xfId="0" applyAlignment="1" applyFill="1" applyFont="1">
      <alignment vertical="bottom"/>
    </xf>
    <xf borderId="0" fillId="0" fontId="1" numFmtId="164" xfId="0" applyAlignment="1" applyFont="1" applyNumberFormat="1">
      <alignment readingOrder="0"/>
    </xf>
    <xf borderId="0" fillId="35" fontId="5" numFmtId="0" xfId="0" applyAlignment="1" applyFont="1">
      <alignment vertical="bottom"/>
    </xf>
    <xf borderId="0" fillId="60" fontId="14" numFmtId="0" xfId="0" applyAlignment="1" applyFont="1">
      <alignment vertical="bottom"/>
    </xf>
    <xf borderId="0" fillId="41" fontId="26" numFmtId="0" xfId="0" applyAlignment="1" applyFont="1">
      <alignment vertical="bottom"/>
    </xf>
    <xf borderId="0" fillId="68" fontId="5" numFmtId="0" xfId="0" applyAlignment="1" applyFont="1">
      <alignment vertical="bottom"/>
    </xf>
    <xf borderId="0" fillId="23" fontId="10" numFmtId="0" xfId="0" applyAlignment="1" applyFont="1">
      <alignment vertical="bottom"/>
    </xf>
    <xf borderId="0" fillId="64" fontId="40" numFmtId="0" xfId="0" applyAlignment="1" applyFont="1">
      <alignment vertical="bottom"/>
    </xf>
    <xf borderId="0" fillId="75" fontId="43" numFmtId="0" xfId="0" applyAlignment="1" applyFill="1" applyFont="1">
      <alignment vertical="bottom"/>
    </xf>
    <xf borderId="0" fillId="76" fontId="14" numFmtId="0" xfId="0" applyAlignment="1" applyFill="1" applyFont="1">
      <alignment vertical="bottom"/>
    </xf>
    <xf borderId="0" fillId="77" fontId="44" numFmtId="0" xfId="0" applyAlignment="1" applyFill="1" applyFont="1">
      <alignment vertical="bottom"/>
    </xf>
    <xf borderId="0" fillId="78" fontId="45" numFmtId="0" xfId="0" applyAlignment="1" applyFill="1" applyFont="1">
      <alignment vertical="bottom"/>
    </xf>
    <xf borderId="2" fillId="0" fontId="1" numFmtId="0" xfId="0" applyBorder="1" applyFont="1"/>
    <xf borderId="5" fillId="2" fontId="46" numFmtId="0" xfId="0" applyAlignment="1" applyBorder="1" applyFont="1">
      <alignment horizontal="center"/>
    </xf>
    <xf borderId="4" fillId="3" fontId="2" numFmtId="0" xfId="0" applyAlignment="1" applyBorder="1" applyFont="1">
      <alignment horizontal="center" readingOrder="0"/>
    </xf>
    <xf borderId="4" fillId="3" fontId="2" numFmtId="164" xfId="0" applyAlignment="1" applyBorder="1" applyFont="1" applyNumberFormat="1">
      <alignment horizontal="center" readingOrder="0"/>
    </xf>
    <xf borderId="4" fillId="3" fontId="2" numFmtId="164" xfId="0" applyAlignment="1" applyBorder="1" applyFont="1" applyNumberFormat="1">
      <alignment horizontal="center"/>
    </xf>
    <xf borderId="5" fillId="3" fontId="2" numFmtId="164" xfId="0" applyAlignment="1" applyBorder="1" applyFont="1" applyNumberFormat="1">
      <alignment horizontal="center"/>
    </xf>
    <xf borderId="4" fillId="3" fontId="2" numFmtId="0" xfId="0" applyAlignment="1" applyBorder="1" applyFont="1">
      <alignment readingOrder="0"/>
    </xf>
    <xf borderId="4" fillId="0" fontId="1" numFmtId="0" xfId="0" applyBorder="1" applyFont="1"/>
    <xf borderId="4" fillId="3" fontId="2" numFmtId="164" xfId="0" applyAlignment="1" applyBorder="1" applyFont="1" applyNumberFormat="1">
      <alignment readingOrder="0"/>
    </xf>
    <xf borderId="6" fillId="5" fontId="3" numFmtId="0" xfId="0" applyAlignment="1" applyBorder="1" applyFont="1">
      <alignment horizontal="center" readingOrder="0" textRotation="90" vertical="center"/>
    </xf>
    <xf borderId="0" fillId="6" fontId="4" numFmtId="164" xfId="0" applyAlignment="1" applyFont="1" applyNumberFormat="1">
      <alignment horizontal="center" vertical="bottom"/>
    </xf>
    <xf borderId="6" fillId="0" fontId="4" numFmtId="164" xfId="0" applyAlignment="1" applyBorder="1" applyFont="1" applyNumberFormat="1">
      <alignment horizontal="center"/>
    </xf>
    <xf borderId="0" fillId="7" fontId="1" numFmtId="2" xfId="0" applyFont="1" applyNumberFormat="1"/>
    <xf borderId="0" fillId="8" fontId="2" numFmtId="0" xfId="0" applyFont="1"/>
    <xf borderId="0" fillId="7" fontId="2" numFmtId="164" xfId="0" applyFont="1" applyNumberFormat="1"/>
    <xf borderId="0" fillId="7" fontId="2" numFmtId="1" xfId="0" applyFont="1" applyNumberFormat="1"/>
    <xf borderId="0" fillId="9" fontId="2" numFmtId="165" xfId="0" applyFont="1" applyNumberFormat="1"/>
    <xf borderId="6" fillId="0" fontId="47" numFmtId="0" xfId="0" applyBorder="1" applyFont="1"/>
    <xf borderId="2" fillId="0" fontId="4" numFmtId="0" xfId="0" applyAlignment="1" applyBorder="1" applyFont="1">
      <alignment horizontal="center" readingOrder="0"/>
    </xf>
    <xf borderId="0" fillId="9" fontId="1" numFmtId="0" xfId="0" applyAlignment="1" applyFont="1">
      <alignment horizontal="center" readingOrder="0"/>
    </xf>
    <xf borderId="7" fillId="0" fontId="4" numFmtId="164" xfId="0" applyAlignment="1" applyBorder="1" applyFont="1" applyNumberFormat="1">
      <alignment horizontal="center"/>
    </xf>
    <xf borderId="2" fillId="8" fontId="2" numFmtId="0" xfId="0" applyBorder="1" applyFont="1"/>
    <xf borderId="2" fillId="9" fontId="2" numFmtId="165" xfId="0" applyBorder="1" applyFont="1" applyNumberFormat="1"/>
    <xf borderId="3" fillId="0" fontId="4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8" fillId="0" fontId="4" numFmtId="164" xfId="0" applyAlignment="1" applyBorder="1" applyFont="1" applyNumberFormat="1">
      <alignment horizontal="center"/>
    </xf>
    <xf borderId="2" fillId="0" fontId="2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164" xfId="0" applyAlignment="1" applyBorder="1" applyFont="1" applyNumberFormat="1">
      <alignment horizontal="center"/>
    </xf>
    <xf borderId="4" fillId="2" fontId="4" numFmtId="164" xfId="0" applyAlignment="1" applyBorder="1" applyFont="1" applyNumberFormat="1">
      <alignment horizontal="center" vertical="bottom"/>
    </xf>
    <xf borderId="4" fillId="7" fontId="1" numFmtId="2" xfId="0" applyAlignment="1" applyBorder="1" applyFont="1" applyNumberFormat="1">
      <alignment horizontal="center"/>
    </xf>
    <xf borderId="5" fillId="0" fontId="4" numFmtId="164" xfId="0" applyAlignment="1" applyBorder="1" applyFont="1" applyNumberFormat="1">
      <alignment horizontal="center"/>
    </xf>
    <xf borderId="6" fillId="9" fontId="3" numFmtId="0" xfId="0" applyAlignment="1" applyBorder="1" applyFont="1">
      <alignment horizontal="center" readingOrder="0" textRotation="90" vertical="center"/>
    </xf>
    <xf borderId="2" fillId="9" fontId="1" numFmtId="0" xfId="0" applyAlignment="1" applyBorder="1" applyFont="1">
      <alignment horizontal="center" readingOrder="0"/>
    </xf>
    <xf borderId="6" fillId="7" fontId="3" numFmtId="0" xfId="0" applyAlignment="1" applyBorder="1" applyFont="1">
      <alignment horizontal="center" readingOrder="0" textRotation="90" vertical="center"/>
    </xf>
    <xf borderId="6" fillId="8" fontId="3" numFmtId="0" xfId="0" applyAlignment="1" applyBorder="1" applyFont="1">
      <alignment horizontal="center" readingOrder="0" textRotation="90" vertic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 readingOrder="0"/>
    </xf>
    <xf borderId="6" fillId="3" fontId="2" numFmtId="164" xfId="0" applyAlignment="1" applyBorder="1" applyFont="1" applyNumberFormat="1">
      <alignment horizontal="center"/>
    </xf>
    <xf borderId="0" fillId="3" fontId="2" numFmtId="164" xfId="0" applyAlignment="1" applyFont="1" applyNumberFormat="1">
      <alignment readingOrder="0"/>
    </xf>
    <xf borderId="0" fillId="0" fontId="8" numFmtId="0" xfId="0" applyAlignment="1" applyFont="1">
      <alignment vertical="bottom"/>
    </xf>
    <xf borderId="0" fillId="79" fontId="8" numFmtId="0" xfId="0" applyAlignment="1" applyFill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7" fontId="8" numFmtId="0" xfId="0" applyAlignment="1" applyFont="1">
      <alignment horizontal="center" vertical="bottom"/>
    </xf>
    <xf borderId="0" fillId="80" fontId="8" numFmtId="165" xfId="0" applyAlignment="1" applyFill="1" applyFont="1" applyNumberFormat="1">
      <alignment horizontal="center" vertical="bottom"/>
    </xf>
    <xf borderId="0" fillId="0" fontId="47" numFmtId="0" xfId="0" applyAlignment="1" applyFont="1">
      <alignment readingOrder="0"/>
    </xf>
    <xf borderId="0" fillId="81" fontId="8" numFmtId="0" xfId="0" applyAlignment="1" applyFill="1" applyFont="1">
      <alignment horizontal="center" vertical="bottom"/>
    </xf>
    <xf borderId="0" fillId="82" fontId="8" numFmtId="0" xfId="0" applyAlignment="1" applyFill="1" applyFont="1">
      <alignment horizontal="center" vertical="bottom"/>
    </xf>
    <xf borderId="0" fillId="83" fontId="8" numFmtId="0" xfId="0" applyAlignment="1" applyFill="1" applyFont="1">
      <alignment horizontal="center" vertical="bottom"/>
    </xf>
    <xf borderId="0" fillId="84" fontId="8" numFmtId="0" xfId="0" applyAlignment="1" applyFill="1" applyFont="1">
      <alignment horizontal="center" vertical="bottom"/>
    </xf>
    <xf borderId="0" fillId="85" fontId="8" numFmtId="0" xfId="0" applyAlignment="1" applyFill="1" applyFont="1">
      <alignment horizontal="center" vertical="bottom"/>
    </xf>
    <xf borderId="0" fillId="86" fontId="8" numFmtId="165" xfId="0" applyAlignment="1" applyFill="1" applyFont="1" applyNumberFormat="1">
      <alignment horizontal="center" vertical="bottom"/>
    </xf>
    <xf borderId="0" fillId="87" fontId="8" numFmtId="0" xfId="0" applyAlignment="1" applyFill="1" applyFont="1">
      <alignment horizontal="center" vertical="bottom"/>
    </xf>
    <xf borderId="0" fillId="86" fontId="8" numFmtId="0" xfId="0" applyAlignment="1" applyFont="1">
      <alignment horizontal="center" vertical="bottom"/>
    </xf>
    <xf borderId="0" fillId="88" fontId="8" numFmtId="0" xfId="0" applyAlignment="1" applyFill="1" applyFont="1">
      <alignment horizontal="center" vertical="bottom"/>
    </xf>
    <xf borderId="0" fillId="89" fontId="8" numFmtId="0" xfId="0" applyAlignment="1" applyFill="1" applyFont="1">
      <alignment horizontal="center" vertical="bottom"/>
    </xf>
    <xf borderId="0" fillId="90" fontId="8" numFmtId="165" xfId="0" applyAlignment="1" applyFill="1" applyFont="1" applyNumberFormat="1">
      <alignment horizontal="center" vertical="bottom"/>
    </xf>
    <xf borderId="0" fillId="91" fontId="8" numFmtId="0" xfId="0" applyAlignment="1" applyFill="1" applyFont="1">
      <alignment horizontal="center" vertical="bottom"/>
    </xf>
    <xf borderId="0" fillId="92" fontId="8" numFmtId="0" xfId="0" applyAlignment="1" applyFill="1" applyFont="1">
      <alignment horizontal="center" vertical="bottom"/>
    </xf>
    <xf borderId="0" fillId="93" fontId="8" numFmtId="0" xfId="0" applyAlignment="1" applyFill="1" applyFont="1">
      <alignment horizontal="center" vertical="bottom"/>
    </xf>
    <xf borderId="0" fillId="94" fontId="8" numFmtId="0" xfId="0" applyAlignment="1" applyFill="1" applyFont="1">
      <alignment horizontal="center" vertical="bottom"/>
    </xf>
    <xf borderId="0" fillId="9" fontId="8" numFmtId="0" xfId="0" applyAlignment="1" applyFont="1">
      <alignment horizontal="center" vertical="bottom"/>
    </xf>
    <xf borderId="0" fillId="95" fontId="8" numFmtId="0" xfId="0" applyAlignment="1" applyFill="1" applyFont="1">
      <alignment horizontal="center" vertical="bottom"/>
    </xf>
    <xf borderId="0" fillId="96" fontId="8" numFmtId="0" xfId="0" applyAlignment="1" applyFill="1" applyFont="1">
      <alignment horizontal="center" vertical="bottom"/>
    </xf>
    <xf borderId="0" fillId="97" fontId="8" numFmtId="0" xfId="0" applyAlignment="1" applyFill="1" applyFont="1">
      <alignment horizontal="center" vertical="bottom"/>
    </xf>
    <xf borderId="0" fillId="84" fontId="8" numFmtId="165" xfId="0" applyAlignment="1" applyFont="1" applyNumberFormat="1">
      <alignment horizontal="center" vertical="bottom"/>
    </xf>
    <xf borderId="0" fillId="98" fontId="8" numFmtId="0" xfId="0" applyAlignment="1" applyFill="1" applyFont="1">
      <alignment horizontal="center" vertical="bottom"/>
    </xf>
    <xf borderId="0" fillId="99" fontId="8" numFmtId="0" xfId="0" applyAlignment="1" applyFill="1" applyFont="1">
      <alignment horizontal="center" vertical="bottom"/>
    </xf>
    <xf borderId="0" fillId="100" fontId="8" numFmtId="0" xfId="0" applyAlignment="1" applyFill="1" applyFont="1">
      <alignment horizontal="center" vertical="bottom"/>
    </xf>
    <xf borderId="0" fillId="101" fontId="8" numFmtId="0" xfId="0" applyAlignment="1" applyFill="1" applyFont="1">
      <alignment horizontal="center" vertical="bottom"/>
    </xf>
    <xf borderId="0" fillId="102" fontId="8" numFmtId="0" xfId="0" applyAlignment="1" applyFill="1" applyFont="1">
      <alignment horizontal="center" vertical="bottom"/>
    </xf>
    <xf borderId="0" fillId="103" fontId="8" numFmtId="0" xfId="0" applyAlignment="1" applyFill="1" applyFont="1">
      <alignment horizontal="center" vertical="bottom"/>
    </xf>
    <xf borderId="0" fillId="104" fontId="8" numFmtId="0" xfId="0" applyAlignment="1" applyFill="1" applyFont="1">
      <alignment horizontal="center" vertical="bottom"/>
    </xf>
    <xf borderId="0" fillId="105" fontId="8" numFmtId="0" xfId="0" applyAlignment="1" applyFill="1" applyFont="1">
      <alignment horizontal="center" vertical="bottom"/>
    </xf>
    <xf borderId="0" fillId="106" fontId="8" numFmtId="0" xfId="0" applyAlignment="1" applyFill="1" applyFont="1">
      <alignment horizontal="center" vertical="bottom"/>
    </xf>
    <xf borderId="0" fillId="107" fontId="8" numFmtId="0" xfId="0" applyAlignment="1" applyFill="1" applyFont="1">
      <alignment horizontal="center" vertical="bottom"/>
    </xf>
    <xf borderId="0" fillId="5" fontId="8" numFmtId="0" xfId="0" applyAlignment="1" applyFont="1">
      <alignment horizontal="center" vertical="bottom"/>
    </xf>
    <xf borderId="0" fillId="80" fontId="8" numFmtId="0" xfId="0" applyAlignment="1" applyFont="1">
      <alignment horizontal="center" vertical="bottom"/>
    </xf>
    <xf borderId="0" fillId="96" fontId="8" numFmtId="165" xfId="0" applyAlignment="1" applyFont="1" applyNumberFormat="1">
      <alignment horizontal="center" vertical="bottom"/>
    </xf>
    <xf borderId="0" fillId="97" fontId="8" numFmtId="165" xfId="0" applyAlignment="1" applyFont="1" applyNumberFormat="1">
      <alignment horizontal="center" vertical="bottom"/>
    </xf>
    <xf borderId="0" fillId="108" fontId="8" numFmtId="165" xfId="0" applyAlignment="1" applyFill="1" applyFont="1" applyNumberFormat="1">
      <alignment horizontal="center" vertical="bottom"/>
    </xf>
    <xf borderId="0" fillId="109" fontId="8" numFmtId="0" xfId="0" applyAlignment="1" applyFill="1" applyFont="1">
      <alignment horizontal="center" vertical="bottom"/>
    </xf>
    <xf borderId="0" fillId="110" fontId="8" numFmtId="0" xfId="0" applyAlignment="1" applyFill="1" applyFont="1">
      <alignment horizontal="center" vertical="bottom"/>
    </xf>
    <xf borderId="0" fillId="111" fontId="8" numFmtId="0" xfId="0" applyAlignment="1" applyFill="1" applyFont="1">
      <alignment horizontal="center" vertical="bottom"/>
    </xf>
    <xf borderId="0" fillId="112" fontId="8" numFmtId="0" xfId="0" applyAlignment="1" applyFill="1" applyFont="1">
      <alignment horizontal="center" vertical="bottom"/>
    </xf>
    <xf borderId="0" fillId="113" fontId="8" numFmtId="0" xfId="0" applyAlignment="1" applyFill="1" applyFont="1">
      <alignment horizontal="center" vertical="bottom"/>
    </xf>
    <xf borderId="0" fillId="114" fontId="8" numFmtId="0" xfId="0" applyAlignment="1" applyFill="1" applyFont="1">
      <alignment horizontal="center" vertical="bottom"/>
    </xf>
    <xf borderId="0" fillId="8" fontId="8" numFmtId="0" xfId="0" applyAlignment="1" applyFont="1">
      <alignment horizontal="center" vertical="bottom"/>
    </xf>
    <xf borderId="0" fillId="115" fontId="8" numFmtId="0" xfId="0" applyAlignment="1" applyFill="1" applyFont="1">
      <alignment horizontal="center" vertical="bottom"/>
    </xf>
    <xf borderId="0" fillId="116" fontId="8" numFmtId="0" xfId="0" applyAlignment="1" applyFill="1" applyFont="1">
      <alignment horizontal="center" vertical="bottom"/>
    </xf>
    <xf borderId="0" fillId="117" fontId="8" numFmtId="165" xfId="0" applyAlignment="1" applyFill="1" applyFont="1" applyNumberFormat="1">
      <alignment horizontal="center" vertical="bottom"/>
    </xf>
    <xf borderId="0" fillId="108" fontId="8" numFmtId="0" xfId="0" applyAlignment="1" applyFont="1">
      <alignment horizontal="center" vertical="bottom"/>
    </xf>
    <xf borderId="0" fillId="118" fontId="8" numFmtId="0" xfId="0" applyAlignment="1" applyFill="1" applyFont="1">
      <alignment horizontal="center" vertical="bottom"/>
    </xf>
    <xf borderId="0" fillId="119" fontId="8" numFmtId="0" xfId="0" applyAlignment="1" applyFill="1" applyFont="1">
      <alignment horizontal="center" vertical="bottom"/>
    </xf>
    <xf borderId="0" fillId="120" fontId="8" numFmtId="0" xfId="0" applyAlignment="1" applyFill="1" applyFont="1">
      <alignment horizontal="center" vertical="bottom"/>
    </xf>
    <xf borderId="0" fillId="121" fontId="8" numFmtId="165" xfId="0" applyAlignment="1" applyFill="1" applyFont="1" applyNumberFormat="1">
      <alignment horizontal="center" vertical="bottom"/>
    </xf>
    <xf borderId="0" fillId="0" fontId="4" numFmtId="165" xfId="0" applyAlignment="1" applyFont="1" applyNumberFormat="1">
      <alignment horizontal="center" readingOrder="0"/>
    </xf>
    <xf borderId="0" fillId="0" fontId="8" numFmtId="0" xfId="0" applyAlignment="1" applyFont="1">
      <alignment horizontal="center" readingOrder="0" vertical="bottom"/>
    </xf>
    <xf borderId="0" fillId="2" fontId="48" numFmtId="0" xfId="0" applyAlignment="1" applyFont="1">
      <alignment horizontal="right" vertical="bottom"/>
    </xf>
    <xf borderId="0" fillId="3" fontId="49" numFmtId="0" xfId="0" applyAlignment="1" applyFont="1">
      <alignment vertical="bottom"/>
    </xf>
    <xf borderId="0" fillId="3" fontId="49" numFmtId="10" xfId="0" applyAlignment="1" applyFont="1" applyNumberFormat="1">
      <alignment vertical="bottom"/>
    </xf>
    <xf borderId="0" fillId="3" fontId="50" numFmtId="0" xfId="0" applyAlignment="1" applyFont="1">
      <alignment readingOrder="0"/>
    </xf>
    <xf borderId="0" fillId="3" fontId="50" numFmtId="10" xfId="0" applyAlignment="1" applyFont="1" applyNumberFormat="1">
      <alignment readingOrder="0"/>
    </xf>
    <xf borderId="0" fillId="0" fontId="47" numFmtId="10" xfId="0" applyFont="1" applyNumberFormat="1"/>
    <xf borderId="0" fillId="39" fontId="51" numFmtId="0" xfId="0" applyAlignment="1" applyFont="1">
      <alignment readingOrder="0"/>
    </xf>
    <xf borderId="0" fillId="5" fontId="52" numFmtId="0" xfId="0" applyAlignment="1" applyFont="1">
      <alignment horizontal="center" textRotation="90"/>
    </xf>
    <xf borderId="0" fillId="0" fontId="48" numFmtId="0" xfId="0" applyAlignment="1" applyFont="1">
      <alignment vertical="bottom"/>
    </xf>
    <xf borderId="0" fillId="0" fontId="48" numFmtId="0" xfId="0" applyAlignment="1" applyFont="1">
      <alignment horizontal="right" vertical="bottom"/>
    </xf>
    <xf borderId="0" fillId="83" fontId="0" numFmtId="10" xfId="0" applyAlignment="1" applyFont="1" applyNumberFormat="1">
      <alignment horizontal="right" vertical="bottom"/>
    </xf>
    <xf borderId="0" fillId="0" fontId="48" numFmtId="10" xfId="0" applyAlignment="1" applyFont="1" applyNumberFormat="1">
      <alignment vertical="bottom"/>
    </xf>
    <xf borderId="0" fillId="122" fontId="0" numFmtId="10" xfId="0" applyAlignment="1" applyFill="1" applyFont="1" applyNumberFormat="1">
      <alignment horizontal="right" vertical="bottom"/>
    </xf>
    <xf borderId="0" fillId="123" fontId="0" numFmtId="10" xfId="0" applyAlignment="1" applyFill="1" applyFont="1" applyNumberFormat="1">
      <alignment horizontal="right" vertical="bottom"/>
    </xf>
    <xf borderId="0" fillId="124" fontId="0" numFmtId="10" xfId="0" applyAlignment="1" applyFill="1" applyFont="1" applyNumberFormat="1">
      <alignment horizontal="right" vertical="bottom"/>
    </xf>
    <xf borderId="0" fillId="125" fontId="0" numFmtId="10" xfId="0" applyAlignment="1" applyFill="1" applyFont="1" applyNumberFormat="1">
      <alignment horizontal="right" vertical="bottom"/>
    </xf>
    <xf borderId="0" fillId="0" fontId="48" numFmtId="164" xfId="0" applyAlignment="1" applyFont="1" applyNumberFormat="1">
      <alignment vertical="bottom"/>
    </xf>
    <xf borderId="0" fillId="0" fontId="47" numFmtId="49" xfId="0" applyFont="1" applyNumberFormat="1"/>
    <xf borderId="0" fillId="0" fontId="47" numFmtId="10" xfId="0" applyAlignment="1" applyFont="1" applyNumberFormat="1">
      <alignment readingOrder="0"/>
    </xf>
    <xf borderId="0" fillId="0" fontId="47" numFmtId="165" xfId="0" applyFont="1" applyNumberFormat="1"/>
    <xf borderId="2" fillId="0" fontId="0" numFmtId="0" xfId="0" applyAlignment="1" applyBorder="1" applyFont="1">
      <alignment horizontal="right" vertical="bottom"/>
    </xf>
    <xf borderId="2" fillId="0" fontId="48" numFmtId="0" xfId="0" applyAlignment="1" applyBorder="1" applyFont="1">
      <alignment vertical="bottom"/>
    </xf>
    <xf borderId="2" fillId="2" fontId="0" numFmtId="10" xfId="0" applyAlignment="1" applyBorder="1" applyFont="1" applyNumberFormat="1">
      <alignment horizontal="right" vertical="bottom"/>
    </xf>
    <xf borderId="2" fillId="0" fontId="48" numFmtId="10" xfId="0" applyAlignment="1" applyBorder="1" applyFont="1" applyNumberFormat="1">
      <alignment vertical="bottom"/>
    </xf>
    <xf borderId="2" fillId="0" fontId="47" numFmtId="0" xfId="0" applyBorder="1" applyFont="1"/>
    <xf borderId="2" fillId="0" fontId="47" numFmtId="165" xfId="0" applyBorder="1" applyFont="1" applyNumberFormat="1"/>
    <xf borderId="0" fillId="2" fontId="0" numFmtId="10" xfId="0" applyAlignment="1" applyFont="1" applyNumberFormat="1">
      <alignment horizontal="right" vertical="bottom"/>
    </xf>
    <xf borderId="2" fillId="83" fontId="0" numFmtId="10" xfId="0" applyAlignment="1" applyBorder="1" applyFont="1" applyNumberFormat="1">
      <alignment horizontal="right" vertical="bottom"/>
    </xf>
    <xf borderId="0" fillId="126" fontId="0" numFmtId="10" xfId="0" applyAlignment="1" applyFill="1" applyFont="1" applyNumberFormat="1">
      <alignment horizontal="right" vertical="bottom"/>
    </xf>
    <xf borderId="0" fillId="10" fontId="0" numFmtId="10" xfId="0" applyAlignment="1" applyFont="1" applyNumberFormat="1">
      <alignment horizontal="right" vertical="bottom"/>
    </xf>
    <xf borderId="0" fillId="127" fontId="0" numFmtId="10" xfId="0" applyAlignment="1" applyFill="1" applyFont="1" applyNumberFormat="1">
      <alignment horizontal="right" vertical="bottom"/>
    </xf>
    <xf borderId="0" fillId="16" fontId="0" numFmtId="10" xfId="0" applyAlignment="1" applyFont="1" applyNumberFormat="1">
      <alignment horizontal="right" vertical="bottom"/>
    </xf>
    <xf borderId="3" fillId="0" fontId="0" numFmtId="0" xfId="0" applyAlignment="1" applyBorder="1" applyFont="1">
      <alignment horizontal="right" vertical="bottom"/>
    </xf>
    <xf borderId="4" fillId="0" fontId="48" numFmtId="0" xfId="0" applyAlignment="1" applyBorder="1" applyFont="1">
      <alignment vertical="bottom"/>
    </xf>
    <xf borderId="3" fillId="83" fontId="0" numFmtId="10" xfId="0" applyAlignment="1" applyBorder="1" applyFont="1" applyNumberFormat="1">
      <alignment horizontal="right" vertical="bottom"/>
    </xf>
    <xf borderId="3" fillId="2" fontId="0" numFmtId="10" xfId="0" applyAlignment="1" applyBorder="1" applyFont="1" applyNumberFormat="1">
      <alignment horizontal="right" vertical="bottom"/>
    </xf>
    <xf borderId="3" fillId="0" fontId="48" numFmtId="10" xfId="0" applyAlignment="1" applyBorder="1" applyFont="1" applyNumberFormat="1">
      <alignment vertical="bottom"/>
    </xf>
    <xf borderId="0" fillId="128" fontId="0" numFmtId="10" xfId="0" applyAlignment="1" applyFill="1" applyFont="1" applyNumberFormat="1">
      <alignment horizontal="right" vertical="bottom"/>
    </xf>
    <xf borderId="0" fillId="129" fontId="0" numFmtId="10" xfId="0" applyAlignment="1" applyFill="1" applyFont="1" applyNumberFormat="1">
      <alignment horizontal="right" vertical="bottom"/>
    </xf>
    <xf borderId="0" fillId="130" fontId="0" numFmtId="10" xfId="0" applyAlignment="1" applyFill="1" applyFont="1" applyNumberFormat="1">
      <alignment horizontal="right" vertical="bottom"/>
    </xf>
    <xf borderId="0" fillId="131" fontId="0" numFmtId="10" xfId="0" applyAlignment="1" applyFill="1" applyFont="1" applyNumberFormat="1">
      <alignment horizontal="right" vertical="bottom"/>
    </xf>
    <xf borderId="3" fillId="132" fontId="0" numFmtId="10" xfId="0" applyAlignment="1" applyBorder="1" applyFill="1" applyFont="1" applyNumberFormat="1">
      <alignment horizontal="right" vertical="bottom"/>
    </xf>
    <xf borderId="3" fillId="133" fontId="0" numFmtId="10" xfId="0" applyAlignment="1" applyBorder="1" applyFill="1" applyFont="1" applyNumberFormat="1">
      <alignment horizontal="right" vertical="bottom"/>
    </xf>
    <xf borderId="0" fillId="9" fontId="52" numFmtId="0" xfId="0" applyAlignment="1" applyFont="1">
      <alignment horizontal="center" textRotation="90"/>
    </xf>
    <xf borderId="0" fillId="134" fontId="0" numFmtId="10" xfId="0" applyAlignment="1" applyFill="1" applyFont="1" applyNumberFormat="1">
      <alignment horizontal="right" vertical="bottom"/>
    </xf>
    <xf borderId="0" fillId="135" fontId="0" numFmtId="10" xfId="0" applyAlignment="1" applyFill="1" applyFont="1" applyNumberFormat="1">
      <alignment horizontal="right" vertical="bottom"/>
    </xf>
    <xf borderId="0" fillId="136" fontId="0" numFmtId="10" xfId="0" applyAlignment="1" applyFill="1" applyFont="1" applyNumberFormat="1">
      <alignment horizontal="right" vertical="bottom"/>
    </xf>
    <xf borderId="2" fillId="137" fontId="0" numFmtId="10" xfId="0" applyAlignment="1" applyBorder="1" applyFill="1" applyFont="1" applyNumberFormat="1">
      <alignment horizontal="right" vertical="bottom"/>
    </xf>
    <xf borderId="2" fillId="138" fontId="0" numFmtId="10" xfId="0" applyAlignment="1" applyBorder="1" applyFill="1" applyFont="1" applyNumberFormat="1">
      <alignment horizontal="right" vertical="bottom"/>
    </xf>
    <xf borderId="2" fillId="16" fontId="0" numFmtId="10" xfId="0" applyAlignment="1" applyBorder="1" applyFont="1" applyNumberFormat="1">
      <alignment horizontal="right" vertical="bottom"/>
    </xf>
    <xf borderId="2" fillId="139" fontId="0" numFmtId="10" xfId="0" applyAlignment="1" applyBorder="1" applyFill="1" applyFont="1" applyNumberFormat="1">
      <alignment horizontal="right" vertical="bottom"/>
    </xf>
    <xf borderId="2" fillId="140" fontId="0" numFmtId="10" xfId="0" applyAlignment="1" applyBorder="1" applyFill="1" applyFont="1" applyNumberFormat="1">
      <alignment horizontal="right" vertical="bottom"/>
    </xf>
    <xf borderId="2" fillId="141" fontId="0" numFmtId="10" xfId="0" applyAlignment="1" applyBorder="1" applyFill="1" applyFont="1" applyNumberFormat="1">
      <alignment horizontal="right" vertical="bottom"/>
    </xf>
    <xf borderId="0" fillId="142" fontId="0" numFmtId="10" xfId="0" applyAlignment="1" applyFill="1" applyFont="1" applyNumberFormat="1">
      <alignment horizontal="right" vertical="bottom"/>
    </xf>
    <xf borderId="0" fillId="143" fontId="0" numFmtId="10" xfId="0" applyAlignment="1" applyFill="1" applyFont="1" applyNumberFormat="1">
      <alignment horizontal="right" vertical="bottom"/>
    </xf>
    <xf borderId="0" fillId="137" fontId="0" numFmtId="10" xfId="0" applyAlignment="1" applyFont="1" applyNumberFormat="1">
      <alignment horizontal="right" vertical="bottom"/>
    </xf>
    <xf borderId="0" fillId="144" fontId="0" numFmtId="10" xfId="0" applyAlignment="1" applyFill="1" applyFont="1" applyNumberFormat="1">
      <alignment horizontal="right" vertical="bottom"/>
    </xf>
    <xf borderId="0" fillId="7" fontId="52" numFmtId="0" xfId="0" applyAlignment="1" applyFont="1">
      <alignment horizontal="center" textRotation="90"/>
    </xf>
    <xf borderId="0" fillId="21" fontId="0" numFmtId="10" xfId="0" applyAlignment="1" applyFont="1" applyNumberFormat="1">
      <alignment horizontal="right" vertical="bottom"/>
    </xf>
    <xf borderId="0" fillId="145" fontId="0" numFmtId="10" xfId="0" applyAlignment="1" applyFill="1" applyFont="1" applyNumberFormat="1">
      <alignment horizontal="right" vertical="bottom"/>
    </xf>
    <xf borderId="0" fillId="146" fontId="0" numFmtId="10" xfId="0" applyAlignment="1" applyFill="1" applyFont="1" applyNumberFormat="1">
      <alignment horizontal="right" vertical="bottom"/>
    </xf>
    <xf borderId="0" fillId="147" fontId="0" numFmtId="10" xfId="0" applyAlignment="1" applyFill="1" applyFont="1" applyNumberFormat="1">
      <alignment horizontal="right" vertical="bottom"/>
    </xf>
    <xf borderId="2" fillId="4" fontId="48" numFmtId="0" xfId="0" applyAlignment="1" applyBorder="1" applyFont="1">
      <alignment vertical="bottom"/>
    </xf>
    <xf borderId="0" fillId="22" fontId="0" numFmtId="10" xfId="0" applyAlignment="1" applyFont="1" applyNumberFormat="1">
      <alignment horizontal="right" vertical="bottom"/>
    </xf>
    <xf borderId="0" fillId="148" fontId="0" numFmtId="10" xfId="0" applyAlignment="1" applyFill="1" applyFont="1" applyNumberFormat="1">
      <alignment horizontal="right" vertical="bottom"/>
    </xf>
    <xf borderId="0" fillId="149" fontId="0" numFmtId="10" xfId="0" applyAlignment="1" applyFill="1" applyFont="1" applyNumberFormat="1">
      <alignment horizontal="right" vertical="bottom"/>
    </xf>
    <xf borderId="0" fillId="150" fontId="0" numFmtId="10" xfId="0" applyAlignment="1" applyFill="1" applyFont="1" applyNumberFormat="1">
      <alignment horizontal="right" vertical="bottom"/>
    </xf>
    <xf borderId="2" fillId="151" fontId="0" numFmtId="10" xfId="0" applyAlignment="1" applyBorder="1" applyFill="1" applyFont="1" applyNumberFormat="1">
      <alignment horizontal="right" vertical="bottom"/>
    </xf>
    <xf borderId="2" fillId="147" fontId="0" numFmtId="10" xfId="0" applyAlignment="1" applyBorder="1" applyFont="1" applyNumberFormat="1">
      <alignment horizontal="right" vertical="bottom"/>
    </xf>
    <xf borderId="2" fillId="133" fontId="0" numFmtId="10" xfId="0" applyAlignment="1" applyBorder="1" applyFont="1" applyNumberFormat="1">
      <alignment horizontal="right" vertical="bottom"/>
    </xf>
    <xf borderId="0" fillId="152" fontId="0" numFmtId="10" xfId="0" applyAlignment="1" applyFill="1" applyFont="1" applyNumberFormat="1">
      <alignment horizontal="right" vertical="bottom"/>
    </xf>
    <xf borderId="0" fillId="4" fontId="0" numFmtId="10" xfId="0" applyAlignment="1" applyFont="1" applyNumberFormat="1">
      <alignment horizontal="right" vertical="bottom"/>
    </xf>
    <xf borderId="0" fillId="153" fontId="0" numFmtId="10" xfId="0" applyAlignment="1" applyFill="1" applyFont="1" applyNumberFormat="1">
      <alignment horizontal="right" vertical="bottom"/>
    </xf>
    <xf borderId="0" fillId="138" fontId="0" numFmtId="10" xfId="0" applyAlignment="1" applyFont="1" applyNumberFormat="1">
      <alignment horizontal="right" vertical="bottom"/>
    </xf>
    <xf borderId="0" fillId="8" fontId="52" numFmtId="0" xfId="0" applyAlignment="1" applyFont="1">
      <alignment horizontal="center" textRotation="90"/>
    </xf>
    <xf borderId="0" fillId="154" fontId="0" numFmtId="10" xfId="0" applyAlignment="1" applyFill="1" applyFont="1" applyNumberFormat="1">
      <alignment horizontal="right" vertical="bottom"/>
    </xf>
    <xf borderId="0" fillId="155" fontId="0" numFmtId="10" xfId="0" applyAlignment="1" applyFill="1" applyFont="1" applyNumberFormat="1">
      <alignment horizontal="right" vertical="bottom"/>
    </xf>
    <xf borderId="0" fillId="156" fontId="0" numFmtId="10" xfId="0" applyAlignment="1" applyFill="1" applyFont="1" applyNumberFormat="1">
      <alignment horizontal="right" vertical="bottom"/>
    </xf>
    <xf borderId="0" fillId="157" fontId="0" numFmtId="10" xfId="0" applyAlignment="1" applyFill="1" applyFont="1" applyNumberFormat="1">
      <alignment horizontal="right" vertical="bottom"/>
    </xf>
    <xf borderId="0" fillId="158" fontId="0" numFmtId="10" xfId="0" applyAlignment="1" applyFill="1" applyFont="1" applyNumberFormat="1">
      <alignment horizontal="right" vertical="bottom"/>
    </xf>
    <xf borderId="0" fillId="159" fontId="0" numFmtId="10" xfId="0" applyAlignment="1" applyFill="1" applyFont="1" applyNumberFormat="1">
      <alignment horizontal="right" vertical="bottom"/>
    </xf>
    <xf borderId="0" fillId="160" fontId="0" numFmtId="10" xfId="0" applyAlignment="1" applyFill="1" applyFont="1" applyNumberFormat="1">
      <alignment horizontal="right" vertical="bottom"/>
    </xf>
    <xf borderId="0" fillId="140" fontId="0" numFmtId="10" xfId="0" applyAlignment="1" applyFont="1" applyNumberFormat="1">
      <alignment horizontal="right" vertical="bottom"/>
    </xf>
    <xf borderId="0" fillId="133" fontId="0" numFmtId="10" xfId="0" applyAlignment="1" applyFont="1" applyNumberFormat="1">
      <alignment horizontal="right" vertical="bottom"/>
    </xf>
    <xf borderId="0" fillId="161" fontId="0" numFmtId="10" xfId="0" applyAlignment="1" applyFill="1" applyFont="1" applyNumberFormat="1">
      <alignment horizontal="right" vertical="bottom"/>
    </xf>
    <xf borderId="0" fillId="162" fontId="0" numFmtId="10" xfId="0" applyAlignment="1" applyFill="1" applyFont="1" applyNumberFormat="1">
      <alignment horizontal="right" vertical="bottom"/>
    </xf>
    <xf borderId="0" fillId="3" fontId="50" numFmtId="0" xfId="0" applyFont="1"/>
    <xf borderId="0" fillId="0" fontId="47" numFmtId="164" xfId="0" applyFont="1" applyNumberFormat="1"/>
    <xf borderId="0" fillId="0" fontId="0" numFmtId="164" xfId="0" applyFont="1" applyNumberFormat="1"/>
    <xf borderId="0" fillId="0" fontId="0" numFmtId="10" xfId="0" applyFont="1" applyNumberFormat="1"/>
    <xf borderId="4" fillId="0" fontId="47" numFmtId="0" xfId="0" applyAlignment="1" applyBorder="1" applyFont="1">
      <alignment readingOrder="0"/>
    </xf>
    <xf borderId="2" fillId="0" fontId="0" numFmtId="164" xfId="0" applyBorder="1" applyFont="1" applyNumberFormat="1"/>
    <xf borderId="2" fillId="0" fontId="47" numFmtId="0" xfId="0" applyAlignment="1" applyBorder="1" applyFont="1">
      <alignment horizontal="right" readingOrder="0"/>
    </xf>
    <xf borderId="2" fillId="0" fontId="47" numFmtId="164" xfId="0" applyBorder="1" applyFont="1" applyNumberFormat="1"/>
    <xf borderId="2" fillId="0" fontId="47" numFmtId="0" xfId="0" applyAlignment="1" applyBorder="1" applyFont="1">
      <alignment readingOrder="0"/>
    </xf>
    <xf borderId="2" fillId="8" fontId="1" numFmtId="0" xfId="0" applyAlignment="1" applyBorder="1" applyFont="1">
      <alignment readingOrder="0"/>
    </xf>
    <xf borderId="0" fillId="0" fontId="53" numFmtId="0" xfId="0" applyAlignment="1" applyFont="1">
      <alignment readingOrder="0"/>
    </xf>
    <xf borderId="9" fillId="0" fontId="1" numFmtId="0" xfId="0" applyBorder="1" applyFont="1"/>
    <xf borderId="0" fillId="3" fontId="2" numFmtId="164" xfId="0" applyFont="1" applyNumberFormat="1"/>
    <xf borderId="0" fillId="163" fontId="1" numFmtId="0" xfId="0" applyAlignment="1" applyFill="1" applyFont="1">
      <alignment readingOrder="0"/>
    </xf>
    <xf borderId="0" fillId="0" fontId="4" numFmtId="164" xfId="0" applyAlignment="1" applyFont="1" applyNumberFormat="1">
      <alignment readingOrder="0"/>
    </xf>
    <xf borderId="1" fillId="6" fontId="4" numFmtId="164" xfId="0" applyAlignment="1" applyBorder="1" applyFont="1" applyNumberFormat="1">
      <alignment horizontal="right" readingOrder="0" vertical="bottom"/>
    </xf>
    <xf borderId="9" fillId="0" fontId="1" numFmtId="0" xfId="0" applyAlignment="1" applyBorder="1" applyFont="1">
      <alignment readingOrder="0"/>
    </xf>
    <xf borderId="2" fillId="0" fontId="4" numFmtId="164" xfId="0" applyAlignment="1" applyBorder="1" applyFont="1" applyNumberFormat="1">
      <alignment readingOrder="0"/>
    </xf>
    <xf borderId="2" fillId="2" fontId="4" numFmtId="164" xfId="0" applyAlignment="1" applyBorder="1" applyFont="1" applyNumberFormat="1">
      <alignment horizontal="right" vertical="bottom"/>
    </xf>
    <xf borderId="0" fillId="10" fontId="4" numFmtId="164" xfId="0" applyAlignment="1" applyFont="1" applyNumberFormat="1">
      <alignment horizontal="right" vertical="bottom"/>
    </xf>
    <xf borderId="2" fillId="163" fontId="1" numFmtId="0" xfId="0" applyAlignment="1" applyBorder="1" applyFont="1">
      <alignment readingOrder="0"/>
    </xf>
    <xf borderId="2" fillId="2" fontId="4" numFmtId="164" xfId="0" applyAlignment="1" applyBorder="1" applyFont="1" applyNumberFormat="1">
      <alignment horizontal="right" readingOrder="0" vertical="bottom"/>
    </xf>
    <xf borderId="0" fillId="13" fontId="4" numFmtId="164" xfId="0" applyAlignment="1" applyFont="1" applyNumberFormat="1">
      <alignment horizontal="right" readingOrder="0" vertical="bottom"/>
    </xf>
    <xf borderId="0" fillId="14" fontId="4" numFmtId="164" xfId="0" applyAlignment="1" applyFont="1" applyNumberFormat="1">
      <alignment horizontal="right" readingOrder="0" vertical="bottom"/>
    </xf>
    <xf borderId="2" fillId="16" fontId="4" numFmtId="164" xfId="0" applyAlignment="1" applyBorder="1" applyFont="1" applyNumberFormat="1">
      <alignment horizontal="right" readingOrder="0" vertical="bottom"/>
    </xf>
    <xf borderId="0" fillId="2" fontId="4" numFmtId="164" xfId="0" applyAlignment="1" applyFont="1" applyNumberFormat="1">
      <alignment horizontal="right" readingOrder="0" vertical="bottom"/>
    </xf>
    <xf borderId="4" fillId="163" fontId="1" numFmtId="0" xfId="0" applyAlignment="1" applyBorder="1" applyFont="1">
      <alignment readingOrder="0"/>
    </xf>
    <xf borderId="3" fillId="19" fontId="4" numFmtId="164" xfId="0" applyAlignment="1" applyBorder="1" applyFont="1" applyNumberFormat="1">
      <alignment horizontal="right" vertical="bottom"/>
    </xf>
    <xf borderId="3" fillId="0" fontId="4" numFmtId="164" xfId="0" applyBorder="1" applyFont="1" applyNumberFormat="1"/>
    <xf borderId="9" fillId="0" fontId="53" numFmtId="0" xfId="0" applyAlignment="1" applyBorder="1" applyFont="1">
      <alignment readingOrder="0"/>
    </xf>
    <xf borderId="0" fillId="0" fontId="54" numFmtId="0" xfId="0" applyAlignment="1" applyFont="1">
      <alignment readingOrder="0"/>
    </xf>
    <xf borderId="0" fillId="21" fontId="4" numFmtId="164" xfId="0" applyAlignment="1" applyFont="1" applyNumberFormat="1">
      <alignment horizontal="right" vertical="bottom"/>
    </xf>
    <xf borderId="0" fillId="22" fontId="4" numFmtId="164" xfId="0" applyAlignment="1" applyFont="1" applyNumberFormat="1">
      <alignment horizontal="right" readingOrder="0" vertical="bottom"/>
    </xf>
    <xf borderId="0" fillId="25" fontId="4" numFmtId="164" xfId="0" applyAlignment="1" applyFont="1" applyNumberFormat="1">
      <alignment horizontal="right" readingOrder="0" vertical="bottom"/>
    </xf>
    <xf borderId="0" fillId="28" fontId="4" numFmtId="164" xfId="0" applyAlignment="1" applyFont="1" applyNumberFormat="1">
      <alignment horizontal="right" readingOrder="0" vertical="bottom"/>
    </xf>
    <xf borderId="3" fillId="2" fontId="4" numFmtId="164" xfId="0" applyAlignment="1" applyBorder="1" applyFont="1" applyNumberFormat="1">
      <alignment horizontal="right" vertical="bottom"/>
    </xf>
    <xf borderId="0" fillId="14" fontId="4" numFmtId="164" xfId="0" applyAlignment="1" applyFont="1" applyNumberFormat="1">
      <alignment horizontal="right" vertical="bottom"/>
    </xf>
    <xf borderId="0" fillId="25" fontId="4" numFmtId="164" xfId="0" applyAlignment="1" applyFont="1" applyNumberFormat="1">
      <alignment horizontal="right" vertical="bottom"/>
    </xf>
    <xf borderId="3" fillId="0" fontId="4" numFmtId="164" xfId="0" applyAlignment="1" applyBorder="1" applyFont="1" applyNumberFormat="1">
      <alignment readingOrder="0"/>
    </xf>
    <xf borderId="0" fillId="0" fontId="1" numFmtId="10" xfId="0" applyFont="1" applyNumberFormat="1"/>
    <xf borderId="0" fillId="0" fontId="55" numFmtId="0" xfId="0" applyAlignment="1" applyFont="1">
      <alignment vertical="bottom"/>
    </xf>
    <xf borderId="0" fillId="2" fontId="56" numFmtId="0" xfId="0" applyAlignment="1" applyFont="1">
      <alignment readingOrder="0" vertical="bottom"/>
    </xf>
    <xf borderId="0" fillId="2" fontId="56" numFmtId="0" xfId="0" applyAlignment="1" applyFont="1">
      <alignment vertical="bottom"/>
    </xf>
    <xf borderId="0" fillId="2" fontId="56" numFmtId="0" xfId="0" applyAlignment="1" applyFont="1">
      <alignment horizontal="left" readingOrder="0"/>
    </xf>
    <xf borderId="2" fillId="0" fontId="0" numFmtId="0" xfId="0" applyBorder="1" applyFont="1"/>
    <xf borderId="3" fillId="0" fontId="0" numFmtId="0" xfId="0" applyBorder="1" applyFont="1"/>
    <xf borderId="3" fillId="0" fontId="0" numFmtId="164" xfId="0" applyBorder="1" applyFont="1" applyNumberFormat="1"/>
    <xf borderId="0" fillId="2" fontId="47" numFmtId="0" xfId="0" applyFont="1"/>
    <xf borderId="0" fillId="3" fontId="50" numFmtId="10" xfId="0" applyFont="1" applyNumberFormat="1"/>
    <xf borderId="0" fillId="5" fontId="57" numFmtId="0" xfId="0" applyAlignment="1" applyFont="1">
      <alignment horizontal="center" readingOrder="0" textRotation="90" vertical="center"/>
    </xf>
    <xf borderId="0" fillId="0" fontId="0" numFmtId="10" xfId="0" applyAlignment="1" applyFont="1" applyNumberFormat="1">
      <alignment readingOrder="0"/>
    </xf>
    <xf borderId="2" fillId="0" fontId="0" numFmtId="0" xfId="0" applyAlignment="1" applyBorder="1" applyFont="1">
      <alignment readingOrder="0"/>
    </xf>
    <xf borderId="2" fillId="0" fontId="0" numFmtId="10" xfId="0" applyAlignment="1" applyBorder="1" applyFont="1" applyNumberFormat="1">
      <alignment readingOrder="0"/>
    </xf>
    <xf borderId="2" fillId="0" fontId="0" numFmtId="10" xfId="0" applyBorder="1" applyFont="1" applyNumberFormat="1"/>
    <xf borderId="3" fillId="0" fontId="0" numFmtId="0" xfId="0" applyAlignment="1" applyBorder="1" applyFont="1">
      <alignment readingOrder="0"/>
    </xf>
    <xf borderId="3" fillId="0" fontId="0" numFmtId="10" xfId="0" applyAlignment="1" applyBorder="1" applyFont="1" applyNumberFormat="1">
      <alignment readingOrder="0"/>
    </xf>
    <xf borderId="3" fillId="0" fontId="0" numFmtId="10" xfId="0" applyBorder="1" applyFont="1" applyNumberFormat="1"/>
    <xf borderId="0" fillId="9" fontId="57" numFmtId="0" xfId="0" applyAlignment="1" applyFont="1">
      <alignment horizontal="center" readingOrder="0" textRotation="90" vertical="center"/>
    </xf>
    <xf borderId="0" fillId="7" fontId="57" numFmtId="0" xfId="0" applyAlignment="1" applyFont="1">
      <alignment horizontal="center" readingOrder="0" textRotation="90" vertical="center"/>
    </xf>
    <xf borderId="2" fillId="4" fontId="47" numFmtId="0" xfId="0" applyAlignment="1" applyBorder="1" applyFont="1">
      <alignment readingOrder="0"/>
    </xf>
    <xf borderId="0" fillId="8" fontId="57" numFmtId="0" xfId="0" applyAlignment="1" applyFont="1">
      <alignment horizontal="center" readingOrder="0" textRotation="90" vertical="center"/>
    </xf>
    <xf borderId="5" fillId="2" fontId="46" numFmtId="0" xfId="0" applyAlignment="1" applyBorder="1" applyFont="1">
      <alignment horizontal="center" readingOrder="0"/>
    </xf>
    <xf borderId="0" fillId="6" fontId="4" numFmtId="164" xfId="0" applyAlignment="1" applyFont="1" applyNumberFormat="1">
      <alignment horizontal="center" readingOrder="0" vertical="bottom"/>
    </xf>
    <xf borderId="0" fillId="10" fontId="4" numFmtId="164" xfId="0" applyAlignment="1" applyFont="1" applyNumberFormat="1">
      <alignment horizontal="center" readingOrder="0" vertical="bottom"/>
    </xf>
    <xf borderId="0" fillId="13" fontId="4" numFmtId="164" xfId="0" applyAlignment="1" applyFont="1" applyNumberFormat="1">
      <alignment horizontal="center" readingOrder="0" vertical="bottom"/>
    </xf>
    <xf borderId="0" fillId="14" fontId="4" numFmtId="164" xfId="0" applyAlignment="1" applyFont="1" applyNumberFormat="1">
      <alignment horizontal="center" readingOrder="0" vertical="bottom"/>
    </xf>
    <xf borderId="2" fillId="16" fontId="4" numFmtId="164" xfId="0" applyAlignment="1" applyBorder="1" applyFont="1" applyNumberFormat="1">
      <alignment horizontal="center" readingOrder="0" vertical="bottom"/>
    </xf>
    <xf borderId="4" fillId="16" fontId="4" numFmtId="164" xfId="0" applyAlignment="1" applyBorder="1" applyFont="1" applyNumberFormat="1">
      <alignment horizontal="center" readingOrder="0" vertical="bottom"/>
    </xf>
    <xf borderId="4" fillId="19" fontId="4" numFmtId="164" xfId="0" applyAlignment="1" applyBorder="1" applyFont="1" applyNumberFormat="1">
      <alignment horizontal="center" readingOrder="0" vertical="bottom"/>
    </xf>
    <xf borderId="0" fillId="21" fontId="4" numFmtId="164" xfId="0" applyAlignment="1" applyFont="1" applyNumberFormat="1">
      <alignment horizontal="center" readingOrder="0" vertical="bottom"/>
    </xf>
    <xf borderId="0" fillId="22" fontId="4" numFmtId="164" xfId="0" applyAlignment="1" applyFont="1" applyNumberFormat="1">
      <alignment horizontal="center" readingOrder="0" vertical="bottom"/>
    </xf>
    <xf borderId="0" fillId="25" fontId="4" numFmtId="164" xfId="0" applyAlignment="1" applyFont="1" applyNumberFormat="1">
      <alignment horizontal="center" readingOrder="0" vertical="bottom"/>
    </xf>
    <xf borderId="4" fillId="2" fontId="4" numFmtId="164" xfId="0" applyAlignment="1" applyBorder="1" applyFont="1" applyNumberFormat="1">
      <alignment horizontal="center" readingOrder="0" vertical="bottom"/>
    </xf>
    <xf borderId="2" fillId="2" fontId="4" numFmtId="164" xfId="0" applyAlignment="1" applyBorder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readingOrder="0" vertical="bottom"/>
    </xf>
    <xf borderId="0" fillId="28" fontId="4" numFmtId="164" xfId="0" applyAlignment="1" applyFont="1" applyNumberFormat="1">
      <alignment horizontal="center" readingOrder="0" vertical="bottom"/>
    </xf>
    <xf borderId="0" fillId="0" fontId="4" numFmtId="0" xfId="0" applyAlignment="1" applyFont="1">
      <alignment horizontal="center" readingOrder="0"/>
    </xf>
    <xf borderId="10" fillId="0" fontId="1" numFmtId="0" xfId="0" applyAlignment="1" applyBorder="1" applyFont="1">
      <alignment horizontal="center" readingOrder="0"/>
    </xf>
    <xf borderId="10" fillId="0" fontId="1" numFmtId="0" xfId="0" applyAlignment="1" applyBorder="1" applyFont="1">
      <alignment readingOrder="0"/>
    </xf>
    <xf borderId="10" fillId="13" fontId="4" numFmtId="164" xfId="0" applyAlignment="1" applyBorder="1" applyFont="1" applyNumberFormat="1">
      <alignment horizontal="center" readingOrder="0" vertical="bottom"/>
    </xf>
    <xf borderId="10" fillId="0" fontId="4" numFmtId="164" xfId="0" applyAlignment="1" applyBorder="1" applyFont="1" applyNumberFormat="1">
      <alignment horizontal="center"/>
    </xf>
    <xf borderId="10" fillId="0" fontId="4" numFmtId="164" xfId="0" applyAlignment="1" applyBorder="1" applyFont="1" applyNumberFormat="1">
      <alignment horizontal="center" readingOrder="0"/>
    </xf>
    <xf borderId="10" fillId="7" fontId="1" numFmtId="2" xfId="0" applyAlignment="1" applyBorder="1" applyFont="1" applyNumberFormat="1">
      <alignment horizontal="center"/>
    </xf>
    <xf borderId="11" fillId="0" fontId="4" numFmtId="164" xfId="0" applyAlignment="1" applyBorder="1" applyFont="1" applyNumberFormat="1">
      <alignment horizontal="center"/>
    </xf>
    <xf borderId="2" fillId="7" fontId="1" numFmtId="2" xfId="0" applyAlignment="1" applyBorder="1" applyFont="1" applyNumberFormat="1">
      <alignment horizontal="center"/>
    </xf>
    <xf borderId="12" fillId="0" fontId="4" numFmtId="164" xfId="0" applyAlignment="1" applyBorder="1" applyFont="1" applyNumberFormat="1">
      <alignment horizontal="center"/>
    </xf>
    <xf borderId="3" fillId="16" fontId="4" numFmtId="164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8.71"/>
    <col customWidth="1" min="4" max="4" width="19.71"/>
    <col customWidth="1" min="5" max="5" width="11.57"/>
    <col customWidth="1" hidden="1" min="6" max="6" width="7.0"/>
    <col customWidth="1" min="7" max="7" width="8.71"/>
    <col customWidth="1" hidden="1" min="8" max="8" width="8.71"/>
    <col customWidth="1" min="9" max="9" width="8.71"/>
    <col customWidth="1" hidden="1" min="10" max="10" width="8.71"/>
    <col customWidth="1" min="11" max="11" width="8.71"/>
    <col customWidth="1" min="12" max="12" width="11.71"/>
    <col customWidth="1" min="13" max="13" width="8.71"/>
    <col customWidth="1" hidden="1" min="14" max="14" width="8.71"/>
    <col customWidth="1" min="15" max="15" width="8.71"/>
    <col customWidth="1" min="16" max="16" width="12.14"/>
    <col customWidth="1" min="17" max="20" width="8.71"/>
    <col customWidth="1" min="21" max="21" width="16.71"/>
    <col customWidth="1" min="22" max="37" width="8.71"/>
  </cols>
  <sheetData>
    <row r="1" ht="14.25" customHeight="1">
      <c r="A1" s="1">
        <v>11.0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4</v>
      </c>
      <c r="I1" s="3" t="s">
        <v>6</v>
      </c>
      <c r="J1" s="3" t="s">
        <v>4</v>
      </c>
      <c r="K1" s="3" t="s">
        <v>7</v>
      </c>
      <c r="L1" s="4" t="s">
        <v>8</v>
      </c>
      <c r="M1" s="5" t="s">
        <v>9</v>
      </c>
      <c r="N1" s="3" t="s">
        <v>4</v>
      </c>
      <c r="O1" s="5" t="s">
        <v>10</v>
      </c>
      <c r="P1" s="4" t="s">
        <v>8</v>
      </c>
      <c r="Q1" s="2" t="s">
        <v>11</v>
      </c>
      <c r="R1" s="6"/>
      <c r="S1" s="6"/>
      <c r="T1" s="6"/>
      <c r="U1" s="2" t="s">
        <v>12</v>
      </c>
      <c r="V1" s="4" t="s">
        <v>13</v>
      </c>
      <c r="W1" s="4" t="s">
        <v>14</v>
      </c>
      <c r="X1" s="3" t="s">
        <v>15</v>
      </c>
      <c r="Y1" s="4" t="s">
        <v>16</v>
      </c>
      <c r="Z1" s="4" t="s">
        <v>17</v>
      </c>
      <c r="AA1" s="4" t="s">
        <v>13</v>
      </c>
      <c r="AB1" s="4" t="s">
        <v>14</v>
      </c>
      <c r="AC1" s="7"/>
      <c r="AD1" s="8">
        <f t="shared" ref="AD1:AE1" si="1">AVERAGE(AD3:AD65)</f>
        <v>145.3928571</v>
      </c>
      <c r="AE1" s="8">
        <f t="shared" si="1"/>
        <v>145.8035714</v>
      </c>
      <c r="AF1" s="9">
        <v>145.5</v>
      </c>
      <c r="AG1" s="6"/>
      <c r="AH1" s="6"/>
      <c r="AI1" s="6"/>
      <c r="AJ1" s="6"/>
      <c r="AK1" s="6"/>
    </row>
    <row r="2" ht="14.25" customHeight="1">
      <c r="A2" s="10" t="s">
        <v>18</v>
      </c>
      <c r="B2" s="11" t="s">
        <v>19</v>
      </c>
      <c r="C2" s="11">
        <v>1.0</v>
      </c>
      <c r="D2" s="11" t="s">
        <v>20</v>
      </c>
      <c r="E2" s="12">
        <f>_xlfn.NORM.DIST(0,VLOOKUP(D3,ratings,2,0)-VLOOKUP(D2,ratings,2,0),$A$1,1)</f>
        <v>0.9963388378</v>
      </c>
      <c r="F2" s="13"/>
      <c r="G2" s="14">
        <f>_xlfn.NORM.DIST(0,VLOOKUP(D4,ratings,2,0)-VLOOKUP(D2,ratings,2,0),$A$1,1)*E2*E4+_xlfn.NORM.DIST(0,VLOOKUP(D5,ratings,2,0)-VLOOKUP(D2,ratings,2,0),$A$1,1)*E2*E5</f>
        <v>0.7799852997</v>
      </c>
      <c r="H2" s="13"/>
      <c r="I2" s="13">
        <f>_xlfn.NORM.DIST(0,VLOOKUP($D6,ratings,2,0)-VLOOKUP($D2,ratings,2,0),$A$1,1)*$G2*$G6+_xlfn.NORM.DIST(0,VLOOKUP($D7,ratings,2,0)-VLOOKUP($D2,ratings,2,0),$A$1,1)*$G2*$G7+_xlfn.NORM.DIST(0,VLOOKUP($D8,ratings,2,0)-VLOOKUP($D2,ratings,2,0),$A$1,1)*$G2*$G8+_xlfn.NORM.DIST(0,VLOOKUP($D9,ratings,2,0)-VLOOKUP($D2,ratings,2,0),$A$1,1)*$G2*$G9</f>
        <v>0.6011377975</v>
      </c>
      <c r="J2" s="13"/>
      <c r="K2" s="13">
        <f>_xlfn.NORM.DIST(0,VLOOKUP($D10,ratings,2,0)-VLOOKUP($D2,ratings,2,0),$A$1,1)*$I2*$I10+_xlfn.NORM.DIST(0,VLOOKUP($D11,ratings,2,0)-VLOOKUP($D2,ratings,2,0),$A$1,1)*$I2*$I11+_xlfn.NORM.DIST(0,VLOOKUP($D12,ratings,2,0)-VLOOKUP($D2,ratings,2,0),$A$1,1)*$I2*$I12+_xlfn.NORM.DIST(0,VLOOKUP($D13,ratings,2,0)-VLOOKUP($D2,ratings,2,0),$A$1,1)*$I2*$I13+_xlfn.NORM.DIST(0,VLOOKUP($D14,ratings,2,0)-VLOOKUP($D2,ratings,2,0),$A$1,1)*$I2*$I14+_xlfn.NORM.DIST(0,VLOOKUP($D15,ratings,2,0)-VLOOKUP($D2,ratings,2,0),$A$1,1)*$I2*$I15+_xlfn.NORM.DIST(0,VLOOKUP($D16,ratings,2,0)-VLOOKUP($D2,ratings,2,0),$A$1,1)*$I2*$I16+_xlfn.NORM.DIST(0,VLOOKUP($D17,ratings,2,0)-VLOOKUP($D2,ratings,2,0),$A$1,1)*$I2*$I17</f>
        <v>0.4201440758</v>
      </c>
      <c r="L2" s="15">
        <f t="shared" ref="L2:L65" si="3">iferror(1/K2,"")</f>
        <v>2.380135905</v>
      </c>
      <c r="M2" s="13">
        <f>_xlfn.NORM.DIST(0,VLOOKUP($D18,ratings,2,0)-VLOOKUP($D2,ratings,2,0),$A$1,1)*$K2*$K18+_xlfn.NORM.DIST(0,VLOOKUP($D19,ratings,2,0)-VLOOKUP($D2,ratings,2,0),$A$1,1)*$K2*$K19+_xlfn.NORM.DIST(0,VLOOKUP($D20,ratings,2,0)-VLOOKUP($D2,ratings,2,0),$A$1,1)*$K2*$K20+_xlfn.NORM.DIST(0,VLOOKUP($D21,ratings,2,0)-VLOOKUP($D2,ratings,2,0),$A$1,1)*$K2*$K21+_xlfn.NORM.DIST(0,VLOOKUP($D22,ratings,2,0)-VLOOKUP($D2,ratings,2,0),$A$1,1)*$K2*$K22+_xlfn.NORM.DIST(0,VLOOKUP($D23,ratings,2,0)-VLOOKUP($D2,ratings,2,0),$A$1,1)*$K2*$K23+_xlfn.NORM.DIST(0,VLOOKUP($D24,ratings,2,0)-VLOOKUP($D2,ratings,2,0),$A$1,1)*$K2*$K24+_xlfn.NORM.DIST(0,VLOOKUP($D25,ratings,2,0)-VLOOKUP($D2,ratings,2,0),$A$1,1)*$K2*$K25+_xlfn.NORM.DIST(0,VLOOKUP($D26,ratings,2,0)-VLOOKUP($D2,ratings,2,0),$A$1,1)*$K2*$K26+_xlfn.NORM.DIST(0,VLOOKUP($D27,ratings,2,0)-VLOOKUP($D2,ratings,2,0),$A$1,1)*$K2*$K27+_xlfn.NORM.DIST(0,VLOOKUP($D28,ratings,2,0)-VLOOKUP($D2,ratings,2,0),$A$1,1)*$K2*$K28+_xlfn.NORM.DIST(0,VLOOKUP($D29,ratings,2,0)-VLOOKUP($D2,ratings,2,0),$A$1,1)*$K2*$K29+_xlfn.NORM.DIST(0,VLOOKUP($D30,ratings,2,0)-VLOOKUP($D2,ratings,2,0),$A$1,1)*$K2*$K30+_xlfn.NORM.DIST(0,VLOOKUP($D31,ratings,2,0)-VLOOKUP($D2,ratings,2,0),$A$1,1)*$K2*$K31+_xlfn.NORM.DIST(0,VLOOKUP($D32,ratings,2,0)-VLOOKUP($D2,ratings,2,0),$A$1,1)*$K2*$K32+_xlfn.NORM.DIST(0,VLOOKUP($D33,ratings,2,0)-VLOOKUP($D2,ratings,2,0),$A$1,1)*$K2*$K33</f>
        <v>0.2334527673</v>
      </c>
      <c r="N2" s="13"/>
      <c r="O2" s="13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0.1209224786</v>
      </c>
      <c r="P2" s="15">
        <f t="shared" ref="P2:P65" si="4">iferror(1/O2,"")</f>
        <v>8.269761019</v>
      </c>
      <c r="Q2" s="11">
        <v>1.0</v>
      </c>
      <c r="R2" t="str">
        <f t="shared" ref="R2:R65" si="5">D2</f>
        <v>Auburn</v>
      </c>
      <c r="S2" s="11" t="str">
        <f t="shared" ref="S2:U2" si="2">B2</f>
        <v>South</v>
      </c>
      <c r="T2" s="6">
        <f t="shared" si="2"/>
        <v>1</v>
      </c>
      <c r="U2" s="16" t="str">
        <f t="shared" si="2"/>
        <v>Auburn</v>
      </c>
      <c r="V2" s="17">
        <f>VLOOKUP($U3,ratings,2,0)-VLOOKUP($U2,ratings,2,0)</f>
        <v>-29.5</v>
      </c>
      <c r="W2" s="18">
        <f>VLOOKUP($U3,ratings22,3,0)+VLOOKUP($U2,ratings22,3,0)-$AF$1</f>
        <v>146.5</v>
      </c>
      <c r="X2" s="19">
        <f t="shared" ref="X2:X65" si="7">_xlfn.NORM.DIST(0,V2,12.5,1)</f>
        <v>0.9908625325</v>
      </c>
      <c r="Y2" s="20">
        <f t="shared" ref="Y2:Y65" si="8">IF(X2&gt;0.5,-(X2/(1-X2)),(1-X2)/X2)*100</f>
        <v>-10843.95134</v>
      </c>
      <c r="Z2" s="21">
        <f>(W2/2)+(V3/2)</f>
        <v>88</v>
      </c>
      <c r="AA2" s="7"/>
      <c r="AB2" s="7"/>
      <c r="AC2" s="7">
        <f>W2</f>
        <v>146.5</v>
      </c>
      <c r="AD2" s="7"/>
      <c r="AE2" s="7"/>
      <c r="AF2" s="6"/>
      <c r="AG2" s="6"/>
      <c r="AH2" s="6"/>
      <c r="AI2" s="6"/>
      <c r="AJ2" s="6"/>
      <c r="AK2" s="6"/>
    </row>
    <row r="3" ht="14.25" customHeight="1">
      <c r="B3" s="11" t="s">
        <v>19</v>
      </c>
      <c r="C3" s="22">
        <v>16.0</v>
      </c>
      <c r="D3" s="23" t="s">
        <v>21</v>
      </c>
      <c r="E3" s="24">
        <f>_xlfn.NORM.DIST(0,VLOOKUP(D2,ratings,2,0)-VLOOKUP(D3,ratings,2,0),$A$1,1)</f>
        <v>0.003661162225</v>
      </c>
      <c r="F3" s="13"/>
      <c r="G3" s="25">
        <f>_xlfn.NORM.DIST(0,VLOOKUP(D5,ratings,2,0)-VLOOKUP(D3,ratings,2,0),$A$1,1)*E3*E5+_xlfn.NORM.DIST(0,VLOOKUP(D4,ratings,2,0)-VLOOKUP(D3,ratings,2,0),$A$1,1)*E3*E4</f>
        <v>0.0001110416077</v>
      </c>
      <c r="H3" s="13"/>
      <c r="I3" s="26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0.000003316664595</v>
      </c>
      <c r="J3" s="26"/>
      <c r="K3" s="26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0.00000006072348766</v>
      </c>
      <c r="L3" s="15">
        <f t="shared" si="3"/>
        <v>16468092.31</v>
      </c>
      <c r="M3" s="26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0.0000000005412576732</v>
      </c>
      <c r="N3" s="13"/>
      <c r="O3" s="26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0</v>
      </c>
      <c r="P3" s="15">
        <f t="shared" si="4"/>
        <v>268003586939</v>
      </c>
      <c r="Q3" s="11">
        <v>16.0</v>
      </c>
      <c r="R3" t="str">
        <f t="shared" si="5"/>
        <v>Alabama St.</v>
      </c>
      <c r="S3" s="11" t="str">
        <f t="shared" ref="S3:U3" si="6">B3</f>
        <v>South</v>
      </c>
      <c r="T3" s="6">
        <f t="shared" si="6"/>
        <v>16</v>
      </c>
      <c r="U3" s="27" t="str">
        <f t="shared" si="6"/>
        <v>Alabama St.</v>
      </c>
      <c r="V3" s="28">
        <f>VLOOKUP(U2,ratings,2,0)-VLOOKUP(U3,ratings,2,0)</f>
        <v>29.5</v>
      </c>
      <c r="W3" s="29"/>
      <c r="X3" s="30">
        <f t="shared" si="7"/>
        <v>0.009137467531</v>
      </c>
      <c r="Y3" s="31">
        <f t="shared" si="8"/>
        <v>10843.95134</v>
      </c>
      <c r="Z3" s="32">
        <f>(W2/2)+(V2/2)</f>
        <v>58.5</v>
      </c>
      <c r="AA3" s="33"/>
      <c r="AB3" s="33"/>
      <c r="AC3" s="7">
        <f>V3</f>
        <v>29.5</v>
      </c>
      <c r="AD3" s="7"/>
      <c r="AE3" s="7"/>
      <c r="AF3" s="6"/>
      <c r="AG3" s="6"/>
      <c r="AH3" s="6"/>
      <c r="AI3" s="6"/>
      <c r="AJ3" s="6"/>
      <c r="AK3" s="6"/>
    </row>
    <row r="4" ht="14.25" customHeight="1">
      <c r="B4" s="11" t="s">
        <v>19</v>
      </c>
      <c r="C4" s="11">
        <v>8.0</v>
      </c>
      <c r="D4" s="11" t="s">
        <v>22</v>
      </c>
      <c r="E4" s="12">
        <f>_xlfn.NORM.DIST(0,VLOOKUP(D5,ratings,2,0)-VLOOKUP(D4,ratings,2,0),$A$1,1)</f>
        <v>0.6074685657</v>
      </c>
      <c r="F4" s="13"/>
      <c r="G4" s="34">
        <f>_xlfn.NORM.DIST(0,VLOOKUP(D2,ratings,2,0)-VLOOKUP(D4,ratings,2,0),$A$1,1)*E4*E2+_xlfn.NORM.DIST(0,VLOOKUP(D3,ratings,2,0)-VLOOKUP(D4,ratings,2,0),$A$1,1)*E4*E3</f>
        <v>0.1520785695</v>
      </c>
      <c r="H4" s="13"/>
      <c r="I4" s="13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0.08037402053</v>
      </c>
      <c r="J4" s="13"/>
      <c r="K4" s="13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0.03556384041</v>
      </c>
      <c r="L4" s="15">
        <f t="shared" si="3"/>
        <v>28.11844808</v>
      </c>
      <c r="M4" s="13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0.01096693786</v>
      </c>
      <c r="N4" s="13"/>
      <c r="O4" s="13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0.006365872228</v>
      </c>
      <c r="P4" s="15">
        <f t="shared" si="4"/>
        <v>157.0876644</v>
      </c>
      <c r="Q4" s="11">
        <v>8.0</v>
      </c>
      <c r="R4" t="str">
        <f t="shared" si="5"/>
        <v>Louisville</v>
      </c>
      <c r="S4" s="11" t="str">
        <f t="shared" ref="S4:T4" si="9">B4</f>
        <v>South</v>
      </c>
      <c r="T4" s="6">
        <f t="shared" si="9"/>
        <v>8</v>
      </c>
      <c r="U4" s="35" t="s">
        <v>22</v>
      </c>
      <c r="V4" s="36">
        <f>VLOOKUP($U5,ratings,2,0)-VLOOKUP($U4,ratings,2,0)</f>
        <v>-3</v>
      </c>
      <c r="W4" s="18">
        <f>VLOOKUP($U5,ratings22,3,0)+VLOOKUP($U4,ratings22,3,0)-$AF$1</f>
        <v>146</v>
      </c>
      <c r="X4" s="19">
        <f t="shared" si="7"/>
        <v>0.5948348717</v>
      </c>
      <c r="Y4" s="20">
        <f t="shared" si="8"/>
        <v>-146.8129486</v>
      </c>
      <c r="Z4" s="21">
        <f>(W4/2)+(V5/2)</f>
        <v>74.5</v>
      </c>
      <c r="AA4" s="37">
        <v>-2.5</v>
      </c>
      <c r="AB4" s="37">
        <v>145.0</v>
      </c>
      <c r="AC4" s="7">
        <f>W4</f>
        <v>146</v>
      </c>
      <c r="AD4" s="7">
        <f>W4</f>
        <v>146</v>
      </c>
      <c r="AE4" s="7">
        <f t="shared" ref="AE4:AE9" si="12">AB4</f>
        <v>145</v>
      </c>
      <c r="AF4" s="6"/>
      <c r="AG4" s="6"/>
      <c r="AH4" s="6"/>
      <c r="AI4" s="6"/>
      <c r="AJ4" s="6"/>
      <c r="AK4" s="6"/>
    </row>
    <row r="5" ht="14.25" customHeight="1">
      <c r="B5" s="11" t="s">
        <v>19</v>
      </c>
      <c r="C5" s="22">
        <v>9.0</v>
      </c>
      <c r="D5" s="38" t="s">
        <v>23</v>
      </c>
      <c r="E5" s="24">
        <f>_xlfn.NORM.DIST(0,VLOOKUP(D4,ratings,2,0)-VLOOKUP(D5,ratings,2,0),$A$1,1)</f>
        <v>0.3925314343</v>
      </c>
      <c r="F5" s="13"/>
      <c r="G5" s="25">
        <f>_xlfn.NORM.DIST(0,VLOOKUP(D3,ratings,2,0)-VLOOKUP(D5,ratings,2,0),$A$1,1)*E5*E3+_xlfn.NORM.DIST(0,VLOOKUP(D2,ratings,2,0)-VLOOKUP(D5,ratings,2,0),$A$1,1)*E5*E2</f>
        <v>0.06782508922</v>
      </c>
      <c r="H5" s="13"/>
      <c r="I5" s="26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0.02864524403</v>
      </c>
      <c r="J5" s="26"/>
      <c r="K5" s="26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0.009757443509</v>
      </c>
      <c r="L5" s="15">
        <f t="shared" si="3"/>
        <v>102.4858611</v>
      </c>
      <c r="M5" s="26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0.002193860774</v>
      </c>
      <c r="N5" s="13"/>
      <c r="O5" s="26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0.0004326590955</v>
      </c>
      <c r="P5" s="15">
        <f t="shared" si="4"/>
        <v>2311.288519</v>
      </c>
      <c r="Q5" s="11">
        <v>9.0</v>
      </c>
      <c r="R5" t="str">
        <f t="shared" si="5"/>
        <v>Creighton</v>
      </c>
      <c r="S5" s="11" t="str">
        <f t="shared" ref="S5:T5" si="10">B5</f>
        <v>South</v>
      </c>
      <c r="T5" s="6">
        <f t="shared" si="10"/>
        <v>9</v>
      </c>
      <c r="U5" s="39" t="s">
        <v>23</v>
      </c>
      <c r="V5" s="40">
        <f>VLOOKUP(U4,ratings,2,0)-VLOOKUP(U5,ratings,2,0)</f>
        <v>3</v>
      </c>
      <c r="W5" s="29"/>
      <c r="X5" s="30">
        <f t="shared" si="7"/>
        <v>0.4051651283</v>
      </c>
      <c r="Y5" s="31">
        <f t="shared" si="8"/>
        <v>146.8129486</v>
      </c>
      <c r="Z5" s="32">
        <f>(W4/2)+(V4/2)</f>
        <v>71.5</v>
      </c>
      <c r="AA5" s="41">
        <v>2.5</v>
      </c>
      <c r="AB5" s="33"/>
      <c r="AC5" s="8">
        <f t="shared" ref="AC5:AD5" si="11">V5</f>
        <v>3</v>
      </c>
      <c r="AD5" s="7" t="str">
        <f t="shared" si="11"/>
        <v/>
      </c>
      <c r="AE5" s="7" t="str">
        <f t="shared" si="12"/>
        <v/>
      </c>
      <c r="AF5" s="6"/>
      <c r="AG5" s="6"/>
      <c r="AH5" s="6"/>
      <c r="AI5" s="6"/>
      <c r="AJ5" s="6"/>
      <c r="AK5" s="6"/>
    </row>
    <row r="6" ht="14.25" customHeight="1">
      <c r="B6" s="11" t="s">
        <v>19</v>
      </c>
      <c r="C6" s="11">
        <v>5.0</v>
      </c>
      <c r="D6" s="11" t="s">
        <v>24</v>
      </c>
      <c r="E6" s="42">
        <f>_xlfn.NORM.DIST(0,VLOOKUP(D7,ratings,2,0)-VLOOKUP(D6,ratings,2,0),$A$1,1)</f>
        <v>0.5542330905</v>
      </c>
      <c r="F6" s="13"/>
      <c r="G6" s="43">
        <f>_xlfn.NORM.DIST(0,VLOOKUP(D8,ratings,2,0)-VLOOKUP(D6,ratings,2,0),$A$1,1)*E6*E8+_xlfn.NORM.DIST(0,VLOOKUP(D9,ratings,2,0)-VLOOKUP(D6,ratings,2,0),$A$1,1)*E6*E9</f>
        <v>0.2733005204</v>
      </c>
      <c r="H6" s="13"/>
      <c r="I6" s="13">
        <f>_xlfn.NORM.DIST(0,VLOOKUP($D2,ratings,2,0)-VLOOKUP($D6,ratings,2,0),$A$1,1)*$G6*$G2+_xlfn.NORM.DIST(0,VLOOKUP($D5,ratings,2,0)-VLOOKUP($D6,ratings,2,0),$A$1,1)*$G6*$G5+_xlfn.NORM.DIST(0,VLOOKUP($D4,ratings,2,0)-VLOOKUP($D6,ratings,2,0),$A$1,1)*$G6*$G4+_xlfn.NORM.DIST(0,VLOOKUP($D3,ratings,2,0)-VLOOKUP($D6,ratings,2,0),$A$1,1)*$G6*$G3</f>
        <v>0.07677503522</v>
      </c>
      <c r="J6" s="13"/>
      <c r="K6" s="13">
        <f>_xlfn.NORM.DIST(0,VLOOKUP($D14,ratings,2,0)-VLOOKUP($D6,ratings,2,0),$A$1,1)*$I6*$I14+_xlfn.NORM.DIST(0,VLOOKUP($D15,ratings,2,0)-VLOOKUP($D6,ratings,2,0),$A$1,1)*$I6*$I15+_xlfn.NORM.DIST(0,VLOOKUP($D16,ratings,2,0)-VLOOKUP($D6,ratings,2,0),$A$1,1)*$I6*$I16+_xlfn.NORM.DIST(0,VLOOKUP($D17,ratings,2,0)-VLOOKUP($D6,ratings,2,0),$A$1,1)*$I6*$I17+_xlfn.NORM.DIST(0,VLOOKUP($D10,ratings,2,0)-VLOOKUP($D6,ratings,2,0),$A$1,1)*$I6*$I10+_xlfn.NORM.DIST(0,VLOOKUP($D11,ratings,2,0)-VLOOKUP($D6,ratings,2,0),$A$1,1)*$I6*$I11+_xlfn.NORM.DIST(0,VLOOKUP($D12,ratings,2,0)-VLOOKUP($D6,ratings,2,0),$A$1,1)*$I6*$I12+_xlfn.NORM.DIST(0,VLOOKUP($D13,ratings,2,0)-VLOOKUP($D6,ratings,2,0),$A$1,1)*$I6*$I13</f>
        <v>0.03130332114</v>
      </c>
      <c r="L6" s="15">
        <f t="shared" si="3"/>
        <v>31.94549216</v>
      </c>
      <c r="M6" s="13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0.008735207481</v>
      </c>
      <c r="N6" s="13"/>
      <c r="O6" s="13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0.002164776275</v>
      </c>
      <c r="P6" s="15">
        <f t="shared" si="4"/>
        <v>461.9415001</v>
      </c>
      <c r="Q6" s="11">
        <v>5.0</v>
      </c>
      <c r="R6" t="str">
        <f t="shared" si="5"/>
        <v>Michigan</v>
      </c>
      <c r="S6" s="11" t="str">
        <f t="shared" ref="S6:T6" si="13">B6</f>
        <v>South</v>
      </c>
      <c r="T6" s="6">
        <f t="shared" si="13"/>
        <v>5</v>
      </c>
      <c r="U6" s="44" t="s">
        <v>24</v>
      </c>
      <c r="V6" s="17">
        <f>VLOOKUP($U7,ratings,2,0)-VLOOKUP($U6,ratings,2,0)</f>
        <v>-1.5</v>
      </c>
      <c r="W6" s="18">
        <f>VLOOKUP($U7,ratings22,3,0)+VLOOKUP($U6,ratings22,3,0)-$AF$1</f>
        <v>141.5</v>
      </c>
      <c r="X6" s="19">
        <f t="shared" si="7"/>
        <v>0.547758426</v>
      </c>
      <c r="Y6" s="20">
        <f t="shared" si="8"/>
        <v>-121.1207588</v>
      </c>
      <c r="Z6" s="21">
        <f>(W6/2)+(V7/2)</f>
        <v>71.5</v>
      </c>
      <c r="AA6" s="37">
        <v>-3.0</v>
      </c>
      <c r="AB6" s="37">
        <v>141.5</v>
      </c>
      <c r="AC6" s="7">
        <f>W6</f>
        <v>141.5</v>
      </c>
      <c r="AD6" s="7">
        <f>W6</f>
        <v>141.5</v>
      </c>
      <c r="AE6" s="7">
        <f t="shared" si="12"/>
        <v>141.5</v>
      </c>
      <c r="AF6" s="6"/>
      <c r="AG6" s="6"/>
      <c r="AH6" s="45" t="s">
        <v>19</v>
      </c>
      <c r="AI6" s="46">
        <f>SUM(O2:O17)</f>
        <v>0.1927798664</v>
      </c>
      <c r="AJ6" s="47">
        <f t="shared" ref="AJ6:AJ9" si="16">1/AI6</f>
        <v>5.187263685</v>
      </c>
      <c r="AK6" s="48">
        <v>320.0</v>
      </c>
    </row>
    <row r="7" ht="14.25" customHeight="1">
      <c r="B7" s="11" t="s">
        <v>19</v>
      </c>
      <c r="C7" s="22">
        <v>12.0</v>
      </c>
      <c r="D7" s="38" t="s">
        <v>25</v>
      </c>
      <c r="E7" s="49">
        <f>_xlfn.NORM.DIST(0,VLOOKUP(D6,ratings,2,0)-VLOOKUP(D7,ratings,2,0),$A$1,1)</f>
        <v>0.4457669095</v>
      </c>
      <c r="F7" s="13"/>
      <c r="G7" s="25">
        <f>_xlfn.NORM.DIST(0,VLOOKUP(D9,ratings,2,0)-VLOOKUP(D7,ratings,2,0),$A$1,1)*E7*E9+_xlfn.NORM.DIST(0,VLOOKUP(D8,ratings,2,0)-VLOOKUP(D7,ratings,2,0),$A$1,1)*E7*E8</f>
        <v>0.1967615728</v>
      </c>
      <c r="H7" s="13"/>
      <c r="I7" s="26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0.04708550176</v>
      </c>
      <c r="J7" s="26"/>
      <c r="K7" s="26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0.01681084666</v>
      </c>
      <c r="L7" s="15">
        <f t="shared" si="3"/>
        <v>59.48540368</v>
      </c>
      <c r="M7" s="26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0.003997649412</v>
      </c>
      <c r="N7" s="13"/>
      <c r="O7" s="26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0.0008364550559</v>
      </c>
      <c r="P7" s="15">
        <f t="shared" si="4"/>
        <v>1195.521496</v>
      </c>
      <c r="Q7" s="11">
        <v>12.0</v>
      </c>
      <c r="R7" t="str">
        <f t="shared" si="5"/>
        <v>UC San Diego</v>
      </c>
      <c r="S7" s="11" t="str">
        <f t="shared" ref="S7:T7" si="14">B7</f>
        <v>South</v>
      </c>
      <c r="T7" s="6">
        <f t="shared" si="14"/>
        <v>12</v>
      </c>
      <c r="U7" s="50" t="s">
        <v>25</v>
      </c>
      <c r="V7" s="28">
        <f>VLOOKUP(U6,ratings,2,0)-VLOOKUP(U7,ratings,2,0)</f>
        <v>1.5</v>
      </c>
      <c r="W7" s="29"/>
      <c r="X7" s="30">
        <f t="shared" si="7"/>
        <v>0.452241574</v>
      </c>
      <c r="Y7" s="31">
        <f t="shared" si="8"/>
        <v>121.1207588</v>
      </c>
      <c r="Z7" s="32">
        <f>(W6/2)+(V6/2)</f>
        <v>70</v>
      </c>
      <c r="AA7" s="41">
        <v>3.0</v>
      </c>
      <c r="AB7" s="33"/>
      <c r="AC7" s="7">
        <f t="shared" ref="AC7:AD7" si="15">V7</f>
        <v>1.5</v>
      </c>
      <c r="AD7" s="7" t="str">
        <f t="shared" si="15"/>
        <v/>
      </c>
      <c r="AE7" s="7" t="str">
        <f t="shared" si="12"/>
        <v/>
      </c>
      <c r="AF7" s="6"/>
      <c r="AG7" s="6"/>
      <c r="AH7" s="45" t="s">
        <v>26</v>
      </c>
      <c r="AI7" s="46">
        <f>SUM(O18:O33)</f>
        <v>0.2770836819</v>
      </c>
      <c r="AJ7" s="47">
        <f t="shared" si="16"/>
        <v>3.609018016</v>
      </c>
      <c r="AK7" s="48">
        <v>440.0</v>
      </c>
    </row>
    <row r="8" ht="14.25" customHeight="1">
      <c r="B8" s="11" t="s">
        <v>19</v>
      </c>
      <c r="C8" s="11">
        <v>4.0</v>
      </c>
      <c r="D8" s="11" t="s">
        <v>27</v>
      </c>
      <c r="E8" s="42">
        <f>_xlfn.NORM.DIST(0,VLOOKUP(D9,ratings,2,0)-VLOOKUP(D8,ratings,2,0),$A$1,1)</f>
        <v>0.7664705491</v>
      </c>
      <c r="F8" s="13"/>
      <c r="G8" s="51">
        <f>_xlfn.NORM.DIST(0,VLOOKUP(D6,ratings,2,0)-VLOOKUP(D8,ratings,2,0),$A$1,1)*E8*E6+_xlfn.NORM.DIST(0,VLOOKUP(D7,ratings,2,0)-VLOOKUP(D8,ratings,2,0),$A$1,1)*E8*E7</f>
        <v>0.4565285551</v>
      </c>
      <c r="H8" s="13"/>
      <c r="I8" s="13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0.1558945374</v>
      </c>
      <c r="J8" s="13"/>
      <c r="K8" s="13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0.0744689253</v>
      </c>
      <c r="L8" s="15">
        <f t="shared" si="3"/>
        <v>13.42841992</v>
      </c>
      <c r="M8" s="13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0.02524401188</v>
      </c>
      <c r="N8" s="13"/>
      <c r="O8" s="13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0.007692369453</v>
      </c>
      <c r="P8" s="15">
        <f t="shared" si="4"/>
        <v>129.9989562</v>
      </c>
      <c r="Q8" s="11">
        <v>4.0</v>
      </c>
      <c r="R8" t="str">
        <f t="shared" si="5"/>
        <v>Texas A&amp;M</v>
      </c>
      <c r="S8" s="11" t="str">
        <f t="shared" ref="S8:T8" si="17">B8</f>
        <v>South</v>
      </c>
      <c r="T8" s="6">
        <f t="shared" si="17"/>
        <v>4</v>
      </c>
      <c r="U8" s="52" t="s">
        <v>27</v>
      </c>
      <c r="V8" s="17">
        <f>VLOOKUP($U9,ratings,2,0)-VLOOKUP($U8,ratings,2,0)</f>
        <v>-8</v>
      </c>
      <c r="W8" s="18">
        <f>VLOOKUP($U9,ratings22,3,0)+VLOOKUP($U8,ratings22,3,0)-$AF$1</f>
        <v>140.5</v>
      </c>
      <c r="X8" s="19">
        <f t="shared" si="7"/>
        <v>0.7389137003</v>
      </c>
      <c r="Y8" s="20">
        <f t="shared" si="8"/>
        <v>-283.0151184</v>
      </c>
      <c r="Z8" s="21">
        <f>(W8/2)+(V9/2)</f>
        <v>74.25</v>
      </c>
      <c r="AA8" s="37">
        <v>-7.5</v>
      </c>
      <c r="AB8" s="37">
        <v>141.5</v>
      </c>
      <c r="AC8" s="7">
        <f>W8</f>
        <v>140.5</v>
      </c>
      <c r="AD8" s="7">
        <f>W8</f>
        <v>140.5</v>
      </c>
      <c r="AE8" s="7">
        <f t="shared" si="12"/>
        <v>141.5</v>
      </c>
      <c r="AF8" s="6"/>
      <c r="AG8" s="6"/>
      <c r="AH8" s="45" t="s">
        <v>28</v>
      </c>
      <c r="AI8" s="46">
        <f>SUM(O34:O49)</f>
        <v>0.3168092048</v>
      </c>
      <c r="AJ8" s="47">
        <f t="shared" si="16"/>
        <v>3.156473944</v>
      </c>
      <c r="AK8" s="48">
        <v>400.0</v>
      </c>
    </row>
    <row r="9" ht="14.25" customHeight="1">
      <c r="B9" s="11" t="s">
        <v>19</v>
      </c>
      <c r="C9" s="53">
        <v>13.0</v>
      </c>
      <c r="D9" s="54" t="s">
        <v>29</v>
      </c>
      <c r="E9" s="55">
        <f>_xlfn.NORM.DIST(0,VLOOKUP(D8,ratings,2,0)-VLOOKUP(D9,ratings,2,0),$A$1,1)</f>
        <v>0.2335294509</v>
      </c>
      <c r="F9" s="56"/>
      <c r="G9" s="57">
        <f>_xlfn.NORM.DIST(0,VLOOKUP(D7,ratings,2,0)-VLOOKUP(D9,ratings,2,0),$A$1,1)*E9*E7+_xlfn.NORM.DIST(0,VLOOKUP(D6,ratings,2,0)-VLOOKUP(D9,ratings,2,0),$A$1,1)*E9*E6</f>
        <v>0.07340935178</v>
      </c>
      <c r="H9" s="56"/>
      <c r="I9" s="58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0.01008454688</v>
      </c>
      <c r="J9" s="58"/>
      <c r="K9" s="58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0.00223963956</v>
      </c>
      <c r="L9" s="59">
        <f t="shared" si="3"/>
        <v>446.5004181</v>
      </c>
      <c r="M9" s="58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0.0003057302904</v>
      </c>
      <c r="N9" s="56"/>
      <c r="O9" s="58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0.00003568536</v>
      </c>
      <c r="P9" s="59">
        <f t="shared" si="4"/>
        <v>28022.69614</v>
      </c>
      <c r="Q9" s="60">
        <v>13.0</v>
      </c>
      <c r="R9" t="str">
        <f t="shared" si="5"/>
        <v>Yale</v>
      </c>
      <c r="S9" s="11" t="str">
        <f t="shared" ref="S9:T9" si="18">B9</f>
        <v>South</v>
      </c>
      <c r="T9" s="61">
        <f t="shared" si="18"/>
        <v>13</v>
      </c>
      <c r="U9" s="62" t="s">
        <v>29</v>
      </c>
      <c r="V9" s="63">
        <f>VLOOKUP(U8,ratings,2,0)-VLOOKUP(U9,ratings,2,0)</f>
        <v>8</v>
      </c>
      <c r="W9" s="29"/>
      <c r="X9" s="64">
        <f t="shared" si="7"/>
        <v>0.2610862997</v>
      </c>
      <c r="Y9" s="65">
        <f t="shared" si="8"/>
        <v>283.0151184</v>
      </c>
      <c r="Z9" s="66">
        <f>(W8/2)+(V8/2)</f>
        <v>66.25</v>
      </c>
      <c r="AA9" s="67">
        <v>7.5</v>
      </c>
      <c r="AB9" s="68"/>
      <c r="AC9" s="69">
        <f t="shared" ref="AC9:AD9" si="19">V9</f>
        <v>8</v>
      </c>
      <c r="AD9" s="7" t="str">
        <f t="shared" si="19"/>
        <v/>
      </c>
      <c r="AE9" s="7" t="str">
        <f t="shared" si="12"/>
        <v/>
      </c>
      <c r="AF9" s="61"/>
      <c r="AG9" s="61"/>
      <c r="AH9" s="70" t="s">
        <v>30</v>
      </c>
      <c r="AI9" s="71">
        <f>SUM(O50:O65)</f>
        <v>0.2166713016</v>
      </c>
      <c r="AJ9" s="72">
        <f t="shared" si="16"/>
        <v>4.615285885</v>
      </c>
      <c r="AK9" s="73">
        <v>165.0</v>
      </c>
    </row>
    <row r="10" ht="14.25" customHeight="1">
      <c r="B10" s="11" t="s">
        <v>19</v>
      </c>
      <c r="C10" s="11">
        <v>6.0</v>
      </c>
      <c r="D10" s="11" t="s">
        <v>31</v>
      </c>
      <c r="E10" s="42">
        <f>_xlfn.NORM.DIST(0,VLOOKUP(D11,ratings,2,0)-VLOOKUP(D10,ratings,2,0),$A$1,1)</f>
        <v>0.4637824133</v>
      </c>
      <c r="F10" s="13"/>
      <c r="G10" s="74">
        <f>_xlfn.NORM.DIST(0,VLOOKUP(D12,ratings,2,0)-VLOOKUP(D10,ratings,2,0),$A$1,1)*E10*E12+_xlfn.NORM.DIST(0,VLOOKUP(D13,ratings,2,0)-VLOOKUP(D10,ratings,2,0),$A$1,1)*E10*E13</f>
        <v>0.1954259827</v>
      </c>
      <c r="H10" s="13"/>
      <c r="I10" s="13">
        <f>_xlfn.NORM.DIST(0,VLOOKUP($D14,ratings,2,0)-VLOOKUP($D10,ratings,2,0),$A$1,1)*$G10*$G14+_xlfn.NORM.DIST(0,VLOOKUP($D15,ratings,2,0)-VLOOKUP($D10,ratings,2,0),$A$1,1)*$G10*$G15+_xlfn.NORM.DIST(0,VLOOKUP($D16,ratings,2,0)-VLOOKUP($D10,ratings,2,0),$A$1,1)*$G10*$G16+_xlfn.NORM.DIST(0,VLOOKUP($D17,ratings,2,0)-VLOOKUP($D10,ratings,2,0),$A$1,1)*$G10*$G17</f>
        <v>0.07023139221</v>
      </c>
      <c r="J10" s="13"/>
      <c r="K10" s="13">
        <f>_xlfn.NORM.DIST(0,VLOOKUP($D2,ratings,2,0)-VLOOKUP($D10,ratings,2,0),$A$1,1)*$I10*$I2+_xlfn.NORM.DIST(0,VLOOKUP($D9,ratings,2,0)-VLOOKUP($D10,ratings,2,0),$A$1,1)*$I10*$I9+_xlfn.NORM.DIST(0,VLOOKUP($D8,ratings,2,0)-VLOOKUP($D10,ratings,2,0),$A$1,1)*$I10*$I8+_xlfn.NORM.DIST(0,VLOOKUP($D7,ratings,2,0)-VLOOKUP($D10,ratings,2,0),$A$1,1)*$I10*$I7+_xlfn.NORM.DIST(0,VLOOKUP($D6,ratings,2,0)-VLOOKUP($D10,ratings,2,0),$A$1,1)*$I10*$I6+_xlfn.NORM.DIST(0,VLOOKUP($D5,ratings,2,0)-VLOOKUP($D10,ratings,2,0),$A$1,1)*$I10*$I5+_xlfn.NORM.DIST(0,VLOOKUP($D4,ratings,2,0)-VLOOKUP($D10,ratings,2,0),$A$1,1)*$I10*$I4+_xlfn.NORM.DIST(0,VLOOKUP($D3,ratings,2,0)-VLOOKUP($D10,ratings,2,0),$A$1,1)*$I10*$I3</f>
        <v>0.02067021333</v>
      </c>
      <c r="L10" s="15">
        <f t="shared" si="3"/>
        <v>48.37879435</v>
      </c>
      <c r="M10" s="13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0.005191656919</v>
      </c>
      <c r="N10" s="13"/>
      <c r="O10" s="13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0.001150911625</v>
      </c>
      <c r="P10" s="15">
        <f t="shared" si="4"/>
        <v>868.8764443</v>
      </c>
      <c r="Q10" s="11">
        <v>6.0</v>
      </c>
      <c r="R10" t="str">
        <f t="shared" si="5"/>
        <v>Mississippi</v>
      </c>
      <c r="S10" s="11" t="str">
        <f t="shared" ref="S10:U10" si="20">B10</f>
        <v>South</v>
      </c>
      <c r="T10" s="6">
        <f t="shared" si="20"/>
        <v>6</v>
      </c>
      <c r="U10" s="16" t="str">
        <f t="shared" si="20"/>
        <v>Mississippi</v>
      </c>
      <c r="V10" s="17">
        <f>VLOOKUP($U11,ratings,2,0)-VLOOKUP($U10,ratings,2,0)</f>
        <v>1</v>
      </c>
      <c r="W10" s="18">
        <f>VLOOKUP($U11,ratings22,3,0)+VLOOKUP($U10,ratings22,3,0)-$AF$1</f>
        <v>157</v>
      </c>
      <c r="X10" s="19">
        <f t="shared" si="7"/>
        <v>0.468118628</v>
      </c>
      <c r="Y10" s="20">
        <f t="shared" si="8"/>
        <v>113.6210653</v>
      </c>
      <c r="Z10" s="21">
        <f>(W10/2)+(V11/2)</f>
        <v>78</v>
      </c>
      <c r="AA10" s="7"/>
      <c r="AB10" s="7"/>
      <c r="AC10" s="7">
        <f>W10</f>
        <v>157</v>
      </c>
      <c r="AD10" s="7"/>
      <c r="AE10" s="7"/>
      <c r="AF10" s="6"/>
      <c r="AG10" s="6"/>
      <c r="AH10" s="6"/>
      <c r="AI10" s="6"/>
      <c r="AJ10" s="6"/>
      <c r="AK10" s="6"/>
    </row>
    <row r="11" ht="14.25" customHeight="1">
      <c r="B11" s="11" t="s">
        <v>19</v>
      </c>
      <c r="C11" s="22">
        <v>11.0</v>
      </c>
      <c r="D11" s="23" t="s">
        <v>32</v>
      </c>
      <c r="E11" s="49">
        <f>_xlfn.NORM.DIST(0,VLOOKUP(D10,ratings,2,0)-VLOOKUP(D11,ratings,2,0),$A$1,1)</f>
        <v>0.5362175867</v>
      </c>
      <c r="F11" s="13"/>
      <c r="G11" s="25">
        <f>_xlfn.NORM.DIST(0,VLOOKUP(D13,ratings,2,0)-VLOOKUP(D11,ratings,2,0),$A$1,1)*E11*E13+_xlfn.NORM.DIST(0,VLOOKUP(D12,ratings,2,0)-VLOOKUP(D11,ratings,2,0),$A$1,1)*E11*E12</f>
        <v>0.2439752314</v>
      </c>
      <c r="H11" s="13"/>
      <c r="I11" s="26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0.09578601063</v>
      </c>
      <c r="J11" s="26"/>
      <c r="K11" s="26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0.03104821949</v>
      </c>
      <c r="L11" s="15">
        <f t="shared" si="3"/>
        <v>32.20796607</v>
      </c>
      <c r="M11" s="26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0.008664021237</v>
      </c>
      <c r="N11" s="13"/>
      <c r="O11" s="26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0.002147134761</v>
      </c>
      <c r="P11" s="15">
        <f t="shared" si="4"/>
        <v>465.7369525</v>
      </c>
      <c r="Q11" s="11">
        <v>11.0</v>
      </c>
      <c r="R11" t="str">
        <f t="shared" si="5"/>
        <v>North Carolina</v>
      </c>
      <c r="S11" s="11" t="str">
        <f t="shared" ref="S11:U11" si="21">B11</f>
        <v>South</v>
      </c>
      <c r="T11" s="6">
        <f t="shared" si="21"/>
        <v>11</v>
      </c>
      <c r="U11" s="27" t="str">
        <f t="shared" si="21"/>
        <v>North Carolina</v>
      </c>
      <c r="V11" s="28">
        <f>VLOOKUP(U10,ratings,2,0)-VLOOKUP(U11,ratings,2,0)</f>
        <v>-1</v>
      </c>
      <c r="W11" s="29"/>
      <c r="X11" s="30">
        <f t="shared" si="7"/>
        <v>0.531881372</v>
      </c>
      <c r="Y11" s="31">
        <f t="shared" si="8"/>
        <v>-113.6210653</v>
      </c>
      <c r="Z11" s="32">
        <f>(W10/2)+(V10/2)</f>
        <v>79</v>
      </c>
      <c r="AA11" s="33"/>
      <c r="AB11" s="33"/>
      <c r="AC11" s="7">
        <f t="shared" ref="AC11:AD11" si="22">V11</f>
        <v>-1</v>
      </c>
      <c r="AD11" s="7" t="str">
        <f t="shared" si="22"/>
        <v/>
      </c>
      <c r="AE11" s="7" t="str">
        <f t="shared" ref="AE11:AE65" si="24">AB11</f>
        <v/>
      </c>
      <c r="AF11" s="6"/>
      <c r="AG11" s="6"/>
      <c r="AH11" s="6"/>
      <c r="AI11" s="6"/>
      <c r="AJ11" s="6"/>
      <c r="AK11" s="6"/>
    </row>
    <row r="12" ht="14.25" customHeight="1">
      <c r="B12" s="11" t="s">
        <v>19</v>
      </c>
      <c r="C12" s="11">
        <v>3.0</v>
      </c>
      <c r="D12" s="11" t="s">
        <v>33</v>
      </c>
      <c r="E12" s="42">
        <f>_xlfn.NORM.DIST(0,VLOOKUP(D13,ratings,2,0)-VLOOKUP(D12,ratings,2,0),$A$1,1)</f>
        <v>0.8984425818</v>
      </c>
      <c r="F12" s="13"/>
      <c r="G12" s="75">
        <f>_xlfn.NORM.DIST(0,VLOOKUP(D10,ratings,2,0)-VLOOKUP(D12,ratings,2,0),$A$1,1)*E12*E10+_xlfn.NORM.DIST(0,VLOOKUP(D11,ratings,2,0)-VLOOKUP(D12,ratings,2,0),$A$1,1)*E12*E11</f>
        <v>0.5445417002</v>
      </c>
      <c r="H12" s="13"/>
      <c r="I12" s="13">
        <f>_xlfn.NORM.DIST(0,VLOOKUP($D16,ratings,2,0)-VLOOKUP($D12,ratings,2,0),$A$1,1)*$G12*$G16+_xlfn.NORM.DIST(0,VLOOKUP($D17,ratings,2,0)-VLOOKUP($D12,ratings,2,0),$A$1,1)*$G12*$G17+_xlfn.NORM.DIST(0,VLOOKUP($D14,ratings,2,0)-VLOOKUP($D12,ratings,2,0),$A$1,1)*$G12*$G14+_xlfn.NORM.DIST(0,VLOOKUP($D15,ratings,2,0)-VLOOKUP($D12,ratings,2,0),$A$1,1)*$G12*$G15</f>
        <v>0.2607121636</v>
      </c>
      <c r="J12" s="13"/>
      <c r="K12" s="13">
        <f>_xlfn.NORM.DIST(0,VLOOKUP($D4,ratings,2,0)-VLOOKUP($D12,ratings,2,0),$A$1,1)*$I12*$I4+_xlfn.NORM.DIST(0,VLOOKUP($D3,ratings,2,0)-VLOOKUP($D12,ratings,2,0),$A$1,1)*$I12*$I3+_xlfn.NORM.DIST(0,VLOOKUP($D2,ratings,2,0)-VLOOKUP($D12,ratings,2,0),$A$1,1)*$I12*$I2+_xlfn.NORM.DIST(0,VLOOKUP($D9,ratings,2,0)-VLOOKUP($D12,ratings,2,0),$A$1,1)*$I12*$I9+_xlfn.NORM.DIST(0,VLOOKUP($D8,ratings,2,0)-VLOOKUP($D12,ratings,2,0),$A$1,1)*$I12*$I8+_xlfn.NORM.DIST(0,VLOOKUP($D7,ratings,2,0)-VLOOKUP($D12,ratings,2,0),$A$1,1)*$I12*$I7+_xlfn.NORM.DIST(0,VLOOKUP($D6,ratings,2,0)-VLOOKUP($D12,ratings,2,0),$A$1,1)*$I12*$I6+_xlfn.NORM.DIST(0,VLOOKUP($D5,ratings,2,0)-VLOOKUP($D12,ratings,2,0),$A$1,1)*$I12*$I5</f>
        <v>0.105207984</v>
      </c>
      <c r="L12" s="15">
        <f t="shared" si="3"/>
        <v>9.504982058</v>
      </c>
      <c r="M12" s="13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0.03731992568</v>
      </c>
      <c r="N12" s="13"/>
      <c r="O12" s="13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0.01193554913</v>
      </c>
      <c r="P12" s="15">
        <f t="shared" si="4"/>
        <v>83.78332569</v>
      </c>
      <c r="Q12" s="11">
        <v>3.0</v>
      </c>
      <c r="R12" t="str">
        <f t="shared" si="5"/>
        <v>Iowa St.</v>
      </c>
      <c r="S12" s="11" t="str">
        <f t="shared" ref="S12:T12" si="23">B12</f>
        <v>South</v>
      </c>
      <c r="T12" s="6">
        <f t="shared" si="23"/>
        <v>3</v>
      </c>
      <c r="U12" s="76" t="s">
        <v>33</v>
      </c>
      <c r="V12" s="17">
        <f>VLOOKUP($U13,ratings,2,0)-VLOOKUP($U12,ratings,2,0)</f>
        <v>-14</v>
      </c>
      <c r="W12" s="18">
        <f>VLOOKUP($U13,ratings22,3,0)+VLOOKUP($U12,ratings22,3,0)-$AF$1</f>
        <v>143.5</v>
      </c>
      <c r="X12" s="19">
        <f t="shared" si="7"/>
        <v>0.868643119</v>
      </c>
      <c r="Y12" s="20">
        <f t="shared" si="8"/>
        <v>-661.2848235</v>
      </c>
      <c r="Z12" s="21">
        <f>(W12/2)+(V13/2)</f>
        <v>78.75</v>
      </c>
      <c r="AA12" s="37">
        <v>-14.0</v>
      </c>
      <c r="AB12" s="37">
        <v>143.0</v>
      </c>
      <c r="AC12" s="7">
        <f>W12</f>
        <v>143.5</v>
      </c>
      <c r="AD12" s="7">
        <f>W12</f>
        <v>143.5</v>
      </c>
      <c r="AE12" s="7">
        <f t="shared" si="24"/>
        <v>143</v>
      </c>
      <c r="AF12" s="6"/>
      <c r="AG12" s="6"/>
      <c r="AH12" s="6"/>
      <c r="AI12" s="6"/>
      <c r="AJ12" s="6"/>
      <c r="AK12" s="6"/>
    </row>
    <row r="13" ht="14.25" customHeight="1">
      <c r="B13" s="11" t="s">
        <v>19</v>
      </c>
      <c r="C13" s="22">
        <v>14.0</v>
      </c>
      <c r="D13" s="38" t="s">
        <v>34</v>
      </c>
      <c r="E13" s="49">
        <f>_xlfn.NORM.DIST(0,VLOOKUP(D12,ratings,2,0)-VLOOKUP(D13,ratings,2,0),$A$1,1)</f>
        <v>0.1015574182</v>
      </c>
      <c r="F13" s="13"/>
      <c r="G13" s="25">
        <f>_xlfn.NORM.DIST(0,VLOOKUP(D11,ratings,2,0)-VLOOKUP(D13,ratings,2,0),$A$1,1)*E13*E11+_xlfn.NORM.DIST(0,VLOOKUP(D10,ratings,2,0)-VLOOKUP(D13,ratings,2,0),$A$1,1)*E13*E10</f>
        <v>0.01605708569</v>
      </c>
      <c r="H13" s="13"/>
      <c r="I13" s="26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0.001625372541</v>
      </c>
      <c r="J13" s="26"/>
      <c r="K13" s="26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0.0001247208534</v>
      </c>
      <c r="L13" s="15">
        <f t="shared" si="3"/>
        <v>8017.905368</v>
      </c>
      <c r="M13" s="26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0.000007357654778</v>
      </c>
      <c r="N13" s="13"/>
      <c r="O13" s="26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0.0000003580262184</v>
      </c>
      <c r="P13" s="15">
        <f t="shared" si="4"/>
        <v>2793091.536</v>
      </c>
      <c r="Q13" s="11">
        <v>14.0</v>
      </c>
      <c r="R13" t="str">
        <f t="shared" si="5"/>
        <v>Lipscomb</v>
      </c>
      <c r="S13" s="11" t="str">
        <f t="shared" ref="S13:T13" si="25">B13</f>
        <v>South</v>
      </c>
      <c r="T13" s="6">
        <f t="shared" si="25"/>
        <v>14</v>
      </c>
      <c r="U13" s="77" t="s">
        <v>34</v>
      </c>
      <c r="V13" s="28">
        <f>VLOOKUP(U12,ratings,2,0)-VLOOKUP(U13,ratings,2,0)</f>
        <v>14</v>
      </c>
      <c r="W13" s="29"/>
      <c r="X13" s="30">
        <f t="shared" si="7"/>
        <v>0.131356881</v>
      </c>
      <c r="Y13" s="31">
        <f t="shared" si="8"/>
        <v>661.2848235</v>
      </c>
      <c r="Z13" s="32">
        <f>(W12/2)+(V12/2)</f>
        <v>64.75</v>
      </c>
      <c r="AA13" s="41">
        <v>14.0</v>
      </c>
      <c r="AB13" s="33"/>
      <c r="AC13" s="7">
        <f t="shared" ref="AC13:AD13" si="26">V13</f>
        <v>14</v>
      </c>
      <c r="AD13" s="7" t="str">
        <f t="shared" si="26"/>
        <v/>
      </c>
      <c r="AE13" s="7" t="str">
        <f t="shared" si="24"/>
        <v/>
      </c>
      <c r="AF13" s="6"/>
      <c r="AG13" s="6"/>
      <c r="AH13" s="6"/>
      <c r="AI13" s="6"/>
      <c r="AJ13" s="6"/>
      <c r="AK13" s="6"/>
    </row>
    <row r="14" ht="14.25" customHeight="1">
      <c r="B14" s="11" t="s">
        <v>19</v>
      </c>
      <c r="C14" s="11">
        <v>7.0</v>
      </c>
      <c r="D14" s="11" t="s">
        <v>35</v>
      </c>
      <c r="E14" s="42">
        <f>_xlfn.NORM.DIST(0,VLOOKUP(D15,ratings,2,0)-VLOOKUP(D14,ratings,2,0),$A$1,1)</f>
        <v>0.6074685657</v>
      </c>
      <c r="F14" s="13"/>
      <c r="G14" s="78">
        <f>_xlfn.NORM.DIST(0,VLOOKUP(D16,ratings,2,0)-VLOOKUP(D14,ratings,2,0),$A$1,1)*E14*E16+_xlfn.NORM.DIST(0,VLOOKUP(D17,ratings,2,0)-VLOOKUP(D14,ratings,2,0),$A$1,1)*E14*E17</f>
        <v>0.2242565246</v>
      </c>
      <c r="H14" s="13"/>
      <c r="I14" s="13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0.1079924412</v>
      </c>
      <c r="J14" s="13"/>
      <c r="K14" s="13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0.03666491929</v>
      </c>
      <c r="L14" s="15">
        <f t="shared" si="3"/>
        <v>27.27402703</v>
      </c>
      <c r="M14" s="13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0.01076264474</v>
      </c>
      <c r="N14" s="13"/>
      <c r="O14" s="13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0.0028143181</v>
      </c>
      <c r="P14" s="15">
        <f t="shared" si="4"/>
        <v>355.3258603</v>
      </c>
      <c r="Q14" s="11">
        <v>7.0</v>
      </c>
      <c r="R14" t="str">
        <f t="shared" si="5"/>
        <v>Marquette</v>
      </c>
      <c r="S14" s="11" t="str">
        <f t="shared" ref="S14:T14" si="27">B14</f>
        <v>South</v>
      </c>
      <c r="T14" s="6">
        <f t="shared" si="27"/>
        <v>7</v>
      </c>
      <c r="U14" s="79" t="s">
        <v>35</v>
      </c>
      <c r="V14" s="36">
        <f>VLOOKUP($U15,ratings,2,0)-VLOOKUP($U14,ratings,2,0)</f>
        <v>-3</v>
      </c>
      <c r="W14" s="18">
        <f>VLOOKUP($U15,ratings22,3,0)+VLOOKUP($U14,ratings22,3,0)-$AF$1</f>
        <v>146.5</v>
      </c>
      <c r="X14" s="19">
        <f t="shared" si="7"/>
        <v>0.5948348717</v>
      </c>
      <c r="Y14" s="20">
        <f t="shared" si="8"/>
        <v>-146.8129486</v>
      </c>
      <c r="Z14" s="21">
        <f>(W14/2)+(V15/2)</f>
        <v>74.75</v>
      </c>
      <c r="AA14" s="37">
        <v>-3.5</v>
      </c>
      <c r="AB14" s="37">
        <v>152.0</v>
      </c>
      <c r="AC14" s="7">
        <f>W14</f>
        <v>146.5</v>
      </c>
      <c r="AD14" s="7">
        <f>W14</f>
        <v>146.5</v>
      </c>
      <c r="AE14" s="7">
        <f t="shared" si="24"/>
        <v>152</v>
      </c>
      <c r="AF14" s="6"/>
      <c r="AG14" s="6"/>
      <c r="AH14" s="6"/>
      <c r="AI14" s="6"/>
      <c r="AJ14" s="6"/>
      <c r="AK14" s="6"/>
    </row>
    <row r="15" ht="14.25" customHeight="1">
      <c r="B15" s="11" t="s">
        <v>19</v>
      </c>
      <c r="C15" s="22">
        <v>10.0</v>
      </c>
      <c r="D15" s="38" t="s">
        <v>36</v>
      </c>
      <c r="E15" s="49">
        <f>_xlfn.NORM.DIST(0,VLOOKUP(D14,ratings,2,0)-VLOOKUP(D15,ratings,2,0),$A$1,1)</f>
        <v>0.3925314343</v>
      </c>
      <c r="F15" s="13"/>
      <c r="G15" s="25">
        <f>_xlfn.NORM.DIST(0,VLOOKUP(D17,ratings,2,0)-VLOOKUP(D15,ratings,2,0),$A$1,1)*E15*E17+_xlfn.NORM.DIST(0,VLOOKUP(D16,ratings,2,0)-VLOOKUP(D15,ratings,2,0),$A$1,1)*E15*E16</f>
        <v>0.1088534707</v>
      </c>
      <c r="H15" s="13"/>
      <c r="I15" s="26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0.04100857872</v>
      </c>
      <c r="J15" s="26"/>
      <c r="K15" s="26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0.01034054704</v>
      </c>
      <c r="L15" s="15">
        <f t="shared" si="3"/>
        <v>96.70668253</v>
      </c>
      <c r="M15" s="26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0.002195198316</v>
      </c>
      <c r="N15" s="13"/>
      <c r="O15" s="26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0.0004074762503</v>
      </c>
      <c r="P15" s="15">
        <f t="shared" si="4"/>
        <v>2454.13076</v>
      </c>
      <c r="Q15" s="11">
        <v>10.0</v>
      </c>
      <c r="R15" t="str">
        <f t="shared" si="5"/>
        <v>New Mexico</v>
      </c>
      <c r="S15" s="11" t="str">
        <f t="shared" ref="S15:T15" si="28">B15</f>
        <v>South</v>
      </c>
      <c r="T15" s="6">
        <f t="shared" si="28"/>
        <v>10</v>
      </c>
      <c r="U15" s="80" t="s">
        <v>36</v>
      </c>
      <c r="V15" s="40">
        <f>VLOOKUP(U14,ratings,2,0)-VLOOKUP(U15,ratings,2,0)</f>
        <v>3</v>
      </c>
      <c r="W15" s="29"/>
      <c r="X15" s="30">
        <f t="shared" si="7"/>
        <v>0.4051651283</v>
      </c>
      <c r="Y15" s="31">
        <f t="shared" si="8"/>
        <v>146.8129486</v>
      </c>
      <c r="Z15" s="32">
        <f>(W14/2)+(V14/2)</f>
        <v>71.75</v>
      </c>
      <c r="AA15" s="41">
        <v>3.5</v>
      </c>
      <c r="AB15" s="33"/>
      <c r="AC15" s="8">
        <f t="shared" ref="AC15:AD15" si="29">V15</f>
        <v>3</v>
      </c>
      <c r="AD15" s="7" t="str">
        <f t="shared" si="29"/>
        <v/>
      </c>
      <c r="AE15" s="7" t="str">
        <f t="shared" si="24"/>
        <v/>
      </c>
      <c r="AF15" s="6"/>
      <c r="AG15" s="6"/>
      <c r="AH15" s="6"/>
      <c r="AI15" s="6"/>
      <c r="AJ15" s="6"/>
      <c r="AK15" s="6"/>
    </row>
    <row r="16" ht="14.25" customHeight="1">
      <c r="B16" s="11" t="s">
        <v>19</v>
      </c>
      <c r="C16" s="11">
        <v>2.0</v>
      </c>
      <c r="D16" s="11" t="s">
        <v>37</v>
      </c>
      <c r="E16" s="42">
        <f>_xlfn.NORM.DIST(0,VLOOKUP(D17,ratings,2,0)-VLOOKUP(D16,ratings,2,0),$A$1,1)</f>
        <v>0.9491182475</v>
      </c>
      <c r="F16" s="13"/>
      <c r="G16" s="81">
        <f>_xlfn.NORM.DIST(0,VLOOKUP(D14,ratings,2,0)-VLOOKUP(D16,ratings,2,0),$A$1,1)*E16*E14+_xlfn.NORM.DIST(0,VLOOKUP(D15,ratings,2,0)-VLOOKUP(D16,ratings,2,0),$A$1,1)*E16*E15</f>
        <v>0.6601008977</v>
      </c>
      <c r="H16" s="13"/>
      <c r="I16" s="13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0.4219227447</v>
      </c>
      <c r="J16" s="13"/>
      <c r="K16" s="13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0.2056118877</v>
      </c>
      <c r="L16" s="15">
        <f t="shared" si="3"/>
        <v>4.863532023</v>
      </c>
      <c r="M16" s="13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0.08979787132</v>
      </c>
      <c r="N16" s="13"/>
      <c r="O16" s="13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0.03587374923</v>
      </c>
      <c r="P16" s="15">
        <f t="shared" si="4"/>
        <v>27.87553633</v>
      </c>
      <c r="Q16" s="11">
        <v>2.0</v>
      </c>
      <c r="R16" t="str">
        <f t="shared" si="5"/>
        <v>Michigan St.</v>
      </c>
      <c r="S16" s="11" t="str">
        <f t="shared" ref="S16:T16" si="30">B16</f>
        <v>South</v>
      </c>
      <c r="T16" s="6">
        <f t="shared" si="30"/>
        <v>2</v>
      </c>
      <c r="U16" s="82" t="s">
        <v>37</v>
      </c>
      <c r="V16" s="17">
        <f>VLOOKUP($U17,ratings,2,0)-VLOOKUP($U16,ratings,2,0)</f>
        <v>-18</v>
      </c>
      <c r="W16" s="18">
        <f>VLOOKUP($U17,ratings22,3,0)+VLOOKUP($U16,ratings22,3,0)-$AF$1</f>
        <v>147</v>
      </c>
      <c r="X16" s="19">
        <f t="shared" si="7"/>
        <v>0.9250663005</v>
      </c>
      <c r="Y16" s="20">
        <f t="shared" si="8"/>
        <v>-1234.513051</v>
      </c>
      <c r="Z16" s="21">
        <f>(W16/2)+(V17/2)</f>
        <v>82.5</v>
      </c>
      <c r="AA16" s="37">
        <v>-18.0</v>
      </c>
      <c r="AB16" s="37">
        <v>150.5</v>
      </c>
      <c r="AC16" s="7">
        <f>W16</f>
        <v>147</v>
      </c>
      <c r="AD16" s="7">
        <f>W16</f>
        <v>147</v>
      </c>
      <c r="AE16" s="7">
        <f t="shared" si="24"/>
        <v>150.5</v>
      </c>
      <c r="AF16" s="6"/>
      <c r="AG16" s="6"/>
      <c r="AH16" s="6"/>
      <c r="AI16" s="6"/>
      <c r="AJ16" s="6"/>
      <c r="AK16" s="6"/>
    </row>
    <row r="17" ht="14.25" customHeight="1">
      <c r="B17" s="11" t="s">
        <v>19</v>
      </c>
      <c r="C17" s="53">
        <v>15.0</v>
      </c>
      <c r="D17" s="54" t="s">
        <v>38</v>
      </c>
      <c r="E17" s="83">
        <f>_xlfn.NORM.DIST(0,VLOOKUP(D16,ratings,2,0)-VLOOKUP(D17,ratings,2,0),$A$1,1)</f>
        <v>0.05088175248</v>
      </c>
      <c r="F17" s="13"/>
      <c r="G17" s="84">
        <f>_xlfn.NORM.DIST(0,VLOOKUP(D15,ratings,2,0)-VLOOKUP(D17,ratings,2,0),$A$1,1)*E17*E15+_xlfn.NORM.DIST(0,VLOOKUP(D14,ratings,2,0)-VLOOKUP(D17,ratings,2,0),$A$1,1)*E17*E14</f>
        <v>0.006789107075</v>
      </c>
      <c r="H17" s="13"/>
      <c r="I17" s="85">
        <f>_xlfn.NORM.DIST(0,VLOOKUP($D13,ratings,2,0)-VLOOKUP($D17,ratings,2,0),$A$1,1)*$G17*$G13+_xlfn.NORM.DIST(0,VLOOKUP($D12,ratings,2,0)-VLOOKUP($D17,ratings,2,0),$A$1,1)*$G17*$G12+_xlfn.NORM.DIST(0,VLOOKUP($D11,ratings,2,0)-VLOOKUP($D17,ratings,2,0),$A$1,1)*$G17*$G11+_xlfn.NORM.DIST(0,VLOOKUP($D10,ratings,2,0)-VLOOKUP($D17,ratings,2,0),$A$1,1)*$G17*$G10</f>
        <v>0.0007212963951</v>
      </c>
      <c r="J17" s="85"/>
      <c r="K17" s="85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0.00004335524517</v>
      </c>
      <c r="L17" s="15">
        <f t="shared" si="3"/>
        <v>23065.25995</v>
      </c>
      <c r="M17" s="85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0.000001970797838</v>
      </c>
      <c r="N17" s="13"/>
      <c r="O17" s="85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0.00000007316440721</v>
      </c>
      <c r="P17" s="15">
        <f t="shared" si="4"/>
        <v>13667848.05</v>
      </c>
      <c r="Q17" s="11">
        <v>15.0</v>
      </c>
      <c r="R17" t="str">
        <f t="shared" si="5"/>
        <v>Bryant</v>
      </c>
      <c r="S17" s="11" t="str">
        <f t="shared" ref="S17:T17" si="31">B17</f>
        <v>South</v>
      </c>
      <c r="T17" s="6">
        <f t="shared" si="31"/>
        <v>15</v>
      </c>
      <c r="U17" s="86" t="s">
        <v>38</v>
      </c>
      <c r="V17" s="28">
        <f>VLOOKUP(U16,ratings,2,0)-VLOOKUP(U17,ratings,2,0)</f>
        <v>18</v>
      </c>
      <c r="W17" s="29"/>
      <c r="X17" s="30">
        <f t="shared" si="7"/>
        <v>0.07493369953</v>
      </c>
      <c r="Y17" s="31">
        <f t="shared" si="8"/>
        <v>1234.513051</v>
      </c>
      <c r="Z17" s="32">
        <f>(W16/2)+(V16/2)</f>
        <v>64.5</v>
      </c>
      <c r="AA17" s="41">
        <v>18.0</v>
      </c>
      <c r="AB17" s="33"/>
      <c r="AC17" s="7">
        <f t="shared" ref="AC17:AD17" si="32">V17</f>
        <v>18</v>
      </c>
      <c r="AD17" s="7" t="str">
        <f t="shared" si="32"/>
        <v/>
      </c>
      <c r="AE17" s="7" t="str">
        <f t="shared" si="24"/>
        <v/>
      </c>
      <c r="AF17" s="6"/>
      <c r="AG17" s="6"/>
      <c r="AH17" s="6"/>
      <c r="AI17" s="6"/>
      <c r="AJ17" s="11" t="s">
        <v>39</v>
      </c>
      <c r="AK17" s="11" t="s">
        <v>18</v>
      </c>
    </row>
    <row r="18" ht="14.25" customHeight="1">
      <c r="A18" s="87" t="s">
        <v>40</v>
      </c>
      <c r="B18" s="11" t="s">
        <v>30</v>
      </c>
      <c r="C18" s="11">
        <v>1.0</v>
      </c>
      <c r="D18" s="11" t="s">
        <v>41</v>
      </c>
      <c r="E18" s="12">
        <f>_xlfn.NORM.DIST(0,VLOOKUP(D19,ratings,2,0)-VLOOKUP(D18,ratings,2,0),$A$1,1)</f>
        <v>0.9945432214</v>
      </c>
      <c r="F18" s="13"/>
      <c r="G18" s="14">
        <f>_xlfn.NORM.DIST(0,VLOOKUP(D20,ratings,2,0)-VLOOKUP(D18,ratings,2,0),$A$1,1)*E18*E20+_xlfn.NORM.DIST(0,VLOOKUP(D21,ratings,2,0)-VLOOKUP(D18,ratings,2,0),$A$1,1)*E18*E21</f>
        <v>0.8424056036</v>
      </c>
      <c r="H18" s="13"/>
      <c r="I18" s="13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0.662925726</v>
      </c>
      <c r="J18" s="13"/>
      <c r="K18" s="13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0.4931074181</v>
      </c>
      <c r="L18" s="15">
        <f t="shared" si="3"/>
        <v>2.027955702</v>
      </c>
      <c r="M18" s="13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0.3371412623</v>
      </c>
      <c r="N18" s="13"/>
      <c r="O18" s="13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0.1974981842</v>
      </c>
      <c r="P18" s="15">
        <f t="shared" si="4"/>
        <v>5.063337692</v>
      </c>
      <c r="Q18" s="11">
        <v>1.0</v>
      </c>
      <c r="R18" t="str">
        <f t="shared" si="5"/>
        <v>Florida</v>
      </c>
      <c r="S18" s="11" t="str">
        <f t="shared" ref="S18:T18" si="33">B18</f>
        <v>West</v>
      </c>
      <c r="T18" s="6">
        <f t="shared" si="33"/>
        <v>1</v>
      </c>
      <c r="U18" s="88" t="s">
        <v>41</v>
      </c>
      <c r="V18" s="36">
        <f>VLOOKUP($U19,ratings,2,0)-VLOOKUP($U18,ratings,2,0)</f>
        <v>-28</v>
      </c>
      <c r="W18" s="18">
        <f>VLOOKUP($U19,ratings22,3,0)+VLOOKUP($U18,ratings22,3,0)-$AF$1</f>
        <v>154</v>
      </c>
      <c r="X18" s="19">
        <f t="shared" si="7"/>
        <v>0.9874545386</v>
      </c>
      <c r="Y18" s="20">
        <f t="shared" si="8"/>
        <v>-7871.010115</v>
      </c>
      <c r="Z18" s="21">
        <f>(W18/2)+(V19/2)</f>
        <v>91</v>
      </c>
      <c r="AA18" s="37">
        <v>-28.5</v>
      </c>
      <c r="AB18" s="37">
        <v>153.5</v>
      </c>
      <c r="AC18" s="7">
        <f>W18</f>
        <v>154</v>
      </c>
      <c r="AD18" s="7">
        <f>W18</f>
        <v>154</v>
      </c>
      <c r="AE18" s="7">
        <f t="shared" si="24"/>
        <v>153.5</v>
      </c>
      <c r="AF18" s="6"/>
      <c r="AG18" s="6"/>
      <c r="AH18" s="6"/>
      <c r="AI18" s="6"/>
      <c r="AJ18" s="11" t="s">
        <v>40</v>
      </c>
      <c r="AK18" s="11" t="s">
        <v>42</v>
      </c>
    </row>
    <row r="19" ht="14.25" customHeight="1">
      <c r="B19" s="11" t="s">
        <v>30</v>
      </c>
      <c r="C19" s="22">
        <v>16.0</v>
      </c>
      <c r="D19" s="38" t="s">
        <v>43</v>
      </c>
      <c r="E19" s="24">
        <f>_xlfn.NORM.DIST(0,VLOOKUP(D18,ratings,2,0)-VLOOKUP(D19,ratings,2,0),$A$1,1)</f>
        <v>0.005456778574</v>
      </c>
      <c r="F19" s="13"/>
      <c r="G19" s="25">
        <f>_xlfn.NORM.DIST(0,VLOOKUP(D21,ratings,2,0)-VLOOKUP(D19,ratings,2,0),$A$1,1)*E19*E21+_xlfn.NORM.DIST(0,VLOOKUP(D20,ratings,2,0)-VLOOKUP(D19,ratings,2,0),$A$1,1)*E19*E20</f>
        <v>0.0003766646388</v>
      </c>
      <c r="H19" s="13"/>
      <c r="I19" s="26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0.00002054165589</v>
      </c>
      <c r="J19" s="26"/>
      <c r="K19" s="26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0.0000006919093791</v>
      </c>
      <c r="L19" s="15">
        <f t="shared" si="3"/>
        <v>1445275.971</v>
      </c>
      <c r="M19" s="26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0.00000001807107704</v>
      </c>
      <c r="N19" s="13"/>
      <c r="O19" s="26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0.0000000002737044855</v>
      </c>
      <c r="P19" s="15">
        <f t="shared" si="4"/>
        <v>3653575491</v>
      </c>
      <c r="Q19" s="11">
        <v>16.0</v>
      </c>
      <c r="R19" t="str">
        <f t="shared" si="5"/>
        <v>Norfolk St.</v>
      </c>
      <c r="S19" s="11" t="str">
        <f t="shared" ref="S19:T19" si="34">B19</f>
        <v>West</v>
      </c>
      <c r="T19" s="6">
        <f t="shared" si="34"/>
        <v>16</v>
      </c>
      <c r="U19" s="89" t="s">
        <v>43</v>
      </c>
      <c r="V19" s="40">
        <f>VLOOKUP(U18,ratings,2,0)-VLOOKUP(U19,ratings,2,0)</f>
        <v>28</v>
      </c>
      <c r="W19" s="29"/>
      <c r="X19" s="30">
        <f t="shared" si="7"/>
        <v>0.01254546144</v>
      </c>
      <c r="Y19" s="31">
        <f t="shared" si="8"/>
        <v>7871.010115</v>
      </c>
      <c r="Z19" s="32">
        <f>(W18/2)+(V18/2)</f>
        <v>63</v>
      </c>
      <c r="AA19" s="41">
        <v>28.5</v>
      </c>
      <c r="AB19" s="33"/>
      <c r="AC19" s="8">
        <f t="shared" ref="AC19:AD19" si="35">V19</f>
        <v>28</v>
      </c>
      <c r="AD19" s="7" t="str">
        <f t="shared" si="35"/>
        <v/>
      </c>
      <c r="AE19" s="7" t="str">
        <f t="shared" si="24"/>
        <v/>
      </c>
      <c r="AF19" s="6"/>
      <c r="AG19" s="6"/>
      <c r="AH19" s="6"/>
      <c r="AI19" s="6"/>
      <c r="AJ19" s="6"/>
      <c r="AK19" s="6"/>
    </row>
    <row r="20" ht="14.25" customHeight="1">
      <c r="B20" s="11" t="s">
        <v>30</v>
      </c>
      <c r="C20" s="11">
        <v>8.0</v>
      </c>
      <c r="D20" s="11" t="s">
        <v>44</v>
      </c>
      <c r="E20" s="12">
        <f>_xlfn.NORM.DIST(0,VLOOKUP(D21,ratings,2,0)-VLOOKUP(D20,ratings,2,0),$A$1,1)</f>
        <v>0.6419352156</v>
      </c>
      <c r="F20" s="13"/>
      <c r="G20" s="34">
        <f>_xlfn.NORM.DIST(0,VLOOKUP(D18,ratings,2,0)-VLOOKUP(D20,ratings,2,0),$A$1,1)*E20*E18+_xlfn.NORM.DIST(0,VLOOKUP(D19,ratings,2,0)-VLOOKUP(D20,ratings,2,0),$A$1,1)*E20*E19</f>
        <v>0.1192965786</v>
      </c>
      <c r="H20" s="13"/>
      <c r="I20" s="13">
        <f>_xlfn.NORM.DIST(0,VLOOKUP($D24,ratings,2,0)-VLOOKUP($D20,ratings,2,0),$A$1,1)*$G20*$G24+_xlfn.NORM.DIST(0,VLOOKUP($D25,ratings,2,0)-VLOOKUP($D20,ratings,2,0),$A$1,1)*$G20*$G25+_xlfn.NORM.DIST(0,VLOOKUP($D22,ratings,2,0)-VLOOKUP($D20,ratings,2,0),$A$1,1)*$G20*$G22+_xlfn.NORM.DIST(0,VLOOKUP($D23,ratings,2,0)-VLOOKUP($D20,ratings,2,0),$A$1,1)*$G20*$G23</f>
        <v>0.05645645511</v>
      </c>
      <c r="J20" s="13"/>
      <c r="K20" s="13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0.02295170691</v>
      </c>
      <c r="L20" s="15">
        <f t="shared" si="3"/>
        <v>43.56974425</v>
      </c>
      <c r="M20" s="13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0.008013378397</v>
      </c>
      <c r="N20" s="13"/>
      <c r="O20" s="13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0.002095413945</v>
      </c>
      <c r="P20" s="15">
        <f t="shared" si="4"/>
        <v>477.232674</v>
      </c>
      <c r="Q20" s="11">
        <v>8.0</v>
      </c>
      <c r="R20" t="str">
        <f t="shared" si="5"/>
        <v>Connecticut</v>
      </c>
      <c r="S20" s="11" t="str">
        <f t="shared" ref="S20:T20" si="36">B20</f>
        <v>West</v>
      </c>
      <c r="T20" s="6">
        <f t="shared" si="36"/>
        <v>8</v>
      </c>
      <c r="U20" s="90" t="s">
        <v>44</v>
      </c>
      <c r="V20" s="17">
        <f>VLOOKUP($U21,ratings,2,0)-VLOOKUP($U20,ratings,2,0)</f>
        <v>-4</v>
      </c>
      <c r="W20" s="18">
        <f>VLOOKUP($U21,ratings22,3,0)+VLOOKUP($U20,ratings22,3,0)-$AF$1</f>
        <v>148</v>
      </c>
      <c r="X20" s="19">
        <f t="shared" si="7"/>
        <v>0.6255158347</v>
      </c>
      <c r="Y20" s="20">
        <f t="shared" si="8"/>
        <v>-167.0339877</v>
      </c>
      <c r="Z20" s="21">
        <f>(W20/2)+(V21/2)</f>
        <v>76</v>
      </c>
      <c r="AA20" s="37">
        <v>-4.5</v>
      </c>
      <c r="AB20" s="37">
        <v>147.0</v>
      </c>
      <c r="AC20" s="7">
        <f>W20</f>
        <v>148</v>
      </c>
      <c r="AD20" s="7">
        <f>W20</f>
        <v>148</v>
      </c>
      <c r="AE20" s="7">
        <f t="shared" si="24"/>
        <v>147</v>
      </c>
      <c r="AF20" s="6"/>
      <c r="AG20" s="6"/>
      <c r="AH20" s="6"/>
      <c r="AI20" s="6"/>
      <c r="AJ20" s="6"/>
      <c r="AK20" s="6"/>
    </row>
    <row r="21" ht="14.25" customHeight="1">
      <c r="B21" s="11" t="s">
        <v>30</v>
      </c>
      <c r="C21" s="22">
        <v>9.0</v>
      </c>
      <c r="D21" s="38" t="s">
        <v>45</v>
      </c>
      <c r="E21" s="24">
        <f>_xlfn.NORM.DIST(0,VLOOKUP(D20,ratings,2,0)-VLOOKUP(D21,ratings,2,0),$A$1,1)</f>
        <v>0.3580647844</v>
      </c>
      <c r="F21" s="13"/>
      <c r="G21" s="25">
        <f>_xlfn.NORM.DIST(0,VLOOKUP(D19,ratings,2,0)-VLOOKUP(D21,ratings,2,0),$A$1,1)*E21*E19+_xlfn.NORM.DIST(0,VLOOKUP(D18,ratings,2,0)-VLOOKUP(D21,ratings,2,0),$A$1,1)*E21*E18</f>
        <v>0.03792115322</v>
      </c>
      <c r="H21" s="13"/>
      <c r="I21" s="26">
        <f>_xlfn.NORM.DIST(0,VLOOKUP($D25,ratings,2,0)-VLOOKUP($D21,ratings,2,0),$A$1,1)*$G21*$G25+_xlfn.NORM.DIST(0,VLOOKUP($D22,ratings,2,0)-VLOOKUP($D21,ratings,2,0),$A$1,1)*$G21*$G22+_xlfn.NORM.DIST(0,VLOOKUP($D23,ratings,2,0)-VLOOKUP($D21,ratings,2,0),$A$1,1)*$G21*$G23+_xlfn.NORM.DIST(0,VLOOKUP($D24,ratings,2,0)-VLOOKUP($D21,ratings,2,0),$A$1,1)*$G21*$G24</f>
        <v>0.0129277367</v>
      </c>
      <c r="J21" s="26"/>
      <c r="K21" s="26">
        <f>_xlfn.NORM.DIST(0,VLOOKUP($D29,ratings,2,0)-VLOOKUP($D21,ratings,2,0),$A$1,1)*$I21*$I29+_xlfn.NORM.DIST(0,VLOOKUP($D30,ratings,2,0)-VLOOKUP($D21,ratings,2,0),$A$1,1)*$I21*$I30+_xlfn.NORM.DIST(0,VLOOKUP($D31,ratings,2,0)-VLOOKUP($D21,ratings,2,0),$A$1,1)*$I21*$I31+_xlfn.NORM.DIST(0,VLOOKUP($D32,ratings,2,0)-VLOOKUP($D21,ratings,2,0),$A$1,1)*$I21*$I32+_xlfn.NORM.DIST(0,VLOOKUP($D33,ratings,2,0)-VLOOKUP($D21,ratings,2,0),$A$1,1)*$I21*$I33+_xlfn.NORM.DIST(0,VLOOKUP($D26,ratings,2,0)-VLOOKUP($D21,ratings,2,0),$A$1,1)*$I21*$I26+_xlfn.NORM.DIST(0,VLOOKUP($D27,ratings,2,0)-VLOOKUP($D21,ratings,2,0),$A$1,1)*$I21*$I27+_xlfn.NORM.DIST(0,VLOOKUP($D28,ratings,2,0)-VLOOKUP($D21,ratings,2,0),$A$1,1)*$I21*$I28</f>
        <v>0.003580024072</v>
      </c>
      <c r="L21" s="15">
        <f t="shared" si="3"/>
        <v>279.3277307</v>
      </c>
      <c r="M21" s="26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0.0008296138328</v>
      </c>
      <c r="N21" s="13"/>
      <c r="O21" s="26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0.0001358473024</v>
      </c>
      <c r="P21" s="15">
        <f t="shared" si="4"/>
        <v>7361.206166</v>
      </c>
      <c r="Q21" s="11">
        <v>9.0</v>
      </c>
      <c r="R21" t="str">
        <f t="shared" si="5"/>
        <v>Oklahoma</v>
      </c>
      <c r="S21" s="11" t="str">
        <f t="shared" ref="S21:T21" si="37">B21</f>
        <v>West</v>
      </c>
      <c r="T21" s="6">
        <f t="shared" si="37"/>
        <v>9</v>
      </c>
      <c r="U21" s="91" t="s">
        <v>45</v>
      </c>
      <c r="V21" s="28">
        <f>VLOOKUP(U20,ratings,2,0)-VLOOKUP(U21,ratings,2,0)</f>
        <v>4</v>
      </c>
      <c r="W21" s="29"/>
      <c r="X21" s="30">
        <f t="shared" si="7"/>
        <v>0.3744841653</v>
      </c>
      <c r="Y21" s="31">
        <f t="shared" si="8"/>
        <v>167.0339877</v>
      </c>
      <c r="Z21" s="32">
        <f>(W20/2)+(V20/2)</f>
        <v>72</v>
      </c>
      <c r="AA21" s="41">
        <v>4.5</v>
      </c>
      <c r="AB21" s="33"/>
      <c r="AC21" s="7">
        <f t="shared" ref="AC21:AD21" si="38">V21</f>
        <v>4</v>
      </c>
      <c r="AD21" s="7" t="str">
        <f t="shared" si="38"/>
        <v/>
      </c>
      <c r="AE21" s="7" t="str">
        <f t="shared" si="24"/>
        <v/>
      </c>
      <c r="AF21" s="6"/>
      <c r="AG21" s="6"/>
      <c r="AH21" s="6"/>
      <c r="AI21" s="6"/>
      <c r="AJ21" s="6"/>
      <c r="AK21" s="6"/>
    </row>
    <row r="22" ht="14.25" customHeight="1">
      <c r="B22" s="11" t="s">
        <v>30</v>
      </c>
      <c r="C22" s="11">
        <v>5.0</v>
      </c>
      <c r="D22" s="11" t="s">
        <v>46</v>
      </c>
      <c r="E22" s="42">
        <f>_xlfn.NORM.DIST(0,VLOOKUP(D23,ratings,2,0)-VLOOKUP(D22,ratings,2,0),$A$1,1)</f>
        <v>0.4278627077</v>
      </c>
      <c r="F22" s="13"/>
      <c r="G22" s="43">
        <f>_xlfn.NORM.DIST(0,VLOOKUP(D24,ratings,2,0)-VLOOKUP(D22,ratings,2,0),$A$1,1)*E22*E24+_xlfn.NORM.DIST(0,VLOOKUP(D25,ratings,2,0)-VLOOKUP(D22,ratings,2,0),$A$1,1)*E22*E25</f>
        <v>0.1246812528</v>
      </c>
      <c r="H22" s="13"/>
      <c r="I22" s="13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0.01723945458</v>
      </c>
      <c r="J22" s="13"/>
      <c r="K22" s="13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0.004521253866</v>
      </c>
      <c r="L22" s="15">
        <f t="shared" si="3"/>
        <v>221.1775825</v>
      </c>
      <c r="M22" s="13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0.0009891665696</v>
      </c>
      <c r="N22" s="13"/>
      <c r="O22" s="13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0.0001518069214</v>
      </c>
      <c r="P22" s="15">
        <f t="shared" si="4"/>
        <v>6587.314933</v>
      </c>
      <c r="Q22" s="11">
        <v>5.0</v>
      </c>
      <c r="R22" t="str">
        <f t="shared" si="5"/>
        <v>Memphis</v>
      </c>
      <c r="S22" s="11" t="str">
        <f t="shared" ref="S22:T22" si="39">B22</f>
        <v>West</v>
      </c>
      <c r="T22" s="6">
        <f t="shared" si="39"/>
        <v>5</v>
      </c>
      <c r="U22" s="92" t="s">
        <v>46</v>
      </c>
      <c r="V22" s="17">
        <f>VLOOKUP($U23,ratings,2,0)-VLOOKUP($U22,ratings,2,0)</f>
        <v>2</v>
      </c>
      <c r="W22" s="18">
        <f>VLOOKUP($U23,ratings22,3,0)+VLOOKUP($U22,ratings22,3,0)-$AF$1</f>
        <v>144.5</v>
      </c>
      <c r="X22" s="19">
        <f t="shared" si="7"/>
        <v>0.4364405371</v>
      </c>
      <c r="Y22" s="20">
        <f t="shared" si="8"/>
        <v>129.1262875</v>
      </c>
      <c r="Z22" s="21">
        <f>(W22/2)+(V23/2)</f>
        <v>71.25</v>
      </c>
      <c r="AA22" s="37">
        <v>2.5</v>
      </c>
      <c r="AB22" s="37">
        <v>146.0</v>
      </c>
      <c r="AC22" s="7">
        <f>W22</f>
        <v>144.5</v>
      </c>
      <c r="AD22" s="7">
        <f>W22</f>
        <v>144.5</v>
      </c>
      <c r="AE22" s="7">
        <f t="shared" si="24"/>
        <v>146</v>
      </c>
      <c r="AF22" s="6"/>
      <c r="AG22" s="6"/>
      <c r="AH22" s="6"/>
      <c r="AI22" s="6"/>
      <c r="AJ22" s="6"/>
      <c r="AK22" s="6"/>
    </row>
    <row r="23" ht="14.25" customHeight="1">
      <c r="B23" s="11" t="s">
        <v>30</v>
      </c>
      <c r="C23" s="22">
        <v>12.0</v>
      </c>
      <c r="D23" s="38" t="s">
        <v>47</v>
      </c>
      <c r="E23" s="49">
        <f>_xlfn.NORM.DIST(0,VLOOKUP(D22,ratings,2,0)-VLOOKUP(D23,ratings,2,0),$A$1,1)</f>
        <v>0.5721372923</v>
      </c>
      <c r="F23" s="13"/>
      <c r="G23" s="25">
        <f>_xlfn.NORM.DIST(0,VLOOKUP(D25,ratings,2,0)-VLOOKUP(D23,ratings,2,0),$A$1,1)*E23*E25+_xlfn.NORM.DIST(0,VLOOKUP(D24,ratings,2,0)-VLOOKUP(D23,ratings,2,0),$A$1,1)*E23*E24</f>
        <v>0.2012189623</v>
      </c>
      <c r="H23" s="13"/>
      <c r="I23" s="26">
        <f>_xlfn.NORM.DIST(0,VLOOKUP($D19,ratings,2,0)-VLOOKUP($D23,ratings,2,0),$A$1,1)*$G23*$G19+_xlfn.NORM.DIST(0,VLOOKUP($D18,ratings,2,0)-VLOOKUP($D23,ratings,2,0),$A$1,1)*$G23*$G18+_xlfn.NORM.DIST(0,VLOOKUP($D21,ratings,2,0)-VLOOKUP($D23,ratings,2,0),$A$1,1)*$G23*$G21+_xlfn.NORM.DIST(0,VLOOKUP($D20,ratings,2,0)-VLOOKUP($D23,ratings,2,0),$A$1,1)*$G23*$G20</f>
        <v>0.03582375046</v>
      </c>
      <c r="J23" s="26"/>
      <c r="K23" s="26">
        <f>_xlfn.NORM.DIST(0,VLOOKUP($D31,ratings,2,0)-VLOOKUP($D23,ratings,2,0),$A$1,1)*$I23*$I31+_xlfn.NORM.DIST(0,VLOOKUP($D32,ratings,2,0)-VLOOKUP($D23,ratings,2,0),$A$1,1)*$I23*$I32+_xlfn.NORM.DIST(0,VLOOKUP($D33,ratings,2,0)-VLOOKUP($D23,ratings,2,0),$A$1,1)*$I23*$I33+_xlfn.NORM.DIST(0,VLOOKUP($D26,ratings,2,0)-VLOOKUP($D23,ratings,2,0),$A$1,1)*$I23*$I26+_xlfn.NORM.DIST(0,VLOOKUP($D27,ratings,2,0)-VLOOKUP($D23,ratings,2,0),$A$1,1)*$I23*$I27+_xlfn.NORM.DIST(0,VLOOKUP($D28,ratings,2,0)-VLOOKUP($D23,ratings,2,0),$A$1,1)*$I23*$I28+_xlfn.NORM.DIST(0,VLOOKUP($D29,ratings,2,0)-VLOOKUP($D23,ratings,2,0),$A$1,1)*$I23*$I29+_xlfn.NORM.DIST(0,VLOOKUP($D30,ratings,2,0)-VLOOKUP($D23,ratings,2,0),$A$1,1)*$I23*$I30</f>
        <v>0.01157837533</v>
      </c>
      <c r="L23" s="15">
        <f t="shared" si="3"/>
        <v>86.36790322</v>
      </c>
      <c r="M23" s="26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0.003161452907</v>
      </c>
      <c r="N23" s="13"/>
      <c r="O23" s="26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0.0006234813858</v>
      </c>
      <c r="P23" s="15">
        <f t="shared" si="4"/>
        <v>1603.897122</v>
      </c>
      <c r="Q23" s="11">
        <v>12.0</v>
      </c>
      <c r="R23" t="str">
        <f t="shared" si="5"/>
        <v>Colorado St.</v>
      </c>
      <c r="S23" s="11" t="str">
        <f t="shared" ref="S23:T23" si="40">B23</f>
        <v>West</v>
      </c>
      <c r="T23" s="6">
        <f t="shared" si="40"/>
        <v>12</v>
      </c>
      <c r="U23" s="93" t="s">
        <v>47</v>
      </c>
      <c r="V23" s="28">
        <f>VLOOKUP(U22,ratings,2,0)-VLOOKUP(U23,ratings,2,0)</f>
        <v>-2</v>
      </c>
      <c r="W23" s="29"/>
      <c r="X23" s="30">
        <f t="shared" si="7"/>
        <v>0.5635594629</v>
      </c>
      <c r="Y23" s="31">
        <f t="shared" si="8"/>
        <v>-129.1262875</v>
      </c>
      <c r="Z23" s="32">
        <f>(W22/2)+(V22/2)</f>
        <v>73.25</v>
      </c>
      <c r="AA23" s="41">
        <v>-2.5</v>
      </c>
      <c r="AB23" s="33"/>
      <c r="AC23" s="7">
        <f t="shared" ref="AC23:AD23" si="41">V23</f>
        <v>-2</v>
      </c>
      <c r="AD23" s="7" t="str">
        <f t="shared" si="41"/>
        <v/>
      </c>
      <c r="AE23" s="7" t="str">
        <f t="shared" si="24"/>
        <v/>
      </c>
      <c r="AF23" s="6"/>
      <c r="AG23" s="6"/>
      <c r="AH23" s="6"/>
      <c r="AI23" s="6"/>
      <c r="AJ23" s="6"/>
      <c r="AK23" s="6"/>
    </row>
    <row r="24" ht="14.25" customHeight="1">
      <c r="B24" s="11" t="s">
        <v>30</v>
      </c>
      <c r="C24" s="11">
        <v>4.0</v>
      </c>
      <c r="D24" s="11" t="s">
        <v>48</v>
      </c>
      <c r="E24" s="42">
        <f>_xlfn.NORM.DIST(0,VLOOKUP(D25,ratings,2,0)-VLOOKUP(D24,ratings,2,0),$A$1,1)</f>
        <v>0.8520935309</v>
      </c>
      <c r="F24" s="13"/>
      <c r="G24" s="51">
        <f>_xlfn.NORM.DIST(0,VLOOKUP(D22,ratings,2,0)-VLOOKUP(D24,ratings,2,0),$A$1,1)*E24*E22+_xlfn.NORM.DIST(0,VLOOKUP(D23,ratings,2,0)-VLOOKUP(D24,ratings,2,0),$A$1,1)*E24*E23</f>
        <v>0.6242481186</v>
      </c>
      <c r="H24" s="13"/>
      <c r="I24" s="13">
        <f>_xlfn.NORM.DIST(0,VLOOKUP($D20,ratings,2,0)-VLOOKUP($D24,ratings,2,0),$A$1,1)*$G24*$G20+_xlfn.NORM.DIST(0,VLOOKUP($D19,ratings,2,0)-VLOOKUP($D24,ratings,2,0),$A$1,1)*$G24*$G19+_xlfn.NORM.DIST(0,VLOOKUP($D18,ratings,2,0)-VLOOKUP($D24,ratings,2,0),$A$1,1)*$G24*$G18+_xlfn.NORM.DIST(0,VLOOKUP($D21,ratings,2,0)-VLOOKUP($D24,ratings,2,0),$A$1,1)*$G24*$G21</f>
        <v>0.2103884453</v>
      </c>
      <c r="J24" s="13"/>
      <c r="K24" s="13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0.1115005608</v>
      </c>
      <c r="L24" s="15">
        <f t="shared" si="3"/>
        <v>8.968564757</v>
      </c>
      <c r="M24" s="13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0.05197350691</v>
      </c>
      <c r="N24" s="13"/>
      <c r="O24" s="13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0.01906802717</v>
      </c>
      <c r="P24" s="15">
        <f t="shared" si="4"/>
        <v>52.44381032</v>
      </c>
      <c r="Q24" s="11">
        <v>4.0</v>
      </c>
      <c r="R24" t="str">
        <f t="shared" si="5"/>
        <v>Maryland</v>
      </c>
      <c r="S24" s="11" t="str">
        <f t="shared" ref="S24:T24" si="42">B24</f>
        <v>West</v>
      </c>
      <c r="T24" s="6">
        <f t="shared" si="42"/>
        <v>4</v>
      </c>
      <c r="U24" s="94" t="s">
        <v>48</v>
      </c>
      <c r="V24" s="17">
        <f>VLOOKUP($U25,ratings,2,0)-VLOOKUP($U24,ratings,2,0)</f>
        <v>-11.5</v>
      </c>
      <c r="W24" s="18">
        <f>VLOOKUP($U25,ratings22,3,0)+VLOOKUP($U24,ratings22,3,0)-$AF$1</f>
        <v>148</v>
      </c>
      <c r="X24" s="19">
        <f t="shared" si="7"/>
        <v>0.8212136204</v>
      </c>
      <c r="Y24" s="20">
        <f t="shared" si="8"/>
        <v>-459.326724</v>
      </c>
      <c r="Z24" s="21">
        <f>(W24/2)+(V25/2)</f>
        <v>79.75</v>
      </c>
      <c r="AA24" s="37">
        <v>-11.0</v>
      </c>
      <c r="AB24" s="37">
        <v>150.0</v>
      </c>
      <c r="AC24" s="7">
        <f>W24</f>
        <v>148</v>
      </c>
      <c r="AD24" s="7">
        <f>W24</f>
        <v>148</v>
      </c>
      <c r="AE24" s="7">
        <f t="shared" si="24"/>
        <v>150</v>
      </c>
      <c r="AF24" s="6"/>
      <c r="AG24" s="6"/>
      <c r="AH24" s="6"/>
      <c r="AI24" s="6"/>
      <c r="AJ24" s="6"/>
      <c r="AK24" s="6"/>
    </row>
    <row r="25" ht="14.25" customHeight="1">
      <c r="B25" s="11" t="s">
        <v>30</v>
      </c>
      <c r="C25" s="53">
        <v>13.0</v>
      </c>
      <c r="D25" s="54" t="s">
        <v>49</v>
      </c>
      <c r="E25" s="83">
        <f>_xlfn.NORM.DIST(0,VLOOKUP(D24,ratings,2,0)-VLOOKUP(D25,ratings,2,0),$A$1,1)</f>
        <v>0.1479064691</v>
      </c>
      <c r="F25" s="13"/>
      <c r="G25" s="95">
        <f>_xlfn.NORM.DIST(0,VLOOKUP(D23,ratings,2,0)-VLOOKUP(D25,ratings,2,0),$A$1,1)*E25*E23+_xlfn.NORM.DIST(0,VLOOKUP(D22,ratings,2,0)-VLOOKUP(D25,ratings,2,0),$A$1,1)*E25*E22</f>
        <v>0.04985166636</v>
      </c>
      <c r="H25" s="13"/>
      <c r="I25" s="85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0.004217890195</v>
      </c>
      <c r="J25" s="85"/>
      <c r="K25" s="85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0.0007249921288</v>
      </c>
      <c r="L25" s="15">
        <f t="shared" si="3"/>
        <v>1379.32532</v>
      </c>
      <c r="M25" s="85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0.0001018099162</v>
      </c>
      <c r="N25" s="13"/>
      <c r="O25" s="85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0.00000953061583</v>
      </c>
      <c r="P25" s="15">
        <f t="shared" si="4"/>
        <v>104925.0141</v>
      </c>
      <c r="Q25" s="11">
        <v>13.0</v>
      </c>
      <c r="R25" t="str">
        <f t="shared" si="5"/>
        <v>Grand Canyon</v>
      </c>
      <c r="S25" s="11" t="str">
        <f t="shared" ref="S25:T25" si="43">B25</f>
        <v>West</v>
      </c>
      <c r="T25" s="6">
        <f t="shared" si="43"/>
        <v>13</v>
      </c>
      <c r="U25" s="96" t="s">
        <v>49</v>
      </c>
      <c r="V25" s="28">
        <f>VLOOKUP(U24,ratings,2,0)-VLOOKUP(U25,ratings,2,0)</f>
        <v>11.5</v>
      </c>
      <c r="W25" s="29"/>
      <c r="X25" s="30">
        <f t="shared" si="7"/>
        <v>0.1787863796</v>
      </c>
      <c r="Y25" s="31">
        <f t="shared" si="8"/>
        <v>459.326724</v>
      </c>
      <c r="Z25" s="32">
        <f>(W24/2)+(V24/2)</f>
        <v>68.25</v>
      </c>
      <c r="AA25" s="41">
        <v>11.0</v>
      </c>
      <c r="AB25" s="33"/>
      <c r="AC25" s="7">
        <f t="shared" ref="AC25:AD25" si="44">V25</f>
        <v>11.5</v>
      </c>
      <c r="AD25" s="7" t="str">
        <f t="shared" si="44"/>
        <v/>
      </c>
      <c r="AE25" s="7" t="str">
        <f t="shared" si="24"/>
        <v/>
      </c>
      <c r="AF25" s="6"/>
      <c r="AG25" s="6"/>
      <c r="AH25" s="6"/>
      <c r="AI25" s="6"/>
      <c r="AJ25" s="6"/>
      <c r="AK25" s="6"/>
    </row>
    <row r="26" ht="14.25" customHeight="1">
      <c r="B26" s="11" t="s">
        <v>30</v>
      </c>
      <c r="C26" s="11">
        <v>6.0</v>
      </c>
      <c r="D26" s="11" t="s">
        <v>50</v>
      </c>
      <c r="E26" s="42">
        <f>_xlfn.NORM.DIST(0,VLOOKUP(D27,ratings,2,0)-VLOOKUP(D26,ratings,2,0),$A$1,1)</f>
        <v>0.6914624613</v>
      </c>
      <c r="F26" s="13"/>
      <c r="G26" s="74">
        <f>_xlfn.NORM.DIST(0,VLOOKUP(D28,ratings,2,0)-VLOOKUP(D26,ratings,2,0),$A$1,1)*E26*E28+_xlfn.NORM.DIST(0,VLOOKUP(D29,ratings,2,0)-VLOOKUP(D26,ratings,2,0),$A$1,1)*E26*E29</f>
        <v>0.296060666</v>
      </c>
      <c r="H26" s="13"/>
      <c r="I26" s="13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0.1185342253</v>
      </c>
      <c r="J26" s="13"/>
      <c r="K26" s="13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0.03219646386</v>
      </c>
      <c r="L26" s="15">
        <f t="shared" si="3"/>
        <v>31.05931149</v>
      </c>
      <c r="M26" s="13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0.01124110067</v>
      </c>
      <c r="N26" s="13"/>
      <c r="O26" s="13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0.002939429281</v>
      </c>
      <c r="P26" s="15">
        <f t="shared" si="4"/>
        <v>340.2020951</v>
      </c>
      <c r="Q26" s="11">
        <v>6.0</v>
      </c>
      <c r="R26" t="str">
        <f t="shared" si="5"/>
        <v>Missouri</v>
      </c>
      <c r="S26" s="11" t="str">
        <f t="shared" ref="S26:T26" si="45">B26</f>
        <v>West</v>
      </c>
      <c r="T26" s="6">
        <f t="shared" si="45"/>
        <v>6</v>
      </c>
      <c r="U26" s="97" t="s">
        <v>50</v>
      </c>
      <c r="V26" s="36">
        <f>VLOOKUP($U27,ratings,2,0)-VLOOKUP($U26,ratings,2,0)</f>
        <v>-5.5</v>
      </c>
      <c r="W26" s="18">
        <f>VLOOKUP($U27,ratings22,3,0)+VLOOKUP($U26,ratings22,3,0)-$AF$1</f>
        <v>133</v>
      </c>
      <c r="X26" s="19">
        <f t="shared" si="7"/>
        <v>0.6700314463</v>
      </c>
      <c r="Y26" s="20">
        <f t="shared" si="8"/>
        <v>-203.0591821</v>
      </c>
      <c r="Z26" s="21">
        <f>(W26/2)+(V27/2)</f>
        <v>69.25</v>
      </c>
      <c r="AA26" s="37">
        <v>-6.5</v>
      </c>
      <c r="AB26" s="37">
        <v>133.5</v>
      </c>
      <c r="AC26" s="7">
        <f>W26</f>
        <v>133</v>
      </c>
      <c r="AD26" s="7">
        <f>W26</f>
        <v>133</v>
      </c>
      <c r="AE26" s="7">
        <f t="shared" si="24"/>
        <v>133.5</v>
      </c>
      <c r="AF26" s="6"/>
      <c r="AG26" s="6"/>
      <c r="AH26" s="6"/>
      <c r="AI26" s="6"/>
      <c r="AJ26" s="6"/>
      <c r="AK26" s="6"/>
    </row>
    <row r="27" ht="14.25" customHeight="1">
      <c r="B27" s="11" t="s">
        <v>30</v>
      </c>
      <c r="C27" s="22">
        <v>11.0</v>
      </c>
      <c r="D27" s="38" t="s">
        <v>51</v>
      </c>
      <c r="E27" s="49">
        <f>_xlfn.NORM.DIST(0,VLOOKUP(D26,ratings,2,0)-VLOOKUP(D27,ratings,2,0),$A$1,1)</f>
        <v>0.3085375387</v>
      </c>
      <c r="F27" s="13"/>
      <c r="G27" s="25">
        <f>_xlfn.NORM.DIST(0,VLOOKUP(D29,ratings,2,0)-VLOOKUP(D27,ratings,2,0),$A$1,1)*E27*E29+_xlfn.NORM.DIST(0,VLOOKUP(D28,ratings,2,0)-VLOOKUP(D27,ratings,2,0),$A$1,1)*E27*E28</f>
        <v>0.07980585154</v>
      </c>
      <c r="H27" s="13"/>
      <c r="I27" s="26">
        <f>_xlfn.NORM.DIST(0,VLOOKUP($D31,ratings,2,0)-VLOOKUP($D27,ratings,2,0),$A$1,1)*$G27*$G31+_xlfn.NORM.DIST(0,VLOOKUP($D32,ratings,2,0)-VLOOKUP($D27,ratings,2,0),$A$1,1)*$G27*$G32+_xlfn.NORM.DIST(0,VLOOKUP($D33,ratings,2,0)-VLOOKUP($D27,ratings,2,0),$A$1,1)*$G27*$G33+_xlfn.NORM.DIST(0,VLOOKUP($D30,ratings,2,0)-VLOOKUP($D27,ratings,2,0),$A$1,1)*$G27*$G30</f>
        <v>0.01843990115</v>
      </c>
      <c r="J27" s="26"/>
      <c r="K27" s="26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0.002652689271</v>
      </c>
      <c r="L27" s="15">
        <f t="shared" si="3"/>
        <v>376.9759281</v>
      </c>
      <c r="M27" s="26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0.0005150676126</v>
      </c>
      <c r="N27" s="13"/>
      <c r="O27" s="26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0.00006913690919</v>
      </c>
      <c r="P27" s="15">
        <f t="shared" si="4"/>
        <v>14464.05417</v>
      </c>
      <c r="Q27" s="11">
        <v>11.0</v>
      </c>
      <c r="R27" t="str">
        <f t="shared" si="5"/>
        <v>Drake</v>
      </c>
      <c r="S27" s="11" t="str">
        <f t="shared" ref="S27:T27" si="46">B27</f>
        <v>West</v>
      </c>
      <c r="T27" s="6">
        <f t="shared" si="46"/>
        <v>11</v>
      </c>
      <c r="U27" s="98" t="s">
        <v>51</v>
      </c>
      <c r="V27" s="40">
        <f>VLOOKUP(U26,ratings,2,0)-VLOOKUP(U27,ratings,2,0)</f>
        <v>5.5</v>
      </c>
      <c r="W27" s="29"/>
      <c r="X27" s="30">
        <f t="shared" si="7"/>
        <v>0.3299685537</v>
      </c>
      <c r="Y27" s="31">
        <f t="shared" si="8"/>
        <v>203.0591821</v>
      </c>
      <c r="Z27" s="32">
        <f>(W26/2)+(V26/2)</f>
        <v>63.75</v>
      </c>
      <c r="AA27" s="41">
        <v>6.5</v>
      </c>
      <c r="AB27" s="33"/>
      <c r="AC27" s="8">
        <f t="shared" ref="AC27:AD27" si="47">V27</f>
        <v>5.5</v>
      </c>
      <c r="AD27" s="7" t="str">
        <f t="shared" si="47"/>
        <v/>
      </c>
      <c r="AE27" s="7" t="str">
        <f t="shared" si="24"/>
        <v/>
      </c>
      <c r="AF27" s="6"/>
      <c r="AG27" s="6"/>
      <c r="AH27" s="6"/>
      <c r="AI27" s="6"/>
      <c r="AJ27" s="6"/>
      <c r="AK27" s="6"/>
    </row>
    <row r="28" ht="14.25" customHeight="1">
      <c r="B28" s="11" t="s">
        <v>30</v>
      </c>
      <c r="C28" s="11">
        <v>3.0</v>
      </c>
      <c r="D28" s="11" t="s">
        <v>52</v>
      </c>
      <c r="E28" s="42">
        <f>_xlfn.NORM.DIST(0,VLOOKUP(D29,ratings,2,0)-VLOOKUP(D28,ratings,2,0),$A$1,1)</f>
        <v>0.9271024295</v>
      </c>
      <c r="F28" s="13"/>
      <c r="G28" s="75">
        <f>_xlfn.NORM.DIST(0,VLOOKUP(D26,ratings,2,0)-VLOOKUP(D28,ratings,2,0),$A$1,1)*E28*E26+_xlfn.NORM.DIST(0,VLOOKUP(D27,ratings,2,0)-VLOOKUP(D28,ratings,2,0),$A$1,1)*E28*E27</f>
        <v>0.6125827163</v>
      </c>
      <c r="H28" s="13"/>
      <c r="I28" s="13">
        <f>_xlfn.NORM.DIST(0,VLOOKUP($D32,ratings,2,0)-VLOOKUP($D28,ratings,2,0),$A$1,1)*$G28*$G32+_xlfn.NORM.DIST(0,VLOOKUP($D33,ratings,2,0)-VLOOKUP($D28,ratings,2,0),$A$1,1)*$G28*$G33+_xlfn.NORM.DIST(0,VLOOKUP($D30,ratings,2,0)-VLOOKUP($D28,ratings,2,0),$A$1,1)*$G28*$G30+_xlfn.NORM.DIST(0,VLOOKUP($D31,ratings,2,0)-VLOOKUP($D28,ratings,2,0),$A$1,1)*$G28*$G31</f>
        <v>0.3092668102</v>
      </c>
      <c r="J28" s="13"/>
      <c r="K28" s="13">
        <f>_xlfn.NORM.DIST(0,VLOOKUP($D20,ratings,2,0)-VLOOKUP($D28,ratings,2,0),$A$1,1)*$I28*$I20+_xlfn.NORM.DIST(0,VLOOKUP($D19,ratings,2,0)-VLOOKUP($D28,ratings,2,0),$A$1,1)*$I28*$I19+_xlfn.NORM.DIST(0,VLOOKUP($D18,ratings,2,0)-VLOOKUP($D28,ratings,2,0),$A$1,1)*$I28*$I18+_xlfn.NORM.DIST(0,VLOOKUP($D25,ratings,2,0)-VLOOKUP($D28,ratings,2,0),$A$1,1)*$I28*$I25+_xlfn.NORM.DIST(0,VLOOKUP($D24,ratings,2,0)-VLOOKUP($D28,ratings,2,0),$A$1,1)*$I28*$I24+_xlfn.NORM.DIST(0,VLOOKUP($D23,ratings,2,0)-VLOOKUP($D28,ratings,2,0),$A$1,1)*$I28*$I23+_xlfn.NORM.DIST(0,VLOOKUP($D22,ratings,2,0)-VLOOKUP($D28,ratings,2,0),$A$1,1)*$I28*$I22+_xlfn.NORM.DIST(0,VLOOKUP($D21,ratings,2,0)-VLOOKUP($D28,ratings,2,0),$A$1,1)*$I28*$I21</f>
        <v>0.1114559036</v>
      </c>
      <c r="L28" s="15">
        <f t="shared" si="3"/>
        <v>8.972158202</v>
      </c>
      <c r="M28" s="13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0.05004043943</v>
      </c>
      <c r="N28" s="13"/>
      <c r="O28" s="13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0.01756016123</v>
      </c>
      <c r="P28" s="15">
        <f t="shared" si="4"/>
        <v>56.94708534</v>
      </c>
      <c r="Q28" s="11">
        <v>3.0</v>
      </c>
      <c r="R28" t="str">
        <f t="shared" si="5"/>
        <v>Texas Tech</v>
      </c>
      <c r="S28" s="11" t="str">
        <f t="shared" ref="S28:T28" si="48">B28</f>
        <v>West</v>
      </c>
      <c r="T28" s="6">
        <f t="shared" si="48"/>
        <v>3</v>
      </c>
      <c r="U28" s="99" t="s">
        <v>52</v>
      </c>
      <c r="V28" s="17">
        <f>VLOOKUP($U29,ratings,2,0)-VLOOKUP($U28,ratings,2,0)</f>
        <v>-16</v>
      </c>
      <c r="W28" s="18">
        <f>VLOOKUP($U29,ratings22,3,0)+VLOOKUP($U28,ratings22,3,0)-$AF$1</f>
        <v>146.5</v>
      </c>
      <c r="X28" s="19">
        <f t="shared" si="7"/>
        <v>0.899727432</v>
      </c>
      <c r="Y28" s="20">
        <f t="shared" si="8"/>
        <v>-897.2817296</v>
      </c>
      <c r="Z28" s="21">
        <f>(W28/2)+(V29/2)</f>
        <v>81.25</v>
      </c>
      <c r="AA28" s="37">
        <v>-16.0</v>
      </c>
      <c r="AB28" s="37">
        <v>143.0</v>
      </c>
      <c r="AC28" s="7">
        <f>W28</f>
        <v>146.5</v>
      </c>
      <c r="AD28" s="7">
        <f>W28</f>
        <v>146.5</v>
      </c>
      <c r="AE28" s="7">
        <f t="shared" si="24"/>
        <v>143</v>
      </c>
      <c r="AF28" s="6"/>
      <c r="AG28" s="6"/>
      <c r="AH28" s="6"/>
      <c r="AI28" s="6"/>
      <c r="AJ28" s="6"/>
      <c r="AK28" s="6"/>
    </row>
    <row r="29" ht="14.25" customHeight="1">
      <c r="B29" s="11" t="s">
        <v>30</v>
      </c>
      <c r="C29" s="22">
        <v>14.0</v>
      </c>
      <c r="D29" s="38" t="s">
        <v>53</v>
      </c>
      <c r="E29" s="49">
        <f>_xlfn.NORM.DIST(0,VLOOKUP(D28,ratings,2,0)-VLOOKUP(D29,ratings,2,0),$A$1,1)</f>
        <v>0.07289757048</v>
      </c>
      <c r="F29" s="13"/>
      <c r="G29" s="25">
        <f>_xlfn.NORM.DIST(0,VLOOKUP(D27,ratings,2,0)-VLOOKUP(D29,ratings,2,0),$A$1,1)*E29*E27+_xlfn.NORM.DIST(0,VLOOKUP(D26,ratings,2,0)-VLOOKUP(D29,ratings,2,0),$A$1,1)*E29*E26</f>
        <v>0.01155076615</v>
      </c>
      <c r="H29" s="13"/>
      <c r="I29" s="26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0.0009528462887</v>
      </c>
      <c r="J29" s="26"/>
      <c r="K29" s="26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0.00004458849242</v>
      </c>
      <c r="L29" s="15">
        <f t="shared" si="3"/>
        <v>22427.3113</v>
      </c>
      <c r="M29" s="26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0.000002922764928</v>
      </c>
      <c r="N29" s="13"/>
      <c r="O29" s="26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0.0000001189316575</v>
      </c>
      <c r="P29" s="15">
        <f t="shared" si="4"/>
        <v>8408190.227</v>
      </c>
      <c r="Q29" s="11">
        <v>14.0</v>
      </c>
      <c r="R29" t="str">
        <f t="shared" si="5"/>
        <v>UNC Wilmington</v>
      </c>
      <c r="S29" s="11" t="str">
        <f t="shared" ref="S29:T29" si="49">B29</f>
        <v>West</v>
      </c>
      <c r="T29" s="6">
        <f t="shared" si="49"/>
        <v>14</v>
      </c>
      <c r="U29" s="100" t="s">
        <v>53</v>
      </c>
      <c r="V29" s="28">
        <f>VLOOKUP(U28,ratings,2,0)-VLOOKUP(U29,ratings,2,0)</f>
        <v>16</v>
      </c>
      <c r="W29" s="29"/>
      <c r="X29" s="30">
        <f t="shared" si="7"/>
        <v>0.100272568</v>
      </c>
      <c r="Y29" s="31">
        <f t="shared" si="8"/>
        <v>897.2817296</v>
      </c>
      <c r="Z29" s="32">
        <f>(W28/2)+(V28/2)</f>
        <v>65.25</v>
      </c>
      <c r="AA29" s="41">
        <v>16.0</v>
      </c>
      <c r="AB29" s="33"/>
      <c r="AC29" s="7">
        <f t="shared" ref="AC29:AD29" si="50">V29</f>
        <v>16</v>
      </c>
      <c r="AD29" s="7" t="str">
        <f t="shared" si="50"/>
        <v/>
      </c>
      <c r="AE29" s="7" t="str">
        <f t="shared" si="24"/>
        <v/>
      </c>
      <c r="AF29" s="6"/>
      <c r="AG29" s="6"/>
      <c r="AH29" s="6"/>
      <c r="AI29" s="6"/>
      <c r="AJ29" s="6"/>
      <c r="AK29" s="6"/>
    </row>
    <row r="30" ht="14.25" customHeight="1">
      <c r="B30" s="11" t="s">
        <v>30</v>
      </c>
      <c r="C30" s="11">
        <v>7.0</v>
      </c>
      <c r="D30" s="11" t="s">
        <v>54</v>
      </c>
      <c r="E30" s="42">
        <f>_xlfn.NORM.DIST(0,VLOOKUP(D31,ratings,2,0)-VLOOKUP(D30,ratings,2,0),$A$1,1)</f>
        <v>0.6914624613</v>
      </c>
      <c r="F30" s="13"/>
      <c r="G30" s="78">
        <f>_xlfn.NORM.DIST(0,VLOOKUP(D32,ratings,2,0)-VLOOKUP(D30,ratings,2,0),$A$1,1)*E30*E32+_xlfn.NORM.DIST(0,VLOOKUP(D33,ratings,2,0)-VLOOKUP(D30,ratings,2,0),$A$1,1)*E30*E33</f>
        <v>0.2752806233</v>
      </c>
      <c r="H30" s="13"/>
      <c r="I30" s="13">
        <f>_xlfn.NORM.DIST(0,VLOOKUP($D26,ratings,2,0)-VLOOKUP($D30,ratings,2,0),$A$1,1)*$G30*$G26+_xlfn.NORM.DIST(0,VLOOKUP($D29,ratings,2,0)-VLOOKUP($D30,ratings,2,0),$A$1,1)*$G30*$G29+_xlfn.NORM.DIST(0,VLOOKUP($D28,ratings,2,0)-VLOOKUP($D30,ratings,2,0),$A$1,1)*$G30*$G28+_xlfn.NORM.DIST(0,VLOOKUP($D27,ratings,2,0)-VLOOKUP($D30,ratings,2,0),$A$1,1)*$G30*$G27</f>
        <v>0.1345870007</v>
      </c>
      <c r="J30" s="13"/>
      <c r="K30" s="13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0.04036702772</v>
      </c>
      <c r="L30" s="15">
        <f t="shared" si="3"/>
        <v>24.77269337</v>
      </c>
      <c r="M30" s="13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0.01540517938</v>
      </c>
      <c r="N30" s="13"/>
      <c r="O30" s="13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0.004466807367</v>
      </c>
      <c r="P30" s="15">
        <f t="shared" si="4"/>
        <v>223.873545</v>
      </c>
      <c r="Q30" s="11">
        <v>7.0</v>
      </c>
      <c r="R30" t="str">
        <f t="shared" si="5"/>
        <v>Kansas</v>
      </c>
      <c r="S30" s="11" t="str">
        <f t="shared" ref="S30:T30" si="51">B30</f>
        <v>West</v>
      </c>
      <c r="T30" s="6">
        <f t="shared" si="51"/>
        <v>7</v>
      </c>
      <c r="U30" s="101" t="s">
        <v>54</v>
      </c>
      <c r="V30" s="17">
        <f>VLOOKUP($U31,ratings,2,0)-VLOOKUP($U30,ratings,2,0)</f>
        <v>-5.5</v>
      </c>
      <c r="W30" s="18">
        <f>VLOOKUP($U31,ratings22,3,0)+VLOOKUP($U30,ratings22,3,0)-$AF$1</f>
        <v>144.5</v>
      </c>
      <c r="X30" s="19">
        <f t="shared" si="7"/>
        <v>0.6700314463</v>
      </c>
      <c r="Y30" s="20">
        <f t="shared" si="8"/>
        <v>-203.0591821</v>
      </c>
      <c r="Z30" s="21">
        <f>(W30/2)+(V31/2)</f>
        <v>75</v>
      </c>
      <c r="AA30" s="37">
        <v>-5.0</v>
      </c>
      <c r="AB30" s="37">
        <v>146.0</v>
      </c>
      <c r="AC30" s="7">
        <f>W30</f>
        <v>144.5</v>
      </c>
      <c r="AD30" s="7">
        <f>W30</f>
        <v>144.5</v>
      </c>
      <c r="AE30" s="7">
        <f t="shared" si="24"/>
        <v>146</v>
      </c>
      <c r="AF30" s="6"/>
      <c r="AG30" s="6"/>
      <c r="AH30" s="6"/>
      <c r="AI30" s="6"/>
      <c r="AJ30" s="6"/>
      <c r="AK30" s="6"/>
    </row>
    <row r="31" ht="14.25" customHeight="1">
      <c r="B31" s="11" t="s">
        <v>30</v>
      </c>
      <c r="C31" s="22">
        <v>10.0</v>
      </c>
      <c r="D31" s="38" t="s">
        <v>55</v>
      </c>
      <c r="E31" s="49">
        <f>_xlfn.NORM.DIST(0,VLOOKUP(D30,ratings,2,0)-VLOOKUP(D31,ratings,2,0),$A$1,1)</f>
        <v>0.3085375387</v>
      </c>
      <c r="F31" s="13"/>
      <c r="G31" s="25">
        <f>_xlfn.NORM.DIST(0,VLOOKUP(D33,ratings,2,0)-VLOOKUP(D31,ratings,2,0),$A$1,1)*E31*E33+_xlfn.NORM.DIST(0,VLOOKUP(D32,ratings,2,0)-VLOOKUP(D31,ratings,2,0),$A$1,1)*E31*E32</f>
        <v>0.0716903404</v>
      </c>
      <c r="H31" s="13"/>
      <c r="I31" s="26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0.02183358347</v>
      </c>
      <c r="J31" s="26"/>
      <c r="K31" s="26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0.003566687323</v>
      </c>
      <c r="L31" s="15">
        <f t="shared" si="3"/>
        <v>280.372208</v>
      </c>
      <c r="M31" s="26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0.0007803250975</v>
      </c>
      <c r="N31" s="13"/>
      <c r="O31" s="26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0.0001197561203</v>
      </c>
      <c r="P31" s="15">
        <f t="shared" si="4"/>
        <v>8350.303913</v>
      </c>
      <c r="Q31" s="11">
        <v>10.0</v>
      </c>
      <c r="R31" t="str">
        <f t="shared" si="5"/>
        <v>Arkansas</v>
      </c>
      <c r="S31" s="11" t="str">
        <f t="shared" ref="S31:T31" si="52">B31</f>
        <v>West</v>
      </c>
      <c r="T31" s="6">
        <f t="shared" si="52"/>
        <v>10</v>
      </c>
      <c r="U31" s="102" t="s">
        <v>55</v>
      </c>
      <c r="V31" s="28">
        <f>VLOOKUP(U30,ratings,2,0)-VLOOKUP(U31,ratings,2,0)</f>
        <v>5.5</v>
      </c>
      <c r="W31" s="29"/>
      <c r="X31" s="30">
        <f t="shared" si="7"/>
        <v>0.3299685537</v>
      </c>
      <c r="Y31" s="31">
        <f t="shared" si="8"/>
        <v>203.0591821</v>
      </c>
      <c r="Z31" s="32">
        <f>(W30/2)+(V30/2)</f>
        <v>69.5</v>
      </c>
      <c r="AA31" s="41">
        <v>5.0</v>
      </c>
      <c r="AB31" s="33"/>
      <c r="AC31" s="7">
        <f t="shared" ref="AC31:AD31" si="53">V31</f>
        <v>5.5</v>
      </c>
      <c r="AD31" s="7" t="str">
        <f t="shared" si="53"/>
        <v/>
      </c>
      <c r="AE31" s="7" t="str">
        <f t="shared" si="24"/>
        <v/>
      </c>
      <c r="AF31" s="6"/>
      <c r="AG31" s="6"/>
      <c r="AH31" s="6"/>
      <c r="AI31" s="6"/>
      <c r="AJ31" s="6"/>
      <c r="AK31" s="6"/>
    </row>
    <row r="32" ht="14.25" customHeight="1">
      <c r="B32" s="11" t="s">
        <v>30</v>
      </c>
      <c r="C32" s="11">
        <v>2.0</v>
      </c>
      <c r="D32" s="11" t="s">
        <v>56</v>
      </c>
      <c r="E32" s="42">
        <f>_xlfn.NORM.DIST(0,VLOOKUP(D33,ratings,2,0)-VLOOKUP(D32,ratings,2,0),$A$1,1)</f>
        <v>0.9579406526</v>
      </c>
      <c r="F32" s="13"/>
      <c r="G32" s="81">
        <f>_xlfn.NORM.DIST(0,VLOOKUP(D30,ratings,2,0)-VLOOKUP(D32,ratings,2,0),$A$1,1)*E32*E30+_xlfn.NORM.DIST(0,VLOOKUP(D31,ratings,2,0)-VLOOKUP(D32,ratings,2,0),$A$1,1)*E32*E31</f>
        <v>0.6483625029</v>
      </c>
      <c r="H32" s="13"/>
      <c r="I32" s="13">
        <f>_xlfn.NORM.DIST(0,VLOOKUP($D28,ratings,2,0)-VLOOKUP($D32,ratings,2,0),$A$1,1)*$G32*$G28+_xlfn.NORM.DIST(0,VLOOKUP($D27,ratings,2,0)-VLOOKUP($D32,ratings,2,0),$A$1,1)*$G32*$G27+_xlfn.NORM.DIST(0,VLOOKUP($D26,ratings,2,0)-VLOOKUP($D32,ratings,2,0),$A$1,1)*$G32*$G26+_xlfn.NORM.DIST(0,VLOOKUP($D29,ratings,2,0)-VLOOKUP($D32,ratings,2,0),$A$1,1)*$G32*$G29</f>
        <v>0.3959956156</v>
      </c>
      <c r="J32" s="13"/>
      <c r="K32" s="13">
        <f>_xlfn.NORM.DIST(0,VLOOKUP($D24,ratings,2,0)-VLOOKUP($D32,ratings,2,0),$A$1,1)*$I32*$I24+_xlfn.NORM.DIST(0,VLOOKUP($D23,ratings,2,0)-VLOOKUP($D32,ratings,2,0),$A$1,1)*$I32*$I23+_xlfn.NORM.DIST(0,VLOOKUP($D22,ratings,2,0)-VLOOKUP($D32,ratings,2,0),$A$1,1)*$I32*$I22+_xlfn.NORM.DIST(0,VLOOKUP($D21,ratings,2,0)-VLOOKUP($D32,ratings,2,0),$A$1,1)*$I32*$I21+_xlfn.NORM.DIST(0,VLOOKUP($D20,ratings,2,0)-VLOOKUP($D32,ratings,2,0),$A$1,1)*$I32*$I20+_xlfn.NORM.DIST(0,VLOOKUP($D19,ratings,2,0)-VLOOKUP($D32,ratings,2,0),$A$1,1)*$I32*$I19+_xlfn.NORM.DIST(0,VLOOKUP($D18,ratings,2,0)-VLOOKUP($D32,ratings,2,0),$A$1,1)*$I32*$I18+_xlfn.NORM.DIST(0,VLOOKUP($D25,ratings,2,0)-VLOOKUP($D32,ratings,2,0),$A$1,1)*$I32*$I25</f>
        <v>0.1617375633</v>
      </c>
      <c r="L32" s="15">
        <f t="shared" si="3"/>
        <v>6.182855606</v>
      </c>
      <c r="M32" s="13">
        <f>_xlfn.NORM.DIST(0,VLOOKUP($D15,ratings,2,0)-VLOOKUP($D32,ratings,2,0),$A$1,1)*$K32*$K15+_xlfn.NORM.DIST(0,VLOOKUP($D16,ratings,2,0)-VLOOKUP($D32,ratings,2,0),$A$1,1)*$K32*$K16+_xlfn.NORM.DIST(0,VLOOKUP($D14,ratings,2,0)-VLOOKUP($D32,ratings,2,0),$A$1,1)*$K32*$K14+_xlfn.NORM.DIST(0,VLOOKUP($D13,ratings,2,0)-VLOOKUP($D32,ratings,2,0),$A$1,1)*$K32*$K13+_xlfn.NORM.DIST(0,VLOOKUP($D12,ratings,2,0)-VLOOKUP($D32,ratings,2,0),$A$1,1)*$K32*$K12+_xlfn.NORM.DIST(0,VLOOKUP($D11,ratings,2,0)-VLOOKUP($D32,ratings,2,0),$A$1,1)*$K32*$K11+_xlfn.NORM.DIST(0,VLOOKUP($D10,ratings,2,0)-VLOOKUP($D32,ratings,2,0),$A$1,1)*$K32*$K10+_xlfn.NORM.DIST(0,VLOOKUP($D9,ratings,2,0)-VLOOKUP($D32,ratings,2,0),$A$1,1)*$K32*$K9+_xlfn.NORM.DIST(0,VLOOKUP($D8,ratings,2,0)-VLOOKUP($D32,ratings,2,0),$A$1,1)*$K32*$K8+_xlfn.NORM.DIST(0,VLOOKUP($D7,ratings,2,0)-VLOOKUP($D32,ratings,2,0),$A$1,1)*$K32*$K7+_xlfn.NORM.DIST(0,VLOOKUP($D6,ratings,2,0)-VLOOKUP($D32,ratings,2,0),$A$1,1)*$K32*$K6+_xlfn.NORM.DIST(0,VLOOKUP($D5,ratings,2,0)-VLOOKUP($D32,ratings,2,0),$A$1,1)*$K32*$K5+_xlfn.NORM.DIST(0,VLOOKUP($D4,ratings,2,0)-VLOOKUP($D32,ratings,2,0),$A$1,1)*$K32*$K4+_xlfn.NORM.DIST(0,VLOOKUP($D3,ratings,2,0)-VLOOKUP($D32,ratings,2,0),$A$1,1)*$K32*$K3+_xlfn.NORM.DIST(0,VLOOKUP($D2,ratings,2,0)-VLOOKUP($D32,ratings,2,0),$A$1,1)*$K32*$K2+_xlfn.NORM.DIST(0,VLOOKUP($D17,ratings,2,0)-VLOOKUP($D32,ratings,2,0),$A$1,1)*$K32*$K17</f>
        <v>0.0809672331</v>
      </c>
      <c r="N32" s="13"/>
      <c r="O32" s="13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0.03234595846</v>
      </c>
      <c r="P32" s="15">
        <f t="shared" si="4"/>
        <v>30.91576344</v>
      </c>
      <c r="Q32" s="11">
        <v>2.0</v>
      </c>
      <c r="R32" t="str">
        <f t="shared" si="5"/>
        <v>St. John's</v>
      </c>
      <c r="S32" s="11" t="str">
        <f t="shared" ref="S32:T32" si="54">B32</f>
        <v>West</v>
      </c>
      <c r="T32" s="6">
        <f t="shared" si="54"/>
        <v>2</v>
      </c>
      <c r="U32" s="80" t="s">
        <v>56</v>
      </c>
      <c r="V32" s="17">
        <f>VLOOKUP($U33,ratings,2,0)-VLOOKUP($U32,ratings,2,0)</f>
        <v>-19</v>
      </c>
      <c r="W32" s="18">
        <f>VLOOKUP($U33,ratings22,3,0)+VLOOKUP($U32,ratings22,3,0)-$AF$1</f>
        <v>149</v>
      </c>
      <c r="X32" s="19">
        <f t="shared" si="7"/>
        <v>0.9357445122</v>
      </c>
      <c r="Y32" s="20">
        <f t="shared" si="8"/>
        <v>-1456.287305</v>
      </c>
      <c r="Z32" s="21">
        <f>(W32/2)+(V33/2)</f>
        <v>84</v>
      </c>
      <c r="AA32" s="37">
        <v>-18.5</v>
      </c>
      <c r="AB32" s="37">
        <v>147.5</v>
      </c>
      <c r="AC32" s="7">
        <f>W32</f>
        <v>149</v>
      </c>
      <c r="AD32" s="7">
        <f>W32</f>
        <v>149</v>
      </c>
      <c r="AE32" s="7">
        <f t="shared" si="24"/>
        <v>147.5</v>
      </c>
      <c r="AF32" s="6"/>
      <c r="AG32" s="6"/>
      <c r="AH32" s="6"/>
      <c r="AI32" s="6"/>
      <c r="AJ32" s="6"/>
      <c r="AK32" s="6"/>
    </row>
    <row r="33" ht="14.25" customHeight="1">
      <c r="B33" s="11" t="s">
        <v>30</v>
      </c>
      <c r="C33" s="53">
        <v>15.0</v>
      </c>
      <c r="D33" s="54" t="s">
        <v>57</v>
      </c>
      <c r="E33" s="83">
        <f>_xlfn.NORM.DIST(0,VLOOKUP(D32,ratings,2,0)-VLOOKUP(D33,ratings,2,0),$A$1,1)</f>
        <v>0.0420593474</v>
      </c>
      <c r="F33" s="13"/>
      <c r="G33" s="84">
        <f>_xlfn.NORM.DIST(0,VLOOKUP(D31,ratings,2,0)-VLOOKUP(D33,ratings,2,0),$A$1,1)*E33*E31+_xlfn.NORM.DIST(0,VLOOKUP(D30,ratings,2,0)-VLOOKUP(D33,ratings,2,0),$A$1,1)*E33*E30</f>
        <v>0.004666533351</v>
      </c>
      <c r="H33" s="13"/>
      <c r="I33" s="85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0.0003900172016</v>
      </c>
      <c r="J33" s="85"/>
      <c r="K33" s="85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0.00001405327612</v>
      </c>
      <c r="L33" s="15">
        <f t="shared" si="3"/>
        <v>71157.78495</v>
      </c>
      <c r="M33" s="85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0.000000710909498</v>
      </c>
      <c r="N33" s="13"/>
      <c r="O33" s="85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0.00000002186491851</v>
      </c>
      <c r="P33" s="15">
        <f t="shared" si="4"/>
        <v>45735363.69</v>
      </c>
      <c r="Q33" s="11">
        <v>15.0</v>
      </c>
      <c r="R33" t="str">
        <f t="shared" si="5"/>
        <v>Nebraska Omaha</v>
      </c>
      <c r="S33" s="11" t="str">
        <f t="shared" ref="S33:T33" si="55">B33</f>
        <v>West</v>
      </c>
      <c r="T33" s="6">
        <f t="shared" si="55"/>
        <v>15</v>
      </c>
      <c r="U33" s="103" t="s">
        <v>57</v>
      </c>
      <c r="V33" s="28">
        <f>VLOOKUP(U32,ratings,2,0)-VLOOKUP(U33,ratings,2,0)</f>
        <v>19</v>
      </c>
      <c r="W33" s="29"/>
      <c r="X33" s="30">
        <f t="shared" si="7"/>
        <v>0.06425548782</v>
      </c>
      <c r="Y33" s="31">
        <f t="shared" si="8"/>
        <v>1456.287305</v>
      </c>
      <c r="Z33" s="32">
        <f>(W32/2)+(V32/2)</f>
        <v>65</v>
      </c>
      <c r="AA33" s="41">
        <v>18.5</v>
      </c>
      <c r="AB33" s="33"/>
      <c r="AC33" s="7">
        <f t="shared" ref="AC33:AD33" si="56">V33</f>
        <v>19</v>
      </c>
      <c r="AD33" s="7" t="str">
        <f t="shared" si="56"/>
        <v/>
      </c>
      <c r="AE33" s="7" t="str">
        <f t="shared" si="24"/>
        <v/>
      </c>
      <c r="AF33" s="6"/>
      <c r="AG33" s="6"/>
      <c r="AH33" s="6"/>
      <c r="AI33" s="6"/>
      <c r="AJ33" s="6"/>
      <c r="AK33" s="6"/>
    </row>
    <row r="34" ht="14.25" customHeight="1">
      <c r="A34" s="104" t="s">
        <v>39</v>
      </c>
      <c r="B34" s="11" t="s">
        <v>28</v>
      </c>
      <c r="C34" s="11">
        <v>1.0</v>
      </c>
      <c r="D34" s="11" t="s">
        <v>58</v>
      </c>
      <c r="E34" s="12">
        <f>_xlfn.NORM.DIST(0,VLOOKUP(D35,ratings,2,0)-VLOOKUP(D34,ratings,2,0),$A$1,1)</f>
        <v>0.9972205656</v>
      </c>
      <c r="F34" s="13"/>
      <c r="G34" s="13">
        <f>_xlfn.NORM.DIST(0,VLOOKUP(D36,ratings,2,0)-VLOOKUP(D34,ratings,2,0),$A$1,1)*E34*E36+_xlfn.NORM.DIST(0,VLOOKUP(D37,ratings,2,0)-VLOOKUP(D34,ratings,2,0),$A$1,1)*E34*E37</f>
        <v>0.8646339649</v>
      </c>
      <c r="H34" s="13"/>
      <c r="I34" s="13">
        <f>_xlfn.NORM.DIST(0,VLOOKUP($D38,ratings,2,0)-VLOOKUP($D34,ratings,2,0),$A$1,1)*$G34*$G38+_xlfn.NORM.DIST(0,VLOOKUP($D39,ratings,2,0)-VLOOKUP($D34,ratings,2,0),$A$1,1)*$G34*$G39+_xlfn.NORM.DIST(0,VLOOKUP($D40,ratings,2,0)-VLOOKUP($D34,ratings,2,0),$A$1,1)*$G34*$G40+_xlfn.NORM.DIST(0,VLOOKUP($D41,ratings,2,0)-VLOOKUP($D34,ratings,2,0),$A$1,1)*$G34*$G41</f>
        <v>0.7193246195</v>
      </c>
      <c r="J34" s="13"/>
      <c r="K34" s="13">
        <f>_xlfn.NORM.DIST(0,VLOOKUP($D42,ratings,2,0)-VLOOKUP($D34,ratings,2,0),$A$1,1)*$I34*$I42+_xlfn.NORM.DIST(0,VLOOKUP($D43,ratings,2,0)-VLOOKUP($D34,ratings,2,0),$A$1,1)*$I34*$I43+_xlfn.NORM.DIST(0,VLOOKUP($D44,ratings,2,0)-VLOOKUP($D34,ratings,2,0),$A$1,1)*$I34*$I44+_xlfn.NORM.DIST(0,VLOOKUP($D45,ratings,2,0)-VLOOKUP($D34,ratings,2,0),$A$1,1)*$I34*$I45+_xlfn.NORM.DIST(0,VLOOKUP($D46,ratings,2,0)-VLOOKUP($D34,ratings,2,0),$A$1,1)*$I34*$I46+_xlfn.NORM.DIST(0,VLOOKUP($D47,ratings,2,0)-VLOOKUP($D34,ratings,2,0),$A$1,1)*$I34*$I47+_xlfn.NORM.DIST(0,VLOOKUP($D48,ratings,2,0)-VLOOKUP($D34,ratings,2,0),$A$1,1)*$I34*$I48+_xlfn.NORM.DIST(0,VLOOKUP($D49,ratings,2,0)-VLOOKUP($D34,ratings,2,0),$A$1,1)*$I34*$I49</f>
        <v>0.5566003599</v>
      </c>
      <c r="L34" s="15">
        <f t="shared" si="3"/>
        <v>1.796621188</v>
      </c>
      <c r="M34" s="13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0.383270341</v>
      </c>
      <c r="N34" s="13"/>
      <c r="O34" s="13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0.2503793928</v>
      </c>
      <c r="P34" s="15">
        <f t="shared" si="4"/>
        <v>3.993938913</v>
      </c>
      <c r="Q34" s="11">
        <v>1.0</v>
      </c>
      <c r="R34" t="str">
        <f t="shared" si="5"/>
        <v>Duke</v>
      </c>
      <c r="S34" s="11" t="str">
        <f t="shared" ref="S34:U34" si="57">B34</f>
        <v>East</v>
      </c>
      <c r="T34" s="6">
        <f t="shared" si="57"/>
        <v>1</v>
      </c>
      <c r="U34" s="16" t="str">
        <f t="shared" si="57"/>
        <v>Duke</v>
      </c>
      <c r="V34" s="17">
        <f>VLOOKUP($U35,ratings,2,0)-VLOOKUP($U34,ratings,2,0)</f>
        <v>-30.5</v>
      </c>
      <c r="W34" s="18">
        <f>VLOOKUP($U35,ratings22,3,0)+VLOOKUP($U34,ratings22,3,0)-$AF$1</f>
        <v>133.5</v>
      </c>
      <c r="X34" s="19">
        <f t="shared" si="7"/>
        <v>0.992656369</v>
      </c>
      <c r="Y34" s="20">
        <f t="shared" si="8"/>
        <v>-13517.24202</v>
      </c>
      <c r="Z34" s="21">
        <f>(W34/2)+(V35/2)</f>
        <v>82</v>
      </c>
      <c r="AA34" s="7"/>
      <c r="AB34" s="7"/>
      <c r="AC34" s="7">
        <f>W34</f>
        <v>133.5</v>
      </c>
      <c r="AD34" s="7"/>
      <c r="AE34" s="7" t="str">
        <f t="shared" si="24"/>
        <v/>
      </c>
      <c r="AF34" s="6"/>
      <c r="AG34" s="6"/>
      <c r="AH34" s="6"/>
      <c r="AI34" s="6"/>
      <c r="AJ34" s="6"/>
      <c r="AK34" s="6"/>
    </row>
    <row r="35" ht="14.25" customHeight="1">
      <c r="B35" s="11" t="s">
        <v>28</v>
      </c>
      <c r="C35" s="22">
        <v>16.0</v>
      </c>
      <c r="D35" s="23" t="s">
        <v>59</v>
      </c>
      <c r="E35" s="24">
        <f>_xlfn.NORM.DIST(0,VLOOKUP(D34,ratings,2,0)-VLOOKUP(D35,ratings,2,0),$A$1,1)</f>
        <v>0.002779434358</v>
      </c>
      <c r="F35" s="13"/>
      <c r="G35" s="26">
        <f>_xlfn.NORM.DIST(0,VLOOKUP(D37,ratings,2,0)-VLOOKUP(D35,ratings,2,0),$A$1,1)*E35*E37+_xlfn.NORM.DIST(0,VLOOKUP(D36,ratings,2,0)-VLOOKUP(D35,ratings,2,0),$A$1,1)*E35*E36</f>
        <v>0.0001348272566</v>
      </c>
      <c r="H35" s="13"/>
      <c r="I35" s="26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0.000006101025434</v>
      </c>
      <c r="J35" s="26"/>
      <c r="K35" s="26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0.0000001473051217</v>
      </c>
      <c r="L35" s="15">
        <f t="shared" si="3"/>
        <v>6788630.215</v>
      </c>
      <c r="M35" s="26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0.000000002459945543</v>
      </c>
      <c r="N35" s="13"/>
      <c r="O35" s="26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0</v>
      </c>
      <c r="P35" s="15">
        <f t="shared" si="4"/>
        <v>31712905256</v>
      </c>
      <c r="Q35" s="11">
        <v>16.0</v>
      </c>
      <c r="R35" t="str">
        <f t="shared" si="5"/>
        <v>American</v>
      </c>
      <c r="S35" s="11" t="str">
        <f t="shared" ref="S35:U35" si="58">B35</f>
        <v>East</v>
      </c>
      <c r="T35" s="6">
        <f t="shared" si="58"/>
        <v>16</v>
      </c>
      <c r="U35" s="27" t="str">
        <f t="shared" si="58"/>
        <v>American</v>
      </c>
      <c r="V35" s="28">
        <f>VLOOKUP(U34,ratings,2,0)-VLOOKUP(U35,ratings,2,0)</f>
        <v>30.5</v>
      </c>
      <c r="W35" s="29"/>
      <c r="X35" s="30">
        <f t="shared" si="7"/>
        <v>0.007343630955</v>
      </c>
      <c r="Y35" s="31">
        <f t="shared" si="8"/>
        <v>13517.24202</v>
      </c>
      <c r="Z35" s="32">
        <f>(W34/2)+(V34/2)</f>
        <v>51.5</v>
      </c>
      <c r="AA35" s="33"/>
      <c r="AB35" s="33"/>
      <c r="AC35" s="7">
        <f t="shared" ref="AC35:AD35" si="59">V35</f>
        <v>30.5</v>
      </c>
      <c r="AD35" s="7" t="str">
        <f t="shared" si="59"/>
        <v/>
      </c>
      <c r="AE35" s="7" t="str">
        <f t="shared" si="24"/>
        <v/>
      </c>
      <c r="AF35" s="6"/>
      <c r="AG35" s="6"/>
      <c r="AH35" s="6"/>
      <c r="AI35" s="6"/>
      <c r="AJ35" s="6"/>
      <c r="AK35" s="6"/>
    </row>
    <row r="36" ht="14.25" customHeight="1">
      <c r="B36" s="11" t="s">
        <v>28</v>
      </c>
      <c r="C36" s="11">
        <v>8.0</v>
      </c>
      <c r="D36" s="11" t="s">
        <v>60</v>
      </c>
      <c r="E36" s="12">
        <f>_xlfn.NORM.DIST(0,VLOOKUP(D37,ratings,2,0)-VLOOKUP(D36,ratings,2,0),$A$1,1)</f>
        <v>0.5181274976</v>
      </c>
      <c r="F36" s="13"/>
      <c r="G36" s="13">
        <f>_xlfn.NORM.DIST(0,VLOOKUP(D34,ratings,2,0)-VLOOKUP(D36,ratings,2,0),$A$1,1)*E36*E34+_xlfn.NORM.DIST(0,VLOOKUP(D35,ratings,2,0)-VLOOKUP(D36,ratings,2,0),$A$1,1)*E36*E35</f>
        <v>0.07249877096</v>
      </c>
      <c r="H36" s="13"/>
      <c r="I36" s="13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0.03350975683</v>
      </c>
      <c r="J36" s="13"/>
      <c r="K36" s="13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0.01250492538</v>
      </c>
      <c r="L36" s="15">
        <f t="shared" si="3"/>
        <v>79.96848999</v>
      </c>
      <c r="M36" s="13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0.003672216808</v>
      </c>
      <c r="N36" s="13"/>
      <c r="O36" s="13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0.0009553598589</v>
      </c>
      <c r="P36" s="15">
        <f t="shared" si="4"/>
        <v>1046.725996</v>
      </c>
      <c r="Q36" s="11">
        <v>8.0</v>
      </c>
      <c r="R36" t="str">
        <f t="shared" si="5"/>
        <v>Mississippi St.</v>
      </c>
      <c r="S36" s="11" t="str">
        <f t="shared" ref="S36:T36" si="60">B36</f>
        <v>East</v>
      </c>
      <c r="T36" s="6">
        <f t="shared" si="60"/>
        <v>8</v>
      </c>
      <c r="U36" s="105" t="s">
        <v>60</v>
      </c>
      <c r="V36" s="36">
        <f>VLOOKUP($U37,ratings,2,0)-VLOOKUP($U36,ratings,2,0)</f>
        <v>-0.5</v>
      </c>
      <c r="W36" s="18">
        <f>VLOOKUP($U37,ratings22,3,0)+VLOOKUP($U36,ratings22,3,0)-$AF$1</f>
        <v>148.5</v>
      </c>
      <c r="X36" s="19">
        <f t="shared" si="7"/>
        <v>0.5159534369</v>
      </c>
      <c r="Y36" s="20">
        <f t="shared" si="8"/>
        <v>-106.5916951</v>
      </c>
      <c r="Z36" s="21">
        <f>(W36/2)+(V37/2)</f>
        <v>74.5</v>
      </c>
      <c r="AA36" s="37">
        <v>-1.0</v>
      </c>
      <c r="AB36" s="37">
        <v>144.0</v>
      </c>
      <c r="AC36" s="7">
        <f>W36</f>
        <v>148.5</v>
      </c>
      <c r="AD36" s="7">
        <f>W36</f>
        <v>148.5</v>
      </c>
      <c r="AE36" s="7">
        <f t="shared" si="24"/>
        <v>144</v>
      </c>
      <c r="AF36" s="6"/>
      <c r="AG36" s="6"/>
      <c r="AH36" s="6"/>
      <c r="AI36" s="6"/>
      <c r="AJ36" s="6"/>
      <c r="AK36" s="6"/>
    </row>
    <row r="37" ht="14.25" customHeight="1">
      <c r="B37" s="11" t="s">
        <v>28</v>
      </c>
      <c r="C37" s="22">
        <v>9.0</v>
      </c>
      <c r="D37" s="38" t="s">
        <v>61</v>
      </c>
      <c r="E37" s="24">
        <f>_xlfn.NORM.DIST(0,VLOOKUP(D36,ratings,2,0)-VLOOKUP(D37,ratings,2,0),$A$1,1)</f>
        <v>0.4818725024</v>
      </c>
      <c r="F37" s="13"/>
      <c r="G37" s="26">
        <f>_xlfn.NORM.DIST(0,VLOOKUP(D35,ratings,2,0)-VLOOKUP(D37,ratings,2,0),$A$1,1)*E37*E35+_xlfn.NORM.DIST(0,VLOOKUP(D34,ratings,2,0)-VLOOKUP(D37,ratings,2,0),$A$1,1)*E37*E34</f>
        <v>0.06273243684</v>
      </c>
      <c r="H37" s="13"/>
      <c r="I37" s="26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0.02790823825</v>
      </c>
      <c r="J37" s="26"/>
      <c r="K37" s="26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0.009945488687</v>
      </c>
      <c r="L37" s="15">
        <f t="shared" si="3"/>
        <v>100.5481009</v>
      </c>
      <c r="M37" s="26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0.002775246841</v>
      </c>
      <c r="N37" s="13"/>
      <c r="O37" s="26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0.0006837687513</v>
      </c>
      <c r="P37" s="15">
        <f t="shared" si="4"/>
        <v>1462.482745</v>
      </c>
      <c r="Q37" s="11">
        <v>9.0</v>
      </c>
      <c r="R37" t="str">
        <f t="shared" si="5"/>
        <v>Baylor</v>
      </c>
      <c r="S37" s="11" t="str">
        <f t="shared" ref="S37:T37" si="61">B37</f>
        <v>East</v>
      </c>
      <c r="T37" s="6">
        <f t="shared" si="61"/>
        <v>9</v>
      </c>
      <c r="U37" s="106" t="s">
        <v>61</v>
      </c>
      <c r="V37" s="40">
        <f>VLOOKUP(U36,ratings,2,0)-VLOOKUP(U37,ratings,2,0)</f>
        <v>0.5</v>
      </c>
      <c r="W37" s="29"/>
      <c r="X37" s="30">
        <f t="shared" si="7"/>
        <v>0.4840465631</v>
      </c>
      <c r="Y37" s="31">
        <f t="shared" si="8"/>
        <v>106.5916951</v>
      </c>
      <c r="Z37" s="32">
        <f>(W36/2)+(V36/2)</f>
        <v>74</v>
      </c>
      <c r="AA37" s="41">
        <v>1.0</v>
      </c>
      <c r="AB37" s="33"/>
      <c r="AC37" s="8">
        <f t="shared" ref="AC37:AD37" si="62">V37</f>
        <v>0.5</v>
      </c>
      <c r="AD37" s="7" t="str">
        <f t="shared" si="62"/>
        <v/>
      </c>
      <c r="AE37" s="7" t="str">
        <f t="shared" si="24"/>
        <v/>
      </c>
      <c r="AF37" s="6"/>
      <c r="AG37" s="6"/>
      <c r="AH37" s="6"/>
      <c r="AI37" s="6"/>
      <c r="AJ37" s="6"/>
      <c r="AK37" s="6"/>
    </row>
    <row r="38" ht="14.25" customHeight="1">
      <c r="B38" s="11" t="s">
        <v>28</v>
      </c>
      <c r="C38" s="11">
        <v>5.0</v>
      </c>
      <c r="D38" s="11" t="s">
        <v>62</v>
      </c>
      <c r="E38" s="42">
        <f>_xlfn.NORM.DIST(0,VLOOKUP(D39,ratings,2,0)-VLOOKUP(D38,ratings,2,0),$A$1,1)</f>
        <v>0.6914624613</v>
      </c>
      <c r="F38" s="13"/>
      <c r="G38" s="13">
        <f>_xlfn.NORM.DIST(0,VLOOKUP(D40,ratings,2,0)-VLOOKUP(D38,ratings,2,0),$A$1,1)*E38*E40+_xlfn.NORM.DIST(0,VLOOKUP(D41,ratings,2,0)-VLOOKUP(D38,ratings,2,0),$A$1,1)*E38*E41</f>
        <v>0.2896285459</v>
      </c>
      <c r="H38" s="13"/>
      <c r="I38" s="13">
        <f>_xlfn.NORM.DIST(0,VLOOKUP($D34,ratings,2,0)-VLOOKUP($D38,ratings,2,0),$A$1,1)*$G38*$G34+_xlfn.NORM.DIST(0,VLOOKUP($D37,ratings,2,0)-VLOOKUP($D38,ratings,2,0),$A$1,1)*$G38*$G37+_xlfn.NORM.DIST(0,VLOOKUP($D36,ratings,2,0)-VLOOKUP($D38,ratings,2,0),$A$1,1)*$G38*$G36+_xlfn.NORM.DIST(0,VLOOKUP($D35,ratings,2,0)-VLOOKUP($D38,ratings,2,0),$A$1,1)*$G38*$G35</f>
        <v>0.05126944838</v>
      </c>
      <c r="J38" s="13"/>
      <c r="K38" s="13">
        <f>_xlfn.NORM.DIST(0,VLOOKUP($D46,ratings,2,0)-VLOOKUP($D38,ratings,2,0),$A$1,1)*$I38*$I46+_xlfn.NORM.DIST(0,VLOOKUP($D47,ratings,2,0)-VLOOKUP($D38,ratings,2,0),$A$1,1)*$I38*$I47+_xlfn.NORM.DIST(0,VLOOKUP($D48,ratings,2,0)-VLOOKUP($D38,ratings,2,0),$A$1,1)*$I38*$I48+_xlfn.NORM.DIST(0,VLOOKUP($D49,ratings,2,0)-VLOOKUP($D38,ratings,2,0),$A$1,1)*$I38*$I49+_xlfn.NORM.DIST(0,VLOOKUP($D42,ratings,2,0)-VLOOKUP($D38,ratings,2,0),$A$1,1)*$I38*$I42+_xlfn.NORM.DIST(0,VLOOKUP($D43,ratings,2,0)-VLOOKUP($D38,ratings,2,0),$A$1,1)*$I38*$I43+_xlfn.NORM.DIST(0,VLOOKUP($D44,ratings,2,0)-VLOOKUP($D38,ratings,2,0),$A$1,1)*$I38*$I44+_xlfn.NORM.DIST(0,VLOOKUP($D45,ratings,2,0)-VLOOKUP($D38,ratings,2,0),$A$1,1)*$I38*$I45</f>
        <v>0.01827058069</v>
      </c>
      <c r="L38" s="15">
        <f t="shared" si="3"/>
        <v>54.73279789</v>
      </c>
      <c r="M38" s="13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0.005098328794</v>
      </c>
      <c r="N38" s="13"/>
      <c r="O38" s="13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0.001256132558</v>
      </c>
      <c r="P38" s="15">
        <f t="shared" si="4"/>
        <v>796.0943245</v>
      </c>
      <c r="Q38" s="11">
        <v>5.0</v>
      </c>
      <c r="R38" t="str">
        <f t="shared" si="5"/>
        <v>Oregon</v>
      </c>
      <c r="S38" s="11" t="str">
        <f t="shared" ref="S38:T38" si="63">B38</f>
        <v>East</v>
      </c>
      <c r="T38" s="6">
        <f t="shared" si="63"/>
        <v>5</v>
      </c>
      <c r="U38" s="107" t="s">
        <v>62</v>
      </c>
      <c r="V38" s="17">
        <f>VLOOKUP($U39,ratings,2,0)-VLOOKUP($U38,ratings,2,0)</f>
        <v>-5.5</v>
      </c>
      <c r="W38" s="18">
        <f>VLOOKUP($U39,ratings22,3,0)+VLOOKUP($U38,ratings22,3,0)-$AF$1</f>
        <v>137.5</v>
      </c>
      <c r="X38" s="19">
        <f t="shared" si="7"/>
        <v>0.6700314463</v>
      </c>
      <c r="Y38" s="20">
        <f t="shared" si="8"/>
        <v>-203.0591821</v>
      </c>
      <c r="Z38" s="21">
        <f>(W38/2)+(V39/2)</f>
        <v>71.5</v>
      </c>
      <c r="AA38" s="37">
        <v>-6.5</v>
      </c>
      <c r="AB38" s="37">
        <v>140.5</v>
      </c>
      <c r="AC38" s="7">
        <f>W38</f>
        <v>137.5</v>
      </c>
      <c r="AD38" s="7">
        <f>W38</f>
        <v>137.5</v>
      </c>
      <c r="AE38" s="7">
        <f t="shared" si="24"/>
        <v>140.5</v>
      </c>
      <c r="AF38" s="6"/>
      <c r="AG38" s="6"/>
      <c r="AH38" s="6"/>
      <c r="AI38" s="6"/>
      <c r="AJ38" s="6"/>
      <c r="AK38" s="6"/>
    </row>
    <row r="39" ht="14.25" customHeight="1">
      <c r="B39" s="11" t="s">
        <v>28</v>
      </c>
      <c r="C39" s="22">
        <v>12.0</v>
      </c>
      <c r="D39" s="38" t="s">
        <v>63</v>
      </c>
      <c r="E39" s="49">
        <f>_xlfn.NORM.DIST(0,VLOOKUP(D38,ratings,2,0)-VLOOKUP(D39,ratings,2,0),$A$1,1)</f>
        <v>0.3085375387</v>
      </c>
      <c r="F39" s="13"/>
      <c r="G39" s="26">
        <f>_xlfn.NORM.DIST(0,VLOOKUP(D41,ratings,2,0)-VLOOKUP(D39,ratings,2,0),$A$1,1)*E39*E41+_xlfn.NORM.DIST(0,VLOOKUP(D40,ratings,2,0)-VLOOKUP(D39,ratings,2,0),$A$1,1)*E39*E40</f>
        <v>0.07777187658</v>
      </c>
      <c r="H39" s="13"/>
      <c r="I39" s="26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0.006586411546</v>
      </c>
      <c r="J39" s="26"/>
      <c r="K39" s="26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0.00128376329</v>
      </c>
      <c r="L39" s="15">
        <f t="shared" si="3"/>
        <v>778.9598033</v>
      </c>
      <c r="M39" s="26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0.000186294901</v>
      </c>
      <c r="N39" s="13"/>
      <c r="O39" s="26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0.00002295468711</v>
      </c>
      <c r="P39" s="15">
        <f t="shared" si="4"/>
        <v>43564.0876</v>
      </c>
      <c r="Q39" s="11">
        <v>12.0</v>
      </c>
      <c r="R39" t="str">
        <f t="shared" si="5"/>
        <v>Liberty</v>
      </c>
      <c r="S39" s="11" t="str">
        <f t="shared" ref="S39:T39" si="64">B39</f>
        <v>East</v>
      </c>
      <c r="T39" s="6">
        <f t="shared" si="64"/>
        <v>12</v>
      </c>
      <c r="U39" s="108" t="s">
        <v>63</v>
      </c>
      <c r="V39" s="28">
        <f>VLOOKUP(U38,ratings,2,0)-VLOOKUP(U39,ratings,2,0)</f>
        <v>5.5</v>
      </c>
      <c r="W39" s="29"/>
      <c r="X39" s="30">
        <f t="shared" si="7"/>
        <v>0.3299685537</v>
      </c>
      <c r="Y39" s="31">
        <f t="shared" si="8"/>
        <v>203.0591821</v>
      </c>
      <c r="Z39" s="32">
        <f>(W38/2)+(V38/2)</f>
        <v>66</v>
      </c>
      <c r="AA39" s="41">
        <v>6.5</v>
      </c>
      <c r="AB39" s="33"/>
      <c r="AC39" s="7">
        <f t="shared" ref="AC39:AD39" si="65">V39</f>
        <v>5.5</v>
      </c>
      <c r="AD39" s="7" t="str">
        <f t="shared" si="65"/>
        <v/>
      </c>
      <c r="AE39" s="7" t="str">
        <f t="shared" si="24"/>
        <v/>
      </c>
      <c r="AF39" s="6"/>
      <c r="AG39" s="6"/>
      <c r="AH39" s="6"/>
      <c r="AI39" s="6"/>
      <c r="AJ39" s="6"/>
      <c r="AK39" s="6"/>
    </row>
    <row r="40" ht="14.25" customHeight="1">
      <c r="B40" s="11" t="s">
        <v>28</v>
      </c>
      <c r="C40" s="11">
        <v>4.0</v>
      </c>
      <c r="D40" s="11" t="s">
        <v>64</v>
      </c>
      <c r="E40" s="42">
        <f>_xlfn.NORM.DIST(0,VLOOKUP(D41,ratings,2,0)-VLOOKUP(D40,ratings,2,0),$A$1,1)</f>
        <v>0.9062786048</v>
      </c>
      <c r="F40" s="13"/>
      <c r="G40" s="13">
        <f>_xlfn.NORM.DIST(0,VLOOKUP(D38,ratings,2,0)-VLOOKUP(D40,ratings,2,0),$A$1,1)*E40*E38+_xlfn.NORM.DIST(0,VLOOKUP(D39,ratings,2,0)-VLOOKUP(D40,ratings,2,0),$A$1,1)*E40*E39</f>
        <v>0.6133961044</v>
      </c>
      <c r="H40" s="13"/>
      <c r="I40" s="13">
        <f>_xlfn.NORM.DIST(0,VLOOKUP($D36,ratings,2,0)-VLOOKUP($D40,ratings,2,0),$A$1,1)*$G40*$G36+_xlfn.NORM.DIST(0,VLOOKUP($D35,ratings,2,0)-VLOOKUP($D40,ratings,2,0),$A$1,1)*$G40*$G35+_xlfn.NORM.DIST(0,VLOOKUP($D34,ratings,2,0)-VLOOKUP($D40,ratings,2,0),$A$1,1)*$G40*$G34+_xlfn.NORM.DIST(0,VLOOKUP($D37,ratings,2,0)-VLOOKUP($D40,ratings,2,0),$A$1,1)*$G40*$G37</f>
        <v>0.1607254078</v>
      </c>
      <c r="J40" s="13"/>
      <c r="K40" s="13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0.07683969094</v>
      </c>
      <c r="L40" s="15">
        <f t="shared" si="3"/>
        <v>13.01410752</v>
      </c>
      <c r="M40" s="13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0.02980787116</v>
      </c>
      <c r="N40" s="13"/>
      <c r="O40" s="13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0.01044466554</v>
      </c>
      <c r="P40" s="15">
        <f t="shared" si="4"/>
        <v>95.74265414</v>
      </c>
      <c r="Q40" s="11">
        <v>4.0</v>
      </c>
      <c r="R40" t="str">
        <f t="shared" si="5"/>
        <v>Arizona</v>
      </c>
      <c r="S40" s="11" t="str">
        <f t="shared" ref="S40:T40" si="66">B40</f>
        <v>East</v>
      </c>
      <c r="T40" s="6">
        <f t="shared" si="66"/>
        <v>4</v>
      </c>
      <c r="U40" s="109" t="s">
        <v>64</v>
      </c>
      <c r="V40" s="17">
        <f>VLOOKUP($U41,ratings,2,0)-VLOOKUP($U40,ratings,2,0)</f>
        <v>-14.5</v>
      </c>
      <c r="W40" s="18">
        <f>VLOOKUP($U41,ratings22,3,0)+VLOOKUP($U40,ratings22,3,0)-$AF$1</f>
        <v>162.5</v>
      </c>
      <c r="X40" s="19">
        <f t="shared" si="7"/>
        <v>0.8769755969</v>
      </c>
      <c r="Y40" s="20">
        <f t="shared" si="8"/>
        <v>-712.8468622</v>
      </c>
      <c r="Z40" s="21">
        <f>(W40/2)+(V41/2)</f>
        <v>88.5</v>
      </c>
      <c r="AA40" s="37">
        <v>-13.5</v>
      </c>
      <c r="AB40" s="37">
        <v>167.0</v>
      </c>
      <c r="AC40" s="7">
        <f>W40</f>
        <v>162.5</v>
      </c>
      <c r="AD40" s="7">
        <f>W40</f>
        <v>162.5</v>
      </c>
      <c r="AE40" s="7">
        <f t="shared" si="24"/>
        <v>167</v>
      </c>
      <c r="AF40" s="6"/>
      <c r="AG40" s="6"/>
      <c r="AH40" s="6"/>
      <c r="AI40" s="6"/>
      <c r="AJ40" s="6"/>
      <c r="AK40" s="6"/>
    </row>
    <row r="41" ht="14.25" customHeight="1">
      <c r="B41" s="60" t="s">
        <v>28</v>
      </c>
      <c r="C41" s="110">
        <v>13.0</v>
      </c>
      <c r="D41" s="111" t="s">
        <v>65</v>
      </c>
      <c r="E41" s="83">
        <f>_xlfn.NORM.DIST(0,VLOOKUP(D40,ratings,2,0)-VLOOKUP(D41,ratings,2,0),$A$1,1)</f>
        <v>0.09372139524</v>
      </c>
      <c r="F41" s="13"/>
      <c r="G41" s="85">
        <f>_xlfn.NORM.DIST(0,VLOOKUP(D39,ratings,2,0)-VLOOKUP(D41,ratings,2,0),$A$1,1)*E41*E39+_xlfn.NORM.DIST(0,VLOOKUP(D38,ratings,2,0)-VLOOKUP(D41,ratings,2,0),$A$1,1)*E41*E38</f>
        <v>0.01920347313</v>
      </c>
      <c r="H41" s="13"/>
      <c r="I41" s="85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0.0006700166837</v>
      </c>
      <c r="J41" s="85"/>
      <c r="K41" s="85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0.00005919180637</v>
      </c>
      <c r="L41" s="15">
        <f t="shared" si="3"/>
        <v>16894.23015</v>
      </c>
      <c r="M41" s="85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0.000003739657152</v>
      </c>
      <c r="N41" s="13"/>
      <c r="O41" s="85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0.0000001922596203</v>
      </c>
      <c r="P41" s="15">
        <f t="shared" si="4"/>
        <v>5201300.193</v>
      </c>
      <c r="Q41" s="11">
        <v>13.0</v>
      </c>
      <c r="R41" t="str">
        <f t="shared" si="5"/>
        <v>Akron</v>
      </c>
      <c r="S41" s="11" t="str">
        <f t="shared" ref="S41:T41" si="67">B41</f>
        <v>East</v>
      </c>
      <c r="T41" s="6">
        <f t="shared" si="67"/>
        <v>13</v>
      </c>
      <c r="U41" s="112" t="s">
        <v>65</v>
      </c>
      <c r="V41" s="28">
        <f>VLOOKUP(U40,ratings,2,0)-VLOOKUP(U41,ratings,2,0)</f>
        <v>14.5</v>
      </c>
      <c r="W41" s="29"/>
      <c r="X41" s="30">
        <f t="shared" si="7"/>
        <v>0.1230244031</v>
      </c>
      <c r="Y41" s="31">
        <f t="shared" si="8"/>
        <v>712.8468622</v>
      </c>
      <c r="Z41" s="32">
        <f>(W40/2)+(V40/2)</f>
        <v>74</v>
      </c>
      <c r="AA41" s="41">
        <v>13.5</v>
      </c>
      <c r="AB41" s="33"/>
      <c r="AC41" s="7">
        <f t="shared" ref="AC41:AD41" si="68">V41</f>
        <v>14.5</v>
      </c>
      <c r="AD41" s="7" t="str">
        <f t="shared" si="68"/>
        <v/>
      </c>
      <c r="AE41" s="7" t="str">
        <f t="shared" si="24"/>
        <v/>
      </c>
      <c r="AF41" s="6"/>
      <c r="AG41" s="6"/>
      <c r="AH41" s="6"/>
      <c r="AI41" s="6"/>
      <c r="AJ41" s="6"/>
      <c r="AK41" s="6"/>
    </row>
    <row r="42" ht="14.25" customHeight="1">
      <c r="B42" s="11" t="s">
        <v>28</v>
      </c>
      <c r="C42" s="11">
        <v>6.0</v>
      </c>
      <c r="D42" s="11" t="s">
        <v>66</v>
      </c>
      <c r="E42" s="42">
        <f>_xlfn.NORM.DIST(0,VLOOKUP(D43,ratings,2,0)-VLOOKUP(D42,ratings,2,0),$A$1,1)</f>
        <v>0.5898941606</v>
      </c>
      <c r="F42" s="13"/>
      <c r="G42" s="13">
        <f>_xlfn.NORM.DIST(0,VLOOKUP(D44,ratings,2,0)-VLOOKUP(D42,ratings,2,0),$A$1,1)*E42*E44+_xlfn.NORM.DIST(0,VLOOKUP(D45,ratings,2,0)-VLOOKUP(D42,ratings,2,0),$A$1,1)*E42*E45</f>
        <v>0.2878425743</v>
      </c>
      <c r="H42" s="13"/>
      <c r="I42" s="13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0.129548958</v>
      </c>
      <c r="J42" s="13"/>
      <c r="K42" s="13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0.03763828325</v>
      </c>
      <c r="L42" s="15">
        <f t="shared" si="3"/>
        <v>26.5686932</v>
      </c>
      <c r="M42" s="13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0.01398434875</v>
      </c>
      <c r="N42" s="13"/>
      <c r="O42" s="13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0.004678527248</v>
      </c>
      <c r="P42" s="15">
        <f t="shared" si="4"/>
        <v>213.7424764</v>
      </c>
      <c r="Q42" s="11">
        <v>6.0</v>
      </c>
      <c r="R42" t="str">
        <f t="shared" si="5"/>
        <v>BYU</v>
      </c>
      <c r="S42" s="11" t="str">
        <f t="shared" ref="S42:T42" si="69">B42</f>
        <v>East</v>
      </c>
      <c r="T42" s="6">
        <f t="shared" si="69"/>
        <v>6</v>
      </c>
      <c r="U42" s="113" t="s">
        <v>66</v>
      </c>
      <c r="V42" s="17">
        <f>VLOOKUP($U43,ratings,2,0)-VLOOKUP($U42,ratings,2,0)</f>
        <v>-2.5</v>
      </c>
      <c r="W42" s="18">
        <f>VLOOKUP($U43,ratings22,3,0)+VLOOKUP($U42,ratings22,3,0)-$AF$1</f>
        <v>148.5</v>
      </c>
      <c r="X42" s="19">
        <f t="shared" si="7"/>
        <v>0.5792597094</v>
      </c>
      <c r="Y42" s="20">
        <f t="shared" si="8"/>
        <v>-137.6763106</v>
      </c>
      <c r="Z42" s="21">
        <f>(W42/2)+(V43/2)</f>
        <v>75.5</v>
      </c>
      <c r="AA42" s="37">
        <v>-2.5</v>
      </c>
      <c r="AB42" s="37">
        <v>143.5</v>
      </c>
      <c r="AC42" s="7">
        <f>W42</f>
        <v>148.5</v>
      </c>
      <c r="AD42" s="7">
        <f>W42</f>
        <v>148.5</v>
      </c>
      <c r="AE42" s="7">
        <f t="shared" si="24"/>
        <v>143.5</v>
      </c>
      <c r="AF42" s="6"/>
      <c r="AG42" s="6"/>
      <c r="AH42" s="6"/>
      <c r="AI42" s="6"/>
      <c r="AJ42" s="6"/>
      <c r="AK42" s="6"/>
    </row>
    <row r="43" ht="14.25" customHeight="1">
      <c r="B43" s="11" t="s">
        <v>28</v>
      </c>
      <c r="C43" s="22">
        <v>11.0</v>
      </c>
      <c r="D43" s="38" t="s">
        <v>67</v>
      </c>
      <c r="E43" s="49">
        <f>_xlfn.NORM.DIST(0,VLOOKUP(D42,ratings,2,0)-VLOOKUP(D43,ratings,2,0),$A$1,1)</f>
        <v>0.4101058394</v>
      </c>
      <c r="F43" s="13"/>
      <c r="G43" s="26">
        <f>_xlfn.NORM.DIST(0,VLOOKUP(D45,ratings,2,0)-VLOOKUP(D43,ratings,2,0),$A$1,1)*E43*E45+_xlfn.NORM.DIST(0,VLOOKUP(D44,ratings,2,0)-VLOOKUP(D43,ratings,2,0),$A$1,1)*E43*E44</f>
        <v>0.1649433669</v>
      </c>
      <c r="H43" s="13"/>
      <c r="I43" s="26">
        <f>_xlfn.NORM.DIST(0,VLOOKUP($D47,ratings,2,0)-VLOOKUP($D43,ratings,2,0),$A$1,1)*$G43*$G47+_xlfn.NORM.DIST(0,VLOOKUP($D48,ratings,2,0)-VLOOKUP($D43,ratings,2,0),$A$1,1)*$G43*$G48+_xlfn.NORM.DIST(0,VLOOKUP($D49,ratings,2,0)-VLOOKUP($D43,ratings,2,0),$A$1,1)*$G43*$G49+_xlfn.NORM.DIST(0,VLOOKUP($D46,ratings,2,0)-VLOOKUP($D43,ratings,2,0),$A$1,1)*$G43*$G46</f>
        <v>0.0601287854</v>
      </c>
      <c r="J43" s="26"/>
      <c r="K43" s="26">
        <f>_xlfn.NORM.DIST(0,VLOOKUP($D35,ratings,2,0)-VLOOKUP($D43,ratings,2,0),$A$1,1)*$I43*$I35+_xlfn.NORM.DIST(0,VLOOKUP($D34,ratings,2,0)-VLOOKUP($D43,ratings,2,0),$A$1,1)*$I43*$I34+_xlfn.NORM.DIST(0,VLOOKUP($D41,ratings,2,0)-VLOOKUP($D43,ratings,2,0),$A$1,1)*$I43*$I41+_xlfn.NORM.DIST(0,VLOOKUP($D40,ratings,2,0)-VLOOKUP($D43,ratings,2,0),$A$1,1)*$I43*$I40+_xlfn.NORM.DIST(0,VLOOKUP($D39,ratings,2,0)-VLOOKUP($D43,ratings,2,0),$A$1,1)*$I43*$I39+_xlfn.NORM.DIST(0,VLOOKUP($D38,ratings,2,0)-VLOOKUP($D43,ratings,2,0),$A$1,1)*$I43*$I38+_xlfn.NORM.DIST(0,VLOOKUP($D37,ratings,2,0)-VLOOKUP($D43,ratings,2,0),$A$1,1)*$I43*$I37+_xlfn.NORM.DIST(0,VLOOKUP($D36,ratings,2,0)-VLOOKUP($D43,ratings,2,0),$A$1,1)*$I43*$I36</f>
        <v>0.01353641032</v>
      </c>
      <c r="L43" s="15">
        <f t="shared" si="3"/>
        <v>73.87482917</v>
      </c>
      <c r="M43" s="26">
        <f>_xlfn.NORM.DIST(0,VLOOKUP($D59,ratings,2,0)-VLOOKUP($D43,ratings,2,0),$A$1,1)*$K43*$K59+_xlfn.NORM.DIST(0,VLOOKUP($D60,ratings,2,0)-VLOOKUP($D43,ratings,2,0),$A$1,1)*$K43*$K60+_xlfn.NORM.DIST(0,VLOOKUP($D61,ratings,2,0)-VLOOKUP($D43,ratings,2,0),$A$1,1)*$K43*$K61+_xlfn.NORM.DIST(0,VLOOKUP($D62,ratings,2,0)-VLOOKUP($D43,ratings,2,0),$A$1,1)*$K43*$K62+_xlfn.NORM.DIST(0,VLOOKUP($D63,ratings,2,0)-VLOOKUP($D43,ratings,2,0),$A$1,1)*$K43*$K63+_xlfn.NORM.DIST(0,VLOOKUP($D64,ratings,2,0)-VLOOKUP($D43,ratings,2,0),$A$1,1)*$K43*$K64+_xlfn.NORM.DIST(0,VLOOKUP($D65,ratings,2,0)-VLOOKUP($D43,ratings,2,0),$A$1,1)*$K43*$K65+_xlfn.NORM.DIST(0,VLOOKUP($D50,ratings,2,0)-VLOOKUP($D43,ratings,2,0),$A$1,1)*$K43*$K50+_xlfn.NORM.DIST(0,VLOOKUP($D51,ratings,2,0)-VLOOKUP($D43,ratings,2,0),$A$1,1)*$K43*$K51+_xlfn.NORM.DIST(0,VLOOKUP($D52,ratings,2,0)-VLOOKUP($D43,ratings,2,0),$A$1,1)*$K43*$K52+_xlfn.NORM.DIST(0,VLOOKUP($D53,ratings,2,0)-VLOOKUP($D43,ratings,2,0),$A$1,1)*$K43*$K53+_xlfn.NORM.DIST(0,VLOOKUP($D54,ratings,2,0)-VLOOKUP($D43,ratings,2,0),$A$1,1)*$K43*$K54+_xlfn.NORM.DIST(0,VLOOKUP($D55,ratings,2,0)-VLOOKUP($D43,ratings,2,0),$A$1,1)*$K43*$K55+_xlfn.NORM.DIST(0,VLOOKUP($D56,ratings,2,0)-VLOOKUP($D43,ratings,2,0),$A$1,1)*$K43*$K56+_xlfn.NORM.DIST(0,VLOOKUP($D57,ratings,2,0)-VLOOKUP($D43,ratings,2,0),$A$1,1)*$K43*$K57+_xlfn.NORM.DIST(0,VLOOKUP($D58,ratings,2,0)-VLOOKUP($D43,ratings,2,0),$A$1,1)*$K43*$K58</f>
        <v>0.00397512436</v>
      </c>
      <c r="N43" s="13"/>
      <c r="O43" s="26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0.001034163952</v>
      </c>
      <c r="P43" s="15">
        <f t="shared" si="4"/>
        <v>966.9646653</v>
      </c>
      <c r="Q43" s="11">
        <v>11.0</v>
      </c>
      <c r="R43" t="str">
        <f t="shared" si="5"/>
        <v>VCU</v>
      </c>
      <c r="S43" s="11" t="str">
        <f t="shared" ref="S43:T43" si="70">B43</f>
        <v>East</v>
      </c>
      <c r="T43" s="6">
        <f t="shared" si="70"/>
        <v>11</v>
      </c>
      <c r="U43" s="114" t="s">
        <v>67</v>
      </c>
      <c r="V43" s="28">
        <f>VLOOKUP(U42,ratings,2,0)-VLOOKUP(U43,ratings,2,0)</f>
        <v>2.5</v>
      </c>
      <c r="W43" s="29"/>
      <c r="X43" s="30">
        <f t="shared" si="7"/>
        <v>0.4207402906</v>
      </c>
      <c r="Y43" s="31">
        <f t="shared" si="8"/>
        <v>137.6763106</v>
      </c>
      <c r="Z43" s="32">
        <f>(W42/2)+(V42/2)</f>
        <v>73</v>
      </c>
      <c r="AA43" s="41">
        <v>2.5</v>
      </c>
      <c r="AB43" s="33"/>
      <c r="AC43" s="7">
        <f t="shared" ref="AC43:AD43" si="71">V43</f>
        <v>2.5</v>
      </c>
      <c r="AD43" s="7" t="str">
        <f t="shared" si="71"/>
        <v/>
      </c>
      <c r="AE43" s="7" t="str">
        <f t="shared" si="24"/>
        <v/>
      </c>
      <c r="AF43" s="6"/>
      <c r="AG43" s="6"/>
      <c r="AH43" s="6"/>
      <c r="AI43" s="6"/>
      <c r="AJ43" s="6"/>
      <c r="AK43" s="6"/>
    </row>
    <row r="44" ht="14.25" customHeight="1">
      <c r="B44" s="11" t="s">
        <v>28</v>
      </c>
      <c r="C44" s="11">
        <v>3.0</v>
      </c>
      <c r="D44" s="11" t="s">
        <v>68</v>
      </c>
      <c r="E44" s="42">
        <f>_xlfn.NORM.DIST(0,VLOOKUP(D45,ratings,2,0)-VLOOKUP(D44,ratings,2,0),$A$1,1)</f>
        <v>0.9491182475</v>
      </c>
      <c r="F44" s="13"/>
      <c r="G44" s="13">
        <f>_xlfn.NORM.DIST(0,VLOOKUP(D42,ratings,2,0)-VLOOKUP(D44,ratings,2,0),$A$1,1)*E44*E42+_xlfn.NORM.DIST(0,VLOOKUP(D43,ratings,2,0)-VLOOKUP(D44,ratings,2,0),$A$1,1)*E44*E43</f>
        <v>0.5434239307</v>
      </c>
      <c r="H44" s="13"/>
      <c r="I44" s="13">
        <f>_xlfn.NORM.DIST(0,VLOOKUP($D48,ratings,2,0)-VLOOKUP($D44,ratings,2,0),$A$1,1)*$G44*$G48+_xlfn.NORM.DIST(0,VLOOKUP($D49,ratings,2,0)-VLOOKUP($D44,ratings,2,0),$A$1,1)*$G44*$G49+_xlfn.NORM.DIST(0,VLOOKUP($D46,ratings,2,0)-VLOOKUP($D44,ratings,2,0),$A$1,1)*$G44*$G46+_xlfn.NORM.DIST(0,VLOOKUP($D47,ratings,2,0)-VLOOKUP($D44,ratings,2,0),$A$1,1)*$G44*$G47</f>
        <v>0.2636853936</v>
      </c>
      <c r="J44" s="13"/>
      <c r="K44" s="13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0.08414363084</v>
      </c>
      <c r="L44" s="15">
        <f t="shared" si="3"/>
        <v>11.88444081</v>
      </c>
      <c r="M44" s="13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0.03403661556</v>
      </c>
      <c r="N44" s="13"/>
      <c r="O44" s="13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0.01247488194</v>
      </c>
      <c r="P44" s="15">
        <f t="shared" si="4"/>
        <v>80.16107926</v>
      </c>
      <c r="Q44" s="11">
        <v>3.0</v>
      </c>
      <c r="R44" t="str">
        <f t="shared" si="5"/>
        <v>Wisconsin</v>
      </c>
      <c r="S44" s="11" t="str">
        <f t="shared" ref="S44:T44" si="72">B44</f>
        <v>East</v>
      </c>
      <c r="T44" s="6">
        <f t="shared" si="72"/>
        <v>3</v>
      </c>
      <c r="U44" s="115" t="s">
        <v>68</v>
      </c>
      <c r="V44" s="36">
        <f>VLOOKUP($U45,ratings,2,0)-VLOOKUP($U44,ratings,2,0)</f>
        <v>-18</v>
      </c>
      <c r="W44" s="18">
        <f>VLOOKUP($U45,ratings22,3,0)+VLOOKUP($U44,ratings22,3,0)-$AF$1</f>
        <v>150.5</v>
      </c>
      <c r="X44" s="19">
        <f t="shared" si="7"/>
        <v>0.9250663005</v>
      </c>
      <c r="Y44" s="20">
        <f t="shared" si="8"/>
        <v>-1234.513051</v>
      </c>
      <c r="Z44" s="21">
        <f>(W44/2)+(V45/2)</f>
        <v>84.25</v>
      </c>
      <c r="AA44" s="37">
        <v>-16.5</v>
      </c>
      <c r="AB44" s="37">
        <v>149.5</v>
      </c>
      <c r="AC44" s="7">
        <f>W44</f>
        <v>150.5</v>
      </c>
      <c r="AD44" s="7">
        <f>W44</f>
        <v>150.5</v>
      </c>
      <c r="AE44" s="7">
        <f t="shared" si="24"/>
        <v>149.5</v>
      </c>
      <c r="AF44" s="6"/>
      <c r="AG44" s="6"/>
      <c r="AH44" s="6"/>
      <c r="AI44" s="6"/>
      <c r="AJ44" s="6"/>
      <c r="AK44" s="6"/>
    </row>
    <row r="45" ht="14.25" customHeight="1">
      <c r="B45" s="11" t="s">
        <v>28</v>
      </c>
      <c r="C45" s="22">
        <v>14.0</v>
      </c>
      <c r="D45" s="38" t="s">
        <v>69</v>
      </c>
      <c r="E45" s="49">
        <f>_xlfn.NORM.DIST(0,VLOOKUP(D44,ratings,2,0)-VLOOKUP(D45,ratings,2,0),$A$1,1)</f>
        <v>0.05088175248</v>
      </c>
      <c r="F45" s="13"/>
      <c r="G45" s="26">
        <f>_xlfn.NORM.DIST(0,VLOOKUP(D43,ratings,2,0)-VLOOKUP(D45,ratings,2,0),$A$1,1)*E45*E43+_xlfn.NORM.DIST(0,VLOOKUP(D42,ratings,2,0)-VLOOKUP(D45,ratings,2,0),$A$1,1)*E45*E42</f>
        <v>0.003790128194</v>
      </c>
      <c r="H45" s="13"/>
      <c r="I45" s="26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0.000200631177</v>
      </c>
      <c r="J45" s="26"/>
      <c r="K45" s="26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0.000005541287652</v>
      </c>
      <c r="L45" s="15">
        <f t="shared" si="3"/>
        <v>180463.4704</v>
      </c>
      <c r="M45" s="26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0.0000002056319463</v>
      </c>
      <c r="N45" s="13"/>
      <c r="O45" s="26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0.000000006059436665</v>
      </c>
      <c r="P45" s="15">
        <f t="shared" si="4"/>
        <v>165031842.9</v>
      </c>
      <c r="Q45" s="11">
        <v>14.0</v>
      </c>
      <c r="R45" t="str">
        <f t="shared" si="5"/>
        <v>Montana</v>
      </c>
      <c r="S45" s="11" t="str">
        <f t="shared" ref="S45:T45" si="73">B45</f>
        <v>East</v>
      </c>
      <c r="T45" s="6">
        <f t="shared" si="73"/>
        <v>14</v>
      </c>
      <c r="U45" s="116" t="s">
        <v>69</v>
      </c>
      <c r="V45" s="40">
        <f>VLOOKUP(U44,ratings,2,0)-VLOOKUP(U45,ratings,2,0)</f>
        <v>18</v>
      </c>
      <c r="W45" s="29"/>
      <c r="X45" s="30">
        <f t="shared" si="7"/>
        <v>0.07493369953</v>
      </c>
      <c r="Y45" s="31">
        <f t="shared" si="8"/>
        <v>1234.513051</v>
      </c>
      <c r="Z45" s="32">
        <f>(W44/2)+(V44/2)</f>
        <v>66.25</v>
      </c>
      <c r="AA45" s="41">
        <v>16.5</v>
      </c>
      <c r="AB45" s="33"/>
      <c r="AC45" s="8">
        <f t="shared" ref="AC45:AD45" si="74">V45</f>
        <v>18</v>
      </c>
      <c r="AD45" s="7" t="str">
        <f t="shared" si="74"/>
        <v/>
      </c>
      <c r="AE45" s="7" t="str">
        <f t="shared" si="24"/>
        <v/>
      </c>
      <c r="AF45" s="6"/>
      <c r="AG45" s="6"/>
      <c r="AH45" s="6"/>
      <c r="AI45" s="6"/>
      <c r="AJ45" s="6"/>
      <c r="AK45" s="6"/>
    </row>
    <row r="46" ht="14.25" customHeight="1">
      <c r="B46" s="11" t="s">
        <v>28</v>
      </c>
      <c r="C46" s="11">
        <v>7.0</v>
      </c>
      <c r="D46" s="11" t="s">
        <v>70</v>
      </c>
      <c r="E46" s="42">
        <f>_xlfn.NORM.DIST(0,VLOOKUP(D47,ratings,2,0)-VLOOKUP(D46,ratings,2,0),$A$1,1)</f>
        <v>0.6752818581</v>
      </c>
      <c r="F46" s="13"/>
      <c r="G46" s="13">
        <f>_xlfn.NORM.DIST(0,VLOOKUP(D48,ratings,2,0)-VLOOKUP(D46,ratings,2,0),$A$1,1)*E46*E48+_xlfn.NORM.DIST(0,VLOOKUP(D49,ratings,2,0)-VLOOKUP(D46,ratings,2,0),$A$1,1)*E46*E49</f>
        <v>0.2641547742</v>
      </c>
      <c r="H46" s="13"/>
      <c r="I46" s="13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0.1264907776</v>
      </c>
      <c r="J46" s="13"/>
      <c r="K46" s="13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0.03500467213</v>
      </c>
      <c r="L46" s="15">
        <f t="shared" si="3"/>
        <v>28.5676151</v>
      </c>
      <c r="M46" s="13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0.01244074613</v>
      </c>
      <c r="N46" s="13"/>
      <c r="O46" s="13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0.003968632359</v>
      </c>
      <c r="P46" s="15">
        <f t="shared" si="4"/>
        <v>251.975973</v>
      </c>
      <c r="Q46" s="11">
        <v>7.0</v>
      </c>
      <c r="R46" t="str">
        <f t="shared" si="5"/>
        <v>Saint Mary's</v>
      </c>
      <c r="S46" s="11" t="str">
        <f t="shared" ref="S46:T46" si="75">B46</f>
        <v>East</v>
      </c>
      <c r="T46" s="6">
        <f t="shared" si="75"/>
        <v>7</v>
      </c>
      <c r="U46" s="117" t="s">
        <v>70</v>
      </c>
      <c r="V46" s="17">
        <f>VLOOKUP($U47,ratings,2,0)-VLOOKUP($U46,ratings,2,0)</f>
        <v>-5</v>
      </c>
      <c r="W46" s="18">
        <f>VLOOKUP($U47,ratings22,3,0)+VLOOKUP($U46,ratings22,3,0)-$AF$1</f>
        <v>136</v>
      </c>
      <c r="X46" s="19">
        <f t="shared" si="7"/>
        <v>0.6554217416</v>
      </c>
      <c r="Y46" s="20">
        <f t="shared" si="8"/>
        <v>-190.2098364</v>
      </c>
      <c r="Z46" s="21">
        <f>(W46/2)+(V47/2)</f>
        <v>70.5</v>
      </c>
      <c r="AA46" s="37">
        <v>-4.5</v>
      </c>
      <c r="AB46" s="37">
        <v>136.0</v>
      </c>
      <c r="AC46" s="7">
        <f>W46</f>
        <v>136</v>
      </c>
      <c r="AD46" s="7">
        <f>W46</f>
        <v>136</v>
      </c>
      <c r="AE46" s="7">
        <f t="shared" si="24"/>
        <v>136</v>
      </c>
      <c r="AF46" s="6"/>
      <c r="AG46" s="6"/>
      <c r="AH46" s="6"/>
      <c r="AI46" s="6"/>
      <c r="AJ46" s="6"/>
      <c r="AK46" s="6"/>
    </row>
    <row r="47" ht="14.25" customHeight="1">
      <c r="B47" s="11" t="s">
        <v>28</v>
      </c>
      <c r="C47" s="22">
        <v>10.0</v>
      </c>
      <c r="D47" s="38" t="s">
        <v>71</v>
      </c>
      <c r="E47" s="49">
        <f>_xlfn.NORM.DIST(0,VLOOKUP(D46,ratings,2,0)-VLOOKUP(D47,ratings,2,0),$A$1,1)</f>
        <v>0.3247181419</v>
      </c>
      <c r="F47" s="13"/>
      <c r="G47" s="26">
        <f>_xlfn.NORM.DIST(0,VLOOKUP(D49,ratings,2,0)-VLOOKUP(D47,ratings,2,0),$A$1,1)*E47*E49+_xlfn.NORM.DIST(0,VLOOKUP(D48,ratings,2,0)-VLOOKUP(D47,ratings,2,0),$A$1,1)*E47*E48</f>
        <v>0.07734354831</v>
      </c>
      <c r="H47" s="13"/>
      <c r="I47" s="26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0.02378094639</v>
      </c>
      <c r="J47" s="26"/>
      <c r="K47" s="26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0.003788520605</v>
      </c>
      <c r="L47" s="15">
        <f t="shared" si="3"/>
        <v>263.9552755</v>
      </c>
      <c r="M47" s="26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0.0008022588902</v>
      </c>
      <c r="N47" s="13"/>
      <c r="O47" s="26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0.0001474270024</v>
      </c>
      <c r="P47" s="15">
        <f t="shared" si="4"/>
        <v>6783.017926</v>
      </c>
      <c r="Q47" s="11">
        <v>10.0</v>
      </c>
      <c r="R47" t="str">
        <f t="shared" si="5"/>
        <v>Vanderbilt</v>
      </c>
      <c r="S47" s="11" t="str">
        <f t="shared" ref="S47:T47" si="76">B47</f>
        <v>East</v>
      </c>
      <c r="T47" s="6">
        <f t="shared" si="76"/>
        <v>10</v>
      </c>
      <c r="U47" s="118" t="s">
        <v>71</v>
      </c>
      <c r="V47" s="28">
        <f>VLOOKUP(U46,ratings,2,0)-VLOOKUP(U47,ratings,2,0)</f>
        <v>5</v>
      </c>
      <c r="W47" s="29"/>
      <c r="X47" s="30">
        <f t="shared" si="7"/>
        <v>0.3445782584</v>
      </c>
      <c r="Y47" s="31">
        <f t="shared" si="8"/>
        <v>190.2098364</v>
      </c>
      <c r="Z47" s="32">
        <f>(W46/2)+(V46/2)</f>
        <v>65.5</v>
      </c>
      <c r="AA47" s="41">
        <v>4.5</v>
      </c>
      <c r="AB47" s="33"/>
      <c r="AC47" s="7">
        <f t="shared" ref="AC47:AD47" si="77">V47</f>
        <v>5</v>
      </c>
      <c r="AD47" s="7" t="str">
        <f t="shared" si="77"/>
        <v/>
      </c>
      <c r="AE47" s="7" t="str">
        <f t="shared" si="24"/>
        <v/>
      </c>
      <c r="AF47" s="6"/>
      <c r="AG47" s="6"/>
      <c r="AH47" s="6"/>
      <c r="AI47" s="6"/>
      <c r="AJ47" s="6"/>
      <c r="AK47" s="6"/>
    </row>
    <row r="48" ht="14.25" customHeight="1">
      <c r="B48" s="11" t="s">
        <v>28</v>
      </c>
      <c r="C48" s="11">
        <v>2.0</v>
      </c>
      <c r="D48" s="11" t="s">
        <v>72</v>
      </c>
      <c r="E48" s="42">
        <f>_xlfn.NORM.DIST(0,VLOOKUP(D49,ratings,2,0)-VLOOKUP(D48,ratings,2,0),$A$1,1)</f>
        <v>0.9718748174</v>
      </c>
      <c r="F48" s="13"/>
      <c r="G48" s="13">
        <f>_xlfn.NORM.DIST(0,VLOOKUP(D46,ratings,2,0)-VLOOKUP(D48,ratings,2,0),$A$1,1)*E48*E46+_xlfn.NORM.DIST(0,VLOOKUP(D47,ratings,2,0)-VLOOKUP(D48,ratings,2,0),$A$1,1)*E48*E47</f>
        <v>0.6562735152</v>
      </c>
      <c r="H48" s="13"/>
      <c r="I48" s="13">
        <f>_xlfn.NORM.DIST(0,VLOOKUP($D44,ratings,2,0)-VLOOKUP($D48,ratings,2,0),$A$1,1)*$G48*$G44+_xlfn.NORM.DIST(0,VLOOKUP($D43,ratings,2,0)-VLOOKUP($D48,ratings,2,0),$A$1,1)*$G48*$G43+_xlfn.NORM.DIST(0,VLOOKUP($D42,ratings,2,0)-VLOOKUP($D48,ratings,2,0),$A$1,1)*$G48*$G42+_xlfn.NORM.DIST(0,VLOOKUP($D45,ratings,2,0)-VLOOKUP($D48,ratings,2,0),$A$1,1)*$G48*$G45</f>
        <v>0.396047848</v>
      </c>
      <c r="J48" s="13"/>
      <c r="K48" s="13">
        <f>_xlfn.NORM.DIST(0,VLOOKUP($D40,ratings,2,0)-VLOOKUP($D48,ratings,2,0),$A$1,1)*$I48*$I40+_xlfn.NORM.DIST(0,VLOOKUP($D39,ratings,2,0)-VLOOKUP($D48,ratings,2,0),$A$1,1)*$I48*$I39+_xlfn.NORM.DIST(0,VLOOKUP($D38,ratings,2,0)-VLOOKUP($D48,ratings,2,0),$A$1,1)*$I48*$I38+_xlfn.NORM.DIST(0,VLOOKUP($D37,ratings,2,0)-VLOOKUP($D48,ratings,2,0),$A$1,1)*$I48*$I37+_xlfn.NORM.DIST(0,VLOOKUP($D36,ratings,2,0)-VLOOKUP($D48,ratings,2,0),$A$1,1)*$I48*$I36+_xlfn.NORM.DIST(0,VLOOKUP($D35,ratings,2,0)-VLOOKUP($D48,ratings,2,0),$A$1,1)*$I48*$I35+_xlfn.NORM.DIST(0,VLOOKUP($D34,ratings,2,0)-VLOOKUP($D48,ratings,2,0),$A$1,1)*$I48*$I34+_xlfn.NORM.DIST(0,VLOOKUP($D41,ratings,2,0)-VLOOKUP($D48,ratings,2,0),$A$1,1)*$I48*$I41</f>
        <v>0.150376119</v>
      </c>
      <c r="L48" s="15">
        <f t="shared" si="3"/>
        <v>6.649992079</v>
      </c>
      <c r="M48" s="13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0.07102593038</v>
      </c>
      <c r="N48" s="13"/>
      <c r="O48" s="13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0.03076309776</v>
      </c>
      <c r="P48" s="15">
        <f t="shared" si="4"/>
        <v>32.50647928</v>
      </c>
      <c r="Q48" s="11">
        <v>2.0</v>
      </c>
      <c r="R48" t="str">
        <f t="shared" si="5"/>
        <v>Alabama</v>
      </c>
      <c r="S48" s="11" t="str">
        <f t="shared" ref="S48:T48" si="78">B48</f>
        <v>East</v>
      </c>
      <c r="T48" s="6">
        <f t="shared" si="78"/>
        <v>2</v>
      </c>
      <c r="U48" s="119" t="s">
        <v>72</v>
      </c>
      <c r="V48" s="36">
        <f>VLOOKUP($U49,ratings,2,0)-VLOOKUP($U48,ratings,2,0)</f>
        <v>-21</v>
      </c>
      <c r="W48" s="18">
        <f>VLOOKUP($U49,ratings22,3,0)+VLOOKUP($U48,ratings22,3,0)-$AF$1</f>
        <v>167</v>
      </c>
      <c r="X48" s="19">
        <f t="shared" si="7"/>
        <v>0.9535213421</v>
      </c>
      <c r="Y48" s="20">
        <f t="shared" si="8"/>
        <v>-2051.525121</v>
      </c>
      <c r="Z48" s="21">
        <f>(W48/2)+(V49/2)</f>
        <v>94</v>
      </c>
      <c r="AA48" s="37">
        <v>-22.5</v>
      </c>
      <c r="AB48" s="37">
        <v>166.0</v>
      </c>
      <c r="AC48" s="7">
        <f>W48</f>
        <v>167</v>
      </c>
      <c r="AD48" s="7">
        <f>W48</f>
        <v>167</v>
      </c>
      <c r="AE48" s="7">
        <f t="shared" si="24"/>
        <v>166</v>
      </c>
      <c r="AF48" s="6"/>
      <c r="AG48" s="6"/>
      <c r="AH48" s="6"/>
      <c r="AI48" s="6"/>
      <c r="AJ48" s="6"/>
      <c r="AK48" s="6"/>
    </row>
    <row r="49" ht="14.25" customHeight="1">
      <c r="B49" s="11" t="s">
        <v>28</v>
      </c>
      <c r="C49" s="53">
        <v>15.0</v>
      </c>
      <c r="D49" s="54" t="s">
        <v>73</v>
      </c>
      <c r="E49" s="83">
        <f>_xlfn.NORM.DIST(0,VLOOKUP(D48,ratings,2,0)-VLOOKUP(D49,ratings,2,0),$A$1,1)</f>
        <v>0.02812518264</v>
      </c>
      <c r="F49" s="13"/>
      <c r="G49" s="85">
        <f>_xlfn.NORM.DIST(0,VLOOKUP(D47,ratings,2,0)-VLOOKUP(D49,ratings,2,0),$A$1,1)*E49*E47+_xlfn.NORM.DIST(0,VLOOKUP(D46,ratings,2,0)-VLOOKUP(D49,ratings,2,0),$A$1,1)*E49*E46</f>
        <v>0.002228162335</v>
      </c>
      <c r="H49" s="13"/>
      <c r="I49" s="85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0.0001166598334</v>
      </c>
      <c r="J49" s="85"/>
      <c r="K49" s="85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0.000002674596679</v>
      </c>
      <c r="L49" s="15">
        <f t="shared" si="3"/>
        <v>373888.1483</v>
      </c>
      <c r="M49" s="85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0.00000008207725294</v>
      </c>
      <c r="N49" s="13"/>
      <c r="O49" s="85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0.0000000019834729</v>
      </c>
      <c r="P49" s="15">
        <f t="shared" si="4"/>
        <v>504166202.7</v>
      </c>
      <c r="Q49" s="11">
        <v>15.0</v>
      </c>
      <c r="R49" t="str">
        <f t="shared" si="5"/>
        <v>Robert Morris</v>
      </c>
      <c r="S49" s="11" t="str">
        <f t="shared" ref="S49:T49" si="79">B49</f>
        <v>East</v>
      </c>
      <c r="T49" s="6">
        <f t="shared" si="79"/>
        <v>15</v>
      </c>
      <c r="U49" s="120" t="s">
        <v>73</v>
      </c>
      <c r="V49" s="40">
        <f>VLOOKUP(U48,ratings,2,0)-VLOOKUP(U49,ratings,2,0)</f>
        <v>21</v>
      </c>
      <c r="W49" s="29"/>
      <c r="X49" s="30">
        <f t="shared" si="7"/>
        <v>0.04647865786</v>
      </c>
      <c r="Y49" s="31">
        <f t="shared" si="8"/>
        <v>2051.525121</v>
      </c>
      <c r="Z49" s="32">
        <f>(W48/2)+(V48/2)</f>
        <v>73</v>
      </c>
      <c r="AA49" s="41">
        <v>22.5</v>
      </c>
      <c r="AB49" s="33"/>
      <c r="AC49" s="8">
        <f t="shared" ref="AC49:AD49" si="80">V49</f>
        <v>21</v>
      </c>
      <c r="AD49" s="7" t="str">
        <f t="shared" si="80"/>
        <v/>
      </c>
      <c r="AE49" s="7" t="str">
        <f t="shared" si="24"/>
        <v/>
      </c>
      <c r="AF49" s="6"/>
      <c r="AG49" s="6"/>
      <c r="AH49" s="6"/>
      <c r="AI49" s="6"/>
      <c r="AJ49" s="6"/>
      <c r="AK49" s="6"/>
    </row>
    <row r="50" ht="14.25" customHeight="1">
      <c r="A50" s="121" t="s">
        <v>42</v>
      </c>
      <c r="B50" s="11" t="s">
        <v>26</v>
      </c>
      <c r="C50" s="11">
        <v>1.0</v>
      </c>
      <c r="D50" s="11" t="s">
        <v>74</v>
      </c>
      <c r="E50" s="12">
        <f>_xlfn.NORM.DIST(0,VLOOKUP(D51,ratings,2,0)-VLOOKUP(D50,ratings,2,0),$A$1,1)</f>
        <v>0.9937903347</v>
      </c>
      <c r="F50" s="13"/>
      <c r="G50" s="13">
        <f>_xlfn.NORM.DIST(0,VLOOKUP(D52,ratings,2,0)-VLOOKUP(D50,ratings,2,0),$A$1,1)*E50*E52+_xlfn.NORM.DIST(0,VLOOKUP(D53,ratings,2,0)-VLOOKUP(D50,ratings,2,0),$A$1,1)*E50*E53</f>
        <v>0.6742752688</v>
      </c>
      <c r="H50" s="13"/>
      <c r="I50" s="13">
        <f>_xlfn.NORM.DIST(0,VLOOKUP($D54,ratings,2,0)-VLOOKUP($D50,ratings,2,0),$A$1,1)*$G50*$G54+_xlfn.NORM.DIST(0,VLOOKUP($D55,ratings,2,0)-VLOOKUP($D50,ratings,2,0),$A$1,1)*$G50*$G55+_xlfn.NORM.DIST(0,VLOOKUP($D56,ratings,2,0)-VLOOKUP($D50,ratings,2,0),$A$1,1)*$G50*$G56+_xlfn.NORM.DIST(0,VLOOKUP($D57,ratings,2,0)-VLOOKUP($D50,ratings,2,0),$A$1,1)*$G50*$G57</f>
        <v>0.5301697972</v>
      </c>
      <c r="J50" s="13"/>
      <c r="K50" s="13">
        <f>_xlfn.NORM.DIST(0,VLOOKUP($D58,ratings,2,0)-VLOOKUP($D50,ratings,2,0),$A$1,1)*$I50*$I58+_xlfn.NORM.DIST(0,VLOOKUP($D59,ratings,2,0)-VLOOKUP($D50,ratings,2,0),$A$1,1)*$I50*$I59+_xlfn.NORM.DIST(0,VLOOKUP($D60,ratings,2,0)-VLOOKUP($D50,ratings,2,0),$A$1,1)*$I50*$I60+_xlfn.NORM.DIST(0,VLOOKUP($D61,ratings,2,0)-VLOOKUP($D50,ratings,2,0),$A$1,1)*$I50*$I61+_xlfn.NORM.DIST(0,VLOOKUP($D62,ratings,2,0)-VLOOKUP($D50,ratings,2,0),$A$1,1)*$I50*$I62+_xlfn.NORM.DIST(0,VLOOKUP($D63,ratings,2,0)-VLOOKUP($D50,ratings,2,0),$A$1,1)*$I50*$I63+_xlfn.NORM.DIST(0,VLOOKUP($D64,ratings,2,0)-VLOOKUP($D50,ratings,2,0),$A$1,1)*$I50*$I64+_xlfn.NORM.DIST(0,VLOOKUP($D65,ratings,2,0)-VLOOKUP($D50,ratings,2,0),$A$1,1)*$I50*$I65</f>
        <v>0.3858286376</v>
      </c>
      <c r="L50" s="15">
        <f t="shared" si="3"/>
        <v>2.5918242</v>
      </c>
      <c r="M50" s="13">
        <f>_xlfn.NORM.DIST(0,VLOOKUP($D49,ratings,2,0)-VLOOKUP($D50,ratings,2,0),$A$1,1)*$K50*$K49+_xlfn.NORM.DIST(0,VLOOKUP($D34,ratings,2,0)-VLOOKUP($D50,ratings,2,0),$A$1,1)*$K50*$K34+_xlfn.NORM.DIST(0,VLOOKUP($D48,ratings,2,0)-VLOOKUP($D50,ratings,2,0),$A$1,1)*$K50*$K48+_xlfn.NORM.DIST(0,VLOOKUP($D47,ratings,2,0)-VLOOKUP($D50,ratings,2,0),$A$1,1)*$K50*$K47+_xlfn.NORM.DIST(0,VLOOKUP($D46,ratings,2,0)-VLOOKUP($D50,ratings,2,0),$A$1,1)*$K50*$K46+_xlfn.NORM.DIST(0,VLOOKUP($D45,ratings,2,0)-VLOOKUP($D50,ratings,2,0),$A$1,1)*$K50*$K45+_xlfn.NORM.DIST(0,VLOOKUP($D44,ratings,2,0)-VLOOKUP($D50,ratings,2,0),$A$1,1)*$K50*$K44+_xlfn.NORM.DIST(0,VLOOKUP($D43,ratings,2,0)-VLOOKUP($D50,ratings,2,0),$A$1,1)*$K50*$K43+_xlfn.NORM.DIST(0,VLOOKUP($D42,ratings,2,0)-VLOOKUP($D50,ratings,2,0),$A$1,1)*$K50*$K42+_xlfn.NORM.DIST(0,VLOOKUP($D41,ratings,2,0)-VLOOKUP($D50,ratings,2,0),$A$1,1)*$K50*$K41+_xlfn.NORM.DIST(0,VLOOKUP($D40,ratings,2,0)-VLOOKUP($D50,ratings,2,0),$A$1,1)*$K50*$K40+_xlfn.NORM.DIST(0,VLOOKUP($D39,ratings,2,0)-VLOOKUP($D50,ratings,2,0),$A$1,1)*$K50*$K39+_xlfn.NORM.DIST(0,VLOOKUP($D38,ratings,2,0)-VLOOKUP($D50,ratings,2,0),$A$1,1)*$K50*$K38+_xlfn.NORM.DIST(0,VLOOKUP($D37,ratings,2,0)-VLOOKUP($D50,ratings,2,0),$A$1,1)*$K50*$K37+_xlfn.NORM.DIST(0,VLOOKUP($D36,ratings,2,0)-VLOOKUP($D50,ratings,2,0),$A$1,1)*$K50*$K36+_xlfn.NORM.DIST(0,VLOOKUP($D35,ratings,2,0)-VLOOKUP($D50,ratings,2,0),$A$1,1)*$K50*$K35</f>
        <v>0.2157490209</v>
      </c>
      <c r="N50" s="13"/>
      <c r="O50" s="13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0.1267278371</v>
      </c>
      <c r="P50" s="15">
        <f t="shared" si="4"/>
        <v>7.890926123</v>
      </c>
      <c r="Q50" s="11">
        <v>1.0</v>
      </c>
      <c r="R50" t="str">
        <f t="shared" si="5"/>
        <v>Houston</v>
      </c>
      <c r="S50" s="11" t="str">
        <f t="shared" ref="S50:T50" si="81">B50</f>
        <v>Midwest</v>
      </c>
      <c r="T50" s="6">
        <f t="shared" si="81"/>
        <v>1</v>
      </c>
      <c r="U50" s="122" t="s">
        <v>74</v>
      </c>
      <c r="V50" s="17">
        <f>VLOOKUP($U51,ratings,2,0)-VLOOKUP($U50,ratings,2,0)</f>
        <v>-27.5</v>
      </c>
      <c r="W50" s="18">
        <f>VLOOKUP($U51,ratings22,3,0)+VLOOKUP($U50,ratings22,3,0)-$AF$1</f>
        <v>124.5</v>
      </c>
      <c r="X50" s="19">
        <f t="shared" si="7"/>
        <v>0.9860965525</v>
      </c>
      <c r="Y50" s="20">
        <f t="shared" si="8"/>
        <v>-7092.460712</v>
      </c>
      <c r="Z50" s="21">
        <f>(W50/2)+(V51/2)</f>
        <v>76</v>
      </c>
      <c r="AA50" s="37">
        <v>-29.0</v>
      </c>
      <c r="AB50" s="37">
        <v>127.5</v>
      </c>
      <c r="AC50" s="7">
        <f>W50</f>
        <v>124.5</v>
      </c>
      <c r="AD50" s="7">
        <f>W50</f>
        <v>124.5</v>
      </c>
      <c r="AE50" s="7">
        <f t="shared" si="24"/>
        <v>127.5</v>
      </c>
      <c r="AF50" s="6"/>
      <c r="AG50" s="6"/>
      <c r="AH50" s="6"/>
      <c r="AI50" s="6"/>
      <c r="AJ50" s="6"/>
      <c r="AK50" s="6"/>
    </row>
    <row r="51" ht="14.25" customHeight="1">
      <c r="B51" s="11" t="s">
        <v>26</v>
      </c>
      <c r="C51" s="22">
        <v>16.0</v>
      </c>
      <c r="D51" s="38" t="s">
        <v>75</v>
      </c>
      <c r="E51" s="24">
        <f>_xlfn.NORM.DIST(0,VLOOKUP(D50,ratings,2,0)-VLOOKUP(D51,ratings,2,0),$A$1,1)</f>
        <v>0.006209665326</v>
      </c>
      <c r="F51" s="13"/>
      <c r="G51" s="26">
        <f>_xlfn.NORM.DIST(0,VLOOKUP(D53,ratings,2,0)-VLOOKUP(D51,ratings,2,0),$A$1,1)*E51*E53+_xlfn.NORM.DIST(0,VLOOKUP(D52,ratings,2,0)-VLOOKUP(D51,ratings,2,0),$A$1,1)*E51*E52</f>
        <v>0.0001614556391</v>
      </c>
      <c r="H51" s="13"/>
      <c r="I51" s="26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0.00000852572171</v>
      </c>
      <c r="J51" s="26"/>
      <c r="K51" s="26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0.0000003107790518</v>
      </c>
      <c r="L51" s="15">
        <f t="shared" si="3"/>
        <v>3217720.095</v>
      </c>
      <c r="M51" s="26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0.000000004949360061</v>
      </c>
      <c r="N51" s="13"/>
      <c r="O51" s="26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0</v>
      </c>
      <c r="P51" s="15">
        <f t="shared" si="4"/>
        <v>12676003263</v>
      </c>
      <c r="Q51" s="11">
        <v>16.0</v>
      </c>
      <c r="R51" t="str">
        <f t="shared" si="5"/>
        <v>SIUE</v>
      </c>
      <c r="S51" s="11" t="str">
        <f t="shared" ref="S51:T51" si="82">B51</f>
        <v>Midwest</v>
      </c>
      <c r="T51" s="6">
        <f t="shared" si="82"/>
        <v>16</v>
      </c>
      <c r="U51" s="123" t="s">
        <v>75</v>
      </c>
      <c r="V51" s="28">
        <f>VLOOKUP(U50,ratings,2,0)-VLOOKUP(U51,ratings,2,0)</f>
        <v>27.5</v>
      </c>
      <c r="W51" s="29"/>
      <c r="X51" s="30">
        <f t="shared" si="7"/>
        <v>0.01390344751</v>
      </c>
      <c r="Y51" s="31">
        <f t="shared" si="8"/>
        <v>7092.460712</v>
      </c>
      <c r="Z51" s="32">
        <f>(W50/2)+(V50/2)</f>
        <v>48.5</v>
      </c>
      <c r="AA51" s="41">
        <v>29.0</v>
      </c>
      <c r="AB51" s="33"/>
      <c r="AC51" s="7">
        <f t="shared" ref="AC51:AD51" si="83">V51</f>
        <v>27.5</v>
      </c>
      <c r="AD51" s="7" t="str">
        <f t="shared" si="83"/>
        <v/>
      </c>
      <c r="AE51" s="7" t="str">
        <f t="shared" si="24"/>
        <v/>
      </c>
      <c r="AF51" s="6"/>
      <c r="AG51" s="6"/>
      <c r="AH51" s="6"/>
      <c r="AI51" s="6"/>
      <c r="AJ51" s="6"/>
      <c r="AK51" s="6"/>
    </row>
    <row r="52" ht="14.25" customHeight="1">
      <c r="B52" s="11" t="s">
        <v>26</v>
      </c>
      <c r="C52" s="11">
        <v>8.0</v>
      </c>
      <c r="D52" s="11" t="s">
        <v>76</v>
      </c>
      <c r="E52" s="12">
        <f>_xlfn.NORM.DIST(0,VLOOKUP(D53,ratings,2,0)-VLOOKUP(D52,ratings,2,0),$A$1,1)</f>
        <v>0.7227093328</v>
      </c>
      <c r="F52" s="13"/>
      <c r="G52" s="13">
        <f>_xlfn.NORM.DIST(0,VLOOKUP(D50,ratings,2,0)-VLOOKUP(D52,ratings,2,0),$A$1,1)*E52*E50+_xlfn.NORM.DIST(0,VLOOKUP(D51,ratings,2,0)-VLOOKUP(D52,ratings,2,0),$A$1,1)*E52*E51</f>
        <v>0.2738801354</v>
      </c>
      <c r="H52" s="13"/>
      <c r="I52" s="13">
        <f>_xlfn.NORM.DIST(0,VLOOKUP($D56,ratings,2,0)-VLOOKUP($D52,ratings,2,0),$A$1,1)*$G52*$G56+_xlfn.NORM.DIST(0,VLOOKUP($D57,ratings,2,0)-VLOOKUP($D52,ratings,2,0),$A$1,1)*$G52*$G57+_xlfn.NORM.DIST(0,VLOOKUP($D54,ratings,2,0)-VLOOKUP($D52,ratings,2,0),$A$1,1)*$G52*$G54+_xlfn.NORM.DIST(0,VLOOKUP($D55,ratings,2,0)-VLOOKUP($D52,ratings,2,0),$A$1,1)*$G52*$G55</f>
        <v>0.1877086845</v>
      </c>
      <c r="J52" s="13"/>
      <c r="K52" s="13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0.1159458841</v>
      </c>
      <c r="L52" s="15">
        <f t="shared" si="3"/>
        <v>8.624713222</v>
      </c>
      <c r="M52" s="13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0.05131621724</v>
      </c>
      <c r="N52" s="13"/>
      <c r="O52" s="13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0.02398099886</v>
      </c>
      <c r="P52" s="15">
        <f t="shared" si="4"/>
        <v>41.6996809</v>
      </c>
      <c r="Q52" s="11">
        <v>8.0</v>
      </c>
      <c r="R52" t="str">
        <f t="shared" si="5"/>
        <v>Gonzaga</v>
      </c>
      <c r="S52" s="11" t="str">
        <f t="shared" ref="S52:T52" si="84">B52</f>
        <v>Midwest</v>
      </c>
      <c r="T52" s="6">
        <f t="shared" si="84"/>
        <v>8</v>
      </c>
      <c r="U52" s="124" t="s">
        <v>76</v>
      </c>
      <c r="V52" s="17">
        <f>VLOOKUP($U53,ratings,2,0)-VLOOKUP($U52,ratings,2,0)</f>
        <v>-6.5</v>
      </c>
      <c r="W52" s="18">
        <f>VLOOKUP($U53,ratings22,3,0)+VLOOKUP($U52,ratings22,3,0)-$AF$1</f>
        <v>153</v>
      </c>
      <c r="X52" s="19">
        <f t="shared" si="7"/>
        <v>0.6984682125</v>
      </c>
      <c r="Y52" s="20">
        <f t="shared" si="8"/>
        <v>-231.6399933</v>
      </c>
      <c r="Z52" s="21">
        <f>(W52/2)+(V53/2)</f>
        <v>79.75</v>
      </c>
      <c r="AA52" s="37">
        <v>-6.5</v>
      </c>
      <c r="AB52" s="37">
        <v>151.5</v>
      </c>
      <c r="AC52" s="7">
        <f>W52</f>
        <v>153</v>
      </c>
      <c r="AD52" s="7">
        <f>W52</f>
        <v>153</v>
      </c>
      <c r="AE52" s="7">
        <f t="shared" si="24"/>
        <v>151.5</v>
      </c>
      <c r="AF52" s="6"/>
      <c r="AG52" s="6"/>
      <c r="AH52" s="6"/>
      <c r="AI52" s="6"/>
      <c r="AJ52" s="6"/>
      <c r="AK52" s="6"/>
    </row>
    <row r="53" ht="14.25" customHeight="1">
      <c r="B53" s="11" t="s">
        <v>26</v>
      </c>
      <c r="C53" s="22">
        <v>9.0</v>
      </c>
      <c r="D53" s="38" t="s">
        <v>77</v>
      </c>
      <c r="E53" s="24">
        <f>_xlfn.NORM.DIST(0,VLOOKUP(D52,ratings,2,0)-VLOOKUP(D53,ratings,2,0),$A$1,1)</f>
        <v>0.2772906672</v>
      </c>
      <c r="F53" s="13"/>
      <c r="G53" s="26">
        <f>_xlfn.NORM.DIST(0,VLOOKUP(D51,ratings,2,0)-VLOOKUP(D53,ratings,2,0),$A$1,1)*E53*E51+_xlfn.NORM.DIST(0,VLOOKUP(D50,ratings,2,0)-VLOOKUP(D53,ratings,2,0),$A$1,1)*E53*E50</f>
        <v>0.05168314013</v>
      </c>
      <c r="H53" s="13"/>
      <c r="I53" s="26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0.02394930917</v>
      </c>
      <c r="J53" s="26"/>
      <c r="K53" s="26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0.009435355239</v>
      </c>
      <c r="L53" s="15">
        <f t="shared" si="3"/>
        <v>105.9843508</v>
      </c>
      <c r="M53" s="26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0.002321732107</v>
      </c>
      <c r="N53" s="13"/>
      <c r="O53" s="26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0.0006040192543</v>
      </c>
      <c r="P53" s="15">
        <f t="shared" si="4"/>
        <v>1655.576363</v>
      </c>
      <c r="Q53" s="11">
        <v>9.0</v>
      </c>
      <c r="R53" t="str">
        <f t="shared" si="5"/>
        <v>Georgia</v>
      </c>
      <c r="S53" s="11" t="str">
        <f t="shared" ref="S53:T53" si="85">B53</f>
        <v>Midwest</v>
      </c>
      <c r="T53" s="6">
        <f t="shared" si="85"/>
        <v>9</v>
      </c>
      <c r="U53" s="125" t="s">
        <v>77</v>
      </c>
      <c r="V53" s="28">
        <f>VLOOKUP(U52,ratings,2,0)-VLOOKUP(U53,ratings,2,0)</f>
        <v>6.5</v>
      </c>
      <c r="W53" s="29"/>
      <c r="X53" s="30">
        <f t="shared" si="7"/>
        <v>0.3015317875</v>
      </c>
      <c r="Y53" s="31">
        <f t="shared" si="8"/>
        <v>231.6399933</v>
      </c>
      <c r="Z53" s="32">
        <f>(W52/2)+(V52/2)</f>
        <v>73.25</v>
      </c>
      <c r="AA53" s="41">
        <v>6.5</v>
      </c>
      <c r="AB53" s="33"/>
      <c r="AC53" s="7">
        <f t="shared" ref="AC53:AD53" si="86">V53</f>
        <v>6.5</v>
      </c>
      <c r="AD53" s="7" t="str">
        <f t="shared" si="86"/>
        <v/>
      </c>
      <c r="AE53" s="7" t="str">
        <f t="shared" si="24"/>
        <v/>
      </c>
      <c r="AF53" s="6"/>
      <c r="AG53" s="6"/>
      <c r="AH53" s="6"/>
      <c r="AI53" s="6"/>
      <c r="AJ53" s="6"/>
      <c r="AK53" s="6"/>
    </row>
    <row r="54" ht="14.25" customHeight="1">
      <c r="B54" s="11" t="s">
        <v>26</v>
      </c>
      <c r="C54" s="11">
        <v>5.0</v>
      </c>
      <c r="D54" s="11" t="s">
        <v>78</v>
      </c>
      <c r="E54" s="42">
        <f>_xlfn.NORM.DIST(0,VLOOKUP(D55,ratings,2,0)-VLOOKUP(D54,ratings,2,0),$A$1,1)</f>
        <v>0.7664705491</v>
      </c>
      <c r="F54" s="13"/>
      <c r="G54" s="13">
        <f>_xlfn.NORM.DIST(0,VLOOKUP(D56,ratings,2,0)-VLOOKUP(D54,ratings,2,0),$A$1,1)*E54*E56+_xlfn.NORM.DIST(0,VLOOKUP(D57,ratings,2,0)-VLOOKUP(D54,ratings,2,0),$A$1,1)*E54*E57</f>
        <v>0.4556770517</v>
      </c>
      <c r="H54" s="13"/>
      <c r="I54" s="13">
        <f>_xlfn.NORM.DIST(0,VLOOKUP($D50,ratings,2,0)-VLOOKUP($D54,ratings,2,0),$A$1,1)*$G54*$G50+_xlfn.NORM.DIST(0,VLOOKUP($D53,ratings,2,0)-VLOOKUP($D54,ratings,2,0),$A$1,1)*$G54*$G53+_xlfn.NORM.DIST(0,VLOOKUP($D52,ratings,2,0)-VLOOKUP($D54,ratings,2,0),$A$1,1)*$G54*$G52+_xlfn.NORM.DIST(0,VLOOKUP($D51,ratings,2,0)-VLOOKUP($D54,ratings,2,0),$A$1,1)*$G54*$G51</f>
        <v>0.1347495129</v>
      </c>
      <c r="J54" s="13"/>
      <c r="K54" s="13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0.06466066589</v>
      </c>
      <c r="L54" s="15">
        <f t="shared" si="3"/>
        <v>15.46535264</v>
      </c>
      <c r="M54" s="13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0.02044183974</v>
      </c>
      <c r="N54" s="13"/>
      <c r="O54" s="13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0.006838910122</v>
      </c>
      <c r="P54" s="15">
        <f t="shared" si="4"/>
        <v>146.2221293</v>
      </c>
      <c r="Q54" s="11">
        <v>5.0</v>
      </c>
      <c r="R54" t="str">
        <f t="shared" si="5"/>
        <v>Clemson</v>
      </c>
      <c r="S54" s="11" t="str">
        <f t="shared" ref="S54:T54" si="87">B54</f>
        <v>Midwest</v>
      </c>
      <c r="T54" s="6">
        <f t="shared" si="87"/>
        <v>5</v>
      </c>
      <c r="U54" s="126" t="s">
        <v>78</v>
      </c>
      <c r="V54" s="36">
        <f>VLOOKUP($U55,ratings,2,0)-VLOOKUP($U54,ratings,2,0)</f>
        <v>-8</v>
      </c>
      <c r="W54" s="18">
        <f>VLOOKUP($U55,ratings22,3,0)+VLOOKUP($U54,ratings22,3,0)-$AF$1</f>
        <v>135</v>
      </c>
      <c r="X54" s="19">
        <f t="shared" si="7"/>
        <v>0.7389137003</v>
      </c>
      <c r="Y54" s="20">
        <f t="shared" si="8"/>
        <v>-283.0151184</v>
      </c>
      <c r="Z54" s="21">
        <f>(W54/2)+(V55/2)</f>
        <v>71.5</v>
      </c>
      <c r="AA54" s="37">
        <v>-7.5</v>
      </c>
      <c r="AB54" s="37">
        <v>134.5</v>
      </c>
      <c r="AC54" s="7">
        <f>W54</f>
        <v>135</v>
      </c>
      <c r="AD54" s="7">
        <f>W54</f>
        <v>135</v>
      </c>
      <c r="AE54" s="7">
        <f t="shared" si="24"/>
        <v>134.5</v>
      </c>
      <c r="AF54" s="6"/>
      <c r="AG54" s="6"/>
      <c r="AH54" s="6"/>
      <c r="AI54" s="6"/>
      <c r="AJ54" s="6"/>
      <c r="AK54" s="6"/>
    </row>
    <row r="55" ht="14.25" customHeight="1">
      <c r="B55" s="11" t="s">
        <v>26</v>
      </c>
      <c r="C55" s="22">
        <v>12.0</v>
      </c>
      <c r="D55" s="38" t="s">
        <v>79</v>
      </c>
      <c r="E55" s="49">
        <f>_xlfn.NORM.DIST(0,VLOOKUP(D54,ratings,2,0)-VLOOKUP(D55,ratings,2,0),$A$1,1)</f>
        <v>0.2335294509</v>
      </c>
      <c r="F55" s="13"/>
      <c r="G55" s="26">
        <f>_xlfn.NORM.DIST(0,VLOOKUP(D57,ratings,2,0)-VLOOKUP(D55,ratings,2,0),$A$1,1)*E55*E57+_xlfn.NORM.DIST(0,VLOOKUP(D56,ratings,2,0)-VLOOKUP(D55,ratings,2,0),$A$1,1)*E55*E56</f>
        <v>0.07619987252</v>
      </c>
      <c r="H55" s="13"/>
      <c r="I55" s="26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0.008178306396</v>
      </c>
      <c r="J55" s="26"/>
      <c r="K55" s="26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0.001855851377</v>
      </c>
      <c r="L55" s="15">
        <f t="shared" si="3"/>
        <v>538.8362517</v>
      </c>
      <c r="M55" s="26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0.0002340738005</v>
      </c>
      <c r="N55" s="13"/>
      <c r="O55" s="26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0.00003094297393</v>
      </c>
      <c r="P55" s="15">
        <f t="shared" si="4"/>
        <v>32317.51422</v>
      </c>
      <c r="Q55" s="11">
        <v>12.0</v>
      </c>
      <c r="R55" t="str">
        <f t="shared" si="5"/>
        <v>McNeese</v>
      </c>
      <c r="S55" s="11" t="str">
        <f t="shared" ref="S55:T55" si="88">B55</f>
        <v>Midwest</v>
      </c>
      <c r="T55" s="6">
        <f t="shared" si="88"/>
        <v>12</v>
      </c>
      <c r="U55" s="127" t="s">
        <v>79</v>
      </c>
      <c r="V55" s="40">
        <f>VLOOKUP(U54,ratings,2,0)-VLOOKUP(U55,ratings,2,0)</f>
        <v>8</v>
      </c>
      <c r="W55" s="29"/>
      <c r="X55" s="30">
        <f t="shared" si="7"/>
        <v>0.2610862997</v>
      </c>
      <c r="Y55" s="31">
        <f t="shared" si="8"/>
        <v>283.0151184</v>
      </c>
      <c r="Z55" s="32">
        <f>(W54/2)+(V54/2)</f>
        <v>63.5</v>
      </c>
      <c r="AA55" s="41">
        <v>7.5</v>
      </c>
      <c r="AB55" s="33"/>
      <c r="AC55" s="8">
        <f t="shared" ref="AC55:AD55" si="89">V55</f>
        <v>8</v>
      </c>
      <c r="AD55" s="7" t="str">
        <f t="shared" si="89"/>
        <v/>
      </c>
      <c r="AE55" s="7" t="str">
        <f t="shared" si="24"/>
        <v/>
      </c>
      <c r="AF55" s="6"/>
      <c r="AG55" s="6"/>
      <c r="AH55" s="6"/>
      <c r="AI55" s="6"/>
      <c r="AJ55" s="6"/>
      <c r="AK55" s="6"/>
    </row>
    <row r="56" ht="14.25" customHeight="1">
      <c r="B56" s="11" t="s">
        <v>26</v>
      </c>
      <c r="C56" s="11">
        <v>4.0</v>
      </c>
      <c r="D56" s="11" t="s">
        <v>80</v>
      </c>
      <c r="E56" s="42">
        <f>_xlfn.NORM.DIST(0,VLOOKUP(D57,ratings,2,0)-VLOOKUP(D56,ratings,2,0),$A$1,1)</f>
        <v>0.7933733123</v>
      </c>
      <c r="F56" s="13"/>
      <c r="G56" s="13">
        <f>_xlfn.NORM.DIST(0,VLOOKUP(D54,ratings,2,0)-VLOOKUP(D56,ratings,2,0),$A$1,1)*E56*E54+_xlfn.NORM.DIST(0,VLOOKUP(D55,ratings,2,0)-VLOOKUP(D56,ratings,2,0),$A$1,1)*E56*E55</f>
        <v>0.418708564</v>
      </c>
      <c r="H56" s="13"/>
      <c r="I56" s="13">
        <f>_xlfn.NORM.DIST(0,VLOOKUP($D52,ratings,2,0)-VLOOKUP($D56,ratings,2,0),$A$1,1)*$G56*$G52+_xlfn.NORM.DIST(0,VLOOKUP($D51,ratings,2,0)-VLOOKUP($D56,ratings,2,0),$A$1,1)*$G56*$G51+_xlfn.NORM.DIST(0,VLOOKUP($D50,ratings,2,0)-VLOOKUP($D56,ratings,2,0),$A$1,1)*$G56*$G50+_xlfn.NORM.DIST(0,VLOOKUP($D53,ratings,2,0)-VLOOKUP($D56,ratings,2,0),$A$1,1)*$G56*$G53</f>
        <v>0.1113626511</v>
      </c>
      <c r="J56" s="13"/>
      <c r="K56" s="13">
        <f>_xlfn.NORM.DIST(0,VLOOKUP($D64,ratings,2,0)-VLOOKUP($D56,ratings,2,0),$A$1,1)*$I56*$I64+_xlfn.NORM.DIST(0,VLOOKUP($D65,ratings,2,0)-VLOOKUP($D56,ratings,2,0),$A$1,1)*$I56*$I65+_xlfn.NORM.DIST(0,VLOOKUP($D58,ratings,2,0)-VLOOKUP($D56,ratings,2,0),$A$1,1)*$I56*$I58+_xlfn.NORM.DIST(0,VLOOKUP($D59,ratings,2,0)-VLOOKUP($D56,ratings,2,0),$A$1,1)*$I56*$I59+_xlfn.NORM.DIST(0,VLOOKUP($D60,ratings,2,0)-VLOOKUP($D56,ratings,2,0),$A$1,1)*$I56*$I60+_xlfn.NORM.DIST(0,VLOOKUP($D61,ratings,2,0)-VLOOKUP($D56,ratings,2,0),$A$1,1)*$I56*$I61+_xlfn.NORM.DIST(0,VLOOKUP($D62,ratings,2,0)-VLOOKUP($D56,ratings,2,0),$A$1,1)*$I56*$I62+_xlfn.NORM.DIST(0,VLOOKUP($D63,ratings,2,0)-VLOOKUP($D56,ratings,2,0),$A$1,1)*$I56*$I63</f>
        <v>0.0495733156</v>
      </c>
      <c r="L56" s="15">
        <f t="shared" si="3"/>
        <v>20.17214277</v>
      </c>
      <c r="M56" s="13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0.01423195994</v>
      </c>
      <c r="N56" s="13"/>
      <c r="O56" s="13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0.004323200369</v>
      </c>
      <c r="P56" s="15">
        <f t="shared" si="4"/>
        <v>231.3101209</v>
      </c>
      <c r="Q56" s="11">
        <v>4.0</v>
      </c>
      <c r="R56" t="str">
        <f t="shared" si="5"/>
        <v>Purdue</v>
      </c>
      <c r="S56" s="11" t="str">
        <f t="shared" ref="S56:T56" si="90">B56</f>
        <v>Midwest</v>
      </c>
      <c r="T56" s="6">
        <f t="shared" si="90"/>
        <v>4</v>
      </c>
      <c r="U56" s="128" t="s">
        <v>80</v>
      </c>
      <c r="V56" s="17">
        <f>VLOOKUP($U57,ratings,2,0)-VLOOKUP($U56,ratings,2,0)</f>
        <v>-9</v>
      </c>
      <c r="W56" s="18">
        <f>VLOOKUP($U57,ratings22,3,0)+VLOOKUP($U56,ratings22,3,0)-$AF$1</f>
        <v>148.5</v>
      </c>
      <c r="X56" s="19">
        <f t="shared" si="7"/>
        <v>0.7642375022</v>
      </c>
      <c r="Y56" s="20">
        <f t="shared" si="8"/>
        <v>-324.1556691</v>
      </c>
      <c r="Z56" s="21">
        <f>(W56/2)+(V57/2)</f>
        <v>78.75</v>
      </c>
      <c r="AA56" s="37">
        <v>-8.5</v>
      </c>
      <c r="AB56" s="37">
        <v>153.5</v>
      </c>
      <c r="AC56" s="7">
        <f>W56</f>
        <v>148.5</v>
      </c>
      <c r="AD56" s="7">
        <f>W56</f>
        <v>148.5</v>
      </c>
      <c r="AE56" s="7">
        <f t="shared" si="24"/>
        <v>153.5</v>
      </c>
      <c r="AF56" s="6"/>
      <c r="AG56" s="6"/>
      <c r="AH56" s="6"/>
      <c r="AI56" s="6"/>
      <c r="AJ56" s="6"/>
      <c r="AK56" s="6"/>
    </row>
    <row r="57" ht="14.25" customHeight="1">
      <c r="B57" s="11" t="s">
        <v>26</v>
      </c>
      <c r="C57" s="53">
        <v>13.0</v>
      </c>
      <c r="D57" s="54" t="s">
        <v>81</v>
      </c>
      <c r="E57" s="83">
        <f>_xlfn.NORM.DIST(0,VLOOKUP(D56,ratings,2,0)-VLOOKUP(D57,ratings,2,0),$A$1,1)</f>
        <v>0.2066266877</v>
      </c>
      <c r="F57" s="13"/>
      <c r="G57" s="85">
        <f>_xlfn.NORM.DIST(0,VLOOKUP(D55,ratings,2,0)-VLOOKUP(D57,ratings,2,0),$A$1,1)*E57*E55+_xlfn.NORM.DIST(0,VLOOKUP(D54,ratings,2,0)-VLOOKUP(D57,ratings,2,0),$A$1,1)*E57*E54</f>
        <v>0.04941451179</v>
      </c>
      <c r="H57" s="13"/>
      <c r="I57" s="85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0.00387321301</v>
      </c>
      <c r="J57" s="85"/>
      <c r="K57" s="85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0.0006890703189</v>
      </c>
      <c r="L57" s="15">
        <f t="shared" si="3"/>
        <v>1451.230698</v>
      </c>
      <c r="M57" s="85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0.00006536264241</v>
      </c>
      <c r="N57" s="13"/>
      <c r="O57" s="85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0.000006463428613</v>
      </c>
      <c r="P57" s="15">
        <f t="shared" si="4"/>
        <v>154716.6465</v>
      </c>
      <c r="Q57" s="11">
        <v>13.0</v>
      </c>
      <c r="R57" t="str">
        <f t="shared" si="5"/>
        <v>High Point</v>
      </c>
      <c r="S57" s="11" t="str">
        <f t="shared" ref="S57:T57" si="91">B57</f>
        <v>Midwest</v>
      </c>
      <c r="T57" s="6">
        <f t="shared" si="91"/>
        <v>13</v>
      </c>
      <c r="U57" s="129" t="s">
        <v>81</v>
      </c>
      <c r="V57" s="28">
        <f>VLOOKUP(U56,ratings,2,0)-VLOOKUP(U57,ratings,2,0)</f>
        <v>9</v>
      </c>
      <c r="W57" s="29"/>
      <c r="X57" s="30">
        <f t="shared" si="7"/>
        <v>0.2357624978</v>
      </c>
      <c r="Y57" s="31">
        <f t="shared" si="8"/>
        <v>324.1556691</v>
      </c>
      <c r="Z57" s="32">
        <f>(W56/2)+(V56/2)</f>
        <v>69.75</v>
      </c>
      <c r="AA57" s="41">
        <v>8.5</v>
      </c>
      <c r="AB57" s="33"/>
      <c r="AC57" s="7">
        <f t="shared" ref="AC57:AD57" si="92">V57</f>
        <v>9</v>
      </c>
      <c r="AD57" s="7" t="str">
        <f t="shared" si="92"/>
        <v/>
      </c>
      <c r="AE57" s="7" t="str">
        <f t="shared" si="24"/>
        <v/>
      </c>
      <c r="AF57" s="6"/>
      <c r="AG57" s="6"/>
      <c r="AH57" s="6"/>
      <c r="AI57" s="6"/>
      <c r="AJ57" s="6"/>
      <c r="AK57" s="6"/>
    </row>
    <row r="58" ht="14.25" customHeight="1">
      <c r="B58" s="11" t="s">
        <v>26</v>
      </c>
      <c r="C58" s="11">
        <v>6.0</v>
      </c>
      <c r="D58" s="11" t="s">
        <v>82</v>
      </c>
      <c r="E58" s="42">
        <f>_xlfn.NORM.DIST(0,VLOOKUP(D59,ratings,2,0)-VLOOKUP(D58,ratings,2,0),$A$1,1)</f>
        <v>0.6074685657</v>
      </c>
      <c r="F58" s="13"/>
      <c r="G58" s="13">
        <f>_xlfn.NORM.DIST(0,VLOOKUP(D60,ratings,2,0)-VLOOKUP(D58,ratings,2,0),$A$1,1)*E58*E60+_xlfn.NORM.DIST(0,VLOOKUP(D61,ratings,2,0)-VLOOKUP(D58,ratings,2,0),$A$1,1)*E58*E61</f>
        <v>0.3378039142</v>
      </c>
      <c r="H58" s="13"/>
      <c r="I58" s="13">
        <f>_xlfn.NORM.DIST(0,VLOOKUP($D62,ratings,2,0)-VLOOKUP($D58,ratings,2,0),$A$1,1)*$G58*$G62+_xlfn.NORM.DIST(0,VLOOKUP($D63,ratings,2,0)-VLOOKUP($D58,ratings,2,0),$A$1,1)*$G58*$G63+_xlfn.NORM.DIST(0,VLOOKUP($D64,ratings,2,0)-VLOOKUP($D58,ratings,2,0),$A$1,1)*$G58*$G64+_xlfn.NORM.DIST(0,VLOOKUP($D65,ratings,2,0)-VLOOKUP($D58,ratings,2,0),$A$1,1)*$G58*$G65</f>
        <v>0.1336726024</v>
      </c>
      <c r="J58" s="13"/>
      <c r="K58" s="13">
        <f>_xlfn.NORM.DIST(0,VLOOKUP($D50,ratings,2,0)-VLOOKUP($D58,ratings,2,0),$A$1,1)*$I58*$I50+_xlfn.NORM.DIST(0,VLOOKUP($D57,ratings,2,0)-VLOOKUP($D58,ratings,2,0),$A$1,1)*$I58*$I57+_xlfn.NORM.DIST(0,VLOOKUP($D56,ratings,2,0)-VLOOKUP($D58,ratings,2,0),$A$1,1)*$I58*$I56+_xlfn.NORM.DIST(0,VLOOKUP($D55,ratings,2,0)-VLOOKUP($D58,ratings,2,0),$A$1,1)*$I58*$I55+_xlfn.NORM.DIST(0,VLOOKUP($D54,ratings,2,0)-VLOOKUP($D58,ratings,2,0),$A$1,1)*$I58*$I54+_xlfn.NORM.DIST(0,VLOOKUP($D53,ratings,2,0)-VLOOKUP($D58,ratings,2,0),$A$1,1)*$I58*$I53+_xlfn.NORM.DIST(0,VLOOKUP($D52,ratings,2,0)-VLOOKUP($D58,ratings,2,0),$A$1,1)*$I58*$I52+_xlfn.NORM.DIST(0,VLOOKUP($D51,ratings,2,0)-VLOOKUP($D58,ratings,2,0),$A$1,1)*$I58*$I51</f>
        <v>0.04049936401</v>
      </c>
      <c r="L58" s="15">
        <f t="shared" si="3"/>
        <v>24.69174577</v>
      </c>
      <c r="M58" s="13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0.01105871545</v>
      </c>
      <c r="N58" s="13"/>
      <c r="O58" s="13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0.003194514662</v>
      </c>
      <c r="P58" s="15">
        <f t="shared" si="4"/>
        <v>313.0365973</v>
      </c>
      <c r="Q58" s="11">
        <v>6.0</v>
      </c>
      <c r="R58" t="str">
        <f t="shared" si="5"/>
        <v>Illinois</v>
      </c>
      <c r="S58" s="11" t="str">
        <f t="shared" ref="S58:U58" si="93">B58</f>
        <v>Midwest</v>
      </c>
      <c r="T58" s="6">
        <f t="shared" si="93"/>
        <v>6</v>
      </c>
      <c r="U58" s="16" t="str">
        <f t="shared" si="93"/>
        <v>Illinois</v>
      </c>
      <c r="V58" s="17">
        <f>VLOOKUP($U59,ratings,2,0)-VLOOKUP($U58,ratings,2,0)</f>
        <v>-3</v>
      </c>
      <c r="W58" s="18">
        <f>VLOOKUP($U59,ratings22,3,0)+VLOOKUP($U58,ratings22,3,0)-$AF$1</f>
        <v>158.5</v>
      </c>
      <c r="X58" s="19">
        <f t="shared" si="7"/>
        <v>0.5948348717</v>
      </c>
      <c r="Y58" s="20">
        <f t="shared" si="8"/>
        <v>-146.8129486</v>
      </c>
      <c r="Z58" s="21">
        <f>(W58/2)+(V59/2)</f>
        <v>80.75</v>
      </c>
      <c r="AA58" s="7"/>
      <c r="AB58" s="7"/>
      <c r="AC58" s="7">
        <f>W58</f>
        <v>158.5</v>
      </c>
      <c r="AD58" s="7"/>
      <c r="AE58" s="7" t="str">
        <f t="shared" si="24"/>
        <v/>
      </c>
      <c r="AF58" s="6"/>
      <c r="AG58" s="6"/>
      <c r="AH58" s="6"/>
      <c r="AI58" s="6"/>
      <c r="AJ58" s="6"/>
      <c r="AK58" s="6"/>
    </row>
    <row r="59" ht="14.25" customHeight="1">
      <c r="B59" s="11" t="s">
        <v>26</v>
      </c>
      <c r="C59" s="22">
        <v>11.0</v>
      </c>
      <c r="D59" s="23" t="s">
        <v>83</v>
      </c>
      <c r="E59" s="49">
        <f>_xlfn.NORM.DIST(0,VLOOKUP(D58,ratings,2,0)-VLOOKUP(D59,ratings,2,0),$A$1,1)</f>
        <v>0.3925314343</v>
      </c>
      <c r="F59" s="13"/>
      <c r="G59" s="26">
        <f>_xlfn.NORM.DIST(0,VLOOKUP(D61,ratings,2,0)-VLOOKUP(D59,ratings,2,0),$A$1,1)*E59*E61+_xlfn.NORM.DIST(0,VLOOKUP(D60,ratings,2,0)-VLOOKUP(D59,ratings,2,0),$A$1,1)*E59*E60</f>
        <v>0.1780763588</v>
      </c>
      <c r="H59" s="13"/>
      <c r="I59" s="26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0.05343627202</v>
      </c>
      <c r="J59" s="26"/>
      <c r="K59" s="26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0.01175877761</v>
      </c>
      <c r="L59" s="15">
        <f t="shared" si="3"/>
        <v>85.04285334</v>
      </c>
      <c r="M59" s="26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0.002312861463</v>
      </c>
      <c r="N59" s="13"/>
      <c r="O59" s="26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0.0004799611498</v>
      </c>
      <c r="P59" s="15">
        <f t="shared" si="4"/>
        <v>2083.501968</v>
      </c>
      <c r="Q59" s="11">
        <v>11.0</v>
      </c>
      <c r="R59" t="str">
        <f t="shared" si="5"/>
        <v>Xavier</v>
      </c>
      <c r="S59" s="11" t="str">
        <f t="shared" ref="S59:U59" si="94">B59</f>
        <v>Midwest</v>
      </c>
      <c r="T59" s="6">
        <f t="shared" si="94"/>
        <v>11</v>
      </c>
      <c r="U59" s="27" t="str">
        <f t="shared" si="94"/>
        <v>Xavier</v>
      </c>
      <c r="V59" s="28">
        <f>VLOOKUP(U58,ratings,2,0)-VLOOKUP(U59,ratings,2,0)</f>
        <v>3</v>
      </c>
      <c r="W59" s="29"/>
      <c r="X59" s="30">
        <f t="shared" si="7"/>
        <v>0.4051651283</v>
      </c>
      <c r="Y59" s="31">
        <f t="shared" si="8"/>
        <v>146.8129486</v>
      </c>
      <c r="Z59" s="32">
        <f>(W58/2)+(V58/2)</f>
        <v>77.75</v>
      </c>
      <c r="AA59" s="33"/>
      <c r="AB59" s="33"/>
      <c r="AC59" s="7">
        <f t="shared" ref="AC59:AD59" si="95">V59</f>
        <v>3</v>
      </c>
      <c r="AD59" s="7" t="str">
        <f t="shared" si="95"/>
        <v/>
      </c>
      <c r="AE59" s="7" t="str">
        <f t="shared" si="24"/>
        <v/>
      </c>
      <c r="AF59" s="6"/>
      <c r="AG59" s="6"/>
      <c r="AH59" s="6"/>
      <c r="AI59" s="6"/>
      <c r="AJ59" s="6"/>
      <c r="AK59" s="6"/>
    </row>
    <row r="60" ht="14.25" customHeight="1">
      <c r="B60" s="11" t="s">
        <v>26</v>
      </c>
      <c r="C60" s="11">
        <v>3.0</v>
      </c>
      <c r="D60" s="11" t="s">
        <v>84</v>
      </c>
      <c r="E60" s="42">
        <f>_xlfn.NORM.DIST(0,VLOOKUP(D61,ratings,2,0)-VLOOKUP(D60,ratings,2,0),$A$1,1)</f>
        <v>0.8300961939</v>
      </c>
      <c r="F60" s="13"/>
      <c r="G60" s="13">
        <f>_xlfn.NORM.DIST(0,VLOOKUP(D58,ratings,2,0)-VLOOKUP(D60,ratings,2,0),$A$1,1)*E60*E58+_xlfn.NORM.DIST(0,VLOOKUP(D59,ratings,2,0)-VLOOKUP(D60,ratings,2,0),$A$1,1)*E60*E59</f>
        <v>0.4500655307</v>
      </c>
      <c r="H60" s="13"/>
      <c r="I60" s="13">
        <f>_xlfn.NORM.DIST(0,VLOOKUP($D64,ratings,2,0)-VLOOKUP($D60,ratings,2,0),$A$1,1)*$G60*$G64+_xlfn.NORM.DIST(0,VLOOKUP($D65,ratings,2,0)-VLOOKUP($D60,ratings,2,0),$A$1,1)*$G60*$G65+_xlfn.NORM.DIST(0,VLOOKUP($D62,ratings,2,0)-VLOOKUP($D60,ratings,2,0),$A$1,1)*$G60*$G62+_xlfn.NORM.DIST(0,VLOOKUP($D63,ratings,2,0)-VLOOKUP($D60,ratings,2,0),$A$1,1)*$G60*$G63</f>
        <v>0.1780957183</v>
      </c>
      <c r="J60" s="13"/>
      <c r="K60" s="13">
        <f>_xlfn.NORM.DIST(0,VLOOKUP($D52,ratings,2,0)-VLOOKUP($D60,ratings,2,0),$A$1,1)*$I60*$I52+_xlfn.NORM.DIST(0,VLOOKUP($D51,ratings,2,0)-VLOOKUP($D60,ratings,2,0),$A$1,1)*$I60*$I51+_xlfn.NORM.DIST(0,VLOOKUP($D50,ratings,2,0)-VLOOKUP($D60,ratings,2,0),$A$1,1)*$I60*$I50+_xlfn.NORM.DIST(0,VLOOKUP($D57,ratings,2,0)-VLOOKUP($D60,ratings,2,0),$A$1,1)*$I60*$I57+_xlfn.NORM.DIST(0,VLOOKUP($D56,ratings,2,0)-VLOOKUP($D60,ratings,2,0),$A$1,1)*$I60*$I56+_xlfn.NORM.DIST(0,VLOOKUP($D55,ratings,2,0)-VLOOKUP($D60,ratings,2,0),$A$1,1)*$I60*$I55+_xlfn.NORM.DIST(0,VLOOKUP($D54,ratings,2,0)-VLOOKUP($D60,ratings,2,0),$A$1,1)*$I60*$I54+_xlfn.NORM.DIST(0,VLOOKUP($D53,ratings,2,0)-VLOOKUP($D60,ratings,2,0),$A$1,1)*$I60*$I53</f>
        <v>0.05395842674</v>
      </c>
      <c r="L60" s="15">
        <f t="shared" si="3"/>
        <v>18.53278645</v>
      </c>
      <c r="M60" s="13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0.01473383353</v>
      </c>
      <c r="N60" s="13"/>
      <c r="O60" s="13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0.004256140549</v>
      </c>
      <c r="P60" s="15">
        <f t="shared" si="4"/>
        <v>234.9546469</v>
      </c>
      <c r="Q60" s="11">
        <v>3.0</v>
      </c>
      <c r="R60" t="str">
        <f t="shared" si="5"/>
        <v>Kentucky</v>
      </c>
      <c r="S60" s="11" t="str">
        <f t="shared" ref="S60:T60" si="96">B60</f>
        <v>Midwest</v>
      </c>
      <c r="T60" s="6">
        <f t="shared" si="96"/>
        <v>3</v>
      </c>
      <c r="U60" s="130" t="s">
        <v>84</v>
      </c>
      <c r="V60" s="17">
        <f>VLOOKUP($U61,ratings,2,0)-VLOOKUP($U60,ratings,2,0)</f>
        <v>-10.5</v>
      </c>
      <c r="W60" s="18">
        <f>VLOOKUP($U61,ratings22,3,0)+VLOOKUP($U60,ratings22,3,0)-$AF$1</f>
        <v>152</v>
      </c>
      <c r="X60" s="19">
        <f t="shared" si="7"/>
        <v>0.7995458067</v>
      </c>
      <c r="Y60" s="20">
        <f t="shared" si="8"/>
        <v>-398.8670897</v>
      </c>
      <c r="Z60" s="21">
        <f>(W60/2)+(V61/2)</f>
        <v>81.25</v>
      </c>
      <c r="AA60" s="37">
        <v>-10.5</v>
      </c>
      <c r="AB60" s="37">
        <v>152.5</v>
      </c>
      <c r="AC60" s="7">
        <f>W60</f>
        <v>152</v>
      </c>
      <c r="AD60" s="7">
        <f>W60</f>
        <v>152</v>
      </c>
      <c r="AE60" s="7">
        <f t="shared" si="24"/>
        <v>152.5</v>
      </c>
      <c r="AF60" s="6"/>
      <c r="AG60" s="6"/>
      <c r="AH60" s="6"/>
      <c r="AI60" s="6"/>
      <c r="AJ60" s="6"/>
      <c r="AK60" s="6"/>
    </row>
    <row r="61" ht="14.25" customHeight="1">
      <c r="B61" s="11" t="s">
        <v>26</v>
      </c>
      <c r="C61" s="22">
        <v>14.0</v>
      </c>
      <c r="D61" s="38" t="s">
        <v>85</v>
      </c>
      <c r="E61" s="49">
        <f>_xlfn.NORM.DIST(0,VLOOKUP(D60,ratings,2,0)-VLOOKUP(D61,ratings,2,0),$A$1,1)</f>
        <v>0.1699038061</v>
      </c>
      <c r="F61" s="13"/>
      <c r="G61" s="26">
        <f>_xlfn.NORM.DIST(0,VLOOKUP(D59,ratings,2,0)-VLOOKUP(D61,ratings,2,0),$A$1,1)*E61*E59+_xlfn.NORM.DIST(0,VLOOKUP(D58,ratings,2,0)-VLOOKUP(D61,ratings,2,0),$A$1,1)*E61*E58</f>
        <v>0.03405419619</v>
      </c>
      <c r="H61" s="13"/>
      <c r="I61" s="26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0.004128999407</v>
      </c>
      <c r="J61" s="26"/>
      <c r="K61" s="26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0.0003276596474</v>
      </c>
      <c r="L61" s="15">
        <f t="shared" si="3"/>
        <v>3051.947373</v>
      </c>
      <c r="M61" s="26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0.00002283666755</v>
      </c>
      <c r="N61" s="13"/>
      <c r="O61" s="26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0.0000016485928</v>
      </c>
      <c r="P61" s="15">
        <f t="shared" si="4"/>
        <v>606577.9252</v>
      </c>
      <c r="Q61" s="11">
        <v>14.0</v>
      </c>
      <c r="R61" t="str">
        <f t="shared" si="5"/>
        <v>Troy</v>
      </c>
      <c r="S61" s="11" t="str">
        <f t="shared" ref="S61:T61" si="97">B61</f>
        <v>Midwest</v>
      </c>
      <c r="T61" s="6">
        <f t="shared" si="97"/>
        <v>14</v>
      </c>
      <c r="U61" s="131" t="s">
        <v>85</v>
      </c>
      <c r="V61" s="28">
        <f>VLOOKUP(U60,ratings,2,0)-VLOOKUP(U61,ratings,2,0)</f>
        <v>10.5</v>
      </c>
      <c r="W61" s="29"/>
      <c r="X61" s="30">
        <f t="shared" si="7"/>
        <v>0.2004541933</v>
      </c>
      <c r="Y61" s="31">
        <f t="shared" si="8"/>
        <v>398.8670897</v>
      </c>
      <c r="Z61" s="32">
        <f>(W60/2)+(V60/2)</f>
        <v>70.75</v>
      </c>
      <c r="AA61" s="41">
        <v>10.5</v>
      </c>
      <c r="AB61" s="33"/>
      <c r="AC61" s="7">
        <f t="shared" ref="AC61:AD61" si="98">V61</f>
        <v>10.5</v>
      </c>
      <c r="AD61" s="7" t="str">
        <f t="shared" si="98"/>
        <v/>
      </c>
      <c r="AE61" s="7" t="str">
        <f t="shared" si="24"/>
        <v/>
      </c>
      <c r="AF61" s="6"/>
      <c r="AG61" s="6"/>
      <c r="AH61" s="6"/>
      <c r="AI61" s="6"/>
      <c r="AJ61" s="6"/>
      <c r="AK61" s="6"/>
    </row>
    <row r="62" ht="14.25" customHeight="1">
      <c r="B62" s="11" t="s">
        <v>26</v>
      </c>
      <c r="C62" s="11">
        <v>7.0</v>
      </c>
      <c r="D62" s="11" t="s">
        <v>86</v>
      </c>
      <c r="E62" s="42">
        <f>_xlfn.NORM.DIST(0,VLOOKUP(D63,ratings,2,0)-VLOOKUP(D62,ratings,2,0),$A$1,1)</f>
        <v>0.6419352156</v>
      </c>
      <c r="F62" s="13"/>
      <c r="G62" s="13">
        <f>_xlfn.NORM.DIST(0,VLOOKUP(D64,ratings,2,0)-VLOOKUP(D62,ratings,2,0),$A$1,1)*E62*E64+_xlfn.NORM.DIST(0,VLOOKUP(D65,ratings,2,0)-VLOOKUP(D62,ratings,2,0),$A$1,1)*E62*E65</f>
        <v>0.2137640137</v>
      </c>
      <c r="H62" s="13"/>
      <c r="I62" s="13">
        <f>_xlfn.NORM.DIST(0,VLOOKUP($D58,ratings,2,0)-VLOOKUP($D62,ratings,2,0),$A$1,1)*$G62*$G58+_xlfn.NORM.DIST(0,VLOOKUP($D61,ratings,2,0)-VLOOKUP($D62,ratings,2,0),$A$1,1)*$G62*$G61+_xlfn.NORM.DIST(0,VLOOKUP($D60,ratings,2,0)-VLOOKUP($D62,ratings,2,0),$A$1,1)*$G62*$G60+_xlfn.NORM.DIST(0,VLOOKUP($D59,ratings,2,0)-VLOOKUP($D62,ratings,2,0),$A$1,1)*$G62*$G59</f>
        <v>0.1095683878</v>
      </c>
      <c r="J62" s="13"/>
      <c r="K62" s="13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0.03157926414</v>
      </c>
      <c r="L62" s="15">
        <f t="shared" si="3"/>
        <v>31.66634902</v>
      </c>
      <c r="M62" s="13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0.008191041657</v>
      </c>
      <c r="N62" s="13"/>
      <c r="O62" s="13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0.002247020473</v>
      </c>
      <c r="P62" s="15">
        <f t="shared" si="4"/>
        <v>445.0337733</v>
      </c>
      <c r="Q62" s="11">
        <v>7.0</v>
      </c>
      <c r="R62" t="str">
        <f t="shared" si="5"/>
        <v>UCLA</v>
      </c>
      <c r="S62" s="11" t="str">
        <f t="shared" ref="S62:T62" si="99">B62</f>
        <v>Midwest</v>
      </c>
      <c r="T62" s="6">
        <f t="shared" si="99"/>
        <v>7</v>
      </c>
      <c r="U62" s="132" t="s">
        <v>86</v>
      </c>
      <c r="V62" s="17">
        <f>VLOOKUP($U63,ratings,2,0)-VLOOKUP($U62,ratings,2,0)</f>
        <v>-4</v>
      </c>
      <c r="W62" s="18">
        <f>VLOOKUP($U63,ratings22,3,0)+VLOOKUP($U62,ratings22,3,0)-$AF$1</f>
        <v>144</v>
      </c>
      <c r="X62" s="19">
        <f t="shared" si="7"/>
        <v>0.6255158347</v>
      </c>
      <c r="Y62" s="20">
        <f t="shared" si="8"/>
        <v>-167.0339877</v>
      </c>
      <c r="Z62" s="21">
        <f>(W62/2)+(V63/2)</f>
        <v>74</v>
      </c>
      <c r="AA62" s="37">
        <v>-4.5</v>
      </c>
      <c r="AB62" s="37">
        <v>143.5</v>
      </c>
      <c r="AC62" s="7">
        <f>W62</f>
        <v>144</v>
      </c>
      <c r="AD62" s="7">
        <f>W62</f>
        <v>144</v>
      </c>
      <c r="AE62" s="7">
        <f t="shared" si="24"/>
        <v>143.5</v>
      </c>
      <c r="AF62" s="6"/>
      <c r="AG62" s="6"/>
      <c r="AH62" s="6"/>
      <c r="AI62" s="6"/>
      <c r="AJ62" s="6"/>
      <c r="AK62" s="6"/>
    </row>
    <row r="63" ht="14.25" customHeight="1">
      <c r="B63" s="11" t="s">
        <v>26</v>
      </c>
      <c r="C63" s="22">
        <v>10.0</v>
      </c>
      <c r="D63" s="38" t="s">
        <v>87</v>
      </c>
      <c r="E63" s="49">
        <f>_xlfn.NORM.DIST(0,VLOOKUP(D62,ratings,2,0)-VLOOKUP(D63,ratings,2,0),$A$1,1)</f>
        <v>0.3580647844</v>
      </c>
      <c r="F63" s="13"/>
      <c r="G63" s="26">
        <f>_xlfn.NORM.DIST(0,VLOOKUP(D65,ratings,2,0)-VLOOKUP(D63,ratings,2,0),$A$1,1)*E63*E65+_xlfn.NORM.DIST(0,VLOOKUP(D64,ratings,2,0)-VLOOKUP(D63,ratings,2,0),$A$1,1)*E63*E64</f>
        <v>0.07864645617</v>
      </c>
      <c r="H63" s="13"/>
      <c r="I63" s="26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0.02928134776</v>
      </c>
      <c r="J63" s="26"/>
      <c r="K63" s="26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0.005390861571</v>
      </c>
      <c r="L63" s="15">
        <f t="shared" si="3"/>
        <v>185.4991056</v>
      </c>
      <c r="M63" s="26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0.0008837894648</v>
      </c>
      <c r="N63" s="13"/>
      <c r="O63" s="26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0.0001525013106</v>
      </c>
      <c r="P63" s="15">
        <f t="shared" si="4"/>
        <v>6557.320696</v>
      </c>
      <c r="Q63" s="11">
        <v>10.0</v>
      </c>
      <c r="R63" t="str">
        <f t="shared" si="5"/>
        <v>Utah St.</v>
      </c>
      <c r="S63" s="11" t="str">
        <f t="shared" ref="S63:T63" si="100">B63</f>
        <v>Midwest</v>
      </c>
      <c r="T63" s="6">
        <f t="shared" si="100"/>
        <v>10</v>
      </c>
      <c r="U63" s="133" t="s">
        <v>87</v>
      </c>
      <c r="V63" s="28">
        <f>VLOOKUP(U62,ratings,2,0)-VLOOKUP(U63,ratings,2,0)</f>
        <v>4</v>
      </c>
      <c r="W63" s="29"/>
      <c r="X63" s="30">
        <f t="shared" si="7"/>
        <v>0.3744841653</v>
      </c>
      <c r="Y63" s="31">
        <f t="shared" si="8"/>
        <v>167.0339877</v>
      </c>
      <c r="Z63" s="32">
        <f>(W62/2)+(V62/2)</f>
        <v>70</v>
      </c>
      <c r="AA63" s="41">
        <v>4.5</v>
      </c>
      <c r="AB63" s="33"/>
      <c r="AC63" s="7">
        <f t="shared" ref="AC63:AD63" si="101">V63</f>
        <v>4</v>
      </c>
      <c r="AD63" s="7" t="str">
        <f t="shared" si="101"/>
        <v/>
      </c>
      <c r="AE63" s="7" t="str">
        <f t="shared" si="24"/>
        <v/>
      </c>
      <c r="AF63" s="6"/>
      <c r="AG63" s="6"/>
      <c r="AH63" s="6"/>
      <c r="AI63" s="6"/>
      <c r="AJ63" s="6"/>
      <c r="AK63" s="6"/>
    </row>
    <row r="64" ht="14.25" customHeight="1">
      <c r="B64" s="11" t="s">
        <v>26</v>
      </c>
      <c r="C64" s="11">
        <v>2.0</v>
      </c>
      <c r="D64" s="11" t="s">
        <v>88</v>
      </c>
      <c r="E64" s="42">
        <f>_xlfn.NORM.DIST(0,VLOOKUP(D65,ratings,2,0)-VLOOKUP(D64,ratings,2,0),$A$1,1)</f>
        <v>0.9579406526</v>
      </c>
      <c r="F64" s="13"/>
      <c r="G64" s="13">
        <f>_xlfn.NORM.DIST(0,VLOOKUP(D62,ratings,2,0)-VLOOKUP(D64,ratings,2,0),$A$1,1)*E64*E62+_xlfn.NORM.DIST(0,VLOOKUP(D63,ratings,2,0)-VLOOKUP(D64,ratings,2,0),$A$1,1)*E64*E63</f>
        <v>0.7017033416</v>
      </c>
      <c r="H64" s="13"/>
      <c r="I64" s="13">
        <f>_xlfn.NORM.DIST(0,VLOOKUP($D60,ratings,2,0)-VLOOKUP($D64,ratings,2,0),$A$1,1)*$G64*$G60+_xlfn.NORM.DIST(0,VLOOKUP($D59,ratings,2,0)-VLOOKUP($D64,ratings,2,0),$A$1,1)*$G64*$G59+_xlfn.NORM.DIST(0,VLOOKUP($D58,ratings,2,0)-VLOOKUP($D64,ratings,2,0),$A$1,1)*$G64*$G58+_xlfn.NORM.DIST(0,VLOOKUP($D61,ratings,2,0)-VLOOKUP($D64,ratings,2,0),$A$1,1)*$G64*$G61</f>
        <v>0.4911041906</v>
      </c>
      <c r="J64" s="13"/>
      <c r="K64" s="13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0.2284651719</v>
      </c>
      <c r="L64" s="15">
        <f t="shared" si="3"/>
        <v>4.377034766</v>
      </c>
      <c r="M64" s="13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0.09735615301</v>
      </c>
      <c r="N64" s="13"/>
      <c r="O64" s="13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0.04382709551</v>
      </c>
      <c r="P64" s="15">
        <f t="shared" si="4"/>
        <v>22.81693524</v>
      </c>
      <c r="Q64" s="11">
        <v>2.0</v>
      </c>
      <c r="R64" t="str">
        <f t="shared" si="5"/>
        <v>Tennessee</v>
      </c>
      <c r="S64" s="11" t="str">
        <f t="shared" ref="S64:T64" si="102">B64</f>
        <v>Midwest</v>
      </c>
      <c r="T64" s="6">
        <f t="shared" si="102"/>
        <v>2</v>
      </c>
      <c r="U64" s="134" t="s">
        <v>88</v>
      </c>
      <c r="V64" s="17">
        <f>VLOOKUP($U65,ratings,2,0)-VLOOKUP($U64,ratings,2,0)</f>
        <v>-19</v>
      </c>
      <c r="W64" s="18">
        <f>VLOOKUP($U65,ratings22,3,0)+VLOOKUP($U64,ratings22,3,0)-$AF$1</f>
        <v>131</v>
      </c>
      <c r="X64" s="19">
        <f t="shared" si="7"/>
        <v>0.9357445122</v>
      </c>
      <c r="Y64" s="20">
        <f t="shared" si="8"/>
        <v>-1456.287305</v>
      </c>
      <c r="Z64" s="21">
        <f>(W64/2)+(V65/2)</f>
        <v>75</v>
      </c>
      <c r="AA64" s="37">
        <v>-19.0</v>
      </c>
      <c r="AB64" s="37">
        <v>133.0</v>
      </c>
      <c r="AC64" s="7">
        <f>W64</f>
        <v>131</v>
      </c>
      <c r="AD64" s="7">
        <f>W64</f>
        <v>131</v>
      </c>
      <c r="AE64" s="7">
        <f t="shared" si="24"/>
        <v>133</v>
      </c>
      <c r="AF64" s="6"/>
      <c r="AG64" s="6"/>
      <c r="AH64" s="6"/>
      <c r="AI64" s="6"/>
      <c r="AJ64" s="6"/>
      <c r="AK64" s="6"/>
    </row>
    <row r="65" ht="14.25" customHeight="1">
      <c r="B65" s="11" t="s">
        <v>26</v>
      </c>
      <c r="C65" s="53">
        <v>15.0</v>
      </c>
      <c r="D65" s="54" t="s">
        <v>89</v>
      </c>
      <c r="E65" s="83">
        <f>_xlfn.NORM.DIST(0,VLOOKUP(D64,ratings,2,0)-VLOOKUP(D65,ratings,2,0),$A$1,1)</f>
        <v>0.0420593474</v>
      </c>
      <c r="F65" s="13"/>
      <c r="G65" s="85">
        <f>_xlfn.NORM.DIST(0,VLOOKUP(D63,ratings,2,0)-VLOOKUP(D65,ratings,2,0),$A$1,1)*E65*E63+_xlfn.NORM.DIST(0,VLOOKUP(D62,ratings,2,0)-VLOOKUP(D65,ratings,2,0),$A$1,1)*E65*E62</f>
        <v>0.005886188509</v>
      </c>
      <c r="H65" s="13"/>
      <c r="I65" s="85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0.0007124817332</v>
      </c>
      <c r="J65" s="85"/>
      <c r="K65" s="85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0.00003138347765</v>
      </c>
      <c r="L65" s="15">
        <f t="shared" si="3"/>
        <v>31863.90021</v>
      </c>
      <c r="M65" s="85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0.000001203986988</v>
      </c>
      <c r="N65" s="13"/>
      <c r="O65" s="85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0.00000004719915375</v>
      </c>
      <c r="P65" s="15">
        <f t="shared" si="4"/>
        <v>21186820.54</v>
      </c>
      <c r="Q65" s="11">
        <v>15.0</v>
      </c>
      <c r="R65" t="str">
        <f t="shared" si="5"/>
        <v>Wofford</v>
      </c>
      <c r="S65" s="11" t="str">
        <f t="shared" ref="S65:T65" si="103">B65</f>
        <v>Midwest</v>
      </c>
      <c r="T65" s="6">
        <f t="shared" si="103"/>
        <v>15</v>
      </c>
      <c r="U65" s="135" t="s">
        <v>89</v>
      </c>
      <c r="V65" s="28">
        <f>VLOOKUP(U64,ratings,2,0)-VLOOKUP(U65,ratings,2,0)</f>
        <v>19</v>
      </c>
      <c r="W65" s="29"/>
      <c r="X65" s="30">
        <f t="shared" si="7"/>
        <v>0.06425548782</v>
      </c>
      <c r="Y65" s="31">
        <f t="shared" si="8"/>
        <v>1456.287305</v>
      </c>
      <c r="Z65" s="32">
        <f>(W64/2)+(V64/2)</f>
        <v>56</v>
      </c>
      <c r="AA65" s="41">
        <v>19.0</v>
      </c>
      <c r="AB65" s="33"/>
      <c r="AC65" s="7">
        <f t="shared" ref="AC65:AD65" si="104">V65</f>
        <v>19</v>
      </c>
      <c r="AD65" s="7" t="str">
        <f t="shared" si="104"/>
        <v/>
      </c>
      <c r="AE65" s="7" t="str">
        <f t="shared" si="24"/>
        <v/>
      </c>
      <c r="AF65" s="6"/>
      <c r="AG65" s="6"/>
      <c r="AH65" s="6"/>
      <c r="AI65" s="6"/>
      <c r="AJ65" s="6"/>
      <c r="AK65" s="6"/>
    </row>
    <row r="66" ht="14.25" customHeight="1">
      <c r="A66" s="6"/>
      <c r="B66" s="6"/>
      <c r="C66" s="6"/>
      <c r="D66" s="6"/>
      <c r="E66" s="136"/>
      <c r="F66" s="136"/>
      <c r="G66" s="136"/>
      <c r="H66" s="136"/>
      <c r="I66" s="136"/>
      <c r="J66" s="136"/>
      <c r="K66" s="136"/>
      <c r="L66" s="137"/>
      <c r="M66" s="136"/>
      <c r="N66" s="136"/>
      <c r="O66" s="136"/>
      <c r="P66" s="7"/>
      <c r="Q66" s="6"/>
      <c r="R66" s="6"/>
      <c r="S66" s="6"/>
      <c r="T66" s="6"/>
      <c r="U66" s="6"/>
      <c r="V66" s="138"/>
      <c r="W66" s="7"/>
      <c r="X66" s="136"/>
      <c r="Y66" s="7"/>
      <c r="Z66" s="7"/>
      <c r="AA66" s="7"/>
      <c r="AB66" s="7"/>
      <c r="AC66" s="7"/>
      <c r="AD66" s="7"/>
      <c r="AE66" s="7"/>
      <c r="AF66" s="6"/>
      <c r="AG66" s="6"/>
      <c r="AH66" s="6"/>
      <c r="AI66" s="6"/>
      <c r="AJ66" s="6"/>
      <c r="AK66" s="6"/>
    </row>
    <row r="67" ht="14.25" customHeight="1">
      <c r="A67" s="6"/>
      <c r="B67" s="6"/>
      <c r="C67" s="6"/>
      <c r="D67" s="6"/>
      <c r="E67" s="136"/>
      <c r="F67" s="136"/>
      <c r="G67" s="136"/>
      <c r="H67" s="136"/>
      <c r="I67" s="136"/>
      <c r="J67" s="136"/>
      <c r="K67" s="136"/>
      <c r="L67" s="137"/>
      <c r="M67" s="136"/>
      <c r="N67" s="136"/>
      <c r="O67" s="136"/>
      <c r="P67" s="7"/>
      <c r="Q67" s="6"/>
      <c r="R67" s="6"/>
      <c r="S67" s="6"/>
      <c r="T67" s="6"/>
      <c r="U67" s="6"/>
      <c r="V67" s="138"/>
      <c r="W67" s="7"/>
      <c r="X67" s="136"/>
      <c r="Y67" s="7"/>
      <c r="Z67" s="7"/>
      <c r="AA67" s="7"/>
      <c r="AB67" s="7"/>
      <c r="AC67" s="7"/>
      <c r="AD67" s="7"/>
      <c r="AE67" s="7"/>
      <c r="AF67" s="6"/>
      <c r="AG67" s="6"/>
      <c r="AH67" s="6"/>
      <c r="AI67" s="6"/>
      <c r="AJ67" s="6"/>
      <c r="AK67" s="6"/>
    </row>
    <row r="68" ht="14.25" customHeight="1">
      <c r="A68" s="6"/>
      <c r="B68" s="6"/>
      <c r="C68" s="6"/>
      <c r="D68" s="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6"/>
      <c r="P68" s="7"/>
      <c r="Q68" s="6"/>
      <c r="R68" s="6"/>
      <c r="S68" s="6"/>
      <c r="T68" s="6"/>
      <c r="U68" s="6"/>
      <c r="V68" s="138"/>
      <c r="W68" s="7"/>
      <c r="X68" s="136"/>
      <c r="Y68" s="7"/>
      <c r="Z68" s="7"/>
      <c r="AA68" s="7"/>
      <c r="AB68" s="7"/>
      <c r="AC68" s="7"/>
      <c r="AD68" s="7"/>
      <c r="AE68" s="7"/>
      <c r="AF68" s="6"/>
      <c r="AG68" s="6"/>
      <c r="AH68" s="6"/>
      <c r="AI68" s="6"/>
      <c r="AJ68" s="6"/>
      <c r="AK68" s="6"/>
    </row>
    <row r="69" ht="14.25" customHeight="1">
      <c r="A69" s="6"/>
      <c r="B69" s="6"/>
      <c r="C69" s="6"/>
      <c r="D69" s="6"/>
      <c r="E69" s="136"/>
      <c r="F69" s="136"/>
      <c r="G69" s="136"/>
      <c r="H69" s="136"/>
      <c r="I69" s="136"/>
      <c r="J69" s="136"/>
      <c r="K69" s="136"/>
      <c r="L69" s="137"/>
      <c r="M69" s="136"/>
      <c r="N69" s="136"/>
      <c r="O69" s="136"/>
      <c r="P69" s="7"/>
      <c r="Q69" s="6"/>
      <c r="R69" s="6"/>
      <c r="S69" s="6"/>
      <c r="T69" s="6"/>
      <c r="U69" s="6"/>
      <c r="V69" s="138"/>
      <c r="W69" s="7"/>
      <c r="X69" s="136"/>
      <c r="Y69" s="7"/>
      <c r="Z69" s="7"/>
      <c r="AA69" s="7"/>
      <c r="AB69" s="7"/>
      <c r="AC69" s="7"/>
      <c r="AD69" s="7"/>
      <c r="AE69" s="7"/>
      <c r="AF69" s="6"/>
      <c r="AG69" s="6"/>
      <c r="AH69" s="6"/>
      <c r="AI69" s="6"/>
      <c r="AJ69" s="6"/>
      <c r="AK69" s="6"/>
    </row>
    <row r="70" ht="14.25" customHeight="1">
      <c r="A70" s="6"/>
      <c r="B70" s="6"/>
      <c r="C70" s="6"/>
      <c r="D70" s="6"/>
      <c r="E70" s="136">
        <f t="shared" ref="E70:K70" si="105">E11</f>
        <v>0.5362175867</v>
      </c>
      <c r="F70" s="136" t="str">
        <f t="shared" si="105"/>
        <v/>
      </c>
      <c r="G70" s="136">
        <f t="shared" si="105"/>
        <v>0.2439752314</v>
      </c>
      <c r="H70" s="136" t="str">
        <f t="shared" si="105"/>
        <v/>
      </c>
      <c r="I70" s="136">
        <f t="shared" si="105"/>
        <v>0.09578601063</v>
      </c>
      <c r="J70" s="136" t="str">
        <f t="shared" si="105"/>
        <v/>
      </c>
      <c r="K70" s="136">
        <f t="shared" si="105"/>
        <v>0.03104821949</v>
      </c>
      <c r="L70" s="136"/>
      <c r="M70" s="136">
        <f t="shared" ref="M70:O70" si="106">M11</f>
        <v>0.008664021237</v>
      </c>
      <c r="N70" s="136" t="str">
        <f t="shared" si="106"/>
        <v/>
      </c>
      <c r="O70" s="136">
        <f t="shared" si="106"/>
        <v>0.002147134761</v>
      </c>
      <c r="P70" s="7"/>
      <c r="Q70" s="6"/>
      <c r="R70" s="6"/>
      <c r="S70" s="6"/>
      <c r="T70" s="6"/>
      <c r="U70" s="6"/>
      <c r="V70" s="138"/>
      <c r="W70" s="7"/>
      <c r="X70" s="136"/>
      <c r="Y70" s="7"/>
      <c r="Z70" s="7"/>
      <c r="AA70" s="7"/>
      <c r="AB70" s="7"/>
      <c r="AC70" s="7"/>
      <c r="AD70" s="7"/>
      <c r="AE70" s="7"/>
      <c r="AF70" s="6"/>
      <c r="AG70" s="6"/>
      <c r="AH70" s="6"/>
      <c r="AI70" s="6"/>
      <c r="AJ70" s="6"/>
      <c r="AK70" s="6"/>
    </row>
    <row r="71" ht="14.25" customHeight="1">
      <c r="A71" s="11"/>
      <c r="B71" s="6"/>
      <c r="C71" s="6"/>
      <c r="D71" s="2" t="s">
        <v>2</v>
      </c>
      <c r="E71" s="3" t="s">
        <v>3</v>
      </c>
      <c r="F71" s="136"/>
      <c r="G71" s="3" t="s">
        <v>5</v>
      </c>
      <c r="H71" s="136"/>
      <c r="I71" s="3" t="s">
        <v>6</v>
      </c>
      <c r="J71" s="136"/>
      <c r="K71" s="3" t="s">
        <v>7</v>
      </c>
      <c r="L71" s="137"/>
      <c r="M71" s="5" t="s">
        <v>9</v>
      </c>
      <c r="N71" s="136"/>
      <c r="O71" s="5" t="s">
        <v>10</v>
      </c>
      <c r="P71" s="7"/>
      <c r="Q71" s="6"/>
      <c r="R71" s="6"/>
      <c r="S71" s="6"/>
      <c r="T71" s="6"/>
      <c r="U71" s="2" t="s">
        <v>12</v>
      </c>
      <c r="V71" s="4" t="s">
        <v>13</v>
      </c>
      <c r="W71" s="4" t="s">
        <v>14</v>
      </c>
      <c r="X71" s="3" t="s">
        <v>15</v>
      </c>
      <c r="Y71" s="4" t="s">
        <v>16</v>
      </c>
      <c r="Z71" s="4" t="s">
        <v>17</v>
      </c>
      <c r="AA71" s="4" t="s">
        <v>13</v>
      </c>
      <c r="AB71" s="4" t="s">
        <v>14</v>
      </c>
      <c r="AC71" s="7"/>
      <c r="AD71" s="7"/>
      <c r="AE71" s="7"/>
      <c r="AF71" s="6"/>
      <c r="AG71" s="6"/>
      <c r="AH71" s="6"/>
      <c r="AI71" s="6"/>
      <c r="AJ71" s="6"/>
      <c r="AK71" s="6"/>
    </row>
    <row r="72" ht="14.25" customHeight="1">
      <c r="A72" s="11" t="s">
        <v>19</v>
      </c>
      <c r="B72" s="11" t="s">
        <v>19</v>
      </c>
      <c r="C72" s="11">
        <v>11.0</v>
      </c>
      <c r="D72" s="11" t="s">
        <v>90</v>
      </c>
      <c r="E72" s="136">
        <f>E70*$R72</f>
        <v>0.2199059635</v>
      </c>
      <c r="F72" s="136"/>
      <c r="G72" s="136">
        <f>G70*$R72</f>
        <v>0.100055667</v>
      </c>
      <c r="H72" s="136"/>
      <c r="I72" s="136">
        <f>I70*$R72</f>
        <v>0.03928240229</v>
      </c>
      <c r="J72" s="136"/>
      <c r="K72" s="136">
        <f>K70*$R72</f>
        <v>0.01273305612</v>
      </c>
      <c r="L72" s="15">
        <f t="shared" ref="L72:L73" si="107">1/K72</f>
        <v>78.53574121</v>
      </c>
      <c r="M72" s="136">
        <f>M70*$R72</f>
        <v>0.003553165702</v>
      </c>
      <c r="N72" s="136"/>
      <c r="O72" s="136">
        <f>O70*$R72</f>
        <v>0.0008805525033</v>
      </c>
      <c r="P72" s="15">
        <f t="shared" ref="P72:P73" si="108">1/O72</f>
        <v>1135.650624</v>
      </c>
      <c r="Q72" s="6"/>
      <c r="R72" s="139">
        <f>_xlfn.NORM.DIST(0,VLOOKUP(D73,ratings,2,0)-VLOOKUP(D72,ratings,2,0),$A$1,1)</f>
        <v>0.4101058394</v>
      </c>
      <c r="S72" s="6"/>
      <c r="T72" s="6">
        <f t="shared" ref="T72:T73" si="109">C72</f>
        <v>11</v>
      </c>
      <c r="U72" s="140" t="s">
        <v>90</v>
      </c>
      <c r="V72" s="17">
        <f>VLOOKUP($U73,ratings,2,0)-VLOOKUP($U72,ratings,2,0)</f>
        <v>2.5</v>
      </c>
      <c r="W72" s="18">
        <f>VLOOKUP($U73,ratings22,3,0)+VLOOKUP($U72,ratings22,3,0)-146.5</f>
        <v>141.5</v>
      </c>
      <c r="X72" s="19">
        <f t="shared" ref="X72:X73" si="110">_xlfn.NORM.DIST(0,V72,12.5,1)</f>
        <v>0.4207402906</v>
      </c>
      <c r="Y72" s="20">
        <f t="shared" ref="Y72:Y73" si="111">IF(X72&gt;0.5,-(X72/(1-X72)),(1-X72)/X72)*100</f>
        <v>137.6763106</v>
      </c>
      <c r="Z72" s="21">
        <f>(W72/2)+(V73/2)</f>
        <v>69.5</v>
      </c>
      <c r="AA72" s="37">
        <v>3.5</v>
      </c>
      <c r="AB72" s="37">
        <v>142.5</v>
      </c>
      <c r="AC72" s="7">
        <f>W72</f>
        <v>141.5</v>
      </c>
      <c r="AD72" s="7"/>
      <c r="AE72" s="7"/>
      <c r="AF72" s="6"/>
      <c r="AG72" s="6"/>
      <c r="AH72" s="6"/>
      <c r="AI72" s="6"/>
      <c r="AJ72" s="6"/>
      <c r="AK72" s="6"/>
    </row>
    <row r="73" ht="14.25" customHeight="1">
      <c r="A73" s="6"/>
      <c r="B73" s="11" t="s">
        <v>19</v>
      </c>
      <c r="C73" s="11">
        <v>11.0</v>
      </c>
      <c r="D73" s="54" t="s">
        <v>32</v>
      </c>
      <c r="E73" s="136">
        <f>E70*$R73</f>
        <v>0.3163116232</v>
      </c>
      <c r="F73" s="136"/>
      <c r="G73" s="136">
        <f>G70*$R73</f>
        <v>0.1439195643</v>
      </c>
      <c r="H73" s="136"/>
      <c r="I73" s="136">
        <f>I70*$R73</f>
        <v>0.05650360834</v>
      </c>
      <c r="J73" s="136"/>
      <c r="K73" s="136">
        <f>K70*$R73</f>
        <v>0.01831516338</v>
      </c>
      <c r="L73" s="15">
        <f t="shared" si="107"/>
        <v>54.59956755</v>
      </c>
      <c r="M73" s="136">
        <f>M70*$R73</f>
        <v>0.005110855536</v>
      </c>
      <c r="N73" s="136"/>
      <c r="O73" s="136">
        <f>O70*$R73</f>
        <v>0.001266582257</v>
      </c>
      <c r="P73" s="15">
        <f t="shared" si="108"/>
        <v>789.5262973</v>
      </c>
      <c r="Q73" s="6"/>
      <c r="R73" s="141">
        <f>_xlfn.NORM.DIST(0,VLOOKUP(D72,ratings,2,0)-VLOOKUP(D73,ratings,2,0),$A$1,1)</f>
        <v>0.5898941606</v>
      </c>
      <c r="S73" s="6"/>
      <c r="T73" s="6">
        <f t="shared" si="109"/>
        <v>11</v>
      </c>
      <c r="U73" s="142" t="s">
        <v>32</v>
      </c>
      <c r="V73" s="28">
        <f>VLOOKUP(U72,ratings,2,0)-VLOOKUP(U73,ratings,2,0)</f>
        <v>-2.5</v>
      </c>
      <c r="W73" s="29"/>
      <c r="X73" s="19">
        <f t="shared" si="110"/>
        <v>0.5792597094</v>
      </c>
      <c r="Y73" s="20">
        <f t="shared" si="111"/>
        <v>-137.6763106</v>
      </c>
      <c r="Z73" s="32">
        <f>(W72/2)+(V72/2)</f>
        <v>72</v>
      </c>
      <c r="AA73" s="41">
        <v>-3.5</v>
      </c>
      <c r="AB73" s="33"/>
      <c r="AC73" s="7">
        <f>V73</f>
        <v>-2.5</v>
      </c>
      <c r="AD73" s="7"/>
      <c r="AE73" s="7"/>
      <c r="AF73" s="6"/>
      <c r="AG73" s="6"/>
      <c r="AH73" s="6"/>
      <c r="AI73" s="6"/>
      <c r="AJ73" s="6"/>
      <c r="AK73" s="6"/>
    </row>
    <row r="74" ht="14.25" customHeight="1">
      <c r="A74" s="6"/>
      <c r="B74" s="6"/>
      <c r="C74" s="6"/>
      <c r="D74" s="6"/>
      <c r="E74" s="136"/>
      <c r="F74" s="136"/>
      <c r="G74" s="136"/>
      <c r="H74" s="136"/>
      <c r="I74" s="136"/>
      <c r="J74" s="136"/>
      <c r="K74" s="136"/>
      <c r="L74" s="137"/>
      <c r="M74" s="136"/>
      <c r="N74" s="136"/>
      <c r="O74" s="136"/>
      <c r="P74" s="7"/>
      <c r="Q74" s="6"/>
      <c r="R74" s="6"/>
      <c r="S74" s="6"/>
      <c r="T74" s="6"/>
      <c r="U74" s="6"/>
      <c r="V74" s="138"/>
      <c r="W74" s="7"/>
      <c r="X74" s="136"/>
      <c r="Y74" s="7"/>
      <c r="Z74" s="7"/>
      <c r="AA74" s="7"/>
      <c r="AB74" s="7"/>
      <c r="AC74" s="7"/>
      <c r="AD74" s="7"/>
      <c r="AE74" s="7"/>
      <c r="AF74" s="6"/>
      <c r="AG74" s="6"/>
      <c r="AH74" s="6"/>
      <c r="AI74" s="6"/>
      <c r="AJ74" s="6"/>
      <c r="AK74" s="6"/>
    </row>
    <row r="75" ht="14.25" customHeight="1">
      <c r="A75" s="6"/>
      <c r="B75" s="6"/>
      <c r="C75" s="6"/>
      <c r="D75" s="6"/>
      <c r="E75" s="136">
        <f t="shared" ref="E75:K75" si="112">E3</f>
        <v>0.003661162225</v>
      </c>
      <c r="F75" s="136" t="str">
        <f t="shared" si="112"/>
        <v/>
      </c>
      <c r="G75" s="136">
        <f t="shared" si="112"/>
        <v>0.0001110416077</v>
      </c>
      <c r="H75" s="136" t="str">
        <f t="shared" si="112"/>
        <v/>
      </c>
      <c r="I75" s="136">
        <f t="shared" si="112"/>
        <v>0.000003316664595</v>
      </c>
      <c r="J75" s="136" t="str">
        <f t="shared" si="112"/>
        <v/>
      </c>
      <c r="K75" s="136">
        <f t="shared" si="112"/>
        <v>0.00000006072348766</v>
      </c>
      <c r="L75" s="136"/>
      <c r="M75" s="136">
        <f t="shared" ref="M75:O75" si="113">M3</f>
        <v>0.0000000005412576732</v>
      </c>
      <c r="N75" s="136" t="str">
        <f t="shared" si="113"/>
        <v/>
      </c>
      <c r="O75" s="136">
        <f t="shared" si="113"/>
        <v>0</v>
      </c>
      <c r="P75" s="7"/>
      <c r="Q75" s="6"/>
      <c r="R75" s="6"/>
      <c r="S75" s="6"/>
      <c r="T75" s="6"/>
      <c r="U75" s="6"/>
      <c r="V75" s="138"/>
      <c r="W75" s="7"/>
      <c r="X75" s="136"/>
      <c r="Y75" s="7"/>
      <c r="Z75" s="7"/>
      <c r="AA75" s="7"/>
      <c r="AB75" s="7"/>
      <c r="AC75" s="7"/>
      <c r="AD75" s="7"/>
      <c r="AE75" s="7"/>
      <c r="AF75" s="6"/>
      <c r="AG75" s="6"/>
      <c r="AH75" s="6"/>
      <c r="AI75" s="6"/>
      <c r="AJ75" s="6"/>
      <c r="AK75" s="6"/>
    </row>
    <row r="76" ht="14.25" customHeight="1">
      <c r="A76" s="6"/>
      <c r="B76" s="6"/>
      <c r="C76" s="6"/>
      <c r="D76" s="2" t="s">
        <v>2</v>
      </c>
      <c r="E76" s="3" t="s">
        <v>3</v>
      </c>
      <c r="F76" s="136"/>
      <c r="G76" s="3" t="s">
        <v>5</v>
      </c>
      <c r="H76" s="136"/>
      <c r="I76" s="3" t="s">
        <v>6</v>
      </c>
      <c r="J76" s="136"/>
      <c r="K76" s="3" t="s">
        <v>7</v>
      </c>
      <c r="L76" s="137"/>
      <c r="M76" s="5" t="s">
        <v>9</v>
      </c>
      <c r="N76" s="136"/>
      <c r="O76" s="5" t="s">
        <v>10</v>
      </c>
      <c r="P76" s="7"/>
      <c r="Q76" s="6"/>
      <c r="R76" s="6"/>
      <c r="S76" s="6"/>
      <c r="T76" s="6"/>
      <c r="U76" s="2" t="s">
        <v>12</v>
      </c>
      <c r="V76" s="4" t="s">
        <v>13</v>
      </c>
      <c r="W76" s="4" t="s">
        <v>14</v>
      </c>
      <c r="X76" s="3" t="s">
        <v>15</v>
      </c>
      <c r="Y76" s="4" t="s">
        <v>16</v>
      </c>
      <c r="Z76" s="4" t="s">
        <v>17</v>
      </c>
      <c r="AA76" s="4" t="s">
        <v>13</v>
      </c>
      <c r="AB76" s="4" t="s">
        <v>14</v>
      </c>
      <c r="AC76" s="7"/>
      <c r="AD76" s="7"/>
      <c r="AE76" s="7"/>
      <c r="AF76" s="6"/>
      <c r="AG76" s="6"/>
      <c r="AH76" s="6"/>
      <c r="AI76" s="6"/>
      <c r="AJ76" s="6"/>
      <c r="AK76" s="6"/>
    </row>
    <row r="77" ht="14.25" customHeight="1">
      <c r="A77" s="11" t="s">
        <v>19</v>
      </c>
      <c r="B77" s="11" t="s">
        <v>19</v>
      </c>
      <c r="C77" s="11">
        <v>16.0</v>
      </c>
      <c r="D77" s="11" t="s">
        <v>21</v>
      </c>
      <c r="E77" s="136">
        <f>E75*$R77</f>
        <v>0.002224040965</v>
      </c>
      <c r="F77" s="136"/>
      <c r="G77" s="136">
        <f>G75*$R77</f>
        <v>0.00006745428617</v>
      </c>
      <c r="H77" s="136"/>
      <c r="I77" s="136">
        <f>I75*$R77</f>
        <v>0.000002014769485</v>
      </c>
      <c r="J77" s="136"/>
      <c r="K77" s="136">
        <f>K75*$R77</f>
        <v>0.00000003688760996</v>
      </c>
      <c r="L77" s="15">
        <f t="shared" ref="L77:L78" si="114">1/K77</f>
        <v>27109373.61</v>
      </c>
      <c r="M77" s="136">
        <f>M75*$R77</f>
        <v>0.0000000003287970224</v>
      </c>
      <c r="N77" s="136"/>
      <c r="O77" s="136">
        <f>O75*$R77</f>
        <v>0</v>
      </c>
      <c r="P77" s="15">
        <f t="shared" ref="P77:P78" si="115">1/O77</f>
        <v>441180996121</v>
      </c>
      <c r="Q77" s="6"/>
      <c r="R77" s="139">
        <f>_xlfn.NORM.DIST(0,VLOOKUP(D78,ratings,2,0)-VLOOKUP(D77,ratings,2,0),$A$1,1)</f>
        <v>0.6074685657</v>
      </c>
      <c r="S77" s="6"/>
      <c r="T77" s="6">
        <f t="shared" ref="T77:T78" si="116">C77</f>
        <v>16</v>
      </c>
      <c r="U77" s="143" t="s">
        <v>21</v>
      </c>
      <c r="V77" s="17">
        <f>VLOOKUP($U78,ratings,2,0)-VLOOKUP($U77,ratings,2,0)</f>
        <v>-3</v>
      </c>
      <c r="W77" s="18">
        <f>VLOOKUP($U78,ratings22,3,0)+VLOOKUP($U77,ratings22,3,0)-146.5</f>
        <v>138</v>
      </c>
      <c r="X77" s="19">
        <f t="shared" ref="X77:X78" si="117">_xlfn.NORM.DIST(0,V77,12.5,1)</f>
        <v>0.5948348717</v>
      </c>
      <c r="Y77" s="20">
        <f t="shared" ref="Y77:Y78" si="118">IF(X77&gt;0.5,-(X77/(1-X77)),(1-X77)/X77)*100</f>
        <v>-146.8129486</v>
      </c>
      <c r="Z77" s="21">
        <f>(W77/2)+(V78/2)</f>
        <v>70.5</v>
      </c>
      <c r="AA77" s="37">
        <v>-3.5</v>
      </c>
      <c r="AB77" s="37">
        <v>141.5</v>
      </c>
      <c r="AC77" s="7">
        <f>W77</f>
        <v>138</v>
      </c>
      <c r="AD77" s="7"/>
      <c r="AE77" s="7"/>
      <c r="AF77" s="6"/>
      <c r="AG77" s="6"/>
      <c r="AH77" s="6"/>
      <c r="AI77" s="6"/>
      <c r="AJ77" s="6"/>
      <c r="AK77" s="6"/>
    </row>
    <row r="78" ht="14.25" customHeight="1">
      <c r="A78" s="6"/>
      <c r="B78" s="11" t="s">
        <v>19</v>
      </c>
      <c r="C78" s="11">
        <v>16.0</v>
      </c>
      <c r="D78" s="54" t="s">
        <v>91</v>
      </c>
      <c r="E78" s="136">
        <f>E75*$R78</f>
        <v>0.001437121259</v>
      </c>
      <c r="F78" s="136"/>
      <c r="G78" s="136">
        <f>G75*$R78</f>
        <v>0.00004358732154</v>
      </c>
      <c r="H78" s="136"/>
      <c r="I78" s="136">
        <f>I75*$R78</f>
        <v>0.000001301895111</v>
      </c>
      <c r="J78" s="136"/>
      <c r="K78" s="136">
        <f>K75*$R78</f>
        <v>0.00000002383587771</v>
      </c>
      <c r="L78" s="15">
        <f t="shared" si="114"/>
        <v>41953563.12</v>
      </c>
      <c r="M78" s="136">
        <f>M75*$R78</f>
        <v>0.0000000002124606508</v>
      </c>
      <c r="N78" s="136"/>
      <c r="O78" s="136">
        <f>O75*$R78</f>
        <v>0</v>
      </c>
      <c r="P78" s="15">
        <f t="shared" si="115"/>
        <v>682757006289</v>
      </c>
      <c r="Q78" s="6"/>
      <c r="R78" s="141">
        <f>_xlfn.NORM.DIST(0,VLOOKUP(D77,ratings,2,0)-VLOOKUP(D78,ratings,2,0),$A$1,1)</f>
        <v>0.3925314343</v>
      </c>
      <c r="S78" s="6"/>
      <c r="T78" s="6">
        <f t="shared" si="116"/>
        <v>16</v>
      </c>
      <c r="U78" s="144" t="s">
        <v>91</v>
      </c>
      <c r="V78" s="28">
        <f>VLOOKUP(U77,ratings,2,0)-VLOOKUP(U78,ratings,2,0)</f>
        <v>3</v>
      </c>
      <c r="W78" s="29"/>
      <c r="X78" s="19">
        <f t="shared" si="117"/>
        <v>0.4051651283</v>
      </c>
      <c r="Y78" s="20">
        <f t="shared" si="118"/>
        <v>146.8129486</v>
      </c>
      <c r="Z78" s="32">
        <f>(W77/2)+(V77/2)</f>
        <v>67.5</v>
      </c>
      <c r="AA78" s="41">
        <v>3.5</v>
      </c>
      <c r="AB78" s="33"/>
      <c r="AC78" s="7">
        <f>V78</f>
        <v>3</v>
      </c>
      <c r="AD78" s="7"/>
      <c r="AE78" s="7"/>
      <c r="AF78" s="6"/>
      <c r="AG78" s="6"/>
      <c r="AH78" s="6"/>
      <c r="AI78" s="6"/>
      <c r="AJ78" s="6"/>
      <c r="AK78" s="6"/>
    </row>
    <row r="79" ht="14.25" customHeight="1">
      <c r="A79" s="6"/>
      <c r="B79" s="6"/>
      <c r="C79" s="6"/>
      <c r="D79" s="6"/>
      <c r="E79" s="136"/>
      <c r="F79" s="136"/>
      <c r="G79" s="136"/>
      <c r="H79" s="136"/>
      <c r="I79" s="136"/>
      <c r="J79" s="136"/>
      <c r="K79" s="136"/>
      <c r="L79" s="137"/>
      <c r="M79" s="136"/>
      <c r="N79" s="136"/>
      <c r="O79" s="136"/>
      <c r="P79" s="7"/>
      <c r="Q79" s="6"/>
      <c r="R79" s="6"/>
      <c r="S79" s="6"/>
      <c r="T79" s="6"/>
      <c r="U79" s="6"/>
      <c r="V79" s="138"/>
      <c r="W79" s="7"/>
      <c r="X79" s="136"/>
      <c r="Y79" s="7"/>
      <c r="Z79" s="7"/>
      <c r="AA79" s="7"/>
      <c r="AB79" s="7"/>
      <c r="AC79" s="7"/>
      <c r="AD79" s="7"/>
      <c r="AE79" s="7"/>
      <c r="AF79" s="6"/>
      <c r="AG79" s="6"/>
      <c r="AH79" s="6"/>
      <c r="AI79" s="6"/>
      <c r="AJ79" s="6"/>
      <c r="AK79" s="6"/>
    </row>
    <row r="80" ht="14.25" customHeight="1">
      <c r="A80" s="6"/>
      <c r="B80" s="6"/>
      <c r="C80" s="6"/>
      <c r="D80" s="6"/>
      <c r="E80" s="136">
        <f t="shared" ref="E80:K80" si="119">E35</f>
        <v>0.002779434358</v>
      </c>
      <c r="F80" s="136" t="str">
        <f t="shared" si="119"/>
        <v/>
      </c>
      <c r="G80" s="136">
        <f t="shared" si="119"/>
        <v>0.0001348272566</v>
      </c>
      <c r="H80" s="136" t="str">
        <f t="shared" si="119"/>
        <v/>
      </c>
      <c r="I80" s="136">
        <f t="shared" si="119"/>
        <v>0.000006101025434</v>
      </c>
      <c r="J80" s="136" t="str">
        <f t="shared" si="119"/>
        <v/>
      </c>
      <c r="K80" s="136">
        <f t="shared" si="119"/>
        <v>0.0000001473051217</v>
      </c>
      <c r="L80" s="136"/>
      <c r="M80" s="136">
        <f t="shared" ref="M80:O80" si="120">M35</f>
        <v>0.000000002459945543</v>
      </c>
      <c r="N80" s="136" t="str">
        <f t="shared" si="120"/>
        <v/>
      </c>
      <c r="O80" s="136">
        <f t="shared" si="120"/>
        <v>0</v>
      </c>
      <c r="P80" s="7"/>
      <c r="Q80" s="6"/>
      <c r="R80" s="6"/>
      <c r="S80" s="6"/>
      <c r="T80" s="6"/>
      <c r="U80" s="6"/>
      <c r="V80" s="138"/>
      <c r="W80" s="7"/>
      <c r="X80" s="136"/>
      <c r="Y80" s="7"/>
      <c r="Z80" s="7"/>
      <c r="AA80" s="7"/>
      <c r="AB80" s="7"/>
      <c r="AC80" s="7"/>
      <c r="AD80" s="7"/>
      <c r="AE80" s="7"/>
      <c r="AF80" s="6"/>
      <c r="AG80" s="6"/>
      <c r="AH80" s="6"/>
      <c r="AI80" s="6"/>
      <c r="AJ80" s="6"/>
      <c r="AK80" s="6"/>
    </row>
    <row r="81" ht="14.25" customHeight="1">
      <c r="A81" s="6"/>
      <c r="B81" s="6"/>
      <c r="C81" s="6"/>
      <c r="D81" s="2" t="s">
        <v>2</v>
      </c>
      <c r="E81" s="3" t="s">
        <v>3</v>
      </c>
      <c r="F81" s="136"/>
      <c r="G81" s="3" t="s">
        <v>5</v>
      </c>
      <c r="H81" s="136"/>
      <c r="I81" s="3" t="s">
        <v>6</v>
      </c>
      <c r="J81" s="136"/>
      <c r="K81" s="3" t="s">
        <v>7</v>
      </c>
      <c r="L81" s="137"/>
      <c r="M81" s="5" t="s">
        <v>9</v>
      </c>
      <c r="N81" s="136"/>
      <c r="O81" s="5" t="s">
        <v>10</v>
      </c>
      <c r="P81" s="7"/>
      <c r="Q81" s="6"/>
      <c r="R81" s="6"/>
      <c r="S81" s="6"/>
      <c r="T81" s="6"/>
      <c r="U81" s="2" t="s">
        <v>12</v>
      </c>
      <c r="V81" s="4" t="s">
        <v>13</v>
      </c>
      <c r="W81" s="4" t="s">
        <v>14</v>
      </c>
      <c r="X81" s="3" t="s">
        <v>15</v>
      </c>
      <c r="Y81" s="4" t="s">
        <v>16</v>
      </c>
      <c r="Z81" s="4" t="s">
        <v>17</v>
      </c>
      <c r="AA81" s="4" t="s">
        <v>13</v>
      </c>
      <c r="AB81" s="4" t="s">
        <v>14</v>
      </c>
      <c r="AC81" s="7"/>
      <c r="AD81" s="7"/>
      <c r="AE81" s="7"/>
      <c r="AF81" s="6"/>
      <c r="AG81" s="6"/>
      <c r="AH81" s="6"/>
      <c r="AI81" s="6"/>
      <c r="AJ81" s="6"/>
      <c r="AK81" s="6"/>
    </row>
    <row r="82" ht="14.25" customHeight="1">
      <c r="A82" s="11" t="s">
        <v>28</v>
      </c>
      <c r="B82" s="11" t="s">
        <v>28</v>
      </c>
      <c r="C82" s="11">
        <v>16.0</v>
      </c>
      <c r="D82" s="11" t="s">
        <v>59</v>
      </c>
      <c r="E82" s="136">
        <f>E80*$R82</f>
        <v>0.001490381584</v>
      </c>
      <c r="F82" s="136"/>
      <c r="G82" s="136">
        <f>G80*$R82</f>
        <v>0.00007229674616</v>
      </c>
      <c r="H82" s="136"/>
      <c r="I82" s="136">
        <f>I80*$R82</f>
        <v>0.000003271477134</v>
      </c>
      <c r="J82" s="136"/>
      <c r="K82" s="136">
        <f>K80*$R82</f>
        <v>0.00000007898759686</v>
      </c>
      <c r="L82" s="15">
        <f t="shared" ref="L82:L83" si="121">1/K82</f>
        <v>12660215.52</v>
      </c>
      <c r="M82" s="136">
        <f>M80*$R82</f>
        <v>0.000000001319066062</v>
      </c>
      <c r="N82" s="136"/>
      <c r="O82" s="136">
        <f>O80*$R82</f>
        <v>0</v>
      </c>
      <c r="P82" s="15">
        <f t="shared" ref="P82:P83" si="122">1/O82</f>
        <v>59141859653</v>
      </c>
      <c r="Q82" s="6"/>
      <c r="R82" s="139">
        <f>_xlfn.NORM.DIST(0,VLOOKUP(D83,ratings,2,0)-VLOOKUP(D82,ratings,2,0),$A$1,1)</f>
        <v>0.5362175867</v>
      </c>
      <c r="S82" s="6"/>
      <c r="T82" s="6">
        <f t="shared" ref="T82:T83" si="123">C82</f>
        <v>16</v>
      </c>
      <c r="U82" s="145" t="s">
        <v>59</v>
      </c>
      <c r="V82" s="17">
        <f>VLOOKUP($U83,ratings,2,0)-VLOOKUP($U82,ratings,2,0)</f>
        <v>-1</v>
      </c>
      <c r="W82" s="18">
        <f>VLOOKUP($U83,ratings22,3,0)+VLOOKUP($U82,ratings22,3,0)-146.5</f>
        <v>125</v>
      </c>
      <c r="X82" s="19">
        <f t="shared" ref="X82:X83" si="124">_xlfn.NORM.DIST(0,V82,12.5,1)</f>
        <v>0.531881372</v>
      </c>
      <c r="Y82" s="20">
        <f t="shared" ref="Y82:Y83" si="125">IF(X82&gt;0.5,-(X82/(1-X82)),(1-X82)/X82)*100</f>
        <v>-113.6210653</v>
      </c>
      <c r="Z82" s="21">
        <f>(W82/2)+(V83/2)</f>
        <v>63</v>
      </c>
      <c r="AA82" s="37">
        <v>-2.5</v>
      </c>
      <c r="AB82" s="37">
        <v>131.5</v>
      </c>
      <c r="AC82" s="7">
        <f>W82</f>
        <v>125</v>
      </c>
      <c r="AD82" s="7"/>
      <c r="AE82" s="7"/>
      <c r="AF82" s="6"/>
      <c r="AG82" s="6"/>
      <c r="AH82" s="6"/>
      <c r="AI82" s="6"/>
      <c r="AJ82" s="6"/>
      <c r="AK82" s="6"/>
    </row>
    <row r="83" ht="14.25" customHeight="1">
      <c r="A83" s="6"/>
      <c r="B83" s="11" t="s">
        <v>28</v>
      </c>
      <c r="C83" s="11">
        <v>16.0</v>
      </c>
      <c r="D83" s="54" t="s">
        <v>92</v>
      </c>
      <c r="E83" s="136">
        <f>E80*$R83</f>
        <v>0.001289052774</v>
      </c>
      <c r="F83" s="136"/>
      <c r="G83" s="136">
        <f>G80*$R83</f>
        <v>0.00006253051045</v>
      </c>
      <c r="H83" s="136"/>
      <c r="I83" s="136">
        <f>I80*$R83</f>
        <v>0.000002829548299</v>
      </c>
      <c r="J83" s="136"/>
      <c r="K83" s="136">
        <f>K80*$R83</f>
        <v>0.00000006831752483</v>
      </c>
      <c r="L83" s="15">
        <f t="shared" si="121"/>
        <v>14637532.65</v>
      </c>
      <c r="M83" s="136">
        <f>M80*$R83</f>
        <v>0.00000000114087948</v>
      </c>
      <c r="N83" s="136"/>
      <c r="O83" s="136">
        <f>O80*$R83</f>
        <v>0</v>
      </c>
      <c r="P83" s="15">
        <f t="shared" si="122"/>
        <v>68378843928</v>
      </c>
      <c r="Q83" s="6"/>
      <c r="R83" s="141">
        <f>_xlfn.NORM.DIST(0,VLOOKUP(D82,ratings,2,0)-VLOOKUP(D83,ratings,2,0),$A$1,1)</f>
        <v>0.4637824133</v>
      </c>
      <c r="S83" s="6"/>
      <c r="T83" s="6">
        <f t="shared" si="123"/>
        <v>16</v>
      </c>
      <c r="U83" s="146" t="s">
        <v>92</v>
      </c>
      <c r="V83" s="28">
        <f>VLOOKUP(U82,ratings,2,0)-VLOOKUP(U83,ratings,2,0)</f>
        <v>1</v>
      </c>
      <c r="W83" s="29"/>
      <c r="X83" s="19">
        <f t="shared" si="124"/>
        <v>0.468118628</v>
      </c>
      <c r="Y83" s="20">
        <f t="shared" si="125"/>
        <v>113.6210653</v>
      </c>
      <c r="Z83" s="32">
        <f>(W82/2)+(V82/2)</f>
        <v>62</v>
      </c>
      <c r="AA83" s="41">
        <v>2.5</v>
      </c>
      <c r="AB83" s="33"/>
      <c r="AC83" s="7">
        <f>V83</f>
        <v>1</v>
      </c>
      <c r="AD83" s="7"/>
      <c r="AE83" s="7"/>
      <c r="AF83" s="6"/>
      <c r="AG83" s="6"/>
      <c r="AH83" s="6"/>
      <c r="AI83" s="6"/>
      <c r="AJ83" s="6"/>
      <c r="AK83" s="6"/>
    </row>
    <row r="84" ht="14.25" customHeight="1">
      <c r="A84" s="6"/>
      <c r="B84" s="6"/>
      <c r="C84" s="6"/>
      <c r="D84" s="6"/>
      <c r="E84" s="136"/>
      <c r="F84" s="136"/>
      <c r="G84" s="136"/>
      <c r="H84" s="136"/>
      <c r="I84" s="136"/>
      <c r="J84" s="136"/>
      <c r="K84" s="136"/>
      <c r="L84" s="137"/>
      <c r="M84" s="136"/>
      <c r="N84" s="136"/>
      <c r="O84" s="136"/>
      <c r="P84" s="7"/>
      <c r="Q84" s="6"/>
      <c r="R84" s="6"/>
      <c r="S84" s="6"/>
      <c r="T84" s="6"/>
      <c r="U84" s="6"/>
      <c r="V84" s="138"/>
      <c r="W84" s="7"/>
      <c r="X84" s="136"/>
      <c r="Y84" s="7"/>
      <c r="Z84" s="7"/>
      <c r="AA84" s="7"/>
      <c r="AB84" s="7"/>
      <c r="AC84" s="7"/>
      <c r="AD84" s="7"/>
      <c r="AE84" s="7"/>
      <c r="AF84" s="6"/>
      <c r="AG84" s="6"/>
      <c r="AH84" s="6"/>
      <c r="AI84" s="6"/>
      <c r="AJ84" s="6"/>
      <c r="AK84" s="6"/>
    </row>
    <row r="85" ht="14.25" customHeight="1">
      <c r="A85" s="6"/>
      <c r="B85" s="6"/>
      <c r="C85" s="6"/>
      <c r="D85" s="6"/>
      <c r="E85" s="136">
        <f t="shared" ref="E85:K85" si="126">E59</f>
        <v>0.3925314343</v>
      </c>
      <c r="F85" s="136" t="str">
        <f t="shared" si="126"/>
        <v/>
      </c>
      <c r="G85" s="136">
        <f t="shared" si="126"/>
        <v>0.1780763588</v>
      </c>
      <c r="H85" s="136" t="str">
        <f t="shared" si="126"/>
        <v/>
      </c>
      <c r="I85" s="136">
        <f t="shared" si="126"/>
        <v>0.05343627202</v>
      </c>
      <c r="J85" s="136" t="str">
        <f t="shared" si="126"/>
        <v/>
      </c>
      <c r="K85" s="136">
        <f t="shared" si="126"/>
        <v>0.01175877761</v>
      </c>
      <c r="L85" s="136"/>
      <c r="M85" s="136">
        <f t="shared" ref="M85:O85" si="127">M59</f>
        <v>0.002312861463</v>
      </c>
      <c r="N85" s="136" t="str">
        <f t="shared" si="127"/>
        <v/>
      </c>
      <c r="O85" s="136">
        <f t="shared" si="127"/>
        <v>0.0004799611498</v>
      </c>
      <c r="P85" s="7"/>
      <c r="Q85" s="6"/>
      <c r="R85" s="6"/>
      <c r="S85" s="6"/>
      <c r="T85" s="6"/>
      <c r="U85" s="6"/>
      <c r="V85" s="138"/>
      <c r="W85" s="7"/>
      <c r="X85" s="136"/>
      <c r="Y85" s="7"/>
      <c r="Z85" s="7"/>
      <c r="AA85" s="7"/>
      <c r="AB85" s="7"/>
      <c r="AC85" s="7"/>
      <c r="AD85" s="7"/>
      <c r="AE85" s="7"/>
      <c r="AF85" s="6"/>
      <c r="AG85" s="6"/>
      <c r="AH85" s="6"/>
      <c r="AI85" s="6"/>
      <c r="AJ85" s="6"/>
      <c r="AK85" s="6"/>
    </row>
    <row r="86" ht="14.25" customHeight="1">
      <c r="A86" s="6"/>
      <c r="B86" s="6"/>
      <c r="C86" s="6"/>
      <c r="D86" s="2" t="s">
        <v>2</v>
      </c>
      <c r="E86" s="3" t="s">
        <v>3</v>
      </c>
      <c r="F86" s="136"/>
      <c r="G86" s="3" t="s">
        <v>5</v>
      </c>
      <c r="H86" s="136"/>
      <c r="I86" s="3" t="s">
        <v>6</v>
      </c>
      <c r="J86" s="136"/>
      <c r="K86" s="3" t="s">
        <v>7</v>
      </c>
      <c r="L86" s="137"/>
      <c r="M86" s="5" t="s">
        <v>9</v>
      </c>
      <c r="N86" s="136"/>
      <c r="O86" s="5" t="s">
        <v>10</v>
      </c>
      <c r="P86" s="7"/>
      <c r="Q86" s="6"/>
      <c r="R86" s="6"/>
      <c r="S86" s="6"/>
      <c r="T86" s="6"/>
      <c r="U86" s="2" t="s">
        <v>12</v>
      </c>
      <c r="V86" s="4" t="s">
        <v>13</v>
      </c>
      <c r="W86" s="4" t="s">
        <v>14</v>
      </c>
      <c r="X86" s="3" t="s">
        <v>15</v>
      </c>
      <c r="Y86" s="4" t="s">
        <v>16</v>
      </c>
      <c r="Z86" s="4" t="s">
        <v>17</v>
      </c>
      <c r="AA86" s="4" t="s">
        <v>13</v>
      </c>
      <c r="AB86" s="4" t="s">
        <v>14</v>
      </c>
      <c r="AC86" s="7"/>
      <c r="AD86" s="7"/>
      <c r="AE86" s="7"/>
      <c r="AF86" s="6"/>
      <c r="AG86" s="6"/>
      <c r="AH86" s="6"/>
      <c r="AI86" s="6"/>
      <c r="AJ86" s="6"/>
      <c r="AK86" s="6"/>
    </row>
    <row r="87" ht="14.25" customHeight="1">
      <c r="A87" s="11" t="s">
        <v>26</v>
      </c>
      <c r="B87" s="11" t="s">
        <v>26</v>
      </c>
      <c r="C87" s="11">
        <v>11.0</v>
      </c>
      <c r="D87" s="11" t="s">
        <v>93</v>
      </c>
      <c r="E87" s="136">
        <f>E85*$R87</f>
        <v>0.1749775244</v>
      </c>
      <c r="F87" s="136"/>
      <c r="G87" s="136">
        <f>G85*$R87</f>
        <v>0.07938054814</v>
      </c>
      <c r="H87" s="136"/>
      <c r="I87" s="136">
        <f>I85*$R87</f>
        <v>0.02382012184</v>
      </c>
      <c r="J87" s="136"/>
      <c r="K87" s="136">
        <f>K85*$R87</f>
        <v>0.005241673956</v>
      </c>
      <c r="L87" s="15">
        <f t="shared" ref="L87:L88" si="128">1/K87</f>
        <v>190.778749</v>
      </c>
      <c r="M87" s="136">
        <f>M85*$R87</f>
        <v>0.001030997106</v>
      </c>
      <c r="N87" s="136"/>
      <c r="O87" s="136">
        <f>O85*$R87</f>
        <v>0.0002139507984</v>
      </c>
      <c r="P87" s="15">
        <f t="shared" ref="P87:P88" si="129">1/O87</f>
        <v>4673.971807</v>
      </c>
      <c r="Q87" s="6"/>
      <c r="R87" s="139">
        <f>_xlfn.NORM.DIST(0,VLOOKUP(D88,ratings,2,0)-VLOOKUP(D87,ratings,2,0),$A$1,1)</f>
        <v>0.4457669095</v>
      </c>
      <c r="S87" s="6"/>
      <c r="T87" s="6">
        <f t="shared" ref="T87:T88" si="130">C87</f>
        <v>11</v>
      </c>
      <c r="U87" s="147" t="s">
        <v>93</v>
      </c>
      <c r="V87" s="17">
        <f>VLOOKUP($U88,ratings,2,0)-VLOOKUP($U87,ratings,2,0)</f>
        <v>1.5</v>
      </c>
      <c r="W87" s="18">
        <f>VLOOKUP($U88,ratings22,3,0)+VLOOKUP($U87,ratings22,3,0)-146.5</f>
        <v>149.5</v>
      </c>
      <c r="X87" s="19">
        <f t="shared" ref="X87:X88" si="131">_xlfn.NORM.DIST(0,V87,12.5,1)</f>
        <v>0.452241574</v>
      </c>
      <c r="Y87" s="20">
        <f t="shared" ref="Y87:Y88" si="132">IF(X87&gt;0.5,-(X87/(1-X87)),(1-X87)/X87)*100</f>
        <v>121.1207588</v>
      </c>
      <c r="Z87" s="21">
        <f>(W87/2)+(V88/2)</f>
        <v>74</v>
      </c>
      <c r="AA87" s="37">
        <v>2.5</v>
      </c>
      <c r="AB87" s="37">
        <v>149.5</v>
      </c>
      <c r="AC87" s="7">
        <f>W87</f>
        <v>149.5</v>
      </c>
      <c r="AD87" s="7"/>
      <c r="AE87" s="7"/>
      <c r="AF87" s="6"/>
      <c r="AG87" s="6"/>
      <c r="AH87" s="6"/>
      <c r="AI87" s="6"/>
      <c r="AJ87" s="6"/>
      <c r="AK87" s="6"/>
    </row>
    <row r="88" ht="14.25" customHeight="1">
      <c r="A88" s="6"/>
      <c r="B88" s="11" t="s">
        <v>26</v>
      </c>
      <c r="C88" s="11">
        <v>11.0</v>
      </c>
      <c r="D88" s="54" t="s">
        <v>83</v>
      </c>
      <c r="E88" s="136">
        <f>E85*$R88</f>
        <v>0.2175539099</v>
      </c>
      <c r="F88" s="136"/>
      <c r="G88" s="136">
        <f>G85*$R88</f>
        <v>0.0986958107</v>
      </c>
      <c r="H88" s="136"/>
      <c r="I88" s="136">
        <f>I85*$R88</f>
        <v>0.02961615018</v>
      </c>
      <c r="J88" s="136"/>
      <c r="K88" s="136">
        <f>K85*$R88</f>
        <v>0.006517103656</v>
      </c>
      <c r="L88" s="15">
        <f t="shared" si="128"/>
        <v>153.442396</v>
      </c>
      <c r="M88" s="136">
        <f>M85*$R88</f>
        <v>0.001281864356</v>
      </c>
      <c r="N88" s="136"/>
      <c r="O88" s="136">
        <f>O85*$R88</f>
        <v>0.0002660103513</v>
      </c>
      <c r="P88" s="15">
        <f t="shared" si="129"/>
        <v>3759.252206</v>
      </c>
      <c r="Q88" s="6"/>
      <c r="R88" s="141">
        <f>_xlfn.NORM.DIST(0,VLOOKUP(D87,ratings,2,0)-VLOOKUP(D88,ratings,2,0),$A$1,1)</f>
        <v>0.5542330905</v>
      </c>
      <c r="S88" s="6"/>
      <c r="T88" s="6">
        <f t="shared" si="130"/>
        <v>11</v>
      </c>
      <c r="U88" s="148" t="s">
        <v>83</v>
      </c>
      <c r="V88" s="28">
        <f>VLOOKUP(U87,ratings,2,0)-VLOOKUP(U88,ratings,2,0)</f>
        <v>-1.5</v>
      </c>
      <c r="W88" s="29"/>
      <c r="X88" s="19">
        <f t="shared" si="131"/>
        <v>0.547758426</v>
      </c>
      <c r="Y88" s="20">
        <f t="shared" si="132"/>
        <v>-121.1207588</v>
      </c>
      <c r="Z88" s="32">
        <f>(W87/2)+(V87/2)</f>
        <v>75.5</v>
      </c>
      <c r="AA88" s="41">
        <v>-2.5</v>
      </c>
      <c r="AB88" s="33"/>
      <c r="AC88" s="7">
        <f>V88</f>
        <v>-1.5</v>
      </c>
      <c r="AD88" s="7"/>
      <c r="AE88" s="7"/>
      <c r="AF88" s="6"/>
      <c r="AG88" s="6"/>
      <c r="AH88" s="6"/>
      <c r="AI88" s="6"/>
      <c r="AJ88" s="6"/>
      <c r="AK88" s="6"/>
    </row>
    <row r="89" ht="14.25" customHeight="1">
      <c r="A89" s="6"/>
      <c r="B89" s="6"/>
      <c r="C89" s="6"/>
      <c r="D89" s="6"/>
      <c r="E89" s="136"/>
      <c r="F89" s="136"/>
      <c r="G89" s="136"/>
      <c r="H89" s="136"/>
      <c r="I89" s="136"/>
      <c r="J89" s="136"/>
      <c r="K89" s="136"/>
      <c r="L89" s="137"/>
      <c r="M89" s="136"/>
      <c r="N89" s="136"/>
      <c r="O89" s="136"/>
      <c r="P89" s="7"/>
      <c r="Q89" s="6"/>
      <c r="R89" s="6"/>
      <c r="S89" s="6"/>
      <c r="T89" s="6"/>
      <c r="U89" s="6"/>
      <c r="V89" s="138"/>
      <c r="W89" s="7"/>
      <c r="X89" s="136"/>
      <c r="Y89" s="7"/>
      <c r="Z89" s="7"/>
      <c r="AA89" s="7"/>
      <c r="AB89" s="7"/>
      <c r="AC89" s="7"/>
      <c r="AD89" s="7"/>
      <c r="AE89" s="7"/>
      <c r="AF89" s="6"/>
      <c r="AG89" s="6"/>
      <c r="AH89" s="6"/>
      <c r="AI89" s="6"/>
      <c r="AJ89" s="6"/>
      <c r="AK89" s="6"/>
    </row>
    <row r="90" ht="14.25" customHeight="1">
      <c r="A90" s="6"/>
      <c r="B90" s="6"/>
      <c r="C90" s="6"/>
      <c r="D90" s="6"/>
      <c r="E90" s="136"/>
      <c r="F90" s="136"/>
      <c r="G90" s="136"/>
      <c r="H90" s="136"/>
      <c r="I90" s="136"/>
      <c r="J90" s="136"/>
      <c r="K90" s="136"/>
      <c r="L90" s="137"/>
      <c r="M90" s="136"/>
      <c r="N90" s="136"/>
      <c r="O90" s="136"/>
      <c r="P90" s="7"/>
      <c r="Q90" s="6"/>
      <c r="R90" s="6"/>
      <c r="S90" s="6"/>
      <c r="T90" s="6"/>
      <c r="U90" s="6"/>
      <c r="V90" s="138"/>
      <c r="W90" s="7"/>
      <c r="X90" s="136"/>
      <c r="Y90" s="7"/>
      <c r="Z90" s="7"/>
      <c r="AA90" s="7"/>
      <c r="AB90" s="7"/>
      <c r="AC90" s="7"/>
      <c r="AD90" s="7"/>
      <c r="AE90" s="7"/>
      <c r="AF90" s="6"/>
      <c r="AG90" s="6"/>
      <c r="AH90" s="6"/>
      <c r="AI90" s="6"/>
      <c r="AJ90" s="6"/>
      <c r="AK90" s="6"/>
    </row>
    <row r="91" ht="14.25" customHeight="1">
      <c r="A91" s="6"/>
      <c r="B91" s="6"/>
      <c r="C91" s="6"/>
      <c r="D91" s="6"/>
      <c r="E91" s="136"/>
      <c r="F91" s="136"/>
      <c r="G91" s="136"/>
      <c r="H91" s="136"/>
      <c r="I91" s="136"/>
      <c r="J91" s="136"/>
      <c r="K91" s="136"/>
      <c r="L91" s="137"/>
      <c r="M91" s="136"/>
      <c r="N91" s="136"/>
      <c r="O91" s="136"/>
      <c r="P91" s="7"/>
      <c r="Q91" s="6"/>
      <c r="R91" s="6"/>
      <c r="S91" s="6"/>
      <c r="T91" s="6"/>
      <c r="U91" s="6"/>
      <c r="V91" s="138"/>
      <c r="W91" s="7"/>
      <c r="X91" s="136"/>
      <c r="Y91" s="7"/>
      <c r="Z91" s="7"/>
      <c r="AA91" s="7"/>
      <c r="AB91" s="7"/>
      <c r="AC91" s="7"/>
      <c r="AD91" s="7"/>
      <c r="AE91" s="7"/>
      <c r="AF91" s="6"/>
      <c r="AG91" s="6"/>
      <c r="AH91" s="6"/>
      <c r="AI91" s="6"/>
      <c r="AJ91" s="6"/>
      <c r="AK91" s="6"/>
    </row>
    <row r="92" ht="14.25" customHeight="1">
      <c r="A92" s="6"/>
      <c r="B92" s="6"/>
      <c r="C92" s="6"/>
      <c r="D92" s="6"/>
      <c r="E92" s="136"/>
      <c r="F92" s="136"/>
      <c r="G92" s="136"/>
      <c r="H92" s="136"/>
      <c r="I92" s="136"/>
      <c r="J92" s="136"/>
      <c r="K92" s="136"/>
      <c r="L92" s="137"/>
      <c r="M92" s="136"/>
      <c r="N92" s="136"/>
      <c r="O92" s="136"/>
      <c r="P92" s="7"/>
      <c r="Q92" s="6"/>
      <c r="R92" s="6"/>
      <c r="S92" s="6"/>
      <c r="T92" s="6"/>
      <c r="U92" s="6"/>
      <c r="V92" s="138"/>
      <c r="W92" s="7"/>
      <c r="X92" s="136"/>
      <c r="Y92" s="7"/>
      <c r="Z92" s="7"/>
      <c r="AA92" s="7"/>
      <c r="AB92" s="7"/>
      <c r="AC92" s="7"/>
      <c r="AD92" s="7"/>
      <c r="AE92" s="7"/>
      <c r="AF92" s="6"/>
      <c r="AG92" s="6"/>
      <c r="AH92" s="6"/>
      <c r="AI92" s="6"/>
      <c r="AJ92" s="6"/>
      <c r="AK92" s="6"/>
    </row>
    <row r="93" ht="14.25" customHeight="1">
      <c r="A93" s="6"/>
      <c r="B93" s="6"/>
      <c r="C93" s="6"/>
      <c r="D93" s="6"/>
      <c r="E93" s="136"/>
      <c r="F93" s="136"/>
      <c r="G93" s="136"/>
      <c r="H93" s="136"/>
      <c r="I93" s="136"/>
      <c r="J93" s="136"/>
      <c r="K93" s="136"/>
      <c r="L93" s="137"/>
      <c r="M93" s="136"/>
      <c r="N93" s="136"/>
      <c r="O93" s="136"/>
      <c r="P93" s="7"/>
      <c r="Q93" s="6"/>
      <c r="R93" s="6"/>
      <c r="S93" s="6"/>
      <c r="T93" s="6"/>
      <c r="U93" s="6"/>
      <c r="V93" s="138"/>
      <c r="W93" s="7"/>
      <c r="X93" s="136"/>
      <c r="Y93" s="7"/>
      <c r="Z93" s="7"/>
      <c r="AA93" s="7"/>
      <c r="AB93" s="7"/>
      <c r="AC93" s="7"/>
      <c r="AD93" s="7"/>
      <c r="AE93" s="7"/>
      <c r="AF93" s="6"/>
      <c r="AG93" s="6"/>
      <c r="AH93" s="6"/>
      <c r="AI93" s="6"/>
      <c r="AJ93" s="6"/>
      <c r="AK93" s="6"/>
    </row>
    <row r="94" ht="14.25" customHeight="1">
      <c r="A94" s="6"/>
      <c r="B94" s="6"/>
      <c r="C94" s="6"/>
      <c r="D94" s="6"/>
      <c r="E94" s="136"/>
      <c r="F94" s="136"/>
      <c r="G94" s="136"/>
      <c r="H94" s="136"/>
      <c r="I94" s="136"/>
      <c r="J94" s="136"/>
      <c r="K94" s="136"/>
      <c r="L94" s="137"/>
      <c r="M94" s="136"/>
      <c r="N94" s="136"/>
      <c r="O94" s="136"/>
      <c r="P94" s="7"/>
      <c r="Q94" s="6"/>
      <c r="R94" s="6"/>
      <c r="S94" s="6"/>
      <c r="T94" s="6"/>
      <c r="U94" s="6"/>
      <c r="V94" s="138"/>
      <c r="W94" s="7"/>
      <c r="X94" s="136"/>
      <c r="Y94" s="7"/>
      <c r="Z94" s="7"/>
      <c r="AA94" s="7"/>
      <c r="AB94" s="7"/>
      <c r="AC94" s="7"/>
      <c r="AD94" s="7"/>
      <c r="AE94" s="7"/>
      <c r="AF94" s="6"/>
      <c r="AG94" s="6"/>
      <c r="AH94" s="6"/>
      <c r="AI94" s="6"/>
      <c r="AJ94" s="6"/>
      <c r="AK94" s="6"/>
    </row>
    <row r="95" ht="14.25" customHeight="1">
      <c r="A95" s="6"/>
      <c r="B95" s="6"/>
      <c r="C95" s="6"/>
      <c r="D95" s="6"/>
      <c r="E95" s="136"/>
      <c r="F95" s="136"/>
      <c r="G95" s="136"/>
      <c r="H95" s="136"/>
      <c r="I95" s="136"/>
      <c r="J95" s="136"/>
      <c r="K95" s="136"/>
      <c r="L95" s="137"/>
      <c r="M95" s="136"/>
      <c r="N95" s="136"/>
      <c r="O95" s="136"/>
      <c r="P95" s="7"/>
      <c r="Q95" s="6"/>
      <c r="R95" s="6"/>
      <c r="S95" s="6"/>
      <c r="T95" s="6"/>
      <c r="U95" s="6"/>
      <c r="V95" s="138"/>
      <c r="W95" s="7"/>
      <c r="X95" s="136"/>
      <c r="Y95" s="7"/>
      <c r="Z95" s="7"/>
      <c r="AA95" s="7"/>
      <c r="AB95" s="7"/>
      <c r="AC95" s="7"/>
      <c r="AD95" s="7"/>
      <c r="AE95" s="7"/>
      <c r="AF95" s="6"/>
      <c r="AG95" s="6"/>
      <c r="AH95" s="6"/>
      <c r="AI95" s="6"/>
      <c r="AJ95" s="6"/>
      <c r="AK95" s="6"/>
    </row>
    <row r="96" ht="14.25" customHeight="1">
      <c r="A96" s="6"/>
      <c r="B96" s="6"/>
      <c r="C96" s="6"/>
      <c r="D96" s="6"/>
      <c r="E96" s="136"/>
      <c r="F96" s="136"/>
      <c r="G96" s="136"/>
      <c r="H96" s="136"/>
      <c r="I96" s="136"/>
      <c r="J96" s="136"/>
      <c r="K96" s="136"/>
      <c r="L96" s="137"/>
      <c r="M96" s="136"/>
      <c r="N96" s="136"/>
      <c r="O96" s="136"/>
      <c r="P96" s="7"/>
      <c r="Q96" s="6"/>
      <c r="R96" s="6"/>
      <c r="S96" s="6"/>
      <c r="T96" s="6"/>
      <c r="U96" s="6"/>
      <c r="V96" s="138"/>
      <c r="W96" s="7"/>
      <c r="X96" s="136"/>
      <c r="Y96" s="7"/>
      <c r="Z96" s="7"/>
      <c r="AA96" s="7"/>
      <c r="AB96" s="7"/>
      <c r="AC96" s="7"/>
      <c r="AD96" s="7"/>
      <c r="AE96" s="7"/>
      <c r="AF96" s="6"/>
      <c r="AG96" s="6"/>
      <c r="AH96" s="6"/>
      <c r="AI96" s="6"/>
      <c r="AJ96" s="6"/>
      <c r="AK96" s="6"/>
    </row>
    <row r="97" ht="14.25" customHeight="1">
      <c r="A97" s="6"/>
      <c r="B97" s="6"/>
      <c r="C97" s="6"/>
      <c r="D97" s="6"/>
      <c r="E97" s="136"/>
      <c r="F97" s="136"/>
      <c r="G97" s="136"/>
      <c r="H97" s="136"/>
      <c r="I97" s="136"/>
      <c r="J97" s="136"/>
      <c r="K97" s="136"/>
      <c r="L97" s="137"/>
      <c r="M97" s="136"/>
      <c r="N97" s="136"/>
      <c r="O97" s="136"/>
      <c r="P97" s="7"/>
      <c r="Q97" s="6"/>
      <c r="R97" s="6"/>
      <c r="S97" s="6"/>
      <c r="T97" s="6"/>
      <c r="U97" s="6"/>
      <c r="V97" s="138"/>
      <c r="W97" s="7"/>
      <c r="X97" s="136"/>
      <c r="Y97" s="7"/>
      <c r="Z97" s="7"/>
      <c r="AA97" s="7"/>
      <c r="AB97" s="7"/>
      <c r="AC97" s="7"/>
      <c r="AD97" s="7"/>
      <c r="AE97" s="7"/>
      <c r="AF97" s="6"/>
      <c r="AG97" s="6"/>
      <c r="AH97" s="6"/>
      <c r="AI97" s="6"/>
      <c r="AJ97" s="6"/>
      <c r="AK97" s="6"/>
    </row>
    <row r="98" ht="14.25" customHeight="1">
      <c r="A98" s="6"/>
      <c r="B98" s="6"/>
      <c r="C98" s="6"/>
      <c r="D98" s="6"/>
      <c r="E98" s="136"/>
      <c r="F98" s="136"/>
      <c r="G98" s="136"/>
      <c r="H98" s="136"/>
      <c r="I98" s="136"/>
      <c r="J98" s="136"/>
      <c r="K98" s="136"/>
      <c r="L98" s="137"/>
      <c r="M98" s="136"/>
      <c r="N98" s="136"/>
      <c r="O98" s="136"/>
      <c r="P98" s="7"/>
      <c r="Q98" s="6"/>
      <c r="R98" s="6"/>
      <c r="S98" s="6"/>
      <c r="T98" s="6"/>
      <c r="U98" s="6"/>
      <c r="V98" s="138"/>
      <c r="W98" s="7"/>
      <c r="X98" s="136"/>
      <c r="Y98" s="7"/>
      <c r="Z98" s="7"/>
      <c r="AA98" s="7"/>
      <c r="AB98" s="7"/>
      <c r="AC98" s="7"/>
      <c r="AD98" s="7"/>
      <c r="AE98" s="7"/>
      <c r="AF98" s="6"/>
      <c r="AG98" s="6"/>
      <c r="AH98" s="6"/>
      <c r="AI98" s="6"/>
      <c r="AJ98" s="6"/>
      <c r="AK98" s="6"/>
    </row>
    <row r="99" ht="14.25" customHeight="1">
      <c r="A99" s="6"/>
      <c r="B99" s="6"/>
      <c r="C99" s="6"/>
      <c r="D99" s="6"/>
      <c r="E99" s="136"/>
      <c r="F99" s="136"/>
      <c r="G99" s="136"/>
      <c r="H99" s="136"/>
      <c r="I99" s="136"/>
      <c r="J99" s="136"/>
      <c r="K99" s="136"/>
      <c r="L99" s="137"/>
      <c r="M99" s="136"/>
      <c r="N99" s="136"/>
      <c r="O99" s="136"/>
      <c r="P99" s="7"/>
      <c r="Q99" s="6"/>
      <c r="R99" s="6"/>
      <c r="S99" s="6"/>
      <c r="T99" s="6"/>
      <c r="U99" s="6"/>
      <c r="V99" s="138"/>
      <c r="W99" s="7"/>
      <c r="X99" s="136"/>
      <c r="Y99" s="7"/>
      <c r="Z99" s="7"/>
      <c r="AA99" s="7"/>
      <c r="AB99" s="7"/>
      <c r="AC99" s="7"/>
      <c r="AD99" s="7"/>
      <c r="AE99" s="7"/>
      <c r="AF99" s="6"/>
      <c r="AG99" s="6"/>
      <c r="AH99" s="6"/>
      <c r="AI99" s="6"/>
      <c r="AJ99" s="6"/>
      <c r="AK99" s="6"/>
    </row>
    <row r="100" ht="14.25" customHeight="1">
      <c r="A100" s="6"/>
      <c r="B100" s="6"/>
      <c r="C100" s="6"/>
      <c r="D100" s="6"/>
      <c r="E100" s="136"/>
      <c r="F100" s="136"/>
      <c r="G100" s="136"/>
      <c r="H100" s="136"/>
      <c r="I100" s="136"/>
      <c r="J100" s="136"/>
      <c r="K100" s="136"/>
      <c r="L100" s="137"/>
      <c r="M100" s="136"/>
      <c r="N100" s="136"/>
      <c r="O100" s="136"/>
      <c r="P100" s="7"/>
      <c r="Q100" s="6"/>
      <c r="R100" s="6"/>
      <c r="S100" s="6"/>
      <c r="T100" s="6"/>
      <c r="U100" s="6"/>
      <c r="V100" s="138"/>
      <c r="W100" s="7"/>
      <c r="X100" s="136"/>
      <c r="Y100" s="7"/>
      <c r="Z100" s="7"/>
      <c r="AA100" s="7"/>
      <c r="AB100" s="7"/>
      <c r="AC100" s="7"/>
      <c r="AD100" s="7"/>
      <c r="AE100" s="7"/>
      <c r="AF100" s="6"/>
      <c r="AG100" s="6"/>
      <c r="AH100" s="6"/>
      <c r="AI100" s="6"/>
      <c r="AJ100" s="6"/>
      <c r="AK100" s="6"/>
    </row>
    <row r="101" ht="14.25" customHeight="1">
      <c r="A101" s="6"/>
      <c r="B101" s="6"/>
      <c r="C101" s="6"/>
      <c r="D101" s="6"/>
      <c r="E101" s="136"/>
      <c r="F101" s="136"/>
      <c r="G101" s="136"/>
      <c r="H101" s="136"/>
      <c r="I101" s="136"/>
      <c r="J101" s="136"/>
      <c r="K101" s="136"/>
      <c r="L101" s="137"/>
      <c r="M101" s="136"/>
      <c r="N101" s="136"/>
      <c r="O101" s="136"/>
      <c r="P101" s="7"/>
      <c r="Q101" s="6"/>
      <c r="R101" s="6"/>
      <c r="S101" s="6"/>
      <c r="T101" s="6"/>
      <c r="U101" s="6"/>
      <c r="V101" s="138"/>
      <c r="W101" s="7"/>
      <c r="X101" s="136"/>
      <c r="Y101" s="7"/>
      <c r="Z101" s="7"/>
      <c r="AA101" s="7"/>
      <c r="AB101" s="7"/>
      <c r="AC101" s="7"/>
      <c r="AD101" s="7"/>
      <c r="AE101" s="7"/>
      <c r="AF101" s="6"/>
      <c r="AG101" s="6"/>
      <c r="AH101" s="6"/>
      <c r="AI101" s="6"/>
      <c r="AJ101" s="6"/>
      <c r="AK101" s="6"/>
    </row>
    <row r="102" ht="14.25" customHeight="1">
      <c r="A102" s="6"/>
      <c r="B102" s="6"/>
      <c r="C102" s="6"/>
      <c r="D102" s="6"/>
      <c r="E102" s="136"/>
      <c r="F102" s="136"/>
      <c r="G102" s="136"/>
      <c r="H102" s="136"/>
      <c r="I102" s="136"/>
      <c r="J102" s="136"/>
      <c r="K102" s="136"/>
      <c r="L102" s="137"/>
      <c r="M102" s="136"/>
      <c r="N102" s="136"/>
      <c r="O102" s="136"/>
      <c r="P102" s="7"/>
      <c r="Q102" s="6"/>
      <c r="R102" s="6"/>
      <c r="S102" s="6"/>
      <c r="T102" s="6"/>
      <c r="U102" s="6"/>
      <c r="V102" s="138"/>
      <c r="W102" s="7"/>
      <c r="X102" s="136"/>
      <c r="Y102" s="7"/>
      <c r="Z102" s="7"/>
      <c r="AA102" s="7"/>
      <c r="AB102" s="7"/>
      <c r="AC102" s="7"/>
      <c r="AD102" s="7"/>
      <c r="AE102" s="7"/>
      <c r="AF102" s="6"/>
      <c r="AG102" s="6"/>
      <c r="AH102" s="6"/>
      <c r="AI102" s="6"/>
      <c r="AJ102" s="6"/>
      <c r="AK102" s="6"/>
    </row>
    <row r="103" ht="14.25" customHeight="1">
      <c r="A103" s="6"/>
      <c r="B103" s="6"/>
      <c r="C103" s="6"/>
      <c r="D103" s="6"/>
      <c r="E103" s="136"/>
      <c r="F103" s="136"/>
      <c r="G103" s="136"/>
      <c r="H103" s="136"/>
      <c r="I103" s="136"/>
      <c r="J103" s="136"/>
      <c r="K103" s="136"/>
      <c r="L103" s="137"/>
      <c r="M103" s="136"/>
      <c r="N103" s="136"/>
      <c r="O103" s="136"/>
      <c r="P103" s="7"/>
      <c r="Q103" s="6"/>
      <c r="R103" s="6"/>
      <c r="S103" s="6"/>
      <c r="T103" s="6"/>
      <c r="U103" s="6"/>
      <c r="V103" s="138"/>
      <c r="W103" s="7"/>
      <c r="X103" s="136"/>
      <c r="Y103" s="7"/>
      <c r="Z103" s="7"/>
      <c r="AA103" s="7"/>
      <c r="AB103" s="7"/>
      <c r="AC103" s="7"/>
      <c r="AD103" s="7"/>
      <c r="AE103" s="7"/>
      <c r="AF103" s="6"/>
      <c r="AG103" s="6"/>
      <c r="AH103" s="6"/>
      <c r="AI103" s="6"/>
      <c r="AJ103" s="6"/>
      <c r="AK103" s="6"/>
    </row>
    <row r="104" ht="14.25" customHeight="1">
      <c r="A104" s="6"/>
      <c r="B104" s="6"/>
      <c r="C104" s="6"/>
      <c r="D104" s="6"/>
      <c r="E104" s="136"/>
      <c r="F104" s="136"/>
      <c r="G104" s="136"/>
      <c r="H104" s="136"/>
      <c r="I104" s="136"/>
      <c r="J104" s="136"/>
      <c r="K104" s="136"/>
      <c r="L104" s="137"/>
      <c r="M104" s="136"/>
      <c r="N104" s="136"/>
      <c r="O104" s="136"/>
      <c r="P104" s="7"/>
      <c r="Q104" s="6"/>
      <c r="R104" s="6"/>
      <c r="S104" s="6"/>
      <c r="T104" s="6"/>
      <c r="U104" s="6"/>
      <c r="V104" s="138"/>
      <c r="W104" s="7"/>
      <c r="X104" s="136"/>
      <c r="Y104" s="7"/>
      <c r="Z104" s="7"/>
      <c r="AA104" s="7"/>
      <c r="AB104" s="7"/>
      <c r="AC104" s="7"/>
      <c r="AD104" s="7"/>
      <c r="AE104" s="7"/>
      <c r="AF104" s="6"/>
      <c r="AG104" s="6"/>
      <c r="AH104" s="6"/>
      <c r="AI104" s="6"/>
      <c r="AJ104" s="6"/>
      <c r="AK104" s="6"/>
    </row>
    <row r="105" ht="14.25" customHeight="1">
      <c r="A105" s="6"/>
      <c r="B105" s="6"/>
      <c r="C105" s="6"/>
      <c r="D105" s="6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36"/>
      <c r="P105" s="7"/>
      <c r="Q105" s="6"/>
      <c r="R105" s="6"/>
      <c r="S105" s="6"/>
      <c r="T105" s="6"/>
      <c r="U105" s="6"/>
      <c r="V105" s="138"/>
      <c r="W105" s="7"/>
      <c r="X105" s="136"/>
      <c r="Y105" s="7"/>
      <c r="Z105" s="7"/>
      <c r="AA105" s="7"/>
      <c r="AB105" s="7"/>
      <c r="AC105" s="7"/>
      <c r="AD105" s="7"/>
      <c r="AE105" s="7"/>
      <c r="AF105" s="6"/>
      <c r="AG105" s="6"/>
      <c r="AH105" s="6"/>
      <c r="AI105" s="6"/>
      <c r="AJ105" s="6"/>
      <c r="AK105" s="6"/>
    </row>
    <row r="106" ht="14.25" customHeight="1">
      <c r="A106" s="6"/>
      <c r="B106" s="6"/>
      <c r="C106" s="6"/>
      <c r="D106" s="6"/>
      <c r="E106" s="136"/>
      <c r="F106" s="136"/>
      <c r="G106" s="136"/>
      <c r="H106" s="136"/>
      <c r="I106" s="136"/>
      <c r="J106" s="136"/>
      <c r="K106" s="136"/>
      <c r="L106" s="137"/>
      <c r="M106" s="136"/>
      <c r="N106" s="136"/>
      <c r="O106" s="136"/>
      <c r="P106" s="7"/>
      <c r="Q106" s="6"/>
      <c r="R106" s="6"/>
      <c r="S106" s="6"/>
      <c r="T106" s="6"/>
      <c r="U106" s="6"/>
      <c r="V106" s="138"/>
      <c r="W106" s="7"/>
      <c r="X106" s="136"/>
      <c r="Y106" s="7"/>
      <c r="Z106" s="7"/>
      <c r="AA106" s="7"/>
      <c r="AB106" s="7"/>
      <c r="AC106" s="7"/>
      <c r="AD106" s="7"/>
      <c r="AE106" s="7"/>
      <c r="AF106" s="6"/>
      <c r="AG106" s="6"/>
      <c r="AH106" s="6"/>
      <c r="AI106" s="6"/>
      <c r="AJ106" s="6"/>
      <c r="AK106" s="6"/>
    </row>
    <row r="107" ht="14.25" customHeight="1">
      <c r="A107" s="6"/>
      <c r="B107" s="6"/>
      <c r="C107" s="6"/>
      <c r="D107" s="6"/>
      <c r="E107" s="136"/>
      <c r="F107" s="136"/>
      <c r="G107" s="136"/>
      <c r="H107" s="136"/>
      <c r="I107" s="136"/>
      <c r="J107" s="136"/>
      <c r="K107" s="136"/>
      <c r="L107" s="137"/>
      <c r="M107" s="136"/>
      <c r="N107" s="136"/>
      <c r="O107" s="136"/>
      <c r="P107" s="7"/>
      <c r="Q107" s="6"/>
      <c r="R107" s="6"/>
      <c r="S107" s="6"/>
      <c r="T107" s="6"/>
      <c r="U107" s="6"/>
      <c r="V107" s="138"/>
      <c r="W107" s="7"/>
      <c r="X107" s="136"/>
      <c r="Y107" s="7"/>
      <c r="Z107" s="7"/>
      <c r="AA107" s="7"/>
      <c r="AB107" s="7"/>
      <c r="AC107" s="7"/>
      <c r="AD107" s="7"/>
      <c r="AE107" s="7"/>
      <c r="AF107" s="6"/>
      <c r="AG107" s="6"/>
      <c r="AH107" s="6"/>
      <c r="AI107" s="6"/>
      <c r="AJ107" s="6"/>
      <c r="AK107" s="6"/>
    </row>
    <row r="108" ht="14.25" customHeight="1">
      <c r="A108" s="6"/>
      <c r="B108" s="6"/>
      <c r="C108" s="6"/>
      <c r="D108" s="6"/>
      <c r="E108" s="136"/>
      <c r="F108" s="136"/>
      <c r="G108" s="136"/>
      <c r="H108" s="136"/>
      <c r="I108" s="136"/>
      <c r="J108" s="136"/>
      <c r="K108" s="136"/>
      <c r="L108" s="137"/>
      <c r="M108" s="136"/>
      <c r="N108" s="136"/>
      <c r="O108" s="136"/>
      <c r="P108" s="7"/>
      <c r="Q108" s="6"/>
      <c r="R108" s="6"/>
      <c r="S108" s="6"/>
      <c r="T108" s="6"/>
      <c r="U108" s="6"/>
      <c r="V108" s="138"/>
      <c r="W108" s="7"/>
      <c r="X108" s="136"/>
      <c r="Y108" s="7"/>
      <c r="Z108" s="7"/>
      <c r="AA108" s="7"/>
      <c r="AB108" s="7"/>
      <c r="AC108" s="7"/>
      <c r="AD108" s="7"/>
      <c r="AE108" s="7"/>
      <c r="AF108" s="6"/>
      <c r="AG108" s="6"/>
      <c r="AH108" s="6"/>
      <c r="AI108" s="6"/>
      <c r="AJ108" s="6"/>
      <c r="AK108" s="6"/>
    </row>
    <row r="109" ht="14.25" customHeight="1">
      <c r="A109" s="6"/>
      <c r="B109" s="6"/>
      <c r="C109" s="6"/>
      <c r="D109" s="6"/>
      <c r="E109" s="136"/>
      <c r="F109" s="136"/>
      <c r="G109" s="136"/>
      <c r="H109" s="136"/>
      <c r="I109" s="136"/>
      <c r="J109" s="136"/>
      <c r="K109" s="136"/>
      <c r="L109" s="137"/>
      <c r="M109" s="136"/>
      <c r="N109" s="136"/>
      <c r="O109" s="136"/>
      <c r="P109" s="7"/>
      <c r="Q109" s="6"/>
      <c r="R109" s="6"/>
      <c r="S109" s="6"/>
      <c r="T109" s="6"/>
      <c r="U109" s="6"/>
      <c r="V109" s="138"/>
      <c r="W109" s="7"/>
      <c r="X109" s="136"/>
      <c r="Y109" s="7"/>
      <c r="Z109" s="7"/>
      <c r="AA109" s="7"/>
      <c r="AB109" s="7"/>
      <c r="AC109" s="7"/>
      <c r="AD109" s="7"/>
      <c r="AE109" s="7"/>
      <c r="AF109" s="6"/>
      <c r="AG109" s="6"/>
      <c r="AH109" s="6"/>
      <c r="AI109" s="6"/>
      <c r="AJ109" s="6"/>
      <c r="AK109" s="6"/>
    </row>
    <row r="110" ht="14.25" customHeight="1">
      <c r="A110" s="6"/>
      <c r="B110" s="6"/>
      <c r="C110" s="6"/>
      <c r="D110" s="6"/>
      <c r="E110" s="136"/>
      <c r="F110" s="136"/>
      <c r="G110" s="136"/>
      <c r="H110" s="136"/>
      <c r="I110" s="136"/>
      <c r="J110" s="136"/>
      <c r="K110" s="136"/>
      <c r="L110" s="137"/>
      <c r="M110" s="136"/>
      <c r="N110" s="136"/>
      <c r="O110" s="136"/>
      <c r="P110" s="7"/>
      <c r="Q110" s="6"/>
      <c r="R110" s="6"/>
      <c r="S110" s="6"/>
      <c r="T110" s="6"/>
      <c r="U110" s="6"/>
      <c r="V110" s="138"/>
      <c r="W110" s="7"/>
      <c r="X110" s="136"/>
      <c r="Y110" s="7"/>
      <c r="Z110" s="7"/>
      <c r="AA110" s="7"/>
      <c r="AB110" s="7"/>
      <c r="AC110" s="7"/>
      <c r="AD110" s="7"/>
      <c r="AE110" s="7"/>
      <c r="AF110" s="6"/>
      <c r="AG110" s="6"/>
      <c r="AH110" s="6"/>
      <c r="AI110" s="6"/>
      <c r="AJ110" s="6"/>
      <c r="AK110" s="6"/>
    </row>
    <row r="111" ht="14.25" customHeight="1">
      <c r="A111" s="6"/>
      <c r="B111" s="6"/>
      <c r="C111" s="6"/>
      <c r="D111" s="6"/>
      <c r="E111" s="136"/>
      <c r="F111" s="136"/>
      <c r="G111" s="136"/>
      <c r="H111" s="136"/>
      <c r="I111" s="136"/>
      <c r="J111" s="136"/>
      <c r="K111" s="136"/>
      <c r="L111" s="137"/>
      <c r="M111" s="136"/>
      <c r="N111" s="136"/>
      <c r="O111" s="136"/>
      <c r="P111" s="7"/>
      <c r="Q111" s="6"/>
      <c r="R111" s="6"/>
      <c r="S111" s="6"/>
      <c r="T111" s="6"/>
      <c r="U111" s="6"/>
      <c r="V111" s="138"/>
      <c r="W111" s="7"/>
      <c r="X111" s="136"/>
      <c r="Y111" s="7"/>
      <c r="Z111" s="7"/>
      <c r="AA111" s="7"/>
      <c r="AB111" s="7"/>
      <c r="AC111" s="7"/>
      <c r="AD111" s="7"/>
      <c r="AE111" s="7"/>
      <c r="AF111" s="6"/>
      <c r="AG111" s="6"/>
      <c r="AH111" s="6"/>
      <c r="AI111" s="6"/>
      <c r="AJ111" s="6"/>
      <c r="AK111" s="6"/>
    </row>
    <row r="112" ht="14.25" customHeight="1">
      <c r="A112" s="6"/>
      <c r="B112" s="6"/>
      <c r="C112" s="6"/>
      <c r="D112" s="6"/>
      <c r="E112" s="136"/>
      <c r="F112" s="136"/>
      <c r="G112" s="136"/>
      <c r="H112" s="136"/>
      <c r="I112" s="136"/>
      <c r="J112" s="136"/>
      <c r="K112" s="136"/>
      <c r="L112" s="137"/>
      <c r="M112" s="136"/>
      <c r="N112" s="136"/>
      <c r="O112" s="136"/>
      <c r="P112" s="7"/>
      <c r="Q112" s="6"/>
      <c r="R112" s="6"/>
      <c r="S112" s="6"/>
      <c r="T112" s="6"/>
      <c r="U112" s="6"/>
      <c r="V112" s="138"/>
      <c r="W112" s="7"/>
      <c r="X112" s="136"/>
      <c r="Y112" s="7"/>
      <c r="Z112" s="7"/>
      <c r="AA112" s="7"/>
      <c r="AB112" s="7"/>
      <c r="AC112" s="7"/>
      <c r="AD112" s="7"/>
      <c r="AE112" s="7"/>
      <c r="AF112" s="6"/>
      <c r="AG112" s="6"/>
      <c r="AH112" s="6"/>
      <c r="AI112" s="6"/>
      <c r="AJ112" s="6"/>
      <c r="AK112" s="6"/>
    </row>
    <row r="113" ht="14.25" customHeight="1">
      <c r="A113" s="6"/>
      <c r="B113" s="6"/>
      <c r="C113" s="6"/>
      <c r="D113" s="6"/>
      <c r="E113" s="136"/>
      <c r="F113" s="136"/>
      <c r="G113" s="136"/>
      <c r="H113" s="136"/>
      <c r="I113" s="136"/>
      <c r="J113" s="136"/>
      <c r="K113" s="136"/>
      <c r="L113" s="137"/>
      <c r="M113" s="136"/>
      <c r="N113" s="136"/>
      <c r="O113" s="136"/>
      <c r="P113" s="7"/>
      <c r="Q113" s="6"/>
      <c r="R113" s="6"/>
      <c r="S113" s="6"/>
      <c r="T113" s="6"/>
      <c r="U113" s="6"/>
      <c r="V113" s="138"/>
      <c r="W113" s="7"/>
      <c r="X113" s="136"/>
      <c r="Y113" s="7"/>
      <c r="Z113" s="7"/>
      <c r="AA113" s="7"/>
      <c r="AB113" s="7"/>
      <c r="AC113" s="7"/>
      <c r="AD113" s="7"/>
      <c r="AE113" s="7"/>
      <c r="AF113" s="6"/>
      <c r="AG113" s="6"/>
      <c r="AH113" s="6"/>
      <c r="AI113" s="6"/>
      <c r="AJ113" s="6"/>
      <c r="AK113" s="6"/>
    </row>
    <row r="114" ht="14.25" customHeight="1">
      <c r="A114" s="6"/>
      <c r="B114" s="6"/>
      <c r="C114" s="6"/>
      <c r="D114" s="6"/>
      <c r="E114" s="136"/>
      <c r="F114" s="136"/>
      <c r="G114" s="136"/>
      <c r="H114" s="136"/>
      <c r="I114" s="136"/>
      <c r="J114" s="136"/>
      <c r="K114" s="136"/>
      <c r="L114" s="137"/>
      <c r="M114" s="136"/>
      <c r="N114" s="136"/>
      <c r="O114" s="136"/>
      <c r="P114" s="7"/>
      <c r="Q114" s="6"/>
      <c r="R114" s="6"/>
      <c r="S114" s="6"/>
      <c r="T114" s="6"/>
      <c r="U114" s="6"/>
      <c r="V114" s="138"/>
      <c r="W114" s="7"/>
      <c r="X114" s="136"/>
      <c r="Y114" s="7"/>
      <c r="Z114" s="7"/>
      <c r="AA114" s="7"/>
      <c r="AB114" s="7"/>
      <c r="AC114" s="7"/>
      <c r="AD114" s="7"/>
      <c r="AE114" s="7"/>
      <c r="AF114" s="6"/>
      <c r="AG114" s="6"/>
      <c r="AH114" s="6"/>
      <c r="AI114" s="6"/>
      <c r="AJ114" s="6"/>
      <c r="AK114" s="6"/>
    </row>
    <row r="115" ht="14.25" customHeight="1">
      <c r="A115" s="6"/>
      <c r="B115" s="6"/>
      <c r="C115" s="6"/>
      <c r="D115" s="6"/>
      <c r="E115" s="136"/>
      <c r="F115" s="136"/>
      <c r="G115" s="136"/>
      <c r="H115" s="136"/>
      <c r="I115" s="136"/>
      <c r="J115" s="136"/>
      <c r="K115" s="136"/>
      <c r="L115" s="137"/>
      <c r="M115" s="136"/>
      <c r="N115" s="136"/>
      <c r="O115" s="136"/>
      <c r="P115" s="7"/>
      <c r="Q115" s="6"/>
      <c r="R115" s="6"/>
      <c r="S115" s="6"/>
      <c r="T115" s="6"/>
      <c r="U115" s="6"/>
      <c r="V115" s="138"/>
      <c r="W115" s="7"/>
      <c r="X115" s="136"/>
      <c r="Y115" s="7"/>
      <c r="Z115" s="7"/>
      <c r="AA115" s="7"/>
      <c r="AB115" s="7"/>
      <c r="AC115" s="7"/>
      <c r="AD115" s="7"/>
      <c r="AE115" s="7"/>
      <c r="AF115" s="6"/>
      <c r="AG115" s="6"/>
      <c r="AH115" s="6"/>
      <c r="AI115" s="6"/>
      <c r="AJ115" s="6"/>
      <c r="AK115" s="6"/>
    </row>
    <row r="116" ht="14.25" customHeight="1">
      <c r="A116" s="6"/>
      <c r="B116" s="6"/>
      <c r="C116" s="6"/>
      <c r="D116" s="6"/>
      <c r="E116" s="136"/>
      <c r="F116" s="136"/>
      <c r="G116" s="136"/>
      <c r="H116" s="136"/>
      <c r="I116" s="136"/>
      <c r="J116" s="136"/>
      <c r="K116" s="136"/>
      <c r="L116" s="137"/>
      <c r="M116" s="136"/>
      <c r="N116" s="136"/>
      <c r="O116" s="136"/>
      <c r="P116" s="7"/>
      <c r="Q116" s="6"/>
      <c r="R116" s="6"/>
      <c r="S116" s="6"/>
      <c r="T116" s="6"/>
      <c r="U116" s="6"/>
      <c r="V116" s="138"/>
      <c r="W116" s="7"/>
      <c r="X116" s="136"/>
      <c r="Y116" s="7"/>
      <c r="Z116" s="7"/>
      <c r="AA116" s="7"/>
      <c r="AB116" s="7"/>
      <c r="AC116" s="7"/>
      <c r="AD116" s="7"/>
      <c r="AE116" s="7"/>
      <c r="AF116" s="6"/>
      <c r="AG116" s="6"/>
      <c r="AH116" s="6"/>
      <c r="AI116" s="6"/>
      <c r="AJ116" s="6"/>
      <c r="AK116" s="6"/>
    </row>
    <row r="117" ht="14.25" customHeight="1">
      <c r="A117" s="6"/>
      <c r="B117" s="6"/>
      <c r="C117" s="6"/>
      <c r="D117" s="6"/>
      <c r="E117" s="136"/>
      <c r="F117" s="136"/>
      <c r="G117" s="136"/>
      <c r="H117" s="136"/>
      <c r="I117" s="136"/>
      <c r="J117" s="136"/>
      <c r="K117" s="136"/>
      <c r="L117" s="137"/>
      <c r="M117" s="136"/>
      <c r="N117" s="136"/>
      <c r="O117" s="136"/>
      <c r="P117" s="7"/>
      <c r="Q117" s="6"/>
      <c r="R117" s="6"/>
      <c r="S117" s="6"/>
      <c r="T117" s="6"/>
      <c r="U117" s="6"/>
      <c r="V117" s="138"/>
      <c r="W117" s="7"/>
      <c r="X117" s="136"/>
      <c r="Y117" s="7"/>
      <c r="Z117" s="7"/>
      <c r="AA117" s="7"/>
      <c r="AB117" s="7"/>
      <c r="AC117" s="7"/>
      <c r="AD117" s="7"/>
      <c r="AE117" s="7"/>
      <c r="AF117" s="6"/>
      <c r="AG117" s="6"/>
      <c r="AH117" s="6"/>
      <c r="AI117" s="6"/>
      <c r="AJ117" s="6"/>
      <c r="AK117" s="6"/>
    </row>
    <row r="118" ht="14.25" customHeight="1">
      <c r="A118" s="6"/>
      <c r="B118" s="6"/>
      <c r="C118" s="6"/>
      <c r="D118" s="6"/>
      <c r="E118" s="136"/>
      <c r="F118" s="136"/>
      <c r="G118" s="136"/>
      <c r="H118" s="136"/>
      <c r="I118" s="136"/>
      <c r="J118" s="136"/>
      <c r="K118" s="136"/>
      <c r="L118" s="137"/>
      <c r="M118" s="136"/>
      <c r="N118" s="136"/>
      <c r="O118" s="136"/>
      <c r="P118" s="7"/>
      <c r="Q118" s="6"/>
      <c r="R118" s="6"/>
      <c r="S118" s="6"/>
      <c r="T118" s="6"/>
      <c r="U118" s="6"/>
      <c r="V118" s="138"/>
      <c r="W118" s="7"/>
      <c r="X118" s="136"/>
      <c r="Y118" s="7"/>
      <c r="Z118" s="7"/>
      <c r="AA118" s="7"/>
      <c r="AB118" s="7"/>
      <c r="AC118" s="7"/>
      <c r="AD118" s="7"/>
      <c r="AE118" s="7"/>
      <c r="AF118" s="6"/>
      <c r="AG118" s="6"/>
      <c r="AH118" s="6"/>
      <c r="AI118" s="6"/>
      <c r="AJ118" s="6"/>
      <c r="AK118" s="6"/>
    </row>
    <row r="119" ht="14.25" customHeight="1">
      <c r="A119" s="6"/>
      <c r="B119" s="6"/>
      <c r="C119" s="6"/>
      <c r="D119" s="6"/>
      <c r="E119" s="136"/>
      <c r="F119" s="136"/>
      <c r="G119" s="136"/>
      <c r="H119" s="136"/>
      <c r="I119" s="136"/>
      <c r="J119" s="136"/>
      <c r="K119" s="136"/>
      <c r="L119" s="137"/>
      <c r="M119" s="136"/>
      <c r="N119" s="136"/>
      <c r="O119" s="136"/>
      <c r="P119" s="7"/>
      <c r="Q119" s="6"/>
      <c r="R119" s="6"/>
      <c r="S119" s="6"/>
      <c r="T119" s="6"/>
      <c r="U119" s="6"/>
      <c r="V119" s="138"/>
      <c r="W119" s="7"/>
      <c r="X119" s="136"/>
      <c r="Y119" s="7"/>
      <c r="Z119" s="7"/>
      <c r="AA119" s="7"/>
      <c r="AB119" s="7"/>
      <c r="AC119" s="7"/>
      <c r="AD119" s="7"/>
      <c r="AE119" s="7"/>
      <c r="AF119" s="6"/>
      <c r="AG119" s="6"/>
      <c r="AH119" s="6"/>
      <c r="AI119" s="6"/>
      <c r="AJ119" s="6"/>
      <c r="AK119" s="6"/>
    </row>
    <row r="120" ht="14.25" customHeight="1">
      <c r="A120" s="6"/>
      <c r="B120" s="6"/>
      <c r="C120" s="6"/>
      <c r="D120" s="6"/>
      <c r="E120" s="136"/>
      <c r="F120" s="136"/>
      <c r="G120" s="136"/>
      <c r="H120" s="136"/>
      <c r="I120" s="136"/>
      <c r="J120" s="136"/>
      <c r="K120" s="136"/>
      <c r="L120" s="137"/>
      <c r="M120" s="136"/>
      <c r="N120" s="136"/>
      <c r="O120" s="136"/>
      <c r="P120" s="7"/>
      <c r="Q120" s="6"/>
      <c r="R120" s="6"/>
      <c r="S120" s="6"/>
      <c r="T120" s="6"/>
      <c r="U120" s="6"/>
      <c r="V120" s="138"/>
      <c r="W120" s="7"/>
      <c r="X120" s="136"/>
      <c r="Y120" s="7"/>
      <c r="Z120" s="7"/>
      <c r="AA120" s="7"/>
      <c r="AB120" s="7"/>
      <c r="AC120" s="7"/>
      <c r="AD120" s="7"/>
      <c r="AE120" s="7"/>
      <c r="AF120" s="6"/>
      <c r="AG120" s="6"/>
      <c r="AH120" s="6"/>
      <c r="AI120" s="6"/>
      <c r="AJ120" s="6"/>
      <c r="AK120" s="6"/>
    </row>
    <row r="121" ht="14.25" customHeight="1">
      <c r="A121" s="6"/>
      <c r="B121" s="6"/>
      <c r="C121" s="6"/>
      <c r="D121" s="6"/>
      <c r="E121" s="136"/>
      <c r="F121" s="136"/>
      <c r="G121" s="136"/>
      <c r="H121" s="136"/>
      <c r="I121" s="136"/>
      <c r="J121" s="136"/>
      <c r="K121" s="136"/>
      <c r="L121" s="137"/>
      <c r="M121" s="136"/>
      <c r="N121" s="136"/>
      <c r="O121" s="136"/>
      <c r="P121" s="7"/>
      <c r="Q121" s="6"/>
      <c r="R121" s="6"/>
      <c r="S121" s="6"/>
      <c r="T121" s="6"/>
      <c r="U121" s="6"/>
      <c r="V121" s="138"/>
      <c r="W121" s="7"/>
      <c r="X121" s="136"/>
      <c r="Y121" s="7"/>
      <c r="Z121" s="7"/>
      <c r="AA121" s="7"/>
      <c r="AB121" s="7"/>
      <c r="AC121" s="7"/>
      <c r="AD121" s="7"/>
      <c r="AE121" s="7"/>
      <c r="AF121" s="6"/>
      <c r="AG121" s="6"/>
      <c r="AH121" s="6"/>
      <c r="AI121" s="6"/>
      <c r="AJ121" s="6"/>
      <c r="AK121" s="6"/>
    </row>
    <row r="122" ht="14.25" customHeight="1">
      <c r="A122" s="6"/>
      <c r="B122" s="6"/>
      <c r="C122" s="6"/>
      <c r="D122" s="6"/>
      <c r="E122" s="136"/>
      <c r="F122" s="136"/>
      <c r="G122" s="136"/>
      <c r="H122" s="136"/>
      <c r="I122" s="136"/>
      <c r="J122" s="136"/>
      <c r="K122" s="136"/>
      <c r="L122" s="137"/>
      <c r="M122" s="136"/>
      <c r="N122" s="136"/>
      <c r="O122" s="136"/>
      <c r="P122" s="7"/>
      <c r="Q122" s="6"/>
      <c r="R122" s="6"/>
      <c r="S122" s="6"/>
      <c r="T122" s="6"/>
      <c r="U122" s="6"/>
      <c r="V122" s="138"/>
      <c r="W122" s="7"/>
      <c r="X122" s="136"/>
      <c r="Y122" s="7"/>
      <c r="Z122" s="7"/>
      <c r="AA122" s="7"/>
      <c r="AB122" s="7"/>
      <c r="AC122" s="7"/>
      <c r="AD122" s="7"/>
      <c r="AE122" s="7"/>
      <c r="AF122" s="6"/>
      <c r="AG122" s="6"/>
      <c r="AH122" s="6"/>
      <c r="AI122" s="6"/>
      <c r="AJ122" s="6"/>
      <c r="AK122" s="6"/>
    </row>
    <row r="123" ht="14.25" customHeight="1">
      <c r="A123" s="6"/>
      <c r="B123" s="6"/>
      <c r="C123" s="6"/>
      <c r="D123" s="6"/>
      <c r="E123" s="136"/>
      <c r="F123" s="136"/>
      <c r="G123" s="136"/>
      <c r="H123" s="136"/>
      <c r="I123" s="136"/>
      <c r="J123" s="136"/>
      <c r="K123" s="136"/>
      <c r="L123" s="137"/>
      <c r="M123" s="136"/>
      <c r="N123" s="136"/>
      <c r="O123" s="136"/>
      <c r="P123" s="7"/>
      <c r="Q123" s="6"/>
      <c r="R123" s="6"/>
      <c r="S123" s="6"/>
      <c r="T123" s="6"/>
      <c r="U123" s="6"/>
      <c r="V123" s="138"/>
      <c r="W123" s="7"/>
      <c r="X123" s="136"/>
      <c r="Y123" s="7"/>
      <c r="Z123" s="7"/>
      <c r="AA123" s="7"/>
      <c r="AB123" s="7"/>
      <c r="AC123" s="7"/>
      <c r="AD123" s="7"/>
      <c r="AE123" s="7"/>
      <c r="AF123" s="6"/>
      <c r="AG123" s="6"/>
      <c r="AH123" s="6"/>
      <c r="AI123" s="6"/>
      <c r="AJ123" s="6"/>
      <c r="AK123" s="6"/>
    </row>
    <row r="124" ht="14.25" customHeight="1">
      <c r="A124" s="6"/>
      <c r="B124" s="6"/>
      <c r="C124" s="6"/>
      <c r="D124" s="6"/>
      <c r="E124" s="136"/>
      <c r="F124" s="136"/>
      <c r="G124" s="136"/>
      <c r="H124" s="136"/>
      <c r="I124" s="136"/>
      <c r="J124" s="136"/>
      <c r="K124" s="136"/>
      <c r="L124" s="137"/>
      <c r="M124" s="136"/>
      <c r="N124" s="136"/>
      <c r="O124" s="136"/>
      <c r="P124" s="7"/>
      <c r="Q124" s="6"/>
      <c r="R124" s="6"/>
      <c r="S124" s="6"/>
      <c r="T124" s="6"/>
      <c r="U124" s="6"/>
      <c r="V124" s="138"/>
      <c r="W124" s="7"/>
      <c r="X124" s="136"/>
      <c r="Y124" s="7"/>
      <c r="Z124" s="7"/>
      <c r="AA124" s="7"/>
      <c r="AB124" s="7"/>
      <c r="AC124" s="7"/>
      <c r="AD124" s="7"/>
      <c r="AE124" s="7"/>
      <c r="AF124" s="6"/>
      <c r="AG124" s="6"/>
      <c r="AH124" s="6"/>
      <c r="AI124" s="6"/>
      <c r="AJ124" s="6"/>
      <c r="AK124" s="6"/>
    </row>
    <row r="125" ht="14.25" customHeight="1">
      <c r="A125" s="6"/>
      <c r="B125" s="6"/>
      <c r="C125" s="6"/>
      <c r="D125" s="6"/>
      <c r="E125" s="136"/>
      <c r="F125" s="136"/>
      <c r="G125" s="136"/>
      <c r="H125" s="136"/>
      <c r="I125" s="136"/>
      <c r="J125" s="136"/>
      <c r="K125" s="136"/>
      <c r="L125" s="137"/>
      <c r="M125" s="136"/>
      <c r="N125" s="136"/>
      <c r="O125" s="136"/>
      <c r="P125" s="7"/>
      <c r="Q125" s="6"/>
      <c r="R125" s="6"/>
      <c r="S125" s="6"/>
      <c r="T125" s="6"/>
      <c r="U125" s="6"/>
      <c r="V125" s="138"/>
      <c r="W125" s="7"/>
      <c r="X125" s="136"/>
      <c r="Y125" s="7"/>
      <c r="Z125" s="7"/>
      <c r="AA125" s="7"/>
      <c r="AB125" s="7"/>
      <c r="AC125" s="7"/>
      <c r="AD125" s="7"/>
      <c r="AE125" s="7"/>
      <c r="AF125" s="6"/>
      <c r="AG125" s="6"/>
      <c r="AH125" s="6"/>
      <c r="AI125" s="6"/>
      <c r="AJ125" s="6"/>
      <c r="AK125" s="6"/>
    </row>
    <row r="126" ht="14.25" customHeight="1">
      <c r="A126" s="6"/>
      <c r="B126" s="6"/>
      <c r="C126" s="6"/>
      <c r="D126" s="6"/>
      <c r="E126" s="136"/>
      <c r="F126" s="136"/>
      <c r="G126" s="136"/>
      <c r="H126" s="136"/>
      <c r="I126" s="136"/>
      <c r="J126" s="136"/>
      <c r="K126" s="136"/>
      <c r="L126" s="137"/>
      <c r="M126" s="136"/>
      <c r="N126" s="136"/>
      <c r="O126" s="136"/>
      <c r="P126" s="7"/>
      <c r="Q126" s="6"/>
      <c r="R126" s="6"/>
      <c r="S126" s="6"/>
      <c r="T126" s="6"/>
      <c r="U126" s="6"/>
      <c r="V126" s="138"/>
      <c r="W126" s="7"/>
      <c r="X126" s="136"/>
      <c r="Y126" s="7"/>
      <c r="Z126" s="7"/>
      <c r="AA126" s="7"/>
      <c r="AB126" s="7"/>
      <c r="AC126" s="7"/>
      <c r="AD126" s="7"/>
      <c r="AE126" s="7"/>
      <c r="AF126" s="6"/>
      <c r="AG126" s="6"/>
      <c r="AH126" s="6"/>
      <c r="AI126" s="6"/>
      <c r="AJ126" s="6"/>
      <c r="AK126" s="6"/>
    </row>
    <row r="127" ht="14.25" customHeight="1">
      <c r="A127" s="6"/>
      <c r="B127" s="6"/>
      <c r="C127" s="6"/>
      <c r="D127" s="6"/>
      <c r="E127" s="136"/>
      <c r="F127" s="136"/>
      <c r="G127" s="136"/>
      <c r="H127" s="136"/>
      <c r="I127" s="136"/>
      <c r="J127" s="136"/>
      <c r="K127" s="136"/>
      <c r="L127" s="137"/>
      <c r="M127" s="136"/>
      <c r="N127" s="136"/>
      <c r="O127" s="136"/>
      <c r="P127" s="7"/>
      <c r="Q127" s="6"/>
      <c r="R127" s="6"/>
      <c r="S127" s="6"/>
      <c r="T127" s="6"/>
      <c r="U127" s="6"/>
      <c r="V127" s="138"/>
      <c r="W127" s="7"/>
      <c r="X127" s="136"/>
      <c r="Y127" s="7"/>
      <c r="Z127" s="7"/>
      <c r="AA127" s="7"/>
      <c r="AB127" s="7"/>
      <c r="AC127" s="7"/>
      <c r="AD127" s="7"/>
      <c r="AE127" s="7"/>
      <c r="AF127" s="6"/>
      <c r="AG127" s="6"/>
      <c r="AH127" s="6"/>
      <c r="AI127" s="6"/>
      <c r="AJ127" s="6"/>
      <c r="AK127" s="6"/>
    </row>
    <row r="128" ht="14.25" customHeight="1">
      <c r="A128" s="6"/>
      <c r="B128" s="6"/>
      <c r="C128" s="6"/>
      <c r="D128" s="6"/>
      <c r="E128" s="136"/>
      <c r="F128" s="136"/>
      <c r="G128" s="136"/>
      <c r="H128" s="136"/>
      <c r="I128" s="136"/>
      <c r="J128" s="136"/>
      <c r="K128" s="136"/>
      <c r="L128" s="137"/>
      <c r="M128" s="136"/>
      <c r="N128" s="136"/>
      <c r="O128" s="136"/>
      <c r="P128" s="7"/>
      <c r="Q128" s="6"/>
      <c r="R128" s="6"/>
      <c r="S128" s="6"/>
      <c r="T128" s="6"/>
      <c r="U128" s="6"/>
      <c r="V128" s="138"/>
      <c r="W128" s="7"/>
      <c r="X128" s="136"/>
      <c r="Y128" s="7"/>
      <c r="Z128" s="7"/>
      <c r="AA128" s="7"/>
      <c r="AB128" s="7"/>
      <c r="AC128" s="7"/>
      <c r="AD128" s="7"/>
      <c r="AE128" s="7"/>
      <c r="AF128" s="6"/>
      <c r="AG128" s="6"/>
      <c r="AH128" s="6"/>
      <c r="AI128" s="6"/>
      <c r="AJ128" s="6"/>
      <c r="AK128" s="6"/>
    </row>
    <row r="129" ht="14.25" customHeight="1">
      <c r="A129" s="6"/>
      <c r="B129" s="6"/>
      <c r="C129" s="6"/>
      <c r="D129" s="6"/>
      <c r="E129" s="136"/>
      <c r="F129" s="136"/>
      <c r="G129" s="136"/>
      <c r="H129" s="136"/>
      <c r="I129" s="136"/>
      <c r="J129" s="136"/>
      <c r="K129" s="136"/>
      <c r="L129" s="137"/>
      <c r="M129" s="136"/>
      <c r="N129" s="136"/>
      <c r="O129" s="136"/>
      <c r="P129" s="7"/>
      <c r="Q129" s="6"/>
      <c r="R129" s="6"/>
      <c r="S129" s="6"/>
      <c r="T129" s="6"/>
      <c r="U129" s="6"/>
      <c r="V129" s="138"/>
      <c r="W129" s="7"/>
      <c r="X129" s="136"/>
      <c r="Y129" s="7"/>
      <c r="Z129" s="7"/>
      <c r="AA129" s="7"/>
      <c r="AB129" s="7"/>
      <c r="AC129" s="7"/>
      <c r="AD129" s="7"/>
      <c r="AE129" s="7"/>
      <c r="AF129" s="6"/>
      <c r="AG129" s="6"/>
      <c r="AH129" s="6"/>
      <c r="AI129" s="6"/>
      <c r="AJ129" s="6"/>
      <c r="AK129" s="6"/>
    </row>
    <row r="130" ht="14.25" customHeight="1">
      <c r="A130" s="6"/>
      <c r="B130" s="6"/>
      <c r="C130" s="6"/>
      <c r="D130" s="6"/>
      <c r="E130" s="136"/>
      <c r="F130" s="136"/>
      <c r="G130" s="136"/>
      <c r="H130" s="136"/>
      <c r="I130" s="136"/>
      <c r="J130" s="136"/>
      <c r="K130" s="136"/>
      <c r="L130" s="137"/>
      <c r="M130" s="136"/>
      <c r="N130" s="136"/>
      <c r="O130" s="136"/>
      <c r="P130" s="7"/>
      <c r="Q130" s="6"/>
      <c r="R130" s="6"/>
      <c r="S130" s="6"/>
      <c r="T130" s="6"/>
      <c r="U130" s="6"/>
      <c r="V130" s="138"/>
      <c r="W130" s="7"/>
      <c r="X130" s="136"/>
      <c r="Y130" s="7"/>
      <c r="Z130" s="7"/>
      <c r="AA130" s="7"/>
      <c r="AB130" s="7"/>
      <c r="AC130" s="7"/>
      <c r="AD130" s="7"/>
      <c r="AE130" s="7"/>
      <c r="AF130" s="6"/>
      <c r="AG130" s="6"/>
      <c r="AH130" s="6"/>
      <c r="AI130" s="6"/>
      <c r="AJ130" s="6"/>
      <c r="AK130" s="6"/>
    </row>
    <row r="131" ht="14.25" customHeight="1">
      <c r="A131" s="6"/>
      <c r="B131" s="6"/>
      <c r="C131" s="6"/>
      <c r="D131" s="6"/>
      <c r="E131" s="136"/>
      <c r="F131" s="136"/>
      <c r="G131" s="136"/>
      <c r="H131" s="136"/>
      <c r="I131" s="136"/>
      <c r="J131" s="136"/>
      <c r="K131" s="136"/>
      <c r="L131" s="137"/>
      <c r="M131" s="136"/>
      <c r="N131" s="136"/>
      <c r="O131" s="136"/>
      <c r="P131" s="7"/>
      <c r="Q131" s="6"/>
      <c r="R131" s="6"/>
      <c r="S131" s="6"/>
      <c r="T131" s="6"/>
      <c r="U131" s="6"/>
      <c r="V131" s="138"/>
      <c r="W131" s="7"/>
      <c r="X131" s="136"/>
      <c r="Y131" s="7"/>
      <c r="Z131" s="7"/>
      <c r="AA131" s="7"/>
      <c r="AB131" s="7"/>
      <c r="AC131" s="7"/>
      <c r="AD131" s="7"/>
      <c r="AE131" s="7"/>
      <c r="AF131" s="6"/>
      <c r="AG131" s="6"/>
      <c r="AH131" s="6"/>
      <c r="AI131" s="6"/>
      <c r="AJ131" s="6"/>
      <c r="AK131" s="6"/>
    </row>
    <row r="132" ht="14.25" customHeight="1">
      <c r="A132" s="6"/>
      <c r="B132" s="6"/>
      <c r="C132" s="6"/>
      <c r="D132" s="6"/>
      <c r="E132" s="136"/>
      <c r="F132" s="136"/>
      <c r="G132" s="136"/>
      <c r="H132" s="136"/>
      <c r="I132" s="136"/>
      <c r="J132" s="136"/>
      <c r="K132" s="136"/>
      <c r="L132" s="137"/>
      <c r="M132" s="136"/>
      <c r="N132" s="136"/>
      <c r="O132" s="136"/>
      <c r="P132" s="7"/>
      <c r="Q132" s="6"/>
      <c r="R132" s="6"/>
      <c r="S132" s="6"/>
      <c r="T132" s="6"/>
      <c r="U132" s="6"/>
      <c r="V132" s="138"/>
      <c r="W132" s="7"/>
      <c r="X132" s="136"/>
      <c r="Y132" s="7"/>
      <c r="Z132" s="7"/>
      <c r="AA132" s="7"/>
      <c r="AB132" s="7"/>
      <c r="AC132" s="7"/>
      <c r="AD132" s="7"/>
      <c r="AE132" s="7"/>
      <c r="AF132" s="6"/>
      <c r="AG132" s="6"/>
      <c r="AH132" s="6"/>
      <c r="AI132" s="6"/>
      <c r="AJ132" s="6"/>
      <c r="AK132" s="6"/>
    </row>
    <row r="133" ht="14.25" customHeight="1">
      <c r="A133" s="6"/>
      <c r="B133" s="6"/>
      <c r="C133" s="6"/>
      <c r="D133" s="6"/>
      <c r="E133" s="136"/>
      <c r="F133" s="136"/>
      <c r="G133" s="136"/>
      <c r="H133" s="136"/>
      <c r="I133" s="136"/>
      <c r="J133" s="136"/>
      <c r="K133" s="136"/>
      <c r="L133" s="137"/>
      <c r="M133" s="136"/>
      <c r="N133" s="136"/>
      <c r="O133" s="136"/>
      <c r="P133" s="7"/>
      <c r="Q133" s="6"/>
      <c r="R133" s="6"/>
      <c r="S133" s="6"/>
      <c r="T133" s="6"/>
      <c r="U133" s="6"/>
      <c r="V133" s="138"/>
      <c r="W133" s="7"/>
      <c r="X133" s="136"/>
      <c r="Y133" s="7"/>
      <c r="Z133" s="7"/>
      <c r="AA133" s="7"/>
      <c r="AB133" s="7"/>
      <c r="AC133" s="7"/>
      <c r="AD133" s="7"/>
      <c r="AE133" s="7"/>
      <c r="AF133" s="6"/>
      <c r="AG133" s="6"/>
      <c r="AH133" s="6"/>
      <c r="AI133" s="6"/>
      <c r="AJ133" s="6"/>
      <c r="AK133" s="6"/>
    </row>
    <row r="134" ht="14.25" customHeight="1">
      <c r="A134" s="6"/>
      <c r="B134" s="6"/>
      <c r="C134" s="6"/>
      <c r="D134" s="6"/>
      <c r="E134" s="136"/>
      <c r="F134" s="136"/>
      <c r="G134" s="136"/>
      <c r="H134" s="136"/>
      <c r="I134" s="136"/>
      <c r="J134" s="136"/>
      <c r="K134" s="136"/>
      <c r="L134" s="137"/>
      <c r="M134" s="136"/>
      <c r="N134" s="136"/>
      <c r="O134" s="136"/>
      <c r="P134" s="7"/>
      <c r="Q134" s="6"/>
      <c r="R134" s="6"/>
      <c r="S134" s="6"/>
      <c r="T134" s="6"/>
      <c r="U134" s="6"/>
      <c r="V134" s="138"/>
      <c r="W134" s="7"/>
      <c r="X134" s="136"/>
      <c r="Y134" s="7"/>
      <c r="Z134" s="7"/>
      <c r="AA134" s="7"/>
      <c r="AB134" s="7"/>
      <c r="AC134" s="7"/>
      <c r="AD134" s="7"/>
      <c r="AE134" s="7"/>
      <c r="AF134" s="6"/>
      <c r="AG134" s="6"/>
      <c r="AH134" s="6"/>
      <c r="AI134" s="6"/>
      <c r="AJ134" s="6"/>
      <c r="AK134" s="6"/>
    </row>
    <row r="135" ht="14.25" customHeight="1">
      <c r="A135" s="6"/>
      <c r="B135" s="6"/>
      <c r="C135" s="6"/>
      <c r="D135" s="6"/>
      <c r="E135" s="136"/>
      <c r="F135" s="136"/>
      <c r="G135" s="136"/>
      <c r="H135" s="136"/>
      <c r="I135" s="136"/>
      <c r="J135" s="136"/>
      <c r="K135" s="136"/>
      <c r="L135" s="137"/>
      <c r="M135" s="136"/>
      <c r="N135" s="136"/>
      <c r="O135" s="136"/>
      <c r="P135" s="7"/>
      <c r="Q135" s="6"/>
      <c r="R135" s="6"/>
      <c r="S135" s="6"/>
      <c r="T135" s="6"/>
      <c r="U135" s="6"/>
      <c r="V135" s="138"/>
      <c r="W135" s="7"/>
      <c r="X135" s="136"/>
      <c r="Y135" s="7"/>
      <c r="Z135" s="7"/>
      <c r="AA135" s="7"/>
      <c r="AB135" s="7"/>
      <c r="AC135" s="7"/>
      <c r="AD135" s="7"/>
      <c r="AE135" s="7"/>
      <c r="AF135" s="6"/>
      <c r="AG135" s="6"/>
      <c r="AH135" s="6"/>
      <c r="AI135" s="6"/>
      <c r="AJ135" s="6"/>
      <c r="AK135" s="6"/>
    </row>
    <row r="136" ht="14.25" customHeight="1">
      <c r="A136" s="6"/>
      <c r="B136" s="6"/>
      <c r="C136" s="6"/>
      <c r="D136" s="6"/>
      <c r="E136" s="136"/>
      <c r="F136" s="136"/>
      <c r="G136" s="136"/>
      <c r="H136" s="136"/>
      <c r="I136" s="136"/>
      <c r="J136" s="136"/>
      <c r="K136" s="136"/>
      <c r="L136" s="137"/>
      <c r="M136" s="136"/>
      <c r="N136" s="136"/>
      <c r="O136" s="136"/>
      <c r="P136" s="7"/>
      <c r="Q136" s="6"/>
      <c r="R136" s="6"/>
      <c r="S136" s="6"/>
      <c r="T136" s="6"/>
      <c r="U136" s="6"/>
      <c r="V136" s="138"/>
      <c r="W136" s="7"/>
      <c r="X136" s="136"/>
      <c r="Y136" s="7"/>
      <c r="Z136" s="7"/>
      <c r="AA136" s="7"/>
      <c r="AB136" s="7"/>
      <c r="AC136" s="7"/>
      <c r="AD136" s="7"/>
      <c r="AE136" s="7"/>
      <c r="AF136" s="6"/>
      <c r="AG136" s="6"/>
      <c r="AH136" s="6"/>
      <c r="AI136" s="6"/>
      <c r="AJ136" s="6"/>
      <c r="AK136" s="6"/>
    </row>
    <row r="137" ht="14.25" customHeight="1">
      <c r="A137" s="6"/>
      <c r="B137" s="6"/>
      <c r="C137" s="6"/>
      <c r="D137" s="6"/>
      <c r="E137" s="136"/>
      <c r="F137" s="136"/>
      <c r="G137" s="136"/>
      <c r="H137" s="136"/>
      <c r="I137" s="136"/>
      <c r="J137" s="136"/>
      <c r="K137" s="136"/>
      <c r="L137" s="137"/>
      <c r="M137" s="136"/>
      <c r="N137" s="136"/>
      <c r="O137" s="136"/>
      <c r="P137" s="7"/>
      <c r="Q137" s="6"/>
      <c r="R137" s="6"/>
      <c r="S137" s="6"/>
      <c r="T137" s="6"/>
      <c r="U137" s="6"/>
      <c r="V137" s="138"/>
      <c r="W137" s="7"/>
      <c r="X137" s="136"/>
      <c r="Y137" s="7"/>
      <c r="Z137" s="7"/>
      <c r="AA137" s="7"/>
      <c r="AB137" s="7"/>
      <c r="AC137" s="7"/>
      <c r="AD137" s="7"/>
      <c r="AE137" s="7"/>
      <c r="AF137" s="6"/>
      <c r="AG137" s="6"/>
      <c r="AH137" s="6"/>
      <c r="AI137" s="6"/>
      <c r="AJ137" s="6"/>
      <c r="AK137" s="6"/>
    </row>
    <row r="138" ht="14.25" customHeight="1">
      <c r="A138" s="6"/>
      <c r="B138" s="6"/>
      <c r="C138" s="6"/>
      <c r="D138" s="6"/>
      <c r="E138" s="136"/>
      <c r="F138" s="136"/>
      <c r="G138" s="136"/>
      <c r="H138" s="136"/>
      <c r="I138" s="136"/>
      <c r="J138" s="136"/>
      <c r="K138" s="136"/>
      <c r="L138" s="137"/>
      <c r="M138" s="136"/>
      <c r="N138" s="136"/>
      <c r="O138" s="136"/>
      <c r="P138" s="7"/>
      <c r="Q138" s="6"/>
      <c r="R138" s="6"/>
      <c r="S138" s="6"/>
      <c r="T138" s="6"/>
      <c r="U138" s="6"/>
      <c r="V138" s="138"/>
      <c r="W138" s="7"/>
      <c r="X138" s="136"/>
      <c r="Y138" s="7"/>
      <c r="Z138" s="7"/>
      <c r="AA138" s="7"/>
      <c r="AB138" s="7"/>
      <c r="AC138" s="7"/>
      <c r="AD138" s="7"/>
      <c r="AE138" s="7"/>
      <c r="AF138" s="6"/>
      <c r="AG138" s="6"/>
      <c r="AH138" s="6"/>
      <c r="AI138" s="6"/>
      <c r="AJ138" s="6"/>
      <c r="AK138" s="6"/>
    </row>
    <row r="139" ht="14.25" customHeight="1">
      <c r="A139" s="6"/>
      <c r="B139" s="6"/>
      <c r="C139" s="6"/>
      <c r="D139" s="6"/>
      <c r="E139" s="136"/>
      <c r="F139" s="136"/>
      <c r="G139" s="136"/>
      <c r="H139" s="136"/>
      <c r="I139" s="136"/>
      <c r="J139" s="136"/>
      <c r="K139" s="136"/>
      <c r="L139" s="137"/>
      <c r="M139" s="136"/>
      <c r="N139" s="136"/>
      <c r="O139" s="136"/>
      <c r="P139" s="7"/>
      <c r="Q139" s="6"/>
      <c r="R139" s="6"/>
      <c r="S139" s="6"/>
      <c r="T139" s="6"/>
      <c r="U139" s="6"/>
      <c r="V139" s="138"/>
      <c r="W139" s="7"/>
      <c r="X139" s="136"/>
      <c r="Y139" s="7"/>
      <c r="Z139" s="7"/>
      <c r="AA139" s="7"/>
      <c r="AB139" s="7"/>
      <c r="AC139" s="7"/>
      <c r="AD139" s="7"/>
      <c r="AE139" s="7"/>
      <c r="AF139" s="6"/>
      <c r="AG139" s="6"/>
      <c r="AH139" s="6"/>
      <c r="AI139" s="6"/>
      <c r="AJ139" s="6"/>
      <c r="AK139" s="6"/>
    </row>
    <row r="140" ht="14.25" customHeight="1">
      <c r="A140" s="6"/>
      <c r="B140" s="6"/>
      <c r="C140" s="6"/>
      <c r="D140" s="6"/>
      <c r="E140" s="136"/>
      <c r="F140" s="136"/>
      <c r="G140" s="136"/>
      <c r="H140" s="136"/>
      <c r="I140" s="136"/>
      <c r="J140" s="136"/>
      <c r="K140" s="136"/>
      <c r="L140" s="137"/>
      <c r="M140" s="136"/>
      <c r="N140" s="136"/>
      <c r="O140" s="136"/>
      <c r="P140" s="7"/>
      <c r="Q140" s="6"/>
      <c r="R140" s="6"/>
      <c r="S140" s="6"/>
      <c r="T140" s="6"/>
      <c r="U140" s="6"/>
      <c r="V140" s="138"/>
      <c r="W140" s="7"/>
      <c r="X140" s="136"/>
      <c r="Y140" s="7"/>
      <c r="Z140" s="7"/>
      <c r="AA140" s="7"/>
      <c r="AB140" s="7"/>
      <c r="AC140" s="7"/>
      <c r="AD140" s="7"/>
      <c r="AE140" s="7"/>
      <c r="AF140" s="6"/>
      <c r="AG140" s="6"/>
      <c r="AH140" s="6"/>
      <c r="AI140" s="6"/>
      <c r="AJ140" s="6"/>
      <c r="AK140" s="6"/>
    </row>
    <row r="141" ht="14.25" customHeight="1">
      <c r="A141" s="6"/>
      <c r="B141" s="6"/>
      <c r="C141" s="6"/>
      <c r="D141" s="6"/>
      <c r="E141" s="136"/>
      <c r="F141" s="136"/>
      <c r="G141" s="136"/>
      <c r="H141" s="136"/>
      <c r="I141" s="136"/>
      <c r="J141" s="136"/>
      <c r="K141" s="136"/>
      <c r="L141" s="137"/>
      <c r="M141" s="136"/>
      <c r="N141" s="136"/>
      <c r="O141" s="136"/>
      <c r="P141" s="7"/>
      <c r="Q141" s="6"/>
      <c r="R141" s="6"/>
      <c r="S141" s="6"/>
      <c r="T141" s="6"/>
      <c r="U141" s="6"/>
      <c r="V141" s="138"/>
      <c r="W141" s="7"/>
      <c r="X141" s="136"/>
      <c r="Y141" s="7"/>
      <c r="Z141" s="7"/>
      <c r="AA141" s="7"/>
      <c r="AB141" s="7"/>
      <c r="AC141" s="7"/>
      <c r="AD141" s="7"/>
      <c r="AE141" s="7"/>
      <c r="AF141" s="6"/>
      <c r="AG141" s="6"/>
      <c r="AH141" s="6"/>
      <c r="AI141" s="6"/>
      <c r="AJ141" s="6"/>
      <c r="AK141" s="6"/>
    </row>
    <row r="142" ht="14.25" customHeight="1">
      <c r="A142" s="6"/>
      <c r="B142" s="6"/>
      <c r="C142" s="6"/>
      <c r="D142" s="6"/>
      <c r="E142" s="136"/>
      <c r="F142" s="136"/>
      <c r="G142" s="136"/>
      <c r="H142" s="136"/>
      <c r="I142" s="136"/>
      <c r="J142" s="136"/>
      <c r="K142" s="136"/>
      <c r="L142" s="137"/>
      <c r="M142" s="136"/>
      <c r="N142" s="136"/>
      <c r="O142" s="136"/>
      <c r="P142" s="7"/>
      <c r="Q142" s="6"/>
      <c r="R142" s="6"/>
      <c r="S142" s="6"/>
      <c r="T142" s="6"/>
      <c r="U142" s="6"/>
      <c r="V142" s="138"/>
      <c r="W142" s="7"/>
      <c r="X142" s="136"/>
      <c r="Y142" s="7"/>
      <c r="Z142" s="7"/>
      <c r="AA142" s="7"/>
      <c r="AB142" s="7"/>
      <c r="AC142" s="7"/>
      <c r="AD142" s="7"/>
      <c r="AE142" s="7"/>
      <c r="AF142" s="6"/>
      <c r="AG142" s="6"/>
      <c r="AH142" s="6"/>
      <c r="AI142" s="6"/>
      <c r="AJ142" s="6"/>
      <c r="AK142" s="6"/>
    </row>
    <row r="143" ht="14.25" customHeight="1">
      <c r="A143" s="6"/>
      <c r="B143" s="6"/>
      <c r="C143" s="6"/>
      <c r="D143" s="6"/>
      <c r="E143" s="136"/>
      <c r="F143" s="136"/>
      <c r="G143" s="136"/>
      <c r="H143" s="136"/>
      <c r="I143" s="136"/>
      <c r="J143" s="136"/>
      <c r="K143" s="136"/>
      <c r="L143" s="137"/>
      <c r="M143" s="136"/>
      <c r="N143" s="136"/>
      <c r="O143" s="136"/>
      <c r="P143" s="7"/>
      <c r="Q143" s="6"/>
      <c r="R143" s="6"/>
      <c r="S143" s="6"/>
      <c r="T143" s="6"/>
      <c r="U143" s="6"/>
      <c r="V143" s="138"/>
      <c r="W143" s="7"/>
      <c r="X143" s="136"/>
      <c r="Y143" s="7"/>
      <c r="Z143" s="7"/>
      <c r="AA143" s="7"/>
      <c r="AB143" s="7"/>
      <c r="AC143" s="7"/>
      <c r="AD143" s="7"/>
      <c r="AE143" s="7"/>
      <c r="AF143" s="6"/>
      <c r="AG143" s="6"/>
      <c r="AH143" s="6"/>
      <c r="AI143" s="6"/>
      <c r="AJ143" s="6"/>
      <c r="AK143" s="6"/>
    </row>
    <row r="144" ht="14.25" customHeight="1">
      <c r="A144" s="6"/>
      <c r="B144" s="6"/>
      <c r="C144" s="6"/>
      <c r="D144" s="6"/>
      <c r="E144" s="136"/>
      <c r="F144" s="136"/>
      <c r="G144" s="136"/>
      <c r="H144" s="136"/>
      <c r="I144" s="136"/>
      <c r="J144" s="136"/>
      <c r="K144" s="136"/>
      <c r="L144" s="137"/>
      <c r="M144" s="136"/>
      <c r="N144" s="136"/>
      <c r="O144" s="136"/>
      <c r="P144" s="7"/>
      <c r="Q144" s="6"/>
      <c r="R144" s="6"/>
      <c r="S144" s="6"/>
      <c r="T144" s="6"/>
      <c r="U144" s="6"/>
      <c r="V144" s="138"/>
      <c r="W144" s="7"/>
      <c r="X144" s="136"/>
      <c r="Y144" s="7"/>
      <c r="Z144" s="7"/>
      <c r="AA144" s="7"/>
      <c r="AB144" s="7"/>
      <c r="AC144" s="7"/>
      <c r="AD144" s="7"/>
      <c r="AE144" s="7"/>
      <c r="AF144" s="6"/>
      <c r="AG144" s="6"/>
      <c r="AH144" s="6"/>
      <c r="AI144" s="6"/>
      <c r="AJ144" s="6"/>
      <c r="AK144" s="6"/>
    </row>
    <row r="145" ht="14.25" customHeight="1">
      <c r="A145" s="6"/>
      <c r="B145" s="6"/>
      <c r="C145" s="6"/>
      <c r="D145" s="6"/>
      <c r="E145" s="136"/>
      <c r="F145" s="136"/>
      <c r="G145" s="136"/>
      <c r="H145" s="136"/>
      <c r="I145" s="136"/>
      <c r="J145" s="136"/>
      <c r="K145" s="136"/>
      <c r="L145" s="137"/>
      <c r="M145" s="136"/>
      <c r="N145" s="136"/>
      <c r="O145" s="136"/>
      <c r="P145" s="7"/>
      <c r="Q145" s="6"/>
      <c r="R145" s="6"/>
      <c r="S145" s="6"/>
      <c r="T145" s="6"/>
      <c r="U145" s="6"/>
      <c r="V145" s="138"/>
      <c r="W145" s="7"/>
      <c r="X145" s="136"/>
      <c r="Y145" s="7"/>
      <c r="Z145" s="7"/>
      <c r="AA145" s="7"/>
      <c r="AB145" s="7"/>
      <c r="AC145" s="7"/>
      <c r="AD145" s="7"/>
      <c r="AE145" s="7"/>
      <c r="AF145" s="6"/>
      <c r="AG145" s="6"/>
      <c r="AH145" s="6"/>
      <c r="AI145" s="6"/>
      <c r="AJ145" s="6"/>
      <c r="AK145" s="6"/>
    </row>
    <row r="146" ht="14.25" customHeight="1">
      <c r="A146" s="6"/>
      <c r="B146" s="6"/>
      <c r="C146" s="6"/>
      <c r="D146" s="6"/>
      <c r="E146" s="136"/>
      <c r="F146" s="136"/>
      <c r="G146" s="136"/>
      <c r="H146" s="136"/>
      <c r="I146" s="136"/>
      <c r="J146" s="136"/>
      <c r="K146" s="136"/>
      <c r="L146" s="137"/>
      <c r="M146" s="136"/>
      <c r="N146" s="136"/>
      <c r="O146" s="136"/>
      <c r="P146" s="7"/>
      <c r="Q146" s="6"/>
      <c r="R146" s="6"/>
      <c r="S146" s="6"/>
      <c r="T146" s="6"/>
      <c r="U146" s="6"/>
      <c r="V146" s="138"/>
      <c r="W146" s="7"/>
      <c r="X146" s="136"/>
      <c r="Y146" s="7"/>
      <c r="Z146" s="7"/>
      <c r="AA146" s="7"/>
      <c r="AB146" s="7"/>
      <c r="AC146" s="7"/>
      <c r="AD146" s="7"/>
      <c r="AE146" s="7"/>
      <c r="AF146" s="6"/>
      <c r="AG146" s="6"/>
      <c r="AH146" s="6"/>
      <c r="AI146" s="6"/>
      <c r="AJ146" s="6"/>
      <c r="AK146" s="6"/>
    </row>
    <row r="147" ht="14.25" customHeight="1">
      <c r="A147" s="6"/>
      <c r="B147" s="6"/>
      <c r="C147" s="6"/>
      <c r="D147" s="6"/>
      <c r="E147" s="136"/>
      <c r="F147" s="136"/>
      <c r="G147" s="136"/>
      <c r="H147" s="136"/>
      <c r="I147" s="136"/>
      <c r="J147" s="136"/>
      <c r="K147" s="136"/>
      <c r="L147" s="137"/>
      <c r="M147" s="136"/>
      <c r="N147" s="136"/>
      <c r="O147" s="136"/>
      <c r="P147" s="7"/>
      <c r="Q147" s="6"/>
      <c r="R147" s="6"/>
      <c r="S147" s="6"/>
      <c r="T147" s="6"/>
      <c r="U147" s="6"/>
      <c r="V147" s="138"/>
      <c r="W147" s="7"/>
      <c r="X147" s="136"/>
      <c r="Y147" s="7"/>
      <c r="Z147" s="7"/>
      <c r="AA147" s="7"/>
      <c r="AB147" s="7"/>
      <c r="AC147" s="7"/>
      <c r="AD147" s="7"/>
      <c r="AE147" s="7"/>
      <c r="AF147" s="6"/>
      <c r="AG147" s="6"/>
      <c r="AH147" s="6"/>
      <c r="AI147" s="6"/>
      <c r="AJ147" s="6"/>
      <c r="AK147" s="6"/>
    </row>
    <row r="148" ht="14.25" customHeight="1">
      <c r="A148" s="6"/>
      <c r="B148" s="6"/>
      <c r="C148" s="6"/>
      <c r="D148" s="6"/>
      <c r="E148" s="136"/>
      <c r="F148" s="136"/>
      <c r="G148" s="136"/>
      <c r="H148" s="136"/>
      <c r="I148" s="136"/>
      <c r="J148" s="136"/>
      <c r="K148" s="136"/>
      <c r="L148" s="137"/>
      <c r="M148" s="136"/>
      <c r="N148" s="136"/>
      <c r="O148" s="136"/>
      <c r="P148" s="7"/>
      <c r="Q148" s="6"/>
      <c r="R148" s="6"/>
      <c r="S148" s="6"/>
      <c r="T148" s="6"/>
      <c r="U148" s="6"/>
      <c r="V148" s="138"/>
      <c r="W148" s="7"/>
      <c r="X148" s="136"/>
      <c r="Y148" s="7"/>
      <c r="Z148" s="7"/>
      <c r="AA148" s="7"/>
      <c r="AB148" s="7"/>
      <c r="AC148" s="7"/>
      <c r="AD148" s="7"/>
      <c r="AE148" s="7"/>
      <c r="AF148" s="6"/>
      <c r="AG148" s="6"/>
      <c r="AH148" s="6"/>
      <c r="AI148" s="6"/>
      <c r="AJ148" s="6"/>
      <c r="AK148" s="6"/>
    </row>
    <row r="149" ht="14.25" customHeight="1">
      <c r="A149" s="6"/>
      <c r="B149" s="6"/>
      <c r="C149" s="6"/>
      <c r="D149" s="6"/>
      <c r="E149" s="136"/>
      <c r="F149" s="136"/>
      <c r="G149" s="136"/>
      <c r="H149" s="136"/>
      <c r="I149" s="136"/>
      <c r="J149" s="136"/>
      <c r="K149" s="136"/>
      <c r="L149" s="137"/>
      <c r="M149" s="136"/>
      <c r="N149" s="136"/>
      <c r="O149" s="136"/>
      <c r="P149" s="7"/>
      <c r="Q149" s="6"/>
      <c r="R149" s="6"/>
      <c r="S149" s="6"/>
      <c r="T149" s="6"/>
      <c r="U149" s="6"/>
      <c r="V149" s="138"/>
      <c r="W149" s="7"/>
      <c r="X149" s="136"/>
      <c r="Y149" s="7"/>
      <c r="Z149" s="7"/>
      <c r="AA149" s="7"/>
      <c r="AB149" s="7"/>
      <c r="AC149" s="7"/>
      <c r="AD149" s="7"/>
      <c r="AE149" s="7"/>
      <c r="AF149" s="6"/>
      <c r="AG149" s="6"/>
      <c r="AH149" s="6"/>
      <c r="AI149" s="6"/>
      <c r="AJ149" s="6"/>
      <c r="AK149" s="6"/>
    </row>
    <row r="150" ht="14.25" customHeight="1">
      <c r="A150" s="6"/>
      <c r="B150" s="6"/>
      <c r="C150" s="6"/>
      <c r="D150" s="6"/>
      <c r="E150" s="136"/>
      <c r="F150" s="136"/>
      <c r="G150" s="136"/>
      <c r="H150" s="136"/>
      <c r="I150" s="136"/>
      <c r="J150" s="136"/>
      <c r="K150" s="136"/>
      <c r="L150" s="137"/>
      <c r="M150" s="136"/>
      <c r="N150" s="136"/>
      <c r="O150" s="136"/>
      <c r="P150" s="7"/>
      <c r="Q150" s="6"/>
      <c r="R150" s="6"/>
      <c r="S150" s="6"/>
      <c r="T150" s="6"/>
      <c r="U150" s="6"/>
      <c r="V150" s="138"/>
      <c r="W150" s="7"/>
      <c r="X150" s="136"/>
      <c r="Y150" s="7"/>
      <c r="Z150" s="7"/>
      <c r="AA150" s="7"/>
      <c r="AB150" s="7"/>
      <c r="AC150" s="7"/>
      <c r="AD150" s="7"/>
      <c r="AE150" s="7"/>
      <c r="AF150" s="6"/>
      <c r="AG150" s="6"/>
      <c r="AH150" s="6"/>
      <c r="AI150" s="6"/>
      <c r="AJ150" s="6"/>
      <c r="AK150" s="6"/>
    </row>
    <row r="151" ht="14.25" customHeight="1">
      <c r="A151" s="6"/>
      <c r="B151" s="6"/>
      <c r="C151" s="6"/>
      <c r="D151" s="6"/>
      <c r="E151" s="136"/>
      <c r="F151" s="136"/>
      <c r="G151" s="136"/>
      <c r="H151" s="136"/>
      <c r="I151" s="136"/>
      <c r="J151" s="136"/>
      <c r="K151" s="136"/>
      <c r="L151" s="137"/>
      <c r="M151" s="136"/>
      <c r="N151" s="136"/>
      <c r="O151" s="136"/>
      <c r="P151" s="7"/>
      <c r="Q151" s="6"/>
      <c r="R151" s="6"/>
      <c r="S151" s="6"/>
      <c r="T151" s="6"/>
      <c r="U151" s="6"/>
      <c r="V151" s="138"/>
      <c r="W151" s="7"/>
      <c r="X151" s="136"/>
      <c r="Y151" s="7"/>
      <c r="Z151" s="7"/>
      <c r="AA151" s="7"/>
      <c r="AB151" s="7"/>
      <c r="AC151" s="7"/>
      <c r="AD151" s="7"/>
      <c r="AE151" s="7"/>
      <c r="AF151" s="6"/>
      <c r="AG151" s="6"/>
      <c r="AH151" s="6"/>
      <c r="AI151" s="6"/>
      <c r="AJ151" s="6"/>
      <c r="AK151" s="6"/>
    </row>
    <row r="152" ht="14.25" customHeight="1">
      <c r="A152" s="6"/>
      <c r="B152" s="6"/>
      <c r="C152" s="6"/>
      <c r="D152" s="6"/>
      <c r="E152" s="136"/>
      <c r="F152" s="136"/>
      <c r="G152" s="136"/>
      <c r="H152" s="136"/>
      <c r="I152" s="136"/>
      <c r="J152" s="136"/>
      <c r="K152" s="136"/>
      <c r="L152" s="137"/>
      <c r="M152" s="136"/>
      <c r="N152" s="136"/>
      <c r="O152" s="136"/>
      <c r="P152" s="7"/>
      <c r="Q152" s="6"/>
      <c r="R152" s="6"/>
      <c r="S152" s="6"/>
      <c r="T152" s="6"/>
      <c r="U152" s="6"/>
      <c r="V152" s="138"/>
      <c r="W152" s="7"/>
      <c r="X152" s="136"/>
      <c r="Y152" s="7"/>
      <c r="Z152" s="7"/>
      <c r="AA152" s="7"/>
      <c r="AB152" s="7"/>
      <c r="AC152" s="7"/>
      <c r="AD152" s="7"/>
      <c r="AE152" s="7"/>
      <c r="AF152" s="6"/>
      <c r="AG152" s="6"/>
      <c r="AH152" s="6"/>
      <c r="AI152" s="6"/>
      <c r="AJ152" s="6"/>
      <c r="AK152" s="6"/>
    </row>
    <row r="153" ht="14.25" customHeight="1">
      <c r="A153" s="6"/>
      <c r="B153" s="6"/>
      <c r="C153" s="6"/>
      <c r="D153" s="6"/>
      <c r="E153" s="136"/>
      <c r="F153" s="136"/>
      <c r="G153" s="136"/>
      <c r="H153" s="136"/>
      <c r="I153" s="136"/>
      <c r="J153" s="136"/>
      <c r="K153" s="136"/>
      <c r="L153" s="137"/>
      <c r="M153" s="136"/>
      <c r="N153" s="136"/>
      <c r="O153" s="136"/>
      <c r="P153" s="7"/>
      <c r="Q153" s="6"/>
      <c r="R153" s="6"/>
      <c r="S153" s="6"/>
      <c r="T153" s="6"/>
      <c r="U153" s="6"/>
      <c r="V153" s="138"/>
      <c r="W153" s="7"/>
      <c r="X153" s="136"/>
      <c r="Y153" s="7"/>
      <c r="Z153" s="7"/>
      <c r="AA153" s="7"/>
      <c r="AB153" s="7"/>
      <c r="AC153" s="7"/>
      <c r="AD153" s="7"/>
      <c r="AE153" s="7"/>
      <c r="AF153" s="6"/>
      <c r="AG153" s="6"/>
      <c r="AH153" s="6"/>
      <c r="AI153" s="6"/>
      <c r="AJ153" s="6"/>
      <c r="AK153" s="6"/>
    </row>
    <row r="154" ht="14.25" customHeight="1">
      <c r="A154" s="6"/>
      <c r="B154" s="6"/>
      <c r="C154" s="6"/>
      <c r="D154" s="6"/>
      <c r="E154" s="136"/>
      <c r="F154" s="136"/>
      <c r="G154" s="136"/>
      <c r="H154" s="136"/>
      <c r="I154" s="136"/>
      <c r="J154" s="136"/>
      <c r="K154" s="136"/>
      <c r="L154" s="137"/>
      <c r="M154" s="136"/>
      <c r="N154" s="136"/>
      <c r="O154" s="136"/>
      <c r="P154" s="7"/>
      <c r="Q154" s="6"/>
      <c r="R154" s="6"/>
      <c r="S154" s="6"/>
      <c r="T154" s="6"/>
      <c r="U154" s="6"/>
      <c r="V154" s="138"/>
      <c r="W154" s="7"/>
      <c r="X154" s="136"/>
      <c r="Y154" s="7"/>
      <c r="Z154" s="7"/>
      <c r="AA154" s="7"/>
      <c r="AB154" s="7"/>
      <c r="AC154" s="7"/>
      <c r="AD154" s="7"/>
      <c r="AE154" s="7"/>
      <c r="AF154" s="6"/>
      <c r="AG154" s="6"/>
      <c r="AH154" s="6"/>
      <c r="AI154" s="6"/>
      <c r="AJ154" s="6"/>
      <c r="AK154" s="6"/>
    </row>
    <row r="155" ht="14.25" customHeight="1">
      <c r="A155" s="6"/>
      <c r="B155" s="6"/>
      <c r="C155" s="6"/>
      <c r="D155" s="6"/>
      <c r="E155" s="136"/>
      <c r="F155" s="136"/>
      <c r="G155" s="136"/>
      <c r="H155" s="136"/>
      <c r="I155" s="136"/>
      <c r="J155" s="136"/>
      <c r="K155" s="136"/>
      <c r="L155" s="137"/>
      <c r="M155" s="136"/>
      <c r="N155" s="136"/>
      <c r="O155" s="136"/>
      <c r="P155" s="7"/>
      <c r="Q155" s="6"/>
      <c r="R155" s="6"/>
      <c r="S155" s="6"/>
      <c r="T155" s="6"/>
      <c r="U155" s="6"/>
      <c r="V155" s="138"/>
      <c r="W155" s="7"/>
      <c r="X155" s="136"/>
      <c r="Y155" s="7"/>
      <c r="Z155" s="7"/>
      <c r="AA155" s="7"/>
      <c r="AB155" s="7"/>
      <c r="AC155" s="7"/>
      <c r="AD155" s="7"/>
      <c r="AE155" s="7"/>
      <c r="AF155" s="6"/>
      <c r="AG155" s="6"/>
      <c r="AH155" s="6"/>
      <c r="AI155" s="6"/>
      <c r="AJ155" s="6"/>
      <c r="AK155" s="6"/>
    </row>
    <row r="156" ht="14.25" customHeight="1">
      <c r="A156" s="6"/>
      <c r="B156" s="6"/>
      <c r="C156" s="6"/>
      <c r="D156" s="6"/>
      <c r="E156" s="136"/>
      <c r="F156" s="136"/>
      <c r="G156" s="136"/>
      <c r="H156" s="136"/>
      <c r="I156" s="136"/>
      <c r="J156" s="136"/>
      <c r="K156" s="136"/>
      <c r="L156" s="137"/>
      <c r="M156" s="136"/>
      <c r="N156" s="136"/>
      <c r="O156" s="136"/>
      <c r="P156" s="7"/>
      <c r="Q156" s="6"/>
      <c r="R156" s="6"/>
      <c r="S156" s="6"/>
      <c r="T156" s="6"/>
      <c r="U156" s="6"/>
      <c r="V156" s="138"/>
      <c r="W156" s="7"/>
      <c r="X156" s="136"/>
      <c r="Y156" s="7"/>
      <c r="Z156" s="7"/>
      <c r="AA156" s="7"/>
      <c r="AB156" s="7"/>
      <c r="AC156" s="7"/>
      <c r="AD156" s="7"/>
      <c r="AE156" s="7"/>
      <c r="AF156" s="6"/>
      <c r="AG156" s="6"/>
      <c r="AH156" s="6"/>
      <c r="AI156" s="6"/>
      <c r="AJ156" s="6"/>
      <c r="AK156" s="6"/>
    </row>
    <row r="157" ht="14.25" customHeight="1">
      <c r="A157" s="6"/>
      <c r="B157" s="6"/>
      <c r="C157" s="6"/>
      <c r="D157" s="6"/>
      <c r="E157" s="136"/>
      <c r="F157" s="136"/>
      <c r="G157" s="136"/>
      <c r="H157" s="136"/>
      <c r="I157" s="136"/>
      <c r="J157" s="136"/>
      <c r="K157" s="136"/>
      <c r="L157" s="137"/>
      <c r="M157" s="136"/>
      <c r="N157" s="136"/>
      <c r="O157" s="136"/>
      <c r="P157" s="7"/>
      <c r="Q157" s="6"/>
      <c r="R157" s="6"/>
      <c r="S157" s="6"/>
      <c r="T157" s="6"/>
      <c r="U157" s="6"/>
      <c r="V157" s="138"/>
      <c r="W157" s="7"/>
      <c r="X157" s="136"/>
      <c r="Y157" s="7"/>
      <c r="Z157" s="7"/>
      <c r="AA157" s="7"/>
      <c r="AB157" s="7"/>
      <c r="AC157" s="7"/>
      <c r="AD157" s="7"/>
      <c r="AE157" s="7"/>
      <c r="AF157" s="6"/>
      <c r="AG157" s="6"/>
      <c r="AH157" s="6"/>
      <c r="AI157" s="6"/>
      <c r="AJ157" s="6"/>
      <c r="AK157" s="6"/>
    </row>
    <row r="158" ht="14.25" customHeight="1">
      <c r="A158" s="6"/>
      <c r="B158" s="6"/>
      <c r="C158" s="6"/>
      <c r="D158" s="6"/>
      <c r="E158" s="136"/>
      <c r="F158" s="136"/>
      <c r="G158" s="136"/>
      <c r="H158" s="136"/>
      <c r="I158" s="136"/>
      <c r="J158" s="136"/>
      <c r="K158" s="136"/>
      <c r="L158" s="137"/>
      <c r="M158" s="136"/>
      <c r="N158" s="136"/>
      <c r="O158" s="136"/>
      <c r="P158" s="7"/>
      <c r="Q158" s="6"/>
      <c r="R158" s="6"/>
      <c r="S158" s="6"/>
      <c r="T158" s="6"/>
      <c r="U158" s="6"/>
      <c r="V158" s="138"/>
      <c r="W158" s="7"/>
      <c r="X158" s="136"/>
      <c r="Y158" s="7"/>
      <c r="Z158" s="7"/>
      <c r="AA158" s="7"/>
      <c r="AB158" s="7"/>
      <c r="AC158" s="7"/>
      <c r="AD158" s="7"/>
      <c r="AE158" s="7"/>
      <c r="AF158" s="6"/>
      <c r="AG158" s="6"/>
      <c r="AH158" s="6"/>
      <c r="AI158" s="6"/>
      <c r="AJ158" s="6"/>
      <c r="AK158" s="6"/>
    </row>
    <row r="159" ht="14.25" customHeight="1">
      <c r="A159" s="6"/>
      <c r="B159" s="6"/>
      <c r="C159" s="6"/>
      <c r="D159" s="6"/>
      <c r="E159" s="136"/>
      <c r="F159" s="136"/>
      <c r="G159" s="136"/>
      <c r="H159" s="136"/>
      <c r="I159" s="136"/>
      <c r="J159" s="136"/>
      <c r="K159" s="136"/>
      <c r="L159" s="137"/>
      <c r="M159" s="136"/>
      <c r="N159" s="136"/>
      <c r="O159" s="136"/>
      <c r="P159" s="7"/>
      <c r="Q159" s="6"/>
      <c r="R159" s="6"/>
      <c r="S159" s="6"/>
      <c r="T159" s="6"/>
      <c r="U159" s="6"/>
      <c r="V159" s="138"/>
      <c r="W159" s="7"/>
      <c r="X159" s="136"/>
      <c r="Y159" s="7"/>
      <c r="Z159" s="7"/>
      <c r="AA159" s="7"/>
      <c r="AB159" s="7"/>
      <c r="AC159" s="7"/>
      <c r="AD159" s="7"/>
      <c r="AE159" s="7"/>
      <c r="AF159" s="6"/>
      <c r="AG159" s="6"/>
      <c r="AH159" s="6"/>
      <c r="AI159" s="6"/>
      <c r="AJ159" s="6"/>
      <c r="AK159" s="6"/>
    </row>
    <row r="160" ht="14.25" customHeight="1">
      <c r="A160" s="6"/>
      <c r="B160" s="6"/>
      <c r="C160" s="6"/>
      <c r="D160" s="6"/>
      <c r="E160" s="136"/>
      <c r="F160" s="136"/>
      <c r="G160" s="136"/>
      <c r="H160" s="136"/>
      <c r="I160" s="136"/>
      <c r="J160" s="136"/>
      <c r="K160" s="136"/>
      <c r="L160" s="137"/>
      <c r="M160" s="136"/>
      <c r="N160" s="136"/>
      <c r="O160" s="136"/>
      <c r="P160" s="7"/>
      <c r="Q160" s="6"/>
      <c r="R160" s="6"/>
      <c r="S160" s="6"/>
      <c r="T160" s="6"/>
      <c r="U160" s="6"/>
      <c r="V160" s="138"/>
      <c r="W160" s="7"/>
      <c r="X160" s="136"/>
      <c r="Y160" s="7"/>
      <c r="Z160" s="7"/>
      <c r="AA160" s="7"/>
      <c r="AB160" s="7"/>
      <c r="AC160" s="7"/>
      <c r="AD160" s="7"/>
      <c r="AE160" s="7"/>
      <c r="AF160" s="6"/>
      <c r="AG160" s="6"/>
      <c r="AH160" s="6"/>
      <c r="AI160" s="6"/>
      <c r="AJ160" s="6"/>
      <c r="AK160" s="6"/>
    </row>
    <row r="161" ht="14.25" customHeight="1">
      <c r="A161" s="6"/>
      <c r="B161" s="6"/>
      <c r="C161" s="6"/>
      <c r="D161" s="6"/>
      <c r="E161" s="136"/>
      <c r="F161" s="136"/>
      <c r="G161" s="136"/>
      <c r="H161" s="136"/>
      <c r="I161" s="136"/>
      <c r="J161" s="136"/>
      <c r="K161" s="136"/>
      <c r="L161" s="137"/>
      <c r="M161" s="136"/>
      <c r="N161" s="136"/>
      <c r="O161" s="136"/>
      <c r="P161" s="7"/>
      <c r="Q161" s="6"/>
      <c r="R161" s="6"/>
      <c r="S161" s="6"/>
      <c r="T161" s="6"/>
      <c r="U161" s="6"/>
      <c r="V161" s="138"/>
      <c r="W161" s="7"/>
      <c r="X161" s="136"/>
      <c r="Y161" s="7"/>
      <c r="Z161" s="7"/>
      <c r="AA161" s="7"/>
      <c r="AB161" s="7"/>
      <c r="AC161" s="7"/>
      <c r="AD161" s="7"/>
      <c r="AE161" s="7"/>
      <c r="AF161" s="6"/>
      <c r="AG161" s="6"/>
      <c r="AH161" s="6"/>
      <c r="AI161" s="6"/>
      <c r="AJ161" s="6"/>
      <c r="AK161" s="6"/>
    </row>
    <row r="162" ht="14.25" customHeight="1">
      <c r="A162" s="6"/>
      <c r="B162" s="6"/>
      <c r="C162" s="6"/>
      <c r="D162" s="6"/>
      <c r="E162" s="136"/>
      <c r="F162" s="136"/>
      <c r="G162" s="136"/>
      <c r="H162" s="136"/>
      <c r="I162" s="136"/>
      <c r="J162" s="136"/>
      <c r="K162" s="136"/>
      <c r="L162" s="137"/>
      <c r="M162" s="136"/>
      <c r="N162" s="136"/>
      <c r="O162" s="136"/>
      <c r="P162" s="7"/>
      <c r="Q162" s="6"/>
      <c r="R162" s="6"/>
      <c r="S162" s="6"/>
      <c r="T162" s="6"/>
      <c r="U162" s="6"/>
      <c r="V162" s="138"/>
      <c r="W162" s="7"/>
      <c r="X162" s="136"/>
      <c r="Y162" s="7"/>
      <c r="Z162" s="7"/>
      <c r="AA162" s="7"/>
      <c r="AB162" s="7"/>
      <c r="AC162" s="7"/>
      <c r="AD162" s="7"/>
      <c r="AE162" s="7"/>
      <c r="AF162" s="6"/>
      <c r="AG162" s="6"/>
      <c r="AH162" s="6"/>
      <c r="AI162" s="6"/>
      <c r="AJ162" s="6"/>
      <c r="AK162" s="6"/>
    </row>
    <row r="163" ht="14.25" customHeight="1">
      <c r="A163" s="6"/>
      <c r="B163" s="6"/>
      <c r="C163" s="6"/>
      <c r="D163" s="6"/>
      <c r="E163" s="136"/>
      <c r="F163" s="136"/>
      <c r="G163" s="136"/>
      <c r="H163" s="136"/>
      <c r="I163" s="136"/>
      <c r="J163" s="136"/>
      <c r="K163" s="136"/>
      <c r="L163" s="137"/>
      <c r="M163" s="136"/>
      <c r="N163" s="136"/>
      <c r="O163" s="136"/>
      <c r="P163" s="7"/>
      <c r="Q163" s="6"/>
      <c r="R163" s="6"/>
      <c r="S163" s="6"/>
      <c r="T163" s="6"/>
      <c r="U163" s="6"/>
      <c r="V163" s="138"/>
      <c r="W163" s="7"/>
      <c r="X163" s="136"/>
      <c r="Y163" s="7"/>
      <c r="Z163" s="7"/>
      <c r="AA163" s="7"/>
      <c r="AB163" s="7"/>
      <c r="AC163" s="7"/>
      <c r="AD163" s="7"/>
      <c r="AE163" s="7"/>
      <c r="AF163" s="6"/>
      <c r="AG163" s="6"/>
      <c r="AH163" s="6"/>
      <c r="AI163" s="6"/>
      <c r="AJ163" s="6"/>
      <c r="AK163" s="6"/>
    </row>
    <row r="164" ht="14.25" customHeight="1">
      <c r="A164" s="6"/>
      <c r="B164" s="6"/>
      <c r="C164" s="6"/>
      <c r="D164" s="6"/>
      <c r="E164" s="136"/>
      <c r="F164" s="136"/>
      <c r="G164" s="136"/>
      <c r="H164" s="136"/>
      <c r="I164" s="136"/>
      <c r="J164" s="136"/>
      <c r="K164" s="136"/>
      <c r="L164" s="137"/>
      <c r="M164" s="136"/>
      <c r="N164" s="136"/>
      <c r="O164" s="136"/>
      <c r="P164" s="7"/>
      <c r="Q164" s="6"/>
      <c r="R164" s="6"/>
      <c r="S164" s="6"/>
      <c r="T164" s="6"/>
      <c r="U164" s="6"/>
      <c r="V164" s="138"/>
      <c r="W164" s="7"/>
      <c r="X164" s="136"/>
      <c r="Y164" s="7"/>
      <c r="Z164" s="7"/>
      <c r="AA164" s="7"/>
      <c r="AB164" s="7"/>
      <c r="AC164" s="7"/>
      <c r="AD164" s="7"/>
      <c r="AE164" s="7"/>
      <c r="AF164" s="6"/>
      <c r="AG164" s="6"/>
      <c r="AH164" s="6"/>
      <c r="AI164" s="6"/>
      <c r="AJ164" s="6"/>
      <c r="AK164" s="6"/>
    </row>
    <row r="165" ht="14.25" customHeight="1">
      <c r="A165" s="6"/>
      <c r="B165" s="6"/>
      <c r="C165" s="6"/>
      <c r="D165" s="6"/>
      <c r="E165" s="136"/>
      <c r="F165" s="136"/>
      <c r="G165" s="136"/>
      <c r="H165" s="136"/>
      <c r="I165" s="136"/>
      <c r="J165" s="136"/>
      <c r="K165" s="136"/>
      <c r="L165" s="137"/>
      <c r="M165" s="136"/>
      <c r="N165" s="136"/>
      <c r="O165" s="136"/>
      <c r="P165" s="7"/>
      <c r="Q165" s="6"/>
      <c r="R165" s="6"/>
      <c r="S165" s="6"/>
      <c r="T165" s="6"/>
      <c r="U165" s="6"/>
      <c r="V165" s="138"/>
      <c r="W165" s="7"/>
      <c r="X165" s="136"/>
      <c r="Y165" s="7"/>
      <c r="Z165" s="7"/>
      <c r="AA165" s="7"/>
      <c r="AB165" s="7"/>
      <c r="AC165" s="7"/>
      <c r="AD165" s="7"/>
      <c r="AE165" s="7"/>
      <c r="AF165" s="6"/>
      <c r="AG165" s="6"/>
      <c r="AH165" s="6"/>
      <c r="AI165" s="6"/>
      <c r="AJ165" s="6"/>
      <c r="AK165" s="6"/>
    </row>
    <row r="166" ht="14.25" customHeight="1">
      <c r="A166" s="6"/>
      <c r="B166" s="6"/>
      <c r="C166" s="6"/>
      <c r="D166" s="6"/>
      <c r="E166" s="136"/>
      <c r="F166" s="136"/>
      <c r="G166" s="136"/>
      <c r="H166" s="136"/>
      <c r="I166" s="136"/>
      <c r="J166" s="136"/>
      <c r="K166" s="136"/>
      <c r="L166" s="137"/>
      <c r="M166" s="136"/>
      <c r="N166" s="136"/>
      <c r="O166" s="136"/>
      <c r="P166" s="7"/>
      <c r="Q166" s="6"/>
      <c r="R166" s="6"/>
      <c r="S166" s="6"/>
      <c r="T166" s="6"/>
      <c r="U166" s="6"/>
      <c r="V166" s="138"/>
      <c r="W166" s="7"/>
      <c r="X166" s="136"/>
      <c r="Y166" s="7"/>
      <c r="Z166" s="7"/>
      <c r="AA166" s="7"/>
      <c r="AB166" s="7"/>
      <c r="AC166" s="7"/>
      <c r="AD166" s="7"/>
      <c r="AE166" s="7"/>
      <c r="AF166" s="6"/>
      <c r="AG166" s="6"/>
      <c r="AH166" s="6"/>
      <c r="AI166" s="6"/>
      <c r="AJ166" s="6"/>
      <c r="AK166" s="6"/>
    </row>
    <row r="167" ht="14.25" customHeight="1">
      <c r="A167" s="6"/>
      <c r="B167" s="6"/>
      <c r="C167" s="6"/>
      <c r="D167" s="6"/>
      <c r="E167" s="136"/>
      <c r="F167" s="136"/>
      <c r="G167" s="136"/>
      <c r="H167" s="136"/>
      <c r="I167" s="136"/>
      <c r="J167" s="136"/>
      <c r="K167" s="136"/>
      <c r="L167" s="137"/>
      <c r="M167" s="136"/>
      <c r="N167" s="136"/>
      <c r="O167" s="136"/>
      <c r="P167" s="7"/>
      <c r="Q167" s="6"/>
      <c r="R167" s="6"/>
      <c r="S167" s="6"/>
      <c r="T167" s="6"/>
      <c r="U167" s="6"/>
      <c r="V167" s="138"/>
      <c r="W167" s="7"/>
      <c r="X167" s="136"/>
      <c r="Y167" s="7"/>
      <c r="Z167" s="7"/>
      <c r="AA167" s="7"/>
      <c r="AB167" s="7"/>
      <c r="AC167" s="7"/>
      <c r="AD167" s="7"/>
      <c r="AE167" s="7"/>
      <c r="AF167" s="6"/>
      <c r="AG167" s="6"/>
      <c r="AH167" s="6"/>
      <c r="AI167" s="6"/>
      <c r="AJ167" s="6"/>
      <c r="AK167" s="6"/>
    </row>
    <row r="168" ht="14.25" customHeight="1">
      <c r="A168" s="6"/>
      <c r="B168" s="6"/>
      <c r="C168" s="6"/>
      <c r="D168" s="6"/>
      <c r="E168" s="136"/>
      <c r="F168" s="136"/>
      <c r="G168" s="136"/>
      <c r="H168" s="136"/>
      <c r="I168" s="136"/>
      <c r="J168" s="136"/>
      <c r="K168" s="136"/>
      <c r="L168" s="137"/>
      <c r="M168" s="136"/>
      <c r="N168" s="136"/>
      <c r="O168" s="136"/>
      <c r="P168" s="7"/>
      <c r="Q168" s="6"/>
      <c r="R168" s="6"/>
      <c r="S168" s="6"/>
      <c r="T168" s="6"/>
      <c r="U168" s="6"/>
      <c r="V168" s="138"/>
      <c r="W168" s="7"/>
      <c r="X168" s="136"/>
      <c r="Y168" s="7"/>
      <c r="Z168" s="7"/>
      <c r="AA168" s="7"/>
      <c r="AB168" s="7"/>
      <c r="AC168" s="7"/>
      <c r="AD168" s="7"/>
      <c r="AE168" s="7"/>
      <c r="AF168" s="6"/>
      <c r="AG168" s="6"/>
      <c r="AH168" s="6"/>
      <c r="AI168" s="6"/>
      <c r="AJ168" s="6"/>
      <c r="AK168" s="6"/>
    </row>
    <row r="169" ht="14.25" customHeight="1">
      <c r="A169" s="6"/>
      <c r="B169" s="6"/>
      <c r="C169" s="6"/>
      <c r="D169" s="6"/>
      <c r="E169" s="136"/>
      <c r="F169" s="136"/>
      <c r="G169" s="136"/>
      <c r="H169" s="136"/>
      <c r="I169" s="136"/>
      <c r="J169" s="136"/>
      <c r="K169" s="136"/>
      <c r="L169" s="137"/>
      <c r="M169" s="136"/>
      <c r="N169" s="136"/>
      <c r="O169" s="136"/>
      <c r="P169" s="7"/>
      <c r="Q169" s="6"/>
      <c r="R169" s="6"/>
      <c r="S169" s="6"/>
      <c r="T169" s="6"/>
      <c r="U169" s="6"/>
      <c r="V169" s="138"/>
      <c r="W169" s="7"/>
      <c r="X169" s="136"/>
      <c r="Y169" s="7"/>
      <c r="Z169" s="7"/>
      <c r="AA169" s="7"/>
      <c r="AB169" s="7"/>
      <c r="AC169" s="7"/>
      <c r="AD169" s="7"/>
      <c r="AE169" s="7"/>
      <c r="AF169" s="6"/>
      <c r="AG169" s="6"/>
      <c r="AH169" s="6"/>
      <c r="AI169" s="6"/>
      <c r="AJ169" s="6"/>
      <c r="AK169" s="6"/>
    </row>
    <row r="170" ht="14.25" customHeight="1">
      <c r="A170" s="6"/>
      <c r="B170" s="6"/>
      <c r="C170" s="6"/>
      <c r="D170" s="6"/>
      <c r="E170" s="136"/>
      <c r="F170" s="136"/>
      <c r="G170" s="136"/>
      <c r="H170" s="136"/>
      <c r="I170" s="136"/>
      <c r="J170" s="136"/>
      <c r="K170" s="136"/>
      <c r="L170" s="137"/>
      <c r="M170" s="136"/>
      <c r="N170" s="136"/>
      <c r="O170" s="136"/>
      <c r="P170" s="7"/>
      <c r="Q170" s="6"/>
      <c r="R170" s="6"/>
      <c r="S170" s="6"/>
      <c r="T170" s="6"/>
      <c r="U170" s="6"/>
      <c r="V170" s="138"/>
      <c r="W170" s="7"/>
      <c r="X170" s="136"/>
      <c r="Y170" s="7"/>
      <c r="Z170" s="7"/>
      <c r="AA170" s="7"/>
      <c r="AB170" s="7"/>
      <c r="AC170" s="7"/>
      <c r="AD170" s="7"/>
      <c r="AE170" s="7"/>
      <c r="AF170" s="6"/>
      <c r="AG170" s="6"/>
      <c r="AH170" s="6"/>
      <c r="AI170" s="6"/>
      <c r="AJ170" s="6"/>
      <c r="AK170" s="6"/>
    </row>
    <row r="171" ht="14.25" customHeight="1">
      <c r="A171" s="6"/>
      <c r="B171" s="6"/>
      <c r="C171" s="6"/>
      <c r="D171" s="6"/>
      <c r="E171" s="136"/>
      <c r="F171" s="136"/>
      <c r="G171" s="136"/>
      <c r="H171" s="136"/>
      <c r="I171" s="136"/>
      <c r="J171" s="136"/>
      <c r="K171" s="136"/>
      <c r="L171" s="137"/>
      <c r="M171" s="136"/>
      <c r="N171" s="136"/>
      <c r="O171" s="136"/>
      <c r="P171" s="7"/>
      <c r="Q171" s="6"/>
      <c r="R171" s="6"/>
      <c r="S171" s="6"/>
      <c r="T171" s="6"/>
      <c r="U171" s="6"/>
      <c r="V171" s="138"/>
      <c r="W171" s="7"/>
      <c r="X171" s="136"/>
      <c r="Y171" s="7"/>
      <c r="Z171" s="7"/>
      <c r="AA171" s="7"/>
      <c r="AB171" s="7"/>
      <c r="AC171" s="7"/>
      <c r="AD171" s="7"/>
      <c r="AE171" s="7"/>
      <c r="AF171" s="6"/>
      <c r="AG171" s="6"/>
      <c r="AH171" s="6"/>
      <c r="AI171" s="6"/>
      <c r="AJ171" s="6"/>
      <c r="AK171" s="6"/>
    </row>
    <row r="172" ht="14.25" customHeight="1">
      <c r="A172" s="6"/>
      <c r="B172" s="6"/>
      <c r="C172" s="6"/>
      <c r="D172" s="6"/>
      <c r="E172" s="136"/>
      <c r="F172" s="136"/>
      <c r="G172" s="136"/>
      <c r="H172" s="136"/>
      <c r="I172" s="136"/>
      <c r="J172" s="136"/>
      <c r="K172" s="136"/>
      <c r="L172" s="137"/>
      <c r="M172" s="136"/>
      <c r="N172" s="136"/>
      <c r="O172" s="136"/>
      <c r="P172" s="7"/>
      <c r="Q172" s="6"/>
      <c r="R172" s="6"/>
      <c r="S172" s="6"/>
      <c r="T172" s="6"/>
      <c r="U172" s="6"/>
      <c r="V172" s="138"/>
      <c r="W172" s="7"/>
      <c r="X172" s="136"/>
      <c r="Y172" s="7"/>
      <c r="Z172" s="7"/>
      <c r="AA172" s="7"/>
      <c r="AB172" s="7"/>
      <c r="AC172" s="7"/>
      <c r="AD172" s="7"/>
      <c r="AE172" s="7"/>
      <c r="AF172" s="6"/>
      <c r="AG172" s="6"/>
      <c r="AH172" s="6"/>
      <c r="AI172" s="6"/>
      <c r="AJ172" s="6"/>
      <c r="AK172" s="6"/>
    </row>
    <row r="173" ht="14.25" customHeight="1">
      <c r="A173" s="6"/>
      <c r="B173" s="6"/>
      <c r="C173" s="6"/>
      <c r="D173" s="6"/>
      <c r="E173" s="136"/>
      <c r="F173" s="136"/>
      <c r="G173" s="136"/>
      <c r="H173" s="136"/>
      <c r="I173" s="136"/>
      <c r="J173" s="136"/>
      <c r="K173" s="136"/>
      <c r="L173" s="137"/>
      <c r="M173" s="136"/>
      <c r="N173" s="136"/>
      <c r="O173" s="136"/>
      <c r="P173" s="7"/>
      <c r="Q173" s="6"/>
      <c r="R173" s="6"/>
      <c r="S173" s="6"/>
      <c r="T173" s="6"/>
      <c r="U173" s="6"/>
      <c r="V173" s="138"/>
      <c r="W173" s="7"/>
      <c r="X173" s="136"/>
      <c r="Y173" s="7"/>
      <c r="Z173" s="7"/>
      <c r="AA173" s="7"/>
      <c r="AB173" s="7"/>
      <c r="AC173" s="7"/>
      <c r="AD173" s="7"/>
      <c r="AE173" s="7"/>
      <c r="AF173" s="6"/>
      <c r="AG173" s="6"/>
      <c r="AH173" s="6"/>
      <c r="AI173" s="6"/>
      <c r="AJ173" s="6"/>
      <c r="AK173" s="6"/>
    </row>
    <row r="174" ht="14.25" customHeight="1">
      <c r="A174" s="6"/>
      <c r="B174" s="6"/>
      <c r="C174" s="6"/>
      <c r="D174" s="6"/>
      <c r="E174" s="136"/>
      <c r="F174" s="136"/>
      <c r="G174" s="136"/>
      <c r="H174" s="136"/>
      <c r="I174" s="136"/>
      <c r="J174" s="136"/>
      <c r="K174" s="136"/>
      <c r="L174" s="137"/>
      <c r="M174" s="136"/>
      <c r="N174" s="136"/>
      <c r="O174" s="136"/>
      <c r="P174" s="7"/>
      <c r="Q174" s="6"/>
      <c r="R174" s="6"/>
      <c r="S174" s="6"/>
      <c r="T174" s="6"/>
      <c r="U174" s="6"/>
      <c r="V174" s="138"/>
      <c r="W174" s="7"/>
      <c r="X174" s="136"/>
      <c r="Y174" s="7"/>
      <c r="Z174" s="7"/>
      <c r="AA174" s="7"/>
      <c r="AB174" s="7"/>
      <c r="AC174" s="7"/>
      <c r="AD174" s="7"/>
      <c r="AE174" s="7"/>
      <c r="AF174" s="6"/>
      <c r="AG174" s="6"/>
      <c r="AH174" s="6"/>
      <c r="AI174" s="6"/>
      <c r="AJ174" s="6"/>
      <c r="AK174" s="6"/>
    </row>
    <row r="175" ht="14.25" customHeight="1">
      <c r="A175" s="6"/>
      <c r="B175" s="6"/>
      <c r="C175" s="6"/>
      <c r="D175" s="6"/>
      <c r="E175" s="136"/>
      <c r="F175" s="136"/>
      <c r="G175" s="136"/>
      <c r="H175" s="136"/>
      <c r="I175" s="136"/>
      <c r="J175" s="136"/>
      <c r="K175" s="136"/>
      <c r="L175" s="137"/>
      <c r="M175" s="136"/>
      <c r="N175" s="136"/>
      <c r="O175" s="136"/>
      <c r="P175" s="7"/>
      <c r="Q175" s="6"/>
      <c r="R175" s="6"/>
      <c r="S175" s="6"/>
      <c r="T175" s="6"/>
      <c r="U175" s="6"/>
      <c r="V175" s="138"/>
      <c r="W175" s="7"/>
      <c r="X175" s="136"/>
      <c r="Y175" s="7"/>
      <c r="Z175" s="7"/>
      <c r="AA175" s="7"/>
      <c r="AB175" s="7"/>
      <c r="AC175" s="7"/>
      <c r="AD175" s="7"/>
      <c r="AE175" s="7"/>
      <c r="AF175" s="6"/>
      <c r="AG175" s="6"/>
      <c r="AH175" s="6"/>
      <c r="AI175" s="6"/>
      <c r="AJ175" s="6"/>
      <c r="AK175" s="6"/>
    </row>
    <row r="176" ht="14.25" customHeight="1">
      <c r="A176" s="6"/>
      <c r="B176" s="6"/>
      <c r="C176" s="6"/>
      <c r="D176" s="6"/>
      <c r="E176" s="136"/>
      <c r="F176" s="136"/>
      <c r="G176" s="136"/>
      <c r="H176" s="136"/>
      <c r="I176" s="136"/>
      <c r="J176" s="136"/>
      <c r="K176" s="136"/>
      <c r="L176" s="137"/>
      <c r="M176" s="136"/>
      <c r="N176" s="136"/>
      <c r="O176" s="136"/>
      <c r="P176" s="7"/>
      <c r="Q176" s="6"/>
      <c r="R176" s="6"/>
      <c r="S176" s="6"/>
      <c r="T176" s="6"/>
      <c r="U176" s="6"/>
      <c r="V176" s="138"/>
      <c r="W176" s="7"/>
      <c r="X176" s="136"/>
      <c r="Y176" s="7"/>
      <c r="Z176" s="7"/>
      <c r="AA176" s="7"/>
      <c r="AB176" s="7"/>
      <c r="AC176" s="7"/>
      <c r="AD176" s="7"/>
      <c r="AE176" s="7"/>
      <c r="AF176" s="6"/>
      <c r="AG176" s="6"/>
      <c r="AH176" s="6"/>
      <c r="AI176" s="6"/>
      <c r="AJ176" s="6"/>
      <c r="AK176" s="6"/>
    </row>
    <row r="177" ht="14.25" customHeight="1">
      <c r="A177" s="6"/>
      <c r="B177" s="6"/>
      <c r="C177" s="6"/>
      <c r="D177" s="6"/>
      <c r="E177" s="136"/>
      <c r="F177" s="136"/>
      <c r="G177" s="136"/>
      <c r="H177" s="136"/>
      <c r="I177" s="136"/>
      <c r="J177" s="136"/>
      <c r="K177" s="136"/>
      <c r="L177" s="137"/>
      <c r="M177" s="136"/>
      <c r="N177" s="136"/>
      <c r="O177" s="136"/>
      <c r="P177" s="7"/>
      <c r="Q177" s="6"/>
      <c r="R177" s="6"/>
      <c r="S177" s="6"/>
      <c r="T177" s="6"/>
      <c r="U177" s="6"/>
      <c r="V177" s="138"/>
      <c r="W177" s="7"/>
      <c r="X177" s="136"/>
      <c r="Y177" s="7"/>
      <c r="Z177" s="7"/>
      <c r="AA177" s="7"/>
      <c r="AB177" s="7"/>
      <c r="AC177" s="7"/>
      <c r="AD177" s="7"/>
      <c r="AE177" s="7"/>
      <c r="AF177" s="6"/>
      <c r="AG177" s="6"/>
      <c r="AH177" s="6"/>
      <c r="AI177" s="6"/>
      <c r="AJ177" s="6"/>
      <c r="AK177" s="6"/>
    </row>
    <row r="178" ht="14.25" customHeight="1">
      <c r="A178" s="6"/>
      <c r="B178" s="6"/>
      <c r="C178" s="6"/>
      <c r="D178" s="6"/>
      <c r="E178" s="136"/>
      <c r="F178" s="136"/>
      <c r="G178" s="136"/>
      <c r="H178" s="136"/>
      <c r="I178" s="136"/>
      <c r="J178" s="136"/>
      <c r="K178" s="136"/>
      <c r="L178" s="137"/>
      <c r="M178" s="136"/>
      <c r="N178" s="136"/>
      <c r="O178" s="136"/>
      <c r="P178" s="7"/>
      <c r="Q178" s="6"/>
      <c r="R178" s="6"/>
      <c r="S178" s="6"/>
      <c r="T178" s="6"/>
      <c r="U178" s="6"/>
      <c r="V178" s="138"/>
      <c r="W178" s="7"/>
      <c r="X178" s="136"/>
      <c r="Y178" s="7"/>
      <c r="Z178" s="7"/>
      <c r="AA178" s="7"/>
      <c r="AB178" s="7"/>
      <c r="AC178" s="7"/>
      <c r="AD178" s="7"/>
      <c r="AE178" s="7"/>
      <c r="AF178" s="6"/>
      <c r="AG178" s="6"/>
      <c r="AH178" s="6"/>
      <c r="AI178" s="6"/>
      <c r="AJ178" s="6"/>
      <c r="AK178" s="6"/>
    </row>
    <row r="179" ht="14.25" customHeight="1">
      <c r="A179" s="6"/>
      <c r="B179" s="6"/>
      <c r="C179" s="6"/>
      <c r="D179" s="6"/>
      <c r="E179" s="136"/>
      <c r="F179" s="136"/>
      <c r="G179" s="136"/>
      <c r="H179" s="136"/>
      <c r="I179" s="136"/>
      <c r="J179" s="136"/>
      <c r="K179" s="136"/>
      <c r="L179" s="137"/>
      <c r="M179" s="136"/>
      <c r="N179" s="136"/>
      <c r="O179" s="136"/>
      <c r="P179" s="7"/>
      <c r="Q179" s="6"/>
      <c r="R179" s="6"/>
      <c r="S179" s="6"/>
      <c r="T179" s="6"/>
      <c r="U179" s="6"/>
      <c r="V179" s="138"/>
      <c r="W179" s="7"/>
      <c r="X179" s="136"/>
      <c r="Y179" s="7"/>
      <c r="Z179" s="7"/>
      <c r="AA179" s="7"/>
      <c r="AB179" s="7"/>
      <c r="AC179" s="7"/>
      <c r="AD179" s="7"/>
      <c r="AE179" s="7"/>
      <c r="AF179" s="6"/>
      <c r="AG179" s="6"/>
      <c r="AH179" s="6"/>
      <c r="AI179" s="6"/>
      <c r="AJ179" s="6"/>
      <c r="AK179" s="6"/>
    </row>
    <row r="180" ht="14.25" customHeight="1">
      <c r="A180" s="6"/>
      <c r="B180" s="6"/>
      <c r="C180" s="6"/>
      <c r="D180" s="6"/>
      <c r="E180" s="136"/>
      <c r="F180" s="136"/>
      <c r="G180" s="136"/>
      <c r="H180" s="136"/>
      <c r="I180" s="136"/>
      <c r="J180" s="136"/>
      <c r="K180" s="136"/>
      <c r="L180" s="137"/>
      <c r="M180" s="136"/>
      <c r="N180" s="136"/>
      <c r="O180" s="136"/>
      <c r="P180" s="7"/>
      <c r="Q180" s="6"/>
      <c r="R180" s="6"/>
      <c r="S180" s="6"/>
      <c r="T180" s="6"/>
      <c r="U180" s="6"/>
      <c r="V180" s="138"/>
      <c r="W180" s="7"/>
      <c r="X180" s="136"/>
      <c r="Y180" s="7"/>
      <c r="Z180" s="7"/>
      <c r="AA180" s="7"/>
      <c r="AB180" s="7"/>
      <c r="AC180" s="7"/>
      <c r="AD180" s="7"/>
      <c r="AE180" s="7"/>
      <c r="AF180" s="6"/>
      <c r="AG180" s="6"/>
      <c r="AH180" s="6"/>
      <c r="AI180" s="6"/>
      <c r="AJ180" s="6"/>
      <c r="AK180" s="6"/>
    </row>
    <row r="181" ht="14.25" customHeight="1">
      <c r="A181" s="6"/>
      <c r="B181" s="6"/>
      <c r="C181" s="6"/>
      <c r="D181" s="6"/>
      <c r="E181" s="136"/>
      <c r="F181" s="136"/>
      <c r="G181" s="136"/>
      <c r="H181" s="136"/>
      <c r="I181" s="136"/>
      <c r="J181" s="136"/>
      <c r="K181" s="136"/>
      <c r="L181" s="137"/>
      <c r="M181" s="136"/>
      <c r="N181" s="136"/>
      <c r="O181" s="136"/>
      <c r="P181" s="7"/>
      <c r="Q181" s="6"/>
      <c r="R181" s="6"/>
      <c r="S181" s="6"/>
      <c r="T181" s="6"/>
      <c r="U181" s="6"/>
      <c r="V181" s="138"/>
      <c r="W181" s="7"/>
      <c r="X181" s="136"/>
      <c r="Y181" s="7"/>
      <c r="Z181" s="7"/>
      <c r="AA181" s="7"/>
      <c r="AB181" s="7"/>
      <c r="AC181" s="7"/>
      <c r="AD181" s="7"/>
      <c r="AE181" s="7"/>
      <c r="AF181" s="6"/>
      <c r="AG181" s="6"/>
      <c r="AH181" s="6"/>
      <c r="AI181" s="6"/>
      <c r="AJ181" s="6"/>
      <c r="AK181" s="6"/>
    </row>
    <row r="182" ht="14.25" customHeight="1">
      <c r="A182" s="6"/>
      <c r="B182" s="6"/>
      <c r="C182" s="6"/>
      <c r="D182" s="6"/>
      <c r="E182" s="136"/>
      <c r="F182" s="136"/>
      <c r="G182" s="136"/>
      <c r="H182" s="136"/>
      <c r="I182" s="136"/>
      <c r="J182" s="136"/>
      <c r="K182" s="136"/>
      <c r="L182" s="137"/>
      <c r="M182" s="136"/>
      <c r="N182" s="136"/>
      <c r="O182" s="136"/>
      <c r="P182" s="7"/>
      <c r="Q182" s="6"/>
      <c r="R182" s="6"/>
      <c r="S182" s="6"/>
      <c r="T182" s="6"/>
      <c r="U182" s="6"/>
      <c r="V182" s="138"/>
      <c r="W182" s="7"/>
      <c r="X182" s="136"/>
      <c r="Y182" s="7"/>
      <c r="Z182" s="7"/>
      <c r="AA182" s="7"/>
      <c r="AB182" s="7"/>
      <c r="AC182" s="7"/>
      <c r="AD182" s="7"/>
      <c r="AE182" s="7"/>
      <c r="AF182" s="6"/>
      <c r="AG182" s="6"/>
      <c r="AH182" s="6"/>
      <c r="AI182" s="6"/>
      <c r="AJ182" s="6"/>
      <c r="AK182" s="6"/>
    </row>
    <row r="183" ht="14.25" customHeight="1">
      <c r="A183" s="6"/>
      <c r="B183" s="6"/>
      <c r="C183" s="6"/>
      <c r="D183" s="6"/>
      <c r="E183" s="136"/>
      <c r="F183" s="136"/>
      <c r="G183" s="136"/>
      <c r="H183" s="136"/>
      <c r="I183" s="136"/>
      <c r="J183" s="136"/>
      <c r="K183" s="136"/>
      <c r="L183" s="137"/>
      <c r="M183" s="136"/>
      <c r="N183" s="136"/>
      <c r="O183" s="136"/>
      <c r="P183" s="7"/>
      <c r="Q183" s="6"/>
      <c r="R183" s="6"/>
      <c r="S183" s="6"/>
      <c r="T183" s="6"/>
      <c r="U183" s="6"/>
      <c r="V183" s="138"/>
      <c r="W183" s="7"/>
      <c r="X183" s="136"/>
      <c r="Y183" s="7"/>
      <c r="Z183" s="7"/>
      <c r="AA183" s="7"/>
      <c r="AB183" s="7"/>
      <c r="AC183" s="7"/>
      <c r="AD183" s="7"/>
      <c r="AE183" s="7"/>
      <c r="AF183" s="6"/>
      <c r="AG183" s="6"/>
      <c r="AH183" s="6"/>
      <c r="AI183" s="6"/>
      <c r="AJ183" s="6"/>
      <c r="AK183" s="6"/>
    </row>
    <row r="184" ht="14.25" customHeight="1">
      <c r="A184" s="6"/>
      <c r="B184" s="6"/>
      <c r="C184" s="6"/>
      <c r="D184" s="6"/>
      <c r="E184" s="136"/>
      <c r="F184" s="136"/>
      <c r="G184" s="136"/>
      <c r="H184" s="136"/>
      <c r="I184" s="136"/>
      <c r="J184" s="136"/>
      <c r="K184" s="136"/>
      <c r="L184" s="137"/>
      <c r="M184" s="136"/>
      <c r="N184" s="136"/>
      <c r="O184" s="136"/>
      <c r="P184" s="7"/>
      <c r="Q184" s="6"/>
      <c r="R184" s="6"/>
      <c r="S184" s="6"/>
      <c r="T184" s="6"/>
      <c r="U184" s="6"/>
      <c r="V184" s="138"/>
      <c r="W184" s="7"/>
      <c r="X184" s="136"/>
      <c r="Y184" s="7"/>
      <c r="Z184" s="7"/>
      <c r="AA184" s="7"/>
      <c r="AB184" s="7"/>
      <c r="AC184" s="7"/>
      <c r="AD184" s="7"/>
      <c r="AE184" s="7"/>
      <c r="AF184" s="6"/>
      <c r="AG184" s="6"/>
      <c r="AH184" s="6"/>
      <c r="AI184" s="6"/>
      <c r="AJ184" s="6"/>
      <c r="AK184" s="6"/>
    </row>
    <row r="185" ht="14.25" customHeight="1">
      <c r="A185" s="6"/>
      <c r="B185" s="6"/>
      <c r="C185" s="6"/>
      <c r="D185" s="6"/>
      <c r="E185" s="136"/>
      <c r="F185" s="136"/>
      <c r="G185" s="136"/>
      <c r="H185" s="136"/>
      <c r="I185" s="136"/>
      <c r="J185" s="136"/>
      <c r="K185" s="136"/>
      <c r="L185" s="137"/>
      <c r="M185" s="136"/>
      <c r="N185" s="136"/>
      <c r="O185" s="136"/>
      <c r="P185" s="7"/>
      <c r="Q185" s="6"/>
      <c r="R185" s="6"/>
      <c r="S185" s="6"/>
      <c r="T185" s="6"/>
      <c r="U185" s="6"/>
      <c r="V185" s="138"/>
      <c r="W185" s="7"/>
      <c r="X185" s="136"/>
      <c r="Y185" s="7"/>
      <c r="Z185" s="7"/>
      <c r="AA185" s="7"/>
      <c r="AB185" s="7"/>
      <c r="AC185" s="7"/>
      <c r="AD185" s="7"/>
      <c r="AE185" s="7"/>
      <c r="AF185" s="6"/>
      <c r="AG185" s="6"/>
      <c r="AH185" s="6"/>
      <c r="AI185" s="6"/>
      <c r="AJ185" s="6"/>
      <c r="AK185" s="6"/>
    </row>
    <row r="186" ht="14.25" customHeight="1">
      <c r="A186" s="6"/>
      <c r="B186" s="6"/>
      <c r="C186" s="6"/>
      <c r="D186" s="6"/>
      <c r="E186" s="136"/>
      <c r="F186" s="136"/>
      <c r="G186" s="136"/>
      <c r="H186" s="136"/>
      <c r="I186" s="136"/>
      <c r="J186" s="136"/>
      <c r="K186" s="136"/>
      <c r="L186" s="137"/>
      <c r="M186" s="136"/>
      <c r="N186" s="136"/>
      <c r="O186" s="136"/>
      <c r="P186" s="7"/>
      <c r="Q186" s="6"/>
      <c r="R186" s="6"/>
      <c r="S186" s="6"/>
      <c r="T186" s="6"/>
      <c r="U186" s="6"/>
      <c r="V186" s="138"/>
      <c r="W186" s="7"/>
      <c r="X186" s="136"/>
      <c r="Y186" s="7"/>
      <c r="Z186" s="7"/>
      <c r="AA186" s="7"/>
      <c r="AB186" s="7"/>
      <c r="AC186" s="7"/>
      <c r="AD186" s="7"/>
      <c r="AE186" s="7"/>
      <c r="AF186" s="6"/>
      <c r="AG186" s="6"/>
      <c r="AH186" s="6"/>
      <c r="AI186" s="6"/>
      <c r="AJ186" s="6"/>
      <c r="AK186" s="6"/>
    </row>
    <row r="187" ht="14.25" customHeight="1">
      <c r="A187" s="6"/>
      <c r="B187" s="6"/>
      <c r="C187" s="6"/>
      <c r="D187" s="6"/>
      <c r="E187" s="136"/>
      <c r="F187" s="136"/>
      <c r="G187" s="136"/>
      <c r="H187" s="136"/>
      <c r="I187" s="136"/>
      <c r="J187" s="136"/>
      <c r="K187" s="136"/>
      <c r="L187" s="137"/>
      <c r="M187" s="136"/>
      <c r="N187" s="136"/>
      <c r="O187" s="136"/>
      <c r="P187" s="7"/>
      <c r="Q187" s="6"/>
      <c r="R187" s="6"/>
      <c r="S187" s="6"/>
      <c r="T187" s="6"/>
      <c r="U187" s="6"/>
      <c r="V187" s="138"/>
      <c r="W187" s="7"/>
      <c r="X187" s="136"/>
      <c r="Y187" s="7"/>
      <c r="Z187" s="7"/>
      <c r="AA187" s="7"/>
      <c r="AB187" s="7"/>
      <c r="AC187" s="7"/>
      <c r="AD187" s="7"/>
      <c r="AE187" s="7"/>
      <c r="AF187" s="6"/>
      <c r="AG187" s="6"/>
      <c r="AH187" s="6"/>
      <c r="AI187" s="6"/>
      <c r="AJ187" s="6"/>
      <c r="AK187" s="6"/>
    </row>
    <row r="188" ht="14.25" customHeight="1">
      <c r="A188" s="6"/>
      <c r="B188" s="6"/>
      <c r="C188" s="6"/>
      <c r="D188" s="6"/>
      <c r="E188" s="136"/>
      <c r="F188" s="136"/>
      <c r="G188" s="136"/>
      <c r="H188" s="136"/>
      <c r="I188" s="136"/>
      <c r="J188" s="136"/>
      <c r="K188" s="136"/>
      <c r="L188" s="137"/>
      <c r="M188" s="136"/>
      <c r="N188" s="136"/>
      <c r="O188" s="136"/>
      <c r="P188" s="7"/>
      <c r="Q188" s="6"/>
      <c r="R188" s="6"/>
      <c r="S188" s="6"/>
      <c r="T188" s="6"/>
      <c r="U188" s="6"/>
      <c r="V188" s="138"/>
      <c r="W188" s="7"/>
      <c r="X188" s="136"/>
      <c r="Y188" s="7"/>
      <c r="Z188" s="7"/>
      <c r="AA188" s="7"/>
      <c r="AB188" s="7"/>
      <c r="AC188" s="7"/>
      <c r="AD188" s="7"/>
      <c r="AE188" s="7"/>
      <c r="AF188" s="6"/>
      <c r="AG188" s="6"/>
      <c r="AH188" s="6"/>
      <c r="AI188" s="6"/>
      <c r="AJ188" s="6"/>
      <c r="AK188" s="6"/>
    </row>
    <row r="189" ht="14.25" customHeight="1">
      <c r="A189" s="6"/>
      <c r="B189" s="6"/>
      <c r="C189" s="6"/>
      <c r="D189" s="6"/>
      <c r="E189" s="136"/>
      <c r="F189" s="136"/>
      <c r="G189" s="136"/>
      <c r="H189" s="136"/>
      <c r="I189" s="136"/>
      <c r="J189" s="136"/>
      <c r="K189" s="136"/>
      <c r="L189" s="137"/>
      <c r="M189" s="136"/>
      <c r="N189" s="136"/>
      <c r="O189" s="136"/>
      <c r="P189" s="7"/>
      <c r="Q189" s="6"/>
      <c r="R189" s="6"/>
      <c r="S189" s="6"/>
      <c r="T189" s="6"/>
      <c r="U189" s="6"/>
      <c r="V189" s="138"/>
      <c r="W189" s="7"/>
      <c r="X189" s="136"/>
      <c r="Y189" s="7"/>
      <c r="Z189" s="7"/>
      <c r="AA189" s="7"/>
      <c r="AB189" s="7"/>
      <c r="AC189" s="7"/>
      <c r="AD189" s="7"/>
      <c r="AE189" s="7"/>
      <c r="AF189" s="6"/>
      <c r="AG189" s="6"/>
      <c r="AH189" s="6"/>
      <c r="AI189" s="6"/>
      <c r="AJ189" s="6"/>
      <c r="AK189" s="6"/>
    </row>
    <row r="190" ht="14.25" customHeight="1">
      <c r="A190" s="6"/>
      <c r="B190" s="6"/>
      <c r="C190" s="6"/>
      <c r="D190" s="6"/>
      <c r="E190" s="136"/>
      <c r="F190" s="136"/>
      <c r="G190" s="136"/>
      <c r="H190" s="136"/>
      <c r="I190" s="136"/>
      <c r="J190" s="136"/>
      <c r="K190" s="136"/>
      <c r="L190" s="137"/>
      <c r="M190" s="136"/>
      <c r="N190" s="136"/>
      <c r="O190" s="136"/>
      <c r="P190" s="7"/>
      <c r="Q190" s="6"/>
      <c r="R190" s="6"/>
      <c r="S190" s="6"/>
      <c r="T190" s="6"/>
      <c r="U190" s="6"/>
      <c r="V190" s="138"/>
      <c r="W190" s="7"/>
      <c r="X190" s="136"/>
      <c r="Y190" s="7"/>
      <c r="Z190" s="7"/>
      <c r="AA190" s="7"/>
      <c r="AB190" s="7"/>
      <c r="AC190" s="7"/>
      <c r="AD190" s="7"/>
      <c r="AE190" s="7"/>
      <c r="AF190" s="6"/>
      <c r="AG190" s="6"/>
      <c r="AH190" s="6"/>
      <c r="AI190" s="6"/>
      <c r="AJ190" s="6"/>
      <c r="AK190" s="6"/>
    </row>
    <row r="191" ht="14.25" customHeight="1">
      <c r="A191" s="6"/>
      <c r="B191" s="6"/>
      <c r="C191" s="6"/>
      <c r="D191" s="6"/>
      <c r="E191" s="136"/>
      <c r="F191" s="136"/>
      <c r="G191" s="136"/>
      <c r="H191" s="136"/>
      <c r="I191" s="136"/>
      <c r="J191" s="136"/>
      <c r="K191" s="136"/>
      <c r="L191" s="137"/>
      <c r="M191" s="136"/>
      <c r="N191" s="136"/>
      <c r="O191" s="136"/>
      <c r="P191" s="7"/>
      <c r="Q191" s="6"/>
      <c r="R191" s="6"/>
      <c r="S191" s="6"/>
      <c r="T191" s="6"/>
      <c r="U191" s="6"/>
      <c r="V191" s="138"/>
      <c r="W191" s="7"/>
      <c r="X191" s="136"/>
      <c r="Y191" s="7"/>
      <c r="Z191" s="7"/>
      <c r="AA191" s="7"/>
      <c r="AB191" s="7"/>
      <c r="AC191" s="7"/>
      <c r="AD191" s="7"/>
      <c r="AE191" s="7"/>
      <c r="AF191" s="6"/>
      <c r="AG191" s="6"/>
      <c r="AH191" s="6"/>
      <c r="AI191" s="6"/>
      <c r="AJ191" s="6"/>
      <c r="AK191" s="6"/>
    </row>
    <row r="192" ht="14.25" customHeight="1">
      <c r="A192" s="6"/>
      <c r="B192" s="6"/>
      <c r="C192" s="6"/>
      <c r="D192" s="6"/>
      <c r="E192" s="136"/>
      <c r="F192" s="136"/>
      <c r="G192" s="136"/>
      <c r="H192" s="136"/>
      <c r="I192" s="136"/>
      <c r="J192" s="136"/>
      <c r="K192" s="136"/>
      <c r="L192" s="137"/>
      <c r="M192" s="136"/>
      <c r="N192" s="136"/>
      <c r="O192" s="136"/>
      <c r="P192" s="7"/>
      <c r="Q192" s="6"/>
      <c r="R192" s="6"/>
      <c r="S192" s="6"/>
      <c r="T192" s="6"/>
      <c r="U192" s="6"/>
      <c r="V192" s="138"/>
      <c r="W192" s="7"/>
      <c r="X192" s="136"/>
      <c r="Y192" s="7"/>
      <c r="Z192" s="7"/>
      <c r="AA192" s="7"/>
      <c r="AB192" s="7"/>
      <c r="AC192" s="7"/>
      <c r="AD192" s="7"/>
      <c r="AE192" s="7"/>
      <c r="AF192" s="6"/>
      <c r="AG192" s="6"/>
      <c r="AH192" s="6"/>
      <c r="AI192" s="6"/>
      <c r="AJ192" s="6"/>
      <c r="AK192" s="6"/>
    </row>
    <row r="193" ht="14.25" customHeight="1">
      <c r="A193" s="6"/>
      <c r="B193" s="6"/>
      <c r="C193" s="6"/>
      <c r="D193" s="6"/>
      <c r="E193" s="136"/>
      <c r="F193" s="136"/>
      <c r="G193" s="136"/>
      <c r="H193" s="136"/>
      <c r="I193" s="136"/>
      <c r="J193" s="136"/>
      <c r="K193" s="136"/>
      <c r="L193" s="137"/>
      <c r="M193" s="136"/>
      <c r="N193" s="136"/>
      <c r="O193" s="136"/>
      <c r="P193" s="7"/>
      <c r="Q193" s="6"/>
      <c r="R193" s="6"/>
      <c r="S193" s="6"/>
      <c r="T193" s="6"/>
      <c r="U193" s="6"/>
      <c r="V193" s="138"/>
      <c r="W193" s="7"/>
      <c r="X193" s="136"/>
      <c r="Y193" s="7"/>
      <c r="Z193" s="7"/>
      <c r="AA193" s="7"/>
      <c r="AB193" s="7"/>
      <c r="AC193" s="7"/>
      <c r="AD193" s="7"/>
      <c r="AE193" s="7"/>
      <c r="AF193" s="6"/>
      <c r="AG193" s="6"/>
      <c r="AH193" s="6"/>
      <c r="AI193" s="6"/>
      <c r="AJ193" s="6"/>
      <c r="AK193" s="6"/>
    </row>
    <row r="194" ht="14.25" customHeight="1">
      <c r="A194" s="6"/>
      <c r="B194" s="6"/>
      <c r="C194" s="6"/>
      <c r="D194" s="6"/>
      <c r="E194" s="136"/>
      <c r="F194" s="136"/>
      <c r="G194" s="136"/>
      <c r="H194" s="136"/>
      <c r="I194" s="136"/>
      <c r="J194" s="136"/>
      <c r="K194" s="136"/>
      <c r="L194" s="137"/>
      <c r="M194" s="136"/>
      <c r="N194" s="136"/>
      <c r="O194" s="136"/>
      <c r="P194" s="7"/>
      <c r="Q194" s="6"/>
      <c r="R194" s="6"/>
      <c r="S194" s="6"/>
      <c r="T194" s="6"/>
      <c r="U194" s="6"/>
      <c r="V194" s="138"/>
      <c r="W194" s="7"/>
      <c r="X194" s="136"/>
      <c r="Y194" s="7"/>
      <c r="Z194" s="7"/>
      <c r="AA194" s="7"/>
      <c r="AB194" s="7"/>
      <c r="AC194" s="7"/>
      <c r="AD194" s="7"/>
      <c r="AE194" s="7"/>
      <c r="AF194" s="6"/>
      <c r="AG194" s="6"/>
      <c r="AH194" s="6"/>
      <c r="AI194" s="6"/>
      <c r="AJ194" s="6"/>
      <c r="AK194" s="6"/>
    </row>
    <row r="195" ht="14.25" customHeight="1">
      <c r="A195" s="6"/>
      <c r="B195" s="6"/>
      <c r="C195" s="6"/>
      <c r="D195" s="6"/>
      <c r="E195" s="136"/>
      <c r="F195" s="136"/>
      <c r="G195" s="136"/>
      <c r="H195" s="136"/>
      <c r="I195" s="136"/>
      <c r="J195" s="136"/>
      <c r="K195" s="136"/>
      <c r="L195" s="137"/>
      <c r="M195" s="136"/>
      <c r="N195" s="136"/>
      <c r="O195" s="136"/>
      <c r="P195" s="7"/>
      <c r="Q195" s="6"/>
      <c r="R195" s="6"/>
      <c r="S195" s="6"/>
      <c r="T195" s="6"/>
      <c r="U195" s="6"/>
      <c r="V195" s="138"/>
      <c r="W195" s="7"/>
      <c r="X195" s="136"/>
      <c r="Y195" s="7"/>
      <c r="Z195" s="7"/>
      <c r="AA195" s="7"/>
      <c r="AB195" s="7"/>
      <c r="AC195" s="7"/>
      <c r="AD195" s="7"/>
      <c r="AE195" s="7"/>
      <c r="AF195" s="6"/>
      <c r="AG195" s="6"/>
      <c r="AH195" s="6"/>
      <c r="AI195" s="6"/>
      <c r="AJ195" s="6"/>
      <c r="AK195" s="6"/>
    </row>
    <row r="196" ht="14.25" customHeight="1">
      <c r="A196" s="6"/>
      <c r="B196" s="6"/>
      <c r="C196" s="6"/>
      <c r="D196" s="6"/>
      <c r="E196" s="136"/>
      <c r="F196" s="136"/>
      <c r="G196" s="136"/>
      <c r="H196" s="136"/>
      <c r="I196" s="136"/>
      <c r="J196" s="136"/>
      <c r="K196" s="136"/>
      <c r="L196" s="137"/>
      <c r="M196" s="136"/>
      <c r="N196" s="136"/>
      <c r="O196" s="136"/>
      <c r="P196" s="7"/>
      <c r="Q196" s="6"/>
      <c r="R196" s="6"/>
      <c r="S196" s="6"/>
      <c r="T196" s="6"/>
      <c r="U196" s="6"/>
      <c r="V196" s="138"/>
      <c r="W196" s="7"/>
      <c r="X196" s="136"/>
      <c r="Y196" s="7"/>
      <c r="Z196" s="7"/>
      <c r="AA196" s="7"/>
      <c r="AB196" s="7"/>
      <c r="AC196" s="7"/>
      <c r="AD196" s="7"/>
      <c r="AE196" s="7"/>
      <c r="AF196" s="6"/>
      <c r="AG196" s="6"/>
      <c r="AH196" s="6"/>
      <c r="AI196" s="6"/>
      <c r="AJ196" s="6"/>
      <c r="AK196" s="6"/>
    </row>
    <row r="197" ht="14.25" customHeight="1">
      <c r="A197" s="6"/>
      <c r="B197" s="6"/>
      <c r="C197" s="6"/>
      <c r="D197" s="6"/>
      <c r="E197" s="136"/>
      <c r="F197" s="136"/>
      <c r="G197" s="136"/>
      <c r="H197" s="136"/>
      <c r="I197" s="136"/>
      <c r="J197" s="136"/>
      <c r="K197" s="136"/>
      <c r="L197" s="137"/>
      <c r="M197" s="136"/>
      <c r="N197" s="136"/>
      <c r="O197" s="136"/>
      <c r="P197" s="7"/>
      <c r="Q197" s="6"/>
      <c r="R197" s="6"/>
      <c r="S197" s="6"/>
      <c r="T197" s="6"/>
      <c r="U197" s="6"/>
      <c r="V197" s="138"/>
      <c r="W197" s="7"/>
      <c r="X197" s="136"/>
      <c r="Y197" s="7"/>
      <c r="Z197" s="7"/>
      <c r="AA197" s="7"/>
      <c r="AB197" s="7"/>
      <c r="AC197" s="7"/>
      <c r="AD197" s="7"/>
      <c r="AE197" s="7"/>
      <c r="AF197" s="6"/>
      <c r="AG197" s="6"/>
      <c r="AH197" s="6"/>
      <c r="AI197" s="6"/>
      <c r="AJ197" s="6"/>
      <c r="AK197" s="6"/>
    </row>
    <row r="198" ht="14.25" customHeight="1">
      <c r="A198" s="6"/>
      <c r="B198" s="6"/>
      <c r="C198" s="6"/>
      <c r="D198" s="6"/>
      <c r="E198" s="136"/>
      <c r="F198" s="136"/>
      <c r="G198" s="136"/>
      <c r="H198" s="136"/>
      <c r="I198" s="136"/>
      <c r="J198" s="136"/>
      <c r="K198" s="136"/>
      <c r="L198" s="137"/>
      <c r="M198" s="136"/>
      <c r="N198" s="136"/>
      <c r="O198" s="136"/>
      <c r="P198" s="7"/>
      <c r="Q198" s="6"/>
      <c r="R198" s="6"/>
      <c r="S198" s="6"/>
      <c r="T198" s="6"/>
      <c r="U198" s="6"/>
      <c r="V198" s="138"/>
      <c r="W198" s="7"/>
      <c r="X198" s="136"/>
      <c r="Y198" s="7"/>
      <c r="Z198" s="7"/>
      <c r="AA198" s="7"/>
      <c r="AB198" s="7"/>
      <c r="AC198" s="7"/>
      <c r="AD198" s="7"/>
      <c r="AE198" s="7"/>
      <c r="AF198" s="6"/>
      <c r="AG198" s="6"/>
      <c r="AH198" s="6"/>
      <c r="AI198" s="6"/>
      <c r="AJ198" s="6"/>
      <c r="AK198" s="6"/>
    </row>
    <row r="199" ht="14.25" customHeight="1">
      <c r="A199" s="6"/>
      <c r="B199" s="6"/>
      <c r="C199" s="6"/>
      <c r="D199" s="6"/>
      <c r="E199" s="136"/>
      <c r="F199" s="136"/>
      <c r="G199" s="136"/>
      <c r="H199" s="136"/>
      <c r="I199" s="136"/>
      <c r="J199" s="136"/>
      <c r="K199" s="136"/>
      <c r="L199" s="137"/>
      <c r="M199" s="136"/>
      <c r="N199" s="136"/>
      <c r="O199" s="136"/>
      <c r="P199" s="7"/>
      <c r="Q199" s="6"/>
      <c r="R199" s="6"/>
      <c r="S199" s="6"/>
      <c r="T199" s="6"/>
      <c r="U199" s="6"/>
      <c r="V199" s="138"/>
      <c r="W199" s="7"/>
      <c r="X199" s="136"/>
      <c r="Y199" s="7"/>
      <c r="Z199" s="7"/>
      <c r="AA199" s="7"/>
      <c r="AB199" s="7"/>
      <c r="AC199" s="7"/>
      <c r="AD199" s="7"/>
      <c r="AE199" s="7"/>
      <c r="AF199" s="6"/>
      <c r="AG199" s="6"/>
      <c r="AH199" s="6"/>
      <c r="AI199" s="6"/>
      <c r="AJ199" s="6"/>
      <c r="AK199" s="6"/>
    </row>
    <row r="200" ht="14.25" customHeight="1">
      <c r="A200" s="6"/>
      <c r="B200" s="6"/>
      <c r="C200" s="6"/>
      <c r="D200" s="6"/>
      <c r="E200" s="136"/>
      <c r="F200" s="136"/>
      <c r="G200" s="136"/>
      <c r="H200" s="136"/>
      <c r="I200" s="136"/>
      <c r="J200" s="136"/>
      <c r="K200" s="136"/>
      <c r="L200" s="137"/>
      <c r="M200" s="136"/>
      <c r="N200" s="136"/>
      <c r="O200" s="136"/>
      <c r="P200" s="7"/>
      <c r="Q200" s="6"/>
      <c r="R200" s="6"/>
      <c r="S200" s="6"/>
      <c r="T200" s="6"/>
      <c r="U200" s="6"/>
      <c r="V200" s="138"/>
      <c r="W200" s="7"/>
      <c r="X200" s="136"/>
      <c r="Y200" s="7"/>
      <c r="Z200" s="7"/>
      <c r="AA200" s="7"/>
      <c r="AB200" s="7"/>
      <c r="AC200" s="7"/>
      <c r="AD200" s="7"/>
      <c r="AE200" s="7"/>
      <c r="AF200" s="6"/>
      <c r="AG200" s="6"/>
      <c r="AH200" s="6"/>
      <c r="AI200" s="6"/>
      <c r="AJ200" s="6"/>
      <c r="AK200" s="6"/>
    </row>
    <row r="201" ht="14.25" customHeight="1">
      <c r="A201" s="6"/>
      <c r="B201" s="6"/>
      <c r="C201" s="6"/>
      <c r="D201" s="6"/>
      <c r="E201" s="136"/>
      <c r="F201" s="136"/>
      <c r="G201" s="136"/>
      <c r="H201" s="136"/>
      <c r="I201" s="136"/>
      <c r="J201" s="136"/>
      <c r="K201" s="136"/>
      <c r="L201" s="137"/>
      <c r="M201" s="136"/>
      <c r="N201" s="136"/>
      <c r="O201" s="136"/>
      <c r="P201" s="7"/>
      <c r="Q201" s="6"/>
      <c r="R201" s="6"/>
      <c r="S201" s="6"/>
      <c r="T201" s="6"/>
      <c r="U201" s="6"/>
      <c r="V201" s="138"/>
      <c r="W201" s="7"/>
      <c r="X201" s="136"/>
      <c r="Y201" s="7"/>
      <c r="Z201" s="7"/>
      <c r="AA201" s="7"/>
      <c r="AB201" s="7"/>
      <c r="AC201" s="7"/>
      <c r="AD201" s="7"/>
      <c r="AE201" s="7"/>
      <c r="AF201" s="6"/>
      <c r="AG201" s="6"/>
      <c r="AH201" s="6"/>
      <c r="AI201" s="6"/>
      <c r="AJ201" s="6"/>
      <c r="AK201" s="6"/>
    </row>
    <row r="202" ht="14.25" customHeight="1">
      <c r="A202" s="6"/>
      <c r="B202" s="6"/>
      <c r="C202" s="6"/>
      <c r="D202" s="6"/>
      <c r="E202" s="136"/>
      <c r="F202" s="136"/>
      <c r="G202" s="136"/>
      <c r="H202" s="136"/>
      <c r="I202" s="136"/>
      <c r="J202" s="136"/>
      <c r="K202" s="136"/>
      <c r="L202" s="137"/>
      <c r="M202" s="136"/>
      <c r="N202" s="136"/>
      <c r="O202" s="136"/>
      <c r="P202" s="7"/>
      <c r="Q202" s="6"/>
      <c r="R202" s="6"/>
      <c r="S202" s="6"/>
      <c r="T202" s="6"/>
      <c r="U202" s="6"/>
      <c r="V202" s="138"/>
      <c r="W202" s="7"/>
      <c r="X202" s="136"/>
      <c r="Y202" s="7"/>
      <c r="Z202" s="7"/>
      <c r="AA202" s="7"/>
      <c r="AB202" s="7"/>
      <c r="AC202" s="7"/>
      <c r="AD202" s="7"/>
      <c r="AE202" s="7"/>
      <c r="AF202" s="6"/>
      <c r="AG202" s="6"/>
      <c r="AH202" s="6"/>
      <c r="AI202" s="6"/>
      <c r="AJ202" s="6"/>
      <c r="AK202" s="6"/>
    </row>
    <row r="203" ht="14.25" customHeight="1">
      <c r="A203" s="6"/>
      <c r="B203" s="6"/>
      <c r="C203" s="6"/>
      <c r="D203" s="6"/>
      <c r="E203" s="136"/>
      <c r="F203" s="136"/>
      <c r="G203" s="136"/>
      <c r="H203" s="136"/>
      <c r="I203" s="136"/>
      <c r="J203" s="136"/>
      <c r="K203" s="136"/>
      <c r="L203" s="137"/>
      <c r="M203" s="136"/>
      <c r="N203" s="136"/>
      <c r="O203" s="136"/>
      <c r="P203" s="7"/>
      <c r="Q203" s="6"/>
      <c r="R203" s="6"/>
      <c r="S203" s="6"/>
      <c r="T203" s="6"/>
      <c r="U203" s="6"/>
      <c r="V203" s="138"/>
      <c r="W203" s="7"/>
      <c r="X203" s="136"/>
      <c r="Y203" s="7"/>
      <c r="Z203" s="7"/>
      <c r="AA203" s="7"/>
      <c r="AB203" s="7"/>
      <c r="AC203" s="7"/>
      <c r="AD203" s="7"/>
      <c r="AE203" s="7"/>
      <c r="AF203" s="6"/>
      <c r="AG203" s="6"/>
      <c r="AH203" s="6"/>
      <c r="AI203" s="6"/>
      <c r="AJ203" s="6"/>
      <c r="AK203" s="6"/>
    </row>
    <row r="204" ht="14.25" customHeight="1">
      <c r="A204" s="6"/>
      <c r="B204" s="6"/>
      <c r="C204" s="6"/>
      <c r="D204" s="6"/>
      <c r="E204" s="136"/>
      <c r="F204" s="136"/>
      <c r="G204" s="136"/>
      <c r="H204" s="136"/>
      <c r="I204" s="136"/>
      <c r="J204" s="136"/>
      <c r="K204" s="136"/>
      <c r="L204" s="137"/>
      <c r="M204" s="136"/>
      <c r="N204" s="136"/>
      <c r="O204" s="136"/>
      <c r="P204" s="7"/>
      <c r="Q204" s="6"/>
      <c r="R204" s="6"/>
      <c r="S204" s="6"/>
      <c r="T204" s="6"/>
      <c r="U204" s="6"/>
      <c r="V204" s="138"/>
      <c r="W204" s="7"/>
      <c r="X204" s="136"/>
      <c r="Y204" s="7"/>
      <c r="Z204" s="7"/>
      <c r="AA204" s="7"/>
      <c r="AB204" s="7"/>
      <c r="AC204" s="7"/>
      <c r="AD204" s="7"/>
      <c r="AE204" s="7"/>
      <c r="AF204" s="6"/>
      <c r="AG204" s="6"/>
      <c r="AH204" s="6"/>
      <c r="AI204" s="6"/>
      <c r="AJ204" s="6"/>
      <c r="AK204" s="6"/>
    </row>
    <row r="205" ht="14.25" customHeight="1">
      <c r="A205" s="6"/>
      <c r="B205" s="6"/>
      <c r="C205" s="6"/>
      <c r="D205" s="6"/>
      <c r="E205" s="136"/>
      <c r="F205" s="136"/>
      <c r="G205" s="136"/>
      <c r="H205" s="136"/>
      <c r="I205" s="136"/>
      <c r="J205" s="136"/>
      <c r="K205" s="136"/>
      <c r="L205" s="137"/>
      <c r="M205" s="136"/>
      <c r="N205" s="136"/>
      <c r="O205" s="136"/>
      <c r="P205" s="7"/>
      <c r="Q205" s="6"/>
      <c r="R205" s="6"/>
      <c r="S205" s="6"/>
      <c r="T205" s="6"/>
      <c r="U205" s="6"/>
      <c r="V205" s="138"/>
      <c r="W205" s="7"/>
      <c r="X205" s="136"/>
      <c r="Y205" s="7"/>
      <c r="Z205" s="7"/>
      <c r="AA205" s="7"/>
      <c r="AB205" s="7"/>
      <c r="AC205" s="7"/>
      <c r="AD205" s="7"/>
      <c r="AE205" s="7"/>
      <c r="AF205" s="6"/>
      <c r="AG205" s="6"/>
      <c r="AH205" s="6"/>
      <c r="AI205" s="6"/>
      <c r="AJ205" s="6"/>
      <c r="AK205" s="6"/>
    </row>
    <row r="206" ht="14.25" customHeight="1">
      <c r="A206" s="6"/>
      <c r="B206" s="6"/>
      <c r="C206" s="6"/>
      <c r="D206" s="6"/>
      <c r="E206" s="136"/>
      <c r="F206" s="136"/>
      <c r="G206" s="136"/>
      <c r="H206" s="136"/>
      <c r="I206" s="136"/>
      <c r="J206" s="136"/>
      <c r="K206" s="136"/>
      <c r="L206" s="137"/>
      <c r="M206" s="136"/>
      <c r="N206" s="136"/>
      <c r="O206" s="136"/>
      <c r="P206" s="7"/>
      <c r="Q206" s="6"/>
      <c r="R206" s="6"/>
      <c r="S206" s="6"/>
      <c r="T206" s="6"/>
      <c r="U206" s="6"/>
      <c r="V206" s="138"/>
      <c r="W206" s="7"/>
      <c r="X206" s="136"/>
      <c r="Y206" s="7"/>
      <c r="Z206" s="7"/>
      <c r="AA206" s="7"/>
      <c r="AB206" s="7"/>
      <c r="AC206" s="7"/>
      <c r="AD206" s="7"/>
      <c r="AE206" s="7"/>
      <c r="AF206" s="6"/>
      <c r="AG206" s="6"/>
      <c r="AH206" s="6"/>
      <c r="AI206" s="6"/>
      <c r="AJ206" s="6"/>
      <c r="AK206" s="6"/>
    </row>
    <row r="207" ht="14.25" customHeight="1">
      <c r="A207" s="6"/>
      <c r="B207" s="6"/>
      <c r="C207" s="6"/>
      <c r="D207" s="6"/>
      <c r="E207" s="136"/>
      <c r="F207" s="136"/>
      <c r="G207" s="136"/>
      <c r="H207" s="136"/>
      <c r="I207" s="136"/>
      <c r="J207" s="136"/>
      <c r="K207" s="136"/>
      <c r="L207" s="137"/>
      <c r="M207" s="136"/>
      <c r="N207" s="136"/>
      <c r="O207" s="136"/>
      <c r="P207" s="7"/>
      <c r="Q207" s="6"/>
      <c r="R207" s="6"/>
      <c r="S207" s="6"/>
      <c r="T207" s="6"/>
      <c r="U207" s="6"/>
      <c r="V207" s="138"/>
      <c r="W207" s="7"/>
      <c r="X207" s="136"/>
      <c r="Y207" s="7"/>
      <c r="Z207" s="7"/>
      <c r="AA207" s="7"/>
      <c r="AB207" s="7"/>
      <c r="AC207" s="7"/>
      <c r="AD207" s="7"/>
      <c r="AE207" s="7"/>
      <c r="AF207" s="6"/>
      <c r="AG207" s="6"/>
      <c r="AH207" s="6"/>
      <c r="AI207" s="6"/>
      <c r="AJ207" s="6"/>
      <c r="AK207" s="6"/>
    </row>
    <row r="208" ht="14.25" customHeight="1">
      <c r="A208" s="6"/>
      <c r="B208" s="6"/>
      <c r="C208" s="6"/>
      <c r="D208" s="6"/>
      <c r="E208" s="136"/>
      <c r="F208" s="136"/>
      <c r="G208" s="136"/>
      <c r="H208" s="136"/>
      <c r="I208" s="136"/>
      <c r="J208" s="136"/>
      <c r="K208" s="136"/>
      <c r="L208" s="137"/>
      <c r="M208" s="136"/>
      <c r="N208" s="136"/>
      <c r="O208" s="136"/>
      <c r="P208" s="7"/>
      <c r="Q208" s="6"/>
      <c r="R208" s="6"/>
      <c r="S208" s="6"/>
      <c r="T208" s="6"/>
      <c r="U208" s="6"/>
      <c r="V208" s="138"/>
      <c r="W208" s="7"/>
      <c r="X208" s="136"/>
      <c r="Y208" s="7"/>
      <c r="Z208" s="7"/>
      <c r="AA208" s="7"/>
      <c r="AB208" s="7"/>
      <c r="AC208" s="7"/>
      <c r="AD208" s="7"/>
      <c r="AE208" s="7"/>
      <c r="AF208" s="6"/>
      <c r="AG208" s="6"/>
      <c r="AH208" s="6"/>
      <c r="AI208" s="6"/>
      <c r="AJ208" s="6"/>
      <c r="AK208" s="6"/>
    </row>
    <row r="209" ht="14.25" customHeight="1">
      <c r="A209" s="6"/>
      <c r="B209" s="6"/>
      <c r="C209" s="6"/>
      <c r="D209" s="6"/>
      <c r="E209" s="136"/>
      <c r="F209" s="136"/>
      <c r="G209" s="136"/>
      <c r="H209" s="136"/>
      <c r="I209" s="136"/>
      <c r="J209" s="136"/>
      <c r="K209" s="136"/>
      <c r="L209" s="137"/>
      <c r="M209" s="136"/>
      <c r="N209" s="136"/>
      <c r="O209" s="136"/>
      <c r="P209" s="7"/>
      <c r="Q209" s="6"/>
      <c r="R209" s="6"/>
      <c r="S209" s="6"/>
      <c r="T209" s="6"/>
      <c r="U209" s="6"/>
      <c r="V209" s="138"/>
      <c r="W209" s="7"/>
      <c r="X209" s="136"/>
      <c r="Y209" s="7"/>
      <c r="Z209" s="7"/>
      <c r="AA209" s="7"/>
      <c r="AB209" s="7"/>
      <c r="AC209" s="7"/>
      <c r="AD209" s="7"/>
      <c r="AE209" s="7"/>
      <c r="AF209" s="6"/>
      <c r="AG209" s="6"/>
      <c r="AH209" s="6"/>
      <c r="AI209" s="6"/>
      <c r="AJ209" s="6"/>
      <c r="AK209" s="6"/>
    </row>
    <row r="210" ht="14.25" customHeight="1">
      <c r="A210" s="6"/>
      <c r="B210" s="6"/>
      <c r="C210" s="6"/>
      <c r="D210" s="6"/>
      <c r="E210" s="136"/>
      <c r="F210" s="136"/>
      <c r="G210" s="136"/>
      <c r="H210" s="136"/>
      <c r="I210" s="136"/>
      <c r="J210" s="136"/>
      <c r="K210" s="136"/>
      <c r="L210" s="137"/>
      <c r="M210" s="136"/>
      <c r="N210" s="136"/>
      <c r="O210" s="136"/>
      <c r="P210" s="7"/>
      <c r="Q210" s="6"/>
      <c r="R210" s="6"/>
      <c r="S210" s="6"/>
      <c r="T210" s="6"/>
      <c r="U210" s="6"/>
      <c r="V210" s="138"/>
      <c r="W210" s="7"/>
      <c r="X210" s="136"/>
      <c r="Y210" s="7"/>
      <c r="Z210" s="7"/>
      <c r="AA210" s="7"/>
      <c r="AB210" s="7"/>
      <c r="AC210" s="7"/>
      <c r="AD210" s="7"/>
      <c r="AE210" s="7"/>
      <c r="AF210" s="6"/>
      <c r="AG210" s="6"/>
      <c r="AH210" s="6"/>
      <c r="AI210" s="6"/>
      <c r="AJ210" s="6"/>
      <c r="AK210" s="6"/>
    </row>
    <row r="211" ht="14.25" customHeight="1">
      <c r="A211" s="6"/>
      <c r="B211" s="6"/>
      <c r="C211" s="6"/>
      <c r="D211" s="6"/>
      <c r="E211" s="136"/>
      <c r="F211" s="136"/>
      <c r="G211" s="136"/>
      <c r="H211" s="136"/>
      <c r="I211" s="136"/>
      <c r="J211" s="136"/>
      <c r="K211" s="136"/>
      <c r="L211" s="137"/>
      <c r="M211" s="136"/>
      <c r="N211" s="136"/>
      <c r="O211" s="136"/>
      <c r="P211" s="7"/>
      <c r="Q211" s="6"/>
      <c r="R211" s="6"/>
      <c r="S211" s="6"/>
      <c r="T211" s="6"/>
      <c r="U211" s="6"/>
      <c r="V211" s="138"/>
      <c r="W211" s="7"/>
      <c r="X211" s="136"/>
      <c r="Y211" s="7"/>
      <c r="Z211" s="7"/>
      <c r="AA211" s="7"/>
      <c r="AB211" s="7"/>
      <c r="AC211" s="7"/>
      <c r="AD211" s="7"/>
      <c r="AE211" s="7"/>
      <c r="AF211" s="6"/>
      <c r="AG211" s="6"/>
      <c r="AH211" s="6"/>
      <c r="AI211" s="6"/>
      <c r="AJ211" s="6"/>
      <c r="AK211" s="6"/>
    </row>
    <row r="212" ht="14.25" customHeight="1">
      <c r="A212" s="6"/>
      <c r="B212" s="6"/>
      <c r="C212" s="6"/>
      <c r="D212" s="6"/>
      <c r="E212" s="136"/>
      <c r="F212" s="136"/>
      <c r="G212" s="136"/>
      <c r="H212" s="136"/>
      <c r="I212" s="136"/>
      <c r="J212" s="136"/>
      <c r="K212" s="136"/>
      <c r="L212" s="137"/>
      <c r="M212" s="136"/>
      <c r="N212" s="136"/>
      <c r="O212" s="136"/>
      <c r="P212" s="7"/>
      <c r="Q212" s="6"/>
      <c r="R212" s="6"/>
      <c r="S212" s="6"/>
      <c r="T212" s="6"/>
      <c r="U212" s="6"/>
      <c r="V212" s="138"/>
      <c r="W212" s="7"/>
      <c r="X212" s="136"/>
      <c r="Y212" s="7"/>
      <c r="Z212" s="7"/>
      <c r="AA212" s="7"/>
      <c r="AB212" s="7"/>
      <c r="AC212" s="7"/>
      <c r="AD212" s="7"/>
      <c r="AE212" s="7"/>
      <c r="AF212" s="6"/>
      <c r="AG212" s="6"/>
      <c r="AH212" s="6"/>
      <c r="AI212" s="6"/>
      <c r="AJ212" s="6"/>
      <c r="AK212" s="6"/>
    </row>
    <row r="213" ht="14.25" customHeight="1">
      <c r="A213" s="6"/>
      <c r="B213" s="6"/>
      <c r="C213" s="6"/>
      <c r="D213" s="6"/>
      <c r="E213" s="136"/>
      <c r="F213" s="136"/>
      <c r="G213" s="136"/>
      <c r="H213" s="136"/>
      <c r="I213" s="136"/>
      <c r="J213" s="136"/>
      <c r="K213" s="136"/>
      <c r="L213" s="137"/>
      <c r="M213" s="136"/>
      <c r="N213" s="136"/>
      <c r="O213" s="136"/>
      <c r="P213" s="7"/>
      <c r="Q213" s="6"/>
      <c r="R213" s="6"/>
      <c r="S213" s="6"/>
      <c r="T213" s="6"/>
      <c r="U213" s="6"/>
      <c r="V213" s="138"/>
      <c r="W213" s="7"/>
      <c r="X213" s="136"/>
      <c r="Y213" s="7"/>
      <c r="Z213" s="7"/>
      <c r="AA213" s="7"/>
      <c r="AB213" s="7"/>
      <c r="AC213" s="7"/>
      <c r="AD213" s="7"/>
      <c r="AE213" s="7"/>
      <c r="AF213" s="6"/>
      <c r="AG213" s="6"/>
      <c r="AH213" s="6"/>
      <c r="AI213" s="6"/>
      <c r="AJ213" s="6"/>
      <c r="AK213" s="6"/>
    </row>
    <row r="214" ht="14.25" customHeight="1">
      <c r="A214" s="6"/>
      <c r="B214" s="6"/>
      <c r="C214" s="6"/>
      <c r="D214" s="6"/>
      <c r="E214" s="136"/>
      <c r="F214" s="136"/>
      <c r="G214" s="136"/>
      <c r="H214" s="136"/>
      <c r="I214" s="136"/>
      <c r="J214" s="136"/>
      <c r="K214" s="136"/>
      <c r="L214" s="137"/>
      <c r="M214" s="136"/>
      <c r="N214" s="136"/>
      <c r="O214" s="136"/>
      <c r="P214" s="7"/>
      <c r="Q214" s="6"/>
      <c r="R214" s="6"/>
      <c r="S214" s="6"/>
      <c r="T214" s="6"/>
      <c r="U214" s="6"/>
      <c r="V214" s="138"/>
      <c r="W214" s="7"/>
      <c r="X214" s="136"/>
      <c r="Y214" s="7"/>
      <c r="Z214" s="7"/>
      <c r="AA214" s="7"/>
      <c r="AB214" s="7"/>
      <c r="AC214" s="7"/>
      <c r="AD214" s="7"/>
      <c r="AE214" s="7"/>
      <c r="AF214" s="6"/>
      <c r="AG214" s="6"/>
      <c r="AH214" s="6"/>
      <c r="AI214" s="6"/>
      <c r="AJ214" s="6"/>
      <c r="AK214" s="6"/>
    </row>
    <row r="215" ht="14.25" customHeight="1">
      <c r="A215" s="6"/>
      <c r="B215" s="6"/>
      <c r="C215" s="6"/>
      <c r="D215" s="6"/>
      <c r="E215" s="136"/>
      <c r="F215" s="136"/>
      <c r="G215" s="136"/>
      <c r="H215" s="136"/>
      <c r="I215" s="136"/>
      <c r="J215" s="136"/>
      <c r="K215" s="136"/>
      <c r="L215" s="137"/>
      <c r="M215" s="136"/>
      <c r="N215" s="136"/>
      <c r="O215" s="136"/>
      <c r="P215" s="7"/>
      <c r="Q215" s="6"/>
      <c r="R215" s="6"/>
      <c r="S215" s="6"/>
      <c r="T215" s="6"/>
      <c r="U215" s="6"/>
      <c r="V215" s="138"/>
      <c r="W215" s="7"/>
      <c r="X215" s="136"/>
      <c r="Y215" s="7"/>
      <c r="Z215" s="7"/>
      <c r="AA215" s="7"/>
      <c r="AB215" s="7"/>
      <c r="AC215" s="7"/>
      <c r="AD215" s="7"/>
      <c r="AE215" s="7"/>
      <c r="AF215" s="6"/>
      <c r="AG215" s="6"/>
      <c r="AH215" s="6"/>
      <c r="AI215" s="6"/>
      <c r="AJ215" s="6"/>
      <c r="AK215" s="6"/>
    </row>
    <row r="216" ht="14.25" customHeight="1">
      <c r="A216" s="6"/>
      <c r="B216" s="6"/>
      <c r="C216" s="6"/>
      <c r="D216" s="6"/>
      <c r="E216" s="136"/>
      <c r="F216" s="136"/>
      <c r="G216" s="136"/>
      <c r="H216" s="136"/>
      <c r="I216" s="136"/>
      <c r="J216" s="136"/>
      <c r="K216" s="136"/>
      <c r="L216" s="137"/>
      <c r="M216" s="136"/>
      <c r="N216" s="136"/>
      <c r="O216" s="136"/>
      <c r="P216" s="7"/>
      <c r="Q216" s="6"/>
      <c r="R216" s="6"/>
      <c r="S216" s="6"/>
      <c r="T216" s="6"/>
      <c r="U216" s="6"/>
      <c r="V216" s="138"/>
      <c r="W216" s="7"/>
      <c r="X216" s="136"/>
      <c r="Y216" s="7"/>
      <c r="Z216" s="7"/>
      <c r="AA216" s="7"/>
      <c r="AB216" s="7"/>
      <c r="AC216" s="7"/>
      <c r="AD216" s="7"/>
      <c r="AE216" s="7"/>
      <c r="AF216" s="6"/>
      <c r="AG216" s="6"/>
      <c r="AH216" s="6"/>
      <c r="AI216" s="6"/>
      <c r="AJ216" s="6"/>
      <c r="AK216" s="6"/>
    </row>
    <row r="217" ht="14.25" customHeight="1">
      <c r="A217" s="6"/>
      <c r="B217" s="6"/>
      <c r="C217" s="6"/>
      <c r="D217" s="6"/>
      <c r="E217" s="136"/>
      <c r="F217" s="136"/>
      <c r="G217" s="136"/>
      <c r="H217" s="136"/>
      <c r="I217" s="136"/>
      <c r="J217" s="136"/>
      <c r="K217" s="136"/>
      <c r="L217" s="137"/>
      <c r="M217" s="136"/>
      <c r="N217" s="136"/>
      <c r="O217" s="136"/>
      <c r="P217" s="7"/>
      <c r="Q217" s="6"/>
      <c r="R217" s="6"/>
      <c r="S217" s="6"/>
      <c r="T217" s="6"/>
      <c r="U217" s="6"/>
      <c r="V217" s="138"/>
      <c r="W217" s="7"/>
      <c r="X217" s="136"/>
      <c r="Y217" s="7"/>
      <c r="Z217" s="7"/>
      <c r="AA217" s="7"/>
      <c r="AB217" s="7"/>
      <c r="AC217" s="7"/>
      <c r="AD217" s="7"/>
      <c r="AE217" s="7"/>
      <c r="AF217" s="6"/>
      <c r="AG217" s="6"/>
      <c r="AH217" s="6"/>
      <c r="AI217" s="6"/>
      <c r="AJ217" s="6"/>
      <c r="AK217" s="6"/>
    </row>
    <row r="218" ht="14.25" customHeight="1">
      <c r="A218" s="6"/>
      <c r="B218" s="6"/>
      <c r="C218" s="6"/>
      <c r="D218" s="6"/>
      <c r="E218" s="136"/>
      <c r="F218" s="136"/>
      <c r="G218" s="136"/>
      <c r="H218" s="136"/>
      <c r="I218" s="136"/>
      <c r="J218" s="136"/>
      <c r="K218" s="136"/>
      <c r="L218" s="137"/>
      <c r="M218" s="136"/>
      <c r="N218" s="136"/>
      <c r="O218" s="136"/>
      <c r="P218" s="7"/>
      <c r="Q218" s="6"/>
      <c r="R218" s="6"/>
      <c r="S218" s="6"/>
      <c r="T218" s="6"/>
      <c r="U218" s="6"/>
      <c r="V218" s="138"/>
      <c r="W218" s="7"/>
      <c r="X218" s="136"/>
      <c r="Y218" s="7"/>
      <c r="Z218" s="7"/>
      <c r="AA218" s="7"/>
      <c r="AB218" s="7"/>
      <c r="AC218" s="7"/>
      <c r="AD218" s="7"/>
      <c r="AE218" s="7"/>
      <c r="AF218" s="6"/>
      <c r="AG218" s="6"/>
      <c r="AH218" s="6"/>
      <c r="AI218" s="6"/>
      <c r="AJ218" s="6"/>
      <c r="AK218" s="6"/>
    </row>
    <row r="219" ht="14.25" customHeight="1">
      <c r="A219" s="6"/>
      <c r="B219" s="6"/>
      <c r="C219" s="6"/>
      <c r="D219" s="6"/>
      <c r="E219" s="136"/>
      <c r="F219" s="136"/>
      <c r="G219" s="136"/>
      <c r="H219" s="136"/>
      <c r="I219" s="136"/>
      <c r="J219" s="136"/>
      <c r="K219" s="136"/>
      <c r="L219" s="137"/>
      <c r="M219" s="136"/>
      <c r="N219" s="136"/>
      <c r="O219" s="136"/>
      <c r="P219" s="7"/>
      <c r="Q219" s="6"/>
      <c r="R219" s="6"/>
      <c r="S219" s="6"/>
      <c r="T219" s="6"/>
      <c r="U219" s="6"/>
      <c r="V219" s="138"/>
      <c r="W219" s="7"/>
      <c r="X219" s="136"/>
      <c r="Y219" s="7"/>
      <c r="Z219" s="7"/>
      <c r="AA219" s="7"/>
      <c r="AB219" s="7"/>
      <c r="AC219" s="7"/>
      <c r="AD219" s="7"/>
      <c r="AE219" s="7"/>
      <c r="AF219" s="6"/>
      <c r="AG219" s="6"/>
      <c r="AH219" s="6"/>
      <c r="AI219" s="6"/>
      <c r="AJ219" s="6"/>
      <c r="AK219" s="6"/>
    </row>
    <row r="220" ht="14.25" customHeight="1">
      <c r="A220" s="6"/>
      <c r="B220" s="6"/>
      <c r="C220" s="6"/>
      <c r="D220" s="6"/>
      <c r="E220" s="136"/>
      <c r="F220" s="136"/>
      <c r="G220" s="136"/>
      <c r="H220" s="136"/>
      <c r="I220" s="136"/>
      <c r="J220" s="136"/>
      <c r="K220" s="136"/>
      <c r="L220" s="137"/>
      <c r="M220" s="136"/>
      <c r="N220" s="136"/>
      <c r="O220" s="136"/>
      <c r="P220" s="7"/>
      <c r="Q220" s="6"/>
      <c r="R220" s="6"/>
      <c r="S220" s="6"/>
      <c r="T220" s="6"/>
      <c r="U220" s="6"/>
      <c r="V220" s="138"/>
      <c r="W220" s="7"/>
      <c r="X220" s="136"/>
      <c r="Y220" s="7"/>
      <c r="Z220" s="7"/>
      <c r="AA220" s="7"/>
      <c r="AB220" s="7"/>
      <c r="AC220" s="7"/>
      <c r="AD220" s="7"/>
      <c r="AE220" s="7"/>
      <c r="AF220" s="6"/>
      <c r="AG220" s="6"/>
      <c r="AH220" s="6"/>
      <c r="AI220" s="6"/>
      <c r="AJ220" s="6"/>
      <c r="AK220" s="6"/>
    </row>
    <row r="221" ht="14.25" customHeight="1">
      <c r="A221" s="6"/>
      <c r="B221" s="6"/>
      <c r="C221" s="6"/>
      <c r="D221" s="6"/>
      <c r="E221" s="136"/>
      <c r="F221" s="136"/>
      <c r="G221" s="136"/>
      <c r="H221" s="136"/>
      <c r="I221" s="136"/>
      <c r="J221" s="136"/>
      <c r="K221" s="136"/>
      <c r="L221" s="137"/>
      <c r="M221" s="136"/>
      <c r="N221" s="136"/>
      <c r="O221" s="136"/>
      <c r="P221" s="7"/>
      <c r="Q221" s="6"/>
      <c r="R221" s="6"/>
      <c r="S221" s="6"/>
      <c r="T221" s="6"/>
      <c r="U221" s="6"/>
      <c r="V221" s="138"/>
      <c r="W221" s="7"/>
      <c r="X221" s="136"/>
      <c r="Y221" s="7"/>
      <c r="Z221" s="7"/>
      <c r="AA221" s="7"/>
      <c r="AB221" s="7"/>
      <c r="AC221" s="7"/>
      <c r="AD221" s="7"/>
      <c r="AE221" s="7"/>
      <c r="AF221" s="6"/>
      <c r="AG221" s="6"/>
      <c r="AH221" s="6"/>
      <c r="AI221" s="6"/>
      <c r="AJ221" s="6"/>
      <c r="AK221" s="6"/>
    </row>
    <row r="222" ht="14.25" customHeight="1">
      <c r="A222" s="6"/>
      <c r="B222" s="6"/>
      <c r="C222" s="6"/>
      <c r="D222" s="6"/>
      <c r="E222" s="136"/>
      <c r="F222" s="136"/>
      <c r="G222" s="136"/>
      <c r="H222" s="136"/>
      <c r="I222" s="136"/>
      <c r="J222" s="136"/>
      <c r="K222" s="136"/>
      <c r="L222" s="137"/>
      <c r="M222" s="136"/>
      <c r="N222" s="136"/>
      <c r="O222" s="136"/>
      <c r="P222" s="7"/>
      <c r="Q222" s="6"/>
      <c r="R222" s="6"/>
      <c r="S222" s="6"/>
      <c r="T222" s="6"/>
      <c r="U222" s="6"/>
      <c r="V222" s="138"/>
      <c r="W222" s="7"/>
      <c r="X222" s="136"/>
      <c r="Y222" s="7"/>
      <c r="Z222" s="7"/>
      <c r="AA222" s="7"/>
      <c r="AB222" s="7"/>
      <c r="AC222" s="7"/>
      <c r="AD222" s="7"/>
      <c r="AE222" s="7"/>
      <c r="AF222" s="6"/>
      <c r="AG222" s="6"/>
      <c r="AH222" s="6"/>
      <c r="AI222" s="6"/>
      <c r="AJ222" s="6"/>
      <c r="AK222" s="6"/>
    </row>
    <row r="223" ht="14.25" customHeight="1">
      <c r="A223" s="6"/>
      <c r="B223" s="6"/>
      <c r="C223" s="6"/>
      <c r="D223" s="6"/>
      <c r="E223" s="136"/>
      <c r="F223" s="136"/>
      <c r="G223" s="136"/>
      <c r="H223" s="136"/>
      <c r="I223" s="136"/>
      <c r="J223" s="136"/>
      <c r="K223" s="136"/>
      <c r="L223" s="137"/>
      <c r="M223" s="136"/>
      <c r="N223" s="136"/>
      <c r="O223" s="136"/>
      <c r="P223" s="7"/>
      <c r="Q223" s="6"/>
      <c r="R223" s="6"/>
      <c r="S223" s="6"/>
      <c r="T223" s="6"/>
      <c r="U223" s="6"/>
      <c r="V223" s="138"/>
      <c r="W223" s="7"/>
      <c r="X223" s="136"/>
      <c r="Y223" s="7"/>
      <c r="Z223" s="7"/>
      <c r="AA223" s="7"/>
      <c r="AB223" s="7"/>
      <c r="AC223" s="7"/>
      <c r="AD223" s="7"/>
      <c r="AE223" s="7"/>
      <c r="AF223" s="6"/>
      <c r="AG223" s="6"/>
      <c r="AH223" s="6"/>
      <c r="AI223" s="6"/>
      <c r="AJ223" s="6"/>
      <c r="AK223" s="6"/>
    </row>
    <row r="224" ht="14.25" customHeight="1">
      <c r="A224" s="6"/>
      <c r="B224" s="6"/>
      <c r="C224" s="6"/>
      <c r="D224" s="6"/>
      <c r="E224" s="136"/>
      <c r="F224" s="136"/>
      <c r="G224" s="136"/>
      <c r="H224" s="136"/>
      <c r="I224" s="136"/>
      <c r="J224" s="136"/>
      <c r="K224" s="136"/>
      <c r="L224" s="137"/>
      <c r="M224" s="136"/>
      <c r="N224" s="136"/>
      <c r="O224" s="136"/>
      <c r="P224" s="7"/>
      <c r="Q224" s="6"/>
      <c r="R224" s="6"/>
      <c r="S224" s="6"/>
      <c r="T224" s="6"/>
      <c r="U224" s="6"/>
      <c r="V224" s="138"/>
      <c r="W224" s="7"/>
      <c r="X224" s="136"/>
      <c r="Y224" s="7"/>
      <c r="Z224" s="7"/>
      <c r="AA224" s="7"/>
      <c r="AB224" s="7"/>
      <c r="AC224" s="7"/>
      <c r="AD224" s="7"/>
      <c r="AE224" s="7"/>
      <c r="AF224" s="6"/>
      <c r="AG224" s="6"/>
      <c r="AH224" s="6"/>
      <c r="AI224" s="6"/>
      <c r="AJ224" s="6"/>
      <c r="AK224" s="6"/>
    </row>
    <row r="225" ht="14.25" customHeight="1">
      <c r="A225" s="6"/>
      <c r="B225" s="6"/>
      <c r="C225" s="6"/>
      <c r="D225" s="6"/>
      <c r="E225" s="136"/>
      <c r="F225" s="136"/>
      <c r="G225" s="136"/>
      <c r="H225" s="136"/>
      <c r="I225" s="136"/>
      <c r="J225" s="136"/>
      <c r="K225" s="136"/>
      <c r="L225" s="137"/>
      <c r="M225" s="136"/>
      <c r="N225" s="136"/>
      <c r="O225" s="136"/>
      <c r="P225" s="7"/>
      <c r="Q225" s="6"/>
      <c r="R225" s="6"/>
      <c r="S225" s="6"/>
      <c r="T225" s="6"/>
      <c r="U225" s="6"/>
      <c r="V225" s="138"/>
      <c r="W225" s="7"/>
      <c r="X225" s="136"/>
      <c r="Y225" s="7"/>
      <c r="Z225" s="7"/>
      <c r="AA225" s="7"/>
      <c r="AB225" s="7"/>
      <c r="AC225" s="7"/>
      <c r="AD225" s="7"/>
      <c r="AE225" s="7"/>
      <c r="AF225" s="6"/>
      <c r="AG225" s="6"/>
      <c r="AH225" s="6"/>
      <c r="AI225" s="6"/>
      <c r="AJ225" s="6"/>
      <c r="AK225" s="6"/>
    </row>
    <row r="226" ht="14.25" customHeight="1">
      <c r="A226" s="6"/>
      <c r="B226" s="6"/>
      <c r="C226" s="6"/>
      <c r="D226" s="6"/>
      <c r="E226" s="136"/>
      <c r="F226" s="136"/>
      <c r="G226" s="136"/>
      <c r="H226" s="136"/>
      <c r="I226" s="136"/>
      <c r="J226" s="136"/>
      <c r="K226" s="136"/>
      <c r="L226" s="137"/>
      <c r="M226" s="136"/>
      <c r="N226" s="136"/>
      <c r="O226" s="136"/>
      <c r="P226" s="7"/>
      <c r="Q226" s="6"/>
      <c r="R226" s="6"/>
      <c r="S226" s="6"/>
      <c r="T226" s="6"/>
      <c r="U226" s="6"/>
      <c r="V226" s="138"/>
      <c r="W226" s="7"/>
      <c r="X226" s="136"/>
      <c r="Y226" s="7"/>
      <c r="Z226" s="7"/>
      <c r="AA226" s="7"/>
      <c r="AB226" s="7"/>
      <c r="AC226" s="7"/>
      <c r="AD226" s="7"/>
      <c r="AE226" s="7"/>
      <c r="AF226" s="6"/>
      <c r="AG226" s="6"/>
      <c r="AH226" s="6"/>
      <c r="AI226" s="6"/>
      <c r="AJ226" s="6"/>
      <c r="AK226" s="6"/>
    </row>
    <row r="227" ht="14.25" customHeight="1">
      <c r="A227" s="6"/>
      <c r="B227" s="6"/>
      <c r="C227" s="6"/>
      <c r="D227" s="6"/>
      <c r="E227" s="136"/>
      <c r="F227" s="136"/>
      <c r="G227" s="136"/>
      <c r="H227" s="136"/>
      <c r="I227" s="136"/>
      <c r="J227" s="136"/>
      <c r="K227" s="136"/>
      <c r="L227" s="137"/>
      <c r="M227" s="136"/>
      <c r="N227" s="136"/>
      <c r="O227" s="136"/>
      <c r="P227" s="7"/>
      <c r="Q227" s="6"/>
      <c r="R227" s="6"/>
      <c r="S227" s="6"/>
      <c r="T227" s="6"/>
      <c r="U227" s="6"/>
      <c r="V227" s="138"/>
      <c r="W227" s="7"/>
      <c r="X227" s="136"/>
      <c r="Y227" s="7"/>
      <c r="Z227" s="7"/>
      <c r="AA227" s="7"/>
      <c r="AB227" s="7"/>
      <c r="AC227" s="7"/>
      <c r="AD227" s="7"/>
      <c r="AE227" s="7"/>
      <c r="AF227" s="6"/>
      <c r="AG227" s="6"/>
      <c r="AH227" s="6"/>
      <c r="AI227" s="6"/>
      <c r="AJ227" s="6"/>
      <c r="AK227" s="6"/>
    </row>
    <row r="228" ht="14.25" customHeight="1">
      <c r="A228" s="6"/>
      <c r="B228" s="6"/>
      <c r="C228" s="6"/>
      <c r="D228" s="6"/>
      <c r="E228" s="136"/>
      <c r="F228" s="136"/>
      <c r="G228" s="136"/>
      <c r="H228" s="136"/>
      <c r="I228" s="136"/>
      <c r="J228" s="136"/>
      <c r="K228" s="136"/>
      <c r="L228" s="137"/>
      <c r="M228" s="136"/>
      <c r="N228" s="136"/>
      <c r="O228" s="136"/>
      <c r="P228" s="7"/>
      <c r="Q228" s="6"/>
      <c r="R228" s="6"/>
      <c r="S228" s="6"/>
      <c r="T228" s="6"/>
      <c r="U228" s="6"/>
      <c r="V228" s="138"/>
      <c r="W228" s="7"/>
      <c r="X228" s="136"/>
      <c r="Y228" s="7"/>
      <c r="Z228" s="7"/>
      <c r="AA228" s="7"/>
      <c r="AB228" s="7"/>
      <c r="AC228" s="7"/>
      <c r="AD228" s="7"/>
      <c r="AE228" s="7"/>
      <c r="AF228" s="6"/>
      <c r="AG228" s="6"/>
      <c r="AH228" s="6"/>
      <c r="AI228" s="6"/>
      <c r="AJ228" s="6"/>
      <c r="AK228" s="6"/>
    </row>
    <row r="229" ht="14.25" customHeight="1">
      <c r="A229" s="6"/>
      <c r="B229" s="6"/>
      <c r="C229" s="6"/>
      <c r="D229" s="6"/>
      <c r="E229" s="136"/>
      <c r="F229" s="136"/>
      <c r="G229" s="136"/>
      <c r="H229" s="136"/>
      <c r="I229" s="136"/>
      <c r="J229" s="136"/>
      <c r="K229" s="136"/>
      <c r="L229" s="137"/>
      <c r="M229" s="136"/>
      <c r="N229" s="136"/>
      <c r="O229" s="136"/>
      <c r="P229" s="7"/>
      <c r="Q229" s="6"/>
      <c r="R229" s="6"/>
      <c r="S229" s="6"/>
      <c r="T229" s="6"/>
      <c r="U229" s="6"/>
      <c r="V229" s="138"/>
      <c r="W229" s="7"/>
      <c r="X229" s="136"/>
      <c r="Y229" s="7"/>
      <c r="Z229" s="7"/>
      <c r="AA229" s="7"/>
      <c r="AB229" s="7"/>
      <c r="AC229" s="7"/>
      <c r="AD229" s="7"/>
      <c r="AE229" s="7"/>
      <c r="AF229" s="6"/>
      <c r="AG229" s="6"/>
      <c r="AH229" s="6"/>
      <c r="AI229" s="6"/>
      <c r="AJ229" s="6"/>
      <c r="AK229" s="6"/>
    </row>
    <row r="230" ht="14.25" customHeight="1">
      <c r="A230" s="6"/>
      <c r="B230" s="6"/>
      <c r="C230" s="6"/>
      <c r="D230" s="6"/>
      <c r="E230" s="136"/>
      <c r="F230" s="136"/>
      <c r="G230" s="136"/>
      <c r="H230" s="136"/>
      <c r="I230" s="136"/>
      <c r="J230" s="136"/>
      <c r="K230" s="136"/>
      <c r="L230" s="137"/>
      <c r="M230" s="136"/>
      <c r="N230" s="136"/>
      <c r="O230" s="136"/>
      <c r="P230" s="7"/>
      <c r="Q230" s="6"/>
      <c r="R230" s="6"/>
      <c r="S230" s="6"/>
      <c r="T230" s="6"/>
      <c r="U230" s="6"/>
      <c r="V230" s="138"/>
      <c r="W230" s="7"/>
      <c r="X230" s="136"/>
      <c r="Y230" s="7"/>
      <c r="Z230" s="7"/>
      <c r="AA230" s="7"/>
      <c r="AB230" s="7"/>
      <c r="AC230" s="7"/>
      <c r="AD230" s="7"/>
      <c r="AE230" s="7"/>
      <c r="AF230" s="6"/>
      <c r="AG230" s="6"/>
      <c r="AH230" s="6"/>
      <c r="AI230" s="6"/>
      <c r="AJ230" s="6"/>
      <c r="AK230" s="6"/>
    </row>
    <row r="231" ht="14.25" customHeight="1">
      <c r="A231" s="6"/>
      <c r="B231" s="6"/>
      <c r="C231" s="6"/>
      <c r="D231" s="6"/>
      <c r="E231" s="136"/>
      <c r="F231" s="136"/>
      <c r="G231" s="136"/>
      <c r="H231" s="136"/>
      <c r="I231" s="136"/>
      <c r="J231" s="136"/>
      <c r="K231" s="136"/>
      <c r="L231" s="137"/>
      <c r="M231" s="136"/>
      <c r="N231" s="136"/>
      <c r="O231" s="136"/>
      <c r="P231" s="7"/>
      <c r="Q231" s="6"/>
      <c r="R231" s="6"/>
      <c r="S231" s="6"/>
      <c r="T231" s="6"/>
      <c r="U231" s="6"/>
      <c r="V231" s="138"/>
      <c r="W231" s="7"/>
      <c r="X231" s="136"/>
      <c r="Y231" s="7"/>
      <c r="Z231" s="7"/>
      <c r="AA231" s="7"/>
      <c r="AB231" s="7"/>
      <c r="AC231" s="7"/>
      <c r="AD231" s="7"/>
      <c r="AE231" s="7"/>
      <c r="AF231" s="6"/>
      <c r="AG231" s="6"/>
      <c r="AH231" s="6"/>
      <c r="AI231" s="6"/>
      <c r="AJ231" s="6"/>
      <c r="AK231" s="6"/>
    </row>
    <row r="232" ht="14.25" customHeight="1">
      <c r="A232" s="6"/>
      <c r="B232" s="6"/>
      <c r="C232" s="6"/>
      <c r="D232" s="6"/>
      <c r="E232" s="136"/>
      <c r="F232" s="136"/>
      <c r="G232" s="136"/>
      <c r="H232" s="136"/>
      <c r="I232" s="136"/>
      <c r="J232" s="136"/>
      <c r="K232" s="136"/>
      <c r="L232" s="137"/>
      <c r="M232" s="136"/>
      <c r="N232" s="136"/>
      <c r="O232" s="136"/>
      <c r="P232" s="7"/>
      <c r="Q232" s="6"/>
      <c r="R232" s="6"/>
      <c r="S232" s="6"/>
      <c r="T232" s="6"/>
      <c r="U232" s="6"/>
      <c r="V232" s="138"/>
      <c r="W232" s="7"/>
      <c r="X232" s="136"/>
      <c r="Y232" s="7"/>
      <c r="Z232" s="7"/>
      <c r="AA232" s="7"/>
      <c r="AB232" s="7"/>
      <c r="AC232" s="7"/>
      <c r="AD232" s="7"/>
      <c r="AE232" s="7"/>
      <c r="AF232" s="6"/>
      <c r="AG232" s="6"/>
      <c r="AH232" s="6"/>
      <c r="AI232" s="6"/>
      <c r="AJ232" s="6"/>
      <c r="AK232" s="6"/>
    </row>
    <row r="233" ht="14.25" customHeight="1">
      <c r="A233" s="6"/>
      <c r="B233" s="6"/>
      <c r="C233" s="6"/>
      <c r="D233" s="6"/>
      <c r="E233" s="136"/>
      <c r="F233" s="136"/>
      <c r="G233" s="136"/>
      <c r="H233" s="136"/>
      <c r="I233" s="136"/>
      <c r="J233" s="136"/>
      <c r="K233" s="136"/>
      <c r="L233" s="137"/>
      <c r="M233" s="136"/>
      <c r="N233" s="136"/>
      <c r="O233" s="136"/>
      <c r="P233" s="7"/>
      <c r="Q233" s="6"/>
      <c r="R233" s="6"/>
      <c r="S233" s="6"/>
      <c r="T233" s="6"/>
      <c r="U233" s="6"/>
      <c r="V233" s="138"/>
      <c r="W233" s="7"/>
      <c r="X233" s="136"/>
      <c r="Y233" s="7"/>
      <c r="Z233" s="7"/>
      <c r="AA233" s="7"/>
      <c r="AB233" s="7"/>
      <c r="AC233" s="7"/>
      <c r="AD233" s="7"/>
      <c r="AE233" s="7"/>
      <c r="AF233" s="6"/>
      <c r="AG233" s="6"/>
      <c r="AH233" s="6"/>
      <c r="AI233" s="6"/>
      <c r="AJ233" s="6"/>
      <c r="AK233" s="6"/>
    </row>
    <row r="234" ht="14.25" customHeight="1">
      <c r="A234" s="6"/>
      <c r="B234" s="6"/>
      <c r="C234" s="6"/>
      <c r="D234" s="6"/>
      <c r="E234" s="136"/>
      <c r="F234" s="136"/>
      <c r="G234" s="136"/>
      <c r="H234" s="136"/>
      <c r="I234" s="136"/>
      <c r="J234" s="136"/>
      <c r="K234" s="136"/>
      <c r="L234" s="137"/>
      <c r="M234" s="136"/>
      <c r="N234" s="136"/>
      <c r="O234" s="136"/>
      <c r="P234" s="7"/>
      <c r="Q234" s="6"/>
      <c r="R234" s="6"/>
      <c r="S234" s="6"/>
      <c r="T234" s="6"/>
      <c r="U234" s="6"/>
      <c r="V234" s="138"/>
      <c r="W234" s="7"/>
      <c r="X234" s="136"/>
      <c r="Y234" s="7"/>
      <c r="Z234" s="7"/>
      <c r="AA234" s="7"/>
      <c r="AB234" s="7"/>
      <c r="AC234" s="7"/>
      <c r="AD234" s="7"/>
      <c r="AE234" s="7"/>
      <c r="AF234" s="6"/>
      <c r="AG234" s="6"/>
      <c r="AH234" s="6"/>
      <c r="AI234" s="6"/>
      <c r="AJ234" s="6"/>
      <c r="AK234" s="6"/>
    </row>
    <row r="235" ht="14.25" customHeight="1">
      <c r="A235" s="6"/>
      <c r="B235" s="6"/>
      <c r="C235" s="6"/>
      <c r="D235" s="6"/>
      <c r="E235" s="136"/>
      <c r="F235" s="136"/>
      <c r="G235" s="136"/>
      <c r="H235" s="136"/>
      <c r="I235" s="136"/>
      <c r="J235" s="136"/>
      <c r="K235" s="136"/>
      <c r="L235" s="137"/>
      <c r="M235" s="136"/>
      <c r="N235" s="136"/>
      <c r="O235" s="136"/>
      <c r="P235" s="7"/>
      <c r="Q235" s="6"/>
      <c r="R235" s="6"/>
      <c r="S235" s="6"/>
      <c r="T235" s="6"/>
      <c r="U235" s="6"/>
      <c r="V235" s="138"/>
      <c r="W235" s="7"/>
      <c r="X235" s="136"/>
      <c r="Y235" s="7"/>
      <c r="Z235" s="7"/>
      <c r="AA235" s="7"/>
      <c r="AB235" s="7"/>
      <c r="AC235" s="7"/>
      <c r="AD235" s="7"/>
      <c r="AE235" s="7"/>
      <c r="AF235" s="6"/>
      <c r="AG235" s="6"/>
      <c r="AH235" s="6"/>
      <c r="AI235" s="6"/>
      <c r="AJ235" s="6"/>
      <c r="AK235" s="6"/>
    </row>
    <row r="236" ht="14.25" customHeight="1">
      <c r="A236" s="6"/>
      <c r="B236" s="6"/>
      <c r="C236" s="6"/>
      <c r="D236" s="6"/>
      <c r="E236" s="136"/>
      <c r="F236" s="136"/>
      <c r="G236" s="136"/>
      <c r="H236" s="136"/>
      <c r="I236" s="136"/>
      <c r="J236" s="136"/>
      <c r="K236" s="136"/>
      <c r="L236" s="137"/>
      <c r="M236" s="136"/>
      <c r="N236" s="136"/>
      <c r="O236" s="136"/>
      <c r="P236" s="7"/>
      <c r="Q236" s="6"/>
      <c r="R236" s="6"/>
      <c r="S236" s="6"/>
      <c r="T236" s="6"/>
      <c r="U236" s="6"/>
      <c r="V236" s="138"/>
      <c r="W236" s="7"/>
      <c r="X236" s="136"/>
      <c r="Y236" s="7"/>
      <c r="Z236" s="7"/>
      <c r="AA236" s="7"/>
      <c r="AB236" s="7"/>
      <c r="AC236" s="7"/>
      <c r="AD236" s="7"/>
      <c r="AE236" s="7"/>
      <c r="AF236" s="6"/>
      <c r="AG236" s="6"/>
      <c r="AH236" s="6"/>
      <c r="AI236" s="6"/>
      <c r="AJ236" s="6"/>
      <c r="AK236" s="6"/>
    </row>
    <row r="237" ht="14.25" customHeight="1">
      <c r="A237" s="6"/>
      <c r="B237" s="6"/>
      <c r="C237" s="6"/>
      <c r="D237" s="6"/>
      <c r="E237" s="136"/>
      <c r="F237" s="136"/>
      <c r="G237" s="136"/>
      <c r="H237" s="136"/>
      <c r="I237" s="136"/>
      <c r="J237" s="136"/>
      <c r="K237" s="136"/>
      <c r="L237" s="137"/>
      <c r="M237" s="136"/>
      <c r="N237" s="136"/>
      <c r="O237" s="136"/>
      <c r="P237" s="7"/>
      <c r="Q237" s="6"/>
      <c r="R237" s="6"/>
      <c r="S237" s="6"/>
      <c r="T237" s="6"/>
      <c r="U237" s="6"/>
      <c r="V237" s="138"/>
      <c r="W237" s="7"/>
      <c r="X237" s="136"/>
      <c r="Y237" s="7"/>
      <c r="Z237" s="7"/>
      <c r="AA237" s="7"/>
      <c r="AB237" s="7"/>
      <c r="AC237" s="7"/>
      <c r="AD237" s="7"/>
      <c r="AE237" s="7"/>
      <c r="AF237" s="6"/>
      <c r="AG237" s="6"/>
      <c r="AH237" s="6"/>
      <c r="AI237" s="6"/>
      <c r="AJ237" s="6"/>
      <c r="AK237" s="6"/>
    </row>
    <row r="238" ht="14.25" customHeight="1">
      <c r="A238" s="6"/>
      <c r="B238" s="6"/>
      <c r="C238" s="6"/>
      <c r="D238" s="6"/>
      <c r="E238" s="136"/>
      <c r="F238" s="136"/>
      <c r="G238" s="136"/>
      <c r="H238" s="136"/>
      <c r="I238" s="136"/>
      <c r="J238" s="136"/>
      <c r="K238" s="136"/>
      <c r="L238" s="137"/>
      <c r="M238" s="136"/>
      <c r="N238" s="136"/>
      <c r="O238" s="136"/>
      <c r="P238" s="7"/>
      <c r="Q238" s="6"/>
      <c r="R238" s="6"/>
      <c r="S238" s="6"/>
      <c r="T238" s="6"/>
      <c r="U238" s="6"/>
      <c r="V238" s="138"/>
      <c r="W238" s="7"/>
      <c r="X238" s="136"/>
      <c r="Y238" s="7"/>
      <c r="Z238" s="7"/>
      <c r="AA238" s="7"/>
      <c r="AB238" s="7"/>
      <c r="AC238" s="7"/>
      <c r="AD238" s="7"/>
      <c r="AE238" s="7"/>
      <c r="AF238" s="6"/>
      <c r="AG238" s="6"/>
      <c r="AH238" s="6"/>
      <c r="AI238" s="6"/>
      <c r="AJ238" s="6"/>
      <c r="AK238" s="6"/>
    </row>
    <row r="239" ht="14.25" customHeight="1">
      <c r="A239" s="6"/>
      <c r="B239" s="6"/>
      <c r="C239" s="6"/>
      <c r="D239" s="6"/>
      <c r="E239" s="136"/>
      <c r="F239" s="136"/>
      <c r="G239" s="136"/>
      <c r="H239" s="136"/>
      <c r="I239" s="136"/>
      <c r="J239" s="136"/>
      <c r="K239" s="136"/>
      <c r="L239" s="137"/>
      <c r="M239" s="136"/>
      <c r="N239" s="136"/>
      <c r="O239" s="136"/>
      <c r="P239" s="7"/>
      <c r="Q239" s="6"/>
      <c r="R239" s="6"/>
      <c r="S239" s="6"/>
      <c r="T239" s="6"/>
      <c r="U239" s="6"/>
      <c r="V239" s="138"/>
      <c r="W239" s="7"/>
      <c r="X239" s="136"/>
      <c r="Y239" s="7"/>
      <c r="Z239" s="7"/>
      <c r="AA239" s="7"/>
      <c r="AB239" s="7"/>
      <c r="AC239" s="7"/>
      <c r="AD239" s="7"/>
      <c r="AE239" s="7"/>
      <c r="AF239" s="6"/>
      <c r="AG239" s="6"/>
      <c r="AH239" s="6"/>
      <c r="AI239" s="6"/>
      <c r="AJ239" s="6"/>
      <c r="AK239" s="6"/>
    </row>
    <row r="240" ht="14.25" customHeight="1">
      <c r="A240" s="6"/>
      <c r="B240" s="6"/>
      <c r="C240" s="6"/>
      <c r="D240" s="6"/>
      <c r="E240" s="136"/>
      <c r="F240" s="136"/>
      <c r="G240" s="136"/>
      <c r="H240" s="136"/>
      <c r="I240" s="136"/>
      <c r="J240" s="136"/>
      <c r="K240" s="136"/>
      <c r="L240" s="137"/>
      <c r="M240" s="136"/>
      <c r="N240" s="136"/>
      <c r="O240" s="136"/>
      <c r="P240" s="7"/>
      <c r="Q240" s="6"/>
      <c r="R240" s="6"/>
      <c r="S240" s="6"/>
      <c r="T240" s="6"/>
      <c r="U240" s="6"/>
      <c r="V240" s="138"/>
      <c r="W240" s="7"/>
      <c r="X240" s="136"/>
      <c r="Y240" s="7"/>
      <c r="Z240" s="7"/>
      <c r="AA240" s="7"/>
      <c r="AB240" s="7"/>
      <c r="AC240" s="7"/>
      <c r="AD240" s="7"/>
      <c r="AE240" s="7"/>
      <c r="AF240" s="6"/>
      <c r="AG240" s="6"/>
      <c r="AH240" s="6"/>
      <c r="AI240" s="6"/>
      <c r="AJ240" s="6"/>
      <c r="AK240" s="6"/>
    </row>
    <row r="241" ht="14.25" customHeight="1">
      <c r="A241" s="6"/>
      <c r="B241" s="6"/>
      <c r="C241" s="6"/>
      <c r="D241" s="6"/>
      <c r="E241" s="136"/>
      <c r="F241" s="136"/>
      <c r="G241" s="136"/>
      <c r="H241" s="136"/>
      <c r="I241" s="136"/>
      <c r="J241" s="136"/>
      <c r="K241" s="136"/>
      <c r="L241" s="137"/>
      <c r="M241" s="136"/>
      <c r="N241" s="136"/>
      <c r="O241" s="136"/>
      <c r="P241" s="7"/>
      <c r="Q241" s="6"/>
      <c r="R241" s="6"/>
      <c r="S241" s="6"/>
      <c r="T241" s="6"/>
      <c r="U241" s="6"/>
      <c r="V241" s="138"/>
      <c r="W241" s="7"/>
      <c r="X241" s="136"/>
      <c r="Y241" s="7"/>
      <c r="Z241" s="7"/>
      <c r="AA241" s="7"/>
      <c r="AB241" s="7"/>
      <c r="AC241" s="7"/>
      <c r="AD241" s="7"/>
      <c r="AE241" s="7"/>
      <c r="AF241" s="6"/>
      <c r="AG241" s="6"/>
      <c r="AH241" s="6"/>
      <c r="AI241" s="6"/>
      <c r="AJ241" s="6"/>
      <c r="AK241" s="6"/>
    </row>
    <row r="242" ht="14.25" customHeight="1">
      <c r="A242" s="6"/>
      <c r="B242" s="6"/>
      <c r="C242" s="6"/>
      <c r="D242" s="6"/>
      <c r="E242" s="136"/>
      <c r="F242" s="136"/>
      <c r="G242" s="136"/>
      <c r="H242" s="136"/>
      <c r="I242" s="136"/>
      <c r="J242" s="136"/>
      <c r="K242" s="136"/>
      <c r="L242" s="137"/>
      <c r="M242" s="136"/>
      <c r="N242" s="136"/>
      <c r="O242" s="136"/>
      <c r="P242" s="7"/>
      <c r="Q242" s="6"/>
      <c r="R242" s="6"/>
      <c r="S242" s="6"/>
      <c r="T242" s="6"/>
      <c r="U242" s="6"/>
      <c r="V242" s="138"/>
      <c r="W242" s="7"/>
      <c r="X242" s="136"/>
      <c r="Y242" s="7"/>
      <c r="Z242" s="7"/>
      <c r="AA242" s="7"/>
      <c r="AB242" s="7"/>
      <c r="AC242" s="7"/>
      <c r="AD242" s="7"/>
      <c r="AE242" s="7"/>
      <c r="AF242" s="6"/>
      <c r="AG242" s="6"/>
      <c r="AH242" s="6"/>
      <c r="AI242" s="6"/>
      <c r="AJ242" s="6"/>
      <c r="AK242" s="6"/>
    </row>
    <row r="243" ht="14.25" customHeight="1">
      <c r="A243" s="6"/>
      <c r="B243" s="6"/>
      <c r="C243" s="6"/>
      <c r="D243" s="6"/>
      <c r="E243" s="136"/>
      <c r="F243" s="136"/>
      <c r="G243" s="136"/>
      <c r="H243" s="136"/>
      <c r="I243" s="136"/>
      <c r="J243" s="136"/>
      <c r="K243" s="136"/>
      <c r="L243" s="137"/>
      <c r="M243" s="136"/>
      <c r="N243" s="136"/>
      <c r="O243" s="136"/>
      <c r="P243" s="7"/>
      <c r="Q243" s="6"/>
      <c r="R243" s="6"/>
      <c r="S243" s="6"/>
      <c r="T243" s="6"/>
      <c r="U243" s="6"/>
      <c r="V243" s="138"/>
      <c r="W243" s="7"/>
      <c r="X243" s="136"/>
      <c r="Y243" s="7"/>
      <c r="Z243" s="7"/>
      <c r="AA243" s="7"/>
      <c r="AB243" s="7"/>
      <c r="AC243" s="7"/>
      <c r="AD243" s="7"/>
      <c r="AE243" s="7"/>
      <c r="AF243" s="6"/>
      <c r="AG243" s="6"/>
      <c r="AH243" s="6"/>
      <c r="AI243" s="6"/>
      <c r="AJ243" s="6"/>
      <c r="AK243" s="6"/>
    </row>
    <row r="244" ht="14.25" customHeight="1">
      <c r="A244" s="6"/>
      <c r="B244" s="6"/>
      <c r="C244" s="6"/>
      <c r="D244" s="6"/>
      <c r="E244" s="136"/>
      <c r="F244" s="136"/>
      <c r="G244" s="136"/>
      <c r="H244" s="136"/>
      <c r="I244" s="136"/>
      <c r="J244" s="136"/>
      <c r="K244" s="136"/>
      <c r="L244" s="137"/>
      <c r="M244" s="136"/>
      <c r="N244" s="136"/>
      <c r="O244" s="136"/>
      <c r="P244" s="7"/>
      <c r="Q244" s="6"/>
      <c r="R244" s="6"/>
      <c r="S244" s="6"/>
      <c r="T244" s="6"/>
      <c r="U244" s="6"/>
      <c r="V244" s="138"/>
      <c r="W244" s="7"/>
      <c r="X244" s="136"/>
      <c r="Y244" s="7"/>
      <c r="Z244" s="7"/>
      <c r="AA244" s="7"/>
      <c r="AB244" s="7"/>
      <c r="AC244" s="7"/>
      <c r="AD244" s="7"/>
      <c r="AE244" s="7"/>
      <c r="AF244" s="6"/>
      <c r="AG244" s="6"/>
      <c r="AH244" s="6"/>
      <c r="AI244" s="6"/>
      <c r="AJ244" s="6"/>
      <c r="AK244" s="6"/>
    </row>
    <row r="245" ht="14.25" customHeight="1">
      <c r="A245" s="6"/>
      <c r="B245" s="6"/>
      <c r="C245" s="6"/>
      <c r="D245" s="6"/>
      <c r="E245" s="136"/>
      <c r="F245" s="136"/>
      <c r="G245" s="136"/>
      <c r="H245" s="136"/>
      <c r="I245" s="136"/>
      <c r="J245" s="136"/>
      <c r="K245" s="136"/>
      <c r="L245" s="137"/>
      <c r="M245" s="136"/>
      <c r="N245" s="136"/>
      <c r="O245" s="136"/>
      <c r="P245" s="7"/>
      <c r="Q245" s="6"/>
      <c r="R245" s="6"/>
      <c r="S245" s="6"/>
      <c r="T245" s="6"/>
      <c r="U245" s="6"/>
      <c r="V245" s="138"/>
      <c r="W245" s="7"/>
      <c r="X245" s="136"/>
      <c r="Y245" s="7"/>
      <c r="Z245" s="7"/>
      <c r="AA245" s="7"/>
      <c r="AB245" s="7"/>
      <c r="AC245" s="7"/>
      <c r="AD245" s="7"/>
      <c r="AE245" s="7"/>
      <c r="AF245" s="6"/>
      <c r="AG245" s="6"/>
      <c r="AH245" s="6"/>
      <c r="AI245" s="6"/>
      <c r="AJ245" s="6"/>
      <c r="AK245" s="6"/>
    </row>
    <row r="246" ht="14.25" customHeight="1">
      <c r="A246" s="6"/>
      <c r="B246" s="6"/>
      <c r="C246" s="6"/>
      <c r="D246" s="6"/>
      <c r="E246" s="136"/>
      <c r="F246" s="136"/>
      <c r="G246" s="136"/>
      <c r="H246" s="136"/>
      <c r="I246" s="136"/>
      <c r="J246" s="136"/>
      <c r="K246" s="136"/>
      <c r="L246" s="137"/>
      <c r="M246" s="136"/>
      <c r="N246" s="136"/>
      <c r="O246" s="136"/>
      <c r="P246" s="7"/>
      <c r="Q246" s="6"/>
      <c r="R246" s="6"/>
      <c r="S246" s="6"/>
      <c r="T246" s="6"/>
      <c r="U246" s="6"/>
      <c r="V246" s="138"/>
      <c r="W246" s="7"/>
      <c r="X246" s="136"/>
      <c r="Y246" s="7"/>
      <c r="Z246" s="7"/>
      <c r="AA246" s="7"/>
      <c r="AB246" s="7"/>
      <c r="AC246" s="7"/>
      <c r="AD246" s="7"/>
      <c r="AE246" s="7"/>
      <c r="AF246" s="6"/>
      <c r="AG246" s="6"/>
      <c r="AH246" s="6"/>
      <c r="AI246" s="6"/>
      <c r="AJ246" s="6"/>
      <c r="AK246" s="6"/>
    </row>
    <row r="247" ht="14.25" customHeight="1">
      <c r="A247" s="6"/>
      <c r="B247" s="6"/>
      <c r="C247" s="6"/>
      <c r="D247" s="6"/>
      <c r="E247" s="136"/>
      <c r="F247" s="136"/>
      <c r="G247" s="136"/>
      <c r="H247" s="136"/>
      <c r="I247" s="136"/>
      <c r="J247" s="136"/>
      <c r="K247" s="136"/>
      <c r="L247" s="137"/>
      <c r="M247" s="136"/>
      <c r="N247" s="136"/>
      <c r="O247" s="136"/>
      <c r="P247" s="7"/>
      <c r="Q247" s="6"/>
      <c r="R247" s="6"/>
      <c r="S247" s="6"/>
      <c r="T247" s="6"/>
      <c r="U247" s="6"/>
      <c r="V247" s="138"/>
      <c r="W247" s="7"/>
      <c r="X247" s="136"/>
      <c r="Y247" s="7"/>
      <c r="Z247" s="7"/>
      <c r="AA247" s="7"/>
      <c r="AB247" s="7"/>
      <c r="AC247" s="7"/>
      <c r="AD247" s="7"/>
      <c r="AE247" s="7"/>
      <c r="AF247" s="6"/>
      <c r="AG247" s="6"/>
      <c r="AH247" s="6"/>
      <c r="AI247" s="6"/>
      <c r="AJ247" s="6"/>
      <c r="AK247" s="6"/>
    </row>
    <row r="248" ht="14.25" customHeight="1">
      <c r="A248" s="6"/>
      <c r="B248" s="6"/>
      <c r="C248" s="6"/>
      <c r="D248" s="6"/>
      <c r="E248" s="136"/>
      <c r="F248" s="136"/>
      <c r="G248" s="136"/>
      <c r="H248" s="136"/>
      <c r="I248" s="136"/>
      <c r="J248" s="136"/>
      <c r="K248" s="136"/>
      <c r="L248" s="137"/>
      <c r="M248" s="136"/>
      <c r="N248" s="136"/>
      <c r="O248" s="136"/>
      <c r="P248" s="7"/>
      <c r="Q248" s="6"/>
      <c r="R248" s="6"/>
      <c r="S248" s="6"/>
      <c r="T248" s="6"/>
      <c r="U248" s="6"/>
      <c r="V248" s="138"/>
      <c r="W248" s="7"/>
      <c r="X248" s="136"/>
      <c r="Y248" s="7"/>
      <c r="Z248" s="7"/>
      <c r="AA248" s="7"/>
      <c r="AB248" s="7"/>
      <c r="AC248" s="7"/>
      <c r="AD248" s="7"/>
      <c r="AE248" s="7"/>
      <c r="AF248" s="6"/>
      <c r="AG248" s="6"/>
      <c r="AH248" s="6"/>
      <c r="AI248" s="6"/>
      <c r="AJ248" s="6"/>
      <c r="AK248" s="6"/>
    </row>
    <row r="249" ht="14.25" customHeight="1">
      <c r="A249" s="6"/>
      <c r="B249" s="6"/>
      <c r="C249" s="6"/>
      <c r="D249" s="6"/>
      <c r="E249" s="136"/>
      <c r="F249" s="136"/>
      <c r="G249" s="136"/>
      <c r="H249" s="136"/>
      <c r="I249" s="136"/>
      <c r="J249" s="136"/>
      <c r="K249" s="136"/>
      <c r="L249" s="137"/>
      <c r="M249" s="136"/>
      <c r="N249" s="136"/>
      <c r="O249" s="136"/>
      <c r="P249" s="7"/>
      <c r="Q249" s="6"/>
      <c r="R249" s="6"/>
      <c r="S249" s="6"/>
      <c r="T249" s="6"/>
      <c r="U249" s="6"/>
      <c r="V249" s="138"/>
      <c r="W249" s="7"/>
      <c r="X249" s="136"/>
      <c r="Y249" s="7"/>
      <c r="Z249" s="7"/>
      <c r="AA249" s="7"/>
      <c r="AB249" s="7"/>
      <c r="AC249" s="7"/>
      <c r="AD249" s="7"/>
      <c r="AE249" s="7"/>
      <c r="AF249" s="6"/>
      <c r="AG249" s="6"/>
      <c r="AH249" s="6"/>
      <c r="AI249" s="6"/>
      <c r="AJ249" s="6"/>
      <c r="AK249" s="6"/>
    </row>
    <row r="250" ht="14.25" customHeight="1">
      <c r="A250" s="6"/>
      <c r="B250" s="6"/>
      <c r="C250" s="6"/>
      <c r="D250" s="6"/>
      <c r="E250" s="136"/>
      <c r="F250" s="136"/>
      <c r="G250" s="136"/>
      <c r="H250" s="136"/>
      <c r="I250" s="136"/>
      <c r="J250" s="136"/>
      <c r="K250" s="136"/>
      <c r="L250" s="137"/>
      <c r="M250" s="136"/>
      <c r="N250" s="136"/>
      <c r="O250" s="136"/>
      <c r="P250" s="7"/>
      <c r="Q250" s="6"/>
      <c r="R250" s="6"/>
      <c r="S250" s="6"/>
      <c r="T250" s="6"/>
      <c r="U250" s="6"/>
      <c r="V250" s="138"/>
      <c r="W250" s="7"/>
      <c r="X250" s="136"/>
      <c r="Y250" s="7"/>
      <c r="Z250" s="7"/>
      <c r="AA250" s="7"/>
      <c r="AB250" s="7"/>
      <c r="AC250" s="7"/>
      <c r="AD250" s="7"/>
      <c r="AE250" s="7"/>
      <c r="AF250" s="6"/>
      <c r="AG250" s="6"/>
      <c r="AH250" s="6"/>
      <c r="AI250" s="6"/>
      <c r="AJ250" s="6"/>
      <c r="AK250" s="6"/>
    </row>
    <row r="251" ht="14.25" customHeight="1">
      <c r="A251" s="6"/>
      <c r="B251" s="6"/>
      <c r="C251" s="6"/>
      <c r="D251" s="6"/>
      <c r="E251" s="136"/>
      <c r="F251" s="136"/>
      <c r="G251" s="136"/>
      <c r="H251" s="136"/>
      <c r="I251" s="136"/>
      <c r="J251" s="136"/>
      <c r="K251" s="136"/>
      <c r="L251" s="137"/>
      <c r="M251" s="136"/>
      <c r="N251" s="136"/>
      <c r="O251" s="136"/>
      <c r="P251" s="7"/>
      <c r="Q251" s="6"/>
      <c r="R251" s="6"/>
      <c r="S251" s="6"/>
      <c r="T251" s="6"/>
      <c r="U251" s="6"/>
      <c r="V251" s="138"/>
      <c r="W251" s="7"/>
      <c r="X251" s="136"/>
      <c r="Y251" s="7"/>
      <c r="Z251" s="7"/>
      <c r="AA251" s="7"/>
      <c r="AB251" s="7"/>
      <c r="AC251" s="7"/>
      <c r="AD251" s="7"/>
      <c r="AE251" s="7"/>
      <c r="AF251" s="6"/>
      <c r="AG251" s="6"/>
      <c r="AH251" s="6"/>
      <c r="AI251" s="6"/>
      <c r="AJ251" s="6"/>
      <c r="AK251" s="6"/>
    </row>
    <row r="252" ht="14.25" customHeight="1">
      <c r="A252" s="6"/>
      <c r="B252" s="6"/>
      <c r="C252" s="6"/>
      <c r="D252" s="6"/>
      <c r="E252" s="136"/>
      <c r="F252" s="136"/>
      <c r="G252" s="136"/>
      <c r="H252" s="136"/>
      <c r="I252" s="136"/>
      <c r="J252" s="136"/>
      <c r="K252" s="136"/>
      <c r="L252" s="137"/>
      <c r="M252" s="136"/>
      <c r="N252" s="136"/>
      <c r="O252" s="136"/>
      <c r="P252" s="7"/>
      <c r="Q252" s="6"/>
      <c r="R252" s="6"/>
      <c r="S252" s="6"/>
      <c r="T252" s="6"/>
      <c r="U252" s="6"/>
      <c r="V252" s="138"/>
      <c r="W252" s="7"/>
      <c r="X252" s="136"/>
      <c r="Y252" s="7"/>
      <c r="Z252" s="7"/>
      <c r="AA252" s="7"/>
      <c r="AB252" s="7"/>
      <c r="AC252" s="7"/>
      <c r="AD252" s="7"/>
      <c r="AE252" s="7"/>
      <c r="AF252" s="6"/>
      <c r="AG252" s="6"/>
      <c r="AH252" s="6"/>
      <c r="AI252" s="6"/>
      <c r="AJ252" s="6"/>
      <c r="AK252" s="6"/>
    </row>
    <row r="253" ht="14.25" customHeight="1">
      <c r="A253" s="6"/>
      <c r="B253" s="6"/>
      <c r="C253" s="6"/>
      <c r="D253" s="6"/>
      <c r="E253" s="136"/>
      <c r="F253" s="136"/>
      <c r="G253" s="136"/>
      <c r="H253" s="136"/>
      <c r="I253" s="136"/>
      <c r="J253" s="136"/>
      <c r="K253" s="136"/>
      <c r="L253" s="137"/>
      <c r="M253" s="136"/>
      <c r="N253" s="136"/>
      <c r="O253" s="136"/>
      <c r="P253" s="7"/>
      <c r="Q253" s="6"/>
      <c r="R253" s="6"/>
      <c r="S253" s="6"/>
      <c r="T253" s="6"/>
      <c r="U253" s="6"/>
      <c r="V253" s="138"/>
      <c r="W253" s="7"/>
      <c r="X253" s="136"/>
      <c r="Y253" s="7"/>
      <c r="Z253" s="7"/>
      <c r="AA253" s="7"/>
      <c r="AB253" s="7"/>
      <c r="AC253" s="7"/>
      <c r="AD253" s="7"/>
      <c r="AE253" s="7"/>
      <c r="AF253" s="6"/>
      <c r="AG253" s="6"/>
      <c r="AH253" s="6"/>
      <c r="AI253" s="6"/>
      <c r="AJ253" s="6"/>
      <c r="AK253" s="6"/>
    </row>
    <row r="254" ht="14.25" customHeight="1">
      <c r="A254" s="6"/>
      <c r="B254" s="6"/>
      <c r="C254" s="6"/>
      <c r="D254" s="6"/>
      <c r="E254" s="136"/>
      <c r="F254" s="136"/>
      <c r="G254" s="136"/>
      <c r="H254" s="136"/>
      <c r="I254" s="136"/>
      <c r="J254" s="136"/>
      <c r="K254" s="136"/>
      <c r="L254" s="137"/>
      <c r="M254" s="136"/>
      <c r="N254" s="136"/>
      <c r="O254" s="136"/>
      <c r="P254" s="7"/>
      <c r="Q254" s="6"/>
      <c r="R254" s="6"/>
      <c r="S254" s="6"/>
      <c r="T254" s="6"/>
      <c r="U254" s="6"/>
      <c r="V254" s="138"/>
      <c r="W254" s="7"/>
      <c r="X254" s="136"/>
      <c r="Y254" s="7"/>
      <c r="Z254" s="7"/>
      <c r="AA254" s="7"/>
      <c r="AB254" s="7"/>
      <c r="AC254" s="7"/>
      <c r="AD254" s="7"/>
      <c r="AE254" s="7"/>
      <c r="AF254" s="6"/>
      <c r="AG254" s="6"/>
      <c r="AH254" s="6"/>
      <c r="AI254" s="6"/>
      <c r="AJ254" s="6"/>
      <c r="AK254" s="6"/>
    </row>
    <row r="255" ht="14.25" customHeight="1">
      <c r="A255" s="6"/>
      <c r="B255" s="6"/>
      <c r="C255" s="6"/>
      <c r="D255" s="6"/>
      <c r="E255" s="136"/>
      <c r="F255" s="136"/>
      <c r="G255" s="136"/>
      <c r="H255" s="136"/>
      <c r="I255" s="136"/>
      <c r="J255" s="136"/>
      <c r="K255" s="136"/>
      <c r="L255" s="137"/>
      <c r="M255" s="136"/>
      <c r="N255" s="136"/>
      <c r="O255" s="136"/>
      <c r="P255" s="7"/>
      <c r="Q255" s="6"/>
      <c r="R255" s="6"/>
      <c r="S255" s="6"/>
      <c r="T255" s="6"/>
      <c r="U255" s="6"/>
      <c r="V255" s="138"/>
      <c r="W255" s="7"/>
      <c r="X255" s="136"/>
      <c r="Y255" s="7"/>
      <c r="Z255" s="7"/>
      <c r="AA255" s="7"/>
      <c r="AB255" s="7"/>
      <c r="AC255" s="7"/>
      <c r="AD255" s="7"/>
      <c r="AE255" s="7"/>
      <c r="AF255" s="6"/>
      <c r="AG255" s="6"/>
      <c r="AH255" s="6"/>
      <c r="AI255" s="6"/>
      <c r="AJ255" s="6"/>
      <c r="AK255" s="6"/>
    </row>
    <row r="256" ht="14.25" customHeight="1">
      <c r="A256" s="6"/>
      <c r="B256" s="6"/>
      <c r="C256" s="6"/>
      <c r="D256" s="6"/>
      <c r="E256" s="136"/>
      <c r="F256" s="136"/>
      <c r="G256" s="136"/>
      <c r="H256" s="136"/>
      <c r="I256" s="136"/>
      <c r="J256" s="136"/>
      <c r="K256" s="136"/>
      <c r="L256" s="137"/>
      <c r="M256" s="136"/>
      <c r="N256" s="136"/>
      <c r="O256" s="136"/>
      <c r="P256" s="7"/>
      <c r="Q256" s="6"/>
      <c r="R256" s="6"/>
      <c r="S256" s="6"/>
      <c r="T256" s="6"/>
      <c r="U256" s="6"/>
      <c r="V256" s="138"/>
      <c r="W256" s="7"/>
      <c r="X256" s="136"/>
      <c r="Y256" s="7"/>
      <c r="Z256" s="7"/>
      <c r="AA256" s="7"/>
      <c r="AB256" s="7"/>
      <c r="AC256" s="7"/>
      <c r="AD256" s="7"/>
      <c r="AE256" s="7"/>
      <c r="AF256" s="6"/>
      <c r="AG256" s="6"/>
      <c r="AH256" s="6"/>
      <c r="AI256" s="6"/>
      <c r="AJ256" s="6"/>
      <c r="AK256" s="6"/>
    </row>
    <row r="257" ht="14.25" customHeight="1">
      <c r="A257" s="6"/>
      <c r="B257" s="6"/>
      <c r="C257" s="6"/>
      <c r="D257" s="6"/>
      <c r="E257" s="136"/>
      <c r="F257" s="136"/>
      <c r="G257" s="136"/>
      <c r="H257" s="136"/>
      <c r="I257" s="136"/>
      <c r="J257" s="136"/>
      <c r="K257" s="136"/>
      <c r="L257" s="137"/>
      <c r="M257" s="136"/>
      <c r="N257" s="136"/>
      <c r="O257" s="136"/>
      <c r="P257" s="7"/>
      <c r="Q257" s="6"/>
      <c r="R257" s="6"/>
      <c r="S257" s="6"/>
      <c r="T257" s="6"/>
      <c r="U257" s="6"/>
      <c r="V257" s="138"/>
      <c r="W257" s="7"/>
      <c r="X257" s="136"/>
      <c r="Y257" s="7"/>
      <c r="Z257" s="7"/>
      <c r="AA257" s="7"/>
      <c r="AB257" s="7"/>
      <c r="AC257" s="7"/>
      <c r="AD257" s="7"/>
      <c r="AE257" s="7"/>
      <c r="AF257" s="6"/>
      <c r="AG257" s="6"/>
      <c r="AH257" s="6"/>
      <c r="AI257" s="6"/>
      <c r="AJ257" s="6"/>
      <c r="AK257" s="6"/>
    </row>
    <row r="258" ht="14.25" customHeight="1">
      <c r="A258" s="6"/>
      <c r="B258" s="6"/>
      <c r="C258" s="6"/>
      <c r="D258" s="6"/>
      <c r="E258" s="136"/>
      <c r="F258" s="136"/>
      <c r="G258" s="136"/>
      <c r="H258" s="136"/>
      <c r="I258" s="136"/>
      <c r="J258" s="136"/>
      <c r="K258" s="136"/>
      <c r="L258" s="137"/>
      <c r="M258" s="136"/>
      <c r="N258" s="136"/>
      <c r="O258" s="136"/>
      <c r="P258" s="7"/>
      <c r="Q258" s="6"/>
      <c r="R258" s="6"/>
      <c r="S258" s="6"/>
      <c r="T258" s="6"/>
      <c r="U258" s="6"/>
      <c r="V258" s="138"/>
      <c r="W258" s="7"/>
      <c r="X258" s="136"/>
      <c r="Y258" s="7"/>
      <c r="Z258" s="7"/>
      <c r="AA258" s="7"/>
      <c r="AB258" s="7"/>
      <c r="AC258" s="7"/>
      <c r="AD258" s="7"/>
      <c r="AE258" s="7"/>
      <c r="AF258" s="6"/>
      <c r="AG258" s="6"/>
      <c r="AH258" s="6"/>
      <c r="AI258" s="6"/>
      <c r="AJ258" s="6"/>
      <c r="AK258" s="6"/>
    </row>
    <row r="259" ht="14.25" customHeight="1">
      <c r="A259" s="6"/>
      <c r="B259" s="6"/>
      <c r="C259" s="6"/>
      <c r="D259" s="6"/>
      <c r="E259" s="136"/>
      <c r="F259" s="136"/>
      <c r="G259" s="136"/>
      <c r="H259" s="136"/>
      <c r="I259" s="136"/>
      <c r="J259" s="136"/>
      <c r="K259" s="136"/>
      <c r="L259" s="137"/>
      <c r="M259" s="136"/>
      <c r="N259" s="136"/>
      <c r="O259" s="136"/>
      <c r="P259" s="7"/>
      <c r="Q259" s="6"/>
      <c r="R259" s="6"/>
      <c r="S259" s="6"/>
      <c r="T259" s="6"/>
      <c r="U259" s="6"/>
      <c r="V259" s="138"/>
      <c r="W259" s="7"/>
      <c r="X259" s="136"/>
      <c r="Y259" s="7"/>
      <c r="Z259" s="7"/>
      <c r="AA259" s="7"/>
      <c r="AB259" s="7"/>
      <c r="AC259" s="7"/>
      <c r="AD259" s="7"/>
      <c r="AE259" s="7"/>
      <c r="AF259" s="6"/>
      <c r="AG259" s="6"/>
      <c r="AH259" s="6"/>
      <c r="AI259" s="6"/>
      <c r="AJ259" s="6"/>
      <c r="AK259" s="6"/>
    </row>
    <row r="260" ht="14.25" customHeight="1">
      <c r="A260" s="6"/>
      <c r="B260" s="6"/>
      <c r="C260" s="6"/>
      <c r="D260" s="6"/>
      <c r="E260" s="136"/>
      <c r="F260" s="136"/>
      <c r="G260" s="136"/>
      <c r="H260" s="136"/>
      <c r="I260" s="136"/>
      <c r="J260" s="136"/>
      <c r="K260" s="136"/>
      <c r="L260" s="137"/>
      <c r="M260" s="136"/>
      <c r="N260" s="136"/>
      <c r="O260" s="136"/>
      <c r="P260" s="7"/>
      <c r="Q260" s="6"/>
      <c r="R260" s="6"/>
      <c r="S260" s="6"/>
      <c r="T260" s="6"/>
      <c r="U260" s="6"/>
      <c r="V260" s="138"/>
      <c r="W260" s="7"/>
      <c r="X260" s="136"/>
      <c r="Y260" s="7"/>
      <c r="Z260" s="7"/>
      <c r="AA260" s="7"/>
      <c r="AB260" s="7"/>
      <c r="AC260" s="7"/>
      <c r="AD260" s="7"/>
      <c r="AE260" s="7"/>
      <c r="AF260" s="6"/>
      <c r="AG260" s="6"/>
      <c r="AH260" s="6"/>
      <c r="AI260" s="6"/>
      <c r="AJ260" s="6"/>
      <c r="AK260" s="6"/>
    </row>
    <row r="261" ht="14.25" customHeight="1">
      <c r="A261" s="6"/>
      <c r="B261" s="6"/>
      <c r="C261" s="6"/>
      <c r="D261" s="6"/>
      <c r="E261" s="136"/>
      <c r="F261" s="136"/>
      <c r="G261" s="136"/>
      <c r="H261" s="136"/>
      <c r="I261" s="136"/>
      <c r="J261" s="136"/>
      <c r="K261" s="136"/>
      <c r="L261" s="137"/>
      <c r="M261" s="136"/>
      <c r="N261" s="136"/>
      <c r="O261" s="136"/>
      <c r="P261" s="7"/>
      <c r="Q261" s="6"/>
      <c r="R261" s="6"/>
      <c r="S261" s="6"/>
      <c r="T261" s="6"/>
      <c r="U261" s="6"/>
      <c r="V261" s="138"/>
      <c r="W261" s="7"/>
      <c r="X261" s="136"/>
      <c r="Y261" s="7"/>
      <c r="Z261" s="7"/>
      <c r="AA261" s="7"/>
      <c r="AB261" s="7"/>
      <c r="AC261" s="7"/>
      <c r="AD261" s="7"/>
      <c r="AE261" s="7"/>
      <c r="AF261" s="6"/>
      <c r="AG261" s="6"/>
      <c r="AH261" s="6"/>
      <c r="AI261" s="6"/>
      <c r="AJ261" s="6"/>
      <c r="AK261" s="6"/>
    </row>
    <row r="262" ht="14.25" customHeight="1">
      <c r="A262" s="6"/>
      <c r="B262" s="6"/>
      <c r="C262" s="6"/>
      <c r="D262" s="6"/>
      <c r="E262" s="136"/>
      <c r="F262" s="136"/>
      <c r="G262" s="136"/>
      <c r="H262" s="136"/>
      <c r="I262" s="136"/>
      <c r="J262" s="136"/>
      <c r="K262" s="136"/>
      <c r="L262" s="137"/>
      <c r="M262" s="136"/>
      <c r="N262" s="136"/>
      <c r="O262" s="136"/>
      <c r="P262" s="7"/>
      <c r="Q262" s="6"/>
      <c r="R262" s="6"/>
      <c r="S262" s="6"/>
      <c r="T262" s="6"/>
      <c r="U262" s="6"/>
      <c r="V262" s="138"/>
      <c r="W262" s="7"/>
      <c r="X262" s="136"/>
      <c r="Y262" s="7"/>
      <c r="Z262" s="7"/>
      <c r="AA262" s="7"/>
      <c r="AB262" s="7"/>
      <c r="AC262" s="7"/>
      <c r="AD262" s="7"/>
      <c r="AE262" s="7"/>
      <c r="AF262" s="6"/>
      <c r="AG262" s="6"/>
      <c r="AH262" s="6"/>
      <c r="AI262" s="6"/>
      <c r="AJ262" s="6"/>
      <c r="AK262" s="6"/>
    </row>
    <row r="263" ht="14.25" customHeight="1">
      <c r="A263" s="6"/>
      <c r="B263" s="6"/>
      <c r="C263" s="6"/>
      <c r="D263" s="6"/>
      <c r="E263" s="136"/>
      <c r="F263" s="136"/>
      <c r="G263" s="136"/>
      <c r="H263" s="136"/>
      <c r="I263" s="136"/>
      <c r="J263" s="136"/>
      <c r="K263" s="136"/>
      <c r="L263" s="137"/>
      <c r="M263" s="136"/>
      <c r="N263" s="136"/>
      <c r="O263" s="136"/>
      <c r="P263" s="7"/>
      <c r="Q263" s="6"/>
      <c r="R263" s="6"/>
      <c r="S263" s="6"/>
      <c r="T263" s="6"/>
      <c r="U263" s="6"/>
      <c r="V263" s="138"/>
      <c r="W263" s="7"/>
      <c r="X263" s="136"/>
      <c r="Y263" s="7"/>
      <c r="Z263" s="7"/>
      <c r="AA263" s="7"/>
      <c r="AB263" s="7"/>
      <c r="AC263" s="7"/>
      <c r="AD263" s="7"/>
      <c r="AE263" s="7"/>
      <c r="AF263" s="6"/>
      <c r="AG263" s="6"/>
      <c r="AH263" s="6"/>
      <c r="AI263" s="6"/>
      <c r="AJ263" s="6"/>
      <c r="AK263" s="6"/>
    </row>
    <row r="264" ht="14.25" customHeight="1">
      <c r="A264" s="6"/>
      <c r="B264" s="6"/>
      <c r="C264" s="6"/>
      <c r="D264" s="6"/>
      <c r="E264" s="136"/>
      <c r="F264" s="136"/>
      <c r="G264" s="136"/>
      <c r="H264" s="136"/>
      <c r="I264" s="136"/>
      <c r="J264" s="136"/>
      <c r="K264" s="136"/>
      <c r="L264" s="137"/>
      <c r="M264" s="136"/>
      <c r="N264" s="136"/>
      <c r="O264" s="136"/>
      <c r="P264" s="7"/>
      <c r="Q264" s="6"/>
      <c r="R264" s="6"/>
      <c r="S264" s="6"/>
      <c r="T264" s="6"/>
      <c r="U264" s="6"/>
      <c r="V264" s="138"/>
      <c r="W264" s="7"/>
      <c r="X264" s="136"/>
      <c r="Y264" s="7"/>
      <c r="Z264" s="7"/>
      <c r="AA264" s="7"/>
      <c r="AB264" s="7"/>
      <c r="AC264" s="7"/>
      <c r="AD264" s="7"/>
      <c r="AE264" s="7"/>
      <c r="AF264" s="6"/>
      <c r="AG264" s="6"/>
      <c r="AH264" s="6"/>
      <c r="AI264" s="6"/>
      <c r="AJ264" s="6"/>
      <c r="AK264" s="6"/>
    </row>
    <row r="265" ht="14.25" customHeight="1">
      <c r="A265" s="6"/>
      <c r="B265" s="6"/>
      <c r="C265" s="6"/>
      <c r="D265" s="6"/>
      <c r="E265" s="136"/>
      <c r="F265" s="136"/>
      <c r="G265" s="136"/>
      <c r="H265" s="136"/>
      <c r="I265" s="136"/>
      <c r="J265" s="136"/>
      <c r="K265" s="136"/>
      <c r="L265" s="137"/>
      <c r="M265" s="136"/>
      <c r="N265" s="136"/>
      <c r="O265" s="136"/>
      <c r="P265" s="7"/>
      <c r="Q265" s="6"/>
      <c r="R265" s="6"/>
      <c r="S265" s="6"/>
      <c r="T265" s="6"/>
      <c r="U265" s="6"/>
      <c r="V265" s="138"/>
      <c r="W265" s="7"/>
      <c r="X265" s="136"/>
      <c r="Y265" s="7"/>
      <c r="Z265" s="7"/>
      <c r="AA265" s="7"/>
      <c r="AB265" s="7"/>
      <c r="AC265" s="7"/>
      <c r="AD265" s="7"/>
      <c r="AE265" s="7"/>
      <c r="AF265" s="6"/>
      <c r="AG265" s="6"/>
      <c r="AH265" s="6"/>
      <c r="AI265" s="6"/>
      <c r="AJ265" s="6"/>
      <c r="AK265" s="6"/>
    </row>
    <row r="266" ht="14.25" customHeight="1">
      <c r="A266" s="6"/>
      <c r="B266" s="6"/>
      <c r="C266" s="6"/>
      <c r="D266" s="6"/>
      <c r="E266" s="136"/>
      <c r="F266" s="136"/>
      <c r="G266" s="136"/>
      <c r="H266" s="136"/>
      <c r="I266" s="136"/>
      <c r="J266" s="136"/>
      <c r="K266" s="136"/>
      <c r="L266" s="137"/>
      <c r="M266" s="136"/>
      <c r="N266" s="136"/>
      <c r="O266" s="136"/>
      <c r="P266" s="7"/>
      <c r="Q266" s="6"/>
      <c r="R266" s="6"/>
      <c r="S266" s="6"/>
      <c r="T266" s="6"/>
      <c r="U266" s="6"/>
      <c r="V266" s="138"/>
      <c r="W266" s="7"/>
      <c r="X266" s="136"/>
      <c r="Y266" s="7"/>
      <c r="Z266" s="7"/>
      <c r="AA266" s="7"/>
      <c r="AB266" s="7"/>
      <c r="AC266" s="7"/>
      <c r="AD266" s="7"/>
      <c r="AE266" s="7"/>
      <c r="AF266" s="6"/>
      <c r="AG266" s="6"/>
      <c r="AH266" s="6"/>
      <c r="AI266" s="6"/>
      <c r="AJ266" s="6"/>
      <c r="AK266" s="6"/>
    </row>
    <row r="267" ht="14.25" customHeight="1">
      <c r="A267" s="6"/>
      <c r="B267" s="6"/>
      <c r="C267" s="6"/>
      <c r="D267" s="6"/>
      <c r="E267" s="136"/>
      <c r="F267" s="136"/>
      <c r="G267" s="136"/>
      <c r="H267" s="136"/>
      <c r="I267" s="136"/>
      <c r="J267" s="136"/>
      <c r="K267" s="136"/>
      <c r="L267" s="137"/>
      <c r="M267" s="136"/>
      <c r="N267" s="136"/>
      <c r="O267" s="136"/>
      <c r="P267" s="7"/>
      <c r="Q267" s="6"/>
      <c r="R267" s="6"/>
      <c r="S267" s="6"/>
      <c r="T267" s="6"/>
      <c r="U267" s="6"/>
      <c r="V267" s="138"/>
      <c r="W267" s="7"/>
      <c r="X267" s="136"/>
      <c r="Y267" s="7"/>
      <c r="Z267" s="7"/>
      <c r="AA267" s="7"/>
      <c r="AB267" s="7"/>
      <c r="AC267" s="7"/>
      <c r="AD267" s="7"/>
      <c r="AE267" s="7"/>
      <c r="AF267" s="6"/>
      <c r="AG267" s="6"/>
      <c r="AH267" s="6"/>
      <c r="AI267" s="6"/>
      <c r="AJ267" s="6"/>
      <c r="AK267" s="6"/>
    </row>
    <row r="268" ht="14.25" customHeight="1">
      <c r="A268" s="6"/>
      <c r="B268" s="6"/>
      <c r="C268" s="6"/>
      <c r="D268" s="6"/>
      <c r="E268" s="136"/>
      <c r="F268" s="136"/>
      <c r="G268" s="136"/>
      <c r="H268" s="136"/>
      <c r="I268" s="136"/>
      <c r="J268" s="136"/>
      <c r="K268" s="136"/>
      <c r="L268" s="137"/>
      <c r="M268" s="136"/>
      <c r="N268" s="136"/>
      <c r="O268" s="136"/>
      <c r="P268" s="7"/>
      <c r="Q268" s="6"/>
      <c r="R268" s="6"/>
      <c r="S268" s="6"/>
      <c r="T268" s="6"/>
      <c r="U268" s="6"/>
      <c r="V268" s="138"/>
      <c r="W268" s="7"/>
      <c r="X268" s="136"/>
      <c r="Y268" s="7"/>
      <c r="Z268" s="7"/>
      <c r="AA268" s="7"/>
      <c r="AB268" s="7"/>
      <c r="AC268" s="7"/>
      <c r="AD268" s="7"/>
      <c r="AE268" s="7"/>
      <c r="AF268" s="6"/>
      <c r="AG268" s="6"/>
      <c r="AH268" s="6"/>
      <c r="AI268" s="6"/>
      <c r="AJ268" s="6"/>
      <c r="AK268" s="6"/>
    </row>
    <row r="269" ht="14.25" customHeight="1">
      <c r="A269" s="6"/>
      <c r="B269" s="6"/>
      <c r="C269" s="6"/>
      <c r="D269" s="6"/>
      <c r="E269" s="136"/>
      <c r="F269" s="136"/>
      <c r="G269" s="136"/>
      <c r="H269" s="136"/>
      <c r="I269" s="136"/>
      <c r="J269" s="136"/>
      <c r="K269" s="136"/>
      <c r="L269" s="137"/>
      <c r="M269" s="136"/>
      <c r="N269" s="136"/>
      <c r="O269" s="136"/>
      <c r="P269" s="7"/>
      <c r="Q269" s="6"/>
      <c r="R269" s="6"/>
      <c r="S269" s="6"/>
      <c r="T269" s="6"/>
      <c r="U269" s="6"/>
      <c r="V269" s="138"/>
      <c r="W269" s="7"/>
      <c r="X269" s="136"/>
      <c r="Y269" s="7"/>
      <c r="Z269" s="7"/>
      <c r="AA269" s="7"/>
      <c r="AB269" s="7"/>
      <c r="AC269" s="7"/>
      <c r="AD269" s="7"/>
      <c r="AE269" s="7"/>
      <c r="AF269" s="6"/>
      <c r="AG269" s="6"/>
      <c r="AH269" s="6"/>
      <c r="AI269" s="6"/>
      <c r="AJ269" s="6"/>
      <c r="AK269" s="6"/>
    </row>
    <row r="270" ht="14.25" customHeight="1">
      <c r="A270" s="6"/>
      <c r="B270" s="6"/>
      <c r="C270" s="6"/>
      <c r="D270" s="6"/>
      <c r="E270" s="136"/>
      <c r="F270" s="136"/>
      <c r="G270" s="136"/>
      <c r="H270" s="136"/>
      <c r="I270" s="136"/>
      <c r="J270" s="136"/>
      <c r="K270" s="136"/>
      <c r="L270" s="137"/>
      <c r="M270" s="136"/>
      <c r="N270" s="136"/>
      <c r="O270" s="136"/>
      <c r="P270" s="7"/>
      <c r="Q270" s="6"/>
      <c r="R270" s="6"/>
      <c r="S270" s="6"/>
      <c r="T270" s="6"/>
      <c r="U270" s="6"/>
      <c r="V270" s="138"/>
      <c r="W270" s="7"/>
      <c r="X270" s="136"/>
      <c r="Y270" s="7"/>
      <c r="Z270" s="7"/>
      <c r="AA270" s="7"/>
      <c r="AB270" s="7"/>
      <c r="AC270" s="7"/>
      <c r="AD270" s="7"/>
      <c r="AE270" s="7"/>
      <c r="AF270" s="6"/>
      <c r="AG270" s="6"/>
      <c r="AH270" s="6"/>
      <c r="AI270" s="6"/>
      <c r="AJ270" s="6"/>
      <c r="AK270" s="6"/>
    </row>
    <row r="271" ht="14.25" customHeight="1">
      <c r="A271" s="6"/>
      <c r="B271" s="6"/>
      <c r="C271" s="6"/>
      <c r="D271" s="6"/>
      <c r="E271" s="136"/>
      <c r="F271" s="136"/>
      <c r="G271" s="136"/>
      <c r="H271" s="136"/>
      <c r="I271" s="136"/>
      <c r="J271" s="136"/>
      <c r="K271" s="136"/>
      <c r="L271" s="137"/>
      <c r="M271" s="136"/>
      <c r="N271" s="136"/>
      <c r="O271" s="136"/>
      <c r="P271" s="7"/>
      <c r="Q271" s="6"/>
      <c r="R271" s="6"/>
      <c r="S271" s="6"/>
      <c r="T271" s="6"/>
      <c r="U271" s="6"/>
      <c r="V271" s="138"/>
      <c r="W271" s="7"/>
      <c r="X271" s="136"/>
      <c r="Y271" s="7"/>
      <c r="Z271" s="7"/>
      <c r="AA271" s="7"/>
      <c r="AB271" s="7"/>
      <c r="AC271" s="7"/>
      <c r="AD271" s="7"/>
      <c r="AE271" s="7"/>
      <c r="AF271" s="6"/>
      <c r="AG271" s="6"/>
      <c r="AH271" s="6"/>
      <c r="AI271" s="6"/>
      <c r="AJ271" s="6"/>
      <c r="AK271" s="6"/>
    </row>
    <row r="272" ht="14.25" customHeight="1">
      <c r="A272" s="6"/>
      <c r="B272" s="6"/>
      <c r="C272" s="6"/>
      <c r="D272" s="6"/>
      <c r="E272" s="136"/>
      <c r="F272" s="136"/>
      <c r="G272" s="136"/>
      <c r="H272" s="136"/>
      <c r="I272" s="136"/>
      <c r="J272" s="136"/>
      <c r="K272" s="136"/>
      <c r="L272" s="137"/>
      <c r="M272" s="136"/>
      <c r="N272" s="136"/>
      <c r="O272" s="136"/>
      <c r="P272" s="7"/>
      <c r="Q272" s="6"/>
      <c r="R272" s="6"/>
      <c r="S272" s="6"/>
      <c r="T272" s="6"/>
      <c r="U272" s="6"/>
      <c r="V272" s="138"/>
      <c r="W272" s="7"/>
      <c r="X272" s="136"/>
      <c r="Y272" s="7"/>
      <c r="Z272" s="7"/>
      <c r="AA272" s="7"/>
      <c r="AB272" s="7"/>
      <c r="AC272" s="7"/>
      <c r="AD272" s="7"/>
      <c r="AE272" s="7"/>
      <c r="AF272" s="6"/>
      <c r="AG272" s="6"/>
      <c r="AH272" s="6"/>
      <c r="AI272" s="6"/>
      <c r="AJ272" s="6"/>
      <c r="AK272" s="6"/>
    </row>
    <row r="273" ht="14.25" customHeight="1">
      <c r="A273" s="6"/>
      <c r="B273" s="6"/>
      <c r="C273" s="6"/>
      <c r="D273" s="6"/>
      <c r="E273" s="136"/>
      <c r="F273" s="136"/>
      <c r="G273" s="136"/>
      <c r="H273" s="136"/>
      <c r="I273" s="136"/>
      <c r="J273" s="136"/>
      <c r="K273" s="136"/>
      <c r="L273" s="137"/>
      <c r="M273" s="136"/>
      <c r="N273" s="136"/>
      <c r="O273" s="136"/>
      <c r="P273" s="7"/>
      <c r="Q273" s="6"/>
      <c r="R273" s="6"/>
      <c r="S273" s="6"/>
      <c r="T273" s="6"/>
      <c r="U273" s="6"/>
      <c r="V273" s="138"/>
      <c r="W273" s="7"/>
      <c r="X273" s="136"/>
      <c r="Y273" s="7"/>
      <c r="Z273" s="7"/>
      <c r="AA273" s="7"/>
      <c r="AB273" s="7"/>
      <c r="AC273" s="7"/>
      <c r="AD273" s="7"/>
      <c r="AE273" s="7"/>
      <c r="AF273" s="6"/>
      <c r="AG273" s="6"/>
      <c r="AH273" s="6"/>
      <c r="AI273" s="6"/>
      <c r="AJ273" s="6"/>
      <c r="AK273" s="6"/>
    </row>
    <row r="274" ht="14.25" customHeight="1">
      <c r="A274" s="6"/>
      <c r="B274" s="6"/>
      <c r="C274" s="6"/>
      <c r="D274" s="6"/>
      <c r="E274" s="136"/>
      <c r="F274" s="136"/>
      <c r="G274" s="136"/>
      <c r="H274" s="136"/>
      <c r="I274" s="136"/>
      <c r="J274" s="136"/>
      <c r="K274" s="136"/>
      <c r="L274" s="137"/>
      <c r="M274" s="136"/>
      <c r="N274" s="136"/>
      <c r="O274" s="136"/>
      <c r="P274" s="7"/>
      <c r="Q274" s="6"/>
      <c r="R274" s="6"/>
      <c r="S274" s="6"/>
      <c r="T274" s="6"/>
      <c r="U274" s="6"/>
      <c r="V274" s="138"/>
      <c r="W274" s="7"/>
      <c r="X274" s="136"/>
      <c r="Y274" s="7"/>
      <c r="Z274" s="7"/>
      <c r="AA274" s="7"/>
      <c r="AB274" s="7"/>
      <c r="AC274" s="7"/>
      <c r="AD274" s="7"/>
      <c r="AE274" s="7"/>
      <c r="AF274" s="6"/>
      <c r="AG274" s="6"/>
      <c r="AH274" s="6"/>
      <c r="AI274" s="6"/>
      <c r="AJ274" s="6"/>
      <c r="AK274" s="6"/>
    </row>
    <row r="275" ht="14.25" customHeight="1">
      <c r="A275" s="6"/>
      <c r="B275" s="6"/>
      <c r="C275" s="6"/>
      <c r="D275" s="6"/>
      <c r="E275" s="136"/>
      <c r="F275" s="136"/>
      <c r="G275" s="136"/>
      <c r="H275" s="136"/>
      <c r="I275" s="136"/>
      <c r="J275" s="136"/>
      <c r="K275" s="136"/>
      <c r="L275" s="137"/>
      <c r="M275" s="136"/>
      <c r="N275" s="136"/>
      <c r="O275" s="136"/>
      <c r="P275" s="7"/>
      <c r="Q275" s="6"/>
      <c r="R275" s="6"/>
      <c r="S275" s="6"/>
      <c r="T275" s="6"/>
      <c r="U275" s="6"/>
      <c r="V275" s="138"/>
      <c r="W275" s="7"/>
      <c r="X275" s="136"/>
      <c r="Y275" s="7"/>
      <c r="Z275" s="7"/>
      <c r="AA275" s="7"/>
      <c r="AB275" s="7"/>
      <c r="AC275" s="7"/>
      <c r="AD275" s="7"/>
      <c r="AE275" s="7"/>
      <c r="AF275" s="6"/>
      <c r="AG275" s="6"/>
      <c r="AH275" s="6"/>
      <c r="AI275" s="6"/>
      <c r="AJ275" s="6"/>
      <c r="AK275" s="6"/>
    </row>
    <row r="276" ht="14.25" customHeight="1">
      <c r="A276" s="6"/>
      <c r="B276" s="6"/>
      <c r="C276" s="6"/>
      <c r="D276" s="6"/>
      <c r="E276" s="136"/>
      <c r="F276" s="136"/>
      <c r="G276" s="136"/>
      <c r="H276" s="136"/>
      <c r="I276" s="136"/>
      <c r="J276" s="136"/>
      <c r="K276" s="136"/>
      <c r="L276" s="137"/>
      <c r="M276" s="136"/>
      <c r="N276" s="136"/>
      <c r="O276" s="136"/>
      <c r="P276" s="7"/>
      <c r="Q276" s="6"/>
      <c r="R276" s="6"/>
      <c r="S276" s="6"/>
      <c r="T276" s="6"/>
      <c r="U276" s="6"/>
      <c r="V276" s="138"/>
      <c r="W276" s="7"/>
      <c r="X276" s="136"/>
      <c r="Y276" s="7"/>
      <c r="Z276" s="7"/>
      <c r="AA276" s="7"/>
      <c r="AB276" s="7"/>
      <c r="AC276" s="7"/>
      <c r="AD276" s="7"/>
      <c r="AE276" s="7"/>
      <c r="AF276" s="6"/>
      <c r="AG276" s="6"/>
      <c r="AH276" s="6"/>
      <c r="AI276" s="6"/>
      <c r="AJ276" s="6"/>
      <c r="AK276" s="6"/>
    </row>
    <row r="277" ht="14.25" customHeight="1">
      <c r="A277" s="6"/>
      <c r="B277" s="6"/>
      <c r="C277" s="6"/>
      <c r="D277" s="6"/>
      <c r="E277" s="136"/>
      <c r="F277" s="136"/>
      <c r="G277" s="136"/>
      <c r="H277" s="136"/>
      <c r="I277" s="136"/>
      <c r="J277" s="136"/>
      <c r="K277" s="136"/>
      <c r="L277" s="137"/>
      <c r="M277" s="136"/>
      <c r="N277" s="136"/>
      <c r="O277" s="136"/>
      <c r="P277" s="7"/>
      <c r="Q277" s="6"/>
      <c r="R277" s="6"/>
      <c r="S277" s="6"/>
      <c r="T277" s="6"/>
      <c r="U277" s="6"/>
      <c r="V277" s="138"/>
      <c r="W277" s="7"/>
      <c r="X277" s="136"/>
      <c r="Y277" s="7"/>
      <c r="Z277" s="7"/>
      <c r="AA277" s="7"/>
      <c r="AB277" s="7"/>
      <c r="AC277" s="7"/>
      <c r="AD277" s="7"/>
      <c r="AE277" s="7"/>
      <c r="AF277" s="6"/>
      <c r="AG277" s="6"/>
      <c r="AH277" s="6"/>
      <c r="AI277" s="6"/>
      <c r="AJ277" s="6"/>
      <c r="AK277" s="6"/>
    </row>
    <row r="278" ht="14.25" customHeight="1">
      <c r="A278" s="6"/>
      <c r="B278" s="6"/>
      <c r="C278" s="6"/>
      <c r="D278" s="6"/>
      <c r="E278" s="136"/>
      <c r="F278" s="136"/>
      <c r="G278" s="136"/>
      <c r="H278" s="136"/>
      <c r="I278" s="136"/>
      <c r="J278" s="136"/>
      <c r="K278" s="136"/>
      <c r="L278" s="137"/>
      <c r="M278" s="136"/>
      <c r="N278" s="136"/>
      <c r="O278" s="136"/>
      <c r="P278" s="7"/>
      <c r="Q278" s="6"/>
      <c r="R278" s="6"/>
      <c r="S278" s="6"/>
      <c r="T278" s="6"/>
      <c r="U278" s="6"/>
      <c r="V278" s="138"/>
      <c r="W278" s="7"/>
      <c r="X278" s="136"/>
      <c r="Y278" s="7"/>
      <c r="Z278" s="7"/>
      <c r="AA278" s="7"/>
      <c r="AB278" s="7"/>
      <c r="AC278" s="7"/>
      <c r="AD278" s="7"/>
      <c r="AE278" s="7"/>
      <c r="AF278" s="6"/>
      <c r="AG278" s="6"/>
      <c r="AH278" s="6"/>
      <c r="AI278" s="6"/>
      <c r="AJ278" s="6"/>
      <c r="AK278" s="6"/>
    </row>
    <row r="279" ht="14.25" customHeight="1">
      <c r="A279" s="6"/>
      <c r="B279" s="6"/>
      <c r="C279" s="6"/>
      <c r="D279" s="6"/>
      <c r="E279" s="136"/>
      <c r="F279" s="136"/>
      <c r="G279" s="136"/>
      <c r="H279" s="136"/>
      <c r="I279" s="136"/>
      <c r="J279" s="136"/>
      <c r="K279" s="136"/>
      <c r="L279" s="137"/>
      <c r="M279" s="136"/>
      <c r="N279" s="136"/>
      <c r="O279" s="136"/>
      <c r="P279" s="7"/>
      <c r="Q279" s="6"/>
      <c r="R279" s="6"/>
      <c r="S279" s="6"/>
      <c r="T279" s="6"/>
      <c r="U279" s="6"/>
      <c r="V279" s="138"/>
      <c r="W279" s="7"/>
      <c r="X279" s="136"/>
      <c r="Y279" s="7"/>
      <c r="Z279" s="7"/>
      <c r="AA279" s="7"/>
      <c r="AB279" s="7"/>
      <c r="AC279" s="7"/>
      <c r="AD279" s="7"/>
      <c r="AE279" s="7"/>
      <c r="AF279" s="6"/>
      <c r="AG279" s="6"/>
      <c r="AH279" s="6"/>
      <c r="AI279" s="6"/>
      <c r="AJ279" s="6"/>
      <c r="AK279" s="6"/>
    </row>
    <row r="280" ht="14.25" customHeight="1">
      <c r="A280" s="6"/>
      <c r="B280" s="6"/>
      <c r="C280" s="6"/>
      <c r="D280" s="6"/>
      <c r="E280" s="136"/>
      <c r="F280" s="136"/>
      <c r="G280" s="136"/>
      <c r="H280" s="136"/>
      <c r="I280" s="136"/>
      <c r="J280" s="136"/>
      <c r="K280" s="136"/>
      <c r="L280" s="137"/>
      <c r="M280" s="136"/>
      <c r="N280" s="136"/>
      <c r="O280" s="136"/>
      <c r="P280" s="7"/>
      <c r="Q280" s="6"/>
      <c r="R280" s="6"/>
      <c r="S280" s="6"/>
      <c r="T280" s="6"/>
      <c r="U280" s="6"/>
      <c r="V280" s="138"/>
      <c r="W280" s="7"/>
      <c r="X280" s="136"/>
      <c r="Y280" s="7"/>
      <c r="Z280" s="7"/>
      <c r="AA280" s="7"/>
      <c r="AB280" s="7"/>
      <c r="AC280" s="7"/>
      <c r="AD280" s="7"/>
      <c r="AE280" s="7"/>
      <c r="AF280" s="6"/>
      <c r="AG280" s="6"/>
      <c r="AH280" s="6"/>
      <c r="AI280" s="6"/>
      <c r="AJ280" s="6"/>
      <c r="AK280" s="6"/>
    </row>
    <row r="281" ht="14.25" customHeight="1">
      <c r="A281" s="6"/>
      <c r="B281" s="6"/>
      <c r="C281" s="6"/>
      <c r="D281" s="6"/>
      <c r="E281" s="136"/>
      <c r="F281" s="136"/>
      <c r="G281" s="136"/>
      <c r="H281" s="136"/>
      <c r="I281" s="136"/>
      <c r="J281" s="136"/>
      <c r="K281" s="136"/>
      <c r="L281" s="137"/>
      <c r="M281" s="136"/>
      <c r="N281" s="136"/>
      <c r="O281" s="136"/>
      <c r="P281" s="7"/>
      <c r="Q281" s="6"/>
      <c r="R281" s="6"/>
      <c r="S281" s="6"/>
      <c r="T281" s="6"/>
      <c r="U281" s="6"/>
      <c r="V281" s="138"/>
      <c r="W281" s="7"/>
      <c r="X281" s="136"/>
      <c r="Y281" s="7"/>
      <c r="Z281" s="7"/>
      <c r="AA281" s="7"/>
      <c r="AB281" s="7"/>
      <c r="AC281" s="7"/>
      <c r="AD281" s="7"/>
      <c r="AE281" s="7"/>
      <c r="AF281" s="6"/>
      <c r="AG281" s="6"/>
      <c r="AH281" s="6"/>
      <c r="AI281" s="6"/>
      <c r="AJ281" s="6"/>
      <c r="AK281" s="6"/>
    </row>
    <row r="282" ht="14.25" customHeight="1">
      <c r="A282" s="6"/>
      <c r="B282" s="6"/>
      <c r="C282" s="6"/>
      <c r="D282" s="6"/>
      <c r="E282" s="136"/>
      <c r="F282" s="136"/>
      <c r="G282" s="136"/>
      <c r="H282" s="136"/>
      <c r="I282" s="136"/>
      <c r="J282" s="136"/>
      <c r="K282" s="136"/>
      <c r="L282" s="137"/>
      <c r="M282" s="136"/>
      <c r="N282" s="136"/>
      <c r="O282" s="136"/>
      <c r="P282" s="7"/>
      <c r="Q282" s="6"/>
      <c r="R282" s="6"/>
      <c r="S282" s="6"/>
      <c r="T282" s="6"/>
      <c r="U282" s="6"/>
      <c r="V282" s="138"/>
      <c r="W282" s="7"/>
      <c r="X282" s="136"/>
      <c r="Y282" s="7"/>
      <c r="Z282" s="7"/>
      <c r="AA282" s="7"/>
      <c r="AB282" s="7"/>
      <c r="AC282" s="7"/>
      <c r="AD282" s="7"/>
      <c r="AE282" s="7"/>
      <c r="AF282" s="6"/>
      <c r="AG282" s="6"/>
      <c r="AH282" s="6"/>
      <c r="AI282" s="6"/>
      <c r="AJ282" s="6"/>
      <c r="AK282" s="6"/>
    </row>
    <row r="283" ht="14.25" customHeight="1">
      <c r="A283" s="6"/>
      <c r="B283" s="6"/>
      <c r="C283" s="6"/>
      <c r="D283" s="6"/>
      <c r="E283" s="136"/>
      <c r="F283" s="136"/>
      <c r="G283" s="136"/>
      <c r="H283" s="136"/>
      <c r="I283" s="136"/>
      <c r="J283" s="136"/>
      <c r="K283" s="136"/>
      <c r="L283" s="137"/>
      <c r="M283" s="136"/>
      <c r="N283" s="136"/>
      <c r="O283" s="136"/>
      <c r="P283" s="7"/>
      <c r="Q283" s="6"/>
      <c r="R283" s="6"/>
      <c r="S283" s="6"/>
      <c r="T283" s="6"/>
      <c r="U283" s="6"/>
      <c r="V283" s="138"/>
      <c r="W283" s="7"/>
      <c r="X283" s="136"/>
      <c r="Y283" s="7"/>
      <c r="Z283" s="7"/>
      <c r="AA283" s="7"/>
      <c r="AB283" s="7"/>
      <c r="AC283" s="7"/>
      <c r="AD283" s="7"/>
      <c r="AE283" s="7"/>
      <c r="AF283" s="6"/>
      <c r="AG283" s="6"/>
      <c r="AH283" s="6"/>
      <c r="AI283" s="6"/>
      <c r="AJ283" s="6"/>
      <c r="AK283" s="6"/>
    </row>
    <row r="284" ht="14.25" customHeight="1">
      <c r="A284" s="6"/>
      <c r="B284" s="6"/>
      <c r="C284" s="6"/>
      <c r="D284" s="6"/>
      <c r="E284" s="136"/>
      <c r="F284" s="136"/>
      <c r="G284" s="136"/>
      <c r="H284" s="136"/>
      <c r="I284" s="136"/>
      <c r="J284" s="136"/>
      <c r="K284" s="136"/>
      <c r="L284" s="137"/>
      <c r="M284" s="136"/>
      <c r="N284" s="136"/>
      <c r="O284" s="136"/>
      <c r="P284" s="7"/>
      <c r="Q284" s="6"/>
      <c r="R284" s="6"/>
      <c r="S284" s="6"/>
      <c r="T284" s="6"/>
      <c r="U284" s="6"/>
      <c r="V284" s="138"/>
      <c r="W284" s="7"/>
      <c r="X284" s="136"/>
      <c r="Y284" s="7"/>
      <c r="Z284" s="7"/>
      <c r="AA284" s="7"/>
      <c r="AB284" s="7"/>
      <c r="AC284" s="7"/>
      <c r="AD284" s="7"/>
      <c r="AE284" s="7"/>
      <c r="AF284" s="6"/>
      <c r="AG284" s="6"/>
      <c r="AH284" s="6"/>
      <c r="AI284" s="6"/>
      <c r="AJ284" s="6"/>
      <c r="AK284" s="6"/>
    </row>
    <row r="285" ht="14.25" customHeight="1">
      <c r="A285" s="6"/>
      <c r="B285" s="6"/>
      <c r="C285" s="6"/>
      <c r="D285" s="6"/>
      <c r="E285" s="136"/>
      <c r="F285" s="136"/>
      <c r="G285" s="136"/>
      <c r="H285" s="136"/>
      <c r="I285" s="136"/>
      <c r="J285" s="136"/>
      <c r="K285" s="136"/>
      <c r="L285" s="137"/>
      <c r="M285" s="136"/>
      <c r="N285" s="136"/>
      <c r="O285" s="136"/>
      <c r="P285" s="7"/>
      <c r="Q285" s="6"/>
      <c r="R285" s="6"/>
      <c r="S285" s="6"/>
      <c r="T285" s="6"/>
      <c r="U285" s="6"/>
      <c r="V285" s="138"/>
      <c r="W285" s="7"/>
      <c r="X285" s="136"/>
      <c r="Y285" s="7"/>
      <c r="Z285" s="7"/>
      <c r="AA285" s="7"/>
      <c r="AB285" s="7"/>
      <c r="AC285" s="7"/>
      <c r="AD285" s="7"/>
      <c r="AE285" s="7"/>
      <c r="AF285" s="6"/>
      <c r="AG285" s="6"/>
      <c r="AH285" s="6"/>
      <c r="AI285" s="6"/>
      <c r="AJ285" s="6"/>
      <c r="AK285" s="6"/>
    </row>
    <row r="286" ht="14.25" customHeight="1">
      <c r="A286" s="6"/>
      <c r="B286" s="6"/>
      <c r="C286" s="6"/>
      <c r="D286" s="6"/>
      <c r="E286" s="136"/>
      <c r="F286" s="136"/>
      <c r="G286" s="136"/>
      <c r="H286" s="136"/>
      <c r="I286" s="136"/>
      <c r="J286" s="136"/>
      <c r="K286" s="136"/>
      <c r="L286" s="137"/>
      <c r="M286" s="136"/>
      <c r="N286" s="136"/>
      <c r="O286" s="136"/>
      <c r="P286" s="7"/>
      <c r="Q286" s="6"/>
      <c r="R286" s="6"/>
      <c r="S286" s="6"/>
      <c r="T286" s="6"/>
      <c r="U286" s="6"/>
      <c r="V286" s="138"/>
      <c r="W286" s="7"/>
      <c r="X286" s="136"/>
      <c r="Y286" s="7"/>
      <c r="Z286" s="7"/>
      <c r="AA286" s="7"/>
      <c r="AB286" s="7"/>
      <c r="AC286" s="7"/>
      <c r="AD286" s="7"/>
      <c r="AE286" s="7"/>
      <c r="AF286" s="6"/>
      <c r="AG286" s="6"/>
      <c r="AH286" s="6"/>
      <c r="AI286" s="6"/>
      <c r="AJ286" s="6"/>
      <c r="AK286" s="6"/>
    </row>
    <row r="287" ht="14.25" customHeight="1">
      <c r="A287" s="6"/>
      <c r="B287" s="6"/>
      <c r="C287" s="6"/>
      <c r="D287" s="6"/>
      <c r="E287" s="136"/>
      <c r="F287" s="136"/>
      <c r="G287" s="136"/>
      <c r="H287" s="136"/>
      <c r="I287" s="136"/>
      <c r="J287" s="136"/>
      <c r="K287" s="136"/>
      <c r="L287" s="137"/>
      <c r="M287" s="136"/>
      <c r="N287" s="136"/>
      <c r="O287" s="136"/>
      <c r="P287" s="7"/>
      <c r="Q287" s="6"/>
      <c r="R287" s="6"/>
      <c r="S287" s="6"/>
      <c r="T287" s="6"/>
      <c r="U287" s="6"/>
      <c r="V287" s="138"/>
      <c r="W287" s="7"/>
      <c r="X287" s="136"/>
      <c r="Y287" s="7"/>
      <c r="Z287" s="7"/>
      <c r="AA287" s="7"/>
      <c r="AB287" s="7"/>
      <c r="AC287" s="7"/>
      <c r="AD287" s="7"/>
      <c r="AE287" s="7"/>
      <c r="AF287" s="6"/>
      <c r="AG287" s="6"/>
      <c r="AH287" s="6"/>
      <c r="AI287" s="6"/>
      <c r="AJ287" s="6"/>
      <c r="AK287" s="6"/>
    </row>
    <row r="288" ht="14.25" customHeight="1">
      <c r="A288" s="6"/>
      <c r="B288" s="6"/>
      <c r="C288" s="6"/>
      <c r="D288" s="6"/>
      <c r="E288" s="136"/>
      <c r="F288" s="136"/>
      <c r="G288" s="136"/>
      <c r="H288" s="136"/>
      <c r="I288" s="136"/>
      <c r="J288" s="136"/>
      <c r="K288" s="136"/>
      <c r="L288" s="137"/>
      <c r="M288" s="136"/>
      <c r="N288" s="136"/>
      <c r="O288" s="136"/>
      <c r="P288" s="7"/>
      <c r="Q288" s="6"/>
      <c r="R288" s="6"/>
      <c r="S288" s="6"/>
      <c r="T288" s="6"/>
      <c r="U288" s="6"/>
      <c r="V288" s="138"/>
      <c r="W288" s="7"/>
      <c r="X288" s="136"/>
      <c r="Y288" s="7"/>
      <c r="Z288" s="7"/>
      <c r="AA288" s="7"/>
      <c r="AB288" s="7"/>
      <c r="AC288" s="7"/>
      <c r="AD288" s="7"/>
      <c r="AE288" s="7"/>
      <c r="AF288" s="6"/>
      <c r="AG288" s="6"/>
      <c r="AH288" s="6"/>
      <c r="AI288" s="6"/>
      <c r="AJ288" s="6"/>
      <c r="AK288" s="6"/>
    </row>
    <row r="289" ht="14.25" customHeight="1">
      <c r="A289" s="6"/>
      <c r="B289" s="6"/>
      <c r="C289" s="6"/>
      <c r="D289" s="6"/>
      <c r="E289" s="136"/>
      <c r="F289" s="136"/>
      <c r="G289" s="136"/>
      <c r="H289" s="136"/>
      <c r="I289" s="136"/>
      <c r="J289" s="136"/>
      <c r="K289" s="136"/>
      <c r="L289" s="137"/>
      <c r="M289" s="136"/>
      <c r="N289" s="136"/>
      <c r="O289" s="136"/>
      <c r="P289" s="7"/>
      <c r="Q289" s="6"/>
      <c r="R289" s="6"/>
      <c r="S289" s="6"/>
      <c r="T289" s="6"/>
      <c r="U289" s="6"/>
      <c r="V289" s="138"/>
      <c r="W289" s="7"/>
      <c r="X289" s="136"/>
      <c r="Y289" s="7"/>
      <c r="Z289" s="7"/>
      <c r="AA289" s="7"/>
      <c r="AB289" s="7"/>
      <c r="AC289" s="7"/>
      <c r="AD289" s="7"/>
      <c r="AE289" s="7"/>
      <c r="AF289" s="6"/>
      <c r="AG289" s="6"/>
      <c r="AH289" s="6"/>
      <c r="AI289" s="6"/>
      <c r="AJ289" s="6"/>
      <c r="AK289" s="6"/>
    </row>
    <row r="290" ht="14.25" customHeight="1">
      <c r="A290" s="6"/>
      <c r="B290" s="6"/>
      <c r="C290" s="6"/>
      <c r="D290" s="6"/>
      <c r="E290" s="136"/>
      <c r="F290" s="136"/>
      <c r="G290" s="136"/>
      <c r="H290" s="136"/>
      <c r="I290" s="136"/>
      <c r="J290" s="136"/>
      <c r="K290" s="136"/>
      <c r="L290" s="137"/>
      <c r="M290" s="136"/>
      <c r="N290" s="136"/>
      <c r="O290" s="136"/>
      <c r="P290" s="7"/>
      <c r="Q290" s="6"/>
      <c r="R290" s="6"/>
      <c r="S290" s="6"/>
      <c r="T290" s="6"/>
      <c r="U290" s="6"/>
      <c r="V290" s="138"/>
      <c r="W290" s="7"/>
      <c r="X290" s="136"/>
      <c r="Y290" s="7"/>
      <c r="Z290" s="7"/>
      <c r="AA290" s="7"/>
      <c r="AB290" s="7"/>
      <c r="AC290" s="7"/>
      <c r="AD290" s="7"/>
      <c r="AE290" s="7"/>
      <c r="AF290" s="6"/>
      <c r="AG290" s="6"/>
      <c r="AH290" s="6"/>
      <c r="AI290" s="6"/>
      <c r="AJ290" s="6"/>
      <c r="AK290" s="6"/>
    </row>
    <row r="291" ht="14.25" customHeight="1">
      <c r="A291" s="6"/>
      <c r="B291" s="6"/>
      <c r="C291" s="6"/>
      <c r="D291" s="6"/>
      <c r="E291" s="136"/>
      <c r="F291" s="136"/>
      <c r="G291" s="136"/>
      <c r="H291" s="136"/>
      <c r="I291" s="136"/>
      <c r="J291" s="136"/>
      <c r="K291" s="136"/>
      <c r="L291" s="137"/>
      <c r="M291" s="136"/>
      <c r="N291" s="136"/>
      <c r="O291" s="136"/>
      <c r="P291" s="7"/>
      <c r="Q291" s="6"/>
      <c r="R291" s="6"/>
      <c r="S291" s="6"/>
      <c r="T291" s="6"/>
      <c r="U291" s="6"/>
      <c r="V291" s="138"/>
      <c r="W291" s="7"/>
      <c r="X291" s="136"/>
      <c r="Y291" s="7"/>
      <c r="Z291" s="7"/>
      <c r="AA291" s="7"/>
      <c r="AB291" s="7"/>
      <c r="AC291" s="7"/>
      <c r="AD291" s="7"/>
      <c r="AE291" s="7"/>
      <c r="AF291" s="6"/>
      <c r="AG291" s="6"/>
      <c r="AH291" s="6"/>
      <c r="AI291" s="6"/>
      <c r="AJ291" s="6"/>
      <c r="AK291" s="6"/>
    </row>
    <row r="292" ht="14.25" customHeight="1">
      <c r="A292" s="6"/>
      <c r="B292" s="6"/>
      <c r="C292" s="6"/>
      <c r="D292" s="6"/>
      <c r="E292" s="136"/>
      <c r="F292" s="136"/>
      <c r="G292" s="136"/>
      <c r="H292" s="136"/>
      <c r="I292" s="136"/>
      <c r="J292" s="136"/>
      <c r="K292" s="136"/>
      <c r="L292" s="137"/>
      <c r="M292" s="136"/>
      <c r="N292" s="136"/>
      <c r="O292" s="136"/>
      <c r="P292" s="7"/>
      <c r="Q292" s="6"/>
      <c r="R292" s="6"/>
      <c r="S292" s="6"/>
      <c r="T292" s="6"/>
      <c r="U292" s="6"/>
      <c r="V292" s="138"/>
      <c r="W292" s="7"/>
      <c r="X292" s="136"/>
      <c r="Y292" s="7"/>
      <c r="Z292" s="7"/>
      <c r="AA292" s="7"/>
      <c r="AB292" s="7"/>
      <c r="AC292" s="7"/>
      <c r="AD292" s="7"/>
      <c r="AE292" s="7"/>
      <c r="AF292" s="6"/>
      <c r="AG292" s="6"/>
      <c r="AH292" s="6"/>
      <c r="AI292" s="6"/>
      <c r="AJ292" s="6"/>
      <c r="AK292" s="6"/>
    </row>
    <row r="293" ht="14.25" customHeight="1">
      <c r="A293" s="6"/>
      <c r="B293" s="6"/>
      <c r="C293" s="6"/>
      <c r="D293" s="6"/>
      <c r="E293" s="136"/>
      <c r="F293" s="136"/>
      <c r="G293" s="136"/>
      <c r="H293" s="136"/>
      <c r="I293" s="136"/>
      <c r="J293" s="136"/>
      <c r="K293" s="136"/>
      <c r="L293" s="137"/>
      <c r="M293" s="136"/>
      <c r="N293" s="136"/>
      <c r="O293" s="136"/>
      <c r="P293" s="7"/>
      <c r="Q293" s="6"/>
      <c r="R293" s="6"/>
      <c r="S293" s="6"/>
      <c r="T293" s="6"/>
      <c r="U293" s="6"/>
      <c r="V293" s="138"/>
      <c r="W293" s="7"/>
      <c r="X293" s="136"/>
      <c r="Y293" s="7"/>
      <c r="Z293" s="7"/>
      <c r="AA293" s="7"/>
      <c r="AB293" s="7"/>
      <c r="AC293" s="7"/>
      <c r="AD293" s="7"/>
      <c r="AE293" s="7"/>
      <c r="AF293" s="6"/>
      <c r="AG293" s="6"/>
      <c r="AH293" s="6"/>
      <c r="AI293" s="6"/>
      <c r="AJ293" s="6"/>
      <c r="AK293" s="6"/>
    </row>
    <row r="294" ht="14.25" customHeight="1">
      <c r="A294" s="6"/>
      <c r="B294" s="6"/>
      <c r="C294" s="6"/>
      <c r="D294" s="6"/>
      <c r="E294" s="136"/>
      <c r="F294" s="136"/>
      <c r="G294" s="136"/>
      <c r="H294" s="136"/>
      <c r="I294" s="136"/>
      <c r="J294" s="136"/>
      <c r="K294" s="136"/>
      <c r="L294" s="137"/>
      <c r="M294" s="136"/>
      <c r="N294" s="136"/>
      <c r="O294" s="136"/>
      <c r="P294" s="7"/>
      <c r="Q294" s="6"/>
      <c r="R294" s="6"/>
      <c r="S294" s="6"/>
      <c r="T294" s="6"/>
      <c r="U294" s="6"/>
      <c r="V294" s="138"/>
      <c r="W294" s="7"/>
      <c r="X294" s="136"/>
      <c r="Y294" s="7"/>
      <c r="Z294" s="7"/>
      <c r="AA294" s="7"/>
      <c r="AB294" s="7"/>
      <c r="AC294" s="7"/>
      <c r="AD294" s="7"/>
      <c r="AE294" s="7"/>
      <c r="AF294" s="6"/>
      <c r="AG294" s="6"/>
      <c r="AH294" s="6"/>
      <c r="AI294" s="6"/>
      <c r="AJ294" s="6"/>
      <c r="AK294" s="6"/>
    </row>
    <row r="295" ht="14.25" customHeight="1">
      <c r="A295" s="6"/>
      <c r="B295" s="6"/>
      <c r="C295" s="6"/>
      <c r="D295" s="6"/>
      <c r="E295" s="136"/>
      <c r="F295" s="136"/>
      <c r="G295" s="136"/>
      <c r="H295" s="136"/>
      <c r="I295" s="136"/>
      <c r="J295" s="136"/>
      <c r="K295" s="136"/>
      <c r="L295" s="137"/>
      <c r="M295" s="136"/>
      <c r="N295" s="136"/>
      <c r="O295" s="136"/>
      <c r="P295" s="7"/>
      <c r="Q295" s="6"/>
      <c r="R295" s="6"/>
      <c r="S295" s="6"/>
      <c r="T295" s="6"/>
      <c r="U295" s="6"/>
      <c r="V295" s="138"/>
      <c r="W295" s="7"/>
      <c r="X295" s="136"/>
      <c r="Y295" s="7"/>
      <c r="Z295" s="7"/>
      <c r="AA295" s="7"/>
      <c r="AB295" s="7"/>
      <c r="AC295" s="7"/>
      <c r="AD295" s="7"/>
      <c r="AE295" s="7"/>
      <c r="AF295" s="6"/>
      <c r="AG295" s="6"/>
      <c r="AH295" s="6"/>
      <c r="AI295" s="6"/>
      <c r="AJ295" s="6"/>
      <c r="AK295" s="6"/>
    </row>
    <row r="296" ht="14.25" customHeight="1">
      <c r="A296" s="6"/>
      <c r="B296" s="6"/>
      <c r="C296" s="6"/>
      <c r="D296" s="6"/>
      <c r="E296" s="136"/>
      <c r="F296" s="136"/>
      <c r="G296" s="136"/>
      <c r="H296" s="136"/>
      <c r="I296" s="136"/>
      <c r="J296" s="136"/>
      <c r="K296" s="136"/>
      <c r="L296" s="137"/>
      <c r="M296" s="136"/>
      <c r="N296" s="136"/>
      <c r="O296" s="136"/>
      <c r="P296" s="7"/>
      <c r="Q296" s="6"/>
      <c r="R296" s="6"/>
      <c r="S296" s="6"/>
      <c r="T296" s="6"/>
      <c r="U296" s="6"/>
      <c r="V296" s="138"/>
      <c r="W296" s="7"/>
      <c r="X296" s="136"/>
      <c r="Y296" s="7"/>
      <c r="Z296" s="7"/>
      <c r="AA296" s="7"/>
      <c r="AB296" s="7"/>
      <c r="AC296" s="7"/>
      <c r="AD296" s="7"/>
      <c r="AE296" s="7"/>
      <c r="AF296" s="6"/>
      <c r="AG296" s="6"/>
      <c r="AH296" s="6"/>
      <c r="AI296" s="6"/>
      <c r="AJ296" s="6"/>
      <c r="AK296" s="6"/>
    </row>
    <row r="297" ht="14.25" customHeight="1">
      <c r="A297" s="6"/>
      <c r="B297" s="6"/>
      <c r="C297" s="6"/>
      <c r="D297" s="6"/>
      <c r="E297" s="136"/>
      <c r="F297" s="136"/>
      <c r="G297" s="136"/>
      <c r="H297" s="136"/>
      <c r="I297" s="136"/>
      <c r="J297" s="136"/>
      <c r="K297" s="136"/>
      <c r="L297" s="137"/>
      <c r="M297" s="136"/>
      <c r="N297" s="136"/>
      <c r="O297" s="136"/>
      <c r="P297" s="7"/>
      <c r="Q297" s="6"/>
      <c r="R297" s="6"/>
      <c r="S297" s="6"/>
      <c r="T297" s="6"/>
      <c r="U297" s="6"/>
      <c r="V297" s="138"/>
      <c r="W297" s="7"/>
      <c r="X297" s="136"/>
      <c r="Y297" s="7"/>
      <c r="Z297" s="7"/>
      <c r="AA297" s="7"/>
      <c r="AB297" s="7"/>
      <c r="AC297" s="7"/>
      <c r="AD297" s="7"/>
      <c r="AE297" s="7"/>
      <c r="AF297" s="6"/>
      <c r="AG297" s="6"/>
      <c r="AH297" s="6"/>
      <c r="AI297" s="6"/>
      <c r="AJ297" s="6"/>
      <c r="AK297" s="6"/>
    </row>
    <row r="298" ht="14.25" customHeight="1">
      <c r="A298" s="6"/>
      <c r="B298" s="6"/>
      <c r="C298" s="6"/>
      <c r="D298" s="6"/>
      <c r="E298" s="136"/>
      <c r="F298" s="136"/>
      <c r="G298" s="136"/>
      <c r="H298" s="136"/>
      <c r="I298" s="136"/>
      <c r="J298" s="136"/>
      <c r="K298" s="136"/>
      <c r="L298" s="137"/>
      <c r="M298" s="136"/>
      <c r="N298" s="136"/>
      <c r="O298" s="136"/>
      <c r="P298" s="7"/>
      <c r="Q298" s="6"/>
      <c r="R298" s="6"/>
      <c r="S298" s="6"/>
      <c r="T298" s="6"/>
      <c r="U298" s="6"/>
      <c r="V298" s="138"/>
      <c r="W298" s="7"/>
      <c r="X298" s="136"/>
      <c r="Y298" s="7"/>
      <c r="Z298" s="7"/>
      <c r="AA298" s="7"/>
      <c r="AB298" s="7"/>
      <c r="AC298" s="7"/>
      <c r="AD298" s="7"/>
      <c r="AE298" s="7"/>
      <c r="AF298" s="6"/>
      <c r="AG298" s="6"/>
      <c r="AH298" s="6"/>
      <c r="AI298" s="6"/>
      <c r="AJ298" s="6"/>
      <c r="AK298" s="6"/>
    </row>
    <row r="299" ht="14.25" customHeight="1">
      <c r="A299" s="6"/>
      <c r="B299" s="6"/>
      <c r="C299" s="6"/>
      <c r="D299" s="6"/>
      <c r="E299" s="136"/>
      <c r="F299" s="136"/>
      <c r="G299" s="136"/>
      <c r="H299" s="136"/>
      <c r="I299" s="136"/>
      <c r="J299" s="136"/>
      <c r="K299" s="136"/>
      <c r="L299" s="137"/>
      <c r="M299" s="136"/>
      <c r="N299" s="136"/>
      <c r="O299" s="136"/>
      <c r="P299" s="7"/>
      <c r="Q299" s="6"/>
      <c r="R299" s="6"/>
      <c r="S299" s="6"/>
      <c r="T299" s="6"/>
      <c r="U299" s="6"/>
      <c r="V299" s="138"/>
      <c r="W299" s="7"/>
      <c r="X299" s="136"/>
      <c r="Y299" s="7"/>
      <c r="Z299" s="7"/>
      <c r="AA299" s="7"/>
      <c r="AB299" s="7"/>
      <c r="AC299" s="7"/>
      <c r="AD299" s="7"/>
      <c r="AE299" s="7"/>
      <c r="AF299" s="6"/>
      <c r="AG299" s="6"/>
      <c r="AH299" s="6"/>
      <c r="AI299" s="6"/>
      <c r="AJ299" s="6"/>
      <c r="AK299" s="6"/>
    </row>
    <row r="300" ht="14.25" customHeight="1">
      <c r="A300" s="6"/>
      <c r="B300" s="6"/>
      <c r="C300" s="6"/>
      <c r="D300" s="6"/>
      <c r="E300" s="136"/>
      <c r="F300" s="136"/>
      <c r="G300" s="136"/>
      <c r="H300" s="136"/>
      <c r="I300" s="136"/>
      <c r="J300" s="136"/>
      <c r="K300" s="136"/>
      <c r="L300" s="137"/>
      <c r="M300" s="136"/>
      <c r="N300" s="136"/>
      <c r="O300" s="136"/>
      <c r="P300" s="7"/>
      <c r="Q300" s="6"/>
      <c r="R300" s="6"/>
      <c r="S300" s="6"/>
      <c r="T300" s="6"/>
      <c r="U300" s="6"/>
      <c r="V300" s="138"/>
      <c r="W300" s="7"/>
      <c r="X300" s="136"/>
      <c r="Y300" s="7"/>
      <c r="Z300" s="7"/>
      <c r="AA300" s="7"/>
      <c r="AB300" s="7"/>
      <c r="AC300" s="7"/>
      <c r="AD300" s="7"/>
      <c r="AE300" s="7"/>
      <c r="AF300" s="6"/>
      <c r="AG300" s="6"/>
      <c r="AH300" s="6"/>
      <c r="AI300" s="6"/>
      <c r="AJ300" s="6"/>
      <c r="AK300" s="6"/>
    </row>
    <row r="301" ht="14.25" customHeight="1">
      <c r="A301" s="6"/>
      <c r="B301" s="6"/>
      <c r="C301" s="6"/>
      <c r="D301" s="6"/>
      <c r="E301" s="136"/>
      <c r="F301" s="136"/>
      <c r="G301" s="136"/>
      <c r="H301" s="136"/>
      <c r="I301" s="136"/>
      <c r="J301" s="136"/>
      <c r="K301" s="136"/>
      <c r="L301" s="137"/>
      <c r="M301" s="136"/>
      <c r="N301" s="136"/>
      <c r="O301" s="136"/>
      <c r="P301" s="7"/>
      <c r="Q301" s="6"/>
      <c r="R301" s="6"/>
      <c r="S301" s="6"/>
      <c r="T301" s="6"/>
      <c r="U301" s="6"/>
      <c r="V301" s="138"/>
      <c r="W301" s="7"/>
      <c r="X301" s="136"/>
      <c r="Y301" s="7"/>
      <c r="Z301" s="7"/>
      <c r="AA301" s="7"/>
      <c r="AB301" s="7"/>
      <c r="AC301" s="7"/>
      <c r="AD301" s="7"/>
      <c r="AE301" s="7"/>
      <c r="AF301" s="6"/>
      <c r="AG301" s="6"/>
      <c r="AH301" s="6"/>
      <c r="AI301" s="6"/>
      <c r="AJ301" s="6"/>
      <c r="AK301" s="6"/>
    </row>
    <row r="302" ht="14.25" customHeight="1">
      <c r="A302" s="6"/>
      <c r="B302" s="6"/>
      <c r="C302" s="6"/>
      <c r="D302" s="6"/>
      <c r="E302" s="136"/>
      <c r="F302" s="136"/>
      <c r="G302" s="136"/>
      <c r="H302" s="136"/>
      <c r="I302" s="136"/>
      <c r="J302" s="136"/>
      <c r="K302" s="136"/>
      <c r="L302" s="137"/>
      <c r="M302" s="136"/>
      <c r="N302" s="136"/>
      <c r="O302" s="136"/>
      <c r="P302" s="7"/>
      <c r="Q302" s="6"/>
      <c r="R302" s="6"/>
      <c r="S302" s="6"/>
      <c r="T302" s="6"/>
      <c r="U302" s="6"/>
      <c r="V302" s="138"/>
      <c r="W302" s="7"/>
      <c r="X302" s="136"/>
      <c r="Y302" s="7"/>
      <c r="Z302" s="7"/>
      <c r="AA302" s="7"/>
      <c r="AB302" s="7"/>
      <c r="AC302" s="7"/>
      <c r="AD302" s="7"/>
      <c r="AE302" s="7"/>
      <c r="AF302" s="6"/>
      <c r="AG302" s="6"/>
      <c r="AH302" s="6"/>
      <c r="AI302" s="6"/>
      <c r="AJ302" s="6"/>
      <c r="AK302" s="6"/>
    </row>
    <row r="303" ht="14.25" customHeight="1">
      <c r="A303" s="6"/>
      <c r="B303" s="6"/>
      <c r="C303" s="6"/>
      <c r="D303" s="6"/>
      <c r="E303" s="136"/>
      <c r="F303" s="136"/>
      <c r="G303" s="136"/>
      <c r="H303" s="136"/>
      <c r="I303" s="136"/>
      <c r="J303" s="136"/>
      <c r="K303" s="136"/>
      <c r="L303" s="137"/>
      <c r="M303" s="136"/>
      <c r="N303" s="136"/>
      <c r="O303" s="136"/>
      <c r="P303" s="7"/>
      <c r="Q303" s="6"/>
      <c r="R303" s="6"/>
      <c r="S303" s="6"/>
      <c r="T303" s="6"/>
      <c r="U303" s="6"/>
      <c r="V303" s="138"/>
      <c r="W303" s="7"/>
      <c r="X303" s="136"/>
      <c r="Y303" s="7"/>
      <c r="Z303" s="7"/>
      <c r="AA303" s="7"/>
      <c r="AB303" s="7"/>
      <c r="AC303" s="7"/>
      <c r="AD303" s="7"/>
      <c r="AE303" s="7"/>
      <c r="AF303" s="6"/>
      <c r="AG303" s="6"/>
      <c r="AH303" s="6"/>
      <c r="AI303" s="6"/>
      <c r="AJ303" s="6"/>
      <c r="AK303" s="6"/>
    </row>
    <row r="304" ht="14.25" customHeight="1">
      <c r="A304" s="6"/>
      <c r="B304" s="6"/>
      <c r="C304" s="6"/>
      <c r="D304" s="6"/>
      <c r="E304" s="136"/>
      <c r="F304" s="136"/>
      <c r="G304" s="136"/>
      <c r="H304" s="136"/>
      <c r="I304" s="136"/>
      <c r="J304" s="136"/>
      <c r="K304" s="136"/>
      <c r="L304" s="137"/>
      <c r="M304" s="136"/>
      <c r="N304" s="136"/>
      <c r="O304" s="136"/>
      <c r="P304" s="7"/>
      <c r="Q304" s="6"/>
      <c r="R304" s="6"/>
      <c r="S304" s="6"/>
      <c r="T304" s="6"/>
      <c r="U304" s="6"/>
      <c r="V304" s="138"/>
      <c r="W304" s="7"/>
      <c r="X304" s="136"/>
      <c r="Y304" s="7"/>
      <c r="Z304" s="7"/>
      <c r="AA304" s="7"/>
      <c r="AB304" s="7"/>
      <c r="AC304" s="7"/>
      <c r="AD304" s="7"/>
      <c r="AE304" s="7"/>
      <c r="AF304" s="6"/>
      <c r="AG304" s="6"/>
      <c r="AH304" s="6"/>
      <c r="AI304" s="6"/>
      <c r="AJ304" s="6"/>
      <c r="AK304" s="6"/>
    </row>
    <row r="305" ht="14.25" customHeight="1">
      <c r="A305" s="6"/>
      <c r="B305" s="6"/>
      <c r="C305" s="6"/>
      <c r="D305" s="6"/>
      <c r="E305" s="136"/>
      <c r="F305" s="136"/>
      <c r="G305" s="136"/>
      <c r="H305" s="136"/>
      <c r="I305" s="136"/>
      <c r="J305" s="136"/>
      <c r="K305" s="136"/>
      <c r="L305" s="137"/>
      <c r="M305" s="136"/>
      <c r="N305" s="136"/>
      <c r="O305" s="136"/>
      <c r="P305" s="7"/>
      <c r="Q305" s="6"/>
      <c r="R305" s="6"/>
      <c r="S305" s="6"/>
      <c r="T305" s="6"/>
      <c r="U305" s="6"/>
      <c r="V305" s="138"/>
      <c r="W305" s="7"/>
      <c r="X305" s="136"/>
      <c r="Y305" s="7"/>
      <c r="Z305" s="7"/>
      <c r="AA305" s="7"/>
      <c r="AB305" s="7"/>
      <c r="AC305" s="7"/>
      <c r="AD305" s="7"/>
      <c r="AE305" s="7"/>
      <c r="AF305" s="6"/>
      <c r="AG305" s="6"/>
      <c r="AH305" s="6"/>
      <c r="AI305" s="6"/>
      <c r="AJ305" s="6"/>
      <c r="AK305" s="6"/>
    </row>
    <row r="306" ht="14.25" customHeight="1">
      <c r="A306" s="6"/>
      <c r="B306" s="6"/>
      <c r="C306" s="6"/>
      <c r="D306" s="6"/>
      <c r="E306" s="136"/>
      <c r="F306" s="136"/>
      <c r="G306" s="136"/>
      <c r="H306" s="136"/>
      <c r="I306" s="136"/>
      <c r="J306" s="136"/>
      <c r="K306" s="136"/>
      <c r="L306" s="137"/>
      <c r="M306" s="136"/>
      <c r="N306" s="136"/>
      <c r="O306" s="136"/>
      <c r="P306" s="7"/>
      <c r="Q306" s="6"/>
      <c r="R306" s="6"/>
      <c r="S306" s="6"/>
      <c r="T306" s="6"/>
      <c r="U306" s="6"/>
      <c r="V306" s="138"/>
      <c r="W306" s="7"/>
      <c r="X306" s="136"/>
      <c r="Y306" s="7"/>
      <c r="Z306" s="7"/>
      <c r="AA306" s="7"/>
      <c r="AB306" s="7"/>
      <c r="AC306" s="7"/>
      <c r="AD306" s="7"/>
      <c r="AE306" s="7"/>
      <c r="AF306" s="6"/>
      <c r="AG306" s="6"/>
      <c r="AH306" s="6"/>
      <c r="AI306" s="6"/>
      <c r="AJ306" s="6"/>
      <c r="AK306" s="6"/>
    </row>
    <row r="307" ht="14.25" customHeight="1">
      <c r="A307" s="6"/>
      <c r="B307" s="6"/>
      <c r="C307" s="6"/>
      <c r="D307" s="6"/>
      <c r="E307" s="136"/>
      <c r="F307" s="136"/>
      <c r="G307" s="136"/>
      <c r="H307" s="136"/>
      <c r="I307" s="136"/>
      <c r="J307" s="136"/>
      <c r="K307" s="136"/>
      <c r="L307" s="137"/>
      <c r="M307" s="136"/>
      <c r="N307" s="136"/>
      <c r="O307" s="136"/>
      <c r="P307" s="7"/>
      <c r="Q307" s="6"/>
      <c r="R307" s="6"/>
      <c r="S307" s="6"/>
      <c r="T307" s="6"/>
      <c r="U307" s="6"/>
      <c r="V307" s="138"/>
      <c r="W307" s="7"/>
      <c r="X307" s="136"/>
      <c r="Y307" s="7"/>
      <c r="Z307" s="7"/>
      <c r="AA307" s="7"/>
      <c r="AB307" s="7"/>
      <c r="AC307" s="7"/>
      <c r="AD307" s="7"/>
      <c r="AE307" s="7"/>
      <c r="AF307" s="6"/>
      <c r="AG307" s="6"/>
      <c r="AH307" s="6"/>
      <c r="AI307" s="6"/>
      <c r="AJ307" s="6"/>
      <c r="AK307" s="6"/>
    </row>
    <row r="308" ht="14.25" customHeight="1">
      <c r="A308" s="6"/>
      <c r="B308" s="6"/>
      <c r="C308" s="6"/>
      <c r="D308" s="6"/>
      <c r="E308" s="136"/>
      <c r="F308" s="136"/>
      <c r="G308" s="136"/>
      <c r="H308" s="136"/>
      <c r="I308" s="136"/>
      <c r="J308" s="136"/>
      <c r="K308" s="136"/>
      <c r="L308" s="137"/>
      <c r="M308" s="136"/>
      <c r="N308" s="136"/>
      <c r="O308" s="136"/>
      <c r="P308" s="7"/>
      <c r="Q308" s="6"/>
      <c r="R308" s="6"/>
      <c r="S308" s="6"/>
      <c r="T308" s="6"/>
      <c r="U308" s="6"/>
      <c r="V308" s="138"/>
      <c r="W308" s="7"/>
      <c r="X308" s="136"/>
      <c r="Y308" s="7"/>
      <c r="Z308" s="7"/>
      <c r="AA308" s="7"/>
      <c r="AB308" s="7"/>
      <c r="AC308" s="7"/>
      <c r="AD308" s="7"/>
      <c r="AE308" s="7"/>
      <c r="AF308" s="6"/>
      <c r="AG308" s="6"/>
      <c r="AH308" s="6"/>
      <c r="AI308" s="6"/>
      <c r="AJ308" s="6"/>
      <c r="AK308" s="6"/>
    </row>
    <row r="309" ht="14.25" customHeight="1">
      <c r="A309" s="6"/>
      <c r="B309" s="6"/>
      <c r="C309" s="6"/>
      <c r="D309" s="6"/>
      <c r="E309" s="136"/>
      <c r="F309" s="136"/>
      <c r="G309" s="136"/>
      <c r="H309" s="136"/>
      <c r="I309" s="136"/>
      <c r="J309" s="136"/>
      <c r="K309" s="136"/>
      <c r="L309" s="137"/>
      <c r="M309" s="136"/>
      <c r="N309" s="136"/>
      <c r="O309" s="136"/>
      <c r="P309" s="7"/>
      <c r="Q309" s="6"/>
      <c r="R309" s="6"/>
      <c r="S309" s="6"/>
      <c r="T309" s="6"/>
      <c r="U309" s="6"/>
      <c r="V309" s="138"/>
      <c r="W309" s="7"/>
      <c r="X309" s="136"/>
      <c r="Y309" s="7"/>
      <c r="Z309" s="7"/>
      <c r="AA309" s="7"/>
      <c r="AB309" s="7"/>
      <c r="AC309" s="7"/>
      <c r="AD309" s="7"/>
      <c r="AE309" s="7"/>
      <c r="AF309" s="6"/>
      <c r="AG309" s="6"/>
      <c r="AH309" s="6"/>
      <c r="AI309" s="6"/>
      <c r="AJ309" s="6"/>
      <c r="AK309" s="6"/>
    </row>
    <row r="310" ht="14.25" customHeight="1">
      <c r="A310" s="6"/>
      <c r="B310" s="6"/>
      <c r="C310" s="6"/>
      <c r="D310" s="6"/>
      <c r="E310" s="136"/>
      <c r="F310" s="136"/>
      <c r="G310" s="136"/>
      <c r="H310" s="136"/>
      <c r="I310" s="136"/>
      <c r="J310" s="136"/>
      <c r="K310" s="136"/>
      <c r="L310" s="137"/>
      <c r="M310" s="136"/>
      <c r="N310" s="136"/>
      <c r="O310" s="136"/>
      <c r="P310" s="7"/>
      <c r="Q310" s="6"/>
      <c r="R310" s="6"/>
      <c r="S310" s="6"/>
      <c r="T310" s="6"/>
      <c r="U310" s="6"/>
      <c r="V310" s="138"/>
      <c r="W310" s="7"/>
      <c r="X310" s="136"/>
      <c r="Y310" s="7"/>
      <c r="Z310" s="7"/>
      <c r="AA310" s="7"/>
      <c r="AB310" s="7"/>
      <c r="AC310" s="7"/>
      <c r="AD310" s="7"/>
      <c r="AE310" s="7"/>
      <c r="AF310" s="6"/>
      <c r="AG310" s="6"/>
      <c r="AH310" s="6"/>
      <c r="AI310" s="6"/>
      <c r="AJ310" s="6"/>
      <c r="AK310" s="6"/>
    </row>
    <row r="311" ht="14.25" customHeight="1">
      <c r="A311" s="6"/>
      <c r="B311" s="6"/>
      <c r="C311" s="6"/>
      <c r="D311" s="6"/>
      <c r="E311" s="136"/>
      <c r="F311" s="136"/>
      <c r="G311" s="136"/>
      <c r="H311" s="136"/>
      <c r="I311" s="136"/>
      <c r="J311" s="136"/>
      <c r="K311" s="136"/>
      <c r="L311" s="137"/>
      <c r="M311" s="136"/>
      <c r="N311" s="136"/>
      <c r="O311" s="136"/>
      <c r="P311" s="7"/>
      <c r="Q311" s="6"/>
      <c r="R311" s="6"/>
      <c r="S311" s="6"/>
      <c r="T311" s="6"/>
      <c r="U311" s="6"/>
      <c r="V311" s="138"/>
      <c r="W311" s="7"/>
      <c r="X311" s="136"/>
      <c r="Y311" s="7"/>
      <c r="Z311" s="7"/>
      <c r="AA311" s="7"/>
      <c r="AB311" s="7"/>
      <c r="AC311" s="7"/>
      <c r="AD311" s="7"/>
      <c r="AE311" s="7"/>
      <c r="AF311" s="6"/>
      <c r="AG311" s="6"/>
      <c r="AH311" s="6"/>
      <c r="AI311" s="6"/>
      <c r="AJ311" s="6"/>
      <c r="AK311" s="6"/>
    </row>
    <row r="312" ht="14.25" customHeight="1">
      <c r="A312" s="6"/>
      <c r="B312" s="6"/>
      <c r="C312" s="6"/>
      <c r="D312" s="6"/>
      <c r="E312" s="136"/>
      <c r="F312" s="136"/>
      <c r="G312" s="136"/>
      <c r="H312" s="136"/>
      <c r="I312" s="136"/>
      <c r="J312" s="136"/>
      <c r="K312" s="136"/>
      <c r="L312" s="137"/>
      <c r="M312" s="136"/>
      <c r="N312" s="136"/>
      <c r="O312" s="136"/>
      <c r="P312" s="7"/>
      <c r="Q312" s="6"/>
      <c r="R312" s="6"/>
      <c r="S312" s="6"/>
      <c r="T312" s="6"/>
      <c r="U312" s="6"/>
      <c r="V312" s="138"/>
      <c r="W312" s="7"/>
      <c r="X312" s="136"/>
      <c r="Y312" s="7"/>
      <c r="Z312" s="7"/>
      <c r="AA312" s="7"/>
      <c r="AB312" s="7"/>
      <c r="AC312" s="7"/>
      <c r="AD312" s="7"/>
      <c r="AE312" s="7"/>
      <c r="AF312" s="6"/>
      <c r="AG312" s="6"/>
      <c r="AH312" s="6"/>
      <c r="AI312" s="6"/>
      <c r="AJ312" s="6"/>
      <c r="AK312" s="6"/>
    </row>
    <row r="313" ht="14.25" customHeight="1">
      <c r="A313" s="6"/>
      <c r="B313" s="6"/>
      <c r="C313" s="6"/>
      <c r="D313" s="6"/>
      <c r="E313" s="136"/>
      <c r="F313" s="136"/>
      <c r="G313" s="136"/>
      <c r="H313" s="136"/>
      <c r="I313" s="136"/>
      <c r="J313" s="136"/>
      <c r="K313" s="136"/>
      <c r="L313" s="137"/>
      <c r="M313" s="136"/>
      <c r="N313" s="136"/>
      <c r="O313" s="136"/>
      <c r="P313" s="7"/>
      <c r="Q313" s="6"/>
      <c r="R313" s="6"/>
      <c r="S313" s="6"/>
      <c r="T313" s="6"/>
      <c r="U313" s="6"/>
      <c r="V313" s="138"/>
      <c r="W313" s="7"/>
      <c r="X313" s="136"/>
      <c r="Y313" s="7"/>
      <c r="Z313" s="7"/>
      <c r="AA313" s="7"/>
      <c r="AB313" s="7"/>
      <c r="AC313" s="7"/>
      <c r="AD313" s="7"/>
      <c r="AE313" s="7"/>
      <c r="AF313" s="6"/>
      <c r="AG313" s="6"/>
      <c r="AH313" s="6"/>
      <c r="AI313" s="6"/>
      <c r="AJ313" s="6"/>
      <c r="AK313" s="6"/>
    </row>
    <row r="314" ht="14.25" customHeight="1">
      <c r="A314" s="6"/>
      <c r="B314" s="6"/>
      <c r="C314" s="6"/>
      <c r="D314" s="6"/>
      <c r="E314" s="136"/>
      <c r="F314" s="136"/>
      <c r="G314" s="136"/>
      <c r="H314" s="136"/>
      <c r="I314" s="136"/>
      <c r="J314" s="136"/>
      <c r="K314" s="136"/>
      <c r="L314" s="137"/>
      <c r="M314" s="136"/>
      <c r="N314" s="136"/>
      <c r="O314" s="136"/>
      <c r="P314" s="7"/>
      <c r="Q314" s="6"/>
      <c r="R314" s="6"/>
      <c r="S314" s="6"/>
      <c r="T314" s="6"/>
      <c r="U314" s="6"/>
      <c r="V314" s="138"/>
      <c r="W314" s="7"/>
      <c r="X314" s="136"/>
      <c r="Y314" s="7"/>
      <c r="Z314" s="7"/>
      <c r="AA314" s="7"/>
      <c r="AB314" s="7"/>
      <c r="AC314" s="7"/>
      <c r="AD314" s="7"/>
      <c r="AE314" s="7"/>
      <c r="AF314" s="6"/>
      <c r="AG314" s="6"/>
      <c r="AH314" s="6"/>
      <c r="AI314" s="6"/>
      <c r="AJ314" s="6"/>
      <c r="AK314" s="6"/>
    </row>
    <row r="315" ht="14.25" customHeight="1">
      <c r="A315" s="6"/>
      <c r="B315" s="6"/>
      <c r="C315" s="6"/>
      <c r="D315" s="6"/>
      <c r="E315" s="136"/>
      <c r="F315" s="136"/>
      <c r="G315" s="136"/>
      <c r="H315" s="136"/>
      <c r="I315" s="136"/>
      <c r="J315" s="136"/>
      <c r="K315" s="136"/>
      <c r="L315" s="137"/>
      <c r="M315" s="136"/>
      <c r="N315" s="136"/>
      <c r="O315" s="136"/>
      <c r="P315" s="7"/>
      <c r="Q315" s="6"/>
      <c r="R315" s="6"/>
      <c r="S315" s="6"/>
      <c r="T315" s="6"/>
      <c r="U315" s="6"/>
      <c r="V315" s="138"/>
      <c r="W315" s="7"/>
      <c r="X315" s="136"/>
      <c r="Y315" s="7"/>
      <c r="Z315" s="7"/>
      <c r="AA315" s="7"/>
      <c r="AB315" s="7"/>
      <c r="AC315" s="7"/>
      <c r="AD315" s="7"/>
      <c r="AE315" s="7"/>
      <c r="AF315" s="6"/>
      <c r="AG315" s="6"/>
      <c r="AH315" s="6"/>
      <c r="AI315" s="6"/>
      <c r="AJ315" s="6"/>
      <c r="AK315" s="6"/>
    </row>
    <row r="316" ht="14.25" customHeight="1">
      <c r="A316" s="6"/>
      <c r="B316" s="6"/>
      <c r="C316" s="6"/>
      <c r="D316" s="6"/>
      <c r="E316" s="136"/>
      <c r="F316" s="136"/>
      <c r="G316" s="136"/>
      <c r="H316" s="136"/>
      <c r="I316" s="136"/>
      <c r="J316" s="136"/>
      <c r="K316" s="136"/>
      <c r="L316" s="137"/>
      <c r="M316" s="136"/>
      <c r="N316" s="136"/>
      <c r="O316" s="136"/>
      <c r="P316" s="7"/>
      <c r="Q316" s="6"/>
      <c r="R316" s="6"/>
      <c r="S316" s="6"/>
      <c r="T316" s="6"/>
      <c r="U316" s="6"/>
      <c r="V316" s="138"/>
      <c r="W316" s="7"/>
      <c r="X316" s="136"/>
      <c r="Y316" s="7"/>
      <c r="Z316" s="7"/>
      <c r="AA316" s="7"/>
      <c r="AB316" s="7"/>
      <c r="AC316" s="7"/>
      <c r="AD316" s="7"/>
      <c r="AE316" s="7"/>
      <c r="AF316" s="6"/>
      <c r="AG316" s="6"/>
      <c r="AH316" s="6"/>
      <c r="AI316" s="6"/>
      <c r="AJ316" s="6"/>
      <c r="AK316" s="6"/>
    </row>
    <row r="317" ht="14.25" customHeight="1">
      <c r="A317" s="6"/>
      <c r="B317" s="6"/>
      <c r="C317" s="6"/>
      <c r="D317" s="6"/>
      <c r="E317" s="136"/>
      <c r="F317" s="136"/>
      <c r="G317" s="136"/>
      <c r="H317" s="136"/>
      <c r="I317" s="136"/>
      <c r="J317" s="136"/>
      <c r="K317" s="136"/>
      <c r="L317" s="137"/>
      <c r="M317" s="136"/>
      <c r="N317" s="136"/>
      <c r="O317" s="136"/>
      <c r="P317" s="7"/>
      <c r="Q317" s="6"/>
      <c r="R317" s="6"/>
      <c r="S317" s="6"/>
      <c r="T317" s="6"/>
      <c r="U317" s="6"/>
      <c r="V317" s="138"/>
      <c r="W317" s="7"/>
      <c r="X317" s="136"/>
      <c r="Y317" s="7"/>
      <c r="Z317" s="7"/>
      <c r="AA317" s="7"/>
      <c r="AB317" s="7"/>
      <c r="AC317" s="7"/>
      <c r="AD317" s="7"/>
      <c r="AE317" s="7"/>
      <c r="AF317" s="6"/>
      <c r="AG317" s="6"/>
      <c r="AH317" s="6"/>
      <c r="AI317" s="6"/>
      <c r="AJ317" s="6"/>
      <c r="AK317" s="6"/>
    </row>
    <row r="318" ht="14.25" customHeight="1">
      <c r="A318" s="6"/>
      <c r="B318" s="6"/>
      <c r="C318" s="6"/>
      <c r="D318" s="6"/>
      <c r="E318" s="136"/>
      <c r="F318" s="136"/>
      <c r="G318" s="136"/>
      <c r="H318" s="136"/>
      <c r="I318" s="136"/>
      <c r="J318" s="136"/>
      <c r="K318" s="136"/>
      <c r="L318" s="137"/>
      <c r="M318" s="136"/>
      <c r="N318" s="136"/>
      <c r="O318" s="136"/>
      <c r="P318" s="7"/>
      <c r="Q318" s="6"/>
      <c r="R318" s="6"/>
      <c r="S318" s="6"/>
      <c r="T318" s="6"/>
      <c r="U318" s="6"/>
      <c r="V318" s="138"/>
      <c r="W318" s="7"/>
      <c r="X318" s="136"/>
      <c r="Y318" s="7"/>
      <c r="Z318" s="7"/>
      <c r="AA318" s="7"/>
      <c r="AB318" s="7"/>
      <c r="AC318" s="7"/>
      <c r="AD318" s="7"/>
      <c r="AE318" s="7"/>
      <c r="AF318" s="6"/>
      <c r="AG318" s="6"/>
      <c r="AH318" s="6"/>
      <c r="AI318" s="6"/>
      <c r="AJ318" s="6"/>
      <c r="AK318" s="6"/>
    </row>
    <row r="319" ht="14.25" customHeight="1">
      <c r="A319" s="6"/>
      <c r="B319" s="6"/>
      <c r="C319" s="6"/>
      <c r="D319" s="6"/>
      <c r="E319" s="136"/>
      <c r="F319" s="136"/>
      <c r="G319" s="136"/>
      <c r="H319" s="136"/>
      <c r="I319" s="136"/>
      <c r="J319" s="136"/>
      <c r="K319" s="136"/>
      <c r="L319" s="137"/>
      <c r="M319" s="136"/>
      <c r="N319" s="136"/>
      <c r="O319" s="136"/>
      <c r="P319" s="7"/>
      <c r="Q319" s="6"/>
      <c r="R319" s="6"/>
      <c r="S319" s="6"/>
      <c r="T319" s="6"/>
      <c r="U319" s="6"/>
      <c r="V319" s="138"/>
      <c r="W319" s="7"/>
      <c r="X319" s="136"/>
      <c r="Y319" s="7"/>
      <c r="Z319" s="7"/>
      <c r="AA319" s="7"/>
      <c r="AB319" s="7"/>
      <c r="AC319" s="7"/>
      <c r="AD319" s="7"/>
      <c r="AE319" s="7"/>
      <c r="AF319" s="6"/>
      <c r="AG319" s="6"/>
      <c r="AH319" s="6"/>
      <c r="AI319" s="6"/>
      <c r="AJ319" s="6"/>
      <c r="AK319" s="6"/>
    </row>
    <row r="320" ht="14.25" customHeight="1">
      <c r="A320" s="6"/>
      <c r="B320" s="6"/>
      <c r="C320" s="6"/>
      <c r="D320" s="6"/>
      <c r="E320" s="136"/>
      <c r="F320" s="136"/>
      <c r="G320" s="136"/>
      <c r="H320" s="136"/>
      <c r="I320" s="136"/>
      <c r="J320" s="136"/>
      <c r="K320" s="136"/>
      <c r="L320" s="137"/>
      <c r="M320" s="136"/>
      <c r="N320" s="136"/>
      <c r="O320" s="136"/>
      <c r="P320" s="7"/>
      <c r="Q320" s="6"/>
      <c r="R320" s="6"/>
      <c r="S320" s="6"/>
      <c r="T320" s="6"/>
      <c r="U320" s="6"/>
      <c r="V320" s="138"/>
      <c r="W320" s="7"/>
      <c r="X320" s="136"/>
      <c r="Y320" s="7"/>
      <c r="Z320" s="7"/>
      <c r="AA320" s="7"/>
      <c r="AB320" s="7"/>
      <c r="AC320" s="7"/>
      <c r="AD320" s="7"/>
      <c r="AE320" s="7"/>
      <c r="AF320" s="6"/>
      <c r="AG320" s="6"/>
      <c r="AH320" s="6"/>
      <c r="AI320" s="6"/>
      <c r="AJ320" s="6"/>
      <c r="AK320" s="6"/>
    </row>
    <row r="321" ht="14.25" customHeight="1">
      <c r="A321" s="6"/>
      <c r="B321" s="6"/>
      <c r="C321" s="6"/>
      <c r="D321" s="6"/>
      <c r="E321" s="136"/>
      <c r="F321" s="136"/>
      <c r="G321" s="136"/>
      <c r="H321" s="136"/>
      <c r="I321" s="136"/>
      <c r="J321" s="136"/>
      <c r="K321" s="136"/>
      <c r="L321" s="137"/>
      <c r="M321" s="136"/>
      <c r="N321" s="136"/>
      <c r="O321" s="136"/>
      <c r="P321" s="7"/>
      <c r="Q321" s="6"/>
      <c r="R321" s="6"/>
      <c r="S321" s="6"/>
      <c r="T321" s="6"/>
      <c r="U321" s="6"/>
      <c r="V321" s="138"/>
      <c r="W321" s="7"/>
      <c r="X321" s="136"/>
      <c r="Y321" s="7"/>
      <c r="Z321" s="7"/>
      <c r="AA321" s="7"/>
      <c r="AB321" s="7"/>
      <c r="AC321" s="7"/>
      <c r="AD321" s="7"/>
      <c r="AE321" s="7"/>
      <c r="AF321" s="6"/>
      <c r="AG321" s="6"/>
      <c r="AH321" s="6"/>
      <c r="AI321" s="6"/>
      <c r="AJ321" s="6"/>
      <c r="AK321" s="6"/>
    </row>
    <row r="322" ht="14.25" customHeight="1">
      <c r="A322" s="6"/>
      <c r="B322" s="6"/>
      <c r="C322" s="6"/>
      <c r="D322" s="6"/>
      <c r="E322" s="136"/>
      <c r="F322" s="136"/>
      <c r="G322" s="136"/>
      <c r="H322" s="136"/>
      <c r="I322" s="136"/>
      <c r="J322" s="136"/>
      <c r="K322" s="136"/>
      <c r="L322" s="137"/>
      <c r="M322" s="136"/>
      <c r="N322" s="136"/>
      <c r="O322" s="136"/>
      <c r="P322" s="7"/>
      <c r="Q322" s="6"/>
      <c r="R322" s="6"/>
      <c r="S322" s="6"/>
      <c r="T322" s="6"/>
      <c r="U322" s="6"/>
      <c r="V322" s="138"/>
      <c r="W322" s="7"/>
      <c r="X322" s="136"/>
      <c r="Y322" s="7"/>
      <c r="Z322" s="7"/>
      <c r="AA322" s="7"/>
      <c r="AB322" s="7"/>
      <c r="AC322" s="7"/>
      <c r="AD322" s="7"/>
      <c r="AE322" s="7"/>
      <c r="AF322" s="6"/>
      <c r="AG322" s="6"/>
      <c r="AH322" s="6"/>
      <c r="AI322" s="6"/>
      <c r="AJ322" s="6"/>
      <c r="AK322" s="6"/>
    </row>
    <row r="323" ht="14.25" customHeight="1">
      <c r="A323" s="6"/>
      <c r="B323" s="6"/>
      <c r="C323" s="6"/>
      <c r="D323" s="6"/>
      <c r="E323" s="136"/>
      <c r="F323" s="136"/>
      <c r="G323" s="136"/>
      <c r="H323" s="136"/>
      <c r="I323" s="136"/>
      <c r="J323" s="136"/>
      <c r="K323" s="136"/>
      <c r="L323" s="137"/>
      <c r="M323" s="136"/>
      <c r="N323" s="136"/>
      <c r="O323" s="136"/>
      <c r="P323" s="7"/>
      <c r="Q323" s="6"/>
      <c r="R323" s="6"/>
      <c r="S323" s="6"/>
      <c r="T323" s="6"/>
      <c r="U323" s="6"/>
      <c r="V323" s="138"/>
      <c r="W323" s="7"/>
      <c r="X323" s="136"/>
      <c r="Y323" s="7"/>
      <c r="Z323" s="7"/>
      <c r="AA323" s="7"/>
      <c r="AB323" s="7"/>
      <c r="AC323" s="7"/>
      <c r="AD323" s="7"/>
      <c r="AE323" s="7"/>
      <c r="AF323" s="6"/>
      <c r="AG323" s="6"/>
      <c r="AH323" s="6"/>
      <c r="AI323" s="6"/>
      <c r="AJ323" s="6"/>
      <c r="AK323" s="6"/>
    </row>
    <row r="324" ht="14.25" customHeight="1">
      <c r="A324" s="6"/>
      <c r="B324" s="6"/>
      <c r="C324" s="6"/>
      <c r="D324" s="6"/>
      <c r="E324" s="136"/>
      <c r="F324" s="136"/>
      <c r="G324" s="136"/>
      <c r="H324" s="136"/>
      <c r="I324" s="136"/>
      <c r="J324" s="136"/>
      <c r="K324" s="136"/>
      <c r="L324" s="137"/>
      <c r="M324" s="136"/>
      <c r="N324" s="136"/>
      <c r="O324" s="136"/>
      <c r="P324" s="7"/>
      <c r="Q324" s="6"/>
      <c r="R324" s="6"/>
      <c r="S324" s="6"/>
      <c r="T324" s="6"/>
      <c r="U324" s="6"/>
      <c r="V324" s="138"/>
      <c r="W324" s="7"/>
      <c r="X324" s="136"/>
      <c r="Y324" s="7"/>
      <c r="Z324" s="7"/>
      <c r="AA324" s="7"/>
      <c r="AB324" s="7"/>
      <c r="AC324" s="7"/>
      <c r="AD324" s="7"/>
      <c r="AE324" s="7"/>
      <c r="AF324" s="6"/>
      <c r="AG324" s="6"/>
      <c r="AH324" s="6"/>
      <c r="AI324" s="6"/>
      <c r="AJ324" s="6"/>
      <c r="AK324" s="6"/>
    </row>
    <row r="325" ht="14.25" customHeight="1">
      <c r="A325" s="6"/>
      <c r="B325" s="6"/>
      <c r="C325" s="6"/>
      <c r="D325" s="6"/>
      <c r="E325" s="136"/>
      <c r="F325" s="136"/>
      <c r="G325" s="136"/>
      <c r="H325" s="136"/>
      <c r="I325" s="136"/>
      <c r="J325" s="136"/>
      <c r="K325" s="136"/>
      <c r="L325" s="137"/>
      <c r="M325" s="136"/>
      <c r="N325" s="136"/>
      <c r="O325" s="136"/>
      <c r="P325" s="7"/>
      <c r="Q325" s="6"/>
      <c r="R325" s="6"/>
      <c r="S325" s="6"/>
      <c r="T325" s="6"/>
      <c r="U325" s="6"/>
      <c r="V325" s="138"/>
      <c r="W325" s="7"/>
      <c r="X325" s="136"/>
      <c r="Y325" s="7"/>
      <c r="Z325" s="7"/>
      <c r="AA325" s="7"/>
      <c r="AB325" s="7"/>
      <c r="AC325" s="7"/>
      <c r="AD325" s="7"/>
      <c r="AE325" s="7"/>
      <c r="AF325" s="6"/>
      <c r="AG325" s="6"/>
      <c r="AH325" s="6"/>
      <c r="AI325" s="6"/>
      <c r="AJ325" s="6"/>
      <c r="AK325" s="6"/>
    </row>
    <row r="326" ht="14.25" customHeight="1">
      <c r="A326" s="6"/>
      <c r="B326" s="6"/>
      <c r="C326" s="6"/>
      <c r="D326" s="6"/>
      <c r="E326" s="136"/>
      <c r="F326" s="136"/>
      <c r="G326" s="136"/>
      <c r="H326" s="136"/>
      <c r="I326" s="136"/>
      <c r="J326" s="136"/>
      <c r="K326" s="136"/>
      <c r="L326" s="137"/>
      <c r="M326" s="136"/>
      <c r="N326" s="136"/>
      <c r="O326" s="136"/>
      <c r="P326" s="7"/>
      <c r="Q326" s="6"/>
      <c r="R326" s="6"/>
      <c r="S326" s="6"/>
      <c r="T326" s="6"/>
      <c r="U326" s="6"/>
      <c r="V326" s="138"/>
      <c r="W326" s="7"/>
      <c r="X326" s="136"/>
      <c r="Y326" s="7"/>
      <c r="Z326" s="7"/>
      <c r="AA326" s="7"/>
      <c r="AB326" s="7"/>
      <c r="AC326" s="7"/>
      <c r="AD326" s="7"/>
      <c r="AE326" s="7"/>
      <c r="AF326" s="6"/>
      <c r="AG326" s="6"/>
      <c r="AH326" s="6"/>
      <c r="AI326" s="6"/>
      <c r="AJ326" s="6"/>
      <c r="AK326" s="6"/>
    </row>
    <row r="327" ht="14.25" customHeight="1">
      <c r="A327" s="6"/>
      <c r="B327" s="6"/>
      <c r="C327" s="6"/>
      <c r="D327" s="6"/>
      <c r="E327" s="136"/>
      <c r="F327" s="136"/>
      <c r="G327" s="136"/>
      <c r="H327" s="136"/>
      <c r="I327" s="136"/>
      <c r="J327" s="136"/>
      <c r="K327" s="136"/>
      <c r="L327" s="137"/>
      <c r="M327" s="136"/>
      <c r="N327" s="136"/>
      <c r="O327" s="136"/>
      <c r="P327" s="7"/>
      <c r="Q327" s="6"/>
      <c r="R327" s="6"/>
      <c r="S327" s="6"/>
      <c r="T327" s="6"/>
      <c r="U327" s="6"/>
      <c r="V327" s="138"/>
      <c r="W327" s="7"/>
      <c r="X327" s="136"/>
      <c r="Y327" s="7"/>
      <c r="Z327" s="7"/>
      <c r="AA327" s="7"/>
      <c r="AB327" s="7"/>
      <c r="AC327" s="7"/>
      <c r="AD327" s="7"/>
      <c r="AE327" s="7"/>
      <c r="AF327" s="6"/>
      <c r="AG327" s="6"/>
      <c r="AH327" s="6"/>
      <c r="AI327" s="6"/>
      <c r="AJ327" s="6"/>
      <c r="AK327" s="6"/>
    </row>
    <row r="328" ht="14.25" customHeight="1">
      <c r="A328" s="6"/>
      <c r="B328" s="6"/>
      <c r="C328" s="6"/>
      <c r="D328" s="6"/>
      <c r="E328" s="136"/>
      <c r="F328" s="136"/>
      <c r="G328" s="136"/>
      <c r="H328" s="136"/>
      <c r="I328" s="136"/>
      <c r="J328" s="136"/>
      <c r="K328" s="136"/>
      <c r="L328" s="137"/>
      <c r="M328" s="136"/>
      <c r="N328" s="136"/>
      <c r="O328" s="136"/>
      <c r="P328" s="7"/>
      <c r="Q328" s="6"/>
      <c r="R328" s="6"/>
      <c r="S328" s="6"/>
      <c r="T328" s="6"/>
      <c r="U328" s="6"/>
      <c r="V328" s="138"/>
      <c r="W328" s="7"/>
      <c r="X328" s="136"/>
      <c r="Y328" s="7"/>
      <c r="Z328" s="7"/>
      <c r="AA328" s="7"/>
      <c r="AB328" s="7"/>
      <c r="AC328" s="7"/>
      <c r="AD328" s="7"/>
      <c r="AE328" s="7"/>
      <c r="AF328" s="6"/>
      <c r="AG328" s="6"/>
      <c r="AH328" s="6"/>
      <c r="AI328" s="6"/>
      <c r="AJ328" s="6"/>
      <c r="AK328" s="6"/>
    </row>
    <row r="329" ht="14.25" customHeight="1">
      <c r="A329" s="6"/>
      <c r="B329" s="6"/>
      <c r="C329" s="6"/>
      <c r="D329" s="6"/>
      <c r="E329" s="136"/>
      <c r="F329" s="136"/>
      <c r="G329" s="136"/>
      <c r="H329" s="136"/>
      <c r="I329" s="136"/>
      <c r="J329" s="136"/>
      <c r="K329" s="136"/>
      <c r="L329" s="137"/>
      <c r="M329" s="136"/>
      <c r="N329" s="136"/>
      <c r="O329" s="136"/>
      <c r="P329" s="7"/>
      <c r="Q329" s="6"/>
      <c r="R329" s="6"/>
      <c r="S329" s="6"/>
      <c r="T329" s="6"/>
      <c r="U329" s="6"/>
      <c r="V329" s="138"/>
      <c r="W329" s="7"/>
      <c r="X329" s="136"/>
      <c r="Y329" s="7"/>
      <c r="Z329" s="7"/>
      <c r="AA329" s="7"/>
      <c r="AB329" s="7"/>
      <c r="AC329" s="7"/>
      <c r="AD329" s="7"/>
      <c r="AE329" s="7"/>
      <c r="AF329" s="6"/>
      <c r="AG329" s="6"/>
      <c r="AH329" s="6"/>
      <c r="AI329" s="6"/>
      <c r="AJ329" s="6"/>
      <c r="AK329" s="6"/>
    </row>
    <row r="330" ht="14.25" customHeight="1">
      <c r="A330" s="6"/>
      <c r="B330" s="6"/>
      <c r="C330" s="6"/>
      <c r="D330" s="6"/>
      <c r="E330" s="136"/>
      <c r="F330" s="136"/>
      <c r="G330" s="136"/>
      <c r="H330" s="136"/>
      <c r="I330" s="136"/>
      <c r="J330" s="136"/>
      <c r="K330" s="136"/>
      <c r="L330" s="137"/>
      <c r="M330" s="136"/>
      <c r="N330" s="136"/>
      <c r="O330" s="136"/>
      <c r="P330" s="7"/>
      <c r="Q330" s="6"/>
      <c r="R330" s="6"/>
      <c r="S330" s="6"/>
      <c r="T330" s="6"/>
      <c r="U330" s="6"/>
      <c r="V330" s="138"/>
      <c r="W330" s="7"/>
      <c r="X330" s="136"/>
      <c r="Y330" s="7"/>
      <c r="Z330" s="7"/>
      <c r="AA330" s="7"/>
      <c r="AB330" s="7"/>
      <c r="AC330" s="7"/>
      <c r="AD330" s="7"/>
      <c r="AE330" s="7"/>
      <c r="AF330" s="6"/>
      <c r="AG330" s="6"/>
      <c r="AH330" s="6"/>
      <c r="AI330" s="6"/>
      <c r="AJ330" s="6"/>
      <c r="AK330" s="6"/>
    </row>
    <row r="331" ht="14.25" customHeight="1">
      <c r="A331" s="6"/>
      <c r="B331" s="6"/>
      <c r="C331" s="6"/>
      <c r="D331" s="6"/>
      <c r="E331" s="136"/>
      <c r="F331" s="136"/>
      <c r="G331" s="136"/>
      <c r="H331" s="136"/>
      <c r="I331" s="136"/>
      <c r="J331" s="136"/>
      <c r="K331" s="136"/>
      <c r="L331" s="137"/>
      <c r="M331" s="136"/>
      <c r="N331" s="136"/>
      <c r="O331" s="136"/>
      <c r="P331" s="7"/>
      <c r="Q331" s="6"/>
      <c r="R331" s="6"/>
      <c r="S331" s="6"/>
      <c r="T331" s="6"/>
      <c r="U331" s="6"/>
      <c r="V331" s="138"/>
      <c r="W331" s="7"/>
      <c r="X331" s="136"/>
      <c r="Y331" s="7"/>
      <c r="Z331" s="7"/>
      <c r="AA331" s="7"/>
      <c r="AB331" s="7"/>
      <c r="AC331" s="7"/>
      <c r="AD331" s="7"/>
      <c r="AE331" s="7"/>
      <c r="AF331" s="6"/>
      <c r="AG331" s="6"/>
      <c r="AH331" s="6"/>
      <c r="AI331" s="6"/>
      <c r="AJ331" s="6"/>
      <c r="AK331" s="6"/>
    </row>
    <row r="332" ht="14.25" customHeight="1">
      <c r="A332" s="6"/>
      <c r="B332" s="6"/>
      <c r="C332" s="6"/>
      <c r="D332" s="6"/>
      <c r="E332" s="136"/>
      <c r="F332" s="136"/>
      <c r="G332" s="136"/>
      <c r="H332" s="136"/>
      <c r="I332" s="136"/>
      <c r="J332" s="136"/>
      <c r="K332" s="136"/>
      <c r="L332" s="137"/>
      <c r="M332" s="136"/>
      <c r="N332" s="136"/>
      <c r="O332" s="136"/>
      <c r="P332" s="7"/>
      <c r="Q332" s="6"/>
      <c r="R332" s="6"/>
      <c r="S332" s="6"/>
      <c r="T332" s="6"/>
      <c r="U332" s="6"/>
      <c r="V332" s="138"/>
      <c r="W332" s="7"/>
      <c r="X332" s="136"/>
      <c r="Y332" s="7"/>
      <c r="Z332" s="7"/>
      <c r="AA332" s="7"/>
      <c r="AB332" s="7"/>
      <c r="AC332" s="7"/>
      <c r="AD332" s="7"/>
      <c r="AE332" s="7"/>
      <c r="AF332" s="6"/>
      <c r="AG332" s="6"/>
      <c r="AH332" s="6"/>
      <c r="AI332" s="6"/>
      <c r="AJ332" s="6"/>
      <c r="AK332" s="6"/>
    </row>
    <row r="333" ht="14.25" customHeight="1">
      <c r="A333" s="6"/>
      <c r="B333" s="6"/>
      <c r="C333" s="6"/>
      <c r="D333" s="6"/>
      <c r="E333" s="136"/>
      <c r="F333" s="136"/>
      <c r="G333" s="136"/>
      <c r="H333" s="136"/>
      <c r="I333" s="136"/>
      <c r="J333" s="136"/>
      <c r="K333" s="136"/>
      <c r="L333" s="137"/>
      <c r="M333" s="136"/>
      <c r="N333" s="136"/>
      <c r="O333" s="136"/>
      <c r="P333" s="7"/>
      <c r="Q333" s="6"/>
      <c r="R333" s="6"/>
      <c r="S333" s="6"/>
      <c r="T333" s="6"/>
      <c r="U333" s="6"/>
      <c r="V333" s="138"/>
      <c r="W333" s="7"/>
      <c r="X333" s="136"/>
      <c r="Y333" s="7"/>
      <c r="Z333" s="7"/>
      <c r="AA333" s="7"/>
      <c r="AB333" s="7"/>
      <c r="AC333" s="7"/>
      <c r="AD333" s="7"/>
      <c r="AE333" s="7"/>
      <c r="AF333" s="6"/>
      <c r="AG333" s="6"/>
      <c r="AH333" s="6"/>
      <c r="AI333" s="6"/>
      <c r="AJ333" s="6"/>
      <c r="AK333" s="6"/>
    </row>
    <row r="334" ht="14.25" customHeight="1">
      <c r="A334" s="6"/>
      <c r="B334" s="6"/>
      <c r="C334" s="6"/>
      <c r="D334" s="6"/>
      <c r="E334" s="136"/>
      <c r="F334" s="136"/>
      <c r="G334" s="136"/>
      <c r="H334" s="136"/>
      <c r="I334" s="136"/>
      <c r="J334" s="136"/>
      <c r="K334" s="136"/>
      <c r="L334" s="137"/>
      <c r="M334" s="136"/>
      <c r="N334" s="136"/>
      <c r="O334" s="136"/>
      <c r="P334" s="7"/>
      <c r="Q334" s="6"/>
      <c r="R334" s="6"/>
      <c r="S334" s="6"/>
      <c r="T334" s="6"/>
      <c r="U334" s="6"/>
      <c r="V334" s="138"/>
      <c r="W334" s="7"/>
      <c r="X334" s="136"/>
      <c r="Y334" s="7"/>
      <c r="Z334" s="7"/>
      <c r="AA334" s="7"/>
      <c r="AB334" s="7"/>
      <c r="AC334" s="7"/>
      <c r="AD334" s="7"/>
      <c r="AE334" s="7"/>
      <c r="AF334" s="6"/>
      <c r="AG334" s="6"/>
      <c r="AH334" s="6"/>
      <c r="AI334" s="6"/>
      <c r="AJ334" s="6"/>
      <c r="AK334" s="6"/>
    </row>
    <row r="335" ht="14.25" customHeight="1">
      <c r="A335" s="6"/>
      <c r="B335" s="6"/>
      <c r="C335" s="6"/>
      <c r="D335" s="6"/>
      <c r="E335" s="136"/>
      <c r="F335" s="136"/>
      <c r="G335" s="136"/>
      <c r="H335" s="136"/>
      <c r="I335" s="136"/>
      <c r="J335" s="136"/>
      <c r="K335" s="136"/>
      <c r="L335" s="137"/>
      <c r="M335" s="136"/>
      <c r="N335" s="136"/>
      <c r="O335" s="136"/>
      <c r="P335" s="7"/>
      <c r="Q335" s="6"/>
      <c r="R335" s="6"/>
      <c r="S335" s="6"/>
      <c r="T335" s="6"/>
      <c r="U335" s="6"/>
      <c r="V335" s="138"/>
      <c r="W335" s="7"/>
      <c r="X335" s="136"/>
      <c r="Y335" s="7"/>
      <c r="Z335" s="7"/>
      <c r="AA335" s="7"/>
      <c r="AB335" s="7"/>
      <c r="AC335" s="7"/>
      <c r="AD335" s="7"/>
      <c r="AE335" s="7"/>
      <c r="AF335" s="6"/>
      <c r="AG335" s="6"/>
      <c r="AH335" s="6"/>
      <c r="AI335" s="6"/>
      <c r="AJ335" s="6"/>
      <c r="AK335" s="6"/>
    </row>
    <row r="336" ht="14.25" customHeight="1">
      <c r="A336" s="6"/>
      <c r="B336" s="6"/>
      <c r="C336" s="6"/>
      <c r="D336" s="6"/>
      <c r="E336" s="136"/>
      <c r="F336" s="136"/>
      <c r="G336" s="136"/>
      <c r="H336" s="136"/>
      <c r="I336" s="136"/>
      <c r="J336" s="136"/>
      <c r="K336" s="136"/>
      <c r="L336" s="137"/>
      <c r="M336" s="136"/>
      <c r="N336" s="136"/>
      <c r="O336" s="136"/>
      <c r="P336" s="7"/>
      <c r="Q336" s="6"/>
      <c r="R336" s="6"/>
      <c r="S336" s="6"/>
      <c r="T336" s="6"/>
      <c r="U336" s="6"/>
      <c r="V336" s="138"/>
      <c r="W336" s="7"/>
      <c r="X336" s="136"/>
      <c r="Y336" s="7"/>
      <c r="Z336" s="7"/>
      <c r="AA336" s="7"/>
      <c r="AB336" s="7"/>
      <c r="AC336" s="7"/>
      <c r="AD336" s="7"/>
      <c r="AE336" s="7"/>
      <c r="AF336" s="6"/>
      <c r="AG336" s="6"/>
      <c r="AH336" s="6"/>
      <c r="AI336" s="6"/>
      <c r="AJ336" s="6"/>
      <c r="AK336" s="6"/>
    </row>
    <row r="337" ht="14.25" customHeight="1">
      <c r="A337" s="6"/>
      <c r="B337" s="6"/>
      <c r="C337" s="6"/>
      <c r="D337" s="6"/>
      <c r="E337" s="136"/>
      <c r="F337" s="136"/>
      <c r="G337" s="136"/>
      <c r="H337" s="136"/>
      <c r="I337" s="136"/>
      <c r="J337" s="136"/>
      <c r="K337" s="136"/>
      <c r="L337" s="137"/>
      <c r="M337" s="136"/>
      <c r="N337" s="136"/>
      <c r="O337" s="136"/>
      <c r="P337" s="7"/>
      <c r="Q337" s="6"/>
      <c r="R337" s="6"/>
      <c r="S337" s="6"/>
      <c r="T337" s="6"/>
      <c r="U337" s="6"/>
      <c r="V337" s="138"/>
      <c r="W337" s="7"/>
      <c r="X337" s="136"/>
      <c r="Y337" s="7"/>
      <c r="Z337" s="7"/>
      <c r="AA337" s="7"/>
      <c r="AB337" s="7"/>
      <c r="AC337" s="7"/>
      <c r="AD337" s="7"/>
      <c r="AE337" s="7"/>
      <c r="AF337" s="6"/>
      <c r="AG337" s="6"/>
      <c r="AH337" s="6"/>
      <c r="AI337" s="6"/>
      <c r="AJ337" s="6"/>
      <c r="AK337" s="6"/>
    </row>
    <row r="338" ht="14.25" customHeight="1">
      <c r="A338" s="6"/>
      <c r="B338" s="6"/>
      <c r="C338" s="6"/>
      <c r="D338" s="6"/>
      <c r="E338" s="136"/>
      <c r="F338" s="136"/>
      <c r="G338" s="136"/>
      <c r="H338" s="136"/>
      <c r="I338" s="136"/>
      <c r="J338" s="136"/>
      <c r="K338" s="136"/>
      <c r="L338" s="137"/>
      <c r="M338" s="136"/>
      <c r="N338" s="136"/>
      <c r="O338" s="136"/>
      <c r="P338" s="7"/>
      <c r="Q338" s="6"/>
      <c r="R338" s="6"/>
      <c r="S338" s="6"/>
      <c r="T338" s="6"/>
      <c r="U338" s="6"/>
      <c r="V338" s="138"/>
      <c r="W338" s="7"/>
      <c r="X338" s="136"/>
      <c r="Y338" s="7"/>
      <c r="Z338" s="7"/>
      <c r="AA338" s="7"/>
      <c r="AB338" s="7"/>
      <c r="AC338" s="7"/>
      <c r="AD338" s="7"/>
      <c r="AE338" s="7"/>
      <c r="AF338" s="6"/>
      <c r="AG338" s="6"/>
      <c r="AH338" s="6"/>
      <c r="AI338" s="6"/>
      <c r="AJ338" s="6"/>
      <c r="AK338" s="6"/>
    </row>
    <row r="339" ht="14.25" customHeight="1">
      <c r="A339" s="6"/>
      <c r="B339" s="6"/>
      <c r="C339" s="6"/>
      <c r="D339" s="6"/>
      <c r="E339" s="136"/>
      <c r="F339" s="136"/>
      <c r="G339" s="136"/>
      <c r="H339" s="136"/>
      <c r="I339" s="136"/>
      <c r="J339" s="136"/>
      <c r="K339" s="136"/>
      <c r="L339" s="137"/>
      <c r="M339" s="136"/>
      <c r="N339" s="136"/>
      <c r="O339" s="136"/>
      <c r="P339" s="7"/>
      <c r="Q339" s="6"/>
      <c r="R339" s="6"/>
      <c r="S339" s="6"/>
      <c r="T339" s="6"/>
      <c r="U339" s="6"/>
      <c r="V339" s="138"/>
      <c r="W339" s="7"/>
      <c r="X339" s="136"/>
      <c r="Y339" s="7"/>
      <c r="Z339" s="7"/>
      <c r="AA339" s="7"/>
      <c r="AB339" s="7"/>
      <c r="AC339" s="7"/>
      <c r="AD339" s="7"/>
      <c r="AE339" s="7"/>
      <c r="AF339" s="6"/>
      <c r="AG339" s="6"/>
      <c r="AH339" s="6"/>
      <c r="AI339" s="6"/>
      <c r="AJ339" s="6"/>
      <c r="AK339" s="6"/>
    </row>
    <row r="340" ht="14.25" customHeight="1">
      <c r="A340" s="6"/>
      <c r="B340" s="6"/>
      <c r="C340" s="6"/>
      <c r="D340" s="6"/>
      <c r="E340" s="136"/>
      <c r="F340" s="136"/>
      <c r="G340" s="136"/>
      <c r="H340" s="136"/>
      <c r="I340" s="136"/>
      <c r="J340" s="136"/>
      <c r="K340" s="136"/>
      <c r="L340" s="137"/>
      <c r="M340" s="136"/>
      <c r="N340" s="136"/>
      <c r="O340" s="136"/>
      <c r="P340" s="7"/>
      <c r="Q340" s="6"/>
      <c r="R340" s="6"/>
      <c r="S340" s="6"/>
      <c r="T340" s="6"/>
      <c r="U340" s="6"/>
      <c r="V340" s="138"/>
      <c r="W340" s="7"/>
      <c r="X340" s="136"/>
      <c r="Y340" s="7"/>
      <c r="Z340" s="7"/>
      <c r="AA340" s="7"/>
      <c r="AB340" s="7"/>
      <c r="AC340" s="7"/>
      <c r="AD340" s="7"/>
      <c r="AE340" s="7"/>
      <c r="AF340" s="6"/>
      <c r="AG340" s="6"/>
      <c r="AH340" s="6"/>
      <c r="AI340" s="6"/>
      <c r="AJ340" s="6"/>
      <c r="AK340" s="6"/>
    </row>
    <row r="341" ht="14.25" customHeight="1">
      <c r="A341" s="6"/>
      <c r="B341" s="6"/>
      <c r="C341" s="6"/>
      <c r="D341" s="6"/>
      <c r="E341" s="136"/>
      <c r="F341" s="136"/>
      <c r="G341" s="136"/>
      <c r="H341" s="136"/>
      <c r="I341" s="136"/>
      <c r="J341" s="136"/>
      <c r="K341" s="136"/>
      <c r="L341" s="137"/>
      <c r="M341" s="136"/>
      <c r="N341" s="136"/>
      <c r="O341" s="136"/>
      <c r="P341" s="7"/>
      <c r="Q341" s="6"/>
      <c r="R341" s="6"/>
      <c r="S341" s="6"/>
      <c r="T341" s="6"/>
      <c r="U341" s="6"/>
      <c r="V341" s="138"/>
      <c r="W341" s="7"/>
      <c r="X341" s="136"/>
      <c r="Y341" s="7"/>
      <c r="Z341" s="7"/>
      <c r="AA341" s="7"/>
      <c r="AB341" s="7"/>
      <c r="AC341" s="7"/>
      <c r="AD341" s="7"/>
      <c r="AE341" s="7"/>
      <c r="AF341" s="6"/>
      <c r="AG341" s="6"/>
      <c r="AH341" s="6"/>
      <c r="AI341" s="6"/>
      <c r="AJ341" s="6"/>
      <c r="AK341" s="6"/>
    </row>
    <row r="342" ht="14.25" customHeight="1">
      <c r="A342" s="6"/>
      <c r="B342" s="6"/>
      <c r="C342" s="6"/>
      <c r="D342" s="6"/>
      <c r="E342" s="136"/>
      <c r="F342" s="136"/>
      <c r="G342" s="136"/>
      <c r="H342" s="136"/>
      <c r="I342" s="136"/>
      <c r="J342" s="136"/>
      <c r="K342" s="136"/>
      <c r="L342" s="137"/>
      <c r="M342" s="136"/>
      <c r="N342" s="136"/>
      <c r="O342" s="136"/>
      <c r="P342" s="7"/>
      <c r="Q342" s="6"/>
      <c r="R342" s="6"/>
      <c r="S342" s="6"/>
      <c r="T342" s="6"/>
      <c r="U342" s="6"/>
      <c r="V342" s="138"/>
      <c r="W342" s="7"/>
      <c r="X342" s="136"/>
      <c r="Y342" s="7"/>
      <c r="Z342" s="7"/>
      <c r="AA342" s="7"/>
      <c r="AB342" s="7"/>
      <c r="AC342" s="7"/>
      <c r="AD342" s="7"/>
      <c r="AE342" s="7"/>
      <c r="AF342" s="6"/>
      <c r="AG342" s="6"/>
      <c r="AH342" s="6"/>
      <c r="AI342" s="6"/>
      <c r="AJ342" s="6"/>
      <c r="AK342" s="6"/>
    </row>
    <row r="343" ht="14.25" customHeight="1">
      <c r="A343" s="6"/>
      <c r="B343" s="6"/>
      <c r="C343" s="6"/>
      <c r="D343" s="6"/>
      <c r="E343" s="136"/>
      <c r="F343" s="136"/>
      <c r="G343" s="136"/>
      <c r="H343" s="136"/>
      <c r="I343" s="136"/>
      <c r="J343" s="136"/>
      <c r="K343" s="136"/>
      <c r="L343" s="137"/>
      <c r="M343" s="136"/>
      <c r="N343" s="136"/>
      <c r="O343" s="136"/>
      <c r="P343" s="7"/>
      <c r="Q343" s="6"/>
      <c r="R343" s="6"/>
      <c r="S343" s="6"/>
      <c r="T343" s="6"/>
      <c r="U343" s="6"/>
      <c r="V343" s="138"/>
      <c r="W343" s="7"/>
      <c r="X343" s="136"/>
      <c r="Y343" s="7"/>
      <c r="Z343" s="7"/>
      <c r="AA343" s="7"/>
      <c r="AB343" s="7"/>
      <c r="AC343" s="7"/>
      <c r="AD343" s="7"/>
      <c r="AE343" s="7"/>
      <c r="AF343" s="6"/>
      <c r="AG343" s="6"/>
      <c r="AH343" s="6"/>
      <c r="AI343" s="6"/>
      <c r="AJ343" s="6"/>
      <c r="AK343" s="6"/>
    </row>
    <row r="344" ht="14.25" customHeight="1">
      <c r="A344" s="6"/>
      <c r="B344" s="6"/>
      <c r="C344" s="6"/>
      <c r="D344" s="6"/>
      <c r="E344" s="136"/>
      <c r="F344" s="136"/>
      <c r="G344" s="136"/>
      <c r="H344" s="136"/>
      <c r="I344" s="136"/>
      <c r="J344" s="136"/>
      <c r="K344" s="136"/>
      <c r="L344" s="137"/>
      <c r="M344" s="136"/>
      <c r="N344" s="136"/>
      <c r="O344" s="136"/>
      <c r="P344" s="7"/>
      <c r="Q344" s="6"/>
      <c r="R344" s="6"/>
      <c r="S344" s="6"/>
      <c r="T344" s="6"/>
      <c r="U344" s="6"/>
      <c r="V344" s="138"/>
      <c r="W344" s="7"/>
      <c r="X344" s="136"/>
      <c r="Y344" s="7"/>
      <c r="Z344" s="7"/>
      <c r="AA344" s="7"/>
      <c r="AB344" s="7"/>
      <c r="AC344" s="7"/>
      <c r="AD344" s="7"/>
      <c r="AE344" s="7"/>
      <c r="AF344" s="6"/>
      <c r="AG344" s="6"/>
      <c r="AH344" s="6"/>
      <c r="AI344" s="6"/>
      <c r="AJ344" s="6"/>
      <c r="AK344" s="6"/>
    </row>
    <row r="345" ht="14.25" customHeight="1">
      <c r="A345" s="6"/>
      <c r="B345" s="6"/>
      <c r="C345" s="6"/>
      <c r="D345" s="6"/>
      <c r="E345" s="136"/>
      <c r="F345" s="136"/>
      <c r="G345" s="136"/>
      <c r="H345" s="136"/>
      <c r="I345" s="136"/>
      <c r="J345" s="136"/>
      <c r="K345" s="136"/>
      <c r="L345" s="137"/>
      <c r="M345" s="136"/>
      <c r="N345" s="136"/>
      <c r="O345" s="136"/>
      <c r="P345" s="7"/>
      <c r="Q345" s="6"/>
      <c r="R345" s="6"/>
      <c r="S345" s="6"/>
      <c r="T345" s="6"/>
      <c r="U345" s="6"/>
      <c r="V345" s="138"/>
      <c r="W345" s="7"/>
      <c r="X345" s="136"/>
      <c r="Y345" s="7"/>
      <c r="Z345" s="7"/>
      <c r="AA345" s="7"/>
      <c r="AB345" s="7"/>
      <c r="AC345" s="7"/>
      <c r="AD345" s="7"/>
      <c r="AE345" s="7"/>
      <c r="AF345" s="6"/>
      <c r="AG345" s="6"/>
      <c r="AH345" s="6"/>
      <c r="AI345" s="6"/>
      <c r="AJ345" s="6"/>
      <c r="AK345" s="6"/>
    </row>
    <row r="346" ht="14.25" customHeight="1">
      <c r="A346" s="6"/>
      <c r="B346" s="6"/>
      <c r="C346" s="6"/>
      <c r="D346" s="6"/>
      <c r="E346" s="136"/>
      <c r="F346" s="136"/>
      <c r="G346" s="136"/>
      <c r="H346" s="136"/>
      <c r="I346" s="136"/>
      <c r="J346" s="136"/>
      <c r="K346" s="136"/>
      <c r="L346" s="137"/>
      <c r="M346" s="136"/>
      <c r="N346" s="136"/>
      <c r="O346" s="136"/>
      <c r="P346" s="7"/>
      <c r="Q346" s="6"/>
      <c r="R346" s="6"/>
      <c r="S346" s="6"/>
      <c r="T346" s="6"/>
      <c r="U346" s="6"/>
      <c r="V346" s="138"/>
      <c r="W346" s="7"/>
      <c r="X346" s="136"/>
      <c r="Y346" s="7"/>
      <c r="Z346" s="7"/>
      <c r="AA346" s="7"/>
      <c r="AB346" s="7"/>
      <c r="AC346" s="7"/>
      <c r="AD346" s="7"/>
      <c r="AE346" s="7"/>
      <c r="AF346" s="6"/>
      <c r="AG346" s="6"/>
      <c r="AH346" s="6"/>
      <c r="AI346" s="6"/>
      <c r="AJ346" s="6"/>
      <c r="AK346" s="6"/>
    </row>
    <row r="347" ht="14.25" customHeight="1">
      <c r="A347" s="6"/>
      <c r="B347" s="6"/>
      <c r="C347" s="6"/>
      <c r="D347" s="6"/>
      <c r="E347" s="136"/>
      <c r="F347" s="136"/>
      <c r="G347" s="136"/>
      <c r="H347" s="136"/>
      <c r="I347" s="136"/>
      <c r="J347" s="136"/>
      <c r="K347" s="136"/>
      <c r="L347" s="137"/>
      <c r="M347" s="136"/>
      <c r="N347" s="136"/>
      <c r="O347" s="136"/>
      <c r="P347" s="7"/>
      <c r="Q347" s="6"/>
      <c r="R347" s="6"/>
      <c r="S347" s="6"/>
      <c r="T347" s="6"/>
      <c r="U347" s="6"/>
      <c r="V347" s="138"/>
      <c r="W347" s="7"/>
      <c r="X347" s="136"/>
      <c r="Y347" s="7"/>
      <c r="Z347" s="7"/>
      <c r="AA347" s="7"/>
      <c r="AB347" s="7"/>
      <c r="AC347" s="7"/>
      <c r="AD347" s="7"/>
      <c r="AE347" s="7"/>
      <c r="AF347" s="6"/>
      <c r="AG347" s="6"/>
      <c r="AH347" s="6"/>
      <c r="AI347" s="6"/>
      <c r="AJ347" s="6"/>
      <c r="AK347" s="6"/>
    </row>
    <row r="348" ht="14.25" customHeight="1">
      <c r="A348" s="6"/>
      <c r="B348" s="6"/>
      <c r="C348" s="6"/>
      <c r="D348" s="6"/>
      <c r="E348" s="136"/>
      <c r="F348" s="136"/>
      <c r="G348" s="136"/>
      <c r="H348" s="136"/>
      <c r="I348" s="136"/>
      <c r="J348" s="136"/>
      <c r="K348" s="136"/>
      <c r="L348" s="137"/>
      <c r="M348" s="136"/>
      <c r="N348" s="136"/>
      <c r="O348" s="136"/>
      <c r="P348" s="7"/>
      <c r="Q348" s="6"/>
      <c r="R348" s="6"/>
      <c r="S348" s="6"/>
      <c r="T348" s="6"/>
      <c r="U348" s="6"/>
      <c r="V348" s="138"/>
      <c r="W348" s="7"/>
      <c r="X348" s="136"/>
      <c r="Y348" s="7"/>
      <c r="Z348" s="7"/>
      <c r="AA348" s="7"/>
      <c r="AB348" s="7"/>
      <c r="AC348" s="7"/>
      <c r="AD348" s="7"/>
      <c r="AE348" s="7"/>
      <c r="AF348" s="6"/>
      <c r="AG348" s="6"/>
      <c r="AH348" s="6"/>
      <c r="AI348" s="6"/>
      <c r="AJ348" s="6"/>
      <c r="AK348" s="6"/>
    </row>
    <row r="349" ht="14.25" customHeight="1">
      <c r="A349" s="6"/>
      <c r="B349" s="6"/>
      <c r="C349" s="6"/>
      <c r="D349" s="6"/>
      <c r="E349" s="136"/>
      <c r="F349" s="136"/>
      <c r="G349" s="136"/>
      <c r="H349" s="136"/>
      <c r="I349" s="136"/>
      <c r="J349" s="136"/>
      <c r="K349" s="136"/>
      <c r="L349" s="137"/>
      <c r="M349" s="136"/>
      <c r="N349" s="136"/>
      <c r="O349" s="136"/>
      <c r="P349" s="7"/>
      <c r="Q349" s="6"/>
      <c r="R349" s="6"/>
      <c r="S349" s="6"/>
      <c r="T349" s="6"/>
      <c r="U349" s="6"/>
      <c r="V349" s="138"/>
      <c r="W349" s="7"/>
      <c r="X349" s="136"/>
      <c r="Y349" s="7"/>
      <c r="Z349" s="7"/>
      <c r="AA349" s="7"/>
      <c r="AB349" s="7"/>
      <c r="AC349" s="7"/>
      <c r="AD349" s="7"/>
      <c r="AE349" s="7"/>
      <c r="AF349" s="6"/>
      <c r="AG349" s="6"/>
      <c r="AH349" s="6"/>
      <c r="AI349" s="6"/>
      <c r="AJ349" s="6"/>
      <c r="AK349" s="6"/>
    </row>
    <row r="350" ht="14.25" customHeight="1">
      <c r="A350" s="6"/>
      <c r="B350" s="6"/>
      <c r="C350" s="6"/>
      <c r="D350" s="6"/>
      <c r="E350" s="136"/>
      <c r="F350" s="136"/>
      <c r="G350" s="136"/>
      <c r="H350" s="136"/>
      <c r="I350" s="136"/>
      <c r="J350" s="136"/>
      <c r="K350" s="136"/>
      <c r="L350" s="137"/>
      <c r="M350" s="136"/>
      <c r="N350" s="136"/>
      <c r="O350" s="136"/>
      <c r="P350" s="7"/>
      <c r="Q350" s="6"/>
      <c r="R350" s="6"/>
      <c r="S350" s="6"/>
      <c r="T350" s="6"/>
      <c r="U350" s="6"/>
      <c r="V350" s="138"/>
      <c r="W350" s="7"/>
      <c r="X350" s="136"/>
      <c r="Y350" s="7"/>
      <c r="Z350" s="7"/>
      <c r="AA350" s="7"/>
      <c r="AB350" s="7"/>
      <c r="AC350" s="7"/>
      <c r="AD350" s="7"/>
      <c r="AE350" s="7"/>
      <c r="AF350" s="6"/>
      <c r="AG350" s="6"/>
      <c r="AH350" s="6"/>
      <c r="AI350" s="6"/>
      <c r="AJ350" s="6"/>
      <c r="AK350" s="6"/>
    </row>
    <row r="351" ht="14.25" customHeight="1">
      <c r="A351" s="6"/>
      <c r="B351" s="6"/>
      <c r="C351" s="6"/>
      <c r="D351" s="6"/>
      <c r="E351" s="136"/>
      <c r="F351" s="136"/>
      <c r="G351" s="136"/>
      <c r="H351" s="136"/>
      <c r="I351" s="136"/>
      <c r="J351" s="136"/>
      <c r="K351" s="136"/>
      <c r="L351" s="137"/>
      <c r="M351" s="136"/>
      <c r="N351" s="136"/>
      <c r="O351" s="136"/>
      <c r="P351" s="7"/>
      <c r="Q351" s="6"/>
      <c r="R351" s="6"/>
      <c r="S351" s="6"/>
      <c r="T351" s="6"/>
      <c r="U351" s="6"/>
      <c r="V351" s="138"/>
      <c r="W351" s="7"/>
      <c r="X351" s="136"/>
      <c r="Y351" s="7"/>
      <c r="Z351" s="7"/>
      <c r="AA351" s="7"/>
      <c r="AB351" s="7"/>
      <c r="AC351" s="7"/>
      <c r="AD351" s="7"/>
      <c r="AE351" s="7"/>
      <c r="AF351" s="6"/>
      <c r="AG351" s="6"/>
      <c r="AH351" s="6"/>
      <c r="AI351" s="6"/>
      <c r="AJ351" s="6"/>
      <c r="AK351" s="6"/>
    </row>
    <row r="352" ht="14.25" customHeight="1">
      <c r="A352" s="6"/>
      <c r="B352" s="6"/>
      <c r="C352" s="6"/>
      <c r="D352" s="6"/>
      <c r="E352" s="136"/>
      <c r="F352" s="136"/>
      <c r="G352" s="136"/>
      <c r="H352" s="136"/>
      <c r="I352" s="136"/>
      <c r="J352" s="136"/>
      <c r="K352" s="136"/>
      <c r="L352" s="137"/>
      <c r="M352" s="136"/>
      <c r="N352" s="136"/>
      <c r="O352" s="136"/>
      <c r="P352" s="7"/>
      <c r="Q352" s="6"/>
      <c r="R352" s="6"/>
      <c r="S352" s="6"/>
      <c r="T352" s="6"/>
      <c r="U352" s="6"/>
      <c r="V352" s="138"/>
      <c r="W352" s="7"/>
      <c r="X352" s="136"/>
      <c r="Y352" s="7"/>
      <c r="Z352" s="7"/>
      <c r="AA352" s="7"/>
      <c r="AB352" s="7"/>
      <c r="AC352" s="7"/>
      <c r="AD352" s="7"/>
      <c r="AE352" s="7"/>
      <c r="AF352" s="6"/>
      <c r="AG352" s="6"/>
      <c r="AH352" s="6"/>
      <c r="AI352" s="6"/>
      <c r="AJ352" s="6"/>
      <c r="AK352" s="6"/>
    </row>
    <row r="353" ht="14.25" customHeight="1">
      <c r="A353" s="6"/>
      <c r="B353" s="6"/>
      <c r="C353" s="6"/>
      <c r="D353" s="6"/>
      <c r="E353" s="136"/>
      <c r="F353" s="136"/>
      <c r="G353" s="136"/>
      <c r="H353" s="136"/>
      <c r="I353" s="136"/>
      <c r="J353" s="136"/>
      <c r="K353" s="136"/>
      <c r="L353" s="137"/>
      <c r="M353" s="136"/>
      <c r="N353" s="136"/>
      <c r="O353" s="136"/>
      <c r="P353" s="7"/>
      <c r="Q353" s="6"/>
      <c r="R353" s="6"/>
      <c r="S353" s="6"/>
      <c r="T353" s="6"/>
      <c r="U353" s="6"/>
      <c r="V353" s="138"/>
      <c r="W353" s="7"/>
      <c r="X353" s="136"/>
      <c r="Y353" s="7"/>
      <c r="Z353" s="7"/>
      <c r="AA353" s="7"/>
      <c r="AB353" s="7"/>
      <c r="AC353" s="7"/>
      <c r="AD353" s="7"/>
      <c r="AE353" s="7"/>
      <c r="AF353" s="6"/>
      <c r="AG353" s="6"/>
      <c r="AH353" s="6"/>
      <c r="AI353" s="6"/>
      <c r="AJ353" s="6"/>
      <c r="AK353" s="6"/>
    </row>
    <row r="354" ht="14.25" customHeight="1">
      <c r="A354" s="6"/>
      <c r="B354" s="6"/>
      <c r="C354" s="6"/>
      <c r="D354" s="6"/>
      <c r="E354" s="136"/>
      <c r="F354" s="136"/>
      <c r="G354" s="136"/>
      <c r="H354" s="136"/>
      <c r="I354" s="136"/>
      <c r="J354" s="136"/>
      <c r="K354" s="136"/>
      <c r="L354" s="137"/>
      <c r="M354" s="136"/>
      <c r="N354" s="136"/>
      <c r="O354" s="136"/>
      <c r="P354" s="7"/>
      <c r="Q354" s="6"/>
      <c r="R354" s="6"/>
      <c r="S354" s="6"/>
      <c r="T354" s="6"/>
      <c r="U354" s="6"/>
      <c r="V354" s="138"/>
      <c r="W354" s="7"/>
      <c r="X354" s="136"/>
      <c r="Y354" s="7"/>
      <c r="Z354" s="7"/>
      <c r="AA354" s="7"/>
      <c r="AB354" s="7"/>
      <c r="AC354" s="7"/>
      <c r="AD354" s="7"/>
      <c r="AE354" s="7"/>
      <c r="AF354" s="6"/>
      <c r="AG354" s="6"/>
      <c r="AH354" s="6"/>
      <c r="AI354" s="6"/>
      <c r="AJ354" s="6"/>
      <c r="AK354" s="6"/>
    </row>
    <row r="355" ht="14.25" customHeight="1">
      <c r="A355" s="6"/>
      <c r="B355" s="6"/>
      <c r="C355" s="6"/>
      <c r="D355" s="6"/>
      <c r="E355" s="136"/>
      <c r="F355" s="136"/>
      <c r="G355" s="136"/>
      <c r="H355" s="136"/>
      <c r="I355" s="136"/>
      <c r="J355" s="136"/>
      <c r="K355" s="136"/>
      <c r="L355" s="137"/>
      <c r="M355" s="136"/>
      <c r="N355" s="136"/>
      <c r="O355" s="136"/>
      <c r="P355" s="7"/>
      <c r="Q355" s="6"/>
      <c r="R355" s="6"/>
      <c r="S355" s="6"/>
      <c r="T355" s="6"/>
      <c r="U355" s="6"/>
      <c r="V355" s="138"/>
      <c r="W355" s="7"/>
      <c r="X355" s="136"/>
      <c r="Y355" s="7"/>
      <c r="Z355" s="7"/>
      <c r="AA355" s="7"/>
      <c r="AB355" s="7"/>
      <c r="AC355" s="7"/>
      <c r="AD355" s="7"/>
      <c r="AE355" s="7"/>
      <c r="AF355" s="6"/>
      <c r="AG355" s="6"/>
      <c r="AH355" s="6"/>
      <c r="AI355" s="6"/>
      <c r="AJ355" s="6"/>
      <c r="AK355" s="6"/>
    </row>
    <row r="356" ht="14.25" customHeight="1">
      <c r="A356" s="6"/>
      <c r="B356" s="6"/>
      <c r="C356" s="6"/>
      <c r="D356" s="6"/>
      <c r="E356" s="136"/>
      <c r="F356" s="136"/>
      <c r="G356" s="136"/>
      <c r="H356" s="136"/>
      <c r="I356" s="136"/>
      <c r="J356" s="136"/>
      <c r="K356" s="136"/>
      <c r="L356" s="137"/>
      <c r="M356" s="136"/>
      <c r="N356" s="136"/>
      <c r="O356" s="136"/>
      <c r="P356" s="7"/>
      <c r="Q356" s="6"/>
      <c r="R356" s="6"/>
      <c r="S356" s="6"/>
      <c r="T356" s="6"/>
      <c r="U356" s="6"/>
      <c r="V356" s="138"/>
      <c r="W356" s="7"/>
      <c r="X356" s="136"/>
      <c r="Y356" s="7"/>
      <c r="Z356" s="7"/>
      <c r="AA356" s="7"/>
      <c r="AB356" s="7"/>
      <c r="AC356" s="7"/>
      <c r="AD356" s="7"/>
      <c r="AE356" s="7"/>
      <c r="AF356" s="6"/>
      <c r="AG356" s="6"/>
      <c r="AH356" s="6"/>
      <c r="AI356" s="6"/>
      <c r="AJ356" s="6"/>
      <c r="AK356" s="6"/>
    </row>
    <row r="357" ht="14.25" customHeight="1">
      <c r="A357" s="6"/>
      <c r="B357" s="6"/>
      <c r="C357" s="6"/>
      <c r="D357" s="6"/>
      <c r="E357" s="136"/>
      <c r="F357" s="136"/>
      <c r="G357" s="136"/>
      <c r="H357" s="136"/>
      <c r="I357" s="136"/>
      <c r="J357" s="136"/>
      <c r="K357" s="136"/>
      <c r="L357" s="137"/>
      <c r="M357" s="136"/>
      <c r="N357" s="136"/>
      <c r="O357" s="136"/>
      <c r="P357" s="7"/>
      <c r="Q357" s="6"/>
      <c r="R357" s="6"/>
      <c r="S357" s="6"/>
      <c r="T357" s="6"/>
      <c r="U357" s="6"/>
      <c r="V357" s="138"/>
      <c r="W357" s="7"/>
      <c r="X357" s="136"/>
      <c r="Y357" s="7"/>
      <c r="Z357" s="7"/>
      <c r="AA357" s="7"/>
      <c r="AB357" s="7"/>
      <c r="AC357" s="7"/>
      <c r="AD357" s="7"/>
      <c r="AE357" s="7"/>
      <c r="AF357" s="6"/>
      <c r="AG357" s="6"/>
      <c r="AH357" s="6"/>
      <c r="AI357" s="6"/>
      <c r="AJ357" s="6"/>
      <c r="AK357" s="6"/>
    </row>
    <row r="358" ht="14.25" customHeight="1">
      <c r="A358" s="6"/>
      <c r="B358" s="6"/>
      <c r="C358" s="6"/>
      <c r="D358" s="6"/>
      <c r="E358" s="136"/>
      <c r="F358" s="136"/>
      <c r="G358" s="136"/>
      <c r="H358" s="136"/>
      <c r="I358" s="136"/>
      <c r="J358" s="136"/>
      <c r="K358" s="136"/>
      <c r="L358" s="137"/>
      <c r="M358" s="136"/>
      <c r="N358" s="136"/>
      <c r="O358" s="136"/>
      <c r="P358" s="7"/>
      <c r="Q358" s="6"/>
      <c r="R358" s="6"/>
      <c r="S358" s="6"/>
      <c r="T358" s="6"/>
      <c r="U358" s="6"/>
      <c r="V358" s="138"/>
      <c r="W358" s="7"/>
      <c r="X358" s="136"/>
      <c r="Y358" s="7"/>
      <c r="Z358" s="7"/>
      <c r="AA358" s="7"/>
      <c r="AB358" s="7"/>
      <c r="AC358" s="7"/>
      <c r="AD358" s="7"/>
      <c r="AE358" s="7"/>
      <c r="AF358" s="6"/>
      <c r="AG358" s="6"/>
      <c r="AH358" s="6"/>
      <c r="AI358" s="6"/>
      <c r="AJ358" s="6"/>
      <c r="AK358" s="6"/>
    </row>
    <row r="359" ht="14.25" customHeight="1">
      <c r="A359" s="6"/>
      <c r="B359" s="6"/>
      <c r="C359" s="6"/>
      <c r="D359" s="6"/>
      <c r="E359" s="136"/>
      <c r="F359" s="136"/>
      <c r="G359" s="136"/>
      <c r="H359" s="136"/>
      <c r="I359" s="136"/>
      <c r="J359" s="136"/>
      <c r="K359" s="136"/>
      <c r="L359" s="137"/>
      <c r="M359" s="136"/>
      <c r="N359" s="136"/>
      <c r="O359" s="136"/>
      <c r="P359" s="7"/>
      <c r="Q359" s="6"/>
      <c r="R359" s="6"/>
      <c r="S359" s="6"/>
      <c r="T359" s="6"/>
      <c r="U359" s="6"/>
      <c r="V359" s="138"/>
      <c r="W359" s="7"/>
      <c r="X359" s="136"/>
      <c r="Y359" s="7"/>
      <c r="Z359" s="7"/>
      <c r="AA359" s="7"/>
      <c r="AB359" s="7"/>
      <c r="AC359" s="7"/>
      <c r="AD359" s="7"/>
      <c r="AE359" s="7"/>
      <c r="AF359" s="6"/>
      <c r="AG359" s="6"/>
      <c r="AH359" s="6"/>
      <c r="AI359" s="6"/>
      <c r="AJ359" s="6"/>
      <c r="AK359" s="6"/>
    </row>
    <row r="360" ht="14.25" customHeight="1">
      <c r="A360" s="6"/>
      <c r="B360" s="6"/>
      <c r="C360" s="6"/>
      <c r="D360" s="6"/>
      <c r="E360" s="136"/>
      <c r="F360" s="136"/>
      <c r="G360" s="136"/>
      <c r="H360" s="136"/>
      <c r="I360" s="136"/>
      <c r="J360" s="136"/>
      <c r="K360" s="136"/>
      <c r="L360" s="137"/>
      <c r="M360" s="136"/>
      <c r="N360" s="136"/>
      <c r="O360" s="136"/>
      <c r="P360" s="7"/>
      <c r="Q360" s="6"/>
      <c r="R360" s="6"/>
      <c r="S360" s="6"/>
      <c r="T360" s="6"/>
      <c r="U360" s="6"/>
      <c r="V360" s="138"/>
      <c r="W360" s="7"/>
      <c r="X360" s="136"/>
      <c r="Y360" s="7"/>
      <c r="Z360" s="7"/>
      <c r="AA360" s="7"/>
      <c r="AB360" s="7"/>
      <c r="AC360" s="7"/>
      <c r="AD360" s="7"/>
      <c r="AE360" s="7"/>
      <c r="AF360" s="6"/>
      <c r="AG360" s="6"/>
      <c r="AH360" s="6"/>
      <c r="AI360" s="6"/>
      <c r="AJ360" s="6"/>
      <c r="AK360" s="6"/>
    </row>
    <row r="361" ht="14.25" customHeight="1">
      <c r="A361" s="6"/>
      <c r="B361" s="6"/>
      <c r="C361" s="6"/>
      <c r="D361" s="6"/>
      <c r="E361" s="136"/>
      <c r="F361" s="136"/>
      <c r="G361" s="136"/>
      <c r="H361" s="136"/>
      <c r="I361" s="136"/>
      <c r="J361" s="136"/>
      <c r="K361" s="136"/>
      <c r="L361" s="137"/>
      <c r="M361" s="136"/>
      <c r="N361" s="136"/>
      <c r="O361" s="136"/>
      <c r="P361" s="7"/>
      <c r="Q361" s="6"/>
      <c r="R361" s="6"/>
      <c r="S361" s="6"/>
      <c r="T361" s="6"/>
      <c r="U361" s="6"/>
      <c r="V361" s="138"/>
      <c r="W361" s="7"/>
      <c r="X361" s="136"/>
      <c r="Y361" s="7"/>
      <c r="Z361" s="7"/>
      <c r="AA361" s="7"/>
      <c r="AB361" s="7"/>
      <c r="AC361" s="7"/>
      <c r="AD361" s="7"/>
      <c r="AE361" s="7"/>
      <c r="AF361" s="6"/>
      <c r="AG361" s="6"/>
      <c r="AH361" s="6"/>
      <c r="AI361" s="6"/>
      <c r="AJ361" s="6"/>
      <c r="AK361" s="6"/>
    </row>
    <row r="362" ht="14.25" customHeight="1">
      <c r="A362" s="6"/>
      <c r="B362" s="6"/>
      <c r="C362" s="6"/>
      <c r="D362" s="6"/>
      <c r="E362" s="136"/>
      <c r="F362" s="136"/>
      <c r="G362" s="136"/>
      <c r="H362" s="136"/>
      <c r="I362" s="136"/>
      <c r="J362" s="136"/>
      <c r="K362" s="136"/>
      <c r="L362" s="137"/>
      <c r="M362" s="136"/>
      <c r="N362" s="136"/>
      <c r="O362" s="136"/>
      <c r="P362" s="7"/>
      <c r="Q362" s="6"/>
      <c r="R362" s="6"/>
      <c r="S362" s="6"/>
      <c r="T362" s="6"/>
      <c r="U362" s="6"/>
      <c r="V362" s="138"/>
      <c r="W362" s="7"/>
      <c r="X362" s="136"/>
      <c r="Y362" s="7"/>
      <c r="Z362" s="7"/>
      <c r="AA362" s="7"/>
      <c r="AB362" s="7"/>
      <c r="AC362" s="7"/>
      <c r="AD362" s="7"/>
      <c r="AE362" s="7"/>
      <c r="AF362" s="6"/>
      <c r="AG362" s="6"/>
      <c r="AH362" s="6"/>
      <c r="AI362" s="6"/>
      <c r="AJ362" s="6"/>
      <c r="AK362" s="6"/>
    </row>
    <row r="363" ht="14.25" customHeight="1">
      <c r="A363" s="6"/>
      <c r="B363" s="6"/>
      <c r="C363" s="6"/>
      <c r="D363" s="6"/>
      <c r="E363" s="136"/>
      <c r="F363" s="136"/>
      <c r="G363" s="136"/>
      <c r="H363" s="136"/>
      <c r="I363" s="136"/>
      <c r="J363" s="136"/>
      <c r="K363" s="136"/>
      <c r="L363" s="137"/>
      <c r="M363" s="136"/>
      <c r="N363" s="136"/>
      <c r="O363" s="136"/>
      <c r="P363" s="7"/>
      <c r="Q363" s="6"/>
      <c r="R363" s="6"/>
      <c r="S363" s="6"/>
      <c r="T363" s="6"/>
      <c r="U363" s="6"/>
      <c r="V363" s="138"/>
      <c r="W363" s="7"/>
      <c r="X363" s="136"/>
      <c r="Y363" s="7"/>
      <c r="Z363" s="7"/>
      <c r="AA363" s="7"/>
      <c r="AB363" s="7"/>
      <c r="AC363" s="7"/>
      <c r="AD363" s="7"/>
      <c r="AE363" s="7"/>
      <c r="AF363" s="6"/>
      <c r="AG363" s="6"/>
      <c r="AH363" s="6"/>
      <c r="AI363" s="6"/>
      <c r="AJ363" s="6"/>
      <c r="AK363" s="6"/>
    </row>
    <row r="364" ht="14.25" customHeight="1">
      <c r="A364" s="6"/>
      <c r="B364" s="6"/>
      <c r="C364" s="6"/>
      <c r="D364" s="6"/>
      <c r="E364" s="136"/>
      <c r="F364" s="136"/>
      <c r="G364" s="136"/>
      <c r="H364" s="136"/>
      <c r="I364" s="136"/>
      <c r="J364" s="136"/>
      <c r="K364" s="136"/>
      <c r="L364" s="137"/>
      <c r="M364" s="136"/>
      <c r="N364" s="136"/>
      <c r="O364" s="136"/>
      <c r="P364" s="7"/>
      <c r="Q364" s="6"/>
      <c r="R364" s="6"/>
      <c r="S364" s="6"/>
      <c r="T364" s="6"/>
      <c r="U364" s="6"/>
      <c r="V364" s="138"/>
      <c r="W364" s="7"/>
      <c r="X364" s="136"/>
      <c r="Y364" s="7"/>
      <c r="Z364" s="7"/>
      <c r="AA364" s="7"/>
      <c r="AB364" s="7"/>
      <c r="AC364" s="7"/>
      <c r="AD364" s="7"/>
      <c r="AE364" s="7"/>
      <c r="AF364" s="6"/>
      <c r="AG364" s="6"/>
      <c r="AH364" s="6"/>
      <c r="AI364" s="6"/>
      <c r="AJ364" s="6"/>
      <c r="AK364" s="6"/>
    </row>
    <row r="365" ht="14.25" customHeight="1">
      <c r="A365" s="6"/>
      <c r="B365" s="6"/>
      <c r="C365" s="6"/>
      <c r="D365" s="6"/>
      <c r="E365" s="136"/>
      <c r="F365" s="136"/>
      <c r="G365" s="136"/>
      <c r="H365" s="136"/>
      <c r="I365" s="136"/>
      <c r="J365" s="136"/>
      <c r="K365" s="136"/>
      <c r="L365" s="137"/>
      <c r="M365" s="136"/>
      <c r="N365" s="136"/>
      <c r="O365" s="136"/>
      <c r="P365" s="7"/>
      <c r="Q365" s="6"/>
      <c r="R365" s="6"/>
      <c r="S365" s="6"/>
      <c r="T365" s="6"/>
      <c r="U365" s="6"/>
      <c r="V365" s="138"/>
      <c r="W365" s="7"/>
      <c r="X365" s="136"/>
      <c r="Y365" s="7"/>
      <c r="Z365" s="7"/>
      <c r="AA365" s="7"/>
      <c r="AB365" s="7"/>
      <c r="AC365" s="7"/>
      <c r="AD365" s="7"/>
      <c r="AE365" s="7"/>
      <c r="AF365" s="6"/>
      <c r="AG365" s="6"/>
      <c r="AH365" s="6"/>
      <c r="AI365" s="6"/>
      <c r="AJ365" s="6"/>
      <c r="AK365" s="6"/>
    </row>
    <row r="366" ht="14.25" customHeight="1">
      <c r="A366" s="6"/>
      <c r="B366" s="6"/>
      <c r="C366" s="6"/>
      <c r="D366" s="6"/>
      <c r="E366" s="136"/>
      <c r="F366" s="136"/>
      <c r="G366" s="136"/>
      <c r="H366" s="136"/>
      <c r="I366" s="136"/>
      <c r="J366" s="136"/>
      <c r="K366" s="136"/>
      <c r="L366" s="137"/>
      <c r="M366" s="136"/>
      <c r="N366" s="136"/>
      <c r="O366" s="136"/>
      <c r="P366" s="7"/>
      <c r="Q366" s="6"/>
      <c r="R366" s="6"/>
      <c r="S366" s="6"/>
      <c r="T366" s="6"/>
      <c r="U366" s="6"/>
      <c r="V366" s="138"/>
      <c r="W366" s="7"/>
      <c r="X366" s="136"/>
      <c r="Y366" s="7"/>
      <c r="Z366" s="7"/>
      <c r="AA366" s="7"/>
      <c r="AB366" s="7"/>
      <c r="AC366" s="7"/>
      <c r="AD366" s="7"/>
      <c r="AE366" s="7"/>
      <c r="AF366" s="6"/>
      <c r="AG366" s="6"/>
      <c r="AH366" s="6"/>
      <c r="AI366" s="6"/>
      <c r="AJ366" s="6"/>
      <c r="AK366" s="6"/>
    </row>
    <row r="367" ht="14.25" customHeight="1">
      <c r="A367" s="6"/>
      <c r="B367" s="6"/>
      <c r="C367" s="6"/>
      <c r="D367" s="6"/>
      <c r="E367" s="136"/>
      <c r="F367" s="136"/>
      <c r="G367" s="136"/>
      <c r="H367" s="136"/>
      <c r="I367" s="136"/>
      <c r="J367" s="136"/>
      <c r="K367" s="136"/>
      <c r="L367" s="137"/>
      <c r="M367" s="136"/>
      <c r="N367" s="136"/>
      <c r="O367" s="136"/>
      <c r="P367" s="7"/>
      <c r="Q367" s="6"/>
      <c r="R367" s="6"/>
      <c r="S367" s="6"/>
      <c r="T367" s="6"/>
      <c r="U367" s="6"/>
      <c r="V367" s="138"/>
      <c r="W367" s="7"/>
      <c r="X367" s="136"/>
      <c r="Y367" s="7"/>
      <c r="Z367" s="7"/>
      <c r="AA367" s="7"/>
      <c r="AB367" s="7"/>
      <c r="AC367" s="7"/>
      <c r="AD367" s="7"/>
      <c r="AE367" s="7"/>
      <c r="AF367" s="6"/>
      <c r="AG367" s="6"/>
      <c r="AH367" s="6"/>
      <c r="AI367" s="6"/>
      <c r="AJ367" s="6"/>
      <c r="AK367" s="6"/>
    </row>
    <row r="368" ht="14.25" customHeight="1">
      <c r="A368" s="6"/>
      <c r="B368" s="6"/>
      <c r="C368" s="6"/>
      <c r="D368" s="6"/>
      <c r="E368" s="136"/>
      <c r="F368" s="136"/>
      <c r="G368" s="136"/>
      <c r="H368" s="136"/>
      <c r="I368" s="136"/>
      <c r="J368" s="136"/>
      <c r="K368" s="136"/>
      <c r="L368" s="137"/>
      <c r="M368" s="136"/>
      <c r="N368" s="136"/>
      <c r="O368" s="136"/>
      <c r="P368" s="7"/>
      <c r="Q368" s="6"/>
      <c r="R368" s="6"/>
      <c r="S368" s="6"/>
      <c r="T368" s="6"/>
      <c r="U368" s="6"/>
      <c r="V368" s="138"/>
      <c r="W368" s="7"/>
      <c r="X368" s="136"/>
      <c r="Y368" s="7"/>
      <c r="Z368" s="7"/>
      <c r="AA368" s="7"/>
      <c r="AB368" s="7"/>
      <c r="AC368" s="7"/>
      <c r="AD368" s="7"/>
      <c r="AE368" s="7"/>
      <c r="AF368" s="6"/>
      <c r="AG368" s="6"/>
      <c r="AH368" s="6"/>
      <c r="AI368" s="6"/>
      <c r="AJ368" s="6"/>
      <c r="AK368" s="6"/>
    </row>
    <row r="369" ht="14.25" customHeight="1">
      <c r="A369" s="6"/>
      <c r="B369" s="6"/>
      <c r="C369" s="6"/>
      <c r="D369" s="6"/>
      <c r="E369" s="136"/>
      <c r="F369" s="136"/>
      <c r="G369" s="136"/>
      <c r="H369" s="136"/>
      <c r="I369" s="136"/>
      <c r="J369" s="136"/>
      <c r="K369" s="136"/>
      <c r="L369" s="137"/>
      <c r="M369" s="136"/>
      <c r="N369" s="136"/>
      <c r="O369" s="136"/>
      <c r="P369" s="7"/>
      <c r="Q369" s="6"/>
      <c r="R369" s="6"/>
      <c r="S369" s="6"/>
      <c r="T369" s="6"/>
      <c r="U369" s="6"/>
      <c r="V369" s="138"/>
      <c r="W369" s="7"/>
      <c r="X369" s="136"/>
      <c r="Y369" s="7"/>
      <c r="Z369" s="7"/>
      <c r="AA369" s="7"/>
      <c r="AB369" s="7"/>
      <c r="AC369" s="7"/>
      <c r="AD369" s="7"/>
      <c r="AE369" s="7"/>
      <c r="AF369" s="6"/>
      <c r="AG369" s="6"/>
      <c r="AH369" s="6"/>
      <c r="AI369" s="6"/>
      <c r="AJ369" s="6"/>
      <c r="AK369" s="6"/>
    </row>
    <row r="370" ht="14.25" customHeight="1">
      <c r="A370" s="6"/>
      <c r="B370" s="6"/>
      <c r="C370" s="6"/>
      <c r="D370" s="6"/>
      <c r="E370" s="136"/>
      <c r="F370" s="136"/>
      <c r="G370" s="136"/>
      <c r="H370" s="136"/>
      <c r="I370" s="136"/>
      <c r="J370" s="136"/>
      <c r="K370" s="136"/>
      <c r="L370" s="137"/>
      <c r="M370" s="136"/>
      <c r="N370" s="136"/>
      <c r="O370" s="136"/>
      <c r="P370" s="7"/>
      <c r="Q370" s="6"/>
      <c r="R370" s="6"/>
      <c r="S370" s="6"/>
      <c r="T370" s="6"/>
      <c r="U370" s="6"/>
      <c r="V370" s="138"/>
      <c r="W370" s="7"/>
      <c r="X370" s="136"/>
      <c r="Y370" s="7"/>
      <c r="Z370" s="7"/>
      <c r="AA370" s="7"/>
      <c r="AB370" s="7"/>
      <c r="AC370" s="7"/>
      <c r="AD370" s="7"/>
      <c r="AE370" s="7"/>
      <c r="AF370" s="6"/>
      <c r="AG370" s="6"/>
      <c r="AH370" s="6"/>
      <c r="AI370" s="6"/>
      <c r="AJ370" s="6"/>
      <c r="AK370" s="6"/>
    </row>
    <row r="371" ht="14.25" customHeight="1">
      <c r="A371" s="6"/>
      <c r="B371" s="6"/>
      <c r="C371" s="6"/>
      <c r="D371" s="6"/>
      <c r="E371" s="136"/>
      <c r="F371" s="136"/>
      <c r="G371" s="136"/>
      <c r="H371" s="136"/>
      <c r="I371" s="136"/>
      <c r="J371" s="136"/>
      <c r="K371" s="136"/>
      <c r="L371" s="137"/>
      <c r="M371" s="136"/>
      <c r="N371" s="136"/>
      <c r="O371" s="136"/>
      <c r="P371" s="7"/>
      <c r="Q371" s="6"/>
      <c r="R371" s="6"/>
      <c r="S371" s="6"/>
      <c r="T371" s="6"/>
      <c r="U371" s="6"/>
      <c r="V371" s="138"/>
      <c r="W371" s="7"/>
      <c r="X371" s="136"/>
      <c r="Y371" s="7"/>
      <c r="Z371" s="7"/>
      <c r="AA371" s="7"/>
      <c r="AB371" s="7"/>
      <c r="AC371" s="7"/>
      <c r="AD371" s="7"/>
      <c r="AE371" s="7"/>
      <c r="AF371" s="6"/>
      <c r="AG371" s="6"/>
      <c r="AH371" s="6"/>
      <c r="AI371" s="6"/>
      <c r="AJ371" s="6"/>
      <c r="AK371" s="6"/>
    </row>
    <row r="372" ht="14.25" customHeight="1">
      <c r="A372" s="6"/>
      <c r="B372" s="6"/>
      <c r="C372" s="6"/>
      <c r="D372" s="6"/>
      <c r="E372" s="136"/>
      <c r="F372" s="136"/>
      <c r="G372" s="136"/>
      <c r="H372" s="136"/>
      <c r="I372" s="136"/>
      <c r="J372" s="136"/>
      <c r="K372" s="136"/>
      <c r="L372" s="137"/>
      <c r="M372" s="136"/>
      <c r="N372" s="136"/>
      <c r="O372" s="136"/>
      <c r="P372" s="7"/>
      <c r="Q372" s="6"/>
      <c r="R372" s="6"/>
      <c r="S372" s="6"/>
      <c r="T372" s="6"/>
      <c r="U372" s="6"/>
      <c r="V372" s="138"/>
      <c r="W372" s="7"/>
      <c r="X372" s="136"/>
      <c r="Y372" s="7"/>
      <c r="Z372" s="7"/>
      <c r="AA372" s="7"/>
      <c r="AB372" s="7"/>
      <c r="AC372" s="7"/>
      <c r="AD372" s="7"/>
      <c r="AE372" s="7"/>
      <c r="AF372" s="6"/>
      <c r="AG372" s="6"/>
      <c r="AH372" s="6"/>
      <c r="AI372" s="6"/>
      <c r="AJ372" s="6"/>
      <c r="AK372" s="6"/>
    </row>
    <row r="373" ht="14.25" customHeight="1">
      <c r="A373" s="6"/>
      <c r="B373" s="6"/>
      <c r="C373" s="6"/>
      <c r="D373" s="6"/>
      <c r="E373" s="136"/>
      <c r="F373" s="136"/>
      <c r="G373" s="136"/>
      <c r="H373" s="136"/>
      <c r="I373" s="136"/>
      <c r="J373" s="136"/>
      <c r="K373" s="136"/>
      <c r="L373" s="137"/>
      <c r="M373" s="136"/>
      <c r="N373" s="136"/>
      <c r="O373" s="136"/>
      <c r="P373" s="7"/>
      <c r="Q373" s="6"/>
      <c r="R373" s="6"/>
      <c r="S373" s="6"/>
      <c r="T373" s="6"/>
      <c r="U373" s="6"/>
      <c r="V373" s="138"/>
      <c r="W373" s="7"/>
      <c r="X373" s="136"/>
      <c r="Y373" s="7"/>
      <c r="Z373" s="7"/>
      <c r="AA373" s="7"/>
      <c r="AB373" s="7"/>
      <c r="AC373" s="7"/>
      <c r="AD373" s="7"/>
      <c r="AE373" s="7"/>
      <c r="AF373" s="6"/>
      <c r="AG373" s="6"/>
      <c r="AH373" s="6"/>
      <c r="AI373" s="6"/>
      <c r="AJ373" s="6"/>
      <c r="AK373" s="6"/>
    </row>
    <row r="374" ht="14.25" customHeight="1">
      <c r="A374" s="6"/>
      <c r="B374" s="6"/>
      <c r="C374" s="6"/>
      <c r="D374" s="6"/>
      <c r="E374" s="136"/>
      <c r="F374" s="136"/>
      <c r="G374" s="136"/>
      <c r="H374" s="136"/>
      <c r="I374" s="136"/>
      <c r="J374" s="136"/>
      <c r="K374" s="136"/>
      <c r="L374" s="137"/>
      <c r="M374" s="136"/>
      <c r="N374" s="136"/>
      <c r="O374" s="136"/>
      <c r="P374" s="7"/>
      <c r="Q374" s="6"/>
      <c r="R374" s="6"/>
      <c r="S374" s="6"/>
      <c r="T374" s="6"/>
      <c r="U374" s="6"/>
      <c r="V374" s="138"/>
      <c r="W374" s="7"/>
      <c r="X374" s="136"/>
      <c r="Y374" s="7"/>
      <c r="Z374" s="7"/>
      <c r="AA374" s="7"/>
      <c r="AB374" s="7"/>
      <c r="AC374" s="7"/>
      <c r="AD374" s="7"/>
      <c r="AE374" s="7"/>
      <c r="AF374" s="6"/>
      <c r="AG374" s="6"/>
      <c r="AH374" s="6"/>
      <c r="AI374" s="6"/>
      <c r="AJ374" s="6"/>
      <c r="AK374" s="6"/>
    </row>
    <row r="375" ht="14.25" customHeight="1">
      <c r="A375" s="6"/>
      <c r="B375" s="6"/>
      <c r="C375" s="6"/>
      <c r="D375" s="6"/>
      <c r="E375" s="136"/>
      <c r="F375" s="136"/>
      <c r="G375" s="136"/>
      <c r="H375" s="136"/>
      <c r="I375" s="136"/>
      <c r="J375" s="136"/>
      <c r="K375" s="136"/>
      <c r="L375" s="137"/>
      <c r="M375" s="136"/>
      <c r="N375" s="136"/>
      <c r="O375" s="136"/>
      <c r="P375" s="7"/>
      <c r="Q375" s="6"/>
      <c r="R375" s="6"/>
      <c r="S375" s="6"/>
      <c r="T375" s="6"/>
      <c r="U375" s="6"/>
      <c r="V375" s="138"/>
      <c r="W375" s="7"/>
      <c r="X375" s="136"/>
      <c r="Y375" s="7"/>
      <c r="Z375" s="7"/>
      <c r="AA375" s="7"/>
      <c r="AB375" s="7"/>
      <c r="AC375" s="7"/>
      <c r="AD375" s="7"/>
      <c r="AE375" s="7"/>
      <c r="AF375" s="6"/>
      <c r="AG375" s="6"/>
      <c r="AH375" s="6"/>
      <c r="AI375" s="6"/>
      <c r="AJ375" s="6"/>
      <c r="AK375" s="6"/>
    </row>
    <row r="376" ht="14.25" customHeight="1">
      <c r="A376" s="6"/>
      <c r="B376" s="6"/>
      <c r="C376" s="6"/>
      <c r="D376" s="6"/>
      <c r="E376" s="136"/>
      <c r="F376" s="136"/>
      <c r="G376" s="136"/>
      <c r="H376" s="136"/>
      <c r="I376" s="136"/>
      <c r="J376" s="136"/>
      <c r="K376" s="136"/>
      <c r="L376" s="137"/>
      <c r="M376" s="136"/>
      <c r="N376" s="136"/>
      <c r="O376" s="136"/>
      <c r="P376" s="7"/>
      <c r="Q376" s="6"/>
      <c r="R376" s="6"/>
      <c r="S376" s="6"/>
      <c r="T376" s="6"/>
      <c r="U376" s="6"/>
      <c r="V376" s="138"/>
      <c r="W376" s="7"/>
      <c r="X376" s="136"/>
      <c r="Y376" s="7"/>
      <c r="Z376" s="7"/>
      <c r="AA376" s="7"/>
      <c r="AB376" s="7"/>
      <c r="AC376" s="7"/>
      <c r="AD376" s="7"/>
      <c r="AE376" s="7"/>
      <c r="AF376" s="6"/>
      <c r="AG376" s="6"/>
      <c r="AH376" s="6"/>
      <c r="AI376" s="6"/>
      <c r="AJ376" s="6"/>
      <c r="AK376" s="6"/>
    </row>
    <row r="377" ht="14.25" customHeight="1">
      <c r="A377" s="6"/>
      <c r="B377" s="6"/>
      <c r="C377" s="6"/>
      <c r="D377" s="6"/>
      <c r="E377" s="136"/>
      <c r="F377" s="136"/>
      <c r="G377" s="136"/>
      <c r="H377" s="136"/>
      <c r="I377" s="136"/>
      <c r="J377" s="136"/>
      <c r="K377" s="136"/>
      <c r="L377" s="137"/>
      <c r="M377" s="136"/>
      <c r="N377" s="136"/>
      <c r="O377" s="136"/>
      <c r="P377" s="7"/>
      <c r="Q377" s="6"/>
      <c r="R377" s="6"/>
      <c r="S377" s="6"/>
      <c r="T377" s="6"/>
      <c r="U377" s="6"/>
      <c r="V377" s="138"/>
      <c r="W377" s="7"/>
      <c r="X377" s="136"/>
      <c r="Y377" s="7"/>
      <c r="Z377" s="7"/>
      <c r="AA377" s="7"/>
      <c r="AB377" s="7"/>
      <c r="AC377" s="7"/>
      <c r="AD377" s="7"/>
      <c r="AE377" s="7"/>
      <c r="AF377" s="6"/>
      <c r="AG377" s="6"/>
      <c r="AH377" s="6"/>
      <c r="AI377" s="6"/>
      <c r="AJ377" s="6"/>
      <c r="AK377" s="6"/>
    </row>
    <row r="378" ht="14.25" customHeight="1">
      <c r="A378" s="6"/>
      <c r="B378" s="6"/>
      <c r="C378" s="6"/>
      <c r="D378" s="6"/>
      <c r="E378" s="136"/>
      <c r="F378" s="136"/>
      <c r="G378" s="136"/>
      <c r="H378" s="136"/>
      <c r="I378" s="136"/>
      <c r="J378" s="136"/>
      <c r="K378" s="136"/>
      <c r="L378" s="137"/>
      <c r="M378" s="136"/>
      <c r="N378" s="136"/>
      <c r="O378" s="136"/>
      <c r="P378" s="7"/>
      <c r="Q378" s="6"/>
      <c r="R378" s="6"/>
      <c r="S378" s="6"/>
      <c r="T378" s="6"/>
      <c r="U378" s="6"/>
      <c r="V378" s="138"/>
      <c r="W378" s="7"/>
      <c r="X378" s="136"/>
      <c r="Y378" s="7"/>
      <c r="Z378" s="7"/>
      <c r="AA378" s="7"/>
      <c r="AB378" s="7"/>
      <c r="AC378" s="7"/>
      <c r="AD378" s="7"/>
      <c r="AE378" s="7"/>
      <c r="AF378" s="6"/>
      <c r="AG378" s="6"/>
      <c r="AH378" s="6"/>
      <c r="AI378" s="6"/>
      <c r="AJ378" s="6"/>
      <c r="AK378" s="6"/>
    </row>
    <row r="379" ht="14.25" customHeight="1">
      <c r="A379" s="6"/>
      <c r="B379" s="6"/>
      <c r="C379" s="6"/>
      <c r="D379" s="6"/>
      <c r="E379" s="136"/>
      <c r="F379" s="136"/>
      <c r="G379" s="136"/>
      <c r="H379" s="136"/>
      <c r="I379" s="136"/>
      <c r="J379" s="136"/>
      <c r="K379" s="136"/>
      <c r="L379" s="137"/>
      <c r="M379" s="136"/>
      <c r="N379" s="136"/>
      <c r="O379" s="136"/>
      <c r="P379" s="7"/>
      <c r="Q379" s="6"/>
      <c r="R379" s="6"/>
      <c r="S379" s="6"/>
      <c r="T379" s="6"/>
      <c r="U379" s="6"/>
      <c r="V379" s="138"/>
      <c r="W379" s="7"/>
      <c r="X379" s="136"/>
      <c r="Y379" s="7"/>
      <c r="Z379" s="7"/>
      <c r="AA379" s="7"/>
      <c r="AB379" s="7"/>
      <c r="AC379" s="7"/>
      <c r="AD379" s="7"/>
      <c r="AE379" s="7"/>
      <c r="AF379" s="6"/>
      <c r="AG379" s="6"/>
      <c r="AH379" s="6"/>
      <c r="AI379" s="6"/>
      <c r="AJ379" s="6"/>
      <c r="AK379" s="6"/>
    </row>
    <row r="380" ht="14.25" customHeight="1">
      <c r="A380" s="6"/>
      <c r="B380" s="6"/>
      <c r="C380" s="6"/>
      <c r="D380" s="6"/>
      <c r="E380" s="136"/>
      <c r="F380" s="136"/>
      <c r="G380" s="136"/>
      <c r="H380" s="136"/>
      <c r="I380" s="136"/>
      <c r="J380" s="136"/>
      <c r="K380" s="136"/>
      <c r="L380" s="137"/>
      <c r="M380" s="136"/>
      <c r="N380" s="136"/>
      <c r="O380" s="136"/>
      <c r="P380" s="7"/>
      <c r="Q380" s="6"/>
      <c r="R380" s="6"/>
      <c r="S380" s="6"/>
      <c r="T380" s="6"/>
      <c r="U380" s="6"/>
      <c r="V380" s="138"/>
      <c r="W380" s="7"/>
      <c r="X380" s="136"/>
      <c r="Y380" s="7"/>
      <c r="Z380" s="7"/>
      <c r="AA380" s="7"/>
      <c r="AB380" s="7"/>
      <c r="AC380" s="7"/>
      <c r="AD380" s="7"/>
      <c r="AE380" s="7"/>
      <c r="AF380" s="6"/>
      <c r="AG380" s="6"/>
      <c r="AH380" s="6"/>
      <c r="AI380" s="6"/>
      <c r="AJ380" s="6"/>
      <c r="AK380" s="6"/>
    </row>
    <row r="381" ht="14.25" customHeight="1">
      <c r="A381" s="6"/>
      <c r="B381" s="6"/>
      <c r="C381" s="6"/>
      <c r="D381" s="6"/>
      <c r="E381" s="136"/>
      <c r="F381" s="136"/>
      <c r="G381" s="136"/>
      <c r="H381" s="136"/>
      <c r="I381" s="136"/>
      <c r="J381" s="136"/>
      <c r="K381" s="136"/>
      <c r="L381" s="137"/>
      <c r="M381" s="136"/>
      <c r="N381" s="136"/>
      <c r="O381" s="136"/>
      <c r="P381" s="7"/>
      <c r="Q381" s="6"/>
      <c r="R381" s="6"/>
      <c r="S381" s="6"/>
      <c r="T381" s="6"/>
      <c r="U381" s="6"/>
      <c r="V381" s="138"/>
      <c r="W381" s="7"/>
      <c r="X381" s="136"/>
      <c r="Y381" s="7"/>
      <c r="Z381" s="7"/>
      <c r="AA381" s="7"/>
      <c r="AB381" s="7"/>
      <c r="AC381" s="7"/>
      <c r="AD381" s="7"/>
      <c r="AE381" s="7"/>
      <c r="AF381" s="6"/>
      <c r="AG381" s="6"/>
      <c r="AH381" s="6"/>
      <c r="AI381" s="6"/>
      <c r="AJ381" s="6"/>
      <c r="AK381" s="6"/>
    </row>
    <row r="382" ht="14.25" customHeight="1">
      <c r="A382" s="6"/>
      <c r="B382" s="6"/>
      <c r="C382" s="6"/>
      <c r="D382" s="6"/>
      <c r="E382" s="136"/>
      <c r="F382" s="136"/>
      <c r="G382" s="136"/>
      <c r="H382" s="136"/>
      <c r="I382" s="136"/>
      <c r="J382" s="136"/>
      <c r="K382" s="136"/>
      <c r="L382" s="137"/>
      <c r="M382" s="136"/>
      <c r="N382" s="136"/>
      <c r="O382" s="136"/>
      <c r="P382" s="7"/>
      <c r="Q382" s="6"/>
      <c r="R382" s="6"/>
      <c r="S382" s="6"/>
      <c r="T382" s="6"/>
      <c r="U382" s="6"/>
      <c r="V382" s="138"/>
      <c r="W382" s="7"/>
      <c r="X382" s="136"/>
      <c r="Y382" s="7"/>
      <c r="Z382" s="7"/>
      <c r="AA382" s="7"/>
      <c r="AB382" s="7"/>
      <c r="AC382" s="7"/>
      <c r="AD382" s="7"/>
      <c r="AE382" s="7"/>
      <c r="AF382" s="6"/>
      <c r="AG382" s="6"/>
      <c r="AH382" s="6"/>
      <c r="AI382" s="6"/>
      <c r="AJ382" s="6"/>
      <c r="AK382" s="6"/>
    </row>
    <row r="383" ht="14.25" customHeight="1">
      <c r="A383" s="6"/>
      <c r="B383" s="6"/>
      <c r="C383" s="6"/>
      <c r="D383" s="6"/>
      <c r="E383" s="136"/>
      <c r="F383" s="136"/>
      <c r="G383" s="136"/>
      <c r="H383" s="136"/>
      <c r="I383" s="136"/>
      <c r="J383" s="136"/>
      <c r="K383" s="136"/>
      <c r="L383" s="137"/>
      <c r="M383" s="136"/>
      <c r="N383" s="136"/>
      <c r="O383" s="136"/>
      <c r="P383" s="7"/>
      <c r="Q383" s="6"/>
      <c r="R383" s="6"/>
      <c r="S383" s="6"/>
      <c r="T383" s="6"/>
      <c r="U383" s="6"/>
      <c r="V383" s="138"/>
      <c r="W383" s="7"/>
      <c r="X383" s="136"/>
      <c r="Y383" s="7"/>
      <c r="Z383" s="7"/>
      <c r="AA383" s="7"/>
      <c r="AB383" s="7"/>
      <c r="AC383" s="7"/>
      <c r="AD383" s="7"/>
      <c r="AE383" s="7"/>
      <c r="AF383" s="6"/>
      <c r="AG383" s="6"/>
      <c r="AH383" s="6"/>
      <c r="AI383" s="6"/>
      <c r="AJ383" s="6"/>
      <c r="AK383" s="6"/>
    </row>
    <row r="384" ht="14.25" customHeight="1">
      <c r="A384" s="6"/>
      <c r="B384" s="6"/>
      <c r="C384" s="6"/>
      <c r="D384" s="6"/>
      <c r="E384" s="136"/>
      <c r="F384" s="136"/>
      <c r="G384" s="136"/>
      <c r="H384" s="136"/>
      <c r="I384" s="136"/>
      <c r="J384" s="136"/>
      <c r="K384" s="136"/>
      <c r="L384" s="137"/>
      <c r="M384" s="136"/>
      <c r="N384" s="136"/>
      <c r="O384" s="136"/>
      <c r="P384" s="7"/>
      <c r="Q384" s="6"/>
      <c r="R384" s="6"/>
      <c r="S384" s="6"/>
      <c r="T384" s="6"/>
      <c r="U384" s="6"/>
      <c r="V384" s="138"/>
      <c r="W384" s="7"/>
      <c r="X384" s="136"/>
      <c r="Y384" s="7"/>
      <c r="Z384" s="7"/>
      <c r="AA384" s="7"/>
      <c r="AB384" s="7"/>
      <c r="AC384" s="7"/>
      <c r="AD384" s="7"/>
      <c r="AE384" s="7"/>
      <c r="AF384" s="6"/>
      <c r="AG384" s="6"/>
      <c r="AH384" s="6"/>
      <c r="AI384" s="6"/>
      <c r="AJ384" s="6"/>
      <c r="AK384" s="6"/>
    </row>
    <row r="385" ht="14.25" customHeight="1">
      <c r="A385" s="6"/>
      <c r="B385" s="6"/>
      <c r="C385" s="6"/>
      <c r="D385" s="6"/>
      <c r="E385" s="136"/>
      <c r="F385" s="136"/>
      <c r="G385" s="136"/>
      <c r="H385" s="136"/>
      <c r="I385" s="136"/>
      <c r="J385" s="136"/>
      <c r="K385" s="136"/>
      <c r="L385" s="137"/>
      <c r="M385" s="136"/>
      <c r="N385" s="136"/>
      <c r="O385" s="136"/>
      <c r="P385" s="7"/>
      <c r="Q385" s="6"/>
      <c r="R385" s="6"/>
      <c r="S385" s="6"/>
      <c r="T385" s="6"/>
      <c r="U385" s="6"/>
      <c r="V385" s="138"/>
      <c r="W385" s="7"/>
      <c r="X385" s="136"/>
      <c r="Y385" s="7"/>
      <c r="Z385" s="7"/>
      <c r="AA385" s="7"/>
      <c r="AB385" s="7"/>
      <c r="AC385" s="7"/>
      <c r="AD385" s="7"/>
      <c r="AE385" s="7"/>
      <c r="AF385" s="6"/>
      <c r="AG385" s="6"/>
      <c r="AH385" s="6"/>
      <c r="AI385" s="6"/>
      <c r="AJ385" s="6"/>
      <c r="AK385" s="6"/>
    </row>
    <row r="386" ht="14.25" customHeight="1">
      <c r="A386" s="6"/>
      <c r="B386" s="6"/>
      <c r="C386" s="6"/>
      <c r="D386" s="6"/>
      <c r="E386" s="136"/>
      <c r="F386" s="136"/>
      <c r="G386" s="136"/>
      <c r="H386" s="136"/>
      <c r="I386" s="136"/>
      <c r="J386" s="136"/>
      <c r="K386" s="136"/>
      <c r="L386" s="137"/>
      <c r="M386" s="136"/>
      <c r="N386" s="136"/>
      <c r="O386" s="136"/>
      <c r="P386" s="7"/>
      <c r="Q386" s="6"/>
      <c r="R386" s="6"/>
      <c r="S386" s="6"/>
      <c r="T386" s="6"/>
      <c r="U386" s="6"/>
      <c r="V386" s="138"/>
      <c r="W386" s="7"/>
      <c r="X386" s="136"/>
      <c r="Y386" s="7"/>
      <c r="Z386" s="7"/>
      <c r="AA386" s="7"/>
      <c r="AB386" s="7"/>
      <c r="AC386" s="7"/>
      <c r="AD386" s="7"/>
      <c r="AE386" s="7"/>
      <c r="AF386" s="6"/>
      <c r="AG386" s="6"/>
      <c r="AH386" s="6"/>
      <c r="AI386" s="6"/>
      <c r="AJ386" s="6"/>
      <c r="AK386" s="6"/>
    </row>
    <row r="387" ht="14.25" customHeight="1">
      <c r="A387" s="6"/>
      <c r="B387" s="6"/>
      <c r="C387" s="6"/>
      <c r="D387" s="6"/>
      <c r="E387" s="136"/>
      <c r="F387" s="136"/>
      <c r="G387" s="136"/>
      <c r="H387" s="136"/>
      <c r="I387" s="136"/>
      <c r="J387" s="136"/>
      <c r="K387" s="136"/>
      <c r="L387" s="137"/>
      <c r="M387" s="136"/>
      <c r="N387" s="136"/>
      <c r="O387" s="136"/>
      <c r="P387" s="7"/>
      <c r="Q387" s="6"/>
      <c r="R387" s="6"/>
      <c r="S387" s="6"/>
      <c r="T387" s="6"/>
      <c r="U387" s="6"/>
      <c r="V387" s="138"/>
      <c r="W387" s="7"/>
      <c r="X387" s="136"/>
      <c r="Y387" s="7"/>
      <c r="Z387" s="7"/>
      <c r="AA387" s="7"/>
      <c r="AB387" s="7"/>
      <c r="AC387" s="7"/>
      <c r="AD387" s="7"/>
      <c r="AE387" s="7"/>
      <c r="AF387" s="6"/>
      <c r="AG387" s="6"/>
      <c r="AH387" s="6"/>
      <c r="AI387" s="6"/>
      <c r="AJ387" s="6"/>
      <c r="AK387" s="6"/>
    </row>
    <row r="388" ht="14.25" customHeight="1">
      <c r="A388" s="6"/>
      <c r="B388" s="6"/>
      <c r="C388" s="6"/>
      <c r="D388" s="6"/>
      <c r="E388" s="136"/>
      <c r="F388" s="136"/>
      <c r="G388" s="136"/>
      <c r="H388" s="136"/>
      <c r="I388" s="136"/>
      <c r="J388" s="136"/>
      <c r="K388" s="136"/>
      <c r="L388" s="137"/>
      <c r="M388" s="136"/>
      <c r="N388" s="136"/>
      <c r="O388" s="136"/>
      <c r="P388" s="7"/>
      <c r="Q388" s="6"/>
      <c r="R388" s="6"/>
      <c r="S388" s="6"/>
      <c r="T388" s="6"/>
      <c r="U388" s="6"/>
      <c r="V388" s="138"/>
      <c r="W388" s="7"/>
      <c r="X388" s="136"/>
      <c r="Y388" s="7"/>
      <c r="Z388" s="7"/>
      <c r="AA388" s="7"/>
      <c r="AB388" s="7"/>
      <c r="AC388" s="7"/>
      <c r="AD388" s="7"/>
      <c r="AE388" s="7"/>
      <c r="AF388" s="6"/>
      <c r="AG388" s="6"/>
      <c r="AH388" s="6"/>
      <c r="AI388" s="6"/>
      <c r="AJ388" s="6"/>
      <c r="AK388" s="6"/>
    </row>
    <row r="389" ht="14.25" customHeight="1">
      <c r="A389" s="6"/>
      <c r="B389" s="6"/>
      <c r="C389" s="6"/>
      <c r="D389" s="6"/>
      <c r="E389" s="136"/>
      <c r="F389" s="136"/>
      <c r="G389" s="136"/>
      <c r="H389" s="136"/>
      <c r="I389" s="136"/>
      <c r="J389" s="136"/>
      <c r="K389" s="136"/>
      <c r="L389" s="137"/>
      <c r="M389" s="136"/>
      <c r="N389" s="136"/>
      <c r="O389" s="136"/>
      <c r="P389" s="7"/>
      <c r="Q389" s="6"/>
      <c r="R389" s="6"/>
      <c r="S389" s="6"/>
      <c r="T389" s="6"/>
      <c r="U389" s="6"/>
      <c r="V389" s="138"/>
      <c r="W389" s="7"/>
      <c r="X389" s="136"/>
      <c r="Y389" s="7"/>
      <c r="Z389" s="7"/>
      <c r="AA389" s="7"/>
      <c r="AB389" s="7"/>
      <c r="AC389" s="7"/>
      <c r="AD389" s="7"/>
      <c r="AE389" s="7"/>
      <c r="AF389" s="6"/>
      <c r="AG389" s="6"/>
      <c r="AH389" s="6"/>
      <c r="AI389" s="6"/>
      <c r="AJ389" s="6"/>
      <c r="AK389" s="6"/>
    </row>
    <row r="390" ht="14.25" customHeight="1">
      <c r="A390" s="6"/>
      <c r="B390" s="6"/>
      <c r="C390" s="6"/>
      <c r="D390" s="6"/>
      <c r="E390" s="136"/>
      <c r="F390" s="136"/>
      <c r="G390" s="136"/>
      <c r="H390" s="136"/>
      <c r="I390" s="136"/>
      <c r="J390" s="136"/>
      <c r="K390" s="136"/>
      <c r="L390" s="137"/>
      <c r="M390" s="136"/>
      <c r="N390" s="136"/>
      <c r="O390" s="136"/>
      <c r="P390" s="7"/>
      <c r="Q390" s="6"/>
      <c r="R390" s="6"/>
      <c r="S390" s="6"/>
      <c r="T390" s="6"/>
      <c r="U390" s="6"/>
      <c r="V390" s="138"/>
      <c r="W390" s="7"/>
      <c r="X390" s="136"/>
      <c r="Y390" s="7"/>
      <c r="Z390" s="7"/>
      <c r="AA390" s="7"/>
      <c r="AB390" s="7"/>
      <c r="AC390" s="7"/>
      <c r="AD390" s="7"/>
      <c r="AE390" s="7"/>
      <c r="AF390" s="6"/>
      <c r="AG390" s="6"/>
      <c r="AH390" s="6"/>
      <c r="AI390" s="6"/>
      <c r="AJ390" s="6"/>
      <c r="AK390" s="6"/>
    </row>
    <row r="391" ht="14.25" customHeight="1">
      <c r="A391" s="6"/>
      <c r="B391" s="6"/>
      <c r="C391" s="6"/>
      <c r="D391" s="6"/>
      <c r="E391" s="136"/>
      <c r="F391" s="136"/>
      <c r="G391" s="136"/>
      <c r="H391" s="136"/>
      <c r="I391" s="136"/>
      <c r="J391" s="136"/>
      <c r="K391" s="136"/>
      <c r="L391" s="137"/>
      <c r="M391" s="136"/>
      <c r="N391" s="136"/>
      <c r="O391" s="136"/>
      <c r="P391" s="7"/>
      <c r="Q391" s="6"/>
      <c r="R391" s="6"/>
      <c r="S391" s="6"/>
      <c r="T391" s="6"/>
      <c r="U391" s="6"/>
      <c r="V391" s="138"/>
      <c r="W391" s="7"/>
      <c r="X391" s="136"/>
      <c r="Y391" s="7"/>
      <c r="Z391" s="7"/>
      <c r="AA391" s="7"/>
      <c r="AB391" s="7"/>
      <c r="AC391" s="7"/>
      <c r="AD391" s="7"/>
      <c r="AE391" s="7"/>
      <c r="AF391" s="6"/>
      <c r="AG391" s="6"/>
      <c r="AH391" s="6"/>
      <c r="AI391" s="6"/>
      <c r="AJ391" s="6"/>
      <c r="AK391" s="6"/>
    </row>
    <row r="392" ht="14.25" customHeight="1">
      <c r="A392" s="6"/>
      <c r="B392" s="6"/>
      <c r="C392" s="6"/>
      <c r="D392" s="6"/>
      <c r="E392" s="136"/>
      <c r="F392" s="136"/>
      <c r="G392" s="136"/>
      <c r="H392" s="136"/>
      <c r="I392" s="136"/>
      <c r="J392" s="136"/>
      <c r="K392" s="136"/>
      <c r="L392" s="137"/>
      <c r="M392" s="136"/>
      <c r="N392" s="136"/>
      <c r="O392" s="136"/>
      <c r="P392" s="7"/>
      <c r="Q392" s="6"/>
      <c r="R392" s="6"/>
      <c r="S392" s="6"/>
      <c r="T392" s="6"/>
      <c r="U392" s="6"/>
      <c r="V392" s="138"/>
      <c r="W392" s="7"/>
      <c r="X392" s="136"/>
      <c r="Y392" s="7"/>
      <c r="Z392" s="7"/>
      <c r="AA392" s="7"/>
      <c r="AB392" s="7"/>
      <c r="AC392" s="7"/>
      <c r="AD392" s="7"/>
      <c r="AE392" s="7"/>
      <c r="AF392" s="6"/>
      <c r="AG392" s="6"/>
      <c r="AH392" s="6"/>
      <c r="AI392" s="6"/>
      <c r="AJ392" s="6"/>
      <c r="AK392" s="6"/>
    </row>
    <row r="393" ht="14.25" customHeight="1">
      <c r="A393" s="6"/>
      <c r="B393" s="6"/>
      <c r="C393" s="6"/>
      <c r="D393" s="6"/>
      <c r="E393" s="136"/>
      <c r="F393" s="136"/>
      <c r="G393" s="136"/>
      <c r="H393" s="136"/>
      <c r="I393" s="136"/>
      <c r="J393" s="136"/>
      <c r="K393" s="136"/>
      <c r="L393" s="137"/>
      <c r="M393" s="136"/>
      <c r="N393" s="136"/>
      <c r="O393" s="136"/>
      <c r="P393" s="7"/>
      <c r="Q393" s="6"/>
      <c r="R393" s="6"/>
      <c r="S393" s="6"/>
      <c r="T393" s="6"/>
      <c r="U393" s="6"/>
      <c r="V393" s="138"/>
      <c r="W393" s="7"/>
      <c r="X393" s="136"/>
      <c r="Y393" s="7"/>
      <c r="Z393" s="7"/>
      <c r="AA393" s="7"/>
      <c r="AB393" s="7"/>
      <c r="AC393" s="7"/>
      <c r="AD393" s="7"/>
      <c r="AE393" s="7"/>
      <c r="AF393" s="6"/>
      <c r="AG393" s="6"/>
      <c r="AH393" s="6"/>
      <c r="AI393" s="6"/>
      <c r="AJ393" s="6"/>
      <c r="AK393" s="6"/>
    </row>
    <row r="394" ht="14.25" customHeight="1">
      <c r="A394" s="6"/>
      <c r="B394" s="6"/>
      <c r="C394" s="6"/>
      <c r="D394" s="6"/>
      <c r="E394" s="136"/>
      <c r="F394" s="136"/>
      <c r="G394" s="136"/>
      <c r="H394" s="136"/>
      <c r="I394" s="136"/>
      <c r="J394" s="136"/>
      <c r="K394" s="136"/>
      <c r="L394" s="137"/>
      <c r="M394" s="136"/>
      <c r="N394" s="136"/>
      <c r="O394" s="136"/>
      <c r="P394" s="7"/>
      <c r="Q394" s="6"/>
      <c r="R394" s="6"/>
      <c r="S394" s="6"/>
      <c r="T394" s="6"/>
      <c r="U394" s="6"/>
      <c r="V394" s="138"/>
      <c r="W394" s="7"/>
      <c r="X394" s="136"/>
      <c r="Y394" s="7"/>
      <c r="Z394" s="7"/>
      <c r="AA394" s="7"/>
      <c r="AB394" s="7"/>
      <c r="AC394" s="7"/>
      <c r="AD394" s="7"/>
      <c r="AE394" s="7"/>
      <c r="AF394" s="6"/>
      <c r="AG394" s="6"/>
      <c r="AH394" s="6"/>
      <c r="AI394" s="6"/>
      <c r="AJ394" s="6"/>
      <c r="AK394" s="6"/>
    </row>
    <row r="395" ht="14.25" customHeight="1">
      <c r="A395" s="6"/>
      <c r="B395" s="6"/>
      <c r="C395" s="6"/>
      <c r="D395" s="6"/>
      <c r="E395" s="136"/>
      <c r="F395" s="136"/>
      <c r="G395" s="136"/>
      <c r="H395" s="136"/>
      <c r="I395" s="136"/>
      <c r="J395" s="136"/>
      <c r="K395" s="136"/>
      <c r="L395" s="137"/>
      <c r="M395" s="136"/>
      <c r="N395" s="136"/>
      <c r="O395" s="136"/>
      <c r="P395" s="7"/>
      <c r="Q395" s="6"/>
      <c r="R395" s="6"/>
      <c r="S395" s="6"/>
      <c r="T395" s="6"/>
      <c r="U395" s="6"/>
      <c r="V395" s="138"/>
      <c r="W395" s="7"/>
      <c r="X395" s="136"/>
      <c r="Y395" s="7"/>
      <c r="Z395" s="7"/>
      <c r="AA395" s="7"/>
      <c r="AB395" s="7"/>
      <c r="AC395" s="7"/>
      <c r="AD395" s="7"/>
      <c r="AE395" s="7"/>
      <c r="AF395" s="6"/>
      <c r="AG395" s="6"/>
      <c r="AH395" s="6"/>
      <c r="AI395" s="6"/>
      <c r="AJ395" s="6"/>
      <c r="AK395" s="6"/>
    </row>
    <row r="396" ht="14.25" customHeight="1">
      <c r="A396" s="6"/>
      <c r="B396" s="6"/>
      <c r="C396" s="6"/>
      <c r="D396" s="6"/>
      <c r="E396" s="136"/>
      <c r="F396" s="136"/>
      <c r="G396" s="136"/>
      <c r="H396" s="136"/>
      <c r="I396" s="136"/>
      <c r="J396" s="136"/>
      <c r="K396" s="136"/>
      <c r="L396" s="137"/>
      <c r="M396" s="136"/>
      <c r="N396" s="136"/>
      <c r="O396" s="136"/>
      <c r="P396" s="7"/>
      <c r="Q396" s="6"/>
      <c r="R396" s="6"/>
      <c r="S396" s="6"/>
      <c r="T396" s="6"/>
      <c r="U396" s="6"/>
      <c r="V396" s="138"/>
      <c r="W396" s="7"/>
      <c r="X396" s="136"/>
      <c r="Y396" s="7"/>
      <c r="Z396" s="7"/>
      <c r="AA396" s="7"/>
      <c r="AB396" s="7"/>
      <c r="AC396" s="7"/>
      <c r="AD396" s="7"/>
      <c r="AE396" s="7"/>
      <c r="AF396" s="6"/>
      <c r="AG396" s="6"/>
      <c r="AH396" s="6"/>
      <c r="AI396" s="6"/>
      <c r="AJ396" s="6"/>
      <c r="AK396" s="6"/>
    </row>
    <row r="397" ht="14.25" customHeight="1">
      <c r="A397" s="6"/>
      <c r="B397" s="6"/>
      <c r="C397" s="6"/>
      <c r="D397" s="6"/>
      <c r="E397" s="136"/>
      <c r="F397" s="136"/>
      <c r="G397" s="136"/>
      <c r="H397" s="136"/>
      <c r="I397" s="136"/>
      <c r="J397" s="136"/>
      <c r="K397" s="136"/>
      <c r="L397" s="137"/>
      <c r="M397" s="136"/>
      <c r="N397" s="136"/>
      <c r="O397" s="136"/>
      <c r="P397" s="7"/>
      <c r="Q397" s="6"/>
      <c r="R397" s="6"/>
      <c r="S397" s="6"/>
      <c r="T397" s="6"/>
      <c r="U397" s="6"/>
      <c r="V397" s="138"/>
      <c r="W397" s="7"/>
      <c r="X397" s="136"/>
      <c r="Y397" s="7"/>
      <c r="Z397" s="7"/>
      <c r="AA397" s="7"/>
      <c r="AB397" s="7"/>
      <c r="AC397" s="7"/>
      <c r="AD397" s="7"/>
      <c r="AE397" s="7"/>
      <c r="AF397" s="6"/>
      <c r="AG397" s="6"/>
      <c r="AH397" s="6"/>
      <c r="AI397" s="6"/>
      <c r="AJ397" s="6"/>
      <c r="AK397" s="6"/>
    </row>
    <row r="398" ht="14.25" customHeight="1">
      <c r="A398" s="6"/>
      <c r="B398" s="6"/>
      <c r="C398" s="6"/>
      <c r="D398" s="6"/>
      <c r="E398" s="136"/>
      <c r="F398" s="136"/>
      <c r="G398" s="136"/>
      <c r="H398" s="136"/>
      <c r="I398" s="136"/>
      <c r="J398" s="136"/>
      <c r="K398" s="136"/>
      <c r="L398" s="137"/>
      <c r="M398" s="136"/>
      <c r="N398" s="136"/>
      <c r="O398" s="136"/>
      <c r="P398" s="7"/>
      <c r="Q398" s="6"/>
      <c r="R398" s="6"/>
      <c r="S398" s="6"/>
      <c r="T398" s="6"/>
      <c r="U398" s="6"/>
      <c r="V398" s="138"/>
      <c r="W398" s="7"/>
      <c r="X398" s="136"/>
      <c r="Y398" s="7"/>
      <c r="Z398" s="7"/>
      <c r="AA398" s="7"/>
      <c r="AB398" s="7"/>
      <c r="AC398" s="7"/>
      <c r="AD398" s="7"/>
      <c r="AE398" s="7"/>
      <c r="AF398" s="6"/>
      <c r="AG398" s="6"/>
      <c r="AH398" s="6"/>
      <c r="AI398" s="6"/>
      <c r="AJ398" s="6"/>
      <c r="AK398" s="6"/>
    </row>
    <row r="399" ht="14.25" customHeight="1">
      <c r="A399" s="6"/>
      <c r="B399" s="6"/>
      <c r="C399" s="6"/>
      <c r="D399" s="6"/>
      <c r="E399" s="136"/>
      <c r="F399" s="136"/>
      <c r="G399" s="136"/>
      <c r="H399" s="136"/>
      <c r="I399" s="136"/>
      <c r="J399" s="136"/>
      <c r="K399" s="136"/>
      <c r="L399" s="137"/>
      <c r="M399" s="136"/>
      <c r="N399" s="136"/>
      <c r="O399" s="136"/>
      <c r="P399" s="7"/>
      <c r="Q399" s="6"/>
      <c r="R399" s="6"/>
      <c r="S399" s="6"/>
      <c r="T399" s="6"/>
      <c r="U399" s="6"/>
      <c r="V399" s="138"/>
      <c r="W399" s="7"/>
      <c r="X399" s="136"/>
      <c r="Y399" s="7"/>
      <c r="Z399" s="7"/>
      <c r="AA399" s="7"/>
      <c r="AB399" s="7"/>
      <c r="AC399" s="7"/>
      <c r="AD399" s="7"/>
      <c r="AE399" s="7"/>
      <c r="AF399" s="6"/>
      <c r="AG399" s="6"/>
      <c r="AH399" s="6"/>
      <c r="AI399" s="6"/>
      <c r="AJ399" s="6"/>
      <c r="AK399" s="6"/>
    </row>
    <row r="400" ht="14.25" customHeight="1">
      <c r="A400" s="6"/>
      <c r="B400" s="6"/>
      <c r="C400" s="6"/>
      <c r="D400" s="6"/>
      <c r="E400" s="136"/>
      <c r="F400" s="136"/>
      <c r="G400" s="136"/>
      <c r="H400" s="136"/>
      <c r="I400" s="136"/>
      <c r="J400" s="136"/>
      <c r="K400" s="136"/>
      <c r="L400" s="137"/>
      <c r="M400" s="136"/>
      <c r="N400" s="136"/>
      <c r="O400" s="136"/>
      <c r="P400" s="7"/>
      <c r="Q400" s="6"/>
      <c r="R400" s="6"/>
      <c r="S400" s="6"/>
      <c r="T400" s="6"/>
      <c r="U400" s="6"/>
      <c r="V400" s="138"/>
      <c r="W400" s="7"/>
      <c r="X400" s="136"/>
      <c r="Y400" s="7"/>
      <c r="Z400" s="7"/>
      <c r="AA400" s="7"/>
      <c r="AB400" s="7"/>
      <c r="AC400" s="7"/>
      <c r="AD400" s="7"/>
      <c r="AE400" s="7"/>
      <c r="AF400" s="6"/>
      <c r="AG400" s="6"/>
      <c r="AH400" s="6"/>
      <c r="AI400" s="6"/>
      <c r="AJ400" s="6"/>
      <c r="AK400" s="6"/>
    </row>
    <row r="401" ht="14.25" customHeight="1">
      <c r="A401" s="6"/>
      <c r="B401" s="6"/>
      <c r="C401" s="6"/>
      <c r="D401" s="6"/>
      <c r="E401" s="136"/>
      <c r="F401" s="136"/>
      <c r="G401" s="136"/>
      <c r="H401" s="136"/>
      <c r="I401" s="136"/>
      <c r="J401" s="136"/>
      <c r="K401" s="136"/>
      <c r="L401" s="137"/>
      <c r="M401" s="136"/>
      <c r="N401" s="136"/>
      <c r="O401" s="136"/>
      <c r="P401" s="7"/>
      <c r="Q401" s="6"/>
      <c r="R401" s="6"/>
      <c r="S401" s="6"/>
      <c r="T401" s="6"/>
      <c r="U401" s="6"/>
      <c r="V401" s="138"/>
      <c r="W401" s="7"/>
      <c r="X401" s="136"/>
      <c r="Y401" s="7"/>
      <c r="Z401" s="7"/>
      <c r="AA401" s="7"/>
      <c r="AB401" s="7"/>
      <c r="AC401" s="7"/>
      <c r="AD401" s="7"/>
      <c r="AE401" s="7"/>
      <c r="AF401" s="6"/>
      <c r="AG401" s="6"/>
      <c r="AH401" s="6"/>
      <c r="AI401" s="6"/>
      <c r="AJ401" s="6"/>
      <c r="AK401" s="6"/>
    </row>
    <row r="402" ht="14.25" customHeight="1">
      <c r="A402" s="6"/>
      <c r="B402" s="6"/>
      <c r="C402" s="6"/>
      <c r="D402" s="6"/>
      <c r="E402" s="136"/>
      <c r="F402" s="136"/>
      <c r="G402" s="136"/>
      <c r="H402" s="136"/>
      <c r="I402" s="136"/>
      <c r="J402" s="136"/>
      <c r="K402" s="136"/>
      <c r="L402" s="137"/>
      <c r="M402" s="136"/>
      <c r="N402" s="136"/>
      <c r="O402" s="136"/>
      <c r="P402" s="7"/>
      <c r="Q402" s="6"/>
      <c r="R402" s="6"/>
      <c r="S402" s="6"/>
      <c r="T402" s="6"/>
      <c r="U402" s="6"/>
      <c r="V402" s="138"/>
      <c r="W402" s="7"/>
      <c r="X402" s="136"/>
      <c r="Y402" s="7"/>
      <c r="Z402" s="7"/>
      <c r="AA402" s="7"/>
      <c r="AB402" s="7"/>
      <c r="AC402" s="7"/>
      <c r="AD402" s="7"/>
      <c r="AE402" s="7"/>
      <c r="AF402" s="6"/>
      <c r="AG402" s="6"/>
      <c r="AH402" s="6"/>
      <c r="AI402" s="6"/>
      <c r="AJ402" s="6"/>
      <c r="AK402" s="6"/>
    </row>
    <row r="403" ht="14.25" customHeight="1">
      <c r="A403" s="6"/>
      <c r="B403" s="6"/>
      <c r="C403" s="6"/>
      <c r="D403" s="6"/>
      <c r="E403" s="136"/>
      <c r="F403" s="136"/>
      <c r="G403" s="136"/>
      <c r="H403" s="136"/>
      <c r="I403" s="136"/>
      <c r="J403" s="136"/>
      <c r="K403" s="136"/>
      <c r="L403" s="137"/>
      <c r="M403" s="136"/>
      <c r="N403" s="136"/>
      <c r="O403" s="136"/>
      <c r="P403" s="7"/>
      <c r="Q403" s="6"/>
      <c r="R403" s="6"/>
      <c r="S403" s="6"/>
      <c r="T403" s="6"/>
      <c r="U403" s="6"/>
      <c r="V403" s="138"/>
      <c r="W403" s="7"/>
      <c r="X403" s="136"/>
      <c r="Y403" s="7"/>
      <c r="Z403" s="7"/>
      <c r="AA403" s="7"/>
      <c r="AB403" s="7"/>
      <c r="AC403" s="7"/>
      <c r="AD403" s="7"/>
      <c r="AE403" s="7"/>
      <c r="AF403" s="6"/>
      <c r="AG403" s="6"/>
      <c r="AH403" s="6"/>
      <c r="AI403" s="6"/>
      <c r="AJ403" s="6"/>
      <c r="AK403" s="6"/>
    </row>
    <row r="404" ht="14.25" customHeight="1">
      <c r="A404" s="6"/>
      <c r="B404" s="6"/>
      <c r="C404" s="6"/>
      <c r="D404" s="6"/>
      <c r="E404" s="136"/>
      <c r="F404" s="136"/>
      <c r="G404" s="136"/>
      <c r="H404" s="136"/>
      <c r="I404" s="136"/>
      <c r="J404" s="136"/>
      <c r="K404" s="136"/>
      <c r="L404" s="137"/>
      <c r="M404" s="136"/>
      <c r="N404" s="136"/>
      <c r="O404" s="136"/>
      <c r="P404" s="7"/>
      <c r="Q404" s="6"/>
      <c r="R404" s="6"/>
      <c r="S404" s="6"/>
      <c r="T404" s="6"/>
      <c r="U404" s="6"/>
      <c r="V404" s="138"/>
      <c r="W404" s="7"/>
      <c r="X404" s="136"/>
      <c r="Y404" s="7"/>
      <c r="Z404" s="7"/>
      <c r="AA404" s="7"/>
      <c r="AB404" s="7"/>
      <c r="AC404" s="7"/>
      <c r="AD404" s="7"/>
      <c r="AE404" s="7"/>
      <c r="AF404" s="6"/>
      <c r="AG404" s="6"/>
      <c r="AH404" s="6"/>
      <c r="AI404" s="6"/>
      <c r="AJ404" s="6"/>
      <c r="AK404" s="6"/>
    </row>
    <row r="405" ht="14.25" customHeight="1">
      <c r="A405" s="6"/>
      <c r="B405" s="6"/>
      <c r="C405" s="6"/>
      <c r="D405" s="6"/>
      <c r="E405" s="136"/>
      <c r="F405" s="136"/>
      <c r="G405" s="136"/>
      <c r="H405" s="136"/>
      <c r="I405" s="136"/>
      <c r="J405" s="136"/>
      <c r="K405" s="136"/>
      <c r="L405" s="137"/>
      <c r="M405" s="136"/>
      <c r="N405" s="136"/>
      <c r="O405" s="136"/>
      <c r="P405" s="7"/>
      <c r="Q405" s="6"/>
      <c r="R405" s="6"/>
      <c r="S405" s="6"/>
      <c r="T405" s="6"/>
      <c r="U405" s="6"/>
      <c r="V405" s="138"/>
      <c r="W405" s="7"/>
      <c r="X405" s="136"/>
      <c r="Y405" s="7"/>
      <c r="Z405" s="7"/>
      <c r="AA405" s="7"/>
      <c r="AB405" s="7"/>
      <c r="AC405" s="7"/>
      <c r="AD405" s="7"/>
      <c r="AE405" s="7"/>
      <c r="AF405" s="6"/>
      <c r="AG405" s="6"/>
      <c r="AH405" s="6"/>
      <c r="AI405" s="6"/>
      <c r="AJ405" s="6"/>
      <c r="AK405" s="6"/>
    </row>
    <row r="406" ht="14.25" customHeight="1">
      <c r="A406" s="6"/>
      <c r="B406" s="6"/>
      <c r="C406" s="6"/>
      <c r="D406" s="6"/>
      <c r="E406" s="136"/>
      <c r="F406" s="136"/>
      <c r="G406" s="136"/>
      <c r="H406" s="136"/>
      <c r="I406" s="136"/>
      <c r="J406" s="136"/>
      <c r="K406" s="136"/>
      <c r="L406" s="137"/>
      <c r="M406" s="136"/>
      <c r="N406" s="136"/>
      <c r="O406" s="136"/>
      <c r="P406" s="7"/>
      <c r="Q406" s="6"/>
      <c r="R406" s="6"/>
      <c r="S406" s="6"/>
      <c r="T406" s="6"/>
      <c r="U406" s="6"/>
      <c r="V406" s="138"/>
      <c r="W406" s="7"/>
      <c r="X406" s="136"/>
      <c r="Y406" s="7"/>
      <c r="Z406" s="7"/>
      <c r="AA406" s="7"/>
      <c r="AB406" s="7"/>
      <c r="AC406" s="7"/>
      <c r="AD406" s="7"/>
      <c r="AE406" s="7"/>
      <c r="AF406" s="6"/>
      <c r="AG406" s="6"/>
      <c r="AH406" s="6"/>
      <c r="AI406" s="6"/>
      <c r="AJ406" s="6"/>
      <c r="AK406" s="6"/>
    </row>
    <row r="407" ht="14.25" customHeight="1">
      <c r="A407" s="6"/>
      <c r="B407" s="6"/>
      <c r="C407" s="6"/>
      <c r="D407" s="6"/>
      <c r="E407" s="136"/>
      <c r="F407" s="136"/>
      <c r="G407" s="136"/>
      <c r="H407" s="136"/>
      <c r="I407" s="136"/>
      <c r="J407" s="136"/>
      <c r="K407" s="136"/>
      <c r="L407" s="137"/>
      <c r="M407" s="136"/>
      <c r="N407" s="136"/>
      <c r="O407" s="136"/>
      <c r="P407" s="7"/>
      <c r="Q407" s="6"/>
      <c r="R407" s="6"/>
      <c r="S407" s="6"/>
      <c r="T407" s="6"/>
      <c r="U407" s="6"/>
      <c r="V407" s="138"/>
      <c r="W407" s="7"/>
      <c r="X407" s="136"/>
      <c r="Y407" s="7"/>
      <c r="Z407" s="7"/>
      <c r="AA407" s="7"/>
      <c r="AB407" s="7"/>
      <c r="AC407" s="7"/>
      <c r="AD407" s="7"/>
      <c r="AE407" s="7"/>
      <c r="AF407" s="6"/>
      <c r="AG407" s="6"/>
      <c r="AH407" s="6"/>
      <c r="AI407" s="6"/>
      <c r="AJ407" s="6"/>
      <c r="AK407" s="6"/>
    </row>
    <row r="408" ht="14.25" customHeight="1">
      <c r="A408" s="6"/>
      <c r="B408" s="6"/>
      <c r="C408" s="6"/>
      <c r="D408" s="6"/>
      <c r="E408" s="136"/>
      <c r="F408" s="136"/>
      <c r="G408" s="136"/>
      <c r="H408" s="136"/>
      <c r="I408" s="136"/>
      <c r="J408" s="136"/>
      <c r="K408" s="136"/>
      <c r="L408" s="137"/>
      <c r="M408" s="136"/>
      <c r="N408" s="136"/>
      <c r="O408" s="136"/>
      <c r="P408" s="7"/>
      <c r="Q408" s="6"/>
      <c r="R408" s="6"/>
      <c r="S408" s="6"/>
      <c r="T408" s="6"/>
      <c r="U408" s="6"/>
      <c r="V408" s="138"/>
      <c r="W408" s="7"/>
      <c r="X408" s="136"/>
      <c r="Y408" s="7"/>
      <c r="Z408" s="7"/>
      <c r="AA408" s="7"/>
      <c r="AB408" s="7"/>
      <c r="AC408" s="7"/>
      <c r="AD408" s="7"/>
      <c r="AE408" s="7"/>
      <c r="AF408" s="6"/>
      <c r="AG408" s="6"/>
      <c r="AH408" s="6"/>
      <c r="AI408" s="6"/>
      <c r="AJ408" s="6"/>
      <c r="AK408" s="6"/>
    </row>
    <row r="409" ht="14.25" customHeight="1">
      <c r="A409" s="6"/>
      <c r="B409" s="6"/>
      <c r="C409" s="6"/>
      <c r="D409" s="6"/>
      <c r="E409" s="136"/>
      <c r="F409" s="136"/>
      <c r="G409" s="136"/>
      <c r="H409" s="136"/>
      <c r="I409" s="136"/>
      <c r="J409" s="136"/>
      <c r="K409" s="136"/>
      <c r="L409" s="137"/>
      <c r="M409" s="136"/>
      <c r="N409" s="136"/>
      <c r="O409" s="136"/>
      <c r="P409" s="7"/>
      <c r="Q409" s="6"/>
      <c r="R409" s="6"/>
      <c r="S409" s="6"/>
      <c r="T409" s="6"/>
      <c r="U409" s="6"/>
      <c r="V409" s="138"/>
      <c r="W409" s="7"/>
      <c r="X409" s="136"/>
      <c r="Y409" s="7"/>
      <c r="Z409" s="7"/>
      <c r="AA409" s="7"/>
      <c r="AB409" s="7"/>
      <c r="AC409" s="7"/>
      <c r="AD409" s="7"/>
      <c r="AE409" s="7"/>
      <c r="AF409" s="6"/>
      <c r="AG409" s="6"/>
      <c r="AH409" s="6"/>
      <c r="AI409" s="6"/>
      <c r="AJ409" s="6"/>
      <c r="AK409" s="6"/>
    </row>
    <row r="410" ht="14.25" customHeight="1">
      <c r="A410" s="6"/>
      <c r="B410" s="6"/>
      <c r="C410" s="6"/>
      <c r="D410" s="6"/>
      <c r="E410" s="136"/>
      <c r="F410" s="136"/>
      <c r="G410" s="136"/>
      <c r="H410" s="136"/>
      <c r="I410" s="136"/>
      <c r="J410" s="136"/>
      <c r="K410" s="136"/>
      <c r="L410" s="137"/>
      <c r="M410" s="136"/>
      <c r="N410" s="136"/>
      <c r="O410" s="136"/>
      <c r="P410" s="7"/>
      <c r="Q410" s="6"/>
      <c r="R410" s="6"/>
      <c r="S410" s="6"/>
      <c r="T410" s="6"/>
      <c r="U410" s="6"/>
      <c r="V410" s="138"/>
      <c r="W410" s="7"/>
      <c r="X410" s="136"/>
      <c r="Y410" s="7"/>
      <c r="Z410" s="7"/>
      <c r="AA410" s="7"/>
      <c r="AB410" s="7"/>
      <c r="AC410" s="7"/>
      <c r="AD410" s="7"/>
      <c r="AE410" s="7"/>
      <c r="AF410" s="6"/>
      <c r="AG410" s="6"/>
      <c r="AH410" s="6"/>
      <c r="AI410" s="6"/>
      <c r="AJ410" s="6"/>
      <c r="AK410" s="6"/>
    </row>
    <row r="411" ht="14.25" customHeight="1">
      <c r="A411" s="6"/>
      <c r="B411" s="6"/>
      <c r="C411" s="6"/>
      <c r="D411" s="6"/>
      <c r="E411" s="136"/>
      <c r="F411" s="136"/>
      <c r="G411" s="136"/>
      <c r="H411" s="136"/>
      <c r="I411" s="136"/>
      <c r="J411" s="136"/>
      <c r="K411" s="136"/>
      <c r="L411" s="137"/>
      <c r="M411" s="136"/>
      <c r="N411" s="136"/>
      <c r="O411" s="136"/>
      <c r="P411" s="7"/>
      <c r="Q411" s="6"/>
      <c r="R411" s="6"/>
      <c r="S411" s="6"/>
      <c r="T411" s="6"/>
      <c r="U411" s="6"/>
      <c r="V411" s="138"/>
      <c r="W411" s="7"/>
      <c r="X411" s="136"/>
      <c r="Y411" s="7"/>
      <c r="Z411" s="7"/>
      <c r="AA411" s="7"/>
      <c r="AB411" s="7"/>
      <c r="AC411" s="7"/>
      <c r="AD411" s="7"/>
      <c r="AE411" s="7"/>
      <c r="AF411" s="6"/>
      <c r="AG411" s="6"/>
      <c r="AH411" s="6"/>
      <c r="AI411" s="6"/>
      <c r="AJ411" s="6"/>
      <c r="AK411" s="6"/>
    </row>
    <row r="412" ht="14.25" customHeight="1">
      <c r="A412" s="6"/>
      <c r="B412" s="6"/>
      <c r="C412" s="6"/>
      <c r="D412" s="6"/>
      <c r="E412" s="136"/>
      <c r="F412" s="136"/>
      <c r="G412" s="136"/>
      <c r="H412" s="136"/>
      <c r="I412" s="136"/>
      <c r="J412" s="136"/>
      <c r="K412" s="136"/>
      <c r="L412" s="137"/>
      <c r="M412" s="136"/>
      <c r="N412" s="136"/>
      <c r="O412" s="136"/>
      <c r="P412" s="7"/>
      <c r="Q412" s="6"/>
      <c r="R412" s="6"/>
      <c r="S412" s="6"/>
      <c r="T412" s="6"/>
      <c r="U412" s="6"/>
      <c r="V412" s="138"/>
      <c r="W412" s="7"/>
      <c r="X412" s="136"/>
      <c r="Y412" s="7"/>
      <c r="Z412" s="7"/>
      <c r="AA412" s="7"/>
      <c r="AB412" s="7"/>
      <c r="AC412" s="7"/>
      <c r="AD412" s="7"/>
      <c r="AE412" s="7"/>
      <c r="AF412" s="6"/>
      <c r="AG412" s="6"/>
      <c r="AH412" s="6"/>
      <c r="AI412" s="6"/>
      <c r="AJ412" s="6"/>
      <c r="AK412" s="6"/>
    </row>
    <row r="413" ht="14.25" customHeight="1">
      <c r="A413" s="6"/>
      <c r="B413" s="6"/>
      <c r="C413" s="6"/>
      <c r="D413" s="6"/>
      <c r="E413" s="136"/>
      <c r="F413" s="136"/>
      <c r="G413" s="136"/>
      <c r="H413" s="136"/>
      <c r="I413" s="136"/>
      <c r="J413" s="136"/>
      <c r="K413" s="136"/>
      <c r="L413" s="137"/>
      <c r="M413" s="136"/>
      <c r="N413" s="136"/>
      <c r="O413" s="136"/>
      <c r="P413" s="7"/>
      <c r="Q413" s="6"/>
      <c r="R413" s="6"/>
      <c r="S413" s="6"/>
      <c r="T413" s="6"/>
      <c r="U413" s="6"/>
      <c r="V413" s="138"/>
      <c r="W413" s="7"/>
      <c r="X413" s="136"/>
      <c r="Y413" s="7"/>
      <c r="Z413" s="7"/>
      <c r="AA413" s="7"/>
      <c r="AB413" s="7"/>
      <c r="AC413" s="7"/>
      <c r="AD413" s="7"/>
      <c r="AE413" s="7"/>
      <c r="AF413" s="6"/>
      <c r="AG413" s="6"/>
      <c r="AH413" s="6"/>
      <c r="AI413" s="6"/>
      <c r="AJ413" s="6"/>
      <c r="AK413" s="6"/>
    </row>
    <row r="414" ht="14.25" customHeight="1">
      <c r="A414" s="6"/>
      <c r="B414" s="6"/>
      <c r="C414" s="6"/>
      <c r="D414" s="6"/>
      <c r="E414" s="136"/>
      <c r="F414" s="136"/>
      <c r="G414" s="136"/>
      <c r="H414" s="136"/>
      <c r="I414" s="136"/>
      <c r="J414" s="136"/>
      <c r="K414" s="136"/>
      <c r="L414" s="137"/>
      <c r="M414" s="136"/>
      <c r="N414" s="136"/>
      <c r="O414" s="136"/>
      <c r="P414" s="7"/>
      <c r="Q414" s="6"/>
      <c r="R414" s="6"/>
      <c r="S414" s="6"/>
      <c r="T414" s="6"/>
      <c r="U414" s="6"/>
      <c r="V414" s="138"/>
      <c r="W414" s="7"/>
      <c r="X414" s="136"/>
      <c r="Y414" s="7"/>
      <c r="Z414" s="7"/>
      <c r="AA414" s="7"/>
      <c r="AB414" s="7"/>
      <c r="AC414" s="7"/>
      <c r="AD414" s="7"/>
      <c r="AE414" s="7"/>
      <c r="AF414" s="6"/>
      <c r="AG414" s="6"/>
      <c r="AH414" s="6"/>
      <c r="AI414" s="6"/>
      <c r="AJ414" s="6"/>
      <c r="AK414" s="6"/>
    </row>
    <row r="415" ht="14.25" customHeight="1">
      <c r="A415" s="6"/>
      <c r="B415" s="6"/>
      <c r="C415" s="6"/>
      <c r="D415" s="6"/>
      <c r="E415" s="136"/>
      <c r="F415" s="136"/>
      <c r="G415" s="136"/>
      <c r="H415" s="136"/>
      <c r="I415" s="136"/>
      <c r="J415" s="136"/>
      <c r="K415" s="136"/>
      <c r="L415" s="137"/>
      <c r="M415" s="136"/>
      <c r="N415" s="136"/>
      <c r="O415" s="136"/>
      <c r="P415" s="7"/>
      <c r="Q415" s="6"/>
      <c r="R415" s="6"/>
      <c r="S415" s="6"/>
      <c r="T415" s="6"/>
      <c r="U415" s="6"/>
      <c r="V415" s="138"/>
      <c r="W415" s="7"/>
      <c r="X415" s="136"/>
      <c r="Y415" s="7"/>
      <c r="Z415" s="7"/>
      <c r="AA415" s="7"/>
      <c r="AB415" s="7"/>
      <c r="AC415" s="7"/>
      <c r="AD415" s="7"/>
      <c r="AE415" s="7"/>
      <c r="AF415" s="6"/>
      <c r="AG415" s="6"/>
      <c r="AH415" s="6"/>
      <c r="AI415" s="6"/>
      <c r="AJ415" s="6"/>
      <c r="AK415" s="6"/>
    </row>
    <row r="416" ht="14.25" customHeight="1">
      <c r="A416" s="6"/>
      <c r="B416" s="6"/>
      <c r="C416" s="6"/>
      <c r="D416" s="6"/>
      <c r="E416" s="136"/>
      <c r="F416" s="136"/>
      <c r="G416" s="136"/>
      <c r="H416" s="136"/>
      <c r="I416" s="136"/>
      <c r="J416" s="136"/>
      <c r="K416" s="136"/>
      <c r="L416" s="137"/>
      <c r="M416" s="136"/>
      <c r="N416" s="136"/>
      <c r="O416" s="136"/>
      <c r="P416" s="7"/>
      <c r="Q416" s="6"/>
      <c r="R416" s="6"/>
      <c r="S416" s="6"/>
      <c r="T416" s="6"/>
      <c r="U416" s="6"/>
      <c r="V416" s="138"/>
      <c r="W416" s="7"/>
      <c r="X416" s="136"/>
      <c r="Y416" s="7"/>
      <c r="Z416" s="7"/>
      <c r="AA416" s="7"/>
      <c r="AB416" s="7"/>
      <c r="AC416" s="7"/>
      <c r="AD416" s="7"/>
      <c r="AE416" s="7"/>
      <c r="AF416" s="6"/>
      <c r="AG416" s="6"/>
      <c r="AH416" s="6"/>
      <c r="AI416" s="6"/>
      <c r="AJ416" s="6"/>
      <c r="AK416" s="6"/>
    </row>
    <row r="417" ht="14.25" customHeight="1">
      <c r="A417" s="6"/>
      <c r="B417" s="6"/>
      <c r="C417" s="6"/>
      <c r="D417" s="6"/>
      <c r="E417" s="136"/>
      <c r="F417" s="136"/>
      <c r="G417" s="136"/>
      <c r="H417" s="136"/>
      <c r="I417" s="136"/>
      <c r="J417" s="136"/>
      <c r="K417" s="136"/>
      <c r="L417" s="137"/>
      <c r="M417" s="136"/>
      <c r="N417" s="136"/>
      <c r="O417" s="136"/>
      <c r="P417" s="7"/>
      <c r="Q417" s="6"/>
      <c r="R417" s="6"/>
      <c r="S417" s="6"/>
      <c r="T417" s="6"/>
      <c r="U417" s="6"/>
      <c r="V417" s="138"/>
      <c r="W417" s="7"/>
      <c r="X417" s="136"/>
      <c r="Y417" s="7"/>
      <c r="Z417" s="7"/>
      <c r="AA417" s="7"/>
      <c r="AB417" s="7"/>
      <c r="AC417" s="7"/>
      <c r="AD417" s="7"/>
      <c r="AE417" s="7"/>
      <c r="AF417" s="6"/>
      <c r="AG417" s="6"/>
      <c r="AH417" s="6"/>
      <c r="AI417" s="6"/>
      <c r="AJ417" s="6"/>
      <c r="AK417" s="6"/>
    </row>
    <row r="418" ht="14.25" customHeight="1">
      <c r="A418" s="6"/>
      <c r="B418" s="6"/>
      <c r="C418" s="6"/>
      <c r="D418" s="6"/>
      <c r="E418" s="136"/>
      <c r="F418" s="136"/>
      <c r="G418" s="136"/>
      <c r="H418" s="136"/>
      <c r="I418" s="136"/>
      <c r="J418" s="136"/>
      <c r="K418" s="136"/>
      <c r="L418" s="137"/>
      <c r="M418" s="136"/>
      <c r="N418" s="136"/>
      <c r="O418" s="136"/>
      <c r="P418" s="7"/>
      <c r="Q418" s="6"/>
      <c r="R418" s="6"/>
      <c r="S418" s="6"/>
      <c r="T418" s="6"/>
      <c r="U418" s="6"/>
      <c r="V418" s="138"/>
      <c r="W418" s="7"/>
      <c r="X418" s="136"/>
      <c r="Y418" s="7"/>
      <c r="Z418" s="7"/>
      <c r="AA418" s="7"/>
      <c r="AB418" s="7"/>
      <c r="AC418" s="7"/>
      <c r="AD418" s="7"/>
      <c r="AE418" s="7"/>
      <c r="AF418" s="6"/>
      <c r="AG418" s="6"/>
      <c r="AH418" s="6"/>
      <c r="AI418" s="6"/>
      <c r="AJ418" s="6"/>
      <c r="AK418" s="6"/>
    </row>
    <row r="419" ht="14.25" customHeight="1">
      <c r="A419" s="6"/>
      <c r="B419" s="6"/>
      <c r="C419" s="6"/>
      <c r="D419" s="6"/>
      <c r="E419" s="136"/>
      <c r="F419" s="136"/>
      <c r="G419" s="136"/>
      <c r="H419" s="136"/>
      <c r="I419" s="136"/>
      <c r="J419" s="136"/>
      <c r="K419" s="136"/>
      <c r="L419" s="137"/>
      <c r="M419" s="136"/>
      <c r="N419" s="136"/>
      <c r="O419" s="136"/>
      <c r="P419" s="7"/>
      <c r="Q419" s="6"/>
      <c r="R419" s="6"/>
      <c r="S419" s="6"/>
      <c r="T419" s="6"/>
      <c r="U419" s="6"/>
      <c r="V419" s="138"/>
      <c r="W419" s="7"/>
      <c r="X419" s="136"/>
      <c r="Y419" s="7"/>
      <c r="Z419" s="7"/>
      <c r="AA419" s="7"/>
      <c r="AB419" s="7"/>
      <c r="AC419" s="7"/>
      <c r="AD419" s="7"/>
      <c r="AE419" s="7"/>
      <c r="AF419" s="6"/>
      <c r="AG419" s="6"/>
      <c r="AH419" s="6"/>
      <c r="AI419" s="6"/>
      <c r="AJ419" s="6"/>
      <c r="AK419" s="6"/>
    </row>
    <row r="420" ht="14.25" customHeight="1">
      <c r="A420" s="6"/>
      <c r="B420" s="6"/>
      <c r="C420" s="6"/>
      <c r="D420" s="6"/>
      <c r="E420" s="136"/>
      <c r="F420" s="136"/>
      <c r="G420" s="136"/>
      <c r="H420" s="136"/>
      <c r="I420" s="136"/>
      <c r="J420" s="136"/>
      <c r="K420" s="136"/>
      <c r="L420" s="137"/>
      <c r="M420" s="136"/>
      <c r="N420" s="136"/>
      <c r="O420" s="136"/>
      <c r="P420" s="7"/>
      <c r="Q420" s="6"/>
      <c r="R420" s="6"/>
      <c r="S420" s="6"/>
      <c r="T420" s="6"/>
      <c r="U420" s="6"/>
      <c r="V420" s="138"/>
      <c r="W420" s="7"/>
      <c r="X420" s="136"/>
      <c r="Y420" s="7"/>
      <c r="Z420" s="7"/>
      <c r="AA420" s="7"/>
      <c r="AB420" s="7"/>
      <c r="AC420" s="7"/>
      <c r="AD420" s="7"/>
      <c r="AE420" s="7"/>
      <c r="AF420" s="6"/>
      <c r="AG420" s="6"/>
      <c r="AH420" s="6"/>
      <c r="AI420" s="6"/>
      <c r="AJ420" s="6"/>
      <c r="AK420" s="6"/>
    </row>
    <row r="421" ht="14.25" customHeight="1">
      <c r="A421" s="6"/>
      <c r="B421" s="6"/>
      <c r="C421" s="6"/>
      <c r="D421" s="6"/>
      <c r="E421" s="136"/>
      <c r="F421" s="136"/>
      <c r="G421" s="136"/>
      <c r="H421" s="136"/>
      <c r="I421" s="136"/>
      <c r="J421" s="136"/>
      <c r="K421" s="136"/>
      <c r="L421" s="137"/>
      <c r="M421" s="136"/>
      <c r="N421" s="136"/>
      <c r="O421" s="136"/>
      <c r="P421" s="7"/>
      <c r="Q421" s="6"/>
      <c r="R421" s="6"/>
      <c r="S421" s="6"/>
      <c r="T421" s="6"/>
      <c r="U421" s="6"/>
      <c r="V421" s="138"/>
      <c r="W421" s="7"/>
      <c r="X421" s="136"/>
      <c r="Y421" s="7"/>
      <c r="Z421" s="7"/>
      <c r="AA421" s="7"/>
      <c r="AB421" s="7"/>
      <c r="AC421" s="7"/>
      <c r="AD421" s="7"/>
      <c r="AE421" s="7"/>
      <c r="AF421" s="6"/>
      <c r="AG421" s="6"/>
      <c r="AH421" s="6"/>
      <c r="AI421" s="6"/>
      <c r="AJ421" s="6"/>
      <c r="AK421" s="6"/>
    </row>
    <row r="422" ht="14.25" customHeight="1">
      <c r="A422" s="6"/>
      <c r="B422" s="6"/>
      <c r="C422" s="6"/>
      <c r="D422" s="6"/>
      <c r="E422" s="136"/>
      <c r="F422" s="136"/>
      <c r="G422" s="136"/>
      <c r="H422" s="136"/>
      <c r="I422" s="136"/>
      <c r="J422" s="136"/>
      <c r="K422" s="136"/>
      <c r="L422" s="137"/>
      <c r="M422" s="136"/>
      <c r="N422" s="136"/>
      <c r="O422" s="136"/>
      <c r="P422" s="7"/>
      <c r="Q422" s="6"/>
      <c r="R422" s="6"/>
      <c r="S422" s="6"/>
      <c r="T422" s="6"/>
      <c r="U422" s="6"/>
      <c r="V422" s="138"/>
      <c r="W422" s="7"/>
      <c r="X422" s="136"/>
      <c r="Y422" s="7"/>
      <c r="Z422" s="7"/>
      <c r="AA422" s="7"/>
      <c r="AB422" s="7"/>
      <c r="AC422" s="7"/>
      <c r="AD422" s="7"/>
      <c r="AE422" s="7"/>
      <c r="AF422" s="6"/>
      <c r="AG422" s="6"/>
      <c r="AH422" s="6"/>
      <c r="AI422" s="6"/>
      <c r="AJ422" s="6"/>
      <c r="AK422" s="6"/>
    </row>
    <row r="423" ht="14.25" customHeight="1">
      <c r="A423" s="6"/>
      <c r="B423" s="6"/>
      <c r="C423" s="6"/>
      <c r="D423" s="6"/>
      <c r="E423" s="136"/>
      <c r="F423" s="136"/>
      <c r="G423" s="136"/>
      <c r="H423" s="136"/>
      <c r="I423" s="136"/>
      <c r="J423" s="136"/>
      <c r="K423" s="136"/>
      <c r="L423" s="137"/>
      <c r="M423" s="136"/>
      <c r="N423" s="136"/>
      <c r="O423" s="136"/>
      <c r="P423" s="7"/>
      <c r="Q423" s="6"/>
      <c r="R423" s="6"/>
      <c r="S423" s="6"/>
      <c r="T423" s="6"/>
      <c r="U423" s="6"/>
      <c r="V423" s="138"/>
      <c r="W423" s="7"/>
      <c r="X423" s="136"/>
      <c r="Y423" s="7"/>
      <c r="Z423" s="7"/>
      <c r="AA423" s="7"/>
      <c r="AB423" s="7"/>
      <c r="AC423" s="7"/>
      <c r="AD423" s="7"/>
      <c r="AE423" s="7"/>
      <c r="AF423" s="6"/>
      <c r="AG423" s="6"/>
      <c r="AH423" s="6"/>
      <c r="AI423" s="6"/>
      <c r="AJ423" s="6"/>
      <c r="AK423" s="6"/>
    </row>
    <row r="424" ht="14.25" customHeight="1">
      <c r="A424" s="6"/>
      <c r="B424" s="6"/>
      <c r="C424" s="6"/>
      <c r="D424" s="6"/>
      <c r="E424" s="136"/>
      <c r="F424" s="136"/>
      <c r="G424" s="136"/>
      <c r="H424" s="136"/>
      <c r="I424" s="136"/>
      <c r="J424" s="136"/>
      <c r="K424" s="136"/>
      <c r="L424" s="137"/>
      <c r="M424" s="136"/>
      <c r="N424" s="136"/>
      <c r="O424" s="136"/>
      <c r="P424" s="7"/>
      <c r="Q424" s="6"/>
      <c r="R424" s="6"/>
      <c r="S424" s="6"/>
      <c r="T424" s="6"/>
      <c r="U424" s="6"/>
      <c r="V424" s="138"/>
      <c r="W424" s="7"/>
      <c r="X424" s="136"/>
      <c r="Y424" s="7"/>
      <c r="Z424" s="7"/>
      <c r="AA424" s="7"/>
      <c r="AB424" s="7"/>
      <c r="AC424" s="7"/>
      <c r="AD424" s="7"/>
      <c r="AE424" s="7"/>
      <c r="AF424" s="6"/>
      <c r="AG424" s="6"/>
      <c r="AH424" s="6"/>
      <c r="AI424" s="6"/>
      <c r="AJ424" s="6"/>
      <c r="AK424" s="6"/>
    </row>
    <row r="425" ht="14.25" customHeight="1">
      <c r="A425" s="6"/>
      <c r="B425" s="6"/>
      <c r="C425" s="6"/>
      <c r="D425" s="6"/>
      <c r="E425" s="136"/>
      <c r="F425" s="136"/>
      <c r="G425" s="136"/>
      <c r="H425" s="136"/>
      <c r="I425" s="136"/>
      <c r="J425" s="136"/>
      <c r="K425" s="136"/>
      <c r="L425" s="137"/>
      <c r="M425" s="136"/>
      <c r="N425" s="136"/>
      <c r="O425" s="136"/>
      <c r="P425" s="7"/>
      <c r="Q425" s="6"/>
      <c r="R425" s="6"/>
      <c r="S425" s="6"/>
      <c r="T425" s="6"/>
      <c r="U425" s="6"/>
      <c r="V425" s="138"/>
      <c r="W425" s="7"/>
      <c r="X425" s="136"/>
      <c r="Y425" s="7"/>
      <c r="Z425" s="7"/>
      <c r="AA425" s="7"/>
      <c r="AB425" s="7"/>
      <c r="AC425" s="7"/>
      <c r="AD425" s="7"/>
      <c r="AE425" s="7"/>
      <c r="AF425" s="6"/>
      <c r="AG425" s="6"/>
      <c r="AH425" s="6"/>
      <c r="AI425" s="6"/>
      <c r="AJ425" s="6"/>
      <c r="AK425" s="6"/>
    </row>
    <row r="426" ht="14.25" customHeight="1">
      <c r="A426" s="6"/>
      <c r="B426" s="6"/>
      <c r="C426" s="6"/>
      <c r="D426" s="6"/>
      <c r="E426" s="136"/>
      <c r="F426" s="136"/>
      <c r="G426" s="136"/>
      <c r="H426" s="136"/>
      <c r="I426" s="136"/>
      <c r="J426" s="136"/>
      <c r="K426" s="136"/>
      <c r="L426" s="137"/>
      <c r="M426" s="136"/>
      <c r="N426" s="136"/>
      <c r="O426" s="136"/>
      <c r="P426" s="7"/>
      <c r="Q426" s="6"/>
      <c r="R426" s="6"/>
      <c r="S426" s="6"/>
      <c r="T426" s="6"/>
      <c r="U426" s="6"/>
      <c r="V426" s="138"/>
      <c r="W426" s="7"/>
      <c r="X426" s="136"/>
      <c r="Y426" s="7"/>
      <c r="Z426" s="7"/>
      <c r="AA426" s="7"/>
      <c r="AB426" s="7"/>
      <c r="AC426" s="7"/>
      <c r="AD426" s="7"/>
      <c r="AE426" s="7"/>
      <c r="AF426" s="6"/>
      <c r="AG426" s="6"/>
      <c r="AH426" s="6"/>
      <c r="AI426" s="6"/>
      <c r="AJ426" s="6"/>
      <c r="AK426" s="6"/>
    </row>
    <row r="427" ht="14.25" customHeight="1">
      <c r="A427" s="6"/>
      <c r="B427" s="6"/>
      <c r="C427" s="6"/>
      <c r="D427" s="6"/>
      <c r="E427" s="136"/>
      <c r="F427" s="136"/>
      <c r="G427" s="136"/>
      <c r="H427" s="136"/>
      <c r="I427" s="136"/>
      <c r="J427" s="136"/>
      <c r="K427" s="136"/>
      <c r="L427" s="137"/>
      <c r="M427" s="136"/>
      <c r="N427" s="136"/>
      <c r="O427" s="136"/>
      <c r="P427" s="7"/>
      <c r="Q427" s="6"/>
      <c r="R427" s="6"/>
      <c r="S427" s="6"/>
      <c r="T427" s="6"/>
      <c r="U427" s="6"/>
      <c r="V427" s="138"/>
      <c r="W427" s="7"/>
      <c r="X427" s="136"/>
      <c r="Y427" s="7"/>
      <c r="Z427" s="7"/>
      <c r="AA427" s="7"/>
      <c r="AB427" s="7"/>
      <c r="AC427" s="7"/>
      <c r="AD427" s="7"/>
      <c r="AE427" s="7"/>
      <c r="AF427" s="6"/>
      <c r="AG427" s="6"/>
      <c r="AH427" s="6"/>
      <c r="AI427" s="6"/>
      <c r="AJ427" s="6"/>
      <c r="AK427" s="6"/>
    </row>
    <row r="428" ht="14.25" customHeight="1">
      <c r="A428" s="6"/>
      <c r="B428" s="6"/>
      <c r="C428" s="6"/>
      <c r="D428" s="6"/>
      <c r="E428" s="136"/>
      <c r="F428" s="136"/>
      <c r="G428" s="136"/>
      <c r="H428" s="136"/>
      <c r="I428" s="136"/>
      <c r="J428" s="136"/>
      <c r="K428" s="136"/>
      <c r="L428" s="137"/>
      <c r="M428" s="136"/>
      <c r="N428" s="136"/>
      <c r="O428" s="136"/>
      <c r="P428" s="7"/>
      <c r="Q428" s="6"/>
      <c r="R428" s="6"/>
      <c r="S428" s="6"/>
      <c r="T428" s="6"/>
      <c r="U428" s="6"/>
      <c r="V428" s="138"/>
      <c r="W428" s="7"/>
      <c r="X428" s="136"/>
      <c r="Y428" s="7"/>
      <c r="Z428" s="7"/>
      <c r="AA428" s="7"/>
      <c r="AB428" s="7"/>
      <c r="AC428" s="7"/>
      <c r="AD428" s="7"/>
      <c r="AE428" s="7"/>
      <c r="AF428" s="6"/>
      <c r="AG428" s="6"/>
      <c r="AH428" s="6"/>
      <c r="AI428" s="6"/>
      <c r="AJ428" s="6"/>
      <c r="AK428" s="6"/>
    </row>
    <row r="429" ht="14.25" customHeight="1">
      <c r="A429" s="6"/>
      <c r="B429" s="6"/>
      <c r="C429" s="6"/>
      <c r="D429" s="6"/>
      <c r="E429" s="136"/>
      <c r="F429" s="136"/>
      <c r="G429" s="136"/>
      <c r="H429" s="136"/>
      <c r="I429" s="136"/>
      <c r="J429" s="136"/>
      <c r="K429" s="136"/>
      <c r="L429" s="137"/>
      <c r="M429" s="136"/>
      <c r="N429" s="136"/>
      <c r="O429" s="136"/>
      <c r="P429" s="7"/>
      <c r="Q429" s="6"/>
      <c r="R429" s="6"/>
      <c r="S429" s="6"/>
      <c r="T429" s="6"/>
      <c r="U429" s="6"/>
      <c r="V429" s="138"/>
      <c r="W429" s="7"/>
      <c r="X429" s="136"/>
      <c r="Y429" s="7"/>
      <c r="Z429" s="7"/>
      <c r="AA429" s="7"/>
      <c r="AB429" s="7"/>
      <c r="AC429" s="7"/>
      <c r="AD429" s="7"/>
      <c r="AE429" s="7"/>
      <c r="AF429" s="6"/>
      <c r="AG429" s="6"/>
      <c r="AH429" s="6"/>
      <c r="AI429" s="6"/>
      <c r="AJ429" s="6"/>
      <c r="AK429" s="6"/>
    </row>
    <row r="430" ht="14.25" customHeight="1">
      <c r="A430" s="6"/>
      <c r="B430" s="6"/>
      <c r="C430" s="6"/>
      <c r="D430" s="6"/>
      <c r="E430" s="136"/>
      <c r="F430" s="136"/>
      <c r="G430" s="136"/>
      <c r="H430" s="136"/>
      <c r="I430" s="136"/>
      <c r="J430" s="136"/>
      <c r="K430" s="136"/>
      <c r="L430" s="137"/>
      <c r="M430" s="136"/>
      <c r="N430" s="136"/>
      <c r="O430" s="136"/>
      <c r="P430" s="7"/>
      <c r="Q430" s="6"/>
      <c r="R430" s="6"/>
      <c r="S430" s="6"/>
      <c r="T430" s="6"/>
      <c r="U430" s="6"/>
      <c r="V430" s="138"/>
      <c r="W430" s="7"/>
      <c r="X430" s="136"/>
      <c r="Y430" s="7"/>
      <c r="Z430" s="7"/>
      <c r="AA430" s="7"/>
      <c r="AB430" s="7"/>
      <c r="AC430" s="7"/>
      <c r="AD430" s="7"/>
      <c r="AE430" s="7"/>
      <c r="AF430" s="6"/>
      <c r="AG430" s="6"/>
      <c r="AH430" s="6"/>
      <c r="AI430" s="6"/>
      <c r="AJ430" s="6"/>
      <c r="AK430" s="6"/>
    </row>
    <row r="431" ht="14.25" customHeight="1">
      <c r="A431" s="6"/>
      <c r="B431" s="6"/>
      <c r="C431" s="6"/>
      <c r="D431" s="6"/>
      <c r="E431" s="136"/>
      <c r="F431" s="136"/>
      <c r="G431" s="136"/>
      <c r="H431" s="136"/>
      <c r="I431" s="136"/>
      <c r="J431" s="136"/>
      <c r="K431" s="136"/>
      <c r="L431" s="137"/>
      <c r="M431" s="136"/>
      <c r="N431" s="136"/>
      <c r="O431" s="136"/>
      <c r="P431" s="7"/>
      <c r="Q431" s="6"/>
      <c r="R431" s="6"/>
      <c r="S431" s="6"/>
      <c r="T431" s="6"/>
      <c r="U431" s="6"/>
      <c r="V431" s="138"/>
      <c r="W431" s="7"/>
      <c r="X431" s="136"/>
      <c r="Y431" s="7"/>
      <c r="Z431" s="7"/>
      <c r="AA431" s="7"/>
      <c r="AB431" s="7"/>
      <c r="AC431" s="7"/>
      <c r="AD431" s="7"/>
      <c r="AE431" s="7"/>
      <c r="AF431" s="6"/>
      <c r="AG431" s="6"/>
      <c r="AH431" s="6"/>
      <c r="AI431" s="6"/>
      <c r="AJ431" s="6"/>
      <c r="AK431" s="6"/>
    </row>
    <row r="432" ht="14.25" customHeight="1">
      <c r="A432" s="6"/>
      <c r="B432" s="6"/>
      <c r="C432" s="6"/>
      <c r="D432" s="6"/>
      <c r="E432" s="136"/>
      <c r="F432" s="136"/>
      <c r="G432" s="136"/>
      <c r="H432" s="136"/>
      <c r="I432" s="136"/>
      <c r="J432" s="136"/>
      <c r="K432" s="136"/>
      <c r="L432" s="137"/>
      <c r="M432" s="136"/>
      <c r="N432" s="136"/>
      <c r="O432" s="136"/>
      <c r="P432" s="7"/>
      <c r="Q432" s="6"/>
      <c r="R432" s="6"/>
      <c r="S432" s="6"/>
      <c r="T432" s="6"/>
      <c r="U432" s="6"/>
      <c r="V432" s="138"/>
      <c r="W432" s="7"/>
      <c r="X432" s="136"/>
      <c r="Y432" s="7"/>
      <c r="Z432" s="7"/>
      <c r="AA432" s="7"/>
      <c r="AB432" s="7"/>
      <c r="AC432" s="7"/>
      <c r="AD432" s="7"/>
      <c r="AE432" s="7"/>
      <c r="AF432" s="6"/>
      <c r="AG432" s="6"/>
      <c r="AH432" s="6"/>
      <c r="AI432" s="6"/>
      <c r="AJ432" s="6"/>
      <c r="AK432" s="6"/>
    </row>
    <row r="433" ht="14.25" customHeight="1">
      <c r="A433" s="6"/>
      <c r="B433" s="6"/>
      <c r="C433" s="6"/>
      <c r="D433" s="6"/>
      <c r="E433" s="136"/>
      <c r="F433" s="136"/>
      <c r="G433" s="136"/>
      <c r="H433" s="136"/>
      <c r="I433" s="136"/>
      <c r="J433" s="136"/>
      <c r="K433" s="136"/>
      <c r="L433" s="137"/>
      <c r="M433" s="136"/>
      <c r="N433" s="136"/>
      <c r="O433" s="136"/>
      <c r="P433" s="7"/>
      <c r="Q433" s="6"/>
      <c r="R433" s="6"/>
      <c r="S433" s="6"/>
      <c r="T433" s="6"/>
      <c r="U433" s="6"/>
      <c r="V433" s="138"/>
      <c r="W433" s="7"/>
      <c r="X433" s="136"/>
      <c r="Y433" s="7"/>
      <c r="Z433" s="7"/>
      <c r="AA433" s="7"/>
      <c r="AB433" s="7"/>
      <c r="AC433" s="7"/>
      <c r="AD433" s="7"/>
      <c r="AE433" s="7"/>
      <c r="AF433" s="6"/>
      <c r="AG433" s="6"/>
      <c r="AH433" s="6"/>
      <c r="AI433" s="6"/>
      <c r="AJ433" s="6"/>
      <c r="AK433" s="6"/>
    </row>
    <row r="434" ht="14.25" customHeight="1">
      <c r="A434" s="6"/>
      <c r="B434" s="6"/>
      <c r="C434" s="6"/>
      <c r="D434" s="6"/>
      <c r="E434" s="136"/>
      <c r="F434" s="136"/>
      <c r="G434" s="136"/>
      <c r="H434" s="136"/>
      <c r="I434" s="136"/>
      <c r="J434" s="136"/>
      <c r="K434" s="136"/>
      <c r="L434" s="137"/>
      <c r="M434" s="136"/>
      <c r="N434" s="136"/>
      <c r="O434" s="136"/>
      <c r="P434" s="7"/>
      <c r="Q434" s="6"/>
      <c r="R434" s="6"/>
      <c r="S434" s="6"/>
      <c r="T434" s="6"/>
      <c r="U434" s="6"/>
      <c r="V434" s="138"/>
      <c r="W434" s="7"/>
      <c r="X434" s="136"/>
      <c r="Y434" s="7"/>
      <c r="Z434" s="7"/>
      <c r="AA434" s="7"/>
      <c r="AB434" s="7"/>
      <c r="AC434" s="7"/>
      <c r="AD434" s="7"/>
      <c r="AE434" s="7"/>
      <c r="AF434" s="6"/>
      <c r="AG434" s="6"/>
      <c r="AH434" s="6"/>
      <c r="AI434" s="6"/>
      <c r="AJ434" s="6"/>
      <c r="AK434" s="6"/>
    </row>
    <row r="435" ht="14.25" customHeight="1">
      <c r="A435" s="6"/>
      <c r="B435" s="6"/>
      <c r="C435" s="6"/>
      <c r="D435" s="6"/>
      <c r="E435" s="136"/>
      <c r="F435" s="136"/>
      <c r="G435" s="136"/>
      <c r="H435" s="136"/>
      <c r="I435" s="136"/>
      <c r="J435" s="136"/>
      <c r="K435" s="136"/>
      <c r="L435" s="137"/>
      <c r="M435" s="136"/>
      <c r="N435" s="136"/>
      <c r="O435" s="136"/>
      <c r="P435" s="7"/>
      <c r="Q435" s="6"/>
      <c r="R435" s="6"/>
      <c r="S435" s="6"/>
      <c r="T435" s="6"/>
      <c r="U435" s="6"/>
      <c r="V435" s="138"/>
      <c r="W435" s="7"/>
      <c r="X435" s="136"/>
      <c r="Y435" s="7"/>
      <c r="Z435" s="7"/>
      <c r="AA435" s="7"/>
      <c r="AB435" s="7"/>
      <c r="AC435" s="7"/>
      <c r="AD435" s="7"/>
      <c r="AE435" s="7"/>
      <c r="AF435" s="6"/>
      <c r="AG435" s="6"/>
      <c r="AH435" s="6"/>
      <c r="AI435" s="6"/>
      <c r="AJ435" s="6"/>
      <c r="AK435" s="6"/>
    </row>
    <row r="436" ht="14.25" customHeight="1">
      <c r="A436" s="6"/>
      <c r="B436" s="6"/>
      <c r="C436" s="6"/>
      <c r="D436" s="6"/>
      <c r="E436" s="136"/>
      <c r="F436" s="136"/>
      <c r="G436" s="136"/>
      <c r="H436" s="136"/>
      <c r="I436" s="136"/>
      <c r="J436" s="136"/>
      <c r="K436" s="136"/>
      <c r="L436" s="137"/>
      <c r="M436" s="136"/>
      <c r="N436" s="136"/>
      <c r="O436" s="136"/>
      <c r="P436" s="7"/>
      <c r="Q436" s="6"/>
      <c r="R436" s="6"/>
      <c r="S436" s="6"/>
      <c r="T436" s="6"/>
      <c r="U436" s="6"/>
      <c r="V436" s="138"/>
      <c r="W436" s="7"/>
      <c r="X436" s="136"/>
      <c r="Y436" s="7"/>
      <c r="Z436" s="7"/>
      <c r="AA436" s="7"/>
      <c r="AB436" s="7"/>
      <c r="AC436" s="7"/>
      <c r="AD436" s="7"/>
      <c r="AE436" s="7"/>
      <c r="AF436" s="6"/>
      <c r="AG436" s="6"/>
      <c r="AH436" s="6"/>
      <c r="AI436" s="6"/>
      <c r="AJ436" s="6"/>
      <c r="AK436" s="6"/>
    </row>
    <row r="437" ht="14.25" customHeight="1">
      <c r="A437" s="6"/>
      <c r="B437" s="6"/>
      <c r="C437" s="6"/>
      <c r="D437" s="6"/>
      <c r="E437" s="136"/>
      <c r="F437" s="136"/>
      <c r="G437" s="136"/>
      <c r="H437" s="136"/>
      <c r="I437" s="136"/>
      <c r="J437" s="136"/>
      <c r="K437" s="136"/>
      <c r="L437" s="137"/>
      <c r="M437" s="136"/>
      <c r="N437" s="136"/>
      <c r="O437" s="136"/>
      <c r="P437" s="7"/>
      <c r="Q437" s="6"/>
      <c r="R437" s="6"/>
      <c r="S437" s="6"/>
      <c r="T437" s="6"/>
      <c r="U437" s="6"/>
      <c r="V437" s="138"/>
      <c r="W437" s="7"/>
      <c r="X437" s="136"/>
      <c r="Y437" s="7"/>
      <c r="Z437" s="7"/>
      <c r="AA437" s="7"/>
      <c r="AB437" s="7"/>
      <c r="AC437" s="7"/>
      <c r="AD437" s="7"/>
      <c r="AE437" s="7"/>
      <c r="AF437" s="6"/>
      <c r="AG437" s="6"/>
      <c r="AH437" s="6"/>
      <c r="AI437" s="6"/>
      <c r="AJ437" s="6"/>
      <c r="AK437" s="6"/>
    </row>
    <row r="438" ht="14.25" customHeight="1">
      <c r="A438" s="6"/>
      <c r="B438" s="6"/>
      <c r="C438" s="6"/>
      <c r="D438" s="6"/>
      <c r="E438" s="136"/>
      <c r="F438" s="136"/>
      <c r="G438" s="136"/>
      <c r="H438" s="136"/>
      <c r="I438" s="136"/>
      <c r="J438" s="136"/>
      <c r="K438" s="136"/>
      <c r="L438" s="137"/>
      <c r="M438" s="136"/>
      <c r="N438" s="136"/>
      <c r="O438" s="136"/>
      <c r="P438" s="7"/>
      <c r="Q438" s="6"/>
      <c r="R438" s="6"/>
      <c r="S438" s="6"/>
      <c r="T438" s="6"/>
      <c r="U438" s="6"/>
      <c r="V438" s="138"/>
      <c r="W438" s="7"/>
      <c r="X438" s="136"/>
      <c r="Y438" s="7"/>
      <c r="Z438" s="7"/>
      <c r="AA438" s="7"/>
      <c r="AB438" s="7"/>
      <c r="AC438" s="7"/>
      <c r="AD438" s="7"/>
      <c r="AE438" s="7"/>
      <c r="AF438" s="6"/>
      <c r="AG438" s="6"/>
      <c r="AH438" s="6"/>
      <c r="AI438" s="6"/>
      <c r="AJ438" s="6"/>
      <c r="AK438" s="6"/>
    </row>
    <row r="439" ht="14.25" customHeight="1">
      <c r="A439" s="6"/>
      <c r="B439" s="6"/>
      <c r="C439" s="6"/>
      <c r="D439" s="6"/>
      <c r="E439" s="136"/>
      <c r="F439" s="136"/>
      <c r="G439" s="136"/>
      <c r="H439" s="136"/>
      <c r="I439" s="136"/>
      <c r="J439" s="136"/>
      <c r="K439" s="136"/>
      <c r="L439" s="137"/>
      <c r="M439" s="136"/>
      <c r="N439" s="136"/>
      <c r="O439" s="136"/>
      <c r="P439" s="7"/>
      <c r="Q439" s="6"/>
      <c r="R439" s="6"/>
      <c r="S439" s="6"/>
      <c r="T439" s="6"/>
      <c r="U439" s="6"/>
      <c r="V439" s="138"/>
      <c r="W439" s="7"/>
      <c r="X439" s="136"/>
      <c r="Y439" s="7"/>
      <c r="Z439" s="7"/>
      <c r="AA439" s="7"/>
      <c r="AB439" s="7"/>
      <c r="AC439" s="7"/>
      <c r="AD439" s="7"/>
      <c r="AE439" s="7"/>
      <c r="AF439" s="6"/>
      <c r="AG439" s="6"/>
      <c r="AH439" s="6"/>
      <c r="AI439" s="6"/>
      <c r="AJ439" s="6"/>
      <c r="AK439" s="6"/>
    </row>
    <row r="440" ht="14.25" customHeight="1">
      <c r="A440" s="6"/>
      <c r="B440" s="6"/>
      <c r="C440" s="6"/>
      <c r="D440" s="6"/>
      <c r="E440" s="136"/>
      <c r="F440" s="136"/>
      <c r="G440" s="136"/>
      <c r="H440" s="136"/>
      <c r="I440" s="136"/>
      <c r="J440" s="136"/>
      <c r="K440" s="136"/>
      <c r="L440" s="137"/>
      <c r="M440" s="136"/>
      <c r="N440" s="136"/>
      <c r="O440" s="136"/>
      <c r="P440" s="7"/>
      <c r="Q440" s="6"/>
      <c r="R440" s="6"/>
      <c r="S440" s="6"/>
      <c r="T440" s="6"/>
      <c r="U440" s="6"/>
      <c r="V440" s="138"/>
      <c r="W440" s="7"/>
      <c r="X440" s="136"/>
      <c r="Y440" s="7"/>
      <c r="Z440" s="7"/>
      <c r="AA440" s="7"/>
      <c r="AB440" s="7"/>
      <c r="AC440" s="7"/>
      <c r="AD440" s="7"/>
      <c r="AE440" s="7"/>
      <c r="AF440" s="6"/>
      <c r="AG440" s="6"/>
      <c r="AH440" s="6"/>
      <c r="AI440" s="6"/>
      <c r="AJ440" s="6"/>
      <c r="AK440" s="6"/>
    </row>
    <row r="441" ht="14.25" customHeight="1">
      <c r="A441" s="6"/>
      <c r="B441" s="6"/>
      <c r="C441" s="6"/>
      <c r="D441" s="6"/>
      <c r="E441" s="136"/>
      <c r="F441" s="136"/>
      <c r="G441" s="136"/>
      <c r="H441" s="136"/>
      <c r="I441" s="136"/>
      <c r="J441" s="136"/>
      <c r="K441" s="136"/>
      <c r="L441" s="137"/>
      <c r="M441" s="136"/>
      <c r="N441" s="136"/>
      <c r="O441" s="136"/>
      <c r="P441" s="7"/>
      <c r="Q441" s="6"/>
      <c r="R441" s="6"/>
      <c r="S441" s="6"/>
      <c r="T441" s="6"/>
      <c r="U441" s="6"/>
      <c r="V441" s="138"/>
      <c r="W441" s="7"/>
      <c r="X441" s="136"/>
      <c r="Y441" s="7"/>
      <c r="Z441" s="7"/>
      <c r="AA441" s="7"/>
      <c r="AB441" s="7"/>
      <c r="AC441" s="7"/>
      <c r="AD441" s="7"/>
      <c r="AE441" s="7"/>
      <c r="AF441" s="6"/>
      <c r="AG441" s="6"/>
      <c r="AH441" s="6"/>
      <c r="AI441" s="6"/>
      <c r="AJ441" s="6"/>
      <c r="AK441" s="6"/>
    </row>
    <row r="442" ht="14.25" customHeight="1">
      <c r="A442" s="6"/>
      <c r="B442" s="6"/>
      <c r="C442" s="6"/>
      <c r="D442" s="6"/>
      <c r="E442" s="136"/>
      <c r="F442" s="136"/>
      <c r="G442" s="136"/>
      <c r="H442" s="136"/>
      <c r="I442" s="136"/>
      <c r="J442" s="136"/>
      <c r="K442" s="136"/>
      <c r="L442" s="137"/>
      <c r="M442" s="136"/>
      <c r="N442" s="136"/>
      <c r="O442" s="136"/>
      <c r="P442" s="7"/>
      <c r="Q442" s="6"/>
      <c r="R442" s="6"/>
      <c r="S442" s="6"/>
      <c r="T442" s="6"/>
      <c r="U442" s="6"/>
      <c r="V442" s="138"/>
      <c r="W442" s="7"/>
      <c r="X442" s="136"/>
      <c r="Y442" s="7"/>
      <c r="Z442" s="7"/>
      <c r="AA442" s="7"/>
      <c r="AB442" s="7"/>
      <c r="AC442" s="7"/>
      <c r="AD442" s="7"/>
      <c r="AE442" s="7"/>
      <c r="AF442" s="6"/>
      <c r="AG442" s="6"/>
      <c r="AH442" s="6"/>
      <c r="AI442" s="6"/>
      <c r="AJ442" s="6"/>
      <c r="AK442" s="6"/>
    </row>
    <row r="443" ht="14.25" customHeight="1">
      <c r="A443" s="6"/>
      <c r="B443" s="6"/>
      <c r="C443" s="6"/>
      <c r="D443" s="6"/>
      <c r="E443" s="136"/>
      <c r="F443" s="136"/>
      <c r="G443" s="136"/>
      <c r="H443" s="136"/>
      <c r="I443" s="136"/>
      <c r="J443" s="136"/>
      <c r="K443" s="136"/>
      <c r="L443" s="137"/>
      <c r="M443" s="136"/>
      <c r="N443" s="136"/>
      <c r="O443" s="136"/>
      <c r="P443" s="7"/>
      <c r="Q443" s="6"/>
      <c r="R443" s="6"/>
      <c r="S443" s="6"/>
      <c r="T443" s="6"/>
      <c r="U443" s="6"/>
      <c r="V443" s="138"/>
      <c r="W443" s="7"/>
      <c r="X443" s="136"/>
      <c r="Y443" s="7"/>
      <c r="Z443" s="7"/>
      <c r="AA443" s="7"/>
      <c r="AB443" s="7"/>
      <c r="AC443" s="7"/>
      <c r="AD443" s="7"/>
      <c r="AE443" s="7"/>
      <c r="AF443" s="6"/>
      <c r="AG443" s="6"/>
      <c r="AH443" s="6"/>
      <c r="AI443" s="6"/>
      <c r="AJ443" s="6"/>
      <c r="AK443" s="6"/>
    </row>
    <row r="444" ht="14.25" customHeight="1">
      <c r="A444" s="6"/>
      <c r="B444" s="6"/>
      <c r="C444" s="6"/>
      <c r="D444" s="6"/>
      <c r="E444" s="136"/>
      <c r="F444" s="136"/>
      <c r="G444" s="136"/>
      <c r="H444" s="136"/>
      <c r="I444" s="136"/>
      <c r="J444" s="136"/>
      <c r="K444" s="136"/>
      <c r="L444" s="137"/>
      <c r="M444" s="136"/>
      <c r="N444" s="136"/>
      <c r="O444" s="136"/>
      <c r="P444" s="7"/>
      <c r="Q444" s="6"/>
      <c r="R444" s="6"/>
      <c r="S444" s="6"/>
      <c r="T444" s="6"/>
      <c r="U444" s="6"/>
      <c r="V444" s="138"/>
      <c r="W444" s="7"/>
      <c r="X444" s="136"/>
      <c r="Y444" s="7"/>
      <c r="Z444" s="7"/>
      <c r="AA444" s="7"/>
      <c r="AB444" s="7"/>
      <c r="AC444" s="7"/>
      <c r="AD444" s="7"/>
      <c r="AE444" s="7"/>
      <c r="AF444" s="6"/>
      <c r="AG444" s="6"/>
      <c r="AH444" s="6"/>
      <c r="AI444" s="6"/>
      <c r="AJ444" s="6"/>
      <c r="AK444" s="6"/>
    </row>
    <row r="445" ht="14.25" customHeight="1">
      <c r="A445" s="6"/>
      <c r="B445" s="6"/>
      <c r="C445" s="6"/>
      <c r="D445" s="6"/>
      <c r="E445" s="136"/>
      <c r="F445" s="136"/>
      <c r="G445" s="136"/>
      <c r="H445" s="136"/>
      <c r="I445" s="136"/>
      <c r="J445" s="136"/>
      <c r="K445" s="136"/>
      <c r="L445" s="137"/>
      <c r="M445" s="136"/>
      <c r="N445" s="136"/>
      <c r="O445" s="136"/>
      <c r="P445" s="7"/>
      <c r="Q445" s="6"/>
      <c r="R445" s="6"/>
      <c r="S445" s="6"/>
      <c r="T445" s="6"/>
      <c r="U445" s="6"/>
      <c r="V445" s="138"/>
      <c r="W445" s="7"/>
      <c r="X445" s="136"/>
      <c r="Y445" s="7"/>
      <c r="Z445" s="7"/>
      <c r="AA445" s="7"/>
      <c r="AB445" s="7"/>
      <c r="AC445" s="7"/>
      <c r="AD445" s="7"/>
      <c r="AE445" s="7"/>
      <c r="AF445" s="6"/>
      <c r="AG445" s="6"/>
      <c r="AH445" s="6"/>
      <c r="AI445" s="6"/>
      <c r="AJ445" s="6"/>
      <c r="AK445" s="6"/>
    </row>
    <row r="446" ht="14.25" customHeight="1">
      <c r="A446" s="6"/>
      <c r="B446" s="6"/>
      <c r="C446" s="6"/>
      <c r="D446" s="6"/>
      <c r="E446" s="136"/>
      <c r="F446" s="136"/>
      <c r="G446" s="136"/>
      <c r="H446" s="136"/>
      <c r="I446" s="136"/>
      <c r="J446" s="136"/>
      <c r="K446" s="136"/>
      <c r="L446" s="137"/>
      <c r="M446" s="136"/>
      <c r="N446" s="136"/>
      <c r="O446" s="136"/>
      <c r="P446" s="7"/>
      <c r="Q446" s="6"/>
      <c r="R446" s="6"/>
      <c r="S446" s="6"/>
      <c r="T446" s="6"/>
      <c r="U446" s="6"/>
      <c r="V446" s="138"/>
      <c r="W446" s="7"/>
      <c r="X446" s="136"/>
      <c r="Y446" s="7"/>
      <c r="Z446" s="7"/>
      <c r="AA446" s="7"/>
      <c r="AB446" s="7"/>
      <c r="AC446" s="7"/>
      <c r="AD446" s="7"/>
      <c r="AE446" s="7"/>
      <c r="AF446" s="6"/>
      <c r="AG446" s="6"/>
      <c r="AH446" s="6"/>
      <c r="AI446" s="6"/>
      <c r="AJ446" s="6"/>
      <c r="AK446" s="6"/>
    </row>
    <row r="447" ht="14.25" customHeight="1">
      <c r="A447" s="6"/>
      <c r="B447" s="6"/>
      <c r="C447" s="6"/>
      <c r="D447" s="6"/>
      <c r="E447" s="136"/>
      <c r="F447" s="136"/>
      <c r="G447" s="136"/>
      <c r="H447" s="136"/>
      <c r="I447" s="136"/>
      <c r="J447" s="136"/>
      <c r="K447" s="136"/>
      <c r="L447" s="137"/>
      <c r="M447" s="136"/>
      <c r="N447" s="136"/>
      <c r="O447" s="136"/>
      <c r="P447" s="7"/>
      <c r="Q447" s="6"/>
      <c r="R447" s="6"/>
      <c r="S447" s="6"/>
      <c r="T447" s="6"/>
      <c r="U447" s="6"/>
      <c r="V447" s="138"/>
      <c r="W447" s="7"/>
      <c r="X447" s="136"/>
      <c r="Y447" s="7"/>
      <c r="Z447" s="7"/>
      <c r="AA447" s="7"/>
      <c r="AB447" s="7"/>
      <c r="AC447" s="7"/>
      <c r="AD447" s="7"/>
      <c r="AE447" s="7"/>
      <c r="AF447" s="6"/>
      <c r="AG447" s="6"/>
      <c r="AH447" s="6"/>
      <c r="AI447" s="6"/>
      <c r="AJ447" s="6"/>
      <c r="AK447" s="6"/>
    </row>
    <row r="448" ht="14.25" customHeight="1">
      <c r="A448" s="6"/>
      <c r="B448" s="6"/>
      <c r="C448" s="6"/>
      <c r="D448" s="6"/>
      <c r="E448" s="136"/>
      <c r="F448" s="136"/>
      <c r="G448" s="136"/>
      <c r="H448" s="136"/>
      <c r="I448" s="136"/>
      <c r="J448" s="136"/>
      <c r="K448" s="136"/>
      <c r="L448" s="137"/>
      <c r="M448" s="136"/>
      <c r="N448" s="136"/>
      <c r="O448" s="136"/>
      <c r="P448" s="7"/>
      <c r="Q448" s="6"/>
      <c r="R448" s="6"/>
      <c r="S448" s="6"/>
      <c r="T448" s="6"/>
      <c r="U448" s="6"/>
      <c r="V448" s="138"/>
      <c r="W448" s="7"/>
      <c r="X448" s="136"/>
      <c r="Y448" s="7"/>
      <c r="Z448" s="7"/>
      <c r="AA448" s="7"/>
      <c r="AB448" s="7"/>
      <c r="AC448" s="7"/>
      <c r="AD448" s="7"/>
      <c r="AE448" s="7"/>
      <c r="AF448" s="6"/>
      <c r="AG448" s="6"/>
      <c r="AH448" s="6"/>
      <c r="AI448" s="6"/>
      <c r="AJ448" s="6"/>
      <c r="AK448" s="6"/>
    </row>
    <row r="449" ht="14.25" customHeight="1">
      <c r="A449" s="6"/>
      <c r="B449" s="6"/>
      <c r="C449" s="6"/>
      <c r="D449" s="6"/>
      <c r="E449" s="136"/>
      <c r="F449" s="136"/>
      <c r="G449" s="136"/>
      <c r="H449" s="136"/>
      <c r="I449" s="136"/>
      <c r="J449" s="136"/>
      <c r="K449" s="136"/>
      <c r="L449" s="137"/>
      <c r="M449" s="136"/>
      <c r="N449" s="136"/>
      <c r="O449" s="136"/>
      <c r="P449" s="7"/>
      <c r="Q449" s="6"/>
      <c r="R449" s="6"/>
      <c r="S449" s="6"/>
      <c r="T449" s="6"/>
      <c r="U449" s="6"/>
      <c r="V449" s="138"/>
      <c r="W449" s="7"/>
      <c r="X449" s="136"/>
      <c r="Y449" s="7"/>
      <c r="Z449" s="7"/>
      <c r="AA449" s="7"/>
      <c r="AB449" s="7"/>
      <c r="AC449" s="7"/>
      <c r="AD449" s="7"/>
      <c r="AE449" s="7"/>
      <c r="AF449" s="6"/>
      <c r="AG449" s="6"/>
      <c r="AH449" s="6"/>
      <c r="AI449" s="6"/>
      <c r="AJ449" s="6"/>
      <c r="AK449" s="6"/>
    </row>
    <row r="450" ht="14.25" customHeight="1">
      <c r="A450" s="6"/>
      <c r="B450" s="6"/>
      <c r="C450" s="6"/>
      <c r="D450" s="6"/>
      <c r="E450" s="136"/>
      <c r="F450" s="136"/>
      <c r="G450" s="136"/>
      <c r="H450" s="136"/>
      <c r="I450" s="136"/>
      <c r="J450" s="136"/>
      <c r="K450" s="136"/>
      <c r="L450" s="137"/>
      <c r="M450" s="136"/>
      <c r="N450" s="136"/>
      <c r="O450" s="136"/>
      <c r="P450" s="7"/>
      <c r="Q450" s="6"/>
      <c r="R450" s="6"/>
      <c r="S450" s="6"/>
      <c r="T450" s="6"/>
      <c r="U450" s="6"/>
      <c r="V450" s="138"/>
      <c r="W450" s="7"/>
      <c r="X450" s="136"/>
      <c r="Y450" s="7"/>
      <c r="Z450" s="7"/>
      <c r="AA450" s="7"/>
      <c r="AB450" s="7"/>
      <c r="AC450" s="7"/>
      <c r="AD450" s="7"/>
      <c r="AE450" s="7"/>
      <c r="AF450" s="6"/>
      <c r="AG450" s="6"/>
      <c r="AH450" s="6"/>
      <c r="AI450" s="6"/>
      <c r="AJ450" s="6"/>
      <c r="AK450" s="6"/>
    </row>
    <row r="451" ht="14.25" customHeight="1">
      <c r="A451" s="6"/>
      <c r="B451" s="6"/>
      <c r="C451" s="6"/>
      <c r="D451" s="6"/>
      <c r="E451" s="136"/>
      <c r="F451" s="136"/>
      <c r="G451" s="136"/>
      <c r="H451" s="136"/>
      <c r="I451" s="136"/>
      <c r="J451" s="136"/>
      <c r="K451" s="136"/>
      <c r="L451" s="137"/>
      <c r="M451" s="136"/>
      <c r="N451" s="136"/>
      <c r="O451" s="136"/>
      <c r="P451" s="7"/>
      <c r="Q451" s="6"/>
      <c r="R451" s="6"/>
      <c r="S451" s="6"/>
      <c r="T451" s="6"/>
      <c r="U451" s="6"/>
      <c r="V451" s="138"/>
      <c r="W451" s="7"/>
      <c r="X451" s="136"/>
      <c r="Y451" s="7"/>
      <c r="Z451" s="7"/>
      <c r="AA451" s="7"/>
      <c r="AB451" s="7"/>
      <c r="AC451" s="7"/>
      <c r="AD451" s="7"/>
      <c r="AE451" s="7"/>
      <c r="AF451" s="6"/>
      <c r="AG451" s="6"/>
      <c r="AH451" s="6"/>
      <c r="AI451" s="6"/>
      <c r="AJ451" s="6"/>
      <c r="AK451" s="6"/>
    </row>
    <row r="452" ht="14.25" customHeight="1">
      <c r="A452" s="6"/>
      <c r="B452" s="6"/>
      <c r="C452" s="6"/>
      <c r="D452" s="6"/>
      <c r="E452" s="136"/>
      <c r="F452" s="136"/>
      <c r="G452" s="136"/>
      <c r="H452" s="136"/>
      <c r="I452" s="136"/>
      <c r="J452" s="136"/>
      <c r="K452" s="136"/>
      <c r="L452" s="137"/>
      <c r="M452" s="136"/>
      <c r="N452" s="136"/>
      <c r="O452" s="136"/>
      <c r="P452" s="7"/>
      <c r="Q452" s="6"/>
      <c r="R452" s="6"/>
      <c r="S452" s="6"/>
      <c r="T452" s="6"/>
      <c r="U452" s="6"/>
      <c r="V452" s="138"/>
      <c r="W452" s="7"/>
      <c r="X452" s="136"/>
      <c r="Y452" s="7"/>
      <c r="Z452" s="7"/>
      <c r="AA452" s="7"/>
      <c r="AB452" s="7"/>
      <c r="AC452" s="7"/>
      <c r="AD452" s="7"/>
      <c r="AE452" s="7"/>
      <c r="AF452" s="6"/>
      <c r="AG452" s="6"/>
      <c r="AH452" s="6"/>
      <c r="AI452" s="6"/>
      <c r="AJ452" s="6"/>
      <c r="AK452" s="6"/>
    </row>
    <row r="453" ht="14.25" customHeight="1">
      <c r="A453" s="6"/>
      <c r="B453" s="6"/>
      <c r="C453" s="6"/>
      <c r="D453" s="6"/>
      <c r="E453" s="136"/>
      <c r="F453" s="136"/>
      <c r="G453" s="136"/>
      <c r="H453" s="136"/>
      <c r="I453" s="136"/>
      <c r="J453" s="136"/>
      <c r="K453" s="136"/>
      <c r="L453" s="137"/>
      <c r="M453" s="136"/>
      <c r="N453" s="136"/>
      <c r="O453" s="136"/>
      <c r="P453" s="7"/>
      <c r="Q453" s="6"/>
      <c r="R453" s="6"/>
      <c r="S453" s="6"/>
      <c r="T453" s="6"/>
      <c r="U453" s="6"/>
      <c r="V453" s="138"/>
      <c r="W453" s="7"/>
      <c r="X453" s="136"/>
      <c r="Y453" s="7"/>
      <c r="Z453" s="7"/>
      <c r="AA453" s="7"/>
      <c r="AB453" s="7"/>
      <c r="AC453" s="7"/>
      <c r="AD453" s="7"/>
      <c r="AE453" s="7"/>
      <c r="AF453" s="6"/>
      <c r="AG453" s="6"/>
      <c r="AH453" s="6"/>
      <c r="AI453" s="6"/>
      <c r="AJ453" s="6"/>
      <c r="AK453" s="6"/>
    </row>
    <row r="454" ht="14.25" customHeight="1">
      <c r="A454" s="6"/>
      <c r="B454" s="6"/>
      <c r="C454" s="6"/>
      <c r="D454" s="6"/>
      <c r="E454" s="136"/>
      <c r="F454" s="136"/>
      <c r="G454" s="136"/>
      <c r="H454" s="136"/>
      <c r="I454" s="136"/>
      <c r="J454" s="136"/>
      <c r="K454" s="136"/>
      <c r="L454" s="137"/>
      <c r="M454" s="136"/>
      <c r="N454" s="136"/>
      <c r="O454" s="136"/>
      <c r="P454" s="7"/>
      <c r="Q454" s="6"/>
      <c r="R454" s="6"/>
      <c r="S454" s="6"/>
      <c r="T454" s="6"/>
      <c r="U454" s="6"/>
      <c r="V454" s="138"/>
      <c r="W454" s="7"/>
      <c r="X454" s="136"/>
      <c r="Y454" s="7"/>
      <c r="Z454" s="7"/>
      <c r="AA454" s="7"/>
      <c r="AB454" s="7"/>
      <c r="AC454" s="7"/>
      <c r="AD454" s="7"/>
      <c r="AE454" s="7"/>
      <c r="AF454" s="6"/>
      <c r="AG454" s="6"/>
      <c r="AH454" s="6"/>
      <c r="AI454" s="6"/>
      <c r="AJ454" s="6"/>
      <c r="AK454" s="6"/>
    </row>
    <row r="455" ht="14.25" customHeight="1">
      <c r="A455" s="6"/>
      <c r="B455" s="6"/>
      <c r="C455" s="6"/>
      <c r="D455" s="6"/>
      <c r="E455" s="136"/>
      <c r="F455" s="136"/>
      <c r="G455" s="136"/>
      <c r="H455" s="136"/>
      <c r="I455" s="136"/>
      <c r="J455" s="136"/>
      <c r="K455" s="136"/>
      <c r="L455" s="137"/>
      <c r="M455" s="136"/>
      <c r="N455" s="136"/>
      <c r="O455" s="136"/>
      <c r="P455" s="7"/>
      <c r="Q455" s="6"/>
      <c r="R455" s="6"/>
      <c r="S455" s="6"/>
      <c r="T455" s="6"/>
      <c r="U455" s="6"/>
      <c r="V455" s="138"/>
      <c r="W455" s="7"/>
      <c r="X455" s="136"/>
      <c r="Y455" s="7"/>
      <c r="Z455" s="7"/>
      <c r="AA455" s="7"/>
      <c r="AB455" s="7"/>
      <c r="AC455" s="7"/>
      <c r="AD455" s="7"/>
      <c r="AE455" s="7"/>
      <c r="AF455" s="6"/>
      <c r="AG455" s="6"/>
      <c r="AH455" s="6"/>
      <c r="AI455" s="6"/>
      <c r="AJ455" s="6"/>
      <c r="AK455" s="6"/>
    </row>
    <row r="456" ht="14.25" customHeight="1">
      <c r="A456" s="6"/>
      <c r="B456" s="6"/>
      <c r="C456" s="6"/>
      <c r="D456" s="6"/>
      <c r="E456" s="136"/>
      <c r="F456" s="136"/>
      <c r="G456" s="136"/>
      <c r="H456" s="136"/>
      <c r="I456" s="136"/>
      <c r="J456" s="136"/>
      <c r="K456" s="136"/>
      <c r="L456" s="137"/>
      <c r="M456" s="136"/>
      <c r="N456" s="136"/>
      <c r="O456" s="136"/>
      <c r="P456" s="7"/>
      <c r="Q456" s="6"/>
      <c r="R456" s="6"/>
      <c r="S456" s="6"/>
      <c r="T456" s="6"/>
      <c r="U456" s="6"/>
      <c r="V456" s="138"/>
      <c r="W456" s="7"/>
      <c r="X456" s="136"/>
      <c r="Y456" s="7"/>
      <c r="Z456" s="7"/>
      <c r="AA456" s="7"/>
      <c r="AB456" s="7"/>
      <c r="AC456" s="7"/>
      <c r="AD456" s="7"/>
      <c r="AE456" s="7"/>
      <c r="AF456" s="6"/>
      <c r="AG456" s="6"/>
      <c r="AH456" s="6"/>
      <c r="AI456" s="6"/>
      <c r="AJ456" s="6"/>
      <c r="AK456" s="6"/>
    </row>
    <row r="457" ht="14.25" customHeight="1">
      <c r="A457" s="6"/>
      <c r="B457" s="6"/>
      <c r="C457" s="6"/>
      <c r="D457" s="6"/>
      <c r="E457" s="136"/>
      <c r="F457" s="136"/>
      <c r="G457" s="136"/>
      <c r="H457" s="136"/>
      <c r="I457" s="136"/>
      <c r="J457" s="136"/>
      <c r="K457" s="136"/>
      <c r="L457" s="137"/>
      <c r="M457" s="136"/>
      <c r="N457" s="136"/>
      <c r="O457" s="136"/>
      <c r="P457" s="7"/>
      <c r="Q457" s="6"/>
      <c r="R457" s="6"/>
      <c r="S457" s="6"/>
      <c r="T457" s="6"/>
      <c r="U457" s="6"/>
      <c r="V457" s="138"/>
      <c r="W457" s="7"/>
      <c r="X457" s="136"/>
      <c r="Y457" s="7"/>
      <c r="Z457" s="7"/>
      <c r="AA457" s="7"/>
      <c r="AB457" s="7"/>
      <c r="AC457" s="7"/>
      <c r="AD457" s="7"/>
      <c r="AE457" s="7"/>
      <c r="AF457" s="6"/>
      <c r="AG457" s="6"/>
      <c r="AH457" s="6"/>
      <c r="AI457" s="6"/>
      <c r="AJ457" s="6"/>
      <c r="AK457" s="6"/>
    </row>
    <row r="458" ht="14.25" customHeight="1">
      <c r="A458" s="6"/>
      <c r="B458" s="6"/>
      <c r="C458" s="6"/>
      <c r="D458" s="6"/>
      <c r="E458" s="136"/>
      <c r="F458" s="136"/>
      <c r="G458" s="136"/>
      <c r="H458" s="136"/>
      <c r="I458" s="136"/>
      <c r="J458" s="136"/>
      <c r="K458" s="136"/>
      <c r="L458" s="137"/>
      <c r="M458" s="136"/>
      <c r="N458" s="136"/>
      <c r="O458" s="136"/>
      <c r="P458" s="7"/>
      <c r="Q458" s="6"/>
      <c r="R458" s="6"/>
      <c r="S458" s="6"/>
      <c r="T458" s="6"/>
      <c r="U458" s="6"/>
      <c r="V458" s="138"/>
      <c r="W458" s="7"/>
      <c r="X458" s="136"/>
      <c r="Y458" s="7"/>
      <c r="Z458" s="7"/>
      <c r="AA458" s="7"/>
      <c r="AB458" s="7"/>
      <c r="AC458" s="7"/>
      <c r="AD458" s="7"/>
      <c r="AE458" s="7"/>
      <c r="AF458" s="6"/>
      <c r="AG458" s="6"/>
      <c r="AH458" s="6"/>
      <c r="AI458" s="6"/>
      <c r="AJ458" s="6"/>
      <c r="AK458" s="6"/>
    </row>
    <row r="459" ht="14.25" customHeight="1">
      <c r="A459" s="6"/>
      <c r="B459" s="6"/>
      <c r="C459" s="6"/>
      <c r="D459" s="6"/>
      <c r="E459" s="136"/>
      <c r="F459" s="136"/>
      <c r="G459" s="136"/>
      <c r="H459" s="136"/>
      <c r="I459" s="136"/>
      <c r="J459" s="136"/>
      <c r="K459" s="136"/>
      <c r="L459" s="137"/>
      <c r="M459" s="136"/>
      <c r="N459" s="136"/>
      <c r="O459" s="136"/>
      <c r="P459" s="7"/>
      <c r="Q459" s="6"/>
      <c r="R459" s="6"/>
      <c r="S459" s="6"/>
      <c r="T459" s="6"/>
      <c r="U459" s="6"/>
      <c r="V459" s="138"/>
      <c r="W459" s="7"/>
      <c r="X459" s="136"/>
      <c r="Y459" s="7"/>
      <c r="Z459" s="7"/>
      <c r="AA459" s="7"/>
      <c r="AB459" s="7"/>
      <c r="AC459" s="7"/>
      <c r="AD459" s="7"/>
      <c r="AE459" s="7"/>
      <c r="AF459" s="6"/>
      <c r="AG459" s="6"/>
      <c r="AH459" s="6"/>
      <c r="AI459" s="6"/>
      <c r="AJ459" s="6"/>
      <c r="AK459" s="6"/>
    </row>
    <row r="460" ht="14.25" customHeight="1">
      <c r="A460" s="6"/>
      <c r="B460" s="6"/>
      <c r="C460" s="6"/>
      <c r="D460" s="6"/>
      <c r="E460" s="136"/>
      <c r="F460" s="136"/>
      <c r="G460" s="136"/>
      <c r="H460" s="136"/>
      <c r="I460" s="136"/>
      <c r="J460" s="136"/>
      <c r="K460" s="136"/>
      <c r="L460" s="137"/>
      <c r="M460" s="136"/>
      <c r="N460" s="136"/>
      <c r="O460" s="136"/>
      <c r="P460" s="7"/>
      <c r="Q460" s="6"/>
      <c r="R460" s="6"/>
      <c r="S460" s="6"/>
      <c r="T460" s="6"/>
      <c r="U460" s="6"/>
      <c r="V460" s="138"/>
      <c r="W460" s="7"/>
      <c r="X460" s="136"/>
      <c r="Y460" s="7"/>
      <c r="Z460" s="7"/>
      <c r="AA460" s="7"/>
      <c r="AB460" s="7"/>
      <c r="AC460" s="7"/>
      <c r="AD460" s="7"/>
      <c r="AE460" s="7"/>
      <c r="AF460" s="6"/>
      <c r="AG460" s="6"/>
      <c r="AH460" s="6"/>
      <c r="AI460" s="6"/>
      <c r="AJ460" s="6"/>
      <c r="AK460" s="6"/>
    </row>
    <row r="461" ht="14.25" customHeight="1">
      <c r="A461" s="6"/>
      <c r="B461" s="6"/>
      <c r="C461" s="6"/>
      <c r="D461" s="6"/>
      <c r="E461" s="136"/>
      <c r="F461" s="136"/>
      <c r="G461" s="136"/>
      <c r="H461" s="136"/>
      <c r="I461" s="136"/>
      <c r="J461" s="136"/>
      <c r="K461" s="136"/>
      <c r="L461" s="137"/>
      <c r="M461" s="136"/>
      <c r="N461" s="136"/>
      <c r="O461" s="136"/>
      <c r="P461" s="7"/>
      <c r="Q461" s="6"/>
      <c r="R461" s="6"/>
      <c r="S461" s="6"/>
      <c r="T461" s="6"/>
      <c r="U461" s="6"/>
      <c r="V461" s="138"/>
      <c r="W461" s="7"/>
      <c r="X461" s="136"/>
      <c r="Y461" s="7"/>
      <c r="Z461" s="7"/>
      <c r="AA461" s="7"/>
      <c r="AB461" s="7"/>
      <c r="AC461" s="7"/>
      <c r="AD461" s="7"/>
      <c r="AE461" s="7"/>
      <c r="AF461" s="6"/>
      <c r="AG461" s="6"/>
      <c r="AH461" s="6"/>
      <c r="AI461" s="6"/>
      <c r="AJ461" s="6"/>
      <c r="AK461" s="6"/>
    </row>
    <row r="462" ht="14.25" customHeight="1">
      <c r="A462" s="6"/>
      <c r="B462" s="6"/>
      <c r="C462" s="6"/>
      <c r="D462" s="6"/>
      <c r="E462" s="136"/>
      <c r="F462" s="136"/>
      <c r="G462" s="136"/>
      <c r="H462" s="136"/>
      <c r="I462" s="136"/>
      <c r="J462" s="136"/>
      <c r="K462" s="136"/>
      <c r="L462" s="137"/>
      <c r="M462" s="136"/>
      <c r="N462" s="136"/>
      <c r="O462" s="136"/>
      <c r="P462" s="7"/>
      <c r="Q462" s="6"/>
      <c r="R462" s="6"/>
      <c r="S462" s="6"/>
      <c r="T462" s="6"/>
      <c r="U462" s="6"/>
      <c r="V462" s="138"/>
      <c r="W462" s="7"/>
      <c r="X462" s="136"/>
      <c r="Y462" s="7"/>
      <c r="Z462" s="7"/>
      <c r="AA462" s="7"/>
      <c r="AB462" s="7"/>
      <c r="AC462" s="7"/>
      <c r="AD462" s="7"/>
      <c r="AE462" s="7"/>
      <c r="AF462" s="6"/>
      <c r="AG462" s="6"/>
      <c r="AH462" s="6"/>
      <c r="AI462" s="6"/>
      <c r="AJ462" s="6"/>
      <c r="AK462" s="6"/>
    </row>
    <row r="463" ht="14.25" customHeight="1">
      <c r="A463" s="6"/>
      <c r="B463" s="6"/>
      <c r="C463" s="6"/>
      <c r="D463" s="6"/>
      <c r="E463" s="136"/>
      <c r="F463" s="136"/>
      <c r="G463" s="136"/>
      <c r="H463" s="136"/>
      <c r="I463" s="136"/>
      <c r="J463" s="136"/>
      <c r="K463" s="136"/>
      <c r="L463" s="137"/>
      <c r="M463" s="136"/>
      <c r="N463" s="136"/>
      <c r="O463" s="136"/>
      <c r="P463" s="7"/>
      <c r="Q463" s="6"/>
      <c r="R463" s="6"/>
      <c r="S463" s="6"/>
      <c r="T463" s="6"/>
      <c r="U463" s="6"/>
      <c r="V463" s="138"/>
      <c r="W463" s="7"/>
      <c r="X463" s="136"/>
      <c r="Y463" s="7"/>
      <c r="Z463" s="7"/>
      <c r="AA463" s="7"/>
      <c r="AB463" s="7"/>
      <c r="AC463" s="7"/>
      <c r="AD463" s="7"/>
      <c r="AE463" s="7"/>
      <c r="AF463" s="6"/>
      <c r="AG463" s="6"/>
      <c r="AH463" s="6"/>
      <c r="AI463" s="6"/>
      <c r="AJ463" s="6"/>
      <c r="AK463" s="6"/>
    </row>
    <row r="464" ht="14.25" customHeight="1">
      <c r="A464" s="6"/>
      <c r="B464" s="6"/>
      <c r="C464" s="6"/>
      <c r="D464" s="6"/>
      <c r="E464" s="136"/>
      <c r="F464" s="136"/>
      <c r="G464" s="136"/>
      <c r="H464" s="136"/>
      <c r="I464" s="136"/>
      <c r="J464" s="136"/>
      <c r="K464" s="136"/>
      <c r="L464" s="137"/>
      <c r="M464" s="136"/>
      <c r="N464" s="136"/>
      <c r="O464" s="136"/>
      <c r="P464" s="7"/>
      <c r="Q464" s="6"/>
      <c r="R464" s="6"/>
      <c r="S464" s="6"/>
      <c r="T464" s="6"/>
      <c r="U464" s="6"/>
      <c r="V464" s="138"/>
      <c r="W464" s="7"/>
      <c r="X464" s="136"/>
      <c r="Y464" s="7"/>
      <c r="Z464" s="7"/>
      <c r="AA464" s="7"/>
      <c r="AB464" s="7"/>
      <c r="AC464" s="7"/>
      <c r="AD464" s="7"/>
      <c r="AE464" s="7"/>
      <c r="AF464" s="6"/>
      <c r="AG464" s="6"/>
      <c r="AH464" s="6"/>
      <c r="AI464" s="6"/>
      <c r="AJ464" s="6"/>
      <c r="AK464" s="6"/>
    </row>
    <row r="465" ht="14.25" customHeight="1">
      <c r="A465" s="6"/>
      <c r="B465" s="6"/>
      <c r="C465" s="6"/>
      <c r="D465" s="6"/>
      <c r="E465" s="136"/>
      <c r="F465" s="136"/>
      <c r="G465" s="136"/>
      <c r="H465" s="136"/>
      <c r="I465" s="136"/>
      <c r="J465" s="136"/>
      <c r="K465" s="136"/>
      <c r="L465" s="137"/>
      <c r="M465" s="136"/>
      <c r="N465" s="136"/>
      <c r="O465" s="136"/>
      <c r="P465" s="7"/>
      <c r="Q465" s="6"/>
      <c r="R465" s="6"/>
      <c r="S465" s="6"/>
      <c r="T465" s="6"/>
      <c r="U465" s="6"/>
      <c r="V465" s="138"/>
      <c r="W465" s="7"/>
      <c r="X465" s="136"/>
      <c r="Y465" s="7"/>
      <c r="Z465" s="7"/>
      <c r="AA465" s="7"/>
      <c r="AB465" s="7"/>
      <c r="AC465" s="7"/>
      <c r="AD465" s="7"/>
      <c r="AE465" s="7"/>
      <c r="AF465" s="6"/>
      <c r="AG465" s="6"/>
      <c r="AH465" s="6"/>
      <c r="AI465" s="6"/>
      <c r="AJ465" s="6"/>
      <c r="AK465" s="6"/>
    </row>
    <row r="466" ht="14.25" customHeight="1">
      <c r="A466" s="6"/>
      <c r="B466" s="6"/>
      <c r="C466" s="6"/>
      <c r="D466" s="6"/>
      <c r="E466" s="136"/>
      <c r="F466" s="136"/>
      <c r="G466" s="136"/>
      <c r="H466" s="136"/>
      <c r="I466" s="136"/>
      <c r="J466" s="136"/>
      <c r="K466" s="136"/>
      <c r="L466" s="137"/>
      <c r="M466" s="136"/>
      <c r="N466" s="136"/>
      <c r="O466" s="136"/>
      <c r="P466" s="7"/>
      <c r="Q466" s="6"/>
      <c r="R466" s="6"/>
      <c r="S466" s="6"/>
      <c r="T466" s="6"/>
      <c r="U466" s="6"/>
      <c r="V466" s="138"/>
      <c r="W466" s="7"/>
      <c r="X466" s="136"/>
      <c r="Y466" s="7"/>
      <c r="Z466" s="7"/>
      <c r="AA466" s="7"/>
      <c r="AB466" s="7"/>
      <c r="AC466" s="7"/>
      <c r="AD466" s="7"/>
      <c r="AE466" s="7"/>
      <c r="AF466" s="6"/>
      <c r="AG466" s="6"/>
      <c r="AH466" s="6"/>
      <c r="AI466" s="6"/>
      <c r="AJ466" s="6"/>
      <c r="AK466" s="6"/>
    </row>
    <row r="467" ht="14.25" customHeight="1">
      <c r="A467" s="6"/>
      <c r="B467" s="6"/>
      <c r="C467" s="6"/>
      <c r="D467" s="6"/>
      <c r="E467" s="136"/>
      <c r="F467" s="136"/>
      <c r="G467" s="136"/>
      <c r="H467" s="136"/>
      <c r="I467" s="136"/>
      <c r="J467" s="136"/>
      <c r="K467" s="136"/>
      <c r="L467" s="137"/>
      <c r="M467" s="136"/>
      <c r="N467" s="136"/>
      <c r="O467" s="136"/>
      <c r="P467" s="7"/>
      <c r="Q467" s="6"/>
      <c r="R467" s="6"/>
      <c r="S467" s="6"/>
      <c r="T467" s="6"/>
      <c r="U467" s="6"/>
      <c r="V467" s="138"/>
      <c r="W467" s="7"/>
      <c r="X467" s="136"/>
      <c r="Y467" s="7"/>
      <c r="Z467" s="7"/>
      <c r="AA467" s="7"/>
      <c r="AB467" s="7"/>
      <c r="AC467" s="7"/>
      <c r="AD467" s="7"/>
      <c r="AE467" s="7"/>
      <c r="AF467" s="6"/>
      <c r="AG467" s="6"/>
      <c r="AH467" s="6"/>
      <c r="AI467" s="6"/>
      <c r="AJ467" s="6"/>
      <c r="AK467" s="6"/>
    </row>
    <row r="468" ht="14.25" customHeight="1">
      <c r="A468" s="6"/>
      <c r="B468" s="6"/>
      <c r="C468" s="6"/>
      <c r="D468" s="6"/>
      <c r="E468" s="136"/>
      <c r="F468" s="136"/>
      <c r="G468" s="136"/>
      <c r="H468" s="136"/>
      <c r="I468" s="136"/>
      <c r="J468" s="136"/>
      <c r="K468" s="136"/>
      <c r="L468" s="137"/>
      <c r="M468" s="136"/>
      <c r="N468" s="136"/>
      <c r="O468" s="136"/>
      <c r="P468" s="7"/>
      <c r="Q468" s="6"/>
      <c r="R468" s="6"/>
      <c r="S468" s="6"/>
      <c r="T468" s="6"/>
      <c r="U468" s="6"/>
      <c r="V468" s="138"/>
      <c r="W468" s="7"/>
      <c r="X468" s="136"/>
      <c r="Y468" s="7"/>
      <c r="Z468" s="7"/>
      <c r="AA468" s="7"/>
      <c r="AB468" s="7"/>
      <c r="AC468" s="7"/>
      <c r="AD468" s="7"/>
      <c r="AE468" s="7"/>
      <c r="AF468" s="6"/>
      <c r="AG468" s="6"/>
      <c r="AH468" s="6"/>
      <c r="AI468" s="6"/>
      <c r="AJ468" s="6"/>
      <c r="AK468" s="6"/>
    </row>
    <row r="469" ht="14.25" customHeight="1">
      <c r="A469" s="6"/>
      <c r="B469" s="6"/>
      <c r="C469" s="6"/>
      <c r="D469" s="6"/>
      <c r="E469" s="136"/>
      <c r="F469" s="136"/>
      <c r="G469" s="136"/>
      <c r="H469" s="136"/>
      <c r="I469" s="136"/>
      <c r="J469" s="136"/>
      <c r="K469" s="136"/>
      <c r="L469" s="137"/>
      <c r="M469" s="136"/>
      <c r="N469" s="136"/>
      <c r="O469" s="136"/>
      <c r="P469" s="7"/>
      <c r="Q469" s="6"/>
      <c r="R469" s="6"/>
      <c r="S469" s="6"/>
      <c r="T469" s="6"/>
      <c r="U469" s="6"/>
      <c r="V469" s="138"/>
      <c r="W469" s="7"/>
      <c r="X469" s="136"/>
      <c r="Y469" s="7"/>
      <c r="Z469" s="7"/>
      <c r="AA469" s="7"/>
      <c r="AB469" s="7"/>
      <c r="AC469" s="7"/>
      <c r="AD469" s="7"/>
      <c r="AE469" s="7"/>
      <c r="AF469" s="6"/>
      <c r="AG469" s="6"/>
      <c r="AH469" s="6"/>
      <c r="AI469" s="6"/>
      <c r="AJ469" s="6"/>
      <c r="AK469" s="6"/>
    </row>
    <row r="470" ht="14.25" customHeight="1">
      <c r="A470" s="6"/>
      <c r="B470" s="6"/>
      <c r="C470" s="6"/>
      <c r="D470" s="6"/>
      <c r="E470" s="136"/>
      <c r="F470" s="136"/>
      <c r="G470" s="136"/>
      <c r="H470" s="136"/>
      <c r="I470" s="136"/>
      <c r="J470" s="136"/>
      <c r="K470" s="136"/>
      <c r="L470" s="137"/>
      <c r="M470" s="136"/>
      <c r="N470" s="136"/>
      <c r="O470" s="136"/>
      <c r="P470" s="7"/>
      <c r="Q470" s="6"/>
      <c r="R470" s="6"/>
      <c r="S470" s="6"/>
      <c r="T470" s="6"/>
      <c r="U470" s="6"/>
      <c r="V470" s="138"/>
      <c r="W470" s="7"/>
      <c r="X470" s="136"/>
      <c r="Y470" s="7"/>
      <c r="Z470" s="7"/>
      <c r="AA470" s="7"/>
      <c r="AB470" s="7"/>
      <c r="AC470" s="7"/>
      <c r="AD470" s="7"/>
      <c r="AE470" s="7"/>
      <c r="AF470" s="6"/>
      <c r="AG470" s="6"/>
      <c r="AH470" s="6"/>
      <c r="AI470" s="6"/>
      <c r="AJ470" s="6"/>
      <c r="AK470" s="6"/>
    </row>
    <row r="471" ht="14.25" customHeight="1">
      <c r="A471" s="6"/>
      <c r="B471" s="6"/>
      <c r="C471" s="6"/>
      <c r="D471" s="6"/>
      <c r="E471" s="136"/>
      <c r="F471" s="136"/>
      <c r="G471" s="136"/>
      <c r="H471" s="136"/>
      <c r="I471" s="136"/>
      <c r="J471" s="136"/>
      <c r="K471" s="136"/>
      <c r="L471" s="137"/>
      <c r="M471" s="136"/>
      <c r="N471" s="136"/>
      <c r="O471" s="136"/>
      <c r="P471" s="7"/>
      <c r="Q471" s="6"/>
      <c r="R471" s="6"/>
      <c r="S471" s="6"/>
      <c r="T471" s="6"/>
      <c r="U471" s="6"/>
      <c r="V471" s="138"/>
      <c r="W471" s="7"/>
      <c r="X471" s="136"/>
      <c r="Y471" s="7"/>
      <c r="Z471" s="7"/>
      <c r="AA471" s="7"/>
      <c r="AB471" s="7"/>
      <c r="AC471" s="7"/>
      <c r="AD471" s="7"/>
      <c r="AE471" s="7"/>
      <c r="AF471" s="6"/>
      <c r="AG471" s="6"/>
      <c r="AH471" s="6"/>
      <c r="AI471" s="6"/>
      <c r="AJ471" s="6"/>
      <c r="AK471" s="6"/>
    </row>
    <row r="472" ht="14.25" customHeight="1">
      <c r="A472" s="6"/>
      <c r="B472" s="6"/>
      <c r="C472" s="6"/>
      <c r="D472" s="6"/>
      <c r="E472" s="136"/>
      <c r="F472" s="136"/>
      <c r="G472" s="136"/>
      <c r="H472" s="136"/>
      <c r="I472" s="136"/>
      <c r="J472" s="136"/>
      <c r="K472" s="136"/>
      <c r="L472" s="137"/>
      <c r="M472" s="136"/>
      <c r="N472" s="136"/>
      <c r="O472" s="136"/>
      <c r="P472" s="7"/>
      <c r="Q472" s="6"/>
      <c r="R472" s="6"/>
      <c r="S472" s="6"/>
      <c r="T472" s="6"/>
      <c r="U472" s="6"/>
      <c r="V472" s="138"/>
      <c r="W472" s="7"/>
      <c r="X472" s="136"/>
      <c r="Y472" s="7"/>
      <c r="Z472" s="7"/>
      <c r="AA472" s="7"/>
      <c r="AB472" s="7"/>
      <c r="AC472" s="7"/>
      <c r="AD472" s="7"/>
      <c r="AE472" s="7"/>
      <c r="AF472" s="6"/>
      <c r="AG472" s="6"/>
      <c r="AH472" s="6"/>
      <c r="AI472" s="6"/>
      <c r="AJ472" s="6"/>
      <c r="AK472" s="6"/>
    </row>
    <row r="473" ht="14.25" customHeight="1">
      <c r="A473" s="6"/>
      <c r="B473" s="6"/>
      <c r="C473" s="6"/>
      <c r="D473" s="6"/>
      <c r="E473" s="136"/>
      <c r="F473" s="136"/>
      <c r="G473" s="136"/>
      <c r="H473" s="136"/>
      <c r="I473" s="136"/>
      <c r="J473" s="136"/>
      <c r="K473" s="136"/>
      <c r="L473" s="137"/>
      <c r="M473" s="136"/>
      <c r="N473" s="136"/>
      <c r="O473" s="136"/>
      <c r="P473" s="7"/>
      <c r="Q473" s="6"/>
      <c r="R473" s="6"/>
      <c r="S473" s="6"/>
      <c r="T473" s="6"/>
      <c r="U473" s="6"/>
      <c r="V473" s="138"/>
      <c r="W473" s="7"/>
      <c r="X473" s="136"/>
      <c r="Y473" s="7"/>
      <c r="Z473" s="7"/>
      <c r="AA473" s="7"/>
      <c r="AB473" s="7"/>
      <c r="AC473" s="7"/>
      <c r="AD473" s="7"/>
      <c r="AE473" s="7"/>
      <c r="AF473" s="6"/>
      <c r="AG473" s="6"/>
      <c r="AH473" s="6"/>
      <c r="AI473" s="6"/>
      <c r="AJ473" s="6"/>
      <c r="AK473" s="6"/>
    </row>
    <row r="474" ht="14.25" customHeight="1">
      <c r="A474" s="6"/>
      <c r="B474" s="6"/>
      <c r="C474" s="6"/>
      <c r="D474" s="6"/>
      <c r="E474" s="136"/>
      <c r="F474" s="136"/>
      <c r="G474" s="136"/>
      <c r="H474" s="136"/>
      <c r="I474" s="136"/>
      <c r="J474" s="136"/>
      <c r="K474" s="136"/>
      <c r="L474" s="137"/>
      <c r="M474" s="136"/>
      <c r="N474" s="136"/>
      <c r="O474" s="136"/>
      <c r="P474" s="7"/>
      <c r="Q474" s="6"/>
      <c r="R474" s="6"/>
      <c r="S474" s="6"/>
      <c r="T474" s="6"/>
      <c r="U474" s="6"/>
      <c r="V474" s="138"/>
      <c r="W474" s="7"/>
      <c r="X474" s="136"/>
      <c r="Y474" s="7"/>
      <c r="Z474" s="7"/>
      <c r="AA474" s="7"/>
      <c r="AB474" s="7"/>
      <c r="AC474" s="7"/>
      <c r="AD474" s="7"/>
      <c r="AE474" s="7"/>
      <c r="AF474" s="6"/>
      <c r="AG474" s="6"/>
      <c r="AH474" s="6"/>
      <c r="AI474" s="6"/>
      <c r="AJ474" s="6"/>
      <c r="AK474" s="6"/>
    </row>
    <row r="475" ht="14.25" customHeight="1">
      <c r="A475" s="6"/>
      <c r="B475" s="6"/>
      <c r="C475" s="6"/>
      <c r="D475" s="6"/>
      <c r="E475" s="136"/>
      <c r="F475" s="136"/>
      <c r="G475" s="136"/>
      <c r="H475" s="136"/>
      <c r="I475" s="136"/>
      <c r="J475" s="136"/>
      <c r="K475" s="136"/>
      <c r="L475" s="137"/>
      <c r="M475" s="136"/>
      <c r="N475" s="136"/>
      <c r="O475" s="136"/>
      <c r="P475" s="7"/>
      <c r="Q475" s="6"/>
      <c r="R475" s="6"/>
      <c r="S475" s="6"/>
      <c r="T475" s="6"/>
      <c r="U475" s="6"/>
      <c r="V475" s="138"/>
      <c r="W475" s="7"/>
      <c r="X475" s="136"/>
      <c r="Y475" s="7"/>
      <c r="Z475" s="7"/>
      <c r="AA475" s="7"/>
      <c r="AB475" s="7"/>
      <c r="AC475" s="7"/>
      <c r="AD475" s="7"/>
      <c r="AE475" s="7"/>
      <c r="AF475" s="6"/>
      <c r="AG475" s="6"/>
      <c r="AH475" s="6"/>
      <c r="AI475" s="6"/>
      <c r="AJ475" s="6"/>
      <c r="AK475" s="6"/>
    </row>
    <row r="476" ht="14.25" customHeight="1">
      <c r="A476" s="6"/>
      <c r="B476" s="6"/>
      <c r="C476" s="6"/>
      <c r="D476" s="6"/>
      <c r="E476" s="136"/>
      <c r="F476" s="136"/>
      <c r="G476" s="136"/>
      <c r="H476" s="136"/>
      <c r="I476" s="136"/>
      <c r="J476" s="136"/>
      <c r="K476" s="136"/>
      <c r="L476" s="137"/>
      <c r="M476" s="136"/>
      <c r="N476" s="136"/>
      <c r="O476" s="136"/>
      <c r="P476" s="7"/>
      <c r="Q476" s="6"/>
      <c r="R476" s="6"/>
      <c r="S476" s="6"/>
      <c r="T476" s="6"/>
      <c r="U476" s="6"/>
      <c r="V476" s="138"/>
      <c r="W476" s="7"/>
      <c r="X476" s="136"/>
      <c r="Y476" s="7"/>
      <c r="Z476" s="7"/>
      <c r="AA476" s="7"/>
      <c r="AB476" s="7"/>
      <c r="AC476" s="7"/>
      <c r="AD476" s="7"/>
      <c r="AE476" s="7"/>
      <c r="AF476" s="6"/>
      <c r="AG476" s="6"/>
      <c r="AH476" s="6"/>
      <c r="AI476" s="6"/>
      <c r="AJ476" s="6"/>
      <c r="AK476" s="6"/>
    </row>
    <row r="477" ht="14.25" customHeight="1">
      <c r="A477" s="6"/>
      <c r="B477" s="6"/>
      <c r="C477" s="6"/>
      <c r="D477" s="6"/>
      <c r="E477" s="136"/>
      <c r="F477" s="136"/>
      <c r="G477" s="136"/>
      <c r="H477" s="136"/>
      <c r="I477" s="136"/>
      <c r="J477" s="136"/>
      <c r="K477" s="136"/>
      <c r="L477" s="137"/>
      <c r="M477" s="136"/>
      <c r="N477" s="136"/>
      <c r="O477" s="136"/>
      <c r="P477" s="7"/>
      <c r="Q477" s="6"/>
      <c r="R477" s="6"/>
      <c r="S477" s="6"/>
      <c r="T477" s="6"/>
      <c r="U477" s="6"/>
      <c r="V477" s="138"/>
      <c r="W477" s="7"/>
      <c r="X477" s="136"/>
      <c r="Y477" s="7"/>
      <c r="Z477" s="7"/>
      <c r="AA477" s="7"/>
      <c r="AB477" s="7"/>
      <c r="AC477" s="7"/>
      <c r="AD477" s="7"/>
      <c r="AE477" s="7"/>
      <c r="AF477" s="6"/>
      <c r="AG477" s="6"/>
      <c r="AH477" s="6"/>
      <c r="AI477" s="6"/>
      <c r="AJ477" s="6"/>
      <c r="AK477" s="6"/>
    </row>
    <row r="478" ht="14.25" customHeight="1">
      <c r="A478" s="6"/>
      <c r="B478" s="6"/>
      <c r="C478" s="6"/>
      <c r="D478" s="6"/>
      <c r="E478" s="136"/>
      <c r="F478" s="136"/>
      <c r="G478" s="136"/>
      <c r="H478" s="136"/>
      <c r="I478" s="136"/>
      <c r="J478" s="136"/>
      <c r="K478" s="136"/>
      <c r="L478" s="137"/>
      <c r="M478" s="136"/>
      <c r="N478" s="136"/>
      <c r="O478" s="136"/>
      <c r="P478" s="7"/>
      <c r="Q478" s="6"/>
      <c r="R478" s="6"/>
      <c r="S478" s="6"/>
      <c r="T478" s="6"/>
      <c r="U478" s="6"/>
      <c r="V478" s="138"/>
      <c r="W478" s="7"/>
      <c r="X478" s="136"/>
      <c r="Y478" s="7"/>
      <c r="Z478" s="7"/>
      <c r="AA478" s="7"/>
      <c r="AB478" s="7"/>
      <c r="AC478" s="7"/>
      <c r="AD478" s="7"/>
      <c r="AE478" s="7"/>
      <c r="AF478" s="6"/>
      <c r="AG478" s="6"/>
      <c r="AH478" s="6"/>
      <c r="AI478" s="6"/>
      <c r="AJ478" s="6"/>
      <c r="AK478" s="6"/>
    </row>
    <row r="479" ht="14.25" customHeight="1">
      <c r="A479" s="6"/>
      <c r="B479" s="6"/>
      <c r="C479" s="6"/>
      <c r="D479" s="6"/>
      <c r="E479" s="136"/>
      <c r="F479" s="136"/>
      <c r="G479" s="136"/>
      <c r="H479" s="136"/>
      <c r="I479" s="136"/>
      <c r="J479" s="136"/>
      <c r="K479" s="136"/>
      <c r="L479" s="137"/>
      <c r="M479" s="136"/>
      <c r="N479" s="136"/>
      <c r="O479" s="136"/>
      <c r="P479" s="7"/>
      <c r="Q479" s="6"/>
      <c r="R479" s="6"/>
      <c r="S479" s="6"/>
      <c r="T479" s="6"/>
      <c r="U479" s="6"/>
      <c r="V479" s="138"/>
      <c r="W479" s="7"/>
      <c r="X479" s="136"/>
      <c r="Y479" s="7"/>
      <c r="Z479" s="7"/>
      <c r="AA479" s="7"/>
      <c r="AB479" s="7"/>
      <c r="AC479" s="7"/>
      <c r="AD479" s="7"/>
      <c r="AE479" s="7"/>
      <c r="AF479" s="6"/>
      <c r="AG479" s="6"/>
      <c r="AH479" s="6"/>
      <c r="AI479" s="6"/>
      <c r="AJ479" s="6"/>
      <c r="AK479" s="6"/>
    </row>
    <row r="480" ht="14.25" customHeight="1">
      <c r="A480" s="6"/>
      <c r="B480" s="6"/>
      <c r="C480" s="6"/>
      <c r="D480" s="6"/>
      <c r="E480" s="136"/>
      <c r="F480" s="136"/>
      <c r="G480" s="136"/>
      <c r="H480" s="136"/>
      <c r="I480" s="136"/>
      <c r="J480" s="136"/>
      <c r="K480" s="136"/>
      <c r="L480" s="137"/>
      <c r="M480" s="136"/>
      <c r="N480" s="136"/>
      <c r="O480" s="136"/>
      <c r="P480" s="7"/>
      <c r="Q480" s="6"/>
      <c r="R480" s="6"/>
      <c r="S480" s="6"/>
      <c r="T480" s="6"/>
      <c r="U480" s="6"/>
      <c r="V480" s="138"/>
      <c r="W480" s="7"/>
      <c r="X480" s="136"/>
      <c r="Y480" s="7"/>
      <c r="Z480" s="7"/>
      <c r="AA480" s="7"/>
      <c r="AB480" s="7"/>
      <c r="AC480" s="7"/>
      <c r="AD480" s="7"/>
      <c r="AE480" s="7"/>
      <c r="AF480" s="6"/>
      <c r="AG480" s="6"/>
      <c r="AH480" s="6"/>
      <c r="AI480" s="6"/>
      <c r="AJ480" s="6"/>
      <c r="AK480" s="6"/>
    </row>
    <row r="481" ht="14.25" customHeight="1">
      <c r="A481" s="6"/>
      <c r="B481" s="6"/>
      <c r="C481" s="6"/>
      <c r="D481" s="6"/>
      <c r="E481" s="136"/>
      <c r="F481" s="136"/>
      <c r="G481" s="136"/>
      <c r="H481" s="136"/>
      <c r="I481" s="136"/>
      <c r="J481" s="136"/>
      <c r="K481" s="136"/>
      <c r="L481" s="137"/>
      <c r="M481" s="136"/>
      <c r="N481" s="136"/>
      <c r="O481" s="136"/>
      <c r="P481" s="7"/>
      <c r="Q481" s="6"/>
      <c r="R481" s="6"/>
      <c r="S481" s="6"/>
      <c r="T481" s="6"/>
      <c r="U481" s="6"/>
      <c r="V481" s="138"/>
      <c r="W481" s="7"/>
      <c r="X481" s="136"/>
      <c r="Y481" s="7"/>
      <c r="Z481" s="7"/>
      <c r="AA481" s="7"/>
      <c r="AB481" s="7"/>
      <c r="AC481" s="7"/>
      <c r="AD481" s="7"/>
      <c r="AE481" s="7"/>
      <c r="AF481" s="6"/>
      <c r="AG481" s="6"/>
      <c r="AH481" s="6"/>
      <c r="AI481" s="6"/>
      <c r="AJ481" s="6"/>
      <c r="AK481" s="6"/>
    </row>
    <row r="482" ht="14.25" customHeight="1">
      <c r="A482" s="6"/>
      <c r="B482" s="6"/>
      <c r="C482" s="6"/>
      <c r="D482" s="6"/>
      <c r="E482" s="136"/>
      <c r="F482" s="136"/>
      <c r="G482" s="136"/>
      <c r="H482" s="136"/>
      <c r="I482" s="136"/>
      <c r="J482" s="136"/>
      <c r="K482" s="136"/>
      <c r="L482" s="137"/>
      <c r="M482" s="136"/>
      <c r="N482" s="136"/>
      <c r="O482" s="136"/>
      <c r="P482" s="7"/>
      <c r="Q482" s="6"/>
      <c r="R482" s="6"/>
      <c r="S482" s="6"/>
      <c r="T482" s="6"/>
      <c r="U482" s="6"/>
      <c r="V482" s="138"/>
      <c r="W482" s="7"/>
      <c r="X482" s="136"/>
      <c r="Y482" s="7"/>
      <c r="Z482" s="7"/>
      <c r="AA482" s="7"/>
      <c r="AB482" s="7"/>
      <c r="AC482" s="7"/>
      <c r="AD482" s="7"/>
      <c r="AE482" s="7"/>
      <c r="AF482" s="6"/>
      <c r="AG482" s="6"/>
      <c r="AH482" s="6"/>
      <c r="AI482" s="6"/>
      <c r="AJ482" s="6"/>
      <c r="AK482" s="6"/>
    </row>
    <row r="483" ht="14.25" customHeight="1">
      <c r="A483" s="6"/>
      <c r="B483" s="6"/>
      <c r="C483" s="6"/>
      <c r="D483" s="6"/>
      <c r="E483" s="136"/>
      <c r="F483" s="136"/>
      <c r="G483" s="136"/>
      <c r="H483" s="136"/>
      <c r="I483" s="136"/>
      <c r="J483" s="136"/>
      <c r="K483" s="136"/>
      <c r="L483" s="137"/>
      <c r="M483" s="136"/>
      <c r="N483" s="136"/>
      <c r="O483" s="136"/>
      <c r="P483" s="7"/>
      <c r="Q483" s="6"/>
      <c r="R483" s="6"/>
      <c r="S483" s="6"/>
      <c r="T483" s="6"/>
      <c r="U483" s="6"/>
      <c r="V483" s="138"/>
      <c r="W483" s="7"/>
      <c r="X483" s="136"/>
      <c r="Y483" s="7"/>
      <c r="Z483" s="7"/>
      <c r="AA483" s="7"/>
      <c r="AB483" s="7"/>
      <c r="AC483" s="7"/>
      <c r="AD483" s="7"/>
      <c r="AE483" s="7"/>
      <c r="AF483" s="6"/>
      <c r="AG483" s="6"/>
      <c r="AH483" s="6"/>
      <c r="AI483" s="6"/>
      <c r="AJ483" s="6"/>
      <c r="AK483" s="6"/>
    </row>
    <row r="484" ht="14.25" customHeight="1">
      <c r="A484" s="6"/>
      <c r="B484" s="6"/>
      <c r="C484" s="6"/>
      <c r="D484" s="6"/>
      <c r="E484" s="136"/>
      <c r="F484" s="136"/>
      <c r="G484" s="136"/>
      <c r="H484" s="136"/>
      <c r="I484" s="136"/>
      <c r="J484" s="136"/>
      <c r="K484" s="136"/>
      <c r="L484" s="137"/>
      <c r="M484" s="136"/>
      <c r="N484" s="136"/>
      <c r="O484" s="136"/>
      <c r="P484" s="7"/>
      <c r="Q484" s="6"/>
      <c r="R484" s="6"/>
      <c r="S484" s="6"/>
      <c r="T484" s="6"/>
      <c r="U484" s="6"/>
      <c r="V484" s="138"/>
      <c r="W484" s="7"/>
      <c r="X484" s="136"/>
      <c r="Y484" s="7"/>
      <c r="Z484" s="7"/>
      <c r="AA484" s="7"/>
      <c r="AB484" s="7"/>
      <c r="AC484" s="7"/>
      <c r="AD484" s="7"/>
      <c r="AE484" s="7"/>
      <c r="AF484" s="6"/>
      <c r="AG484" s="6"/>
      <c r="AH484" s="6"/>
      <c r="AI484" s="6"/>
      <c r="AJ484" s="6"/>
      <c r="AK484" s="6"/>
    </row>
    <row r="485" ht="14.25" customHeight="1">
      <c r="A485" s="6"/>
      <c r="B485" s="6"/>
      <c r="C485" s="6"/>
      <c r="D485" s="6"/>
      <c r="E485" s="136"/>
      <c r="F485" s="136"/>
      <c r="G485" s="136"/>
      <c r="H485" s="136"/>
      <c r="I485" s="136"/>
      <c r="J485" s="136"/>
      <c r="K485" s="136"/>
      <c r="L485" s="137"/>
      <c r="M485" s="136"/>
      <c r="N485" s="136"/>
      <c r="O485" s="136"/>
      <c r="P485" s="7"/>
      <c r="Q485" s="6"/>
      <c r="R485" s="6"/>
      <c r="S485" s="6"/>
      <c r="T485" s="6"/>
      <c r="U485" s="6"/>
      <c r="V485" s="138"/>
      <c r="W485" s="7"/>
      <c r="X485" s="136"/>
      <c r="Y485" s="7"/>
      <c r="Z485" s="7"/>
      <c r="AA485" s="7"/>
      <c r="AB485" s="7"/>
      <c r="AC485" s="7"/>
      <c r="AD485" s="7"/>
      <c r="AE485" s="7"/>
      <c r="AF485" s="6"/>
      <c r="AG485" s="6"/>
      <c r="AH485" s="6"/>
      <c r="AI485" s="6"/>
      <c r="AJ485" s="6"/>
      <c r="AK485" s="6"/>
    </row>
    <row r="486" ht="14.25" customHeight="1">
      <c r="A486" s="6"/>
      <c r="B486" s="6"/>
      <c r="C486" s="6"/>
      <c r="D486" s="6"/>
      <c r="E486" s="136"/>
      <c r="F486" s="136"/>
      <c r="G486" s="136"/>
      <c r="H486" s="136"/>
      <c r="I486" s="136"/>
      <c r="J486" s="136"/>
      <c r="K486" s="136"/>
      <c r="L486" s="137"/>
      <c r="M486" s="136"/>
      <c r="N486" s="136"/>
      <c r="O486" s="136"/>
      <c r="P486" s="7"/>
      <c r="Q486" s="6"/>
      <c r="R486" s="6"/>
      <c r="S486" s="6"/>
      <c r="T486" s="6"/>
      <c r="U486" s="6"/>
      <c r="V486" s="138"/>
      <c r="W486" s="7"/>
      <c r="X486" s="136"/>
      <c r="Y486" s="7"/>
      <c r="Z486" s="7"/>
      <c r="AA486" s="7"/>
      <c r="AB486" s="7"/>
      <c r="AC486" s="7"/>
      <c r="AD486" s="7"/>
      <c r="AE486" s="7"/>
      <c r="AF486" s="6"/>
      <c r="AG486" s="6"/>
      <c r="AH486" s="6"/>
      <c r="AI486" s="6"/>
      <c r="AJ486" s="6"/>
      <c r="AK486" s="6"/>
    </row>
    <row r="487" ht="14.25" customHeight="1">
      <c r="A487" s="6"/>
      <c r="B487" s="6"/>
      <c r="C487" s="6"/>
      <c r="D487" s="6"/>
      <c r="E487" s="136"/>
      <c r="F487" s="136"/>
      <c r="G487" s="136"/>
      <c r="H487" s="136"/>
      <c r="I487" s="136"/>
      <c r="J487" s="136"/>
      <c r="K487" s="136"/>
      <c r="L487" s="137"/>
      <c r="M487" s="136"/>
      <c r="N487" s="136"/>
      <c r="O487" s="136"/>
      <c r="P487" s="7"/>
      <c r="Q487" s="6"/>
      <c r="R487" s="6"/>
      <c r="S487" s="6"/>
      <c r="T487" s="6"/>
      <c r="U487" s="6"/>
      <c r="V487" s="138"/>
      <c r="W487" s="7"/>
      <c r="X487" s="136"/>
      <c r="Y487" s="7"/>
      <c r="Z487" s="7"/>
      <c r="AA487" s="7"/>
      <c r="AB487" s="7"/>
      <c r="AC487" s="7"/>
      <c r="AD487" s="7"/>
      <c r="AE487" s="7"/>
      <c r="AF487" s="6"/>
      <c r="AG487" s="6"/>
      <c r="AH487" s="6"/>
      <c r="AI487" s="6"/>
      <c r="AJ487" s="6"/>
      <c r="AK487" s="6"/>
    </row>
    <row r="488" ht="14.25" customHeight="1">
      <c r="A488" s="6"/>
      <c r="B488" s="6"/>
      <c r="C488" s="6"/>
      <c r="D488" s="6"/>
      <c r="E488" s="136"/>
      <c r="F488" s="136"/>
      <c r="G488" s="136"/>
      <c r="H488" s="136"/>
      <c r="I488" s="136"/>
      <c r="J488" s="136"/>
      <c r="K488" s="136"/>
      <c r="L488" s="137"/>
      <c r="M488" s="136"/>
      <c r="N488" s="136"/>
      <c r="O488" s="136"/>
      <c r="P488" s="7"/>
      <c r="Q488" s="6"/>
      <c r="R488" s="6"/>
      <c r="S488" s="6"/>
      <c r="T488" s="6"/>
      <c r="U488" s="6"/>
      <c r="V488" s="138"/>
      <c r="W488" s="7"/>
      <c r="X488" s="136"/>
      <c r="Y488" s="7"/>
      <c r="Z488" s="7"/>
      <c r="AA488" s="7"/>
      <c r="AB488" s="7"/>
      <c r="AC488" s="7"/>
      <c r="AD488" s="7"/>
      <c r="AE488" s="7"/>
      <c r="AF488" s="6"/>
      <c r="AG488" s="6"/>
      <c r="AH488" s="6"/>
      <c r="AI488" s="6"/>
      <c r="AJ488" s="6"/>
      <c r="AK488" s="6"/>
    </row>
    <row r="489" ht="14.25" customHeight="1">
      <c r="A489" s="6"/>
      <c r="B489" s="6"/>
      <c r="C489" s="6"/>
      <c r="D489" s="6"/>
      <c r="E489" s="136"/>
      <c r="F489" s="136"/>
      <c r="G489" s="136"/>
      <c r="H489" s="136"/>
      <c r="I489" s="136"/>
      <c r="J489" s="136"/>
      <c r="K489" s="136"/>
      <c r="L489" s="137"/>
      <c r="M489" s="136"/>
      <c r="N489" s="136"/>
      <c r="O489" s="136"/>
      <c r="P489" s="7"/>
      <c r="Q489" s="6"/>
      <c r="R489" s="6"/>
      <c r="S489" s="6"/>
      <c r="T489" s="6"/>
      <c r="U489" s="6"/>
      <c r="V489" s="138"/>
      <c r="W489" s="7"/>
      <c r="X489" s="136"/>
      <c r="Y489" s="7"/>
      <c r="Z489" s="7"/>
      <c r="AA489" s="7"/>
      <c r="AB489" s="7"/>
      <c r="AC489" s="7"/>
      <c r="AD489" s="7"/>
      <c r="AE489" s="7"/>
      <c r="AF489" s="6"/>
      <c r="AG489" s="6"/>
      <c r="AH489" s="6"/>
      <c r="AI489" s="6"/>
      <c r="AJ489" s="6"/>
      <c r="AK489" s="6"/>
    </row>
    <row r="490" ht="14.25" customHeight="1">
      <c r="A490" s="6"/>
      <c r="B490" s="6"/>
      <c r="C490" s="6"/>
      <c r="D490" s="6"/>
      <c r="E490" s="136"/>
      <c r="F490" s="136"/>
      <c r="G490" s="136"/>
      <c r="H490" s="136"/>
      <c r="I490" s="136"/>
      <c r="J490" s="136"/>
      <c r="K490" s="136"/>
      <c r="L490" s="137"/>
      <c r="M490" s="136"/>
      <c r="N490" s="136"/>
      <c r="O490" s="136"/>
      <c r="P490" s="7"/>
      <c r="Q490" s="6"/>
      <c r="R490" s="6"/>
      <c r="S490" s="6"/>
      <c r="T490" s="6"/>
      <c r="U490" s="6"/>
      <c r="V490" s="138"/>
      <c r="W490" s="7"/>
      <c r="X490" s="136"/>
      <c r="Y490" s="7"/>
      <c r="Z490" s="7"/>
      <c r="AA490" s="7"/>
      <c r="AB490" s="7"/>
      <c r="AC490" s="7"/>
      <c r="AD490" s="7"/>
      <c r="AE490" s="7"/>
      <c r="AF490" s="6"/>
      <c r="AG490" s="6"/>
      <c r="AH490" s="6"/>
      <c r="AI490" s="6"/>
      <c r="AJ490" s="6"/>
      <c r="AK490" s="6"/>
    </row>
    <row r="491" ht="14.25" customHeight="1">
      <c r="A491" s="6"/>
      <c r="B491" s="6"/>
      <c r="C491" s="6"/>
      <c r="D491" s="6"/>
      <c r="E491" s="136"/>
      <c r="F491" s="136"/>
      <c r="G491" s="136"/>
      <c r="H491" s="136"/>
      <c r="I491" s="136"/>
      <c r="J491" s="136"/>
      <c r="K491" s="136"/>
      <c r="L491" s="137"/>
      <c r="M491" s="136"/>
      <c r="N491" s="136"/>
      <c r="O491" s="136"/>
      <c r="P491" s="7"/>
      <c r="Q491" s="6"/>
      <c r="R491" s="6"/>
      <c r="S491" s="6"/>
      <c r="T491" s="6"/>
      <c r="U491" s="6"/>
      <c r="V491" s="138"/>
      <c r="W491" s="7"/>
      <c r="X491" s="136"/>
      <c r="Y491" s="7"/>
      <c r="Z491" s="7"/>
      <c r="AA491" s="7"/>
      <c r="AB491" s="7"/>
      <c r="AC491" s="7"/>
      <c r="AD491" s="7"/>
      <c r="AE491" s="7"/>
      <c r="AF491" s="6"/>
      <c r="AG491" s="6"/>
      <c r="AH491" s="6"/>
      <c r="AI491" s="6"/>
      <c r="AJ491" s="6"/>
      <c r="AK491" s="6"/>
    </row>
    <row r="492" ht="14.25" customHeight="1">
      <c r="A492" s="6"/>
      <c r="B492" s="6"/>
      <c r="C492" s="6"/>
      <c r="D492" s="6"/>
      <c r="E492" s="136"/>
      <c r="F492" s="136"/>
      <c r="G492" s="136"/>
      <c r="H492" s="136"/>
      <c r="I492" s="136"/>
      <c r="J492" s="136"/>
      <c r="K492" s="136"/>
      <c r="L492" s="137"/>
      <c r="M492" s="136"/>
      <c r="N492" s="136"/>
      <c r="O492" s="136"/>
      <c r="P492" s="7"/>
      <c r="Q492" s="6"/>
      <c r="R492" s="6"/>
      <c r="S492" s="6"/>
      <c r="T492" s="6"/>
      <c r="U492" s="6"/>
      <c r="V492" s="138"/>
      <c r="W492" s="7"/>
      <c r="X492" s="136"/>
      <c r="Y492" s="7"/>
      <c r="Z492" s="7"/>
      <c r="AA492" s="7"/>
      <c r="AB492" s="7"/>
      <c r="AC492" s="7"/>
      <c r="AD492" s="7"/>
      <c r="AE492" s="7"/>
      <c r="AF492" s="6"/>
      <c r="AG492" s="6"/>
      <c r="AH492" s="6"/>
      <c r="AI492" s="6"/>
      <c r="AJ492" s="6"/>
      <c r="AK492" s="6"/>
    </row>
    <row r="493" ht="14.25" customHeight="1">
      <c r="A493" s="6"/>
      <c r="B493" s="6"/>
      <c r="C493" s="6"/>
      <c r="D493" s="6"/>
      <c r="E493" s="136"/>
      <c r="F493" s="136"/>
      <c r="G493" s="136"/>
      <c r="H493" s="136"/>
      <c r="I493" s="136"/>
      <c r="J493" s="136"/>
      <c r="K493" s="136"/>
      <c r="L493" s="137"/>
      <c r="M493" s="136"/>
      <c r="N493" s="136"/>
      <c r="O493" s="136"/>
      <c r="P493" s="7"/>
      <c r="Q493" s="6"/>
      <c r="R493" s="6"/>
      <c r="S493" s="6"/>
      <c r="T493" s="6"/>
      <c r="U493" s="6"/>
      <c r="V493" s="138"/>
      <c r="W493" s="7"/>
      <c r="X493" s="136"/>
      <c r="Y493" s="7"/>
      <c r="Z493" s="7"/>
      <c r="AA493" s="7"/>
      <c r="AB493" s="7"/>
      <c r="AC493" s="7"/>
      <c r="AD493" s="7"/>
      <c r="AE493" s="7"/>
      <c r="AF493" s="6"/>
      <c r="AG493" s="6"/>
      <c r="AH493" s="6"/>
      <c r="AI493" s="6"/>
      <c r="AJ493" s="6"/>
      <c r="AK493" s="6"/>
    </row>
    <row r="494" ht="14.25" customHeight="1">
      <c r="A494" s="6"/>
      <c r="B494" s="6"/>
      <c r="C494" s="6"/>
      <c r="D494" s="6"/>
      <c r="E494" s="136"/>
      <c r="F494" s="136"/>
      <c r="G494" s="136"/>
      <c r="H494" s="136"/>
      <c r="I494" s="136"/>
      <c r="J494" s="136"/>
      <c r="K494" s="136"/>
      <c r="L494" s="137"/>
      <c r="M494" s="136"/>
      <c r="N494" s="136"/>
      <c r="O494" s="136"/>
      <c r="P494" s="7"/>
      <c r="Q494" s="6"/>
      <c r="R494" s="6"/>
      <c r="S494" s="6"/>
      <c r="T494" s="6"/>
      <c r="U494" s="6"/>
      <c r="V494" s="138"/>
      <c r="W494" s="7"/>
      <c r="X494" s="136"/>
      <c r="Y494" s="7"/>
      <c r="Z494" s="7"/>
      <c r="AA494" s="7"/>
      <c r="AB494" s="7"/>
      <c r="AC494" s="7"/>
      <c r="AD494" s="7"/>
      <c r="AE494" s="7"/>
      <c r="AF494" s="6"/>
      <c r="AG494" s="6"/>
      <c r="AH494" s="6"/>
      <c r="AI494" s="6"/>
      <c r="AJ494" s="6"/>
      <c r="AK494" s="6"/>
    </row>
    <row r="495" ht="14.25" customHeight="1">
      <c r="A495" s="6"/>
      <c r="B495" s="6"/>
      <c r="C495" s="6"/>
      <c r="D495" s="6"/>
      <c r="E495" s="136"/>
      <c r="F495" s="136"/>
      <c r="G495" s="136"/>
      <c r="H495" s="136"/>
      <c r="I495" s="136"/>
      <c r="J495" s="136"/>
      <c r="K495" s="136"/>
      <c r="L495" s="137"/>
      <c r="M495" s="136"/>
      <c r="N495" s="136"/>
      <c r="O495" s="136"/>
      <c r="P495" s="7"/>
      <c r="Q495" s="6"/>
      <c r="R495" s="6"/>
      <c r="S495" s="6"/>
      <c r="T495" s="6"/>
      <c r="U495" s="6"/>
      <c r="V495" s="138"/>
      <c r="W495" s="7"/>
      <c r="X495" s="136"/>
      <c r="Y495" s="7"/>
      <c r="Z495" s="7"/>
      <c r="AA495" s="7"/>
      <c r="AB495" s="7"/>
      <c r="AC495" s="7"/>
      <c r="AD495" s="7"/>
      <c r="AE495" s="7"/>
      <c r="AF495" s="6"/>
      <c r="AG495" s="6"/>
      <c r="AH495" s="6"/>
      <c r="AI495" s="6"/>
      <c r="AJ495" s="6"/>
      <c r="AK495" s="6"/>
    </row>
    <row r="496" ht="14.25" customHeight="1">
      <c r="A496" s="6"/>
      <c r="B496" s="6"/>
      <c r="C496" s="6"/>
      <c r="D496" s="6"/>
      <c r="E496" s="136"/>
      <c r="F496" s="136"/>
      <c r="G496" s="136"/>
      <c r="H496" s="136"/>
      <c r="I496" s="136"/>
      <c r="J496" s="136"/>
      <c r="K496" s="136"/>
      <c r="L496" s="137"/>
      <c r="M496" s="136"/>
      <c r="N496" s="136"/>
      <c r="O496" s="136"/>
      <c r="P496" s="7"/>
      <c r="Q496" s="6"/>
      <c r="R496" s="6"/>
      <c r="S496" s="6"/>
      <c r="T496" s="6"/>
      <c r="U496" s="6"/>
      <c r="V496" s="138"/>
      <c r="W496" s="7"/>
      <c r="X496" s="136"/>
      <c r="Y496" s="7"/>
      <c r="Z496" s="7"/>
      <c r="AA496" s="7"/>
      <c r="AB496" s="7"/>
      <c r="AC496" s="7"/>
      <c r="AD496" s="7"/>
      <c r="AE496" s="7"/>
      <c r="AF496" s="6"/>
      <c r="AG496" s="6"/>
      <c r="AH496" s="6"/>
      <c r="AI496" s="6"/>
      <c r="AJ496" s="6"/>
      <c r="AK496" s="6"/>
    </row>
    <row r="497" ht="14.25" customHeight="1">
      <c r="A497" s="6"/>
      <c r="B497" s="6"/>
      <c r="C497" s="6"/>
      <c r="D497" s="6"/>
      <c r="E497" s="136"/>
      <c r="F497" s="136"/>
      <c r="G497" s="136"/>
      <c r="H497" s="136"/>
      <c r="I497" s="136"/>
      <c r="J497" s="136"/>
      <c r="K497" s="136"/>
      <c r="L497" s="137"/>
      <c r="M497" s="136"/>
      <c r="N497" s="136"/>
      <c r="O497" s="136"/>
      <c r="P497" s="7"/>
      <c r="Q497" s="6"/>
      <c r="R497" s="6"/>
      <c r="S497" s="6"/>
      <c r="T497" s="6"/>
      <c r="U497" s="6"/>
      <c r="V497" s="138"/>
      <c r="W497" s="7"/>
      <c r="X497" s="136"/>
      <c r="Y497" s="7"/>
      <c r="Z497" s="7"/>
      <c r="AA497" s="7"/>
      <c r="AB497" s="7"/>
      <c r="AC497" s="7"/>
      <c r="AD497" s="7"/>
      <c r="AE497" s="7"/>
      <c r="AF497" s="6"/>
      <c r="AG497" s="6"/>
      <c r="AH497" s="6"/>
      <c r="AI497" s="6"/>
      <c r="AJ497" s="6"/>
      <c r="AK497" s="6"/>
    </row>
    <row r="498" ht="14.25" customHeight="1">
      <c r="A498" s="6"/>
      <c r="B498" s="6"/>
      <c r="C498" s="6"/>
      <c r="D498" s="6"/>
      <c r="E498" s="136"/>
      <c r="F498" s="136"/>
      <c r="G498" s="136"/>
      <c r="H498" s="136"/>
      <c r="I498" s="136"/>
      <c r="J498" s="136"/>
      <c r="K498" s="136"/>
      <c r="L498" s="137"/>
      <c r="M498" s="136"/>
      <c r="N498" s="136"/>
      <c r="O498" s="136"/>
      <c r="P498" s="7"/>
      <c r="Q498" s="6"/>
      <c r="R498" s="6"/>
      <c r="S498" s="6"/>
      <c r="T498" s="6"/>
      <c r="U498" s="6"/>
      <c r="V498" s="138"/>
      <c r="W498" s="7"/>
      <c r="X498" s="136"/>
      <c r="Y498" s="7"/>
      <c r="Z498" s="7"/>
      <c r="AA498" s="7"/>
      <c r="AB498" s="7"/>
      <c r="AC498" s="7"/>
      <c r="AD498" s="7"/>
      <c r="AE498" s="7"/>
      <c r="AF498" s="6"/>
      <c r="AG498" s="6"/>
      <c r="AH498" s="6"/>
      <c r="AI498" s="6"/>
      <c r="AJ498" s="6"/>
      <c r="AK498" s="6"/>
    </row>
    <row r="499" ht="14.25" customHeight="1">
      <c r="A499" s="6"/>
      <c r="B499" s="6"/>
      <c r="C499" s="6"/>
      <c r="D499" s="6"/>
      <c r="E499" s="136"/>
      <c r="F499" s="136"/>
      <c r="G499" s="136"/>
      <c r="H499" s="136"/>
      <c r="I499" s="136"/>
      <c r="J499" s="136"/>
      <c r="K499" s="136"/>
      <c r="L499" s="137"/>
      <c r="M499" s="136"/>
      <c r="N499" s="136"/>
      <c r="O499" s="136"/>
      <c r="P499" s="7"/>
      <c r="Q499" s="6"/>
      <c r="R499" s="6"/>
      <c r="S499" s="6"/>
      <c r="T499" s="6"/>
      <c r="U499" s="6"/>
      <c r="V499" s="138"/>
      <c r="W499" s="7"/>
      <c r="X499" s="136"/>
      <c r="Y499" s="7"/>
      <c r="Z499" s="7"/>
      <c r="AA499" s="7"/>
      <c r="AB499" s="7"/>
      <c r="AC499" s="7"/>
      <c r="AD499" s="7"/>
      <c r="AE499" s="7"/>
      <c r="AF499" s="6"/>
      <c r="AG499" s="6"/>
      <c r="AH499" s="6"/>
      <c r="AI499" s="6"/>
      <c r="AJ499" s="6"/>
      <c r="AK499" s="6"/>
    </row>
    <row r="500" ht="14.25" customHeight="1">
      <c r="A500" s="6"/>
      <c r="B500" s="6"/>
      <c r="C500" s="6"/>
      <c r="D500" s="6"/>
      <c r="E500" s="136"/>
      <c r="F500" s="136"/>
      <c r="G500" s="136"/>
      <c r="H500" s="136"/>
      <c r="I500" s="136"/>
      <c r="J500" s="136"/>
      <c r="K500" s="136"/>
      <c r="L500" s="137"/>
      <c r="M500" s="136"/>
      <c r="N500" s="136"/>
      <c r="O500" s="136"/>
      <c r="P500" s="7"/>
      <c r="Q500" s="6"/>
      <c r="R500" s="6"/>
      <c r="S500" s="6"/>
      <c r="T500" s="6"/>
      <c r="U500" s="6"/>
      <c r="V500" s="138"/>
      <c r="W500" s="7"/>
      <c r="X500" s="136"/>
      <c r="Y500" s="7"/>
      <c r="Z500" s="7"/>
      <c r="AA500" s="7"/>
      <c r="AB500" s="7"/>
      <c r="AC500" s="7"/>
      <c r="AD500" s="7"/>
      <c r="AE500" s="7"/>
      <c r="AF500" s="6"/>
      <c r="AG500" s="6"/>
      <c r="AH500" s="6"/>
      <c r="AI500" s="6"/>
      <c r="AJ500" s="6"/>
      <c r="AK500" s="6"/>
    </row>
    <row r="501" ht="14.25" customHeight="1">
      <c r="A501" s="6"/>
      <c r="B501" s="6"/>
      <c r="C501" s="6"/>
      <c r="D501" s="6"/>
      <c r="E501" s="136"/>
      <c r="F501" s="136"/>
      <c r="G501" s="136"/>
      <c r="H501" s="136"/>
      <c r="I501" s="136"/>
      <c r="J501" s="136"/>
      <c r="K501" s="136"/>
      <c r="L501" s="137"/>
      <c r="M501" s="136"/>
      <c r="N501" s="136"/>
      <c r="O501" s="136"/>
      <c r="P501" s="7"/>
      <c r="Q501" s="6"/>
      <c r="R501" s="6"/>
      <c r="S501" s="6"/>
      <c r="T501" s="6"/>
      <c r="U501" s="6"/>
      <c r="V501" s="138"/>
      <c r="W501" s="7"/>
      <c r="X501" s="136"/>
      <c r="Y501" s="7"/>
      <c r="Z501" s="7"/>
      <c r="AA501" s="7"/>
      <c r="AB501" s="7"/>
      <c r="AC501" s="7"/>
      <c r="AD501" s="7"/>
      <c r="AE501" s="7"/>
      <c r="AF501" s="6"/>
      <c r="AG501" s="6"/>
      <c r="AH501" s="6"/>
      <c r="AI501" s="6"/>
      <c r="AJ501" s="6"/>
      <c r="AK501" s="6"/>
    </row>
    <row r="502" ht="14.25" customHeight="1">
      <c r="A502" s="6"/>
      <c r="B502" s="6"/>
      <c r="C502" s="6"/>
      <c r="D502" s="6"/>
      <c r="E502" s="136"/>
      <c r="F502" s="136"/>
      <c r="G502" s="136"/>
      <c r="H502" s="136"/>
      <c r="I502" s="136"/>
      <c r="J502" s="136"/>
      <c r="K502" s="136"/>
      <c r="L502" s="137"/>
      <c r="M502" s="136"/>
      <c r="N502" s="136"/>
      <c r="O502" s="136"/>
      <c r="P502" s="7"/>
      <c r="Q502" s="6"/>
      <c r="R502" s="6"/>
      <c r="S502" s="6"/>
      <c r="T502" s="6"/>
      <c r="U502" s="6"/>
      <c r="V502" s="138"/>
      <c r="W502" s="7"/>
      <c r="X502" s="136"/>
      <c r="Y502" s="7"/>
      <c r="Z502" s="7"/>
      <c r="AA502" s="7"/>
      <c r="AB502" s="7"/>
      <c r="AC502" s="7"/>
      <c r="AD502" s="7"/>
      <c r="AE502" s="7"/>
      <c r="AF502" s="6"/>
      <c r="AG502" s="6"/>
      <c r="AH502" s="6"/>
      <c r="AI502" s="6"/>
      <c r="AJ502" s="6"/>
      <c r="AK502" s="6"/>
    </row>
    <row r="503" ht="14.25" customHeight="1">
      <c r="A503" s="6"/>
      <c r="B503" s="6"/>
      <c r="C503" s="6"/>
      <c r="D503" s="6"/>
      <c r="E503" s="136"/>
      <c r="F503" s="136"/>
      <c r="G503" s="136"/>
      <c r="H503" s="136"/>
      <c r="I503" s="136"/>
      <c r="J503" s="136"/>
      <c r="K503" s="136"/>
      <c r="L503" s="137"/>
      <c r="M503" s="136"/>
      <c r="N503" s="136"/>
      <c r="O503" s="136"/>
      <c r="P503" s="7"/>
      <c r="Q503" s="6"/>
      <c r="R503" s="6"/>
      <c r="S503" s="6"/>
      <c r="T503" s="6"/>
      <c r="U503" s="6"/>
      <c r="V503" s="138"/>
      <c r="W503" s="7"/>
      <c r="X503" s="136"/>
      <c r="Y503" s="7"/>
      <c r="Z503" s="7"/>
      <c r="AA503" s="7"/>
      <c r="AB503" s="7"/>
      <c r="AC503" s="7"/>
      <c r="AD503" s="7"/>
      <c r="AE503" s="7"/>
      <c r="AF503" s="6"/>
      <c r="AG503" s="6"/>
      <c r="AH503" s="6"/>
      <c r="AI503" s="6"/>
      <c r="AJ503" s="6"/>
      <c r="AK503" s="6"/>
    </row>
    <row r="504" ht="14.25" customHeight="1">
      <c r="A504" s="6"/>
      <c r="B504" s="6"/>
      <c r="C504" s="6"/>
      <c r="D504" s="6"/>
      <c r="E504" s="136"/>
      <c r="F504" s="136"/>
      <c r="G504" s="136"/>
      <c r="H504" s="136"/>
      <c r="I504" s="136"/>
      <c r="J504" s="136"/>
      <c r="K504" s="136"/>
      <c r="L504" s="137"/>
      <c r="M504" s="136"/>
      <c r="N504" s="136"/>
      <c r="O504" s="136"/>
      <c r="P504" s="7"/>
      <c r="Q504" s="6"/>
      <c r="R504" s="6"/>
      <c r="S504" s="6"/>
      <c r="T504" s="6"/>
      <c r="U504" s="6"/>
      <c r="V504" s="138"/>
      <c r="W504" s="7"/>
      <c r="X504" s="136"/>
      <c r="Y504" s="7"/>
      <c r="Z504" s="7"/>
      <c r="AA504" s="7"/>
      <c r="AB504" s="7"/>
      <c r="AC504" s="7"/>
      <c r="AD504" s="7"/>
      <c r="AE504" s="7"/>
      <c r="AF504" s="6"/>
      <c r="AG504" s="6"/>
      <c r="AH504" s="6"/>
      <c r="AI504" s="6"/>
      <c r="AJ504" s="6"/>
      <c r="AK504" s="6"/>
    </row>
    <row r="505" ht="14.25" customHeight="1">
      <c r="A505" s="6"/>
      <c r="B505" s="6"/>
      <c r="C505" s="6"/>
      <c r="D505" s="6"/>
      <c r="E505" s="136"/>
      <c r="F505" s="136"/>
      <c r="G505" s="136"/>
      <c r="H505" s="136"/>
      <c r="I505" s="136"/>
      <c r="J505" s="136"/>
      <c r="K505" s="136"/>
      <c r="L505" s="137"/>
      <c r="M505" s="136"/>
      <c r="N505" s="136"/>
      <c r="O505" s="136"/>
      <c r="P505" s="7"/>
      <c r="Q505" s="6"/>
      <c r="R505" s="6"/>
      <c r="S505" s="6"/>
      <c r="T505" s="6"/>
      <c r="U505" s="6"/>
      <c r="V505" s="138"/>
      <c r="W505" s="7"/>
      <c r="X505" s="136"/>
      <c r="Y505" s="7"/>
      <c r="Z505" s="7"/>
      <c r="AA505" s="7"/>
      <c r="AB505" s="7"/>
      <c r="AC505" s="7"/>
      <c r="AD505" s="7"/>
      <c r="AE505" s="7"/>
      <c r="AF505" s="6"/>
      <c r="AG505" s="6"/>
      <c r="AH505" s="6"/>
      <c r="AI505" s="6"/>
      <c r="AJ505" s="6"/>
      <c r="AK505" s="6"/>
    </row>
    <row r="506" ht="14.25" customHeight="1">
      <c r="A506" s="6"/>
      <c r="B506" s="6"/>
      <c r="C506" s="6"/>
      <c r="D506" s="6"/>
      <c r="E506" s="136"/>
      <c r="F506" s="136"/>
      <c r="G506" s="136"/>
      <c r="H506" s="136"/>
      <c r="I506" s="136"/>
      <c r="J506" s="136"/>
      <c r="K506" s="136"/>
      <c r="L506" s="137"/>
      <c r="M506" s="136"/>
      <c r="N506" s="136"/>
      <c r="O506" s="136"/>
      <c r="P506" s="7"/>
      <c r="Q506" s="6"/>
      <c r="R506" s="6"/>
      <c r="S506" s="6"/>
      <c r="T506" s="6"/>
      <c r="U506" s="6"/>
      <c r="V506" s="138"/>
      <c r="W506" s="7"/>
      <c r="X506" s="136"/>
      <c r="Y506" s="7"/>
      <c r="Z506" s="7"/>
      <c r="AA506" s="7"/>
      <c r="AB506" s="7"/>
      <c r="AC506" s="7"/>
      <c r="AD506" s="7"/>
      <c r="AE506" s="7"/>
      <c r="AF506" s="6"/>
      <c r="AG506" s="6"/>
      <c r="AH506" s="6"/>
      <c r="AI506" s="6"/>
      <c r="AJ506" s="6"/>
      <c r="AK506" s="6"/>
    </row>
    <row r="507" ht="14.25" customHeight="1">
      <c r="A507" s="6"/>
      <c r="B507" s="6"/>
      <c r="C507" s="6"/>
      <c r="D507" s="6"/>
      <c r="E507" s="136"/>
      <c r="F507" s="136"/>
      <c r="G507" s="136"/>
      <c r="H507" s="136"/>
      <c r="I507" s="136"/>
      <c r="J507" s="136"/>
      <c r="K507" s="136"/>
      <c r="L507" s="137"/>
      <c r="M507" s="136"/>
      <c r="N507" s="136"/>
      <c r="O507" s="136"/>
      <c r="P507" s="7"/>
      <c r="Q507" s="6"/>
      <c r="R507" s="6"/>
      <c r="S507" s="6"/>
      <c r="T507" s="6"/>
      <c r="U507" s="6"/>
      <c r="V507" s="138"/>
      <c r="W507" s="7"/>
      <c r="X507" s="136"/>
      <c r="Y507" s="7"/>
      <c r="Z507" s="7"/>
      <c r="AA507" s="7"/>
      <c r="AB507" s="7"/>
      <c r="AC507" s="7"/>
      <c r="AD507" s="7"/>
      <c r="AE507" s="7"/>
      <c r="AF507" s="6"/>
      <c r="AG507" s="6"/>
      <c r="AH507" s="6"/>
      <c r="AI507" s="6"/>
      <c r="AJ507" s="6"/>
      <c r="AK507" s="6"/>
    </row>
    <row r="508" ht="14.25" customHeight="1">
      <c r="A508" s="6"/>
      <c r="B508" s="6"/>
      <c r="C508" s="6"/>
      <c r="D508" s="6"/>
      <c r="E508" s="136"/>
      <c r="F508" s="136"/>
      <c r="G508" s="136"/>
      <c r="H508" s="136"/>
      <c r="I508" s="136"/>
      <c r="J508" s="136"/>
      <c r="K508" s="136"/>
      <c r="L508" s="137"/>
      <c r="M508" s="136"/>
      <c r="N508" s="136"/>
      <c r="O508" s="136"/>
      <c r="P508" s="7"/>
      <c r="Q508" s="6"/>
      <c r="R508" s="6"/>
      <c r="S508" s="6"/>
      <c r="T508" s="6"/>
      <c r="U508" s="6"/>
      <c r="V508" s="138"/>
      <c r="W508" s="7"/>
      <c r="X508" s="136"/>
      <c r="Y508" s="7"/>
      <c r="Z508" s="7"/>
      <c r="AA508" s="7"/>
      <c r="AB508" s="7"/>
      <c r="AC508" s="7"/>
      <c r="AD508" s="7"/>
      <c r="AE508" s="7"/>
      <c r="AF508" s="6"/>
      <c r="AG508" s="6"/>
      <c r="AH508" s="6"/>
      <c r="AI508" s="6"/>
      <c r="AJ508" s="6"/>
      <c r="AK508" s="6"/>
    </row>
    <row r="509" ht="14.25" customHeight="1">
      <c r="A509" s="6"/>
      <c r="B509" s="6"/>
      <c r="C509" s="6"/>
      <c r="D509" s="6"/>
      <c r="E509" s="136"/>
      <c r="F509" s="136"/>
      <c r="G509" s="136"/>
      <c r="H509" s="136"/>
      <c r="I509" s="136"/>
      <c r="J509" s="136"/>
      <c r="K509" s="136"/>
      <c r="L509" s="137"/>
      <c r="M509" s="136"/>
      <c r="N509" s="136"/>
      <c r="O509" s="136"/>
      <c r="P509" s="7"/>
      <c r="Q509" s="6"/>
      <c r="R509" s="6"/>
      <c r="S509" s="6"/>
      <c r="T509" s="6"/>
      <c r="U509" s="6"/>
      <c r="V509" s="138"/>
      <c r="W509" s="7"/>
      <c r="X509" s="136"/>
      <c r="Y509" s="7"/>
      <c r="Z509" s="7"/>
      <c r="AA509" s="7"/>
      <c r="AB509" s="7"/>
      <c r="AC509" s="7"/>
      <c r="AD509" s="7"/>
      <c r="AE509" s="7"/>
      <c r="AF509" s="6"/>
      <c r="AG509" s="6"/>
      <c r="AH509" s="6"/>
      <c r="AI509" s="6"/>
      <c r="AJ509" s="6"/>
      <c r="AK509" s="6"/>
    </row>
    <row r="510" ht="14.25" customHeight="1">
      <c r="A510" s="6"/>
      <c r="B510" s="6"/>
      <c r="C510" s="6"/>
      <c r="D510" s="6"/>
      <c r="E510" s="136"/>
      <c r="F510" s="136"/>
      <c r="G510" s="136"/>
      <c r="H510" s="136"/>
      <c r="I510" s="136"/>
      <c r="J510" s="136"/>
      <c r="K510" s="136"/>
      <c r="L510" s="137"/>
      <c r="M510" s="136"/>
      <c r="N510" s="136"/>
      <c r="O510" s="136"/>
      <c r="P510" s="7"/>
      <c r="Q510" s="6"/>
      <c r="R510" s="6"/>
      <c r="S510" s="6"/>
      <c r="T510" s="6"/>
      <c r="U510" s="6"/>
      <c r="V510" s="138"/>
      <c r="W510" s="7"/>
      <c r="X510" s="136"/>
      <c r="Y510" s="7"/>
      <c r="Z510" s="7"/>
      <c r="AA510" s="7"/>
      <c r="AB510" s="7"/>
      <c r="AC510" s="7"/>
      <c r="AD510" s="7"/>
      <c r="AE510" s="7"/>
      <c r="AF510" s="6"/>
      <c r="AG510" s="6"/>
      <c r="AH510" s="6"/>
      <c r="AI510" s="6"/>
      <c r="AJ510" s="6"/>
      <c r="AK510" s="6"/>
    </row>
    <row r="511" ht="14.25" customHeight="1">
      <c r="A511" s="6"/>
      <c r="B511" s="6"/>
      <c r="C511" s="6"/>
      <c r="D511" s="6"/>
      <c r="E511" s="136"/>
      <c r="F511" s="136"/>
      <c r="G511" s="136"/>
      <c r="H511" s="136"/>
      <c r="I511" s="136"/>
      <c r="J511" s="136"/>
      <c r="K511" s="136"/>
      <c r="L511" s="137"/>
      <c r="M511" s="136"/>
      <c r="N511" s="136"/>
      <c r="O511" s="136"/>
      <c r="P511" s="7"/>
      <c r="Q511" s="6"/>
      <c r="R511" s="6"/>
      <c r="S511" s="6"/>
      <c r="T511" s="6"/>
      <c r="U511" s="6"/>
      <c r="V511" s="138"/>
      <c r="W511" s="7"/>
      <c r="X511" s="136"/>
      <c r="Y511" s="7"/>
      <c r="Z511" s="7"/>
      <c r="AA511" s="7"/>
      <c r="AB511" s="7"/>
      <c r="AC511" s="7"/>
      <c r="AD511" s="7"/>
      <c r="AE511" s="7"/>
      <c r="AF511" s="6"/>
      <c r="AG511" s="6"/>
      <c r="AH511" s="6"/>
      <c r="AI511" s="6"/>
      <c r="AJ511" s="6"/>
      <c r="AK511" s="6"/>
    </row>
    <row r="512" ht="14.25" customHeight="1">
      <c r="A512" s="6"/>
      <c r="B512" s="6"/>
      <c r="C512" s="6"/>
      <c r="D512" s="6"/>
      <c r="E512" s="136"/>
      <c r="F512" s="136"/>
      <c r="G512" s="136"/>
      <c r="H512" s="136"/>
      <c r="I512" s="136"/>
      <c r="J512" s="136"/>
      <c r="K512" s="136"/>
      <c r="L512" s="137"/>
      <c r="M512" s="136"/>
      <c r="N512" s="136"/>
      <c r="O512" s="136"/>
      <c r="P512" s="7"/>
      <c r="Q512" s="6"/>
      <c r="R512" s="6"/>
      <c r="S512" s="6"/>
      <c r="T512" s="6"/>
      <c r="U512" s="6"/>
      <c r="V512" s="138"/>
      <c r="W512" s="7"/>
      <c r="X512" s="136"/>
      <c r="Y512" s="7"/>
      <c r="Z512" s="7"/>
      <c r="AA512" s="7"/>
      <c r="AB512" s="7"/>
      <c r="AC512" s="7"/>
      <c r="AD512" s="7"/>
      <c r="AE512" s="7"/>
      <c r="AF512" s="6"/>
      <c r="AG512" s="6"/>
      <c r="AH512" s="6"/>
      <c r="AI512" s="6"/>
      <c r="AJ512" s="6"/>
      <c r="AK512" s="6"/>
    </row>
    <row r="513" ht="14.25" customHeight="1">
      <c r="A513" s="6"/>
      <c r="B513" s="6"/>
      <c r="C513" s="6"/>
      <c r="D513" s="6"/>
      <c r="E513" s="136"/>
      <c r="F513" s="136"/>
      <c r="G513" s="136"/>
      <c r="H513" s="136"/>
      <c r="I513" s="136"/>
      <c r="J513" s="136"/>
      <c r="K513" s="136"/>
      <c r="L513" s="137"/>
      <c r="M513" s="136"/>
      <c r="N513" s="136"/>
      <c r="O513" s="136"/>
      <c r="P513" s="7"/>
      <c r="Q513" s="6"/>
      <c r="R513" s="6"/>
      <c r="S513" s="6"/>
      <c r="T513" s="6"/>
      <c r="U513" s="6"/>
      <c r="V513" s="138"/>
      <c r="W513" s="7"/>
      <c r="X513" s="136"/>
      <c r="Y513" s="7"/>
      <c r="Z513" s="7"/>
      <c r="AA513" s="7"/>
      <c r="AB513" s="7"/>
      <c r="AC513" s="7"/>
      <c r="AD513" s="7"/>
      <c r="AE513" s="7"/>
      <c r="AF513" s="6"/>
      <c r="AG513" s="6"/>
      <c r="AH513" s="6"/>
      <c r="AI513" s="6"/>
      <c r="AJ513" s="6"/>
      <c r="AK513" s="6"/>
    </row>
    <row r="514" ht="14.25" customHeight="1">
      <c r="A514" s="6"/>
      <c r="B514" s="6"/>
      <c r="C514" s="6"/>
      <c r="D514" s="6"/>
      <c r="E514" s="136"/>
      <c r="F514" s="136"/>
      <c r="G514" s="136"/>
      <c r="H514" s="136"/>
      <c r="I514" s="136"/>
      <c r="J514" s="136"/>
      <c r="K514" s="136"/>
      <c r="L514" s="137"/>
      <c r="M514" s="136"/>
      <c r="N514" s="136"/>
      <c r="O514" s="136"/>
      <c r="P514" s="7"/>
      <c r="Q514" s="6"/>
      <c r="R514" s="6"/>
      <c r="S514" s="6"/>
      <c r="T514" s="6"/>
      <c r="U514" s="6"/>
      <c r="V514" s="138"/>
      <c r="W514" s="7"/>
      <c r="X514" s="136"/>
      <c r="Y514" s="7"/>
      <c r="Z514" s="7"/>
      <c r="AA514" s="7"/>
      <c r="AB514" s="7"/>
      <c r="AC514" s="7"/>
      <c r="AD514" s="7"/>
      <c r="AE514" s="7"/>
      <c r="AF514" s="6"/>
      <c r="AG514" s="6"/>
      <c r="AH514" s="6"/>
      <c r="AI514" s="6"/>
      <c r="AJ514" s="6"/>
      <c r="AK514" s="6"/>
    </row>
    <row r="515" ht="14.25" customHeight="1">
      <c r="A515" s="6"/>
      <c r="B515" s="6"/>
      <c r="C515" s="6"/>
      <c r="D515" s="6"/>
      <c r="E515" s="136"/>
      <c r="F515" s="136"/>
      <c r="G515" s="136"/>
      <c r="H515" s="136"/>
      <c r="I515" s="136"/>
      <c r="J515" s="136"/>
      <c r="K515" s="136"/>
      <c r="L515" s="137"/>
      <c r="M515" s="136"/>
      <c r="N515" s="136"/>
      <c r="O515" s="136"/>
      <c r="P515" s="7"/>
      <c r="Q515" s="6"/>
      <c r="R515" s="6"/>
      <c r="S515" s="6"/>
      <c r="T515" s="6"/>
      <c r="U515" s="6"/>
      <c r="V515" s="138"/>
      <c r="W515" s="7"/>
      <c r="X515" s="136"/>
      <c r="Y515" s="7"/>
      <c r="Z515" s="7"/>
      <c r="AA515" s="7"/>
      <c r="AB515" s="7"/>
      <c r="AC515" s="7"/>
      <c r="AD515" s="7"/>
      <c r="AE515" s="7"/>
      <c r="AF515" s="6"/>
      <c r="AG515" s="6"/>
      <c r="AH515" s="6"/>
      <c r="AI515" s="6"/>
      <c r="AJ515" s="6"/>
      <c r="AK515" s="6"/>
    </row>
    <row r="516" ht="14.25" customHeight="1">
      <c r="A516" s="6"/>
      <c r="B516" s="6"/>
      <c r="C516" s="6"/>
      <c r="D516" s="6"/>
      <c r="E516" s="136"/>
      <c r="F516" s="136"/>
      <c r="G516" s="136"/>
      <c r="H516" s="136"/>
      <c r="I516" s="136"/>
      <c r="J516" s="136"/>
      <c r="K516" s="136"/>
      <c r="L516" s="137"/>
      <c r="M516" s="136"/>
      <c r="N516" s="136"/>
      <c r="O516" s="136"/>
      <c r="P516" s="7"/>
      <c r="Q516" s="6"/>
      <c r="R516" s="6"/>
      <c r="S516" s="6"/>
      <c r="T516" s="6"/>
      <c r="U516" s="6"/>
      <c r="V516" s="138"/>
      <c r="W516" s="7"/>
      <c r="X516" s="136"/>
      <c r="Y516" s="7"/>
      <c r="Z516" s="7"/>
      <c r="AA516" s="7"/>
      <c r="AB516" s="7"/>
      <c r="AC516" s="7"/>
      <c r="AD516" s="7"/>
      <c r="AE516" s="7"/>
      <c r="AF516" s="6"/>
      <c r="AG516" s="6"/>
      <c r="AH516" s="6"/>
      <c r="AI516" s="6"/>
      <c r="AJ516" s="6"/>
      <c r="AK516" s="6"/>
    </row>
    <row r="517" ht="14.25" customHeight="1">
      <c r="A517" s="6"/>
      <c r="B517" s="6"/>
      <c r="C517" s="6"/>
      <c r="D517" s="6"/>
      <c r="E517" s="136"/>
      <c r="F517" s="136"/>
      <c r="G517" s="136"/>
      <c r="H517" s="136"/>
      <c r="I517" s="136"/>
      <c r="J517" s="136"/>
      <c r="K517" s="136"/>
      <c r="L517" s="137"/>
      <c r="M517" s="136"/>
      <c r="N517" s="136"/>
      <c r="O517" s="136"/>
      <c r="P517" s="7"/>
      <c r="Q517" s="6"/>
      <c r="R517" s="6"/>
      <c r="S517" s="6"/>
      <c r="T517" s="6"/>
      <c r="U517" s="6"/>
      <c r="V517" s="138"/>
      <c r="W517" s="7"/>
      <c r="X517" s="136"/>
      <c r="Y517" s="7"/>
      <c r="Z517" s="7"/>
      <c r="AA517" s="7"/>
      <c r="AB517" s="7"/>
      <c r="AC517" s="7"/>
      <c r="AD517" s="7"/>
      <c r="AE517" s="7"/>
      <c r="AF517" s="6"/>
      <c r="AG517" s="6"/>
      <c r="AH517" s="6"/>
      <c r="AI517" s="6"/>
      <c r="AJ517" s="6"/>
      <c r="AK517" s="6"/>
    </row>
    <row r="518" ht="14.25" customHeight="1">
      <c r="A518" s="6"/>
      <c r="B518" s="6"/>
      <c r="C518" s="6"/>
      <c r="D518" s="6"/>
      <c r="E518" s="136"/>
      <c r="F518" s="136"/>
      <c r="G518" s="136"/>
      <c r="H518" s="136"/>
      <c r="I518" s="136"/>
      <c r="J518" s="136"/>
      <c r="K518" s="136"/>
      <c r="L518" s="137"/>
      <c r="M518" s="136"/>
      <c r="N518" s="136"/>
      <c r="O518" s="136"/>
      <c r="P518" s="7"/>
      <c r="Q518" s="6"/>
      <c r="R518" s="6"/>
      <c r="S518" s="6"/>
      <c r="T518" s="6"/>
      <c r="U518" s="6"/>
      <c r="V518" s="138"/>
      <c r="W518" s="7"/>
      <c r="X518" s="136"/>
      <c r="Y518" s="7"/>
      <c r="Z518" s="7"/>
      <c r="AA518" s="7"/>
      <c r="AB518" s="7"/>
      <c r="AC518" s="7"/>
      <c r="AD518" s="7"/>
      <c r="AE518" s="7"/>
      <c r="AF518" s="6"/>
      <c r="AG518" s="6"/>
      <c r="AH518" s="6"/>
      <c r="AI518" s="6"/>
      <c r="AJ518" s="6"/>
      <c r="AK518" s="6"/>
    </row>
    <row r="519" ht="14.25" customHeight="1">
      <c r="A519" s="6"/>
      <c r="B519" s="6"/>
      <c r="C519" s="6"/>
      <c r="D519" s="6"/>
      <c r="E519" s="136"/>
      <c r="F519" s="136"/>
      <c r="G519" s="136"/>
      <c r="H519" s="136"/>
      <c r="I519" s="136"/>
      <c r="J519" s="136"/>
      <c r="K519" s="136"/>
      <c r="L519" s="137"/>
      <c r="M519" s="136"/>
      <c r="N519" s="136"/>
      <c r="O519" s="136"/>
      <c r="P519" s="7"/>
      <c r="Q519" s="6"/>
      <c r="R519" s="6"/>
      <c r="S519" s="6"/>
      <c r="T519" s="6"/>
      <c r="U519" s="6"/>
      <c r="V519" s="138"/>
      <c r="W519" s="7"/>
      <c r="X519" s="136"/>
      <c r="Y519" s="7"/>
      <c r="Z519" s="7"/>
      <c r="AA519" s="7"/>
      <c r="AB519" s="7"/>
      <c r="AC519" s="7"/>
      <c r="AD519" s="7"/>
      <c r="AE519" s="7"/>
      <c r="AF519" s="6"/>
      <c r="AG519" s="6"/>
      <c r="AH519" s="6"/>
      <c r="AI519" s="6"/>
      <c r="AJ519" s="6"/>
      <c r="AK519" s="6"/>
    </row>
    <row r="520" ht="14.25" customHeight="1">
      <c r="A520" s="6"/>
      <c r="B520" s="6"/>
      <c r="C520" s="6"/>
      <c r="D520" s="6"/>
      <c r="E520" s="136"/>
      <c r="F520" s="136"/>
      <c r="G520" s="136"/>
      <c r="H520" s="136"/>
      <c r="I520" s="136"/>
      <c r="J520" s="136"/>
      <c r="K520" s="136"/>
      <c r="L520" s="137"/>
      <c r="M520" s="136"/>
      <c r="N520" s="136"/>
      <c r="O520" s="136"/>
      <c r="P520" s="7"/>
      <c r="Q520" s="6"/>
      <c r="R520" s="6"/>
      <c r="S520" s="6"/>
      <c r="T520" s="6"/>
      <c r="U520" s="6"/>
      <c r="V520" s="138"/>
      <c r="W520" s="7"/>
      <c r="X520" s="136"/>
      <c r="Y520" s="7"/>
      <c r="Z520" s="7"/>
      <c r="AA520" s="7"/>
      <c r="AB520" s="7"/>
      <c r="AC520" s="7"/>
      <c r="AD520" s="7"/>
      <c r="AE520" s="7"/>
      <c r="AF520" s="6"/>
      <c r="AG520" s="6"/>
      <c r="AH520" s="6"/>
      <c r="AI520" s="6"/>
      <c r="AJ520" s="6"/>
      <c r="AK520" s="6"/>
    </row>
    <row r="521" ht="14.25" customHeight="1">
      <c r="A521" s="6"/>
      <c r="B521" s="6"/>
      <c r="C521" s="6"/>
      <c r="D521" s="6"/>
      <c r="E521" s="136"/>
      <c r="F521" s="136"/>
      <c r="G521" s="136"/>
      <c r="H521" s="136"/>
      <c r="I521" s="136"/>
      <c r="J521" s="136"/>
      <c r="K521" s="136"/>
      <c r="L521" s="137"/>
      <c r="M521" s="136"/>
      <c r="N521" s="136"/>
      <c r="O521" s="136"/>
      <c r="P521" s="7"/>
      <c r="Q521" s="6"/>
      <c r="R521" s="6"/>
      <c r="S521" s="6"/>
      <c r="T521" s="6"/>
      <c r="U521" s="6"/>
      <c r="V521" s="138"/>
      <c r="W521" s="7"/>
      <c r="X521" s="136"/>
      <c r="Y521" s="7"/>
      <c r="Z521" s="7"/>
      <c r="AA521" s="7"/>
      <c r="AB521" s="7"/>
      <c r="AC521" s="7"/>
      <c r="AD521" s="7"/>
      <c r="AE521" s="7"/>
      <c r="AF521" s="6"/>
      <c r="AG521" s="6"/>
      <c r="AH521" s="6"/>
      <c r="AI521" s="6"/>
      <c r="AJ521" s="6"/>
      <c r="AK521" s="6"/>
    </row>
    <row r="522" ht="14.25" customHeight="1">
      <c r="A522" s="6"/>
      <c r="B522" s="6"/>
      <c r="C522" s="6"/>
      <c r="D522" s="6"/>
      <c r="E522" s="136"/>
      <c r="F522" s="136"/>
      <c r="G522" s="136"/>
      <c r="H522" s="136"/>
      <c r="I522" s="136"/>
      <c r="J522" s="136"/>
      <c r="K522" s="136"/>
      <c r="L522" s="137"/>
      <c r="M522" s="136"/>
      <c r="N522" s="136"/>
      <c r="O522" s="136"/>
      <c r="P522" s="7"/>
      <c r="Q522" s="6"/>
      <c r="R522" s="6"/>
      <c r="S522" s="6"/>
      <c r="T522" s="6"/>
      <c r="U522" s="6"/>
      <c r="V522" s="138"/>
      <c r="W522" s="7"/>
      <c r="X522" s="136"/>
      <c r="Y522" s="7"/>
      <c r="Z522" s="7"/>
      <c r="AA522" s="7"/>
      <c r="AB522" s="7"/>
      <c r="AC522" s="7"/>
      <c r="AD522" s="7"/>
      <c r="AE522" s="7"/>
      <c r="AF522" s="6"/>
      <c r="AG522" s="6"/>
      <c r="AH522" s="6"/>
      <c r="AI522" s="6"/>
      <c r="AJ522" s="6"/>
      <c r="AK522" s="6"/>
    </row>
    <row r="523" ht="14.25" customHeight="1">
      <c r="A523" s="6"/>
      <c r="B523" s="6"/>
      <c r="C523" s="6"/>
      <c r="D523" s="6"/>
      <c r="E523" s="136"/>
      <c r="F523" s="136"/>
      <c r="G523" s="136"/>
      <c r="H523" s="136"/>
      <c r="I523" s="136"/>
      <c r="J523" s="136"/>
      <c r="K523" s="136"/>
      <c r="L523" s="137"/>
      <c r="M523" s="136"/>
      <c r="N523" s="136"/>
      <c r="O523" s="136"/>
      <c r="P523" s="7"/>
      <c r="Q523" s="6"/>
      <c r="R523" s="6"/>
      <c r="S523" s="6"/>
      <c r="T523" s="6"/>
      <c r="U523" s="6"/>
      <c r="V523" s="138"/>
      <c r="W523" s="7"/>
      <c r="X523" s="136"/>
      <c r="Y523" s="7"/>
      <c r="Z523" s="7"/>
      <c r="AA523" s="7"/>
      <c r="AB523" s="7"/>
      <c r="AC523" s="7"/>
      <c r="AD523" s="7"/>
      <c r="AE523" s="7"/>
      <c r="AF523" s="6"/>
      <c r="AG523" s="6"/>
      <c r="AH523" s="6"/>
      <c r="AI523" s="6"/>
      <c r="AJ523" s="6"/>
      <c r="AK523" s="6"/>
    </row>
    <row r="524" ht="14.25" customHeight="1">
      <c r="A524" s="6"/>
      <c r="B524" s="6"/>
      <c r="C524" s="6"/>
      <c r="D524" s="6"/>
      <c r="E524" s="136"/>
      <c r="F524" s="136"/>
      <c r="G524" s="136"/>
      <c r="H524" s="136"/>
      <c r="I524" s="136"/>
      <c r="J524" s="136"/>
      <c r="K524" s="136"/>
      <c r="L524" s="137"/>
      <c r="M524" s="136"/>
      <c r="N524" s="136"/>
      <c r="O524" s="136"/>
      <c r="P524" s="7"/>
      <c r="Q524" s="6"/>
      <c r="R524" s="6"/>
      <c r="S524" s="6"/>
      <c r="T524" s="6"/>
      <c r="U524" s="6"/>
      <c r="V524" s="138"/>
      <c r="W524" s="7"/>
      <c r="X524" s="136"/>
      <c r="Y524" s="7"/>
      <c r="Z524" s="7"/>
      <c r="AA524" s="7"/>
      <c r="AB524" s="7"/>
      <c r="AC524" s="7"/>
      <c r="AD524" s="7"/>
      <c r="AE524" s="7"/>
      <c r="AF524" s="6"/>
      <c r="AG524" s="6"/>
      <c r="AH524" s="6"/>
      <c r="AI524" s="6"/>
      <c r="AJ524" s="6"/>
      <c r="AK524" s="6"/>
    </row>
    <row r="525" ht="14.25" customHeight="1">
      <c r="A525" s="6"/>
      <c r="B525" s="6"/>
      <c r="C525" s="6"/>
      <c r="D525" s="6"/>
      <c r="E525" s="136"/>
      <c r="F525" s="136"/>
      <c r="G525" s="136"/>
      <c r="H525" s="136"/>
      <c r="I525" s="136"/>
      <c r="J525" s="136"/>
      <c r="K525" s="136"/>
      <c r="L525" s="137"/>
      <c r="M525" s="136"/>
      <c r="N525" s="136"/>
      <c r="O525" s="136"/>
      <c r="P525" s="7"/>
      <c r="Q525" s="6"/>
      <c r="R525" s="6"/>
      <c r="S525" s="6"/>
      <c r="T525" s="6"/>
      <c r="U525" s="6"/>
      <c r="V525" s="138"/>
      <c r="W525" s="7"/>
      <c r="X525" s="136"/>
      <c r="Y525" s="7"/>
      <c r="Z525" s="7"/>
      <c r="AA525" s="7"/>
      <c r="AB525" s="7"/>
      <c r="AC525" s="7"/>
      <c r="AD525" s="7"/>
      <c r="AE525" s="7"/>
      <c r="AF525" s="6"/>
      <c r="AG525" s="6"/>
      <c r="AH525" s="6"/>
      <c r="AI525" s="6"/>
      <c r="AJ525" s="6"/>
      <c r="AK525" s="6"/>
    </row>
    <row r="526" ht="14.25" customHeight="1">
      <c r="A526" s="6"/>
      <c r="B526" s="6"/>
      <c r="C526" s="6"/>
      <c r="D526" s="6"/>
      <c r="E526" s="136"/>
      <c r="F526" s="136"/>
      <c r="G526" s="136"/>
      <c r="H526" s="136"/>
      <c r="I526" s="136"/>
      <c r="J526" s="136"/>
      <c r="K526" s="136"/>
      <c r="L526" s="137"/>
      <c r="M526" s="136"/>
      <c r="N526" s="136"/>
      <c r="O526" s="136"/>
      <c r="P526" s="7"/>
      <c r="Q526" s="6"/>
      <c r="R526" s="6"/>
      <c r="S526" s="6"/>
      <c r="T526" s="6"/>
      <c r="U526" s="6"/>
      <c r="V526" s="138"/>
      <c r="W526" s="7"/>
      <c r="X526" s="136"/>
      <c r="Y526" s="7"/>
      <c r="Z526" s="7"/>
      <c r="AA526" s="7"/>
      <c r="AB526" s="7"/>
      <c r="AC526" s="7"/>
      <c r="AD526" s="7"/>
      <c r="AE526" s="7"/>
      <c r="AF526" s="6"/>
      <c r="AG526" s="6"/>
      <c r="AH526" s="6"/>
      <c r="AI526" s="6"/>
      <c r="AJ526" s="6"/>
      <c r="AK526" s="6"/>
    </row>
    <row r="527" ht="14.25" customHeight="1">
      <c r="A527" s="6"/>
      <c r="B527" s="6"/>
      <c r="C527" s="6"/>
      <c r="D527" s="6"/>
      <c r="E527" s="136"/>
      <c r="F527" s="136"/>
      <c r="G527" s="136"/>
      <c r="H527" s="136"/>
      <c r="I527" s="136"/>
      <c r="J527" s="136"/>
      <c r="K527" s="136"/>
      <c r="L527" s="137"/>
      <c r="M527" s="136"/>
      <c r="N527" s="136"/>
      <c r="O527" s="136"/>
      <c r="P527" s="7"/>
      <c r="Q527" s="6"/>
      <c r="R527" s="6"/>
      <c r="S527" s="6"/>
      <c r="T527" s="6"/>
      <c r="U527" s="6"/>
      <c r="V527" s="138"/>
      <c r="W527" s="7"/>
      <c r="X527" s="136"/>
      <c r="Y527" s="7"/>
      <c r="Z527" s="7"/>
      <c r="AA527" s="7"/>
      <c r="AB527" s="7"/>
      <c r="AC527" s="7"/>
      <c r="AD527" s="7"/>
      <c r="AE527" s="7"/>
      <c r="AF527" s="6"/>
      <c r="AG527" s="6"/>
      <c r="AH527" s="6"/>
      <c r="AI527" s="6"/>
      <c r="AJ527" s="6"/>
      <c r="AK527" s="6"/>
    </row>
    <row r="528" ht="14.25" customHeight="1">
      <c r="A528" s="6"/>
      <c r="B528" s="6"/>
      <c r="C528" s="6"/>
      <c r="D528" s="6"/>
      <c r="E528" s="136"/>
      <c r="F528" s="136"/>
      <c r="G528" s="136"/>
      <c r="H528" s="136"/>
      <c r="I528" s="136"/>
      <c r="J528" s="136"/>
      <c r="K528" s="136"/>
      <c r="L528" s="137"/>
      <c r="M528" s="136"/>
      <c r="N528" s="136"/>
      <c r="O528" s="136"/>
      <c r="P528" s="7"/>
      <c r="Q528" s="6"/>
      <c r="R528" s="6"/>
      <c r="S528" s="6"/>
      <c r="T528" s="6"/>
      <c r="U528" s="6"/>
      <c r="V528" s="138"/>
      <c r="W528" s="7"/>
      <c r="X528" s="136"/>
      <c r="Y528" s="7"/>
      <c r="Z528" s="7"/>
      <c r="AA528" s="7"/>
      <c r="AB528" s="7"/>
      <c r="AC528" s="7"/>
      <c r="AD528" s="7"/>
      <c r="AE528" s="7"/>
      <c r="AF528" s="6"/>
      <c r="AG528" s="6"/>
      <c r="AH528" s="6"/>
      <c r="AI528" s="6"/>
      <c r="AJ528" s="6"/>
      <c r="AK528" s="6"/>
    </row>
    <row r="529" ht="14.25" customHeight="1">
      <c r="A529" s="6"/>
      <c r="B529" s="6"/>
      <c r="C529" s="6"/>
      <c r="D529" s="6"/>
      <c r="E529" s="136"/>
      <c r="F529" s="136"/>
      <c r="G529" s="136"/>
      <c r="H529" s="136"/>
      <c r="I529" s="136"/>
      <c r="J529" s="136"/>
      <c r="K529" s="136"/>
      <c r="L529" s="137"/>
      <c r="M529" s="136"/>
      <c r="N529" s="136"/>
      <c r="O529" s="136"/>
      <c r="P529" s="7"/>
      <c r="Q529" s="6"/>
      <c r="R529" s="6"/>
      <c r="S529" s="6"/>
      <c r="T529" s="6"/>
      <c r="U529" s="6"/>
      <c r="V529" s="138"/>
      <c r="W529" s="7"/>
      <c r="X529" s="136"/>
      <c r="Y529" s="7"/>
      <c r="Z529" s="7"/>
      <c r="AA529" s="7"/>
      <c r="AB529" s="7"/>
      <c r="AC529" s="7"/>
      <c r="AD529" s="7"/>
      <c r="AE529" s="7"/>
      <c r="AF529" s="6"/>
      <c r="AG529" s="6"/>
      <c r="AH529" s="6"/>
      <c r="AI529" s="6"/>
      <c r="AJ529" s="6"/>
      <c r="AK529" s="6"/>
    </row>
    <row r="530" ht="14.25" customHeight="1">
      <c r="A530" s="6"/>
      <c r="B530" s="6"/>
      <c r="C530" s="6"/>
      <c r="D530" s="6"/>
      <c r="E530" s="136"/>
      <c r="F530" s="136"/>
      <c r="G530" s="136"/>
      <c r="H530" s="136"/>
      <c r="I530" s="136"/>
      <c r="J530" s="136"/>
      <c r="K530" s="136"/>
      <c r="L530" s="137"/>
      <c r="M530" s="136"/>
      <c r="N530" s="136"/>
      <c r="O530" s="136"/>
      <c r="P530" s="7"/>
      <c r="Q530" s="6"/>
      <c r="R530" s="6"/>
      <c r="S530" s="6"/>
      <c r="T530" s="6"/>
      <c r="U530" s="6"/>
      <c r="V530" s="138"/>
      <c r="W530" s="7"/>
      <c r="X530" s="136"/>
      <c r="Y530" s="7"/>
      <c r="Z530" s="7"/>
      <c r="AA530" s="7"/>
      <c r="AB530" s="7"/>
      <c r="AC530" s="7"/>
      <c r="AD530" s="7"/>
      <c r="AE530" s="7"/>
      <c r="AF530" s="6"/>
      <c r="AG530" s="6"/>
      <c r="AH530" s="6"/>
      <c r="AI530" s="6"/>
      <c r="AJ530" s="6"/>
      <c r="AK530" s="6"/>
    </row>
    <row r="531" ht="14.25" customHeight="1">
      <c r="A531" s="6"/>
      <c r="B531" s="6"/>
      <c r="C531" s="6"/>
      <c r="D531" s="6"/>
      <c r="E531" s="136"/>
      <c r="F531" s="136"/>
      <c r="G531" s="136"/>
      <c r="H531" s="136"/>
      <c r="I531" s="136"/>
      <c r="J531" s="136"/>
      <c r="K531" s="136"/>
      <c r="L531" s="137"/>
      <c r="M531" s="136"/>
      <c r="N531" s="136"/>
      <c r="O531" s="136"/>
      <c r="P531" s="7"/>
      <c r="Q531" s="6"/>
      <c r="R531" s="6"/>
      <c r="S531" s="6"/>
      <c r="T531" s="6"/>
      <c r="U531" s="6"/>
      <c r="V531" s="138"/>
      <c r="W531" s="7"/>
      <c r="X531" s="136"/>
      <c r="Y531" s="7"/>
      <c r="Z531" s="7"/>
      <c r="AA531" s="7"/>
      <c r="AB531" s="7"/>
      <c r="AC531" s="7"/>
      <c r="AD531" s="7"/>
      <c r="AE531" s="7"/>
      <c r="AF531" s="6"/>
      <c r="AG531" s="6"/>
      <c r="AH531" s="6"/>
      <c r="AI531" s="6"/>
      <c r="AJ531" s="6"/>
      <c r="AK531" s="6"/>
    </row>
    <row r="532" ht="14.25" customHeight="1">
      <c r="A532" s="6"/>
      <c r="B532" s="6"/>
      <c r="C532" s="6"/>
      <c r="D532" s="6"/>
      <c r="E532" s="136"/>
      <c r="F532" s="136"/>
      <c r="G532" s="136"/>
      <c r="H532" s="136"/>
      <c r="I532" s="136"/>
      <c r="J532" s="136"/>
      <c r="K532" s="136"/>
      <c r="L532" s="137"/>
      <c r="M532" s="136"/>
      <c r="N532" s="136"/>
      <c r="O532" s="136"/>
      <c r="P532" s="7"/>
      <c r="Q532" s="6"/>
      <c r="R532" s="6"/>
      <c r="S532" s="6"/>
      <c r="T532" s="6"/>
      <c r="U532" s="6"/>
      <c r="V532" s="138"/>
      <c r="W532" s="7"/>
      <c r="X532" s="136"/>
      <c r="Y532" s="7"/>
      <c r="Z532" s="7"/>
      <c r="AA532" s="7"/>
      <c r="AB532" s="7"/>
      <c r="AC532" s="7"/>
      <c r="AD532" s="7"/>
      <c r="AE532" s="7"/>
      <c r="AF532" s="6"/>
      <c r="AG532" s="6"/>
      <c r="AH532" s="6"/>
      <c r="AI532" s="6"/>
      <c r="AJ532" s="6"/>
      <c r="AK532" s="6"/>
    </row>
    <row r="533" ht="14.25" customHeight="1">
      <c r="A533" s="6"/>
      <c r="B533" s="6"/>
      <c r="C533" s="6"/>
      <c r="D533" s="6"/>
      <c r="E533" s="136"/>
      <c r="F533" s="136"/>
      <c r="G533" s="136"/>
      <c r="H533" s="136"/>
      <c r="I533" s="136"/>
      <c r="J533" s="136"/>
      <c r="K533" s="136"/>
      <c r="L533" s="137"/>
      <c r="M533" s="136"/>
      <c r="N533" s="136"/>
      <c r="O533" s="136"/>
      <c r="P533" s="7"/>
      <c r="Q533" s="6"/>
      <c r="R533" s="6"/>
      <c r="S533" s="6"/>
      <c r="T533" s="6"/>
      <c r="U533" s="6"/>
      <c r="V533" s="138"/>
      <c r="W533" s="7"/>
      <c r="X533" s="136"/>
      <c r="Y533" s="7"/>
      <c r="Z533" s="7"/>
      <c r="AA533" s="7"/>
      <c r="AB533" s="7"/>
      <c r="AC533" s="7"/>
      <c r="AD533" s="7"/>
      <c r="AE533" s="7"/>
      <c r="AF533" s="6"/>
      <c r="AG533" s="6"/>
      <c r="AH533" s="6"/>
      <c r="AI533" s="6"/>
      <c r="AJ533" s="6"/>
      <c r="AK533" s="6"/>
    </row>
    <row r="534" ht="14.25" customHeight="1">
      <c r="A534" s="6"/>
      <c r="B534" s="6"/>
      <c r="C534" s="6"/>
      <c r="D534" s="6"/>
      <c r="E534" s="136"/>
      <c r="F534" s="136"/>
      <c r="G534" s="136"/>
      <c r="H534" s="136"/>
      <c r="I534" s="136"/>
      <c r="J534" s="136"/>
      <c r="K534" s="136"/>
      <c r="L534" s="137"/>
      <c r="M534" s="136"/>
      <c r="N534" s="136"/>
      <c r="O534" s="136"/>
      <c r="P534" s="7"/>
      <c r="Q534" s="6"/>
      <c r="R534" s="6"/>
      <c r="S534" s="6"/>
      <c r="T534" s="6"/>
      <c r="U534" s="6"/>
      <c r="V534" s="138"/>
      <c r="W534" s="7"/>
      <c r="X534" s="136"/>
      <c r="Y534" s="7"/>
      <c r="Z534" s="7"/>
      <c r="AA534" s="7"/>
      <c r="AB534" s="7"/>
      <c r="AC534" s="7"/>
      <c r="AD534" s="7"/>
      <c r="AE534" s="7"/>
      <c r="AF534" s="6"/>
      <c r="AG534" s="6"/>
      <c r="AH534" s="6"/>
      <c r="AI534" s="6"/>
      <c r="AJ534" s="6"/>
      <c r="AK534" s="6"/>
    </row>
    <row r="535" ht="14.25" customHeight="1">
      <c r="A535" s="6"/>
      <c r="B535" s="6"/>
      <c r="C535" s="6"/>
      <c r="D535" s="6"/>
      <c r="E535" s="136"/>
      <c r="F535" s="136"/>
      <c r="G535" s="136"/>
      <c r="H535" s="136"/>
      <c r="I535" s="136"/>
      <c r="J535" s="136"/>
      <c r="K535" s="136"/>
      <c r="L535" s="137"/>
      <c r="M535" s="136"/>
      <c r="N535" s="136"/>
      <c r="O535" s="136"/>
      <c r="P535" s="7"/>
      <c r="Q535" s="6"/>
      <c r="R535" s="6"/>
      <c r="S535" s="6"/>
      <c r="T535" s="6"/>
      <c r="U535" s="6"/>
      <c r="V535" s="138"/>
      <c r="W535" s="7"/>
      <c r="X535" s="136"/>
      <c r="Y535" s="7"/>
      <c r="Z535" s="7"/>
      <c r="AA535" s="7"/>
      <c r="AB535" s="7"/>
      <c r="AC535" s="7"/>
      <c r="AD535" s="7"/>
      <c r="AE535" s="7"/>
      <c r="AF535" s="6"/>
      <c r="AG535" s="6"/>
      <c r="AH535" s="6"/>
      <c r="AI535" s="6"/>
      <c r="AJ535" s="6"/>
      <c r="AK535" s="6"/>
    </row>
    <row r="536" ht="14.25" customHeight="1">
      <c r="A536" s="6"/>
      <c r="B536" s="6"/>
      <c r="C536" s="6"/>
      <c r="D536" s="6"/>
      <c r="E536" s="136"/>
      <c r="F536" s="136"/>
      <c r="G536" s="136"/>
      <c r="H536" s="136"/>
      <c r="I536" s="136"/>
      <c r="J536" s="136"/>
      <c r="K536" s="136"/>
      <c r="L536" s="137"/>
      <c r="M536" s="136"/>
      <c r="N536" s="136"/>
      <c r="O536" s="136"/>
      <c r="P536" s="7"/>
      <c r="Q536" s="6"/>
      <c r="R536" s="6"/>
      <c r="S536" s="6"/>
      <c r="T536" s="6"/>
      <c r="U536" s="6"/>
      <c r="V536" s="138"/>
      <c r="W536" s="7"/>
      <c r="X536" s="136"/>
      <c r="Y536" s="7"/>
      <c r="Z536" s="7"/>
      <c r="AA536" s="7"/>
      <c r="AB536" s="7"/>
      <c r="AC536" s="7"/>
      <c r="AD536" s="7"/>
      <c r="AE536" s="7"/>
      <c r="AF536" s="6"/>
      <c r="AG536" s="6"/>
      <c r="AH536" s="6"/>
      <c r="AI536" s="6"/>
      <c r="AJ536" s="6"/>
      <c r="AK536" s="6"/>
    </row>
    <row r="537" ht="14.25" customHeight="1">
      <c r="A537" s="6"/>
      <c r="B537" s="6"/>
      <c r="C537" s="6"/>
      <c r="D537" s="6"/>
      <c r="E537" s="136"/>
      <c r="F537" s="136"/>
      <c r="G537" s="136"/>
      <c r="H537" s="136"/>
      <c r="I537" s="136"/>
      <c r="J537" s="136"/>
      <c r="K537" s="136"/>
      <c r="L537" s="137"/>
      <c r="M537" s="136"/>
      <c r="N537" s="136"/>
      <c r="O537" s="136"/>
      <c r="P537" s="7"/>
      <c r="Q537" s="6"/>
      <c r="R537" s="6"/>
      <c r="S537" s="6"/>
      <c r="T537" s="6"/>
      <c r="U537" s="6"/>
      <c r="V537" s="138"/>
      <c r="W537" s="7"/>
      <c r="X537" s="136"/>
      <c r="Y537" s="7"/>
      <c r="Z537" s="7"/>
      <c r="AA537" s="7"/>
      <c r="AB537" s="7"/>
      <c r="AC537" s="7"/>
      <c r="AD537" s="7"/>
      <c r="AE537" s="7"/>
      <c r="AF537" s="6"/>
      <c r="AG537" s="6"/>
      <c r="AH537" s="6"/>
      <c r="AI537" s="6"/>
      <c r="AJ537" s="6"/>
      <c r="AK537" s="6"/>
    </row>
    <row r="538" ht="14.25" customHeight="1">
      <c r="A538" s="6"/>
      <c r="B538" s="6"/>
      <c r="C538" s="6"/>
      <c r="D538" s="6"/>
      <c r="E538" s="136"/>
      <c r="F538" s="136"/>
      <c r="G538" s="136"/>
      <c r="H538" s="136"/>
      <c r="I538" s="136"/>
      <c r="J538" s="136"/>
      <c r="K538" s="136"/>
      <c r="L538" s="137"/>
      <c r="M538" s="136"/>
      <c r="N538" s="136"/>
      <c r="O538" s="136"/>
      <c r="P538" s="7"/>
      <c r="Q538" s="6"/>
      <c r="R538" s="6"/>
      <c r="S538" s="6"/>
      <c r="T538" s="6"/>
      <c r="U538" s="6"/>
      <c r="V538" s="138"/>
      <c r="W538" s="7"/>
      <c r="X538" s="136"/>
      <c r="Y538" s="7"/>
      <c r="Z538" s="7"/>
      <c r="AA538" s="7"/>
      <c r="AB538" s="7"/>
      <c r="AC538" s="7"/>
      <c r="AD538" s="7"/>
      <c r="AE538" s="7"/>
      <c r="AF538" s="6"/>
      <c r="AG538" s="6"/>
      <c r="AH538" s="6"/>
      <c r="AI538" s="6"/>
      <c r="AJ538" s="6"/>
      <c r="AK538" s="6"/>
    </row>
    <row r="539" ht="14.25" customHeight="1">
      <c r="A539" s="6"/>
      <c r="B539" s="6"/>
      <c r="C539" s="6"/>
      <c r="D539" s="6"/>
      <c r="E539" s="136"/>
      <c r="F539" s="136"/>
      <c r="G539" s="136"/>
      <c r="H539" s="136"/>
      <c r="I539" s="136"/>
      <c r="J539" s="136"/>
      <c r="K539" s="136"/>
      <c r="L539" s="137"/>
      <c r="M539" s="136"/>
      <c r="N539" s="136"/>
      <c r="O539" s="136"/>
      <c r="P539" s="7"/>
      <c r="Q539" s="6"/>
      <c r="R539" s="6"/>
      <c r="S539" s="6"/>
      <c r="T539" s="6"/>
      <c r="U539" s="6"/>
      <c r="V539" s="138"/>
      <c r="W539" s="7"/>
      <c r="X539" s="136"/>
      <c r="Y539" s="7"/>
      <c r="Z539" s="7"/>
      <c r="AA539" s="7"/>
      <c r="AB539" s="7"/>
      <c r="AC539" s="7"/>
      <c r="AD539" s="7"/>
      <c r="AE539" s="7"/>
      <c r="AF539" s="6"/>
      <c r="AG539" s="6"/>
      <c r="AH539" s="6"/>
      <c r="AI539" s="6"/>
      <c r="AJ539" s="6"/>
      <c r="AK539" s="6"/>
    </row>
    <row r="540" ht="14.25" customHeight="1">
      <c r="A540" s="6"/>
      <c r="B540" s="6"/>
      <c r="C540" s="6"/>
      <c r="D540" s="6"/>
      <c r="E540" s="136"/>
      <c r="F540" s="136"/>
      <c r="G540" s="136"/>
      <c r="H540" s="136"/>
      <c r="I540" s="136"/>
      <c r="J540" s="136"/>
      <c r="K540" s="136"/>
      <c r="L540" s="137"/>
      <c r="M540" s="136"/>
      <c r="N540" s="136"/>
      <c r="O540" s="136"/>
      <c r="P540" s="7"/>
      <c r="Q540" s="6"/>
      <c r="R540" s="6"/>
      <c r="S540" s="6"/>
      <c r="T540" s="6"/>
      <c r="U540" s="6"/>
      <c r="V540" s="138"/>
      <c r="W540" s="7"/>
      <c r="X540" s="136"/>
      <c r="Y540" s="7"/>
      <c r="Z540" s="7"/>
      <c r="AA540" s="7"/>
      <c r="AB540" s="7"/>
      <c r="AC540" s="7"/>
      <c r="AD540" s="7"/>
      <c r="AE540" s="7"/>
      <c r="AF540" s="6"/>
      <c r="AG540" s="6"/>
      <c r="AH540" s="6"/>
      <c r="AI540" s="6"/>
      <c r="AJ540" s="6"/>
      <c r="AK540" s="6"/>
    </row>
    <row r="541" ht="14.25" customHeight="1">
      <c r="A541" s="6"/>
      <c r="B541" s="6"/>
      <c r="C541" s="6"/>
      <c r="D541" s="6"/>
      <c r="E541" s="136"/>
      <c r="F541" s="136"/>
      <c r="G541" s="136"/>
      <c r="H541" s="136"/>
      <c r="I541" s="136"/>
      <c r="J541" s="136"/>
      <c r="K541" s="136"/>
      <c r="L541" s="137"/>
      <c r="M541" s="136"/>
      <c r="N541" s="136"/>
      <c r="O541" s="136"/>
      <c r="P541" s="7"/>
      <c r="Q541" s="6"/>
      <c r="R541" s="6"/>
      <c r="S541" s="6"/>
      <c r="T541" s="6"/>
      <c r="U541" s="6"/>
      <c r="V541" s="138"/>
      <c r="W541" s="7"/>
      <c r="X541" s="136"/>
      <c r="Y541" s="7"/>
      <c r="Z541" s="7"/>
      <c r="AA541" s="7"/>
      <c r="AB541" s="7"/>
      <c r="AC541" s="7"/>
      <c r="AD541" s="7"/>
      <c r="AE541" s="7"/>
      <c r="AF541" s="6"/>
      <c r="AG541" s="6"/>
      <c r="AH541" s="6"/>
      <c r="AI541" s="6"/>
      <c r="AJ541" s="6"/>
      <c r="AK541" s="6"/>
    </row>
    <row r="542" ht="14.25" customHeight="1">
      <c r="A542" s="6"/>
      <c r="B542" s="6"/>
      <c r="C542" s="6"/>
      <c r="D542" s="6"/>
      <c r="E542" s="136"/>
      <c r="F542" s="136"/>
      <c r="G542" s="136"/>
      <c r="H542" s="136"/>
      <c r="I542" s="136"/>
      <c r="J542" s="136"/>
      <c r="K542" s="136"/>
      <c r="L542" s="137"/>
      <c r="M542" s="136"/>
      <c r="N542" s="136"/>
      <c r="O542" s="136"/>
      <c r="P542" s="7"/>
      <c r="Q542" s="6"/>
      <c r="R542" s="6"/>
      <c r="S542" s="6"/>
      <c r="T542" s="6"/>
      <c r="U542" s="6"/>
      <c r="V542" s="138"/>
      <c r="W542" s="7"/>
      <c r="X542" s="136"/>
      <c r="Y542" s="7"/>
      <c r="Z542" s="7"/>
      <c r="AA542" s="7"/>
      <c r="AB542" s="7"/>
      <c r="AC542" s="7"/>
      <c r="AD542" s="7"/>
      <c r="AE542" s="7"/>
      <c r="AF542" s="6"/>
      <c r="AG542" s="6"/>
      <c r="AH542" s="6"/>
      <c r="AI542" s="6"/>
      <c r="AJ542" s="6"/>
      <c r="AK542" s="6"/>
    </row>
    <row r="543" ht="14.25" customHeight="1">
      <c r="A543" s="6"/>
      <c r="B543" s="6"/>
      <c r="C543" s="6"/>
      <c r="D543" s="6"/>
      <c r="E543" s="136"/>
      <c r="F543" s="136"/>
      <c r="G543" s="136"/>
      <c r="H543" s="136"/>
      <c r="I543" s="136"/>
      <c r="J543" s="136"/>
      <c r="K543" s="136"/>
      <c r="L543" s="137"/>
      <c r="M543" s="136"/>
      <c r="N543" s="136"/>
      <c r="O543" s="136"/>
      <c r="P543" s="7"/>
      <c r="Q543" s="6"/>
      <c r="R543" s="6"/>
      <c r="S543" s="6"/>
      <c r="T543" s="6"/>
      <c r="U543" s="6"/>
      <c r="V543" s="138"/>
      <c r="W543" s="7"/>
      <c r="X543" s="136"/>
      <c r="Y543" s="7"/>
      <c r="Z543" s="7"/>
      <c r="AA543" s="7"/>
      <c r="AB543" s="7"/>
      <c r="AC543" s="7"/>
      <c r="AD543" s="7"/>
      <c r="AE543" s="7"/>
      <c r="AF543" s="6"/>
      <c r="AG543" s="6"/>
      <c r="AH543" s="6"/>
      <c r="AI543" s="6"/>
      <c r="AJ543" s="6"/>
      <c r="AK543" s="6"/>
    </row>
    <row r="544" ht="14.25" customHeight="1">
      <c r="A544" s="6"/>
      <c r="B544" s="6"/>
      <c r="C544" s="6"/>
      <c r="D544" s="6"/>
      <c r="E544" s="136"/>
      <c r="F544" s="136"/>
      <c r="G544" s="136"/>
      <c r="H544" s="136"/>
      <c r="I544" s="136"/>
      <c r="J544" s="136"/>
      <c r="K544" s="136"/>
      <c r="L544" s="137"/>
      <c r="M544" s="136"/>
      <c r="N544" s="136"/>
      <c r="O544" s="136"/>
      <c r="P544" s="7"/>
      <c r="Q544" s="6"/>
      <c r="R544" s="6"/>
      <c r="S544" s="6"/>
      <c r="T544" s="6"/>
      <c r="U544" s="6"/>
      <c r="V544" s="138"/>
      <c r="W544" s="7"/>
      <c r="X544" s="136"/>
      <c r="Y544" s="7"/>
      <c r="Z544" s="7"/>
      <c r="AA544" s="7"/>
      <c r="AB544" s="7"/>
      <c r="AC544" s="7"/>
      <c r="AD544" s="7"/>
      <c r="AE544" s="7"/>
      <c r="AF544" s="6"/>
      <c r="AG544" s="6"/>
      <c r="AH544" s="6"/>
      <c r="AI544" s="6"/>
      <c r="AJ544" s="6"/>
      <c r="AK544" s="6"/>
    </row>
    <row r="545" ht="14.25" customHeight="1">
      <c r="A545" s="6"/>
      <c r="B545" s="6"/>
      <c r="C545" s="6"/>
      <c r="D545" s="6"/>
      <c r="E545" s="136"/>
      <c r="F545" s="136"/>
      <c r="G545" s="136"/>
      <c r="H545" s="136"/>
      <c r="I545" s="136"/>
      <c r="J545" s="136"/>
      <c r="K545" s="136"/>
      <c r="L545" s="137"/>
      <c r="M545" s="136"/>
      <c r="N545" s="136"/>
      <c r="O545" s="136"/>
      <c r="P545" s="7"/>
      <c r="Q545" s="6"/>
      <c r="R545" s="6"/>
      <c r="S545" s="6"/>
      <c r="T545" s="6"/>
      <c r="U545" s="6"/>
      <c r="V545" s="138"/>
      <c r="W545" s="7"/>
      <c r="X545" s="136"/>
      <c r="Y545" s="7"/>
      <c r="Z545" s="7"/>
      <c r="AA545" s="7"/>
      <c r="AB545" s="7"/>
      <c r="AC545" s="7"/>
      <c r="AD545" s="7"/>
      <c r="AE545" s="7"/>
      <c r="AF545" s="6"/>
      <c r="AG545" s="6"/>
      <c r="AH545" s="6"/>
      <c r="AI545" s="6"/>
      <c r="AJ545" s="6"/>
      <c r="AK545" s="6"/>
    </row>
    <row r="546" ht="14.25" customHeight="1">
      <c r="A546" s="6"/>
      <c r="B546" s="6"/>
      <c r="C546" s="6"/>
      <c r="D546" s="6"/>
      <c r="E546" s="136"/>
      <c r="F546" s="136"/>
      <c r="G546" s="136"/>
      <c r="H546" s="136"/>
      <c r="I546" s="136"/>
      <c r="J546" s="136"/>
      <c r="K546" s="136"/>
      <c r="L546" s="137"/>
      <c r="M546" s="136"/>
      <c r="N546" s="136"/>
      <c r="O546" s="136"/>
      <c r="P546" s="7"/>
      <c r="Q546" s="6"/>
      <c r="R546" s="6"/>
      <c r="S546" s="6"/>
      <c r="T546" s="6"/>
      <c r="U546" s="6"/>
      <c r="V546" s="138"/>
      <c r="W546" s="7"/>
      <c r="X546" s="136"/>
      <c r="Y546" s="7"/>
      <c r="Z546" s="7"/>
      <c r="AA546" s="7"/>
      <c r="AB546" s="7"/>
      <c r="AC546" s="7"/>
      <c r="AD546" s="7"/>
      <c r="AE546" s="7"/>
      <c r="AF546" s="6"/>
      <c r="AG546" s="6"/>
      <c r="AH546" s="6"/>
      <c r="AI546" s="6"/>
      <c r="AJ546" s="6"/>
      <c r="AK546" s="6"/>
    </row>
    <row r="547" ht="14.25" customHeight="1">
      <c r="A547" s="6"/>
      <c r="B547" s="6"/>
      <c r="C547" s="6"/>
      <c r="D547" s="6"/>
      <c r="E547" s="136"/>
      <c r="F547" s="136"/>
      <c r="G547" s="136"/>
      <c r="H547" s="136"/>
      <c r="I547" s="136"/>
      <c r="J547" s="136"/>
      <c r="K547" s="136"/>
      <c r="L547" s="137"/>
      <c r="M547" s="136"/>
      <c r="N547" s="136"/>
      <c r="O547" s="136"/>
      <c r="P547" s="7"/>
      <c r="Q547" s="6"/>
      <c r="R547" s="6"/>
      <c r="S547" s="6"/>
      <c r="T547" s="6"/>
      <c r="U547" s="6"/>
      <c r="V547" s="138"/>
      <c r="W547" s="7"/>
      <c r="X547" s="136"/>
      <c r="Y547" s="7"/>
      <c r="Z547" s="7"/>
      <c r="AA547" s="7"/>
      <c r="AB547" s="7"/>
      <c r="AC547" s="7"/>
      <c r="AD547" s="7"/>
      <c r="AE547" s="7"/>
      <c r="AF547" s="6"/>
      <c r="AG547" s="6"/>
      <c r="AH547" s="6"/>
      <c r="AI547" s="6"/>
      <c r="AJ547" s="6"/>
      <c r="AK547" s="6"/>
    </row>
    <row r="548" ht="14.25" customHeight="1">
      <c r="A548" s="6"/>
      <c r="B548" s="6"/>
      <c r="C548" s="6"/>
      <c r="D548" s="6"/>
      <c r="E548" s="136"/>
      <c r="F548" s="136"/>
      <c r="G548" s="136"/>
      <c r="H548" s="136"/>
      <c r="I548" s="136"/>
      <c r="J548" s="136"/>
      <c r="K548" s="136"/>
      <c r="L548" s="137"/>
      <c r="M548" s="136"/>
      <c r="N548" s="136"/>
      <c r="O548" s="136"/>
      <c r="P548" s="7"/>
      <c r="Q548" s="6"/>
      <c r="R548" s="6"/>
      <c r="S548" s="6"/>
      <c r="T548" s="6"/>
      <c r="U548" s="6"/>
      <c r="V548" s="138"/>
      <c r="W548" s="7"/>
      <c r="X548" s="136"/>
      <c r="Y548" s="7"/>
      <c r="Z548" s="7"/>
      <c r="AA548" s="7"/>
      <c r="AB548" s="7"/>
      <c r="AC548" s="7"/>
      <c r="AD548" s="7"/>
      <c r="AE548" s="7"/>
      <c r="AF548" s="6"/>
      <c r="AG548" s="6"/>
      <c r="AH548" s="6"/>
      <c r="AI548" s="6"/>
      <c r="AJ548" s="6"/>
      <c r="AK548" s="6"/>
    </row>
    <row r="549" ht="14.25" customHeight="1">
      <c r="A549" s="6"/>
      <c r="B549" s="6"/>
      <c r="C549" s="6"/>
      <c r="D549" s="6"/>
      <c r="E549" s="136"/>
      <c r="F549" s="136"/>
      <c r="G549" s="136"/>
      <c r="H549" s="136"/>
      <c r="I549" s="136"/>
      <c r="J549" s="136"/>
      <c r="K549" s="136"/>
      <c r="L549" s="137"/>
      <c r="M549" s="136"/>
      <c r="N549" s="136"/>
      <c r="O549" s="136"/>
      <c r="P549" s="7"/>
      <c r="Q549" s="6"/>
      <c r="R549" s="6"/>
      <c r="S549" s="6"/>
      <c r="T549" s="6"/>
      <c r="U549" s="6"/>
      <c r="V549" s="138"/>
      <c r="W549" s="7"/>
      <c r="X549" s="136"/>
      <c r="Y549" s="7"/>
      <c r="Z549" s="7"/>
      <c r="AA549" s="7"/>
      <c r="AB549" s="7"/>
      <c r="AC549" s="7"/>
      <c r="AD549" s="7"/>
      <c r="AE549" s="7"/>
      <c r="AF549" s="6"/>
      <c r="AG549" s="6"/>
      <c r="AH549" s="6"/>
      <c r="AI549" s="6"/>
      <c r="AJ549" s="6"/>
      <c r="AK549" s="6"/>
    </row>
    <row r="550" ht="14.25" customHeight="1">
      <c r="A550" s="6"/>
      <c r="B550" s="6"/>
      <c r="C550" s="6"/>
      <c r="D550" s="6"/>
      <c r="E550" s="136"/>
      <c r="F550" s="136"/>
      <c r="G550" s="136"/>
      <c r="H550" s="136"/>
      <c r="I550" s="136"/>
      <c r="J550" s="136"/>
      <c r="K550" s="136"/>
      <c r="L550" s="137"/>
      <c r="M550" s="136"/>
      <c r="N550" s="136"/>
      <c r="O550" s="136"/>
      <c r="P550" s="7"/>
      <c r="Q550" s="6"/>
      <c r="R550" s="6"/>
      <c r="S550" s="6"/>
      <c r="T550" s="6"/>
      <c r="U550" s="6"/>
      <c r="V550" s="138"/>
      <c r="W550" s="7"/>
      <c r="X550" s="136"/>
      <c r="Y550" s="7"/>
      <c r="Z550" s="7"/>
      <c r="AA550" s="7"/>
      <c r="AB550" s="7"/>
      <c r="AC550" s="7"/>
      <c r="AD550" s="7"/>
      <c r="AE550" s="7"/>
      <c r="AF550" s="6"/>
      <c r="AG550" s="6"/>
      <c r="AH550" s="6"/>
      <c r="AI550" s="6"/>
      <c r="AJ550" s="6"/>
      <c r="AK550" s="6"/>
    </row>
    <row r="551" ht="14.25" customHeight="1">
      <c r="A551" s="6"/>
      <c r="B551" s="6"/>
      <c r="C551" s="6"/>
      <c r="D551" s="6"/>
      <c r="E551" s="136"/>
      <c r="F551" s="136"/>
      <c r="G551" s="136"/>
      <c r="H551" s="136"/>
      <c r="I551" s="136"/>
      <c r="J551" s="136"/>
      <c r="K551" s="136"/>
      <c r="L551" s="137"/>
      <c r="M551" s="136"/>
      <c r="N551" s="136"/>
      <c r="O551" s="136"/>
      <c r="P551" s="7"/>
      <c r="Q551" s="6"/>
      <c r="R551" s="6"/>
      <c r="S551" s="6"/>
      <c r="T551" s="6"/>
      <c r="U551" s="6"/>
      <c r="V551" s="138"/>
      <c r="W551" s="7"/>
      <c r="X551" s="136"/>
      <c r="Y551" s="7"/>
      <c r="Z551" s="7"/>
      <c r="AA551" s="7"/>
      <c r="AB551" s="7"/>
      <c r="AC551" s="7"/>
      <c r="AD551" s="7"/>
      <c r="AE551" s="7"/>
      <c r="AF551" s="6"/>
      <c r="AG551" s="6"/>
      <c r="AH551" s="6"/>
      <c r="AI551" s="6"/>
      <c r="AJ551" s="6"/>
      <c r="AK551" s="6"/>
    </row>
    <row r="552" ht="14.25" customHeight="1">
      <c r="A552" s="6"/>
      <c r="B552" s="6"/>
      <c r="C552" s="6"/>
      <c r="D552" s="6"/>
      <c r="E552" s="136"/>
      <c r="F552" s="136"/>
      <c r="G552" s="136"/>
      <c r="H552" s="136"/>
      <c r="I552" s="136"/>
      <c r="J552" s="136"/>
      <c r="K552" s="136"/>
      <c r="L552" s="137"/>
      <c r="M552" s="136"/>
      <c r="N552" s="136"/>
      <c r="O552" s="136"/>
      <c r="P552" s="7"/>
      <c r="Q552" s="6"/>
      <c r="R552" s="6"/>
      <c r="S552" s="6"/>
      <c r="T552" s="6"/>
      <c r="U552" s="6"/>
      <c r="V552" s="138"/>
      <c r="W552" s="7"/>
      <c r="X552" s="136"/>
      <c r="Y552" s="7"/>
      <c r="Z552" s="7"/>
      <c r="AA552" s="7"/>
      <c r="AB552" s="7"/>
      <c r="AC552" s="7"/>
      <c r="AD552" s="7"/>
      <c r="AE552" s="7"/>
      <c r="AF552" s="6"/>
      <c r="AG552" s="6"/>
      <c r="AH552" s="6"/>
      <c r="AI552" s="6"/>
      <c r="AJ552" s="6"/>
      <c r="AK552" s="6"/>
    </row>
    <row r="553" ht="14.25" customHeight="1">
      <c r="A553" s="6"/>
      <c r="B553" s="6"/>
      <c r="C553" s="6"/>
      <c r="D553" s="6"/>
      <c r="E553" s="136"/>
      <c r="F553" s="136"/>
      <c r="G553" s="136"/>
      <c r="H553" s="136"/>
      <c r="I553" s="136"/>
      <c r="J553" s="136"/>
      <c r="K553" s="136"/>
      <c r="L553" s="137"/>
      <c r="M553" s="136"/>
      <c r="N553" s="136"/>
      <c r="O553" s="136"/>
      <c r="P553" s="7"/>
      <c r="Q553" s="6"/>
      <c r="R553" s="6"/>
      <c r="S553" s="6"/>
      <c r="T553" s="6"/>
      <c r="U553" s="6"/>
      <c r="V553" s="138"/>
      <c r="W553" s="7"/>
      <c r="X553" s="136"/>
      <c r="Y553" s="7"/>
      <c r="Z553" s="7"/>
      <c r="AA553" s="7"/>
      <c r="AB553" s="7"/>
      <c r="AC553" s="7"/>
      <c r="AD553" s="7"/>
      <c r="AE553" s="7"/>
      <c r="AF553" s="6"/>
      <c r="AG553" s="6"/>
      <c r="AH553" s="6"/>
      <c r="AI553" s="6"/>
      <c r="AJ553" s="6"/>
      <c r="AK553" s="6"/>
    </row>
    <row r="554" ht="14.25" customHeight="1">
      <c r="A554" s="6"/>
      <c r="B554" s="6"/>
      <c r="C554" s="6"/>
      <c r="D554" s="6"/>
      <c r="E554" s="136"/>
      <c r="F554" s="136"/>
      <c r="G554" s="136"/>
      <c r="H554" s="136"/>
      <c r="I554" s="136"/>
      <c r="J554" s="136"/>
      <c r="K554" s="136"/>
      <c r="L554" s="137"/>
      <c r="M554" s="136"/>
      <c r="N554" s="136"/>
      <c r="O554" s="136"/>
      <c r="P554" s="7"/>
      <c r="Q554" s="6"/>
      <c r="R554" s="6"/>
      <c r="S554" s="6"/>
      <c r="T554" s="6"/>
      <c r="U554" s="6"/>
      <c r="V554" s="138"/>
      <c r="W554" s="7"/>
      <c r="X554" s="136"/>
      <c r="Y554" s="7"/>
      <c r="Z554" s="7"/>
      <c r="AA554" s="7"/>
      <c r="AB554" s="7"/>
      <c r="AC554" s="7"/>
      <c r="AD554" s="7"/>
      <c r="AE554" s="7"/>
      <c r="AF554" s="6"/>
      <c r="AG554" s="6"/>
      <c r="AH554" s="6"/>
      <c r="AI554" s="6"/>
      <c r="AJ554" s="6"/>
      <c r="AK554" s="6"/>
    </row>
    <row r="555" ht="14.25" customHeight="1">
      <c r="A555" s="6"/>
      <c r="B555" s="6"/>
      <c r="C555" s="6"/>
      <c r="D555" s="6"/>
      <c r="E555" s="136"/>
      <c r="F555" s="136"/>
      <c r="G555" s="136"/>
      <c r="H555" s="136"/>
      <c r="I555" s="136"/>
      <c r="J555" s="136"/>
      <c r="K555" s="136"/>
      <c r="L555" s="137"/>
      <c r="M555" s="136"/>
      <c r="N555" s="136"/>
      <c r="O555" s="136"/>
      <c r="P555" s="7"/>
      <c r="Q555" s="6"/>
      <c r="R555" s="6"/>
      <c r="S555" s="6"/>
      <c r="T555" s="6"/>
      <c r="U555" s="6"/>
      <c r="V555" s="138"/>
      <c r="W555" s="7"/>
      <c r="X555" s="136"/>
      <c r="Y555" s="7"/>
      <c r="Z555" s="7"/>
      <c r="AA555" s="7"/>
      <c r="AB555" s="7"/>
      <c r="AC555" s="7"/>
      <c r="AD555" s="7"/>
      <c r="AE555" s="7"/>
      <c r="AF555" s="6"/>
      <c r="AG555" s="6"/>
      <c r="AH555" s="6"/>
      <c r="AI555" s="6"/>
      <c r="AJ555" s="6"/>
      <c r="AK555" s="6"/>
    </row>
    <row r="556" ht="14.25" customHeight="1">
      <c r="A556" s="6"/>
      <c r="B556" s="6"/>
      <c r="C556" s="6"/>
      <c r="D556" s="6"/>
      <c r="E556" s="136"/>
      <c r="F556" s="136"/>
      <c r="G556" s="136"/>
      <c r="H556" s="136"/>
      <c r="I556" s="136"/>
      <c r="J556" s="136"/>
      <c r="K556" s="136"/>
      <c r="L556" s="137"/>
      <c r="M556" s="136"/>
      <c r="N556" s="136"/>
      <c r="O556" s="136"/>
      <c r="P556" s="7"/>
      <c r="Q556" s="6"/>
      <c r="R556" s="6"/>
      <c r="S556" s="6"/>
      <c r="T556" s="6"/>
      <c r="U556" s="6"/>
      <c r="V556" s="138"/>
      <c r="W556" s="7"/>
      <c r="X556" s="136"/>
      <c r="Y556" s="7"/>
      <c r="Z556" s="7"/>
      <c r="AA556" s="7"/>
      <c r="AB556" s="7"/>
      <c r="AC556" s="7"/>
      <c r="AD556" s="7"/>
      <c r="AE556" s="7"/>
      <c r="AF556" s="6"/>
      <c r="AG556" s="6"/>
      <c r="AH556" s="6"/>
      <c r="AI556" s="6"/>
      <c r="AJ556" s="6"/>
      <c r="AK556" s="6"/>
    </row>
    <row r="557" ht="14.25" customHeight="1">
      <c r="A557" s="6"/>
      <c r="B557" s="6"/>
      <c r="C557" s="6"/>
      <c r="D557" s="6"/>
      <c r="E557" s="136"/>
      <c r="F557" s="136"/>
      <c r="G557" s="136"/>
      <c r="H557" s="136"/>
      <c r="I557" s="136"/>
      <c r="J557" s="136"/>
      <c r="K557" s="136"/>
      <c r="L557" s="137"/>
      <c r="M557" s="136"/>
      <c r="N557" s="136"/>
      <c r="O557" s="136"/>
      <c r="P557" s="7"/>
      <c r="Q557" s="6"/>
      <c r="R557" s="6"/>
      <c r="S557" s="6"/>
      <c r="T557" s="6"/>
      <c r="U557" s="6"/>
      <c r="V557" s="138"/>
      <c r="W557" s="7"/>
      <c r="X557" s="136"/>
      <c r="Y557" s="7"/>
      <c r="Z557" s="7"/>
      <c r="AA557" s="7"/>
      <c r="AB557" s="7"/>
      <c r="AC557" s="7"/>
      <c r="AD557" s="7"/>
      <c r="AE557" s="7"/>
      <c r="AF557" s="6"/>
      <c r="AG557" s="6"/>
      <c r="AH557" s="6"/>
      <c r="AI557" s="6"/>
      <c r="AJ557" s="6"/>
      <c r="AK557" s="6"/>
    </row>
    <row r="558" ht="14.25" customHeight="1">
      <c r="A558" s="6"/>
      <c r="B558" s="6"/>
      <c r="C558" s="6"/>
      <c r="D558" s="6"/>
      <c r="E558" s="136"/>
      <c r="F558" s="136"/>
      <c r="G558" s="136"/>
      <c r="H558" s="136"/>
      <c r="I558" s="136"/>
      <c r="J558" s="136"/>
      <c r="K558" s="136"/>
      <c r="L558" s="137"/>
      <c r="M558" s="136"/>
      <c r="N558" s="136"/>
      <c r="O558" s="136"/>
      <c r="P558" s="7"/>
      <c r="Q558" s="6"/>
      <c r="R558" s="6"/>
      <c r="S558" s="6"/>
      <c r="T558" s="6"/>
      <c r="U558" s="6"/>
      <c r="V558" s="138"/>
      <c r="W558" s="7"/>
      <c r="X558" s="136"/>
      <c r="Y558" s="7"/>
      <c r="Z558" s="7"/>
      <c r="AA558" s="7"/>
      <c r="AB558" s="7"/>
      <c r="AC558" s="7"/>
      <c r="AD558" s="7"/>
      <c r="AE558" s="7"/>
      <c r="AF558" s="6"/>
      <c r="AG558" s="6"/>
      <c r="AH558" s="6"/>
      <c r="AI558" s="6"/>
      <c r="AJ558" s="6"/>
      <c r="AK558" s="6"/>
    </row>
    <row r="559" ht="14.25" customHeight="1">
      <c r="A559" s="6"/>
      <c r="B559" s="6"/>
      <c r="C559" s="6"/>
      <c r="D559" s="6"/>
      <c r="E559" s="136"/>
      <c r="F559" s="136"/>
      <c r="G559" s="136"/>
      <c r="H559" s="136"/>
      <c r="I559" s="136"/>
      <c r="J559" s="136"/>
      <c r="K559" s="136"/>
      <c r="L559" s="137"/>
      <c r="M559" s="136"/>
      <c r="N559" s="136"/>
      <c r="O559" s="136"/>
      <c r="P559" s="7"/>
      <c r="Q559" s="6"/>
      <c r="R559" s="6"/>
      <c r="S559" s="6"/>
      <c r="T559" s="6"/>
      <c r="U559" s="6"/>
      <c r="V559" s="138"/>
      <c r="W559" s="7"/>
      <c r="X559" s="136"/>
      <c r="Y559" s="7"/>
      <c r="Z559" s="7"/>
      <c r="AA559" s="7"/>
      <c r="AB559" s="7"/>
      <c r="AC559" s="7"/>
      <c r="AD559" s="7"/>
      <c r="AE559" s="7"/>
      <c r="AF559" s="6"/>
      <c r="AG559" s="6"/>
      <c r="AH559" s="6"/>
      <c r="AI559" s="6"/>
      <c r="AJ559" s="6"/>
      <c r="AK559" s="6"/>
    </row>
    <row r="560" ht="14.25" customHeight="1">
      <c r="A560" s="6"/>
      <c r="B560" s="6"/>
      <c r="C560" s="6"/>
      <c r="D560" s="6"/>
      <c r="E560" s="136"/>
      <c r="F560" s="136"/>
      <c r="G560" s="136"/>
      <c r="H560" s="136"/>
      <c r="I560" s="136"/>
      <c r="J560" s="136"/>
      <c r="K560" s="136"/>
      <c r="L560" s="137"/>
      <c r="M560" s="136"/>
      <c r="N560" s="136"/>
      <c r="O560" s="136"/>
      <c r="P560" s="7"/>
      <c r="Q560" s="6"/>
      <c r="R560" s="6"/>
      <c r="S560" s="6"/>
      <c r="T560" s="6"/>
      <c r="U560" s="6"/>
      <c r="V560" s="138"/>
      <c r="W560" s="7"/>
      <c r="X560" s="136"/>
      <c r="Y560" s="7"/>
      <c r="Z560" s="7"/>
      <c r="AA560" s="7"/>
      <c r="AB560" s="7"/>
      <c r="AC560" s="7"/>
      <c r="AD560" s="7"/>
      <c r="AE560" s="7"/>
      <c r="AF560" s="6"/>
      <c r="AG560" s="6"/>
      <c r="AH560" s="6"/>
      <c r="AI560" s="6"/>
      <c r="AJ560" s="6"/>
      <c r="AK560" s="6"/>
    </row>
    <row r="561" ht="14.25" customHeight="1">
      <c r="A561" s="6"/>
      <c r="B561" s="6"/>
      <c r="C561" s="6"/>
      <c r="D561" s="6"/>
      <c r="E561" s="136"/>
      <c r="F561" s="136"/>
      <c r="G561" s="136"/>
      <c r="H561" s="136"/>
      <c r="I561" s="136"/>
      <c r="J561" s="136"/>
      <c r="K561" s="136"/>
      <c r="L561" s="137"/>
      <c r="M561" s="136"/>
      <c r="N561" s="136"/>
      <c r="O561" s="136"/>
      <c r="P561" s="7"/>
      <c r="Q561" s="6"/>
      <c r="R561" s="6"/>
      <c r="S561" s="6"/>
      <c r="T561" s="6"/>
      <c r="U561" s="6"/>
      <c r="V561" s="138"/>
      <c r="W561" s="7"/>
      <c r="X561" s="136"/>
      <c r="Y561" s="7"/>
      <c r="Z561" s="7"/>
      <c r="AA561" s="7"/>
      <c r="AB561" s="7"/>
      <c r="AC561" s="7"/>
      <c r="AD561" s="7"/>
      <c r="AE561" s="7"/>
      <c r="AF561" s="6"/>
      <c r="AG561" s="6"/>
      <c r="AH561" s="6"/>
      <c r="AI561" s="6"/>
      <c r="AJ561" s="6"/>
      <c r="AK561" s="6"/>
    </row>
    <row r="562" ht="14.25" customHeight="1">
      <c r="A562" s="6"/>
      <c r="B562" s="6"/>
      <c r="C562" s="6"/>
      <c r="D562" s="6"/>
      <c r="E562" s="136"/>
      <c r="F562" s="136"/>
      <c r="G562" s="136"/>
      <c r="H562" s="136"/>
      <c r="I562" s="136"/>
      <c r="J562" s="136"/>
      <c r="K562" s="136"/>
      <c r="L562" s="137"/>
      <c r="M562" s="136"/>
      <c r="N562" s="136"/>
      <c r="O562" s="136"/>
      <c r="P562" s="7"/>
      <c r="Q562" s="6"/>
      <c r="R562" s="6"/>
      <c r="S562" s="6"/>
      <c r="T562" s="6"/>
      <c r="U562" s="6"/>
      <c r="V562" s="138"/>
      <c r="W562" s="7"/>
      <c r="X562" s="136"/>
      <c r="Y562" s="7"/>
      <c r="Z562" s="7"/>
      <c r="AA562" s="7"/>
      <c r="AB562" s="7"/>
      <c r="AC562" s="7"/>
      <c r="AD562" s="7"/>
      <c r="AE562" s="7"/>
      <c r="AF562" s="6"/>
      <c r="AG562" s="6"/>
      <c r="AH562" s="6"/>
      <c r="AI562" s="6"/>
      <c r="AJ562" s="6"/>
      <c r="AK562" s="6"/>
    </row>
    <row r="563" ht="14.25" customHeight="1">
      <c r="A563" s="6"/>
      <c r="B563" s="6"/>
      <c r="C563" s="6"/>
      <c r="D563" s="6"/>
      <c r="E563" s="136"/>
      <c r="F563" s="136"/>
      <c r="G563" s="136"/>
      <c r="H563" s="136"/>
      <c r="I563" s="136"/>
      <c r="J563" s="136"/>
      <c r="K563" s="136"/>
      <c r="L563" s="137"/>
      <c r="M563" s="136"/>
      <c r="N563" s="136"/>
      <c r="O563" s="136"/>
      <c r="P563" s="7"/>
      <c r="Q563" s="6"/>
      <c r="R563" s="6"/>
      <c r="S563" s="6"/>
      <c r="T563" s="6"/>
      <c r="U563" s="6"/>
      <c r="V563" s="138"/>
      <c r="W563" s="7"/>
      <c r="X563" s="136"/>
      <c r="Y563" s="7"/>
      <c r="Z563" s="7"/>
      <c r="AA563" s="7"/>
      <c r="AB563" s="7"/>
      <c r="AC563" s="7"/>
      <c r="AD563" s="7"/>
      <c r="AE563" s="7"/>
      <c r="AF563" s="6"/>
      <c r="AG563" s="6"/>
      <c r="AH563" s="6"/>
      <c r="AI563" s="6"/>
      <c r="AJ563" s="6"/>
      <c r="AK563" s="6"/>
    </row>
    <row r="564" ht="14.25" customHeight="1">
      <c r="A564" s="6"/>
      <c r="B564" s="6"/>
      <c r="C564" s="6"/>
      <c r="D564" s="6"/>
      <c r="E564" s="136"/>
      <c r="F564" s="136"/>
      <c r="G564" s="136"/>
      <c r="H564" s="136"/>
      <c r="I564" s="136"/>
      <c r="J564" s="136"/>
      <c r="K564" s="136"/>
      <c r="L564" s="137"/>
      <c r="M564" s="136"/>
      <c r="N564" s="136"/>
      <c r="O564" s="136"/>
      <c r="P564" s="7"/>
      <c r="Q564" s="6"/>
      <c r="R564" s="6"/>
      <c r="S564" s="6"/>
      <c r="T564" s="6"/>
      <c r="U564" s="6"/>
      <c r="V564" s="138"/>
      <c r="W564" s="7"/>
      <c r="X564" s="136"/>
      <c r="Y564" s="7"/>
      <c r="Z564" s="7"/>
      <c r="AA564" s="7"/>
      <c r="AB564" s="7"/>
      <c r="AC564" s="7"/>
      <c r="AD564" s="7"/>
      <c r="AE564" s="7"/>
      <c r="AF564" s="6"/>
      <c r="AG564" s="6"/>
      <c r="AH564" s="6"/>
      <c r="AI564" s="6"/>
      <c r="AJ564" s="6"/>
      <c r="AK564" s="6"/>
    </row>
    <row r="565" ht="14.25" customHeight="1">
      <c r="A565" s="6"/>
      <c r="B565" s="6"/>
      <c r="C565" s="6"/>
      <c r="D565" s="6"/>
      <c r="E565" s="136"/>
      <c r="F565" s="136"/>
      <c r="G565" s="136"/>
      <c r="H565" s="136"/>
      <c r="I565" s="136"/>
      <c r="J565" s="136"/>
      <c r="K565" s="136"/>
      <c r="L565" s="137"/>
      <c r="M565" s="136"/>
      <c r="N565" s="136"/>
      <c r="O565" s="136"/>
      <c r="P565" s="7"/>
      <c r="Q565" s="6"/>
      <c r="R565" s="6"/>
      <c r="S565" s="6"/>
      <c r="T565" s="6"/>
      <c r="U565" s="6"/>
      <c r="V565" s="138"/>
      <c r="W565" s="7"/>
      <c r="X565" s="136"/>
      <c r="Y565" s="7"/>
      <c r="Z565" s="7"/>
      <c r="AA565" s="7"/>
      <c r="AB565" s="7"/>
      <c r="AC565" s="7"/>
      <c r="AD565" s="7"/>
      <c r="AE565" s="7"/>
      <c r="AF565" s="6"/>
      <c r="AG565" s="6"/>
      <c r="AH565" s="6"/>
      <c r="AI565" s="6"/>
      <c r="AJ565" s="6"/>
      <c r="AK565" s="6"/>
    </row>
    <row r="566" ht="14.25" customHeight="1">
      <c r="A566" s="6"/>
      <c r="B566" s="6"/>
      <c r="C566" s="6"/>
      <c r="D566" s="6"/>
      <c r="E566" s="136"/>
      <c r="F566" s="136"/>
      <c r="G566" s="136"/>
      <c r="H566" s="136"/>
      <c r="I566" s="136"/>
      <c r="J566" s="136"/>
      <c r="K566" s="136"/>
      <c r="L566" s="137"/>
      <c r="M566" s="136"/>
      <c r="N566" s="136"/>
      <c r="O566" s="136"/>
      <c r="P566" s="7"/>
      <c r="Q566" s="6"/>
      <c r="R566" s="6"/>
      <c r="S566" s="6"/>
      <c r="T566" s="6"/>
      <c r="U566" s="6"/>
      <c r="V566" s="138"/>
      <c r="W566" s="7"/>
      <c r="X566" s="136"/>
      <c r="Y566" s="7"/>
      <c r="Z566" s="7"/>
      <c r="AA566" s="7"/>
      <c r="AB566" s="7"/>
      <c r="AC566" s="7"/>
      <c r="AD566" s="7"/>
      <c r="AE566" s="7"/>
      <c r="AF566" s="6"/>
      <c r="AG566" s="6"/>
      <c r="AH566" s="6"/>
      <c r="AI566" s="6"/>
      <c r="AJ566" s="6"/>
      <c r="AK566" s="6"/>
    </row>
    <row r="567" ht="14.25" customHeight="1">
      <c r="A567" s="6"/>
      <c r="B567" s="6"/>
      <c r="C567" s="6"/>
      <c r="D567" s="6"/>
      <c r="E567" s="136"/>
      <c r="F567" s="136"/>
      <c r="G567" s="136"/>
      <c r="H567" s="136"/>
      <c r="I567" s="136"/>
      <c r="J567" s="136"/>
      <c r="K567" s="136"/>
      <c r="L567" s="137"/>
      <c r="M567" s="136"/>
      <c r="N567" s="136"/>
      <c r="O567" s="136"/>
      <c r="P567" s="7"/>
      <c r="Q567" s="6"/>
      <c r="R567" s="6"/>
      <c r="S567" s="6"/>
      <c r="T567" s="6"/>
      <c r="U567" s="6"/>
      <c r="V567" s="138"/>
      <c r="W567" s="7"/>
      <c r="X567" s="136"/>
      <c r="Y567" s="7"/>
      <c r="Z567" s="7"/>
      <c r="AA567" s="7"/>
      <c r="AB567" s="7"/>
      <c r="AC567" s="7"/>
      <c r="AD567" s="7"/>
      <c r="AE567" s="7"/>
      <c r="AF567" s="6"/>
      <c r="AG567" s="6"/>
      <c r="AH567" s="6"/>
      <c r="AI567" s="6"/>
      <c r="AJ567" s="6"/>
      <c r="AK567" s="6"/>
    </row>
    <row r="568" ht="14.25" customHeight="1">
      <c r="A568" s="6"/>
      <c r="B568" s="6"/>
      <c r="C568" s="6"/>
      <c r="D568" s="6"/>
      <c r="E568" s="136"/>
      <c r="F568" s="136"/>
      <c r="G568" s="136"/>
      <c r="H568" s="136"/>
      <c r="I568" s="136"/>
      <c r="J568" s="136"/>
      <c r="K568" s="136"/>
      <c r="L568" s="137"/>
      <c r="M568" s="136"/>
      <c r="N568" s="136"/>
      <c r="O568" s="136"/>
      <c r="P568" s="7"/>
      <c r="Q568" s="6"/>
      <c r="R568" s="6"/>
      <c r="S568" s="6"/>
      <c r="T568" s="6"/>
      <c r="U568" s="6"/>
      <c r="V568" s="138"/>
      <c r="W568" s="7"/>
      <c r="X568" s="136"/>
      <c r="Y568" s="7"/>
      <c r="Z568" s="7"/>
      <c r="AA568" s="7"/>
      <c r="AB568" s="7"/>
      <c r="AC568" s="7"/>
      <c r="AD568" s="7"/>
      <c r="AE568" s="7"/>
      <c r="AF568" s="6"/>
      <c r="AG568" s="6"/>
      <c r="AH568" s="6"/>
      <c r="AI568" s="6"/>
      <c r="AJ568" s="6"/>
      <c r="AK568" s="6"/>
    </row>
    <row r="569" ht="14.25" customHeight="1">
      <c r="A569" s="6"/>
      <c r="B569" s="6"/>
      <c r="C569" s="6"/>
      <c r="D569" s="6"/>
      <c r="E569" s="136"/>
      <c r="F569" s="136"/>
      <c r="G569" s="136"/>
      <c r="H569" s="136"/>
      <c r="I569" s="136"/>
      <c r="J569" s="136"/>
      <c r="K569" s="136"/>
      <c r="L569" s="137"/>
      <c r="M569" s="136"/>
      <c r="N569" s="136"/>
      <c r="O569" s="136"/>
      <c r="P569" s="7"/>
      <c r="Q569" s="6"/>
      <c r="R569" s="6"/>
      <c r="S569" s="6"/>
      <c r="T569" s="6"/>
      <c r="U569" s="6"/>
      <c r="V569" s="138"/>
      <c r="W569" s="7"/>
      <c r="X569" s="136"/>
      <c r="Y569" s="7"/>
      <c r="Z569" s="7"/>
      <c r="AA569" s="7"/>
      <c r="AB569" s="7"/>
      <c r="AC569" s="7"/>
      <c r="AD569" s="7"/>
      <c r="AE569" s="7"/>
      <c r="AF569" s="6"/>
      <c r="AG569" s="6"/>
      <c r="AH569" s="6"/>
      <c r="AI569" s="6"/>
      <c r="AJ569" s="6"/>
      <c r="AK569" s="6"/>
    </row>
    <row r="570" ht="14.25" customHeight="1">
      <c r="A570" s="6"/>
      <c r="B570" s="6"/>
      <c r="C570" s="6"/>
      <c r="D570" s="6"/>
      <c r="E570" s="136"/>
      <c r="F570" s="136"/>
      <c r="G570" s="136"/>
      <c r="H570" s="136"/>
      <c r="I570" s="136"/>
      <c r="J570" s="136"/>
      <c r="K570" s="136"/>
      <c r="L570" s="137"/>
      <c r="M570" s="136"/>
      <c r="N570" s="136"/>
      <c r="O570" s="136"/>
      <c r="P570" s="7"/>
      <c r="Q570" s="6"/>
      <c r="R570" s="6"/>
      <c r="S570" s="6"/>
      <c r="T570" s="6"/>
      <c r="U570" s="6"/>
      <c r="V570" s="138"/>
      <c r="W570" s="7"/>
      <c r="X570" s="136"/>
      <c r="Y570" s="7"/>
      <c r="Z570" s="7"/>
      <c r="AA570" s="7"/>
      <c r="AB570" s="7"/>
      <c r="AC570" s="7"/>
      <c r="AD570" s="7"/>
      <c r="AE570" s="7"/>
      <c r="AF570" s="6"/>
      <c r="AG570" s="6"/>
      <c r="AH570" s="6"/>
      <c r="AI570" s="6"/>
      <c r="AJ570" s="6"/>
      <c r="AK570" s="6"/>
    </row>
    <row r="571" ht="14.25" customHeight="1">
      <c r="A571" s="6"/>
      <c r="B571" s="6"/>
      <c r="C571" s="6"/>
      <c r="D571" s="6"/>
      <c r="E571" s="136"/>
      <c r="F571" s="136"/>
      <c r="G571" s="136"/>
      <c r="H571" s="136"/>
      <c r="I571" s="136"/>
      <c r="J571" s="136"/>
      <c r="K571" s="136"/>
      <c r="L571" s="137"/>
      <c r="M571" s="136"/>
      <c r="N571" s="136"/>
      <c r="O571" s="136"/>
      <c r="P571" s="7"/>
      <c r="Q571" s="6"/>
      <c r="R571" s="6"/>
      <c r="S571" s="6"/>
      <c r="T571" s="6"/>
      <c r="U571" s="6"/>
      <c r="V571" s="138"/>
      <c r="W571" s="7"/>
      <c r="X571" s="136"/>
      <c r="Y571" s="7"/>
      <c r="Z571" s="7"/>
      <c r="AA571" s="7"/>
      <c r="AB571" s="7"/>
      <c r="AC571" s="7"/>
      <c r="AD571" s="7"/>
      <c r="AE571" s="7"/>
      <c r="AF571" s="6"/>
      <c r="AG571" s="6"/>
      <c r="AH571" s="6"/>
      <c r="AI571" s="6"/>
      <c r="AJ571" s="6"/>
      <c r="AK571" s="6"/>
    </row>
    <row r="572" ht="14.25" customHeight="1">
      <c r="A572" s="6"/>
      <c r="B572" s="6"/>
      <c r="C572" s="6"/>
      <c r="D572" s="6"/>
      <c r="E572" s="136"/>
      <c r="F572" s="136"/>
      <c r="G572" s="136"/>
      <c r="H572" s="136"/>
      <c r="I572" s="136"/>
      <c r="J572" s="136"/>
      <c r="K572" s="136"/>
      <c r="L572" s="137"/>
      <c r="M572" s="136"/>
      <c r="N572" s="136"/>
      <c r="O572" s="136"/>
      <c r="P572" s="7"/>
      <c r="Q572" s="6"/>
      <c r="R572" s="6"/>
      <c r="S572" s="6"/>
      <c r="T572" s="6"/>
      <c r="U572" s="6"/>
      <c r="V572" s="138"/>
      <c r="W572" s="7"/>
      <c r="X572" s="136"/>
      <c r="Y572" s="7"/>
      <c r="Z572" s="7"/>
      <c r="AA572" s="7"/>
      <c r="AB572" s="7"/>
      <c r="AC572" s="7"/>
      <c r="AD572" s="7"/>
      <c r="AE572" s="7"/>
      <c r="AF572" s="6"/>
      <c r="AG572" s="6"/>
      <c r="AH572" s="6"/>
      <c r="AI572" s="6"/>
      <c r="AJ572" s="6"/>
      <c r="AK572" s="6"/>
    </row>
    <row r="573" ht="14.25" customHeight="1">
      <c r="A573" s="6"/>
      <c r="B573" s="6"/>
      <c r="C573" s="6"/>
      <c r="D573" s="6"/>
      <c r="E573" s="136"/>
      <c r="F573" s="136"/>
      <c r="G573" s="136"/>
      <c r="H573" s="136"/>
      <c r="I573" s="136"/>
      <c r="J573" s="136"/>
      <c r="K573" s="136"/>
      <c r="L573" s="137"/>
      <c r="M573" s="136"/>
      <c r="N573" s="136"/>
      <c r="O573" s="136"/>
      <c r="P573" s="7"/>
      <c r="Q573" s="6"/>
      <c r="R573" s="6"/>
      <c r="S573" s="6"/>
      <c r="T573" s="6"/>
      <c r="U573" s="6"/>
      <c r="V573" s="138"/>
      <c r="W573" s="7"/>
      <c r="X573" s="136"/>
      <c r="Y573" s="7"/>
      <c r="Z573" s="7"/>
      <c r="AA573" s="7"/>
      <c r="AB573" s="7"/>
      <c r="AC573" s="7"/>
      <c r="AD573" s="7"/>
      <c r="AE573" s="7"/>
      <c r="AF573" s="6"/>
      <c r="AG573" s="6"/>
      <c r="AH573" s="6"/>
      <c r="AI573" s="6"/>
      <c r="AJ573" s="6"/>
      <c r="AK573" s="6"/>
    </row>
    <row r="574" ht="14.25" customHeight="1">
      <c r="A574" s="6"/>
      <c r="B574" s="6"/>
      <c r="C574" s="6"/>
      <c r="D574" s="6"/>
      <c r="E574" s="136"/>
      <c r="F574" s="136"/>
      <c r="G574" s="136"/>
      <c r="H574" s="136"/>
      <c r="I574" s="136"/>
      <c r="J574" s="136"/>
      <c r="K574" s="136"/>
      <c r="L574" s="137"/>
      <c r="M574" s="136"/>
      <c r="N574" s="136"/>
      <c r="O574" s="136"/>
      <c r="P574" s="7"/>
      <c r="Q574" s="6"/>
      <c r="R574" s="6"/>
      <c r="S574" s="6"/>
      <c r="T574" s="6"/>
      <c r="U574" s="6"/>
      <c r="V574" s="138"/>
      <c r="W574" s="7"/>
      <c r="X574" s="136"/>
      <c r="Y574" s="7"/>
      <c r="Z574" s="7"/>
      <c r="AA574" s="7"/>
      <c r="AB574" s="7"/>
      <c r="AC574" s="7"/>
      <c r="AD574" s="7"/>
      <c r="AE574" s="7"/>
      <c r="AF574" s="6"/>
      <c r="AG574" s="6"/>
      <c r="AH574" s="6"/>
      <c r="AI574" s="6"/>
      <c r="AJ574" s="6"/>
      <c r="AK574" s="6"/>
    </row>
    <row r="575" ht="14.25" customHeight="1">
      <c r="A575" s="6"/>
      <c r="B575" s="6"/>
      <c r="C575" s="6"/>
      <c r="D575" s="6"/>
      <c r="E575" s="136"/>
      <c r="F575" s="136"/>
      <c r="G575" s="136"/>
      <c r="H575" s="136"/>
      <c r="I575" s="136"/>
      <c r="J575" s="136"/>
      <c r="K575" s="136"/>
      <c r="L575" s="137"/>
      <c r="M575" s="136"/>
      <c r="N575" s="136"/>
      <c r="O575" s="136"/>
      <c r="P575" s="7"/>
      <c r="Q575" s="6"/>
      <c r="R575" s="6"/>
      <c r="S575" s="6"/>
      <c r="T575" s="6"/>
      <c r="U575" s="6"/>
      <c r="V575" s="138"/>
      <c r="W575" s="7"/>
      <c r="X575" s="136"/>
      <c r="Y575" s="7"/>
      <c r="Z575" s="7"/>
      <c r="AA575" s="7"/>
      <c r="AB575" s="7"/>
      <c r="AC575" s="7"/>
      <c r="AD575" s="7"/>
      <c r="AE575" s="7"/>
      <c r="AF575" s="6"/>
      <c r="AG575" s="6"/>
      <c r="AH575" s="6"/>
      <c r="AI575" s="6"/>
      <c r="AJ575" s="6"/>
      <c r="AK575" s="6"/>
    </row>
    <row r="576" ht="14.25" customHeight="1">
      <c r="A576" s="6"/>
      <c r="B576" s="6"/>
      <c r="C576" s="6"/>
      <c r="D576" s="6"/>
      <c r="E576" s="136"/>
      <c r="F576" s="136"/>
      <c r="G576" s="136"/>
      <c r="H576" s="136"/>
      <c r="I576" s="136"/>
      <c r="J576" s="136"/>
      <c r="K576" s="136"/>
      <c r="L576" s="137"/>
      <c r="M576" s="136"/>
      <c r="N576" s="136"/>
      <c r="O576" s="136"/>
      <c r="P576" s="7"/>
      <c r="Q576" s="6"/>
      <c r="R576" s="6"/>
      <c r="S576" s="6"/>
      <c r="T576" s="6"/>
      <c r="U576" s="6"/>
      <c r="V576" s="138"/>
      <c r="W576" s="7"/>
      <c r="X576" s="136"/>
      <c r="Y576" s="7"/>
      <c r="Z576" s="7"/>
      <c r="AA576" s="7"/>
      <c r="AB576" s="7"/>
      <c r="AC576" s="7"/>
      <c r="AD576" s="7"/>
      <c r="AE576" s="7"/>
      <c r="AF576" s="6"/>
      <c r="AG576" s="6"/>
      <c r="AH576" s="6"/>
      <c r="AI576" s="6"/>
      <c r="AJ576" s="6"/>
      <c r="AK576" s="6"/>
    </row>
    <row r="577" ht="14.25" customHeight="1">
      <c r="A577" s="6"/>
      <c r="B577" s="6"/>
      <c r="C577" s="6"/>
      <c r="D577" s="6"/>
      <c r="E577" s="136"/>
      <c r="F577" s="136"/>
      <c r="G577" s="136"/>
      <c r="H577" s="136"/>
      <c r="I577" s="136"/>
      <c r="J577" s="136"/>
      <c r="K577" s="136"/>
      <c r="L577" s="137"/>
      <c r="M577" s="136"/>
      <c r="N577" s="136"/>
      <c r="O577" s="136"/>
      <c r="P577" s="7"/>
      <c r="Q577" s="6"/>
      <c r="R577" s="6"/>
      <c r="S577" s="6"/>
      <c r="T577" s="6"/>
      <c r="U577" s="6"/>
      <c r="V577" s="138"/>
      <c r="W577" s="7"/>
      <c r="X577" s="136"/>
      <c r="Y577" s="7"/>
      <c r="Z577" s="7"/>
      <c r="AA577" s="7"/>
      <c r="AB577" s="7"/>
      <c r="AC577" s="7"/>
      <c r="AD577" s="7"/>
      <c r="AE577" s="7"/>
      <c r="AF577" s="6"/>
      <c r="AG577" s="6"/>
      <c r="AH577" s="6"/>
      <c r="AI577" s="6"/>
      <c r="AJ577" s="6"/>
      <c r="AK577" s="6"/>
    </row>
    <row r="578" ht="14.25" customHeight="1">
      <c r="A578" s="6"/>
      <c r="B578" s="6"/>
      <c r="C578" s="6"/>
      <c r="D578" s="6"/>
      <c r="E578" s="136"/>
      <c r="F578" s="136"/>
      <c r="G578" s="136"/>
      <c r="H578" s="136"/>
      <c r="I578" s="136"/>
      <c r="J578" s="136"/>
      <c r="K578" s="136"/>
      <c r="L578" s="137"/>
      <c r="M578" s="136"/>
      <c r="N578" s="136"/>
      <c r="O578" s="136"/>
      <c r="P578" s="7"/>
      <c r="Q578" s="6"/>
      <c r="R578" s="6"/>
      <c r="S578" s="6"/>
      <c r="T578" s="6"/>
      <c r="U578" s="6"/>
      <c r="V578" s="138"/>
      <c r="W578" s="7"/>
      <c r="X578" s="136"/>
      <c r="Y578" s="7"/>
      <c r="Z578" s="7"/>
      <c r="AA578" s="7"/>
      <c r="AB578" s="7"/>
      <c r="AC578" s="7"/>
      <c r="AD578" s="7"/>
      <c r="AE578" s="7"/>
      <c r="AF578" s="6"/>
      <c r="AG578" s="6"/>
      <c r="AH578" s="6"/>
      <c r="AI578" s="6"/>
      <c r="AJ578" s="6"/>
      <c r="AK578" s="6"/>
    </row>
    <row r="579" ht="14.25" customHeight="1">
      <c r="A579" s="6"/>
      <c r="B579" s="6"/>
      <c r="C579" s="6"/>
      <c r="D579" s="6"/>
      <c r="E579" s="136"/>
      <c r="F579" s="136"/>
      <c r="G579" s="136"/>
      <c r="H579" s="136"/>
      <c r="I579" s="136"/>
      <c r="J579" s="136"/>
      <c r="K579" s="136"/>
      <c r="L579" s="137"/>
      <c r="M579" s="136"/>
      <c r="N579" s="136"/>
      <c r="O579" s="136"/>
      <c r="P579" s="7"/>
      <c r="Q579" s="6"/>
      <c r="R579" s="6"/>
      <c r="S579" s="6"/>
      <c r="T579" s="6"/>
      <c r="U579" s="6"/>
      <c r="V579" s="138"/>
      <c r="W579" s="7"/>
      <c r="X579" s="136"/>
      <c r="Y579" s="7"/>
      <c r="Z579" s="7"/>
      <c r="AA579" s="7"/>
      <c r="AB579" s="7"/>
      <c r="AC579" s="7"/>
      <c r="AD579" s="7"/>
      <c r="AE579" s="7"/>
      <c r="AF579" s="6"/>
      <c r="AG579" s="6"/>
      <c r="AH579" s="6"/>
      <c r="AI579" s="6"/>
      <c r="AJ579" s="6"/>
      <c r="AK579" s="6"/>
    </row>
    <row r="580" ht="14.25" customHeight="1">
      <c r="A580" s="6"/>
      <c r="B580" s="6"/>
      <c r="C580" s="6"/>
      <c r="D580" s="6"/>
      <c r="E580" s="136"/>
      <c r="F580" s="136"/>
      <c r="G580" s="136"/>
      <c r="H580" s="136"/>
      <c r="I580" s="136"/>
      <c r="J580" s="136"/>
      <c r="K580" s="136"/>
      <c r="L580" s="137"/>
      <c r="M580" s="136"/>
      <c r="N580" s="136"/>
      <c r="O580" s="136"/>
      <c r="P580" s="7"/>
      <c r="Q580" s="6"/>
      <c r="R580" s="6"/>
      <c r="S580" s="6"/>
      <c r="T580" s="6"/>
      <c r="U580" s="6"/>
      <c r="V580" s="138"/>
      <c r="W580" s="7"/>
      <c r="X580" s="136"/>
      <c r="Y580" s="7"/>
      <c r="Z580" s="7"/>
      <c r="AA580" s="7"/>
      <c r="AB580" s="7"/>
      <c r="AC580" s="7"/>
      <c r="AD580" s="7"/>
      <c r="AE580" s="7"/>
      <c r="AF580" s="6"/>
      <c r="AG580" s="6"/>
      <c r="AH580" s="6"/>
      <c r="AI580" s="6"/>
      <c r="AJ580" s="6"/>
      <c r="AK580" s="6"/>
    </row>
    <row r="581" ht="14.25" customHeight="1">
      <c r="A581" s="6"/>
      <c r="B581" s="6"/>
      <c r="C581" s="6"/>
      <c r="D581" s="6"/>
      <c r="E581" s="136"/>
      <c r="F581" s="136"/>
      <c r="G581" s="136"/>
      <c r="H581" s="136"/>
      <c r="I581" s="136"/>
      <c r="J581" s="136"/>
      <c r="K581" s="136"/>
      <c r="L581" s="137"/>
      <c r="M581" s="136"/>
      <c r="N581" s="136"/>
      <c r="O581" s="136"/>
      <c r="P581" s="7"/>
      <c r="Q581" s="6"/>
      <c r="R581" s="6"/>
      <c r="S581" s="6"/>
      <c r="T581" s="6"/>
      <c r="U581" s="6"/>
      <c r="V581" s="138"/>
      <c r="W581" s="7"/>
      <c r="X581" s="136"/>
      <c r="Y581" s="7"/>
      <c r="Z581" s="7"/>
      <c r="AA581" s="7"/>
      <c r="AB581" s="7"/>
      <c r="AC581" s="7"/>
      <c r="AD581" s="7"/>
      <c r="AE581" s="7"/>
      <c r="AF581" s="6"/>
      <c r="AG581" s="6"/>
      <c r="AH581" s="6"/>
      <c r="AI581" s="6"/>
      <c r="AJ581" s="6"/>
      <c r="AK581" s="6"/>
    </row>
    <row r="582" ht="14.25" customHeight="1">
      <c r="A582" s="6"/>
      <c r="B582" s="6"/>
      <c r="C582" s="6"/>
      <c r="D582" s="6"/>
      <c r="E582" s="136"/>
      <c r="F582" s="136"/>
      <c r="G582" s="136"/>
      <c r="H582" s="136"/>
      <c r="I582" s="136"/>
      <c r="J582" s="136"/>
      <c r="K582" s="136"/>
      <c r="L582" s="137"/>
      <c r="M582" s="136"/>
      <c r="N582" s="136"/>
      <c r="O582" s="136"/>
      <c r="P582" s="7"/>
      <c r="Q582" s="6"/>
      <c r="R582" s="6"/>
      <c r="S582" s="6"/>
      <c r="T582" s="6"/>
      <c r="U582" s="6"/>
      <c r="V582" s="138"/>
      <c r="W582" s="7"/>
      <c r="X582" s="136"/>
      <c r="Y582" s="7"/>
      <c r="Z582" s="7"/>
      <c r="AA582" s="7"/>
      <c r="AB582" s="7"/>
      <c r="AC582" s="7"/>
      <c r="AD582" s="7"/>
      <c r="AE582" s="7"/>
      <c r="AF582" s="6"/>
      <c r="AG582" s="6"/>
      <c r="AH582" s="6"/>
      <c r="AI582" s="6"/>
      <c r="AJ582" s="6"/>
      <c r="AK582" s="6"/>
    </row>
    <row r="583" ht="14.25" customHeight="1">
      <c r="A583" s="6"/>
      <c r="B583" s="6"/>
      <c r="C583" s="6"/>
      <c r="D583" s="6"/>
      <c r="E583" s="136"/>
      <c r="F583" s="136"/>
      <c r="G583" s="136"/>
      <c r="H583" s="136"/>
      <c r="I583" s="136"/>
      <c r="J583" s="136"/>
      <c r="K583" s="136"/>
      <c r="L583" s="137"/>
      <c r="M583" s="136"/>
      <c r="N583" s="136"/>
      <c r="O583" s="136"/>
      <c r="P583" s="7"/>
      <c r="Q583" s="6"/>
      <c r="R583" s="6"/>
      <c r="S583" s="6"/>
      <c r="T583" s="6"/>
      <c r="U583" s="6"/>
      <c r="V583" s="138"/>
      <c r="W583" s="7"/>
      <c r="X583" s="136"/>
      <c r="Y583" s="7"/>
      <c r="Z583" s="7"/>
      <c r="AA583" s="7"/>
      <c r="AB583" s="7"/>
      <c r="AC583" s="7"/>
      <c r="AD583" s="7"/>
      <c r="AE583" s="7"/>
      <c r="AF583" s="6"/>
      <c r="AG583" s="6"/>
      <c r="AH583" s="6"/>
      <c r="AI583" s="6"/>
      <c r="AJ583" s="6"/>
      <c r="AK583" s="6"/>
    </row>
    <row r="584" ht="14.25" customHeight="1">
      <c r="A584" s="6"/>
      <c r="B584" s="6"/>
      <c r="C584" s="6"/>
      <c r="D584" s="6"/>
      <c r="E584" s="136"/>
      <c r="F584" s="136"/>
      <c r="G584" s="136"/>
      <c r="H584" s="136"/>
      <c r="I584" s="136"/>
      <c r="J584" s="136"/>
      <c r="K584" s="136"/>
      <c r="L584" s="137"/>
      <c r="M584" s="136"/>
      <c r="N584" s="136"/>
      <c r="O584" s="136"/>
      <c r="P584" s="7"/>
      <c r="Q584" s="6"/>
      <c r="R584" s="6"/>
      <c r="S584" s="6"/>
      <c r="T584" s="6"/>
      <c r="U584" s="6"/>
      <c r="V584" s="138"/>
      <c r="W584" s="7"/>
      <c r="X584" s="136"/>
      <c r="Y584" s="7"/>
      <c r="Z584" s="7"/>
      <c r="AA584" s="7"/>
      <c r="AB584" s="7"/>
      <c r="AC584" s="7"/>
      <c r="AD584" s="7"/>
      <c r="AE584" s="7"/>
      <c r="AF584" s="6"/>
      <c r="AG584" s="6"/>
      <c r="AH584" s="6"/>
      <c r="AI584" s="6"/>
      <c r="AJ584" s="6"/>
      <c r="AK584" s="6"/>
    </row>
    <row r="585" ht="14.25" customHeight="1">
      <c r="A585" s="6"/>
      <c r="B585" s="6"/>
      <c r="C585" s="6"/>
      <c r="D585" s="6"/>
      <c r="E585" s="136"/>
      <c r="F585" s="136"/>
      <c r="G585" s="136"/>
      <c r="H585" s="136"/>
      <c r="I585" s="136"/>
      <c r="J585" s="136"/>
      <c r="K585" s="136"/>
      <c r="L585" s="137"/>
      <c r="M585" s="136"/>
      <c r="N585" s="136"/>
      <c r="O585" s="136"/>
      <c r="P585" s="7"/>
      <c r="Q585" s="6"/>
      <c r="R585" s="6"/>
      <c r="S585" s="6"/>
      <c r="T585" s="6"/>
      <c r="U585" s="6"/>
      <c r="V585" s="138"/>
      <c r="W585" s="7"/>
      <c r="X585" s="136"/>
      <c r="Y585" s="7"/>
      <c r="Z585" s="7"/>
      <c r="AA585" s="7"/>
      <c r="AB585" s="7"/>
      <c r="AC585" s="7"/>
      <c r="AD585" s="7"/>
      <c r="AE585" s="7"/>
      <c r="AF585" s="6"/>
      <c r="AG585" s="6"/>
      <c r="AH585" s="6"/>
      <c r="AI585" s="6"/>
      <c r="AJ585" s="6"/>
      <c r="AK585" s="6"/>
    </row>
    <row r="586" ht="14.25" customHeight="1">
      <c r="A586" s="6"/>
      <c r="B586" s="6"/>
      <c r="C586" s="6"/>
      <c r="D586" s="6"/>
      <c r="E586" s="136"/>
      <c r="F586" s="136"/>
      <c r="G586" s="136"/>
      <c r="H586" s="136"/>
      <c r="I586" s="136"/>
      <c r="J586" s="136"/>
      <c r="K586" s="136"/>
      <c r="L586" s="137"/>
      <c r="M586" s="136"/>
      <c r="N586" s="136"/>
      <c r="O586" s="136"/>
      <c r="P586" s="7"/>
      <c r="Q586" s="6"/>
      <c r="R586" s="6"/>
      <c r="S586" s="6"/>
      <c r="T586" s="6"/>
      <c r="U586" s="6"/>
      <c r="V586" s="138"/>
      <c r="W586" s="7"/>
      <c r="X586" s="136"/>
      <c r="Y586" s="7"/>
      <c r="Z586" s="7"/>
      <c r="AA586" s="7"/>
      <c r="AB586" s="7"/>
      <c r="AC586" s="7"/>
      <c r="AD586" s="7"/>
      <c r="AE586" s="7"/>
      <c r="AF586" s="6"/>
      <c r="AG586" s="6"/>
      <c r="AH586" s="6"/>
      <c r="AI586" s="6"/>
      <c r="AJ586" s="6"/>
      <c r="AK586" s="6"/>
    </row>
    <row r="587" ht="14.25" customHeight="1">
      <c r="A587" s="6"/>
      <c r="B587" s="6"/>
      <c r="C587" s="6"/>
      <c r="D587" s="6"/>
      <c r="E587" s="136"/>
      <c r="F587" s="136"/>
      <c r="G587" s="136"/>
      <c r="H587" s="136"/>
      <c r="I587" s="136"/>
      <c r="J587" s="136"/>
      <c r="K587" s="136"/>
      <c r="L587" s="137"/>
      <c r="M587" s="136"/>
      <c r="N587" s="136"/>
      <c r="O587" s="136"/>
      <c r="P587" s="7"/>
      <c r="Q587" s="6"/>
      <c r="R587" s="6"/>
      <c r="S587" s="6"/>
      <c r="T587" s="6"/>
      <c r="U587" s="6"/>
      <c r="V587" s="138"/>
      <c r="W587" s="7"/>
      <c r="X587" s="136"/>
      <c r="Y587" s="7"/>
      <c r="Z587" s="7"/>
      <c r="AA587" s="7"/>
      <c r="AB587" s="7"/>
      <c r="AC587" s="7"/>
      <c r="AD587" s="7"/>
      <c r="AE587" s="7"/>
      <c r="AF587" s="6"/>
      <c r="AG587" s="6"/>
      <c r="AH587" s="6"/>
      <c r="AI587" s="6"/>
      <c r="AJ587" s="6"/>
      <c r="AK587" s="6"/>
    </row>
    <row r="588" ht="14.25" customHeight="1">
      <c r="A588" s="6"/>
      <c r="B588" s="6"/>
      <c r="C588" s="6"/>
      <c r="D588" s="6"/>
      <c r="E588" s="136"/>
      <c r="F588" s="136"/>
      <c r="G588" s="136"/>
      <c r="H588" s="136"/>
      <c r="I588" s="136"/>
      <c r="J588" s="136"/>
      <c r="K588" s="136"/>
      <c r="L588" s="137"/>
      <c r="M588" s="136"/>
      <c r="N588" s="136"/>
      <c r="O588" s="136"/>
      <c r="P588" s="7"/>
      <c r="Q588" s="6"/>
      <c r="R588" s="6"/>
      <c r="S588" s="6"/>
      <c r="T588" s="6"/>
      <c r="U588" s="6"/>
      <c r="V588" s="138"/>
      <c r="W588" s="7"/>
      <c r="X588" s="136"/>
      <c r="Y588" s="7"/>
      <c r="Z588" s="7"/>
      <c r="AA588" s="7"/>
      <c r="AB588" s="7"/>
      <c r="AC588" s="7"/>
      <c r="AD588" s="7"/>
      <c r="AE588" s="7"/>
      <c r="AF588" s="6"/>
      <c r="AG588" s="6"/>
      <c r="AH588" s="6"/>
      <c r="AI588" s="6"/>
      <c r="AJ588" s="6"/>
      <c r="AK588" s="6"/>
    </row>
    <row r="589" ht="14.25" customHeight="1">
      <c r="A589" s="6"/>
      <c r="B589" s="6"/>
      <c r="C589" s="6"/>
      <c r="D589" s="6"/>
      <c r="E589" s="136"/>
      <c r="F589" s="136"/>
      <c r="G589" s="136"/>
      <c r="H589" s="136"/>
      <c r="I589" s="136"/>
      <c r="J589" s="136"/>
      <c r="K589" s="136"/>
      <c r="L589" s="137"/>
      <c r="M589" s="136"/>
      <c r="N589" s="136"/>
      <c r="O589" s="136"/>
      <c r="P589" s="7"/>
      <c r="Q589" s="6"/>
      <c r="R589" s="6"/>
      <c r="S589" s="6"/>
      <c r="T589" s="6"/>
      <c r="U589" s="6"/>
      <c r="V589" s="138"/>
      <c r="W589" s="7"/>
      <c r="X589" s="136"/>
      <c r="Y589" s="7"/>
      <c r="Z589" s="7"/>
      <c r="AA589" s="7"/>
      <c r="AB589" s="7"/>
      <c r="AC589" s="7"/>
      <c r="AD589" s="7"/>
      <c r="AE589" s="7"/>
      <c r="AF589" s="6"/>
      <c r="AG589" s="6"/>
      <c r="AH589" s="6"/>
      <c r="AI589" s="6"/>
      <c r="AJ589" s="6"/>
      <c r="AK589" s="6"/>
    </row>
    <row r="590" ht="14.25" customHeight="1">
      <c r="A590" s="6"/>
      <c r="B590" s="6"/>
      <c r="C590" s="6"/>
      <c r="D590" s="6"/>
      <c r="E590" s="136"/>
      <c r="F590" s="136"/>
      <c r="G590" s="136"/>
      <c r="H590" s="136"/>
      <c r="I590" s="136"/>
      <c r="J590" s="136"/>
      <c r="K590" s="136"/>
      <c r="L590" s="137"/>
      <c r="M590" s="136"/>
      <c r="N590" s="136"/>
      <c r="O590" s="136"/>
      <c r="P590" s="7"/>
      <c r="Q590" s="6"/>
      <c r="R590" s="6"/>
      <c r="S590" s="6"/>
      <c r="T590" s="6"/>
      <c r="U590" s="6"/>
      <c r="V590" s="138"/>
      <c r="W590" s="7"/>
      <c r="X590" s="136"/>
      <c r="Y590" s="7"/>
      <c r="Z590" s="7"/>
      <c r="AA590" s="7"/>
      <c r="AB590" s="7"/>
      <c r="AC590" s="7"/>
      <c r="AD590" s="7"/>
      <c r="AE590" s="7"/>
      <c r="AF590" s="6"/>
      <c r="AG590" s="6"/>
      <c r="AH590" s="6"/>
      <c r="AI590" s="6"/>
      <c r="AJ590" s="6"/>
      <c r="AK590" s="6"/>
    </row>
    <row r="591" ht="14.25" customHeight="1">
      <c r="A591" s="6"/>
      <c r="B591" s="6"/>
      <c r="C591" s="6"/>
      <c r="D591" s="6"/>
      <c r="E591" s="136"/>
      <c r="F591" s="136"/>
      <c r="G591" s="136"/>
      <c r="H591" s="136"/>
      <c r="I591" s="136"/>
      <c r="J591" s="136"/>
      <c r="K591" s="136"/>
      <c r="L591" s="137"/>
      <c r="M591" s="136"/>
      <c r="N591" s="136"/>
      <c r="O591" s="136"/>
      <c r="P591" s="7"/>
      <c r="Q591" s="6"/>
      <c r="R591" s="6"/>
      <c r="S591" s="6"/>
      <c r="T591" s="6"/>
      <c r="U591" s="6"/>
      <c r="V591" s="138"/>
      <c r="W591" s="7"/>
      <c r="X591" s="136"/>
      <c r="Y591" s="7"/>
      <c r="Z591" s="7"/>
      <c r="AA591" s="7"/>
      <c r="AB591" s="7"/>
      <c r="AC591" s="7"/>
      <c r="AD591" s="7"/>
      <c r="AE591" s="7"/>
      <c r="AF591" s="6"/>
      <c r="AG591" s="6"/>
      <c r="AH591" s="6"/>
      <c r="AI591" s="6"/>
      <c r="AJ591" s="6"/>
      <c r="AK591" s="6"/>
    </row>
    <row r="592" ht="14.25" customHeight="1">
      <c r="A592" s="6"/>
      <c r="B592" s="6"/>
      <c r="C592" s="6"/>
      <c r="D592" s="6"/>
      <c r="E592" s="136"/>
      <c r="F592" s="136"/>
      <c r="G592" s="136"/>
      <c r="H592" s="136"/>
      <c r="I592" s="136"/>
      <c r="J592" s="136"/>
      <c r="K592" s="136"/>
      <c r="L592" s="137"/>
      <c r="M592" s="136"/>
      <c r="N592" s="136"/>
      <c r="O592" s="136"/>
      <c r="P592" s="7"/>
      <c r="Q592" s="6"/>
      <c r="R592" s="6"/>
      <c r="S592" s="6"/>
      <c r="T592" s="6"/>
      <c r="U592" s="6"/>
      <c r="V592" s="138"/>
      <c r="W592" s="7"/>
      <c r="X592" s="136"/>
      <c r="Y592" s="7"/>
      <c r="Z592" s="7"/>
      <c r="AA592" s="7"/>
      <c r="AB592" s="7"/>
      <c r="AC592" s="7"/>
      <c r="AD592" s="7"/>
      <c r="AE592" s="7"/>
      <c r="AF592" s="6"/>
      <c r="AG592" s="6"/>
      <c r="AH592" s="6"/>
      <c r="AI592" s="6"/>
      <c r="AJ592" s="6"/>
      <c r="AK592" s="6"/>
    </row>
    <row r="593" ht="14.25" customHeight="1">
      <c r="A593" s="6"/>
      <c r="B593" s="6"/>
      <c r="C593" s="6"/>
      <c r="D593" s="6"/>
      <c r="E593" s="136"/>
      <c r="F593" s="136"/>
      <c r="G593" s="136"/>
      <c r="H593" s="136"/>
      <c r="I593" s="136"/>
      <c r="J593" s="136"/>
      <c r="K593" s="136"/>
      <c r="L593" s="137"/>
      <c r="M593" s="136"/>
      <c r="N593" s="136"/>
      <c r="O593" s="136"/>
      <c r="P593" s="7"/>
      <c r="Q593" s="6"/>
      <c r="R593" s="6"/>
      <c r="S593" s="6"/>
      <c r="T593" s="6"/>
      <c r="U593" s="6"/>
      <c r="V593" s="138"/>
      <c r="W593" s="7"/>
      <c r="X593" s="136"/>
      <c r="Y593" s="7"/>
      <c r="Z593" s="7"/>
      <c r="AA593" s="7"/>
      <c r="AB593" s="7"/>
      <c r="AC593" s="7"/>
      <c r="AD593" s="7"/>
      <c r="AE593" s="7"/>
      <c r="AF593" s="6"/>
      <c r="AG593" s="6"/>
      <c r="AH593" s="6"/>
      <c r="AI593" s="6"/>
      <c r="AJ593" s="6"/>
      <c r="AK593" s="6"/>
    </row>
    <row r="594" ht="14.25" customHeight="1">
      <c r="A594" s="6"/>
      <c r="B594" s="6"/>
      <c r="C594" s="6"/>
      <c r="D594" s="6"/>
      <c r="E594" s="136"/>
      <c r="F594" s="136"/>
      <c r="G594" s="136"/>
      <c r="H594" s="136"/>
      <c r="I594" s="136"/>
      <c r="J594" s="136"/>
      <c r="K594" s="136"/>
      <c r="L594" s="137"/>
      <c r="M594" s="136"/>
      <c r="N594" s="136"/>
      <c r="O594" s="136"/>
      <c r="P594" s="7"/>
      <c r="Q594" s="6"/>
      <c r="R594" s="6"/>
      <c r="S594" s="6"/>
      <c r="T594" s="6"/>
      <c r="U594" s="6"/>
      <c r="V594" s="138"/>
      <c r="W594" s="7"/>
      <c r="X594" s="136"/>
      <c r="Y594" s="7"/>
      <c r="Z594" s="7"/>
      <c r="AA594" s="7"/>
      <c r="AB594" s="7"/>
      <c r="AC594" s="7"/>
      <c r="AD594" s="7"/>
      <c r="AE594" s="7"/>
      <c r="AF594" s="6"/>
      <c r="AG594" s="6"/>
      <c r="AH594" s="6"/>
      <c r="AI594" s="6"/>
      <c r="AJ594" s="6"/>
      <c r="AK594" s="6"/>
    </row>
    <row r="595" ht="14.25" customHeight="1">
      <c r="A595" s="6"/>
      <c r="B595" s="6"/>
      <c r="C595" s="6"/>
      <c r="D595" s="6"/>
      <c r="E595" s="136"/>
      <c r="F595" s="136"/>
      <c r="G595" s="136"/>
      <c r="H595" s="136"/>
      <c r="I595" s="136"/>
      <c r="J595" s="136"/>
      <c r="K595" s="136"/>
      <c r="L595" s="137"/>
      <c r="M595" s="136"/>
      <c r="N595" s="136"/>
      <c r="O595" s="136"/>
      <c r="P595" s="7"/>
      <c r="Q595" s="6"/>
      <c r="R595" s="6"/>
      <c r="S595" s="6"/>
      <c r="T595" s="6"/>
      <c r="U595" s="6"/>
      <c r="V595" s="138"/>
      <c r="W595" s="7"/>
      <c r="X595" s="136"/>
      <c r="Y595" s="7"/>
      <c r="Z595" s="7"/>
      <c r="AA595" s="7"/>
      <c r="AB595" s="7"/>
      <c r="AC595" s="7"/>
      <c r="AD595" s="7"/>
      <c r="AE595" s="7"/>
      <c r="AF595" s="6"/>
      <c r="AG595" s="6"/>
      <c r="AH595" s="6"/>
      <c r="AI595" s="6"/>
      <c r="AJ595" s="6"/>
      <c r="AK595" s="6"/>
    </row>
    <row r="596" ht="14.25" customHeight="1">
      <c r="A596" s="6"/>
      <c r="B596" s="6"/>
      <c r="C596" s="6"/>
      <c r="D596" s="6"/>
      <c r="E596" s="136"/>
      <c r="F596" s="136"/>
      <c r="G596" s="136"/>
      <c r="H596" s="136"/>
      <c r="I596" s="136"/>
      <c r="J596" s="136"/>
      <c r="K596" s="136"/>
      <c r="L596" s="137"/>
      <c r="M596" s="136"/>
      <c r="N596" s="136"/>
      <c r="O596" s="136"/>
      <c r="P596" s="7"/>
      <c r="Q596" s="6"/>
      <c r="R596" s="6"/>
      <c r="S596" s="6"/>
      <c r="T596" s="6"/>
      <c r="U596" s="6"/>
      <c r="V596" s="138"/>
      <c r="W596" s="7"/>
      <c r="X596" s="136"/>
      <c r="Y596" s="7"/>
      <c r="Z596" s="7"/>
      <c r="AA596" s="7"/>
      <c r="AB596" s="7"/>
      <c r="AC596" s="7"/>
      <c r="AD596" s="7"/>
      <c r="AE596" s="7"/>
      <c r="AF596" s="6"/>
      <c r="AG596" s="6"/>
      <c r="AH596" s="6"/>
      <c r="AI596" s="6"/>
      <c r="AJ596" s="6"/>
      <c r="AK596" s="6"/>
    </row>
    <row r="597" ht="14.25" customHeight="1">
      <c r="A597" s="6"/>
      <c r="B597" s="6"/>
      <c r="C597" s="6"/>
      <c r="D597" s="6"/>
      <c r="E597" s="136"/>
      <c r="F597" s="136"/>
      <c r="G597" s="136"/>
      <c r="H597" s="136"/>
      <c r="I597" s="136"/>
      <c r="J597" s="136"/>
      <c r="K597" s="136"/>
      <c r="L597" s="137"/>
      <c r="M597" s="136"/>
      <c r="N597" s="136"/>
      <c r="O597" s="136"/>
      <c r="P597" s="7"/>
      <c r="Q597" s="6"/>
      <c r="R597" s="6"/>
      <c r="S597" s="6"/>
      <c r="T597" s="6"/>
      <c r="U597" s="6"/>
      <c r="V597" s="138"/>
      <c r="W597" s="7"/>
      <c r="X597" s="136"/>
      <c r="Y597" s="7"/>
      <c r="Z597" s="7"/>
      <c r="AA597" s="7"/>
      <c r="AB597" s="7"/>
      <c r="AC597" s="7"/>
      <c r="AD597" s="7"/>
      <c r="AE597" s="7"/>
      <c r="AF597" s="6"/>
      <c r="AG597" s="6"/>
      <c r="AH597" s="6"/>
      <c r="AI597" s="6"/>
      <c r="AJ597" s="6"/>
      <c r="AK597" s="6"/>
    </row>
    <row r="598" ht="14.25" customHeight="1">
      <c r="A598" s="6"/>
      <c r="B598" s="6"/>
      <c r="C598" s="6"/>
      <c r="D598" s="6"/>
      <c r="E598" s="136"/>
      <c r="F598" s="136"/>
      <c r="G598" s="136"/>
      <c r="H598" s="136"/>
      <c r="I598" s="136"/>
      <c r="J598" s="136"/>
      <c r="K598" s="136"/>
      <c r="L598" s="137"/>
      <c r="M598" s="136"/>
      <c r="N598" s="136"/>
      <c r="O598" s="136"/>
      <c r="P598" s="7"/>
      <c r="Q598" s="6"/>
      <c r="R598" s="6"/>
      <c r="S598" s="6"/>
      <c r="T598" s="6"/>
      <c r="U598" s="6"/>
      <c r="V598" s="138"/>
      <c r="W598" s="7"/>
      <c r="X598" s="136"/>
      <c r="Y598" s="7"/>
      <c r="Z598" s="7"/>
      <c r="AA598" s="7"/>
      <c r="AB598" s="7"/>
      <c r="AC598" s="7"/>
      <c r="AD598" s="7"/>
      <c r="AE598" s="7"/>
      <c r="AF598" s="6"/>
      <c r="AG598" s="6"/>
      <c r="AH598" s="6"/>
      <c r="AI598" s="6"/>
      <c r="AJ598" s="6"/>
      <c r="AK598" s="6"/>
    </row>
    <row r="599" ht="14.25" customHeight="1">
      <c r="A599" s="6"/>
      <c r="B599" s="6"/>
      <c r="C599" s="6"/>
      <c r="D599" s="6"/>
      <c r="E599" s="136"/>
      <c r="F599" s="136"/>
      <c r="G599" s="136"/>
      <c r="H599" s="136"/>
      <c r="I599" s="136"/>
      <c r="J599" s="136"/>
      <c r="K599" s="136"/>
      <c r="L599" s="137"/>
      <c r="M599" s="136"/>
      <c r="N599" s="136"/>
      <c r="O599" s="136"/>
      <c r="P599" s="7"/>
      <c r="Q599" s="6"/>
      <c r="R599" s="6"/>
      <c r="S599" s="6"/>
      <c r="T599" s="6"/>
      <c r="U599" s="6"/>
      <c r="V599" s="138"/>
      <c r="W599" s="7"/>
      <c r="X599" s="136"/>
      <c r="Y599" s="7"/>
      <c r="Z599" s="7"/>
      <c r="AA599" s="7"/>
      <c r="AB599" s="7"/>
      <c r="AC599" s="7"/>
      <c r="AD599" s="7"/>
      <c r="AE599" s="7"/>
      <c r="AF599" s="6"/>
      <c r="AG599" s="6"/>
      <c r="AH599" s="6"/>
      <c r="AI599" s="6"/>
      <c r="AJ599" s="6"/>
      <c r="AK599" s="6"/>
    </row>
    <row r="600" ht="14.25" customHeight="1">
      <c r="A600" s="6"/>
      <c r="B600" s="6"/>
      <c r="C600" s="6"/>
      <c r="D600" s="6"/>
      <c r="E600" s="136"/>
      <c r="F600" s="136"/>
      <c r="G600" s="136"/>
      <c r="H600" s="136"/>
      <c r="I600" s="136"/>
      <c r="J600" s="136"/>
      <c r="K600" s="136"/>
      <c r="L600" s="137"/>
      <c r="M600" s="136"/>
      <c r="N600" s="136"/>
      <c r="O600" s="136"/>
      <c r="P600" s="7"/>
      <c r="Q600" s="6"/>
      <c r="R600" s="6"/>
      <c r="S600" s="6"/>
      <c r="T600" s="6"/>
      <c r="U600" s="6"/>
      <c r="V600" s="138"/>
      <c r="W600" s="7"/>
      <c r="X600" s="136"/>
      <c r="Y600" s="7"/>
      <c r="Z600" s="7"/>
      <c r="AA600" s="7"/>
      <c r="AB600" s="7"/>
      <c r="AC600" s="7"/>
      <c r="AD600" s="7"/>
      <c r="AE600" s="7"/>
      <c r="AF600" s="6"/>
      <c r="AG600" s="6"/>
      <c r="AH600" s="6"/>
      <c r="AI600" s="6"/>
      <c r="AJ600" s="6"/>
      <c r="AK600" s="6"/>
    </row>
    <row r="601" ht="14.25" customHeight="1">
      <c r="A601" s="6"/>
      <c r="B601" s="6"/>
      <c r="C601" s="6"/>
      <c r="D601" s="6"/>
      <c r="E601" s="136"/>
      <c r="F601" s="136"/>
      <c r="G601" s="136"/>
      <c r="H601" s="136"/>
      <c r="I601" s="136"/>
      <c r="J601" s="136"/>
      <c r="K601" s="136"/>
      <c r="L601" s="137"/>
      <c r="M601" s="136"/>
      <c r="N601" s="136"/>
      <c r="O601" s="136"/>
      <c r="P601" s="7"/>
      <c r="Q601" s="6"/>
      <c r="R601" s="6"/>
      <c r="S601" s="6"/>
      <c r="T601" s="6"/>
      <c r="U601" s="6"/>
      <c r="V601" s="138"/>
      <c r="W601" s="7"/>
      <c r="X601" s="136"/>
      <c r="Y601" s="7"/>
      <c r="Z601" s="7"/>
      <c r="AA601" s="7"/>
      <c r="AB601" s="7"/>
      <c r="AC601" s="7"/>
      <c r="AD601" s="7"/>
      <c r="AE601" s="7"/>
      <c r="AF601" s="6"/>
      <c r="AG601" s="6"/>
      <c r="AH601" s="6"/>
      <c r="AI601" s="6"/>
      <c r="AJ601" s="6"/>
      <c r="AK601" s="6"/>
    </row>
    <row r="602" ht="14.25" customHeight="1">
      <c r="A602" s="6"/>
      <c r="B602" s="6"/>
      <c r="C602" s="6"/>
      <c r="D602" s="6"/>
      <c r="E602" s="136"/>
      <c r="F602" s="136"/>
      <c r="G602" s="136"/>
      <c r="H602" s="136"/>
      <c r="I602" s="136"/>
      <c r="J602" s="136"/>
      <c r="K602" s="136"/>
      <c r="L602" s="137"/>
      <c r="M602" s="136"/>
      <c r="N602" s="136"/>
      <c r="O602" s="136"/>
      <c r="P602" s="7"/>
      <c r="Q602" s="6"/>
      <c r="R602" s="6"/>
      <c r="S602" s="6"/>
      <c r="T602" s="6"/>
      <c r="U602" s="6"/>
      <c r="V602" s="138"/>
      <c r="W602" s="7"/>
      <c r="X602" s="136"/>
      <c r="Y602" s="7"/>
      <c r="Z602" s="7"/>
      <c r="AA602" s="7"/>
      <c r="AB602" s="7"/>
      <c r="AC602" s="7"/>
      <c r="AD602" s="7"/>
      <c r="AE602" s="7"/>
      <c r="AF602" s="6"/>
      <c r="AG602" s="6"/>
      <c r="AH602" s="6"/>
      <c r="AI602" s="6"/>
      <c r="AJ602" s="6"/>
      <c r="AK602" s="6"/>
    </row>
    <row r="603" ht="14.25" customHeight="1">
      <c r="A603" s="6"/>
      <c r="B603" s="6"/>
      <c r="C603" s="6"/>
      <c r="D603" s="6"/>
      <c r="E603" s="136"/>
      <c r="F603" s="136"/>
      <c r="G603" s="136"/>
      <c r="H603" s="136"/>
      <c r="I603" s="136"/>
      <c r="J603" s="136"/>
      <c r="K603" s="136"/>
      <c r="L603" s="137"/>
      <c r="M603" s="136"/>
      <c r="N603" s="136"/>
      <c r="O603" s="136"/>
      <c r="P603" s="7"/>
      <c r="Q603" s="6"/>
      <c r="R603" s="6"/>
      <c r="S603" s="6"/>
      <c r="T603" s="6"/>
      <c r="U603" s="6"/>
      <c r="V603" s="138"/>
      <c r="W603" s="7"/>
      <c r="X603" s="136"/>
      <c r="Y603" s="7"/>
      <c r="Z603" s="7"/>
      <c r="AA603" s="7"/>
      <c r="AB603" s="7"/>
      <c r="AC603" s="7"/>
      <c r="AD603" s="7"/>
      <c r="AE603" s="7"/>
      <c r="AF603" s="6"/>
      <c r="AG603" s="6"/>
      <c r="AH603" s="6"/>
      <c r="AI603" s="6"/>
      <c r="AJ603" s="6"/>
      <c r="AK603" s="6"/>
    </row>
    <row r="604" ht="14.25" customHeight="1">
      <c r="A604" s="6"/>
      <c r="B604" s="6"/>
      <c r="C604" s="6"/>
      <c r="D604" s="6"/>
      <c r="E604" s="136"/>
      <c r="F604" s="136"/>
      <c r="G604" s="136"/>
      <c r="H604" s="136"/>
      <c r="I604" s="136"/>
      <c r="J604" s="136"/>
      <c r="K604" s="136"/>
      <c r="L604" s="137"/>
      <c r="M604" s="136"/>
      <c r="N604" s="136"/>
      <c r="O604" s="136"/>
      <c r="P604" s="7"/>
      <c r="Q604" s="6"/>
      <c r="R604" s="6"/>
      <c r="S604" s="6"/>
      <c r="T604" s="6"/>
      <c r="U604" s="6"/>
      <c r="V604" s="138"/>
      <c r="W604" s="7"/>
      <c r="X604" s="136"/>
      <c r="Y604" s="7"/>
      <c r="Z604" s="7"/>
      <c r="AA604" s="7"/>
      <c r="AB604" s="7"/>
      <c r="AC604" s="7"/>
      <c r="AD604" s="7"/>
      <c r="AE604" s="7"/>
      <c r="AF604" s="6"/>
      <c r="AG604" s="6"/>
      <c r="AH604" s="6"/>
      <c r="AI604" s="6"/>
      <c r="AJ604" s="6"/>
      <c r="AK604" s="6"/>
    </row>
    <row r="605" ht="14.25" customHeight="1">
      <c r="A605" s="6"/>
      <c r="B605" s="6"/>
      <c r="C605" s="6"/>
      <c r="D605" s="6"/>
      <c r="E605" s="136"/>
      <c r="F605" s="136"/>
      <c r="G605" s="136"/>
      <c r="H605" s="136"/>
      <c r="I605" s="136"/>
      <c r="J605" s="136"/>
      <c r="K605" s="136"/>
      <c r="L605" s="137"/>
      <c r="M605" s="136"/>
      <c r="N605" s="136"/>
      <c r="O605" s="136"/>
      <c r="P605" s="7"/>
      <c r="Q605" s="6"/>
      <c r="R605" s="6"/>
      <c r="S605" s="6"/>
      <c r="T605" s="6"/>
      <c r="U605" s="6"/>
      <c r="V605" s="138"/>
      <c r="W605" s="7"/>
      <c r="X605" s="136"/>
      <c r="Y605" s="7"/>
      <c r="Z605" s="7"/>
      <c r="AA605" s="7"/>
      <c r="AB605" s="7"/>
      <c r="AC605" s="7"/>
      <c r="AD605" s="7"/>
      <c r="AE605" s="7"/>
      <c r="AF605" s="6"/>
      <c r="AG605" s="6"/>
      <c r="AH605" s="6"/>
      <c r="AI605" s="6"/>
      <c r="AJ605" s="6"/>
      <c r="AK605" s="6"/>
    </row>
    <row r="606" ht="14.25" customHeight="1">
      <c r="A606" s="6"/>
      <c r="B606" s="6"/>
      <c r="C606" s="6"/>
      <c r="D606" s="6"/>
      <c r="E606" s="136"/>
      <c r="F606" s="136"/>
      <c r="G606" s="136"/>
      <c r="H606" s="136"/>
      <c r="I606" s="136"/>
      <c r="J606" s="136"/>
      <c r="K606" s="136"/>
      <c r="L606" s="137"/>
      <c r="M606" s="136"/>
      <c r="N606" s="136"/>
      <c r="O606" s="136"/>
      <c r="P606" s="7"/>
      <c r="Q606" s="6"/>
      <c r="R606" s="6"/>
      <c r="S606" s="6"/>
      <c r="T606" s="6"/>
      <c r="U606" s="6"/>
      <c r="V606" s="138"/>
      <c r="W606" s="7"/>
      <c r="X606" s="136"/>
      <c r="Y606" s="7"/>
      <c r="Z606" s="7"/>
      <c r="AA606" s="7"/>
      <c r="AB606" s="7"/>
      <c r="AC606" s="7"/>
      <c r="AD606" s="7"/>
      <c r="AE606" s="7"/>
      <c r="AF606" s="6"/>
      <c r="AG606" s="6"/>
      <c r="AH606" s="6"/>
      <c r="AI606" s="6"/>
      <c r="AJ606" s="6"/>
      <c r="AK606" s="6"/>
    </row>
    <row r="607" ht="14.25" customHeight="1">
      <c r="A607" s="6"/>
      <c r="B607" s="6"/>
      <c r="C607" s="6"/>
      <c r="D607" s="6"/>
      <c r="E607" s="136"/>
      <c r="F607" s="136"/>
      <c r="G607" s="136"/>
      <c r="H607" s="136"/>
      <c r="I607" s="136"/>
      <c r="J607" s="136"/>
      <c r="K607" s="136"/>
      <c r="L607" s="137"/>
      <c r="M607" s="136"/>
      <c r="N607" s="136"/>
      <c r="O607" s="136"/>
      <c r="P607" s="7"/>
      <c r="Q607" s="6"/>
      <c r="R607" s="6"/>
      <c r="S607" s="6"/>
      <c r="T607" s="6"/>
      <c r="U607" s="6"/>
      <c r="V607" s="138"/>
      <c r="W607" s="7"/>
      <c r="X607" s="136"/>
      <c r="Y607" s="7"/>
      <c r="Z607" s="7"/>
      <c r="AA607" s="7"/>
      <c r="AB607" s="7"/>
      <c r="AC607" s="7"/>
      <c r="AD607" s="7"/>
      <c r="AE607" s="7"/>
      <c r="AF607" s="6"/>
      <c r="AG607" s="6"/>
      <c r="AH607" s="6"/>
      <c r="AI607" s="6"/>
      <c r="AJ607" s="6"/>
      <c r="AK607" s="6"/>
    </row>
    <row r="608" ht="14.25" customHeight="1">
      <c r="A608" s="6"/>
      <c r="B608" s="6"/>
      <c r="C608" s="6"/>
      <c r="D608" s="6"/>
      <c r="E608" s="136"/>
      <c r="F608" s="136"/>
      <c r="G608" s="136"/>
      <c r="H608" s="136"/>
      <c r="I608" s="136"/>
      <c r="J608" s="136"/>
      <c r="K608" s="136"/>
      <c r="L608" s="137"/>
      <c r="M608" s="136"/>
      <c r="N608" s="136"/>
      <c r="O608" s="136"/>
      <c r="P608" s="7"/>
      <c r="Q608" s="6"/>
      <c r="R608" s="6"/>
      <c r="S608" s="6"/>
      <c r="T608" s="6"/>
      <c r="U608" s="6"/>
      <c r="V608" s="138"/>
      <c r="W608" s="7"/>
      <c r="X608" s="136"/>
      <c r="Y608" s="7"/>
      <c r="Z608" s="7"/>
      <c r="AA608" s="7"/>
      <c r="AB608" s="7"/>
      <c r="AC608" s="7"/>
      <c r="AD608" s="7"/>
      <c r="AE608" s="7"/>
      <c r="AF608" s="6"/>
      <c r="AG608" s="6"/>
      <c r="AH608" s="6"/>
      <c r="AI608" s="6"/>
      <c r="AJ608" s="6"/>
      <c r="AK608" s="6"/>
    </row>
    <row r="609" ht="14.25" customHeight="1">
      <c r="A609" s="6"/>
      <c r="B609" s="6"/>
      <c r="C609" s="6"/>
      <c r="D609" s="6"/>
      <c r="E609" s="136"/>
      <c r="F609" s="136"/>
      <c r="G609" s="136"/>
      <c r="H609" s="136"/>
      <c r="I609" s="136"/>
      <c r="J609" s="136"/>
      <c r="K609" s="136"/>
      <c r="L609" s="137"/>
      <c r="M609" s="136"/>
      <c r="N609" s="136"/>
      <c r="O609" s="136"/>
      <c r="P609" s="7"/>
      <c r="Q609" s="6"/>
      <c r="R609" s="6"/>
      <c r="S609" s="6"/>
      <c r="T609" s="6"/>
      <c r="U609" s="6"/>
      <c r="V609" s="138"/>
      <c r="W609" s="7"/>
      <c r="X609" s="136"/>
      <c r="Y609" s="7"/>
      <c r="Z609" s="7"/>
      <c r="AA609" s="7"/>
      <c r="AB609" s="7"/>
      <c r="AC609" s="7"/>
      <c r="AD609" s="7"/>
      <c r="AE609" s="7"/>
      <c r="AF609" s="6"/>
      <c r="AG609" s="6"/>
      <c r="AH609" s="6"/>
      <c r="AI609" s="6"/>
      <c r="AJ609" s="6"/>
      <c r="AK609" s="6"/>
    </row>
    <row r="610" ht="14.25" customHeight="1">
      <c r="A610" s="6"/>
      <c r="B610" s="6"/>
      <c r="C610" s="6"/>
      <c r="D610" s="6"/>
      <c r="E610" s="136"/>
      <c r="F610" s="136"/>
      <c r="G610" s="136"/>
      <c r="H610" s="136"/>
      <c r="I610" s="136"/>
      <c r="J610" s="136"/>
      <c r="K610" s="136"/>
      <c r="L610" s="137"/>
      <c r="M610" s="136"/>
      <c r="N610" s="136"/>
      <c r="O610" s="136"/>
      <c r="P610" s="7"/>
      <c r="Q610" s="6"/>
      <c r="R610" s="6"/>
      <c r="S610" s="6"/>
      <c r="T610" s="6"/>
      <c r="U610" s="6"/>
      <c r="V610" s="138"/>
      <c r="W610" s="7"/>
      <c r="X610" s="136"/>
      <c r="Y610" s="7"/>
      <c r="Z610" s="7"/>
      <c r="AA610" s="7"/>
      <c r="AB610" s="7"/>
      <c r="AC610" s="7"/>
      <c r="AD610" s="7"/>
      <c r="AE610" s="7"/>
      <c r="AF610" s="6"/>
      <c r="AG610" s="6"/>
      <c r="AH610" s="6"/>
      <c r="AI610" s="6"/>
      <c r="AJ610" s="6"/>
      <c r="AK610" s="6"/>
    </row>
    <row r="611" ht="14.25" customHeight="1">
      <c r="A611" s="6"/>
      <c r="B611" s="6"/>
      <c r="C611" s="6"/>
      <c r="D611" s="6"/>
      <c r="E611" s="136"/>
      <c r="F611" s="136"/>
      <c r="G611" s="136"/>
      <c r="H611" s="136"/>
      <c r="I611" s="136"/>
      <c r="J611" s="136"/>
      <c r="K611" s="136"/>
      <c r="L611" s="137"/>
      <c r="M611" s="136"/>
      <c r="N611" s="136"/>
      <c r="O611" s="136"/>
      <c r="P611" s="7"/>
      <c r="Q611" s="6"/>
      <c r="R611" s="6"/>
      <c r="S611" s="6"/>
      <c r="T611" s="6"/>
      <c r="U611" s="6"/>
      <c r="V611" s="138"/>
      <c r="W611" s="7"/>
      <c r="X611" s="136"/>
      <c r="Y611" s="7"/>
      <c r="Z611" s="7"/>
      <c r="AA611" s="7"/>
      <c r="AB611" s="7"/>
      <c r="AC611" s="7"/>
      <c r="AD611" s="7"/>
      <c r="AE611" s="7"/>
      <c r="AF611" s="6"/>
      <c r="AG611" s="6"/>
      <c r="AH611" s="6"/>
      <c r="AI611" s="6"/>
      <c r="AJ611" s="6"/>
      <c r="AK611" s="6"/>
    </row>
    <row r="612" ht="14.25" customHeight="1">
      <c r="A612" s="6"/>
      <c r="B612" s="6"/>
      <c r="C612" s="6"/>
      <c r="D612" s="6"/>
      <c r="E612" s="136"/>
      <c r="F612" s="136"/>
      <c r="G612" s="136"/>
      <c r="H612" s="136"/>
      <c r="I612" s="136"/>
      <c r="J612" s="136"/>
      <c r="K612" s="136"/>
      <c r="L612" s="137"/>
      <c r="M612" s="136"/>
      <c r="N612" s="136"/>
      <c r="O612" s="136"/>
      <c r="P612" s="7"/>
      <c r="Q612" s="6"/>
      <c r="R612" s="6"/>
      <c r="S612" s="6"/>
      <c r="T612" s="6"/>
      <c r="U612" s="6"/>
      <c r="V612" s="138"/>
      <c r="W612" s="7"/>
      <c r="X612" s="136"/>
      <c r="Y612" s="7"/>
      <c r="Z612" s="7"/>
      <c r="AA612" s="7"/>
      <c r="AB612" s="7"/>
      <c r="AC612" s="7"/>
      <c r="AD612" s="7"/>
      <c r="AE612" s="7"/>
      <c r="AF612" s="6"/>
      <c r="AG612" s="6"/>
      <c r="AH612" s="6"/>
      <c r="AI612" s="6"/>
      <c r="AJ612" s="6"/>
      <c r="AK612" s="6"/>
    </row>
    <row r="613" ht="14.25" customHeight="1">
      <c r="A613" s="6"/>
      <c r="B613" s="6"/>
      <c r="C613" s="6"/>
      <c r="D613" s="6"/>
      <c r="E613" s="136"/>
      <c r="F613" s="136"/>
      <c r="G613" s="136"/>
      <c r="H613" s="136"/>
      <c r="I613" s="136"/>
      <c r="J613" s="136"/>
      <c r="K613" s="136"/>
      <c r="L613" s="137"/>
      <c r="M613" s="136"/>
      <c r="N613" s="136"/>
      <c r="O613" s="136"/>
      <c r="P613" s="7"/>
      <c r="Q613" s="6"/>
      <c r="R613" s="6"/>
      <c r="S613" s="6"/>
      <c r="T613" s="6"/>
      <c r="U613" s="6"/>
      <c r="V613" s="138"/>
      <c r="W613" s="7"/>
      <c r="X613" s="136"/>
      <c r="Y613" s="7"/>
      <c r="Z613" s="7"/>
      <c r="AA613" s="7"/>
      <c r="AB613" s="7"/>
      <c r="AC613" s="7"/>
      <c r="AD613" s="7"/>
      <c r="AE613" s="7"/>
      <c r="AF613" s="6"/>
      <c r="AG613" s="6"/>
      <c r="AH613" s="6"/>
      <c r="AI613" s="6"/>
      <c r="AJ613" s="6"/>
      <c r="AK613" s="6"/>
    </row>
    <row r="614" ht="14.25" customHeight="1">
      <c r="A614" s="6"/>
      <c r="B614" s="6"/>
      <c r="C614" s="6"/>
      <c r="D614" s="6"/>
      <c r="E614" s="136"/>
      <c r="F614" s="136"/>
      <c r="G614" s="136"/>
      <c r="H614" s="136"/>
      <c r="I614" s="136"/>
      <c r="J614" s="136"/>
      <c r="K614" s="136"/>
      <c r="L614" s="137"/>
      <c r="M614" s="136"/>
      <c r="N614" s="136"/>
      <c r="O614" s="136"/>
      <c r="P614" s="7"/>
      <c r="Q614" s="6"/>
      <c r="R614" s="6"/>
      <c r="S614" s="6"/>
      <c r="T614" s="6"/>
      <c r="U614" s="6"/>
      <c r="V614" s="138"/>
      <c r="W614" s="7"/>
      <c r="X614" s="136"/>
      <c r="Y614" s="7"/>
      <c r="Z614" s="7"/>
      <c r="AA614" s="7"/>
      <c r="AB614" s="7"/>
      <c r="AC614" s="7"/>
      <c r="AD614" s="7"/>
      <c r="AE614" s="7"/>
      <c r="AF614" s="6"/>
      <c r="AG614" s="6"/>
      <c r="AH614" s="6"/>
      <c r="AI614" s="6"/>
      <c r="AJ614" s="6"/>
      <c r="AK614" s="6"/>
    </row>
    <row r="615" ht="14.25" customHeight="1">
      <c r="A615" s="6"/>
      <c r="B615" s="6"/>
      <c r="C615" s="6"/>
      <c r="D615" s="6"/>
      <c r="E615" s="136"/>
      <c r="F615" s="136"/>
      <c r="G615" s="136"/>
      <c r="H615" s="136"/>
      <c r="I615" s="136"/>
      <c r="J615" s="136"/>
      <c r="K615" s="136"/>
      <c r="L615" s="137"/>
      <c r="M615" s="136"/>
      <c r="N615" s="136"/>
      <c r="O615" s="136"/>
      <c r="P615" s="7"/>
      <c r="Q615" s="6"/>
      <c r="R615" s="6"/>
      <c r="S615" s="6"/>
      <c r="T615" s="6"/>
      <c r="U615" s="6"/>
      <c r="V615" s="138"/>
      <c r="W615" s="7"/>
      <c r="X615" s="136"/>
      <c r="Y615" s="7"/>
      <c r="Z615" s="7"/>
      <c r="AA615" s="7"/>
      <c r="AB615" s="7"/>
      <c r="AC615" s="7"/>
      <c r="AD615" s="7"/>
      <c r="AE615" s="7"/>
      <c r="AF615" s="6"/>
      <c r="AG615" s="6"/>
      <c r="AH615" s="6"/>
      <c r="AI615" s="6"/>
      <c r="AJ615" s="6"/>
      <c r="AK615" s="6"/>
    </row>
    <row r="616" ht="14.25" customHeight="1">
      <c r="A616" s="6"/>
      <c r="B616" s="6"/>
      <c r="C616" s="6"/>
      <c r="D616" s="6"/>
      <c r="E616" s="136"/>
      <c r="F616" s="136"/>
      <c r="G616" s="136"/>
      <c r="H616" s="136"/>
      <c r="I616" s="136"/>
      <c r="J616" s="136"/>
      <c r="K616" s="136"/>
      <c r="L616" s="137"/>
      <c r="M616" s="136"/>
      <c r="N616" s="136"/>
      <c r="O616" s="136"/>
      <c r="P616" s="7"/>
      <c r="Q616" s="6"/>
      <c r="R616" s="6"/>
      <c r="S616" s="6"/>
      <c r="T616" s="6"/>
      <c r="U616" s="6"/>
      <c r="V616" s="138"/>
      <c r="W616" s="7"/>
      <c r="X616" s="136"/>
      <c r="Y616" s="7"/>
      <c r="Z616" s="7"/>
      <c r="AA616" s="7"/>
      <c r="AB616" s="7"/>
      <c r="AC616" s="7"/>
      <c r="AD616" s="7"/>
      <c r="AE616" s="7"/>
      <c r="AF616" s="6"/>
      <c r="AG616" s="6"/>
      <c r="AH616" s="6"/>
      <c r="AI616" s="6"/>
      <c r="AJ616" s="6"/>
      <c r="AK616" s="6"/>
    </row>
    <row r="617" ht="14.25" customHeight="1">
      <c r="A617" s="6"/>
      <c r="B617" s="6"/>
      <c r="C617" s="6"/>
      <c r="D617" s="6"/>
      <c r="E617" s="136"/>
      <c r="F617" s="136"/>
      <c r="G617" s="136"/>
      <c r="H617" s="136"/>
      <c r="I617" s="136"/>
      <c r="J617" s="136"/>
      <c r="K617" s="136"/>
      <c r="L617" s="137"/>
      <c r="M617" s="136"/>
      <c r="N617" s="136"/>
      <c r="O617" s="136"/>
      <c r="P617" s="7"/>
      <c r="Q617" s="6"/>
      <c r="R617" s="6"/>
      <c r="S617" s="6"/>
      <c r="T617" s="6"/>
      <c r="U617" s="6"/>
      <c r="V617" s="138"/>
      <c r="W617" s="7"/>
      <c r="X617" s="136"/>
      <c r="Y617" s="7"/>
      <c r="Z617" s="7"/>
      <c r="AA617" s="7"/>
      <c r="AB617" s="7"/>
      <c r="AC617" s="7"/>
      <c r="AD617" s="7"/>
      <c r="AE617" s="7"/>
      <c r="AF617" s="6"/>
      <c r="AG617" s="6"/>
      <c r="AH617" s="6"/>
      <c r="AI617" s="6"/>
      <c r="AJ617" s="6"/>
      <c r="AK617" s="6"/>
    </row>
    <row r="618" ht="14.25" customHeight="1">
      <c r="A618" s="6"/>
      <c r="B618" s="6"/>
      <c r="C618" s="6"/>
      <c r="D618" s="6"/>
      <c r="E618" s="136"/>
      <c r="F618" s="136"/>
      <c r="G618" s="136"/>
      <c r="H618" s="136"/>
      <c r="I618" s="136"/>
      <c r="J618" s="136"/>
      <c r="K618" s="136"/>
      <c r="L618" s="137"/>
      <c r="M618" s="136"/>
      <c r="N618" s="136"/>
      <c r="O618" s="136"/>
      <c r="P618" s="7"/>
      <c r="Q618" s="6"/>
      <c r="R618" s="6"/>
      <c r="S618" s="6"/>
      <c r="T618" s="6"/>
      <c r="U618" s="6"/>
      <c r="V618" s="138"/>
      <c r="W618" s="7"/>
      <c r="X618" s="136"/>
      <c r="Y618" s="7"/>
      <c r="Z618" s="7"/>
      <c r="AA618" s="7"/>
      <c r="AB618" s="7"/>
      <c r="AC618" s="7"/>
      <c r="AD618" s="7"/>
      <c r="AE618" s="7"/>
      <c r="AF618" s="6"/>
      <c r="AG618" s="6"/>
      <c r="AH618" s="6"/>
      <c r="AI618" s="6"/>
      <c r="AJ618" s="6"/>
      <c r="AK618" s="6"/>
    </row>
    <row r="619" ht="14.25" customHeight="1">
      <c r="A619" s="6"/>
      <c r="B619" s="6"/>
      <c r="C619" s="6"/>
      <c r="D619" s="6"/>
      <c r="E619" s="136"/>
      <c r="F619" s="136"/>
      <c r="G619" s="136"/>
      <c r="H619" s="136"/>
      <c r="I619" s="136"/>
      <c r="J619" s="136"/>
      <c r="K619" s="136"/>
      <c r="L619" s="137"/>
      <c r="M619" s="136"/>
      <c r="N619" s="136"/>
      <c r="O619" s="136"/>
      <c r="P619" s="7"/>
      <c r="Q619" s="6"/>
      <c r="R619" s="6"/>
      <c r="S619" s="6"/>
      <c r="T619" s="6"/>
      <c r="U619" s="6"/>
      <c r="V619" s="138"/>
      <c r="W619" s="7"/>
      <c r="X619" s="136"/>
      <c r="Y619" s="7"/>
      <c r="Z619" s="7"/>
      <c r="AA619" s="7"/>
      <c r="AB619" s="7"/>
      <c r="AC619" s="7"/>
      <c r="AD619" s="7"/>
      <c r="AE619" s="7"/>
      <c r="AF619" s="6"/>
      <c r="AG619" s="6"/>
      <c r="AH619" s="6"/>
      <c r="AI619" s="6"/>
      <c r="AJ619" s="6"/>
      <c r="AK619" s="6"/>
    </row>
    <row r="620" ht="14.25" customHeight="1">
      <c r="A620" s="6"/>
      <c r="B620" s="6"/>
      <c r="C620" s="6"/>
      <c r="D620" s="6"/>
      <c r="E620" s="136"/>
      <c r="F620" s="136"/>
      <c r="G620" s="136"/>
      <c r="H620" s="136"/>
      <c r="I620" s="136"/>
      <c r="J620" s="136"/>
      <c r="K620" s="136"/>
      <c r="L620" s="137"/>
      <c r="M620" s="136"/>
      <c r="N620" s="136"/>
      <c r="O620" s="136"/>
      <c r="P620" s="7"/>
      <c r="Q620" s="6"/>
      <c r="R620" s="6"/>
      <c r="S620" s="6"/>
      <c r="T620" s="6"/>
      <c r="U620" s="6"/>
      <c r="V620" s="138"/>
      <c r="W620" s="7"/>
      <c r="X620" s="136"/>
      <c r="Y620" s="7"/>
      <c r="Z620" s="7"/>
      <c r="AA620" s="7"/>
      <c r="AB620" s="7"/>
      <c r="AC620" s="7"/>
      <c r="AD620" s="7"/>
      <c r="AE620" s="7"/>
      <c r="AF620" s="6"/>
      <c r="AG620" s="6"/>
      <c r="AH620" s="6"/>
      <c r="AI620" s="6"/>
      <c r="AJ620" s="6"/>
      <c r="AK620" s="6"/>
    </row>
    <row r="621" ht="14.25" customHeight="1">
      <c r="A621" s="6"/>
      <c r="B621" s="6"/>
      <c r="C621" s="6"/>
      <c r="D621" s="6"/>
      <c r="E621" s="136"/>
      <c r="F621" s="136"/>
      <c r="G621" s="136"/>
      <c r="H621" s="136"/>
      <c r="I621" s="136"/>
      <c r="J621" s="136"/>
      <c r="K621" s="136"/>
      <c r="L621" s="137"/>
      <c r="M621" s="136"/>
      <c r="N621" s="136"/>
      <c r="O621" s="136"/>
      <c r="P621" s="7"/>
      <c r="Q621" s="6"/>
      <c r="R621" s="6"/>
      <c r="S621" s="6"/>
      <c r="T621" s="6"/>
      <c r="U621" s="6"/>
      <c r="V621" s="138"/>
      <c r="W621" s="7"/>
      <c r="X621" s="136"/>
      <c r="Y621" s="7"/>
      <c r="Z621" s="7"/>
      <c r="AA621" s="7"/>
      <c r="AB621" s="7"/>
      <c r="AC621" s="7"/>
      <c r="AD621" s="7"/>
      <c r="AE621" s="7"/>
      <c r="AF621" s="6"/>
      <c r="AG621" s="6"/>
      <c r="AH621" s="6"/>
      <c r="AI621" s="6"/>
      <c r="AJ621" s="6"/>
      <c r="AK621" s="6"/>
    </row>
    <row r="622" ht="14.25" customHeight="1">
      <c r="A622" s="6"/>
      <c r="B622" s="6"/>
      <c r="C622" s="6"/>
      <c r="D622" s="6"/>
      <c r="E622" s="136"/>
      <c r="F622" s="136"/>
      <c r="G622" s="136"/>
      <c r="H622" s="136"/>
      <c r="I622" s="136"/>
      <c r="J622" s="136"/>
      <c r="K622" s="136"/>
      <c r="L622" s="137"/>
      <c r="M622" s="136"/>
      <c r="N622" s="136"/>
      <c r="O622" s="136"/>
      <c r="P622" s="7"/>
      <c r="Q622" s="6"/>
      <c r="R622" s="6"/>
      <c r="S622" s="6"/>
      <c r="T622" s="6"/>
      <c r="U622" s="6"/>
      <c r="V622" s="138"/>
      <c r="W622" s="7"/>
      <c r="X622" s="136"/>
      <c r="Y622" s="7"/>
      <c r="Z622" s="7"/>
      <c r="AA622" s="7"/>
      <c r="AB622" s="7"/>
      <c r="AC622" s="7"/>
      <c r="AD622" s="7"/>
      <c r="AE622" s="7"/>
      <c r="AF622" s="6"/>
      <c r="AG622" s="6"/>
      <c r="AH622" s="6"/>
      <c r="AI622" s="6"/>
      <c r="AJ622" s="6"/>
      <c r="AK622" s="6"/>
    </row>
    <row r="623" ht="14.25" customHeight="1">
      <c r="A623" s="6"/>
      <c r="B623" s="6"/>
      <c r="C623" s="6"/>
      <c r="D623" s="6"/>
      <c r="E623" s="136"/>
      <c r="F623" s="136"/>
      <c r="G623" s="136"/>
      <c r="H623" s="136"/>
      <c r="I623" s="136"/>
      <c r="J623" s="136"/>
      <c r="K623" s="136"/>
      <c r="L623" s="137"/>
      <c r="M623" s="136"/>
      <c r="N623" s="136"/>
      <c r="O623" s="136"/>
      <c r="P623" s="7"/>
      <c r="Q623" s="6"/>
      <c r="R623" s="6"/>
      <c r="S623" s="6"/>
      <c r="T623" s="6"/>
      <c r="U623" s="6"/>
      <c r="V623" s="138"/>
      <c r="W623" s="7"/>
      <c r="X623" s="136"/>
      <c r="Y623" s="7"/>
      <c r="Z623" s="7"/>
      <c r="AA623" s="7"/>
      <c r="AB623" s="7"/>
      <c r="AC623" s="7"/>
      <c r="AD623" s="7"/>
      <c r="AE623" s="7"/>
      <c r="AF623" s="6"/>
      <c r="AG623" s="6"/>
      <c r="AH623" s="6"/>
      <c r="AI623" s="6"/>
      <c r="AJ623" s="6"/>
      <c r="AK623" s="6"/>
    </row>
    <row r="624" ht="14.25" customHeight="1">
      <c r="A624" s="6"/>
      <c r="B624" s="6"/>
      <c r="C624" s="6"/>
      <c r="D624" s="6"/>
      <c r="E624" s="136"/>
      <c r="F624" s="136"/>
      <c r="G624" s="136"/>
      <c r="H624" s="136"/>
      <c r="I624" s="136"/>
      <c r="J624" s="136"/>
      <c r="K624" s="136"/>
      <c r="L624" s="137"/>
      <c r="M624" s="136"/>
      <c r="N624" s="136"/>
      <c r="O624" s="136"/>
      <c r="P624" s="7"/>
      <c r="Q624" s="6"/>
      <c r="R624" s="6"/>
      <c r="S624" s="6"/>
      <c r="T624" s="6"/>
      <c r="U624" s="6"/>
      <c r="V624" s="138"/>
      <c r="W624" s="7"/>
      <c r="X624" s="136"/>
      <c r="Y624" s="7"/>
      <c r="Z624" s="7"/>
      <c r="AA624" s="7"/>
      <c r="AB624" s="7"/>
      <c r="AC624" s="7"/>
      <c r="AD624" s="7"/>
      <c r="AE624" s="7"/>
      <c r="AF624" s="6"/>
      <c r="AG624" s="6"/>
      <c r="AH624" s="6"/>
      <c r="AI624" s="6"/>
      <c r="AJ624" s="6"/>
      <c r="AK624" s="6"/>
    </row>
    <row r="625" ht="14.25" customHeight="1">
      <c r="A625" s="6"/>
      <c r="B625" s="6"/>
      <c r="C625" s="6"/>
      <c r="D625" s="6"/>
      <c r="E625" s="136"/>
      <c r="F625" s="136"/>
      <c r="G625" s="136"/>
      <c r="H625" s="136"/>
      <c r="I625" s="136"/>
      <c r="J625" s="136"/>
      <c r="K625" s="136"/>
      <c r="L625" s="137"/>
      <c r="M625" s="136"/>
      <c r="N625" s="136"/>
      <c r="O625" s="136"/>
      <c r="P625" s="7"/>
      <c r="Q625" s="6"/>
      <c r="R625" s="6"/>
      <c r="S625" s="6"/>
      <c r="T625" s="6"/>
      <c r="U625" s="6"/>
      <c r="V625" s="138"/>
      <c r="W625" s="7"/>
      <c r="X625" s="136"/>
      <c r="Y625" s="7"/>
      <c r="Z625" s="7"/>
      <c r="AA625" s="7"/>
      <c r="AB625" s="7"/>
      <c r="AC625" s="7"/>
      <c r="AD625" s="7"/>
      <c r="AE625" s="7"/>
      <c r="AF625" s="6"/>
      <c r="AG625" s="6"/>
      <c r="AH625" s="6"/>
      <c r="AI625" s="6"/>
      <c r="AJ625" s="6"/>
      <c r="AK625" s="6"/>
    </row>
    <row r="626" ht="14.25" customHeight="1">
      <c r="A626" s="6"/>
      <c r="B626" s="6"/>
      <c r="C626" s="6"/>
      <c r="D626" s="6"/>
      <c r="E626" s="136"/>
      <c r="F626" s="136"/>
      <c r="G626" s="136"/>
      <c r="H626" s="136"/>
      <c r="I626" s="136"/>
      <c r="J626" s="136"/>
      <c r="K626" s="136"/>
      <c r="L626" s="137"/>
      <c r="M626" s="136"/>
      <c r="N626" s="136"/>
      <c r="O626" s="136"/>
      <c r="P626" s="7"/>
      <c r="Q626" s="6"/>
      <c r="R626" s="6"/>
      <c r="S626" s="6"/>
      <c r="T626" s="6"/>
      <c r="U626" s="6"/>
      <c r="V626" s="138"/>
      <c r="W626" s="7"/>
      <c r="X626" s="136"/>
      <c r="Y626" s="7"/>
      <c r="Z626" s="7"/>
      <c r="AA626" s="7"/>
      <c r="AB626" s="7"/>
      <c r="AC626" s="7"/>
      <c r="AD626" s="7"/>
      <c r="AE626" s="7"/>
      <c r="AF626" s="6"/>
      <c r="AG626" s="6"/>
      <c r="AH626" s="6"/>
      <c r="AI626" s="6"/>
      <c r="AJ626" s="6"/>
      <c r="AK626" s="6"/>
    </row>
    <row r="627" ht="14.25" customHeight="1">
      <c r="A627" s="6"/>
      <c r="B627" s="6"/>
      <c r="C627" s="6"/>
      <c r="D627" s="6"/>
      <c r="E627" s="136"/>
      <c r="F627" s="136"/>
      <c r="G627" s="136"/>
      <c r="H627" s="136"/>
      <c r="I627" s="136"/>
      <c r="J627" s="136"/>
      <c r="K627" s="136"/>
      <c r="L627" s="137"/>
      <c r="M627" s="136"/>
      <c r="N627" s="136"/>
      <c r="O627" s="136"/>
      <c r="P627" s="7"/>
      <c r="Q627" s="6"/>
      <c r="R627" s="6"/>
      <c r="S627" s="6"/>
      <c r="T627" s="6"/>
      <c r="U627" s="6"/>
      <c r="V627" s="138"/>
      <c r="W627" s="7"/>
      <c r="X627" s="136"/>
      <c r="Y627" s="7"/>
      <c r="Z627" s="7"/>
      <c r="AA627" s="7"/>
      <c r="AB627" s="7"/>
      <c r="AC627" s="7"/>
      <c r="AD627" s="7"/>
      <c r="AE627" s="7"/>
      <c r="AF627" s="6"/>
      <c r="AG627" s="6"/>
      <c r="AH627" s="6"/>
      <c r="AI627" s="6"/>
      <c r="AJ627" s="6"/>
      <c r="AK627" s="6"/>
    </row>
    <row r="628" ht="14.25" customHeight="1">
      <c r="A628" s="6"/>
      <c r="B628" s="6"/>
      <c r="C628" s="6"/>
      <c r="D628" s="6"/>
      <c r="E628" s="136"/>
      <c r="F628" s="136"/>
      <c r="G628" s="136"/>
      <c r="H628" s="136"/>
      <c r="I628" s="136"/>
      <c r="J628" s="136"/>
      <c r="K628" s="136"/>
      <c r="L628" s="137"/>
      <c r="M628" s="136"/>
      <c r="N628" s="136"/>
      <c r="O628" s="136"/>
      <c r="P628" s="7"/>
      <c r="Q628" s="6"/>
      <c r="R628" s="6"/>
      <c r="S628" s="6"/>
      <c r="T628" s="6"/>
      <c r="U628" s="6"/>
      <c r="V628" s="138"/>
      <c r="W628" s="7"/>
      <c r="X628" s="136"/>
      <c r="Y628" s="7"/>
      <c r="Z628" s="7"/>
      <c r="AA628" s="7"/>
      <c r="AB628" s="7"/>
      <c r="AC628" s="7"/>
      <c r="AD628" s="7"/>
      <c r="AE628" s="7"/>
      <c r="AF628" s="6"/>
      <c r="AG628" s="6"/>
      <c r="AH628" s="6"/>
      <c r="AI628" s="6"/>
      <c r="AJ628" s="6"/>
      <c r="AK628" s="6"/>
    </row>
    <row r="629" ht="14.25" customHeight="1">
      <c r="A629" s="6"/>
      <c r="B629" s="6"/>
      <c r="C629" s="6"/>
      <c r="D629" s="6"/>
      <c r="E629" s="136"/>
      <c r="F629" s="136"/>
      <c r="G629" s="136"/>
      <c r="H629" s="136"/>
      <c r="I629" s="136"/>
      <c r="J629" s="136"/>
      <c r="K629" s="136"/>
      <c r="L629" s="137"/>
      <c r="M629" s="136"/>
      <c r="N629" s="136"/>
      <c r="O629" s="136"/>
      <c r="P629" s="7"/>
      <c r="Q629" s="6"/>
      <c r="R629" s="6"/>
      <c r="S629" s="6"/>
      <c r="T629" s="6"/>
      <c r="U629" s="6"/>
      <c r="V629" s="138"/>
      <c r="W629" s="7"/>
      <c r="X629" s="136"/>
      <c r="Y629" s="7"/>
      <c r="Z629" s="7"/>
      <c r="AA629" s="7"/>
      <c r="AB629" s="7"/>
      <c r="AC629" s="7"/>
      <c r="AD629" s="7"/>
      <c r="AE629" s="7"/>
      <c r="AF629" s="6"/>
      <c r="AG629" s="6"/>
      <c r="AH629" s="6"/>
      <c r="AI629" s="6"/>
      <c r="AJ629" s="6"/>
      <c r="AK629" s="6"/>
    </row>
    <row r="630" ht="14.25" customHeight="1">
      <c r="A630" s="6"/>
      <c r="B630" s="6"/>
      <c r="C630" s="6"/>
      <c r="D630" s="6"/>
      <c r="E630" s="136"/>
      <c r="F630" s="136"/>
      <c r="G630" s="136"/>
      <c r="H630" s="136"/>
      <c r="I630" s="136"/>
      <c r="J630" s="136"/>
      <c r="K630" s="136"/>
      <c r="L630" s="137"/>
      <c r="M630" s="136"/>
      <c r="N630" s="136"/>
      <c r="O630" s="136"/>
      <c r="P630" s="7"/>
      <c r="Q630" s="6"/>
      <c r="R630" s="6"/>
      <c r="S630" s="6"/>
      <c r="T630" s="6"/>
      <c r="U630" s="6"/>
      <c r="V630" s="138"/>
      <c r="W630" s="7"/>
      <c r="X630" s="136"/>
      <c r="Y630" s="7"/>
      <c r="Z630" s="7"/>
      <c r="AA630" s="7"/>
      <c r="AB630" s="7"/>
      <c r="AC630" s="7"/>
      <c r="AD630" s="7"/>
      <c r="AE630" s="7"/>
      <c r="AF630" s="6"/>
      <c r="AG630" s="6"/>
      <c r="AH630" s="6"/>
      <c r="AI630" s="6"/>
      <c r="AJ630" s="6"/>
      <c r="AK630" s="6"/>
    </row>
    <row r="631" ht="14.25" customHeight="1">
      <c r="A631" s="6"/>
      <c r="B631" s="6"/>
      <c r="C631" s="6"/>
      <c r="D631" s="6"/>
      <c r="E631" s="136"/>
      <c r="F631" s="136"/>
      <c r="G631" s="136"/>
      <c r="H631" s="136"/>
      <c r="I631" s="136"/>
      <c r="J631" s="136"/>
      <c r="K631" s="136"/>
      <c r="L631" s="137"/>
      <c r="M631" s="136"/>
      <c r="N631" s="136"/>
      <c r="O631" s="136"/>
      <c r="P631" s="7"/>
      <c r="Q631" s="6"/>
      <c r="R631" s="6"/>
      <c r="S631" s="6"/>
      <c r="T631" s="6"/>
      <c r="U631" s="6"/>
      <c r="V631" s="138"/>
      <c r="W631" s="7"/>
      <c r="X631" s="136"/>
      <c r="Y631" s="7"/>
      <c r="Z631" s="7"/>
      <c r="AA631" s="7"/>
      <c r="AB631" s="7"/>
      <c r="AC631" s="7"/>
      <c r="AD631" s="7"/>
      <c r="AE631" s="7"/>
      <c r="AF631" s="6"/>
      <c r="AG631" s="6"/>
      <c r="AH631" s="6"/>
      <c r="AI631" s="6"/>
      <c r="AJ631" s="6"/>
      <c r="AK631" s="6"/>
    </row>
    <row r="632" ht="14.25" customHeight="1">
      <c r="A632" s="6"/>
      <c r="B632" s="6"/>
      <c r="C632" s="6"/>
      <c r="D632" s="6"/>
      <c r="E632" s="136"/>
      <c r="F632" s="136"/>
      <c r="G632" s="136"/>
      <c r="H632" s="136"/>
      <c r="I632" s="136"/>
      <c r="J632" s="136"/>
      <c r="K632" s="136"/>
      <c r="L632" s="137"/>
      <c r="M632" s="136"/>
      <c r="N632" s="136"/>
      <c r="O632" s="136"/>
      <c r="P632" s="7"/>
      <c r="Q632" s="6"/>
      <c r="R632" s="6"/>
      <c r="S632" s="6"/>
      <c r="T632" s="6"/>
      <c r="U632" s="6"/>
      <c r="V632" s="138"/>
      <c r="W632" s="7"/>
      <c r="X632" s="136"/>
      <c r="Y632" s="7"/>
      <c r="Z632" s="7"/>
      <c r="AA632" s="7"/>
      <c r="AB632" s="7"/>
      <c r="AC632" s="7"/>
      <c r="AD632" s="7"/>
      <c r="AE632" s="7"/>
      <c r="AF632" s="6"/>
      <c r="AG632" s="6"/>
      <c r="AH632" s="6"/>
      <c r="AI632" s="6"/>
      <c r="AJ632" s="6"/>
      <c r="AK632" s="6"/>
    </row>
    <row r="633" ht="14.25" customHeight="1">
      <c r="A633" s="6"/>
      <c r="B633" s="6"/>
      <c r="C633" s="6"/>
      <c r="D633" s="6"/>
      <c r="E633" s="136"/>
      <c r="F633" s="136"/>
      <c r="G633" s="136"/>
      <c r="H633" s="136"/>
      <c r="I633" s="136"/>
      <c r="J633" s="136"/>
      <c r="K633" s="136"/>
      <c r="L633" s="137"/>
      <c r="M633" s="136"/>
      <c r="N633" s="136"/>
      <c r="O633" s="136"/>
      <c r="P633" s="7"/>
      <c r="Q633" s="6"/>
      <c r="R633" s="6"/>
      <c r="S633" s="6"/>
      <c r="T633" s="6"/>
      <c r="U633" s="6"/>
      <c r="V633" s="138"/>
      <c r="W633" s="7"/>
      <c r="X633" s="136"/>
      <c r="Y633" s="7"/>
      <c r="Z633" s="7"/>
      <c r="AA633" s="7"/>
      <c r="AB633" s="7"/>
      <c r="AC633" s="7"/>
      <c r="AD633" s="7"/>
      <c r="AE633" s="7"/>
      <c r="AF633" s="6"/>
      <c r="AG633" s="6"/>
      <c r="AH633" s="6"/>
      <c r="AI633" s="6"/>
      <c r="AJ633" s="6"/>
      <c r="AK633" s="6"/>
    </row>
    <row r="634" ht="14.25" customHeight="1">
      <c r="A634" s="6"/>
      <c r="B634" s="6"/>
      <c r="C634" s="6"/>
      <c r="D634" s="6"/>
      <c r="E634" s="136"/>
      <c r="F634" s="136"/>
      <c r="G634" s="136"/>
      <c r="H634" s="136"/>
      <c r="I634" s="136"/>
      <c r="J634" s="136"/>
      <c r="K634" s="136"/>
      <c r="L634" s="137"/>
      <c r="M634" s="136"/>
      <c r="N634" s="136"/>
      <c r="O634" s="136"/>
      <c r="P634" s="7"/>
      <c r="Q634" s="6"/>
      <c r="R634" s="6"/>
      <c r="S634" s="6"/>
      <c r="T634" s="6"/>
      <c r="U634" s="6"/>
      <c r="V634" s="138"/>
      <c r="W634" s="7"/>
      <c r="X634" s="136"/>
      <c r="Y634" s="7"/>
      <c r="Z634" s="7"/>
      <c r="AA634" s="7"/>
      <c r="AB634" s="7"/>
      <c r="AC634" s="7"/>
      <c r="AD634" s="7"/>
      <c r="AE634" s="7"/>
      <c r="AF634" s="6"/>
      <c r="AG634" s="6"/>
      <c r="AH634" s="6"/>
      <c r="AI634" s="6"/>
      <c r="AJ634" s="6"/>
      <c r="AK634" s="6"/>
    </row>
    <row r="635" ht="14.25" customHeight="1">
      <c r="A635" s="6"/>
      <c r="B635" s="6"/>
      <c r="C635" s="6"/>
      <c r="D635" s="6"/>
      <c r="E635" s="136"/>
      <c r="F635" s="136"/>
      <c r="G635" s="136"/>
      <c r="H635" s="136"/>
      <c r="I635" s="136"/>
      <c r="J635" s="136"/>
      <c r="K635" s="136"/>
      <c r="L635" s="137"/>
      <c r="M635" s="136"/>
      <c r="N635" s="136"/>
      <c r="O635" s="136"/>
      <c r="P635" s="7"/>
      <c r="Q635" s="6"/>
      <c r="R635" s="6"/>
      <c r="S635" s="6"/>
      <c r="T635" s="6"/>
      <c r="U635" s="6"/>
      <c r="V635" s="138"/>
      <c r="W635" s="7"/>
      <c r="X635" s="136"/>
      <c r="Y635" s="7"/>
      <c r="Z635" s="7"/>
      <c r="AA635" s="7"/>
      <c r="AB635" s="7"/>
      <c r="AC635" s="7"/>
      <c r="AD635" s="7"/>
      <c r="AE635" s="7"/>
      <c r="AF635" s="6"/>
      <c r="AG635" s="6"/>
      <c r="AH635" s="6"/>
      <c r="AI635" s="6"/>
      <c r="AJ635" s="6"/>
      <c r="AK635" s="6"/>
    </row>
    <row r="636" ht="14.25" customHeight="1">
      <c r="A636" s="6"/>
      <c r="B636" s="6"/>
      <c r="C636" s="6"/>
      <c r="D636" s="6"/>
      <c r="E636" s="136"/>
      <c r="F636" s="136"/>
      <c r="G636" s="136"/>
      <c r="H636" s="136"/>
      <c r="I636" s="136"/>
      <c r="J636" s="136"/>
      <c r="K636" s="136"/>
      <c r="L636" s="137"/>
      <c r="M636" s="136"/>
      <c r="N636" s="136"/>
      <c r="O636" s="136"/>
      <c r="P636" s="7"/>
      <c r="Q636" s="6"/>
      <c r="R636" s="6"/>
      <c r="S636" s="6"/>
      <c r="T636" s="6"/>
      <c r="U636" s="6"/>
      <c r="V636" s="138"/>
      <c r="W636" s="7"/>
      <c r="X636" s="136"/>
      <c r="Y636" s="7"/>
      <c r="Z636" s="7"/>
      <c r="AA636" s="7"/>
      <c r="AB636" s="7"/>
      <c r="AC636" s="7"/>
      <c r="AD636" s="7"/>
      <c r="AE636" s="7"/>
      <c r="AF636" s="6"/>
      <c r="AG636" s="6"/>
      <c r="AH636" s="6"/>
      <c r="AI636" s="6"/>
      <c r="AJ636" s="6"/>
      <c r="AK636" s="6"/>
    </row>
    <row r="637" ht="14.25" customHeight="1">
      <c r="A637" s="6"/>
      <c r="B637" s="6"/>
      <c r="C637" s="6"/>
      <c r="D637" s="6"/>
      <c r="E637" s="136"/>
      <c r="F637" s="136"/>
      <c r="G637" s="136"/>
      <c r="H637" s="136"/>
      <c r="I637" s="136"/>
      <c r="J637" s="136"/>
      <c r="K637" s="136"/>
      <c r="L637" s="137"/>
      <c r="M637" s="136"/>
      <c r="N637" s="136"/>
      <c r="O637" s="136"/>
      <c r="P637" s="7"/>
      <c r="Q637" s="6"/>
      <c r="R637" s="6"/>
      <c r="S637" s="6"/>
      <c r="T637" s="6"/>
      <c r="U637" s="6"/>
      <c r="V637" s="138"/>
      <c r="W637" s="7"/>
      <c r="X637" s="136"/>
      <c r="Y637" s="7"/>
      <c r="Z637" s="7"/>
      <c r="AA637" s="7"/>
      <c r="AB637" s="7"/>
      <c r="AC637" s="7"/>
      <c r="AD637" s="7"/>
      <c r="AE637" s="7"/>
      <c r="AF637" s="6"/>
      <c r="AG637" s="6"/>
      <c r="AH637" s="6"/>
      <c r="AI637" s="6"/>
      <c r="AJ637" s="6"/>
      <c r="AK637" s="6"/>
    </row>
    <row r="638" ht="14.25" customHeight="1">
      <c r="A638" s="6"/>
      <c r="B638" s="6"/>
      <c r="C638" s="6"/>
      <c r="D638" s="6"/>
      <c r="E638" s="136"/>
      <c r="F638" s="136"/>
      <c r="G638" s="136"/>
      <c r="H638" s="136"/>
      <c r="I638" s="136"/>
      <c r="J638" s="136"/>
      <c r="K638" s="136"/>
      <c r="L638" s="137"/>
      <c r="M638" s="136"/>
      <c r="N638" s="136"/>
      <c r="O638" s="136"/>
      <c r="P638" s="7"/>
      <c r="Q638" s="6"/>
      <c r="R638" s="6"/>
      <c r="S638" s="6"/>
      <c r="T638" s="6"/>
      <c r="U638" s="6"/>
      <c r="V638" s="138"/>
      <c r="W638" s="7"/>
      <c r="X638" s="136"/>
      <c r="Y638" s="7"/>
      <c r="Z638" s="7"/>
      <c r="AA638" s="7"/>
      <c r="AB638" s="7"/>
      <c r="AC638" s="7"/>
      <c r="AD638" s="7"/>
      <c r="AE638" s="7"/>
      <c r="AF638" s="6"/>
      <c r="AG638" s="6"/>
      <c r="AH638" s="6"/>
      <c r="AI638" s="6"/>
      <c r="AJ638" s="6"/>
      <c r="AK638" s="6"/>
    </row>
    <row r="639" ht="14.25" customHeight="1">
      <c r="A639" s="6"/>
      <c r="B639" s="6"/>
      <c r="C639" s="6"/>
      <c r="D639" s="6"/>
      <c r="E639" s="136"/>
      <c r="F639" s="136"/>
      <c r="G639" s="136"/>
      <c r="H639" s="136"/>
      <c r="I639" s="136"/>
      <c r="J639" s="136"/>
      <c r="K639" s="136"/>
      <c r="L639" s="137"/>
      <c r="M639" s="136"/>
      <c r="N639" s="136"/>
      <c r="O639" s="136"/>
      <c r="P639" s="7"/>
      <c r="Q639" s="6"/>
      <c r="R639" s="6"/>
      <c r="S639" s="6"/>
      <c r="T639" s="6"/>
      <c r="U639" s="6"/>
      <c r="V639" s="138"/>
      <c r="W639" s="7"/>
      <c r="X639" s="136"/>
      <c r="Y639" s="7"/>
      <c r="Z639" s="7"/>
      <c r="AA639" s="7"/>
      <c r="AB639" s="7"/>
      <c r="AC639" s="7"/>
      <c r="AD639" s="7"/>
      <c r="AE639" s="7"/>
      <c r="AF639" s="6"/>
      <c r="AG639" s="6"/>
      <c r="AH639" s="6"/>
      <c r="AI639" s="6"/>
      <c r="AJ639" s="6"/>
      <c r="AK639" s="6"/>
    </row>
    <row r="640" ht="14.25" customHeight="1">
      <c r="A640" s="6"/>
      <c r="B640" s="6"/>
      <c r="C640" s="6"/>
      <c r="D640" s="6"/>
      <c r="E640" s="136"/>
      <c r="F640" s="136"/>
      <c r="G640" s="136"/>
      <c r="H640" s="136"/>
      <c r="I640" s="136"/>
      <c r="J640" s="136"/>
      <c r="K640" s="136"/>
      <c r="L640" s="137"/>
      <c r="M640" s="136"/>
      <c r="N640" s="136"/>
      <c r="O640" s="136"/>
      <c r="P640" s="7"/>
      <c r="Q640" s="6"/>
      <c r="R640" s="6"/>
      <c r="S640" s="6"/>
      <c r="T640" s="6"/>
      <c r="U640" s="6"/>
      <c r="V640" s="138"/>
      <c r="W640" s="7"/>
      <c r="X640" s="136"/>
      <c r="Y640" s="7"/>
      <c r="Z640" s="7"/>
      <c r="AA640" s="7"/>
      <c r="AB640" s="7"/>
      <c r="AC640" s="7"/>
      <c r="AD640" s="7"/>
      <c r="AE640" s="7"/>
      <c r="AF640" s="6"/>
      <c r="AG640" s="6"/>
      <c r="AH640" s="6"/>
      <c r="AI640" s="6"/>
      <c r="AJ640" s="6"/>
      <c r="AK640" s="6"/>
    </row>
    <row r="641" ht="14.25" customHeight="1">
      <c r="A641" s="6"/>
      <c r="B641" s="6"/>
      <c r="C641" s="6"/>
      <c r="D641" s="6"/>
      <c r="E641" s="136"/>
      <c r="F641" s="136"/>
      <c r="G641" s="136"/>
      <c r="H641" s="136"/>
      <c r="I641" s="136"/>
      <c r="J641" s="136"/>
      <c r="K641" s="136"/>
      <c r="L641" s="137"/>
      <c r="M641" s="136"/>
      <c r="N641" s="136"/>
      <c r="O641" s="136"/>
      <c r="P641" s="7"/>
      <c r="Q641" s="6"/>
      <c r="R641" s="6"/>
      <c r="S641" s="6"/>
      <c r="T641" s="6"/>
      <c r="U641" s="6"/>
      <c r="V641" s="138"/>
      <c r="W641" s="7"/>
      <c r="X641" s="136"/>
      <c r="Y641" s="7"/>
      <c r="Z641" s="7"/>
      <c r="AA641" s="7"/>
      <c r="AB641" s="7"/>
      <c r="AC641" s="7"/>
      <c r="AD641" s="7"/>
      <c r="AE641" s="7"/>
      <c r="AF641" s="6"/>
      <c r="AG641" s="6"/>
      <c r="AH641" s="6"/>
      <c r="AI641" s="6"/>
      <c r="AJ641" s="6"/>
      <c r="AK641" s="6"/>
    </row>
    <row r="642" ht="14.25" customHeight="1">
      <c r="A642" s="6"/>
      <c r="B642" s="6"/>
      <c r="C642" s="6"/>
      <c r="D642" s="6"/>
      <c r="E642" s="136"/>
      <c r="F642" s="136"/>
      <c r="G642" s="136"/>
      <c r="H642" s="136"/>
      <c r="I642" s="136"/>
      <c r="J642" s="136"/>
      <c r="K642" s="136"/>
      <c r="L642" s="137"/>
      <c r="M642" s="136"/>
      <c r="N642" s="136"/>
      <c r="O642" s="136"/>
      <c r="P642" s="7"/>
      <c r="Q642" s="6"/>
      <c r="R642" s="6"/>
      <c r="S642" s="6"/>
      <c r="T642" s="6"/>
      <c r="U642" s="6"/>
      <c r="V642" s="138"/>
      <c r="W642" s="7"/>
      <c r="X642" s="136"/>
      <c r="Y642" s="7"/>
      <c r="Z642" s="7"/>
      <c r="AA642" s="7"/>
      <c r="AB642" s="7"/>
      <c r="AC642" s="7"/>
      <c r="AD642" s="7"/>
      <c r="AE642" s="7"/>
      <c r="AF642" s="6"/>
      <c r="AG642" s="6"/>
      <c r="AH642" s="6"/>
      <c r="AI642" s="6"/>
      <c r="AJ642" s="6"/>
      <c r="AK642" s="6"/>
    </row>
    <row r="643" ht="14.25" customHeight="1">
      <c r="A643" s="6"/>
      <c r="B643" s="6"/>
      <c r="C643" s="6"/>
      <c r="D643" s="6"/>
      <c r="E643" s="136"/>
      <c r="F643" s="136"/>
      <c r="G643" s="136"/>
      <c r="H643" s="136"/>
      <c r="I643" s="136"/>
      <c r="J643" s="136"/>
      <c r="K643" s="136"/>
      <c r="L643" s="137"/>
      <c r="M643" s="136"/>
      <c r="N643" s="136"/>
      <c r="O643" s="136"/>
      <c r="P643" s="7"/>
      <c r="Q643" s="6"/>
      <c r="R643" s="6"/>
      <c r="S643" s="6"/>
      <c r="T643" s="6"/>
      <c r="U643" s="6"/>
      <c r="V643" s="138"/>
      <c r="W643" s="7"/>
      <c r="X643" s="136"/>
      <c r="Y643" s="7"/>
      <c r="Z643" s="7"/>
      <c r="AA643" s="7"/>
      <c r="AB643" s="7"/>
      <c r="AC643" s="7"/>
      <c r="AD643" s="7"/>
      <c r="AE643" s="7"/>
      <c r="AF643" s="6"/>
      <c r="AG643" s="6"/>
      <c r="AH643" s="6"/>
      <c r="AI643" s="6"/>
      <c r="AJ643" s="6"/>
      <c r="AK643" s="6"/>
    </row>
    <row r="644" ht="14.25" customHeight="1">
      <c r="A644" s="6"/>
      <c r="B644" s="6"/>
      <c r="C644" s="6"/>
      <c r="D644" s="6"/>
      <c r="E644" s="136"/>
      <c r="F644" s="136"/>
      <c r="G644" s="136"/>
      <c r="H644" s="136"/>
      <c r="I644" s="136"/>
      <c r="J644" s="136"/>
      <c r="K644" s="136"/>
      <c r="L644" s="137"/>
      <c r="M644" s="136"/>
      <c r="N644" s="136"/>
      <c r="O644" s="136"/>
      <c r="P644" s="7"/>
      <c r="Q644" s="6"/>
      <c r="R644" s="6"/>
      <c r="S644" s="6"/>
      <c r="T644" s="6"/>
      <c r="U644" s="6"/>
      <c r="V644" s="138"/>
      <c r="W644" s="7"/>
      <c r="X644" s="136"/>
      <c r="Y644" s="7"/>
      <c r="Z644" s="7"/>
      <c r="AA644" s="7"/>
      <c r="AB644" s="7"/>
      <c r="AC644" s="7"/>
      <c r="AD644" s="7"/>
      <c r="AE644" s="7"/>
      <c r="AF644" s="6"/>
      <c r="AG644" s="6"/>
      <c r="AH644" s="6"/>
      <c r="AI644" s="6"/>
      <c r="AJ644" s="6"/>
      <c r="AK644" s="6"/>
    </row>
    <row r="645" ht="14.25" customHeight="1">
      <c r="A645" s="6"/>
      <c r="B645" s="6"/>
      <c r="C645" s="6"/>
      <c r="D645" s="6"/>
      <c r="E645" s="136"/>
      <c r="F645" s="136"/>
      <c r="G645" s="136"/>
      <c r="H645" s="136"/>
      <c r="I645" s="136"/>
      <c r="J645" s="136"/>
      <c r="K645" s="136"/>
      <c r="L645" s="137"/>
      <c r="M645" s="136"/>
      <c r="N645" s="136"/>
      <c r="O645" s="136"/>
      <c r="P645" s="7"/>
      <c r="Q645" s="6"/>
      <c r="R645" s="6"/>
      <c r="S645" s="6"/>
      <c r="T645" s="6"/>
      <c r="U645" s="6"/>
      <c r="V645" s="138"/>
      <c r="W645" s="7"/>
      <c r="X645" s="136"/>
      <c r="Y645" s="7"/>
      <c r="Z645" s="7"/>
      <c r="AA645" s="7"/>
      <c r="AB645" s="7"/>
      <c r="AC645" s="7"/>
      <c r="AD645" s="7"/>
      <c r="AE645" s="7"/>
      <c r="AF645" s="6"/>
      <c r="AG645" s="6"/>
      <c r="AH645" s="6"/>
      <c r="AI645" s="6"/>
      <c r="AJ645" s="6"/>
      <c r="AK645" s="6"/>
    </row>
    <row r="646" ht="14.25" customHeight="1">
      <c r="A646" s="6"/>
      <c r="B646" s="6"/>
      <c r="C646" s="6"/>
      <c r="D646" s="6"/>
      <c r="E646" s="136"/>
      <c r="F646" s="136"/>
      <c r="G646" s="136"/>
      <c r="H646" s="136"/>
      <c r="I646" s="136"/>
      <c r="J646" s="136"/>
      <c r="K646" s="136"/>
      <c r="L646" s="137"/>
      <c r="M646" s="136"/>
      <c r="N646" s="136"/>
      <c r="O646" s="136"/>
      <c r="P646" s="7"/>
      <c r="Q646" s="6"/>
      <c r="R646" s="6"/>
      <c r="S646" s="6"/>
      <c r="T646" s="6"/>
      <c r="U646" s="6"/>
      <c r="V646" s="138"/>
      <c r="W646" s="7"/>
      <c r="X646" s="136"/>
      <c r="Y646" s="7"/>
      <c r="Z646" s="7"/>
      <c r="AA646" s="7"/>
      <c r="AB646" s="7"/>
      <c r="AC646" s="7"/>
      <c r="AD646" s="7"/>
      <c r="AE646" s="7"/>
      <c r="AF646" s="6"/>
      <c r="AG646" s="6"/>
      <c r="AH646" s="6"/>
      <c r="AI646" s="6"/>
      <c r="AJ646" s="6"/>
      <c r="AK646" s="6"/>
    </row>
    <row r="647" ht="14.25" customHeight="1">
      <c r="A647" s="6"/>
      <c r="B647" s="6"/>
      <c r="C647" s="6"/>
      <c r="D647" s="6"/>
      <c r="E647" s="136"/>
      <c r="F647" s="136"/>
      <c r="G647" s="136"/>
      <c r="H647" s="136"/>
      <c r="I647" s="136"/>
      <c r="J647" s="136"/>
      <c r="K647" s="136"/>
      <c r="L647" s="137"/>
      <c r="M647" s="136"/>
      <c r="N647" s="136"/>
      <c r="O647" s="136"/>
      <c r="P647" s="7"/>
      <c r="Q647" s="6"/>
      <c r="R647" s="6"/>
      <c r="S647" s="6"/>
      <c r="T647" s="6"/>
      <c r="U647" s="6"/>
      <c r="V647" s="138"/>
      <c r="W647" s="7"/>
      <c r="X647" s="136"/>
      <c r="Y647" s="7"/>
      <c r="Z647" s="7"/>
      <c r="AA647" s="7"/>
      <c r="AB647" s="7"/>
      <c r="AC647" s="7"/>
      <c r="AD647" s="7"/>
      <c r="AE647" s="7"/>
      <c r="AF647" s="6"/>
      <c r="AG647" s="6"/>
      <c r="AH647" s="6"/>
      <c r="AI647" s="6"/>
      <c r="AJ647" s="6"/>
      <c r="AK647" s="6"/>
    </row>
    <row r="648" ht="14.25" customHeight="1">
      <c r="A648" s="6"/>
      <c r="B648" s="6"/>
      <c r="C648" s="6"/>
      <c r="D648" s="6"/>
      <c r="E648" s="136"/>
      <c r="F648" s="136"/>
      <c r="G648" s="136"/>
      <c r="H648" s="136"/>
      <c r="I648" s="136"/>
      <c r="J648" s="136"/>
      <c r="K648" s="136"/>
      <c r="L648" s="137"/>
      <c r="M648" s="136"/>
      <c r="N648" s="136"/>
      <c r="O648" s="136"/>
      <c r="P648" s="7"/>
      <c r="Q648" s="6"/>
      <c r="R648" s="6"/>
      <c r="S648" s="6"/>
      <c r="T648" s="6"/>
      <c r="U648" s="6"/>
      <c r="V648" s="138"/>
      <c r="W648" s="7"/>
      <c r="X648" s="136"/>
      <c r="Y648" s="7"/>
      <c r="Z648" s="7"/>
      <c r="AA648" s="7"/>
      <c r="AB648" s="7"/>
      <c r="AC648" s="7"/>
      <c r="AD648" s="7"/>
      <c r="AE648" s="7"/>
      <c r="AF648" s="6"/>
      <c r="AG648" s="6"/>
      <c r="AH648" s="6"/>
      <c r="AI648" s="6"/>
      <c r="AJ648" s="6"/>
      <c r="AK648" s="6"/>
    </row>
    <row r="649" ht="14.25" customHeight="1">
      <c r="A649" s="6"/>
      <c r="B649" s="6"/>
      <c r="C649" s="6"/>
      <c r="D649" s="6"/>
      <c r="E649" s="136"/>
      <c r="F649" s="136"/>
      <c r="G649" s="136"/>
      <c r="H649" s="136"/>
      <c r="I649" s="136"/>
      <c r="J649" s="136"/>
      <c r="K649" s="136"/>
      <c r="L649" s="137"/>
      <c r="M649" s="136"/>
      <c r="N649" s="136"/>
      <c r="O649" s="136"/>
      <c r="P649" s="7"/>
      <c r="Q649" s="6"/>
      <c r="R649" s="6"/>
      <c r="S649" s="6"/>
      <c r="T649" s="6"/>
      <c r="U649" s="6"/>
      <c r="V649" s="138"/>
      <c r="W649" s="7"/>
      <c r="X649" s="136"/>
      <c r="Y649" s="7"/>
      <c r="Z649" s="7"/>
      <c r="AA649" s="7"/>
      <c r="AB649" s="7"/>
      <c r="AC649" s="7"/>
      <c r="AD649" s="7"/>
      <c r="AE649" s="7"/>
      <c r="AF649" s="6"/>
      <c r="AG649" s="6"/>
      <c r="AH649" s="6"/>
      <c r="AI649" s="6"/>
      <c r="AJ649" s="6"/>
      <c r="AK649" s="6"/>
    </row>
    <row r="650" ht="14.25" customHeight="1">
      <c r="A650" s="6"/>
      <c r="B650" s="6"/>
      <c r="C650" s="6"/>
      <c r="D650" s="6"/>
      <c r="E650" s="136"/>
      <c r="F650" s="136"/>
      <c r="G650" s="136"/>
      <c r="H650" s="136"/>
      <c r="I650" s="136"/>
      <c r="J650" s="136"/>
      <c r="K650" s="136"/>
      <c r="L650" s="137"/>
      <c r="M650" s="136"/>
      <c r="N650" s="136"/>
      <c r="O650" s="136"/>
      <c r="P650" s="7"/>
      <c r="Q650" s="6"/>
      <c r="R650" s="6"/>
      <c r="S650" s="6"/>
      <c r="T650" s="6"/>
      <c r="U650" s="6"/>
      <c r="V650" s="138"/>
      <c r="W650" s="7"/>
      <c r="X650" s="136"/>
      <c r="Y650" s="7"/>
      <c r="Z650" s="7"/>
      <c r="AA650" s="7"/>
      <c r="AB650" s="7"/>
      <c r="AC650" s="7"/>
      <c r="AD650" s="7"/>
      <c r="AE650" s="7"/>
      <c r="AF650" s="6"/>
      <c r="AG650" s="6"/>
      <c r="AH650" s="6"/>
      <c r="AI650" s="6"/>
      <c r="AJ650" s="6"/>
      <c r="AK650" s="6"/>
    </row>
    <row r="651" ht="14.25" customHeight="1">
      <c r="A651" s="6"/>
      <c r="B651" s="6"/>
      <c r="C651" s="6"/>
      <c r="D651" s="6"/>
      <c r="E651" s="136"/>
      <c r="F651" s="136"/>
      <c r="G651" s="136"/>
      <c r="H651" s="136"/>
      <c r="I651" s="136"/>
      <c r="J651" s="136"/>
      <c r="K651" s="136"/>
      <c r="L651" s="137"/>
      <c r="M651" s="136"/>
      <c r="N651" s="136"/>
      <c r="O651" s="136"/>
      <c r="P651" s="7"/>
      <c r="Q651" s="6"/>
      <c r="R651" s="6"/>
      <c r="S651" s="6"/>
      <c r="T651" s="6"/>
      <c r="U651" s="6"/>
      <c r="V651" s="138"/>
      <c r="W651" s="7"/>
      <c r="X651" s="136"/>
      <c r="Y651" s="7"/>
      <c r="Z651" s="7"/>
      <c r="AA651" s="7"/>
      <c r="AB651" s="7"/>
      <c r="AC651" s="7"/>
      <c r="AD651" s="7"/>
      <c r="AE651" s="7"/>
      <c r="AF651" s="6"/>
      <c r="AG651" s="6"/>
      <c r="AH651" s="6"/>
      <c r="AI651" s="6"/>
      <c r="AJ651" s="6"/>
      <c r="AK651" s="6"/>
    </row>
    <row r="652" ht="14.25" customHeight="1">
      <c r="A652" s="6"/>
      <c r="B652" s="6"/>
      <c r="C652" s="6"/>
      <c r="D652" s="6"/>
      <c r="E652" s="136"/>
      <c r="F652" s="136"/>
      <c r="G652" s="136"/>
      <c r="H652" s="136"/>
      <c r="I652" s="136"/>
      <c r="J652" s="136"/>
      <c r="K652" s="136"/>
      <c r="L652" s="137"/>
      <c r="M652" s="136"/>
      <c r="N652" s="136"/>
      <c r="O652" s="136"/>
      <c r="P652" s="7"/>
      <c r="Q652" s="6"/>
      <c r="R652" s="6"/>
      <c r="S652" s="6"/>
      <c r="T652" s="6"/>
      <c r="U652" s="6"/>
      <c r="V652" s="138"/>
      <c r="W652" s="7"/>
      <c r="X652" s="136"/>
      <c r="Y652" s="7"/>
      <c r="Z652" s="7"/>
      <c r="AA652" s="7"/>
      <c r="AB652" s="7"/>
      <c r="AC652" s="7"/>
      <c r="AD652" s="7"/>
      <c r="AE652" s="7"/>
      <c r="AF652" s="6"/>
      <c r="AG652" s="6"/>
      <c r="AH652" s="6"/>
      <c r="AI652" s="6"/>
      <c r="AJ652" s="6"/>
      <c r="AK652" s="6"/>
    </row>
    <row r="653" ht="14.25" customHeight="1">
      <c r="A653" s="6"/>
      <c r="B653" s="6"/>
      <c r="C653" s="6"/>
      <c r="D653" s="6"/>
      <c r="E653" s="136"/>
      <c r="F653" s="136"/>
      <c r="G653" s="136"/>
      <c r="H653" s="136"/>
      <c r="I653" s="136"/>
      <c r="J653" s="136"/>
      <c r="K653" s="136"/>
      <c r="L653" s="137"/>
      <c r="M653" s="136"/>
      <c r="N653" s="136"/>
      <c r="O653" s="136"/>
      <c r="P653" s="7"/>
      <c r="Q653" s="6"/>
      <c r="R653" s="6"/>
      <c r="S653" s="6"/>
      <c r="T653" s="6"/>
      <c r="U653" s="6"/>
      <c r="V653" s="138"/>
      <c r="W653" s="7"/>
      <c r="X653" s="136"/>
      <c r="Y653" s="7"/>
      <c r="Z653" s="7"/>
      <c r="AA653" s="7"/>
      <c r="AB653" s="7"/>
      <c r="AC653" s="7"/>
      <c r="AD653" s="7"/>
      <c r="AE653" s="7"/>
      <c r="AF653" s="6"/>
      <c r="AG653" s="6"/>
      <c r="AH653" s="6"/>
      <c r="AI653" s="6"/>
      <c r="AJ653" s="6"/>
      <c r="AK653" s="6"/>
    </row>
    <row r="654" ht="14.25" customHeight="1">
      <c r="A654" s="6"/>
      <c r="B654" s="6"/>
      <c r="C654" s="6"/>
      <c r="D654" s="6"/>
      <c r="E654" s="136"/>
      <c r="F654" s="136"/>
      <c r="G654" s="136"/>
      <c r="H654" s="136"/>
      <c r="I654" s="136"/>
      <c r="J654" s="136"/>
      <c r="K654" s="136"/>
      <c r="L654" s="137"/>
      <c r="M654" s="136"/>
      <c r="N654" s="136"/>
      <c r="O654" s="136"/>
      <c r="P654" s="7"/>
      <c r="Q654" s="6"/>
      <c r="R654" s="6"/>
      <c r="S654" s="6"/>
      <c r="T654" s="6"/>
      <c r="U654" s="6"/>
      <c r="V654" s="138"/>
      <c r="W654" s="7"/>
      <c r="X654" s="136"/>
      <c r="Y654" s="7"/>
      <c r="Z654" s="7"/>
      <c r="AA654" s="7"/>
      <c r="AB654" s="7"/>
      <c r="AC654" s="7"/>
      <c r="AD654" s="7"/>
      <c r="AE654" s="7"/>
      <c r="AF654" s="6"/>
      <c r="AG654" s="6"/>
      <c r="AH654" s="6"/>
      <c r="AI654" s="6"/>
      <c r="AJ654" s="6"/>
      <c r="AK654" s="6"/>
    </row>
    <row r="655" ht="14.25" customHeight="1">
      <c r="A655" s="6"/>
      <c r="B655" s="6"/>
      <c r="C655" s="6"/>
      <c r="D655" s="6"/>
      <c r="E655" s="136"/>
      <c r="F655" s="136"/>
      <c r="G655" s="136"/>
      <c r="H655" s="136"/>
      <c r="I655" s="136"/>
      <c r="J655" s="136"/>
      <c r="K655" s="136"/>
      <c r="L655" s="137"/>
      <c r="M655" s="136"/>
      <c r="N655" s="136"/>
      <c r="O655" s="136"/>
      <c r="P655" s="7"/>
      <c r="Q655" s="6"/>
      <c r="R655" s="6"/>
      <c r="S655" s="6"/>
      <c r="T655" s="6"/>
      <c r="U655" s="6"/>
      <c r="V655" s="138"/>
      <c r="W655" s="7"/>
      <c r="X655" s="136"/>
      <c r="Y655" s="7"/>
      <c r="Z655" s="7"/>
      <c r="AA655" s="7"/>
      <c r="AB655" s="7"/>
      <c r="AC655" s="7"/>
      <c r="AD655" s="7"/>
      <c r="AE655" s="7"/>
      <c r="AF655" s="6"/>
      <c r="AG655" s="6"/>
      <c r="AH655" s="6"/>
      <c r="AI655" s="6"/>
      <c r="AJ655" s="6"/>
      <c r="AK655" s="6"/>
    </row>
    <row r="656" ht="14.25" customHeight="1">
      <c r="A656" s="6"/>
      <c r="B656" s="6"/>
      <c r="C656" s="6"/>
      <c r="D656" s="6"/>
      <c r="E656" s="136"/>
      <c r="F656" s="136"/>
      <c r="G656" s="136"/>
      <c r="H656" s="136"/>
      <c r="I656" s="136"/>
      <c r="J656" s="136"/>
      <c r="K656" s="136"/>
      <c r="L656" s="137"/>
      <c r="M656" s="136"/>
      <c r="N656" s="136"/>
      <c r="O656" s="136"/>
      <c r="P656" s="7"/>
      <c r="Q656" s="6"/>
      <c r="R656" s="6"/>
      <c r="S656" s="6"/>
      <c r="T656" s="6"/>
      <c r="U656" s="6"/>
      <c r="V656" s="138"/>
      <c r="W656" s="7"/>
      <c r="X656" s="136"/>
      <c r="Y656" s="7"/>
      <c r="Z656" s="7"/>
      <c r="AA656" s="7"/>
      <c r="AB656" s="7"/>
      <c r="AC656" s="7"/>
      <c r="AD656" s="7"/>
      <c r="AE656" s="7"/>
      <c r="AF656" s="6"/>
      <c r="AG656" s="6"/>
      <c r="AH656" s="6"/>
      <c r="AI656" s="6"/>
      <c r="AJ656" s="6"/>
      <c r="AK656" s="6"/>
    </row>
    <row r="657" ht="14.25" customHeight="1">
      <c r="A657" s="6"/>
      <c r="B657" s="6"/>
      <c r="C657" s="6"/>
      <c r="D657" s="6"/>
      <c r="E657" s="136"/>
      <c r="F657" s="136"/>
      <c r="G657" s="136"/>
      <c r="H657" s="136"/>
      <c r="I657" s="136"/>
      <c r="J657" s="136"/>
      <c r="K657" s="136"/>
      <c r="L657" s="137"/>
      <c r="M657" s="136"/>
      <c r="N657" s="136"/>
      <c r="O657" s="136"/>
      <c r="P657" s="7"/>
      <c r="Q657" s="6"/>
      <c r="R657" s="6"/>
      <c r="S657" s="6"/>
      <c r="T657" s="6"/>
      <c r="U657" s="6"/>
      <c r="V657" s="138"/>
      <c r="W657" s="7"/>
      <c r="X657" s="136"/>
      <c r="Y657" s="7"/>
      <c r="Z657" s="7"/>
      <c r="AA657" s="7"/>
      <c r="AB657" s="7"/>
      <c r="AC657" s="7"/>
      <c r="AD657" s="7"/>
      <c r="AE657" s="7"/>
      <c r="AF657" s="6"/>
      <c r="AG657" s="6"/>
      <c r="AH657" s="6"/>
      <c r="AI657" s="6"/>
      <c r="AJ657" s="6"/>
      <c r="AK657" s="6"/>
    </row>
    <row r="658" ht="14.25" customHeight="1">
      <c r="A658" s="6"/>
      <c r="B658" s="6"/>
      <c r="C658" s="6"/>
      <c r="D658" s="6"/>
      <c r="E658" s="136"/>
      <c r="F658" s="136"/>
      <c r="G658" s="136"/>
      <c r="H658" s="136"/>
      <c r="I658" s="136"/>
      <c r="J658" s="136"/>
      <c r="K658" s="136"/>
      <c r="L658" s="137"/>
      <c r="M658" s="136"/>
      <c r="N658" s="136"/>
      <c r="O658" s="136"/>
      <c r="P658" s="7"/>
      <c r="Q658" s="6"/>
      <c r="R658" s="6"/>
      <c r="S658" s="6"/>
      <c r="T658" s="6"/>
      <c r="U658" s="6"/>
      <c r="V658" s="138"/>
      <c r="W658" s="7"/>
      <c r="X658" s="136"/>
      <c r="Y658" s="7"/>
      <c r="Z658" s="7"/>
      <c r="AA658" s="7"/>
      <c r="AB658" s="7"/>
      <c r="AC658" s="7"/>
      <c r="AD658" s="7"/>
      <c r="AE658" s="7"/>
      <c r="AF658" s="6"/>
      <c r="AG658" s="6"/>
      <c r="AH658" s="6"/>
      <c r="AI658" s="6"/>
      <c r="AJ658" s="6"/>
      <c r="AK658" s="6"/>
    </row>
    <row r="659" ht="14.25" customHeight="1">
      <c r="A659" s="6"/>
      <c r="B659" s="6"/>
      <c r="C659" s="6"/>
      <c r="D659" s="6"/>
      <c r="E659" s="136"/>
      <c r="F659" s="136"/>
      <c r="G659" s="136"/>
      <c r="H659" s="136"/>
      <c r="I659" s="136"/>
      <c r="J659" s="136"/>
      <c r="K659" s="136"/>
      <c r="L659" s="137"/>
      <c r="M659" s="136"/>
      <c r="N659" s="136"/>
      <c r="O659" s="136"/>
      <c r="P659" s="7"/>
      <c r="Q659" s="6"/>
      <c r="R659" s="6"/>
      <c r="S659" s="6"/>
      <c r="T659" s="6"/>
      <c r="U659" s="6"/>
      <c r="V659" s="138"/>
      <c r="W659" s="7"/>
      <c r="X659" s="136"/>
      <c r="Y659" s="7"/>
      <c r="Z659" s="7"/>
      <c r="AA659" s="7"/>
      <c r="AB659" s="7"/>
      <c r="AC659" s="7"/>
      <c r="AD659" s="7"/>
      <c r="AE659" s="7"/>
      <c r="AF659" s="6"/>
      <c r="AG659" s="6"/>
      <c r="AH659" s="6"/>
      <c r="AI659" s="6"/>
      <c r="AJ659" s="6"/>
      <c r="AK659" s="6"/>
    </row>
    <row r="660" ht="14.25" customHeight="1">
      <c r="A660" s="6"/>
      <c r="B660" s="6"/>
      <c r="C660" s="6"/>
      <c r="D660" s="6"/>
      <c r="E660" s="136"/>
      <c r="F660" s="136"/>
      <c r="G660" s="136"/>
      <c r="H660" s="136"/>
      <c r="I660" s="136"/>
      <c r="J660" s="136"/>
      <c r="K660" s="136"/>
      <c r="L660" s="137"/>
      <c r="M660" s="136"/>
      <c r="N660" s="136"/>
      <c r="O660" s="136"/>
      <c r="P660" s="7"/>
      <c r="Q660" s="6"/>
      <c r="R660" s="6"/>
      <c r="S660" s="6"/>
      <c r="T660" s="6"/>
      <c r="U660" s="6"/>
      <c r="V660" s="138"/>
      <c r="W660" s="7"/>
      <c r="X660" s="136"/>
      <c r="Y660" s="7"/>
      <c r="Z660" s="7"/>
      <c r="AA660" s="7"/>
      <c r="AB660" s="7"/>
      <c r="AC660" s="7"/>
      <c r="AD660" s="7"/>
      <c r="AE660" s="7"/>
      <c r="AF660" s="6"/>
      <c r="AG660" s="6"/>
      <c r="AH660" s="6"/>
      <c r="AI660" s="6"/>
      <c r="AJ660" s="6"/>
      <c r="AK660" s="6"/>
    </row>
    <row r="661" ht="14.25" customHeight="1">
      <c r="A661" s="6"/>
      <c r="B661" s="6"/>
      <c r="C661" s="6"/>
      <c r="D661" s="6"/>
      <c r="E661" s="136"/>
      <c r="F661" s="136"/>
      <c r="G661" s="136"/>
      <c r="H661" s="136"/>
      <c r="I661" s="136"/>
      <c r="J661" s="136"/>
      <c r="K661" s="136"/>
      <c r="L661" s="137"/>
      <c r="M661" s="136"/>
      <c r="N661" s="136"/>
      <c r="O661" s="136"/>
      <c r="P661" s="7"/>
      <c r="Q661" s="6"/>
      <c r="R661" s="6"/>
      <c r="S661" s="6"/>
      <c r="T661" s="6"/>
      <c r="U661" s="6"/>
      <c r="V661" s="138"/>
      <c r="W661" s="7"/>
      <c r="X661" s="136"/>
      <c r="Y661" s="7"/>
      <c r="Z661" s="7"/>
      <c r="AA661" s="7"/>
      <c r="AB661" s="7"/>
      <c r="AC661" s="7"/>
      <c r="AD661" s="7"/>
      <c r="AE661" s="7"/>
      <c r="AF661" s="6"/>
      <c r="AG661" s="6"/>
      <c r="AH661" s="6"/>
      <c r="AI661" s="6"/>
      <c r="AJ661" s="6"/>
      <c r="AK661" s="6"/>
    </row>
    <row r="662" ht="14.25" customHeight="1">
      <c r="A662" s="6"/>
      <c r="B662" s="6"/>
      <c r="C662" s="6"/>
      <c r="D662" s="6"/>
      <c r="E662" s="136"/>
      <c r="F662" s="136"/>
      <c r="G662" s="136"/>
      <c r="H662" s="136"/>
      <c r="I662" s="136"/>
      <c r="J662" s="136"/>
      <c r="K662" s="136"/>
      <c r="L662" s="137"/>
      <c r="M662" s="136"/>
      <c r="N662" s="136"/>
      <c r="O662" s="136"/>
      <c r="P662" s="7"/>
      <c r="Q662" s="6"/>
      <c r="R662" s="6"/>
      <c r="S662" s="6"/>
      <c r="T662" s="6"/>
      <c r="U662" s="6"/>
      <c r="V662" s="138"/>
      <c r="W662" s="7"/>
      <c r="X662" s="136"/>
      <c r="Y662" s="7"/>
      <c r="Z662" s="7"/>
      <c r="AA662" s="7"/>
      <c r="AB662" s="7"/>
      <c r="AC662" s="7"/>
      <c r="AD662" s="7"/>
      <c r="AE662" s="7"/>
      <c r="AF662" s="6"/>
      <c r="AG662" s="6"/>
      <c r="AH662" s="6"/>
      <c r="AI662" s="6"/>
      <c r="AJ662" s="6"/>
      <c r="AK662" s="6"/>
    </row>
    <row r="663" ht="14.25" customHeight="1">
      <c r="A663" s="6"/>
      <c r="B663" s="6"/>
      <c r="C663" s="6"/>
      <c r="D663" s="6"/>
      <c r="E663" s="136"/>
      <c r="F663" s="136"/>
      <c r="G663" s="136"/>
      <c r="H663" s="136"/>
      <c r="I663" s="136"/>
      <c r="J663" s="136"/>
      <c r="K663" s="136"/>
      <c r="L663" s="137"/>
      <c r="M663" s="136"/>
      <c r="N663" s="136"/>
      <c r="O663" s="136"/>
      <c r="P663" s="7"/>
      <c r="Q663" s="6"/>
      <c r="R663" s="6"/>
      <c r="S663" s="6"/>
      <c r="T663" s="6"/>
      <c r="U663" s="6"/>
      <c r="V663" s="138"/>
      <c r="W663" s="7"/>
      <c r="X663" s="136"/>
      <c r="Y663" s="7"/>
      <c r="Z663" s="7"/>
      <c r="AA663" s="7"/>
      <c r="AB663" s="7"/>
      <c r="AC663" s="7"/>
      <c r="AD663" s="7"/>
      <c r="AE663" s="7"/>
      <c r="AF663" s="6"/>
      <c r="AG663" s="6"/>
      <c r="AH663" s="6"/>
      <c r="AI663" s="6"/>
      <c r="AJ663" s="6"/>
      <c r="AK663" s="6"/>
    </row>
    <row r="664" ht="14.25" customHeight="1">
      <c r="A664" s="6"/>
      <c r="B664" s="6"/>
      <c r="C664" s="6"/>
      <c r="D664" s="6"/>
      <c r="E664" s="136"/>
      <c r="F664" s="136"/>
      <c r="G664" s="136"/>
      <c r="H664" s="136"/>
      <c r="I664" s="136"/>
      <c r="J664" s="136"/>
      <c r="K664" s="136"/>
      <c r="L664" s="137"/>
      <c r="M664" s="136"/>
      <c r="N664" s="136"/>
      <c r="O664" s="136"/>
      <c r="P664" s="7"/>
      <c r="Q664" s="6"/>
      <c r="R664" s="6"/>
      <c r="S664" s="6"/>
      <c r="T664" s="6"/>
      <c r="U664" s="6"/>
      <c r="V664" s="138"/>
      <c r="W664" s="7"/>
      <c r="X664" s="136"/>
      <c r="Y664" s="7"/>
      <c r="Z664" s="7"/>
      <c r="AA664" s="7"/>
      <c r="AB664" s="7"/>
      <c r="AC664" s="7"/>
      <c r="AD664" s="7"/>
      <c r="AE664" s="7"/>
      <c r="AF664" s="6"/>
      <c r="AG664" s="6"/>
      <c r="AH664" s="6"/>
      <c r="AI664" s="6"/>
      <c r="AJ664" s="6"/>
      <c r="AK664" s="6"/>
    </row>
    <row r="665" ht="14.25" customHeight="1">
      <c r="A665" s="6"/>
      <c r="B665" s="6"/>
      <c r="C665" s="6"/>
      <c r="D665" s="6"/>
      <c r="E665" s="136"/>
      <c r="F665" s="136"/>
      <c r="G665" s="136"/>
      <c r="H665" s="136"/>
      <c r="I665" s="136"/>
      <c r="J665" s="136"/>
      <c r="K665" s="136"/>
      <c r="L665" s="137"/>
      <c r="M665" s="136"/>
      <c r="N665" s="136"/>
      <c r="O665" s="136"/>
      <c r="P665" s="7"/>
      <c r="Q665" s="6"/>
      <c r="R665" s="6"/>
      <c r="S665" s="6"/>
      <c r="T665" s="6"/>
      <c r="U665" s="6"/>
      <c r="V665" s="138"/>
      <c r="W665" s="7"/>
      <c r="X665" s="136"/>
      <c r="Y665" s="7"/>
      <c r="Z665" s="7"/>
      <c r="AA665" s="7"/>
      <c r="AB665" s="7"/>
      <c r="AC665" s="7"/>
      <c r="AD665" s="7"/>
      <c r="AE665" s="7"/>
      <c r="AF665" s="6"/>
      <c r="AG665" s="6"/>
      <c r="AH665" s="6"/>
      <c r="AI665" s="6"/>
      <c r="AJ665" s="6"/>
      <c r="AK665" s="6"/>
    </row>
    <row r="666" ht="14.25" customHeight="1">
      <c r="A666" s="6"/>
      <c r="B666" s="6"/>
      <c r="C666" s="6"/>
      <c r="D666" s="6"/>
      <c r="E666" s="136"/>
      <c r="F666" s="136"/>
      <c r="G666" s="136"/>
      <c r="H666" s="136"/>
      <c r="I666" s="136"/>
      <c r="J666" s="136"/>
      <c r="K666" s="136"/>
      <c r="L666" s="137"/>
      <c r="M666" s="136"/>
      <c r="N666" s="136"/>
      <c r="O666" s="136"/>
      <c r="P666" s="7"/>
      <c r="Q666" s="6"/>
      <c r="R666" s="6"/>
      <c r="S666" s="6"/>
      <c r="T666" s="6"/>
      <c r="U666" s="6"/>
      <c r="V666" s="138"/>
      <c r="W666" s="7"/>
      <c r="X666" s="136"/>
      <c r="Y666" s="7"/>
      <c r="Z666" s="7"/>
      <c r="AA666" s="7"/>
      <c r="AB666" s="7"/>
      <c r="AC666" s="7"/>
      <c r="AD666" s="7"/>
      <c r="AE666" s="7"/>
      <c r="AF666" s="6"/>
      <c r="AG666" s="6"/>
      <c r="AH666" s="6"/>
      <c r="AI666" s="6"/>
      <c r="AJ666" s="6"/>
      <c r="AK666" s="6"/>
    </row>
    <row r="667" ht="14.25" customHeight="1">
      <c r="A667" s="6"/>
      <c r="B667" s="6"/>
      <c r="C667" s="6"/>
      <c r="D667" s="6"/>
      <c r="E667" s="136"/>
      <c r="F667" s="136"/>
      <c r="G667" s="136"/>
      <c r="H667" s="136"/>
      <c r="I667" s="136"/>
      <c r="J667" s="136"/>
      <c r="K667" s="136"/>
      <c r="L667" s="137"/>
      <c r="M667" s="136"/>
      <c r="N667" s="136"/>
      <c r="O667" s="136"/>
      <c r="P667" s="7"/>
      <c r="Q667" s="6"/>
      <c r="R667" s="6"/>
      <c r="S667" s="6"/>
      <c r="T667" s="6"/>
      <c r="U667" s="6"/>
      <c r="V667" s="138"/>
      <c r="W667" s="7"/>
      <c r="X667" s="136"/>
      <c r="Y667" s="7"/>
      <c r="Z667" s="7"/>
      <c r="AA667" s="7"/>
      <c r="AB667" s="7"/>
      <c r="AC667" s="7"/>
      <c r="AD667" s="7"/>
      <c r="AE667" s="7"/>
      <c r="AF667" s="6"/>
      <c r="AG667" s="6"/>
      <c r="AH667" s="6"/>
      <c r="AI667" s="6"/>
      <c r="AJ667" s="6"/>
      <c r="AK667" s="6"/>
    </row>
    <row r="668" ht="14.25" customHeight="1">
      <c r="A668" s="6"/>
      <c r="B668" s="6"/>
      <c r="C668" s="6"/>
      <c r="D668" s="6"/>
      <c r="E668" s="136"/>
      <c r="F668" s="136"/>
      <c r="G668" s="136"/>
      <c r="H668" s="136"/>
      <c r="I668" s="136"/>
      <c r="J668" s="136"/>
      <c r="K668" s="136"/>
      <c r="L668" s="137"/>
      <c r="M668" s="136"/>
      <c r="N668" s="136"/>
      <c r="O668" s="136"/>
      <c r="P668" s="7"/>
      <c r="Q668" s="6"/>
      <c r="R668" s="6"/>
      <c r="S668" s="6"/>
      <c r="T668" s="6"/>
      <c r="U668" s="6"/>
      <c r="V668" s="138"/>
      <c r="W668" s="7"/>
      <c r="X668" s="136"/>
      <c r="Y668" s="7"/>
      <c r="Z668" s="7"/>
      <c r="AA668" s="7"/>
      <c r="AB668" s="7"/>
      <c r="AC668" s="7"/>
      <c r="AD668" s="7"/>
      <c r="AE668" s="7"/>
      <c r="AF668" s="6"/>
      <c r="AG668" s="6"/>
      <c r="AH668" s="6"/>
      <c r="AI668" s="6"/>
      <c r="AJ668" s="6"/>
      <c r="AK668" s="6"/>
    </row>
    <row r="669" ht="14.25" customHeight="1">
      <c r="A669" s="6"/>
      <c r="B669" s="6"/>
      <c r="C669" s="6"/>
      <c r="D669" s="6"/>
      <c r="E669" s="136"/>
      <c r="F669" s="136"/>
      <c r="G669" s="136"/>
      <c r="H669" s="136"/>
      <c r="I669" s="136"/>
      <c r="J669" s="136"/>
      <c r="K669" s="136"/>
      <c r="L669" s="137"/>
      <c r="M669" s="136"/>
      <c r="N669" s="136"/>
      <c r="O669" s="136"/>
      <c r="P669" s="7"/>
      <c r="Q669" s="6"/>
      <c r="R669" s="6"/>
      <c r="S669" s="6"/>
      <c r="T669" s="6"/>
      <c r="U669" s="6"/>
      <c r="V669" s="138"/>
      <c r="W669" s="7"/>
      <c r="X669" s="136"/>
      <c r="Y669" s="7"/>
      <c r="Z669" s="7"/>
      <c r="AA669" s="7"/>
      <c r="AB669" s="7"/>
      <c r="AC669" s="7"/>
      <c r="AD669" s="7"/>
      <c r="AE669" s="7"/>
      <c r="AF669" s="6"/>
      <c r="AG669" s="6"/>
      <c r="AH669" s="6"/>
      <c r="AI669" s="6"/>
      <c r="AJ669" s="6"/>
      <c r="AK669" s="6"/>
    </row>
    <row r="670" ht="14.25" customHeight="1">
      <c r="A670" s="6"/>
      <c r="B670" s="6"/>
      <c r="C670" s="6"/>
      <c r="D670" s="6"/>
      <c r="E670" s="136"/>
      <c r="F670" s="136"/>
      <c r="G670" s="136"/>
      <c r="H670" s="136"/>
      <c r="I670" s="136"/>
      <c r="J670" s="136"/>
      <c r="K670" s="136"/>
      <c r="L670" s="137"/>
      <c r="M670" s="136"/>
      <c r="N670" s="136"/>
      <c r="O670" s="136"/>
      <c r="P670" s="7"/>
      <c r="Q670" s="6"/>
      <c r="R670" s="6"/>
      <c r="S670" s="6"/>
      <c r="T670" s="6"/>
      <c r="U670" s="6"/>
      <c r="V670" s="138"/>
      <c r="W670" s="7"/>
      <c r="X670" s="136"/>
      <c r="Y670" s="7"/>
      <c r="Z670" s="7"/>
      <c r="AA670" s="7"/>
      <c r="AB670" s="7"/>
      <c r="AC670" s="7"/>
      <c r="AD670" s="7"/>
      <c r="AE670" s="7"/>
      <c r="AF670" s="6"/>
      <c r="AG670" s="6"/>
      <c r="AH670" s="6"/>
      <c r="AI670" s="6"/>
      <c r="AJ670" s="6"/>
      <c r="AK670" s="6"/>
    </row>
    <row r="671" ht="14.25" customHeight="1">
      <c r="A671" s="6"/>
      <c r="B671" s="6"/>
      <c r="C671" s="6"/>
      <c r="D671" s="6"/>
      <c r="E671" s="136"/>
      <c r="F671" s="136"/>
      <c r="G671" s="136"/>
      <c r="H671" s="136"/>
      <c r="I671" s="136"/>
      <c r="J671" s="136"/>
      <c r="K671" s="136"/>
      <c r="L671" s="137"/>
      <c r="M671" s="136"/>
      <c r="N671" s="136"/>
      <c r="O671" s="136"/>
      <c r="P671" s="7"/>
      <c r="Q671" s="6"/>
      <c r="R671" s="6"/>
      <c r="S671" s="6"/>
      <c r="T671" s="6"/>
      <c r="U671" s="6"/>
      <c r="V671" s="138"/>
      <c r="W671" s="7"/>
      <c r="X671" s="136"/>
      <c r="Y671" s="7"/>
      <c r="Z671" s="7"/>
      <c r="AA671" s="7"/>
      <c r="AB671" s="7"/>
      <c r="AC671" s="7"/>
      <c r="AD671" s="7"/>
      <c r="AE671" s="7"/>
      <c r="AF671" s="6"/>
      <c r="AG671" s="6"/>
      <c r="AH671" s="6"/>
      <c r="AI671" s="6"/>
      <c r="AJ671" s="6"/>
      <c r="AK671" s="6"/>
    </row>
    <row r="672" ht="14.25" customHeight="1">
      <c r="A672" s="6"/>
      <c r="B672" s="6"/>
      <c r="C672" s="6"/>
      <c r="D672" s="6"/>
      <c r="E672" s="136"/>
      <c r="F672" s="136"/>
      <c r="G672" s="136"/>
      <c r="H672" s="136"/>
      <c r="I672" s="136"/>
      <c r="J672" s="136"/>
      <c r="K672" s="136"/>
      <c r="L672" s="137"/>
      <c r="M672" s="136"/>
      <c r="N672" s="136"/>
      <c r="O672" s="136"/>
      <c r="P672" s="7"/>
      <c r="Q672" s="6"/>
      <c r="R672" s="6"/>
      <c r="S672" s="6"/>
      <c r="T672" s="6"/>
      <c r="U672" s="6"/>
      <c r="V672" s="138"/>
      <c r="W672" s="7"/>
      <c r="X672" s="136"/>
      <c r="Y672" s="7"/>
      <c r="Z672" s="7"/>
      <c r="AA672" s="7"/>
      <c r="AB672" s="7"/>
      <c r="AC672" s="7"/>
      <c r="AD672" s="7"/>
      <c r="AE672" s="7"/>
      <c r="AF672" s="6"/>
      <c r="AG672" s="6"/>
      <c r="AH672" s="6"/>
      <c r="AI672" s="6"/>
      <c r="AJ672" s="6"/>
      <c r="AK672" s="6"/>
    </row>
    <row r="673" ht="14.25" customHeight="1">
      <c r="A673" s="6"/>
      <c r="B673" s="6"/>
      <c r="C673" s="6"/>
      <c r="D673" s="6"/>
      <c r="E673" s="136"/>
      <c r="F673" s="136"/>
      <c r="G673" s="136"/>
      <c r="H673" s="136"/>
      <c r="I673" s="136"/>
      <c r="J673" s="136"/>
      <c r="K673" s="136"/>
      <c r="L673" s="137"/>
      <c r="M673" s="136"/>
      <c r="N673" s="136"/>
      <c r="O673" s="136"/>
      <c r="P673" s="7"/>
      <c r="Q673" s="6"/>
      <c r="R673" s="6"/>
      <c r="S673" s="6"/>
      <c r="T673" s="6"/>
      <c r="U673" s="6"/>
      <c r="V673" s="138"/>
      <c r="W673" s="7"/>
      <c r="X673" s="136"/>
      <c r="Y673" s="7"/>
      <c r="Z673" s="7"/>
      <c r="AA673" s="7"/>
      <c r="AB673" s="7"/>
      <c r="AC673" s="7"/>
      <c r="AD673" s="7"/>
      <c r="AE673" s="7"/>
      <c r="AF673" s="6"/>
      <c r="AG673" s="6"/>
      <c r="AH673" s="6"/>
      <c r="AI673" s="6"/>
      <c r="AJ673" s="6"/>
      <c r="AK673" s="6"/>
    </row>
    <row r="674" ht="14.25" customHeight="1">
      <c r="A674" s="6"/>
      <c r="B674" s="6"/>
      <c r="C674" s="6"/>
      <c r="D674" s="6"/>
      <c r="E674" s="136"/>
      <c r="F674" s="136"/>
      <c r="G674" s="136"/>
      <c r="H674" s="136"/>
      <c r="I674" s="136"/>
      <c r="J674" s="136"/>
      <c r="K674" s="136"/>
      <c r="L674" s="137"/>
      <c r="M674" s="136"/>
      <c r="N674" s="136"/>
      <c r="O674" s="136"/>
      <c r="P674" s="7"/>
      <c r="Q674" s="6"/>
      <c r="R674" s="6"/>
      <c r="S674" s="6"/>
      <c r="T674" s="6"/>
      <c r="U674" s="6"/>
      <c r="V674" s="138"/>
      <c r="W674" s="7"/>
      <c r="X674" s="136"/>
      <c r="Y674" s="7"/>
      <c r="Z674" s="7"/>
      <c r="AA674" s="7"/>
      <c r="AB674" s="7"/>
      <c r="AC674" s="7"/>
      <c r="AD674" s="7"/>
      <c r="AE674" s="7"/>
      <c r="AF674" s="6"/>
      <c r="AG674" s="6"/>
      <c r="AH674" s="6"/>
      <c r="AI674" s="6"/>
      <c r="AJ674" s="6"/>
      <c r="AK674" s="6"/>
    </row>
    <row r="675" ht="14.25" customHeight="1">
      <c r="A675" s="6"/>
      <c r="B675" s="6"/>
      <c r="C675" s="6"/>
      <c r="D675" s="6"/>
      <c r="E675" s="136"/>
      <c r="F675" s="136"/>
      <c r="G675" s="136"/>
      <c r="H675" s="136"/>
      <c r="I675" s="136"/>
      <c r="J675" s="136"/>
      <c r="K675" s="136"/>
      <c r="L675" s="137"/>
      <c r="M675" s="136"/>
      <c r="N675" s="136"/>
      <c r="O675" s="136"/>
      <c r="P675" s="7"/>
      <c r="Q675" s="6"/>
      <c r="R675" s="6"/>
      <c r="S675" s="6"/>
      <c r="T675" s="6"/>
      <c r="U675" s="6"/>
      <c r="V675" s="138"/>
      <c r="W675" s="7"/>
      <c r="X675" s="136"/>
      <c r="Y675" s="7"/>
      <c r="Z675" s="7"/>
      <c r="AA675" s="7"/>
      <c r="AB675" s="7"/>
      <c r="AC675" s="7"/>
      <c r="AD675" s="7"/>
      <c r="AE675" s="7"/>
      <c r="AF675" s="6"/>
      <c r="AG675" s="6"/>
      <c r="AH675" s="6"/>
      <c r="AI675" s="6"/>
      <c r="AJ675" s="6"/>
      <c r="AK675" s="6"/>
    </row>
    <row r="676" ht="14.25" customHeight="1">
      <c r="A676" s="6"/>
      <c r="B676" s="6"/>
      <c r="C676" s="6"/>
      <c r="D676" s="6"/>
      <c r="E676" s="136"/>
      <c r="F676" s="136"/>
      <c r="G676" s="136"/>
      <c r="H676" s="136"/>
      <c r="I676" s="136"/>
      <c r="J676" s="136"/>
      <c r="K676" s="136"/>
      <c r="L676" s="137"/>
      <c r="M676" s="136"/>
      <c r="N676" s="136"/>
      <c r="O676" s="136"/>
      <c r="P676" s="7"/>
      <c r="Q676" s="6"/>
      <c r="R676" s="6"/>
      <c r="S676" s="6"/>
      <c r="T676" s="6"/>
      <c r="U676" s="6"/>
      <c r="V676" s="138"/>
      <c r="W676" s="7"/>
      <c r="X676" s="136"/>
      <c r="Y676" s="7"/>
      <c r="Z676" s="7"/>
      <c r="AA676" s="7"/>
      <c r="AB676" s="7"/>
      <c r="AC676" s="7"/>
      <c r="AD676" s="7"/>
      <c r="AE676" s="7"/>
      <c r="AF676" s="6"/>
      <c r="AG676" s="6"/>
      <c r="AH676" s="6"/>
      <c r="AI676" s="6"/>
      <c r="AJ676" s="6"/>
      <c r="AK676" s="6"/>
    </row>
    <row r="677" ht="14.25" customHeight="1">
      <c r="A677" s="6"/>
      <c r="B677" s="6"/>
      <c r="C677" s="6"/>
      <c r="D677" s="6"/>
      <c r="E677" s="136"/>
      <c r="F677" s="136"/>
      <c r="G677" s="136"/>
      <c r="H677" s="136"/>
      <c r="I677" s="136"/>
      <c r="J677" s="136"/>
      <c r="K677" s="136"/>
      <c r="L677" s="137"/>
      <c r="M677" s="136"/>
      <c r="N677" s="136"/>
      <c r="O677" s="136"/>
      <c r="P677" s="7"/>
      <c r="Q677" s="6"/>
      <c r="R677" s="6"/>
      <c r="S677" s="6"/>
      <c r="T677" s="6"/>
      <c r="U677" s="6"/>
      <c r="V677" s="138"/>
      <c r="W677" s="7"/>
      <c r="X677" s="136"/>
      <c r="Y677" s="7"/>
      <c r="Z677" s="7"/>
      <c r="AA677" s="7"/>
      <c r="AB677" s="7"/>
      <c r="AC677" s="7"/>
      <c r="AD677" s="7"/>
      <c r="AE677" s="7"/>
      <c r="AF677" s="6"/>
      <c r="AG677" s="6"/>
      <c r="AH677" s="6"/>
      <c r="AI677" s="6"/>
      <c r="AJ677" s="6"/>
      <c r="AK677" s="6"/>
    </row>
    <row r="678" ht="14.25" customHeight="1">
      <c r="A678" s="6"/>
      <c r="B678" s="6"/>
      <c r="C678" s="6"/>
      <c r="D678" s="6"/>
      <c r="E678" s="136"/>
      <c r="F678" s="136"/>
      <c r="G678" s="136"/>
      <c r="H678" s="136"/>
      <c r="I678" s="136"/>
      <c r="J678" s="136"/>
      <c r="K678" s="136"/>
      <c r="L678" s="137"/>
      <c r="M678" s="136"/>
      <c r="N678" s="136"/>
      <c r="O678" s="136"/>
      <c r="P678" s="7"/>
      <c r="Q678" s="6"/>
      <c r="R678" s="6"/>
      <c r="S678" s="6"/>
      <c r="T678" s="6"/>
      <c r="U678" s="6"/>
      <c r="V678" s="138"/>
      <c r="W678" s="7"/>
      <c r="X678" s="136"/>
      <c r="Y678" s="7"/>
      <c r="Z678" s="7"/>
      <c r="AA678" s="7"/>
      <c r="AB678" s="7"/>
      <c r="AC678" s="7"/>
      <c r="AD678" s="7"/>
      <c r="AE678" s="7"/>
      <c r="AF678" s="6"/>
      <c r="AG678" s="6"/>
      <c r="AH678" s="6"/>
      <c r="AI678" s="6"/>
      <c r="AJ678" s="6"/>
      <c r="AK678" s="6"/>
    </row>
    <row r="679" ht="14.25" customHeight="1">
      <c r="A679" s="6"/>
      <c r="B679" s="6"/>
      <c r="C679" s="6"/>
      <c r="D679" s="6"/>
      <c r="E679" s="136"/>
      <c r="F679" s="136"/>
      <c r="G679" s="136"/>
      <c r="H679" s="136"/>
      <c r="I679" s="136"/>
      <c r="J679" s="136"/>
      <c r="K679" s="136"/>
      <c r="L679" s="137"/>
      <c r="M679" s="136"/>
      <c r="N679" s="136"/>
      <c r="O679" s="136"/>
      <c r="P679" s="7"/>
      <c r="Q679" s="6"/>
      <c r="R679" s="6"/>
      <c r="S679" s="6"/>
      <c r="T679" s="6"/>
      <c r="U679" s="6"/>
      <c r="V679" s="138"/>
      <c r="W679" s="7"/>
      <c r="X679" s="136"/>
      <c r="Y679" s="7"/>
      <c r="Z679" s="7"/>
      <c r="AA679" s="7"/>
      <c r="AB679" s="7"/>
      <c r="AC679" s="7"/>
      <c r="AD679" s="7"/>
      <c r="AE679" s="7"/>
      <c r="AF679" s="6"/>
      <c r="AG679" s="6"/>
      <c r="AH679" s="6"/>
      <c r="AI679" s="6"/>
      <c r="AJ679" s="6"/>
      <c r="AK679" s="6"/>
    </row>
    <row r="680" ht="14.25" customHeight="1">
      <c r="A680" s="6"/>
      <c r="B680" s="6"/>
      <c r="C680" s="6"/>
      <c r="D680" s="6"/>
      <c r="E680" s="136"/>
      <c r="F680" s="136"/>
      <c r="G680" s="136"/>
      <c r="H680" s="136"/>
      <c r="I680" s="136"/>
      <c r="J680" s="136"/>
      <c r="K680" s="136"/>
      <c r="L680" s="137"/>
      <c r="M680" s="136"/>
      <c r="N680" s="136"/>
      <c r="O680" s="136"/>
      <c r="P680" s="7"/>
      <c r="Q680" s="6"/>
      <c r="R680" s="6"/>
      <c r="S680" s="6"/>
      <c r="T680" s="6"/>
      <c r="U680" s="6"/>
      <c r="V680" s="138"/>
      <c r="W680" s="7"/>
      <c r="X680" s="136"/>
      <c r="Y680" s="7"/>
      <c r="Z680" s="7"/>
      <c r="AA680" s="7"/>
      <c r="AB680" s="7"/>
      <c r="AC680" s="7"/>
      <c r="AD680" s="7"/>
      <c r="AE680" s="7"/>
      <c r="AF680" s="6"/>
      <c r="AG680" s="6"/>
      <c r="AH680" s="6"/>
      <c r="AI680" s="6"/>
      <c r="AJ680" s="6"/>
      <c r="AK680" s="6"/>
    </row>
    <row r="681" ht="14.25" customHeight="1">
      <c r="A681" s="6"/>
      <c r="B681" s="6"/>
      <c r="C681" s="6"/>
      <c r="D681" s="6"/>
      <c r="E681" s="136"/>
      <c r="F681" s="136"/>
      <c r="G681" s="136"/>
      <c r="H681" s="136"/>
      <c r="I681" s="136"/>
      <c r="J681" s="136"/>
      <c r="K681" s="136"/>
      <c r="L681" s="137"/>
      <c r="M681" s="136"/>
      <c r="N681" s="136"/>
      <c r="O681" s="136"/>
      <c r="P681" s="7"/>
      <c r="Q681" s="6"/>
      <c r="R681" s="6"/>
      <c r="S681" s="6"/>
      <c r="T681" s="6"/>
      <c r="U681" s="6"/>
      <c r="V681" s="138"/>
      <c r="W681" s="7"/>
      <c r="X681" s="136"/>
      <c r="Y681" s="7"/>
      <c r="Z681" s="7"/>
      <c r="AA681" s="7"/>
      <c r="AB681" s="7"/>
      <c r="AC681" s="7"/>
      <c r="AD681" s="7"/>
      <c r="AE681" s="7"/>
      <c r="AF681" s="6"/>
      <c r="AG681" s="6"/>
      <c r="AH681" s="6"/>
      <c r="AI681" s="6"/>
      <c r="AJ681" s="6"/>
      <c r="AK681" s="6"/>
    </row>
    <row r="682" ht="14.25" customHeight="1">
      <c r="A682" s="6"/>
      <c r="B682" s="6"/>
      <c r="C682" s="6"/>
      <c r="D682" s="6"/>
      <c r="E682" s="136"/>
      <c r="F682" s="136"/>
      <c r="G682" s="136"/>
      <c r="H682" s="136"/>
      <c r="I682" s="136"/>
      <c r="J682" s="136"/>
      <c r="K682" s="136"/>
      <c r="L682" s="137"/>
      <c r="M682" s="136"/>
      <c r="N682" s="136"/>
      <c r="O682" s="136"/>
      <c r="P682" s="7"/>
      <c r="Q682" s="6"/>
      <c r="R682" s="6"/>
      <c r="S682" s="6"/>
      <c r="T682" s="6"/>
      <c r="U682" s="6"/>
      <c r="V682" s="138"/>
      <c r="W682" s="7"/>
      <c r="X682" s="136"/>
      <c r="Y682" s="7"/>
      <c r="Z682" s="7"/>
      <c r="AA682" s="7"/>
      <c r="AB682" s="7"/>
      <c r="AC682" s="7"/>
      <c r="AD682" s="7"/>
      <c r="AE682" s="7"/>
      <c r="AF682" s="6"/>
      <c r="AG682" s="6"/>
      <c r="AH682" s="6"/>
      <c r="AI682" s="6"/>
      <c r="AJ682" s="6"/>
      <c r="AK682" s="6"/>
    </row>
    <row r="683" ht="14.25" customHeight="1">
      <c r="A683" s="6"/>
      <c r="B683" s="6"/>
      <c r="C683" s="6"/>
      <c r="D683" s="6"/>
      <c r="E683" s="136"/>
      <c r="F683" s="136"/>
      <c r="G683" s="136"/>
      <c r="H683" s="136"/>
      <c r="I683" s="136"/>
      <c r="J683" s="136"/>
      <c r="K683" s="136"/>
      <c r="L683" s="137"/>
      <c r="M683" s="136"/>
      <c r="N683" s="136"/>
      <c r="O683" s="136"/>
      <c r="P683" s="7"/>
      <c r="Q683" s="6"/>
      <c r="R683" s="6"/>
      <c r="S683" s="6"/>
      <c r="T683" s="6"/>
      <c r="U683" s="6"/>
      <c r="V683" s="138"/>
      <c r="W683" s="7"/>
      <c r="X683" s="136"/>
      <c r="Y683" s="7"/>
      <c r="Z683" s="7"/>
      <c r="AA683" s="7"/>
      <c r="AB683" s="7"/>
      <c r="AC683" s="7"/>
      <c r="AD683" s="7"/>
      <c r="AE683" s="7"/>
      <c r="AF683" s="6"/>
      <c r="AG683" s="6"/>
      <c r="AH683" s="6"/>
      <c r="AI683" s="6"/>
      <c r="AJ683" s="6"/>
      <c r="AK683" s="6"/>
    </row>
    <row r="684" ht="14.25" customHeight="1">
      <c r="A684" s="6"/>
      <c r="B684" s="6"/>
      <c r="C684" s="6"/>
      <c r="D684" s="6"/>
      <c r="E684" s="136"/>
      <c r="F684" s="136"/>
      <c r="G684" s="136"/>
      <c r="H684" s="136"/>
      <c r="I684" s="136"/>
      <c r="J684" s="136"/>
      <c r="K684" s="136"/>
      <c r="L684" s="137"/>
      <c r="M684" s="136"/>
      <c r="N684" s="136"/>
      <c r="O684" s="136"/>
      <c r="P684" s="7"/>
      <c r="Q684" s="6"/>
      <c r="R684" s="6"/>
      <c r="S684" s="6"/>
      <c r="T684" s="6"/>
      <c r="U684" s="6"/>
      <c r="V684" s="138"/>
      <c r="W684" s="7"/>
      <c r="X684" s="136"/>
      <c r="Y684" s="7"/>
      <c r="Z684" s="7"/>
      <c r="AA684" s="7"/>
      <c r="AB684" s="7"/>
      <c r="AC684" s="7"/>
      <c r="AD684" s="7"/>
      <c r="AE684" s="7"/>
      <c r="AF684" s="6"/>
      <c r="AG684" s="6"/>
      <c r="AH684" s="6"/>
      <c r="AI684" s="6"/>
      <c r="AJ684" s="6"/>
      <c r="AK684" s="6"/>
    </row>
    <row r="685" ht="14.25" customHeight="1">
      <c r="A685" s="6"/>
      <c r="B685" s="6"/>
      <c r="C685" s="6"/>
      <c r="D685" s="6"/>
      <c r="E685" s="136"/>
      <c r="F685" s="136"/>
      <c r="G685" s="136"/>
      <c r="H685" s="136"/>
      <c r="I685" s="136"/>
      <c r="J685" s="136"/>
      <c r="K685" s="136"/>
      <c r="L685" s="137"/>
      <c r="M685" s="136"/>
      <c r="N685" s="136"/>
      <c r="O685" s="136"/>
      <c r="P685" s="7"/>
      <c r="Q685" s="6"/>
      <c r="R685" s="6"/>
      <c r="S685" s="6"/>
      <c r="T685" s="6"/>
      <c r="U685" s="6"/>
      <c r="V685" s="138"/>
      <c r="W685" s="7"/>
      <c r="X685" s="136"/>
      <c r="Y685" s="7"/>
      <c r="Z685" s="7"/>
      <c r="AA685" s="7"/>
      <c r="AB685" s="7"/>
      <c r="AC685" s="7"/>
      <c r="AD685" s="7"/>
      <c r="AE685" s="7"/>
      <c r="AF685" s="6"/>
      <c r="AG685" s="6"/>
      <c r="AH685" s="6"/>
      <c r="AI685" s="6"/>
      <c r="AJ685" s="6"/>
      <c r="AK685" s="6"/>
    </row>
    <row r="686" ht="14.25" customHeight="1">
      <c r="A686" s="6"/>
      <c r="B686" s="6"/>
      <c r="C686" s="6"/>
      <c r="D686" s="6"/>
      <c r="E686" s="136"/>
      <c r="F686" s="136"/>
      <c r="G686" s="136"/>
      <c r="H686" s="136"/>
      <c r="I686" s="136"/>
      <c r="J686" s="136"/>
      <c r="K686" s="136"/>
      <c r="L686" s="137"/>
      <c r="M686" s="136"/>
      <c r="N686" s="136"/>
      <c r="O686" s="136"/>
      <c r="P686" s="7"/>
      <c r="Q686" s="6"/>
      <c r="R686" s="6"/>
      <c r="S686" s="6"/>
      <c r="T686" s="6"/>
      <c r="U686" s="6"/>
      <c r="V686" s="138"/>
      <c r="W686" s="7"/>
      <c r="X686" s="136"/>
      <c r="Y686" s="7"/>
      <c r="Z686" s="7"/>
      <c r="AA686" s="7"/>
      <c r="AB686" s="7"/>
      <c r="AC686" s="7"/>
      <c r="AD686" s="7"/>
      <c r="AE686" s="7"/>
      <c r="AF686" s="6"/>
      <c r="AG686" s="6"/>
      <c r="AH686" s="6"/>
      <c r="AI686" s="6"/>
      <c r="AJ686" s="6"/>
      <c r="AK686" s="6"/>
    </row>
    <row r="687" ht="14.25" customHeight="1">
      <c r="A687" s="6"/>
      <c r="B687" s="6"/>
      <c r="C687" s="6"/>
      <c r="D687" s="6"/>
      <c r="E687" s="136"/>
      <c r="F687" s="136"/>
      <c r="G687" s="136"/>
      <c r="H687" s="136"/>
      <c r="I687" s="136"/>
      <c r="J687" s="136"/>
      <c r="K687" s="136"/>
      <c r="L687" s="137"/>
      <c r="M687" s="136"/>
      <c r="N687" s="136"/>
      <c r="O687" s="136"/>
      <c r="P687" s="7"/>
      <c r="Q687" s="6"/>
      <c r="R687" s="6"/>
      <c r="S687" s="6"/>
      <c r="T687" s="6"/>
      <c r="U687" s="6"/>
      <c r="V687" s="138"/>
      <c r="W687" s="7"/>
      <c r="X687" s="136"/>
      <c r="Y687" s="7"/>
      <c r="Z687" s="7"/>
      <c r="AA687" s="7"/>
      <c r="AB687" s="7"/>
      <c r="AC687" s="7"/>
      <c r="AD687" s="7"/>
      <c r="AE687" s="7"/>
      <c r="AF687" s="6"/>
      <c r="AG687" s="6"/>
      <c r="AH687" s="6"/>
      <c r="AI687" s="6"/>
      <c r="AJ687" s="6"/>
      <c r="AK687" s="6"/>
    </row>
    <row r="688" ht="14.25" customHeight="1">
      <c r="A688" s="6"/>
      <c r="B688" s="6"/>
      <c r="C688" s="6"/>
      <c r="D688" s="6"/>
      <c r="E688" s="136"/>
      <c r="F688" s="136"/>
      <c r="G688" s="136"/>
      <c r="H688" s="136"/>
      <c r="I688" s="136"/>
      <c r="J688" s="136"/>
      <c r="K688" s="136"/>
      <c r="L688" s="137"/>
      <c r="M688" s="136"/>
      <c r="N688" s="136"/>
      <c r="O688" s="136"/>
      <c r="P688" s="7"/>
      <c r="Q688" s="6"/>
      <c r="R688" s="6"/>
      <c r="S688" s="6"/>
      <c r="T688" s="6"/>
      <c r="U688" s="6"/>
      <c r="V688" s="138"/>
      <c r="W688" s="7"/>
      <c r="X688" s="136"/>
      <c r="Y688" s="7"/>
      <c r="Z688" s="7"/>
      <c r="AA688" s="7"/>
      <c r="AB688" s="7"/>
      <c r="AC688" s="7"/>
      <c r="AD688" s="7"/>
      <c r="AE688" s="7"/>
      <c r="AF688" s="6"/>
      <c r="AG688" s="6"/>
      <c r="AH688" s="6"/>
      <c r="AI688" s="6"/>
      <c r="AJ688" s="6"/>
      <c r="AK688" s="6"/>
    </row>
    <row r="689" ht="14.25" customHeight="1">
      <c r="A689" s="6"/>
      <c r="B689" s="6"/>
      <c r="C689" s="6"/>
      <c r="D689" s="6"/>
      <c r="E689" s="136"/>
      <c r="F689" s="136"/>
      <c r="G689" s="136"/>
      <c r="H689" s="136"/>
      <c r="I689" s="136"/>
      <c r="J689" s="136"/>
      <c r="K689" s="136"/>
      <c r="L689" s="137"/>
      <c r="M689" s="136"/>
      <c r="N689" s="136"/>
      <c r="O689" s="136"/>
      <c r="P689" s="7"/>
      <c r="Q689" s="6"/>
      <c r="R689" s="6"/>
      <c r="S689" s="6"/>
      <c r="T689" s="6"/>
      <c r="U689" s="6"/>
      <c r="V689" s="138"/>
      <c r="W689" s="7"/>
      <c r="X689" s="136"/>
      <c r="Y689" s="7"/>
      <c r="Z689" s="7"/>
      <c r="AA689" s="7"/>
      <c r="AB689" s="7"/>
      <c r="AC689" s="7"/>
      <c r="AD689" s="7"/>
      <c r="AE689" s="7"/>
      <c r="AF689" s="6"/>
      <c r="AG689" s="6"/>
      <c r="AH689" s="6"/>
      <c r="AI689" s="6"/>
      <c r="AJ689" s="6"/>
      <c r="AK689" s="6"/>
    </row>
    <row r="690" ht="14.25" customHeight="1">
      <c r="A690" s="6"/>
      <c r="B690" s="6"/>
      <c r="C690" s="6"/>
      <c r="D690" s="6"/>
      <c r="E690" s="136"/>
      <c r="F690" s="136"/>
      <c r="G690" s="136"/>
      <c r="H690" s="136"/>
      <c r="I690" s="136"/>
      <c r="J690" s="136"/>
      <c r="K690" s="136"/>
      <c r="L690" s="137"/>
      <c r="M690" s="136"/>
      <c r="N690" s="136"/>
      <c r="O690" s="136"/>
      <c r="P690" s="7"/>
      <c r="Q690" s="6"/>
      <c r="R690" s="6"/>
      <c r="S690" s="6"/>
      <c r="T690" s="6"/>
      <c r="U690" s="6"/>
      <c r="V690" s="138"/>
      <c r="W690" s="7"/>
      <c r="X690" s="136"/>
      <c r="Y690" s="7"/>
      <c r="Z690" s="7"/>
      <c r="AA690" s="7"/>
      <c r="AB690" s="7"/>
      <c r="AC690" s="7"/>
      <c r="AD690" s="7"/>
      <c r="AE690" s="7"/>
      <c r="AF690" s="6"/>
      <c r="AG690" s="6"/>
      <c r="AH690" s="6"/>
      <c r="AI690" s="6"/>
      <c r="AJ690" s="6"/>
      <c r="AK690" s="6"/>
    </row>
    <row r="691" ht="14.25" customHeight="1">
      <c r="A691" s="6"/>
      <c r="B691" s="6"/>
      <c r="C691" s="6"/>
      <c r="D691" s="6"/>
      <c r="E691" s="136"/>
      <c r="F691" s="136"/>
      <c r="G691" s="136"/>
      <c r="H691" s="136"/>
      <c r="I691" s="136"/>
      <c r="J691" s="136"/>
      <c r="K691" s="136"/>
      <c r="L691" s="137"/>
      <c r="M691" s="136"/>
      <c r="N691" s="136"/>
      <c r="O691" s="136"/>
      <c r="P691" s="7"/>
      <c r="Q691" s="6"/>
      <c r="R691" s="6"/>
      <c r="S691" s="6"/>
      <c r="T691" s="6"/>
      <c r="U691" s="6"/>
      <c r="V691" s="138"/>
      <c r="W691" s="7"/>
      <c r="X691" s="136"/>
      <c r="Y691" s="7"/>
      <c r="Z691" s="7"/>
      <c r="AA691" s="7"/>
      <c r="AB691" s="7"/>
      <c r="AC691" s="7"/>
      <c r="AD691" s="7"/>
      <c r="AE691" s="7"/>
      <c r="AF691" s="6"/>
      <c r="AG691" s="6"/>
      <c r="AH691" s="6"/>
      <c r="AI691" s="6"/>
      <c r="AJ691" s="6"/>
      <c r="AK691" s="6"/>
    </row>
    <row r="692" ht="14.25" customHeight="1">
      <c r="A692" s="6"/>
      <c r="B692" s="6"/>
      <c r="C692" s="6"/>
      <c r="D692" s="6"/>
      <c r="E692" s="136"/>
      <c r="F692" s="136"/>
      <c r="G692" s="136"/>
      <c r="H692" s="136"/>
      <c r="I692" s="136"/>
      <c r="J692" s="136"/>
      <c r="K692" s="136"/>
      <c r="L692" s="137"/>
      <c r="M692" s="136"/>
      <c r="N692" s="136"/>
      <c r="O692" s="136"/>
      <c r="P692" s="7"/>
      <c r="Q692" s="6"/>
      <c r="R692" s="6"/>
      <c r="S692" s="6"/>
      <c r="T692" s="6"/>
      <c r="U692" s="6"/>
      <c r="V692" s="138"/>
      <c r="W692" s="7"/>
      <c r="X692" s="136"/>
      <c r="Y692" s="7"/>
      <c r="Z692" s="7"/>
      <c r="AA692" s="7"/>
      <c r="AB692" s="7"/>
      <c r="AC692" s="7"/>
      <c r="AD692" s="7"/>
      <c r="AE692" s="7"/>
      <c r="AF692" s="6"/>
      <c r="AG692" s="6"/>
      <c r="AH692" s="6"/>
      <c r="AI692" s="6"/>
      <c r="AJ692" s="6"/>
      <c r="AK692" s="6"/>
    </row>
    <row r="693" ht="14.25" customHeight="1">
      <c r="A693" s="6"/>
      <c r="B693" s="6"/>
      <c r="C693" s="6"/>
      <c r="D693" s="6"/>
      <c r="E693" s="136"/>
      <c r="F693" s="136"/>
      <c r="G693" s="136"/>
      <c r="H693" s="136"/>
      <c r="I693" s="136"/>
      <c r="J693" s="136"/>
      <c r="K693" s="136"/>
      <c r="L693" s="137"/>
      <c r="M693" s="136"/>
      <c r="N693" s="136"/>
      <c r="O693" s="136"/>
      <c r="P693" s="7"/>
      <c r="Q693" s="6"/>
      <c r="R693" s="6"/>
      <c r="S693" s="6"/>
      <c r="T693" s="6"/>
      <c r="U693" s="6"/>
      <c r="V693" s="138"/>
      <c r="W693" s="7"/>
      <c r="X693" s="136"/>
      <c r="Y693" s="7"/>
      <c r="Z693" s="7"/>
      <c r="AA693" s="7"/>
      <c r="AB693" s="7"/>
      <c r="AC693" s="7"/>
      <c r="AD693" s="7"/>
      <c r="AE693" s="7"/>
      <c r="AF693" s="6"/>
      <c r="AG693" s="6"/>
      <c r="AH693" s="6"/>
      <c r="AI693" s="6"/>
      <c r="AJ693" s="6"/>
      <c r="AK693" s="6"/>
    </row>
    <row r="694" ht="14.25" customHeight="1">
      <c r="A694" s="6"/>
      <c r="B694" s="6"/>
      <c r="C694" s="6"/>
      <c r="D694" s="6"/>
      <c r="E694" s="136"/>
      <c r="F694" s="136"/>
      <c r="G694" s="136"/>
      <c r="H694" s="136"/>
      <c r="I694" s="136"/>
      <c r="J694" s="136"/>
      <c r="K694" s="136"/>
      <c r="L694" s="137"/>
      <c r="M694" s="136"/>
      <c r="N694" s="136"/>
      <c r="O694" s="136"/>
      <c r="P694" s="7"/>
      <c r="Q694" s="6"/>
      <c r="R694" s="6"/>
      <c r="S694" s="6"/>
      <c r="T694" s="6"/>
      <c r="U694" s="6"/>
      <c r="V694" s="138"/>
      <c r="W694" s="7"/>
      <c r="X694" s="136"/>
      <c r="Y694" s="7"/>
      <c r="Z694" s="7"/>
      <c r="AA694" s="7"/>
      <c r="AB694" s="7"/>
      <c r="AC694" s="7"/>
      <c r="AD694" s="7"/>
      <c r="AE694" s="7"/>
      <c r="AF694" s="6"/>
      <c r="AG694" s="6"/>
      <c r="AH694" s="6"/>
      <c r="AI694" s="6"/>
      <c r="AJ694" s="6"/>
      <c r="AK694" s="6"/>
    </row>
    <row r="695" ht="14.25" customHeight="1">
      <c r="A695" s="6"/>
      <c r="B695" s="6"/>
      <c r="C695" s="6"/>
      <c r="D695" s="6"/>
      <c r="E695" s="136"/>
      <c r="F695" s="136"/>
      <c r="G695" s="136"/>
      <c r="H695" s="136"/>
      <c r="I695" s="136"/>
      <c r="J695" s="136"/>
      <c r="K695" s="136"/>
      <c r="L695" s="137"/>
      <c r="M695" s="136"/>
      <c r="N695" s="136"/>
      <c r="O695" s="136"/>
      <c r="P695" s="7"/>
      <c r="Q695" s="6"/>
      <c r="R695" s="6"/>
      <c r="S695" s="6"/>
      <c r="T695" s="6"/>
      <c r="U695" s="6"/>
      <c r="V695" s="138"/>
      <c r="W695" s="7"/>
      <c r="X695" s="136"/>
      <c r="Y695" s="7"/>
      <c r="Z695" s="7"/>
      <c r="AA695" s="7"/>
      <c r="AB695" s="7"/>
      <c r="AC695" s="7"/>
      <c r="AD695" s="7"/>
      <c r="AE695" s="7"/>
      <c r="AF695" s="6"/>
      <c r="AG695" s="6"/>
      <c r="AH695" s="6"/>
      <c r="AI695" s="6"/>
      <c r="AJ695" s="6"/>
      <c r="AK695" s="6"/>
    </row>
    <row r="696" ht="14.25" customHeight="1">
      <c r="A696" s="6"/>
      <c r="B696" s="6"/>
      <c r="C696" s="6"/>
      <c r="D696" s="6"/>
      <c r="E696" s="136"/>
      <c r="F696" s="136"/>
      <c r="G696" s="136"/>
      <c r="H696" s="136"/>
      <c r="I696" s="136"/>
      <c r="J696" s="136"/>
      <c r="K696" s="136"/>
      <c r="L696" s="137"/>
      <c r="M696" s="136"/>
      <c r="N696" s="136"/>
      <c r="O696" s="136"/>
      <c r="P696" s="7"/>
      <c r="Q696" s="6"/>
      <c r="R696" s="6"/>
      <c r="S696" s="6"/>
      <c r="T696" s="6"/>
      <c r="U696" s="6"/>
      <c r="V696" s="138"/>
      <c r="W696" s="7"/>
      <c r="X696" s="136"/>
      <c r="Y696" s="7"/>
      <c r="Z696" s="7"/>
      <c r="AA696" s="7"/>
      <c r="AB696" s="7"/>
      <c r="AC696" s="7"/>
      <c r="AD696" s="7"/>
      <c r="AE696" s="7"/>
      <c r="AF696" s="6"/>
      <c r="AG696" s="6"/>
      <c r="AH696" s="6"/>
      <c r="AI696" s="6"/>
      <c r="AJ696" s="6"/>
      <c r="AK696" s="6"/>
    </row>
    <row r="697" ht="14.25" customHeight="1">
      <c r="A697" s="6"/>
      <c r="B697" s="6"/>
      <c r="C697" s="6"/>
      <c r="D697" s="6"/>
      <c r="E697" s="136"/>
      <c r="F697" s="136"/>
      <c r="G697" s="136"/>
      <c r="H697" s="136"/>
      <c r="I697" s="136"/>
      <c r="J697" s="136"/>
      <c r="K697" s="136"/>
      <c r="L697" s="137"/>
      <c r="M697" s="136"/>
      <c r="N697" s="136"/>
      <c r="O697" s="136"/>
      <c r="P697" s="7"/>
      <c r="Q697" s="6"/>
      <c r="R697" s="6"/>
      <c r="S697" s="6"/>
      <c r="T697" s="6"/>
      <c r="U697" s="6"/>
      <c r="V697" s="138"/>
      <c r="W697" s="7"/>
      <c r="X697" s="136"/>
      <c r="Y697" s="7"/>
      <c r="Z697" s="7"/>
      <c r="AA697" s="7"/>
      <c r="AB697" s="7"/>
      <c r="AC697" s="7"/>
      <c r="AD697" s="7"/>
      <c r="AE697" s="7"/>
      <c r="AF697" s="6"/>
      <c r="AG697" s="6"/>
      <c r="AH697" s="6"/>
      <c r="AI697" s="6"/>
      <c r="AJ697" s="6"/>
      <c r="AK697" s="6"/>
    </row>
    <row r="698" ht="14.25" customHeight="1">
      <c r="A698" s="6"/>
      <c r="B698" s="6"/>
      <c r="C698" s="6"/>
      <c r="D698" s="6"/>
      <c r="E698" s="136"/>
      <c r="F698" s="136"/>
      <c r="G698" s="136"/>
      <c r="H698" s="136"/>
      <c r="I698" s="136"/>
      <c r="J698" s="136"/>
      <c r="K698" s="136"/>
      <c r="L698" s="137"/>
      <c r="M698" s="136"/>
      <c r="N698" s="136"/>
      <c r="O698" s="136"/>
      <c r="P698" s="7"/>
      <c r="Q698" s="6"/>
      <c r="R698" s="6"/>
      <c r="S698" s="6"/>
      <c r="T698" s="6"/>
      <c r="U698" s="6"/>
      <c r="V698" s="138"/>
      <c r="W698" s="7"/>
      <c r="X698" s="136"/>
      <c r="Y698" s="7"/>
      <c r="Z698" s="7"/>
      <c r="AA698" s="7"/>
      <c r="AB698" s="7"/>
      <c r="AC698" s="7"/>
      <c r="AD698" s="7"/>
      <c r="AE698" s="7"/>
      <c r="AF698" s="6"/>
      <c r="AG698" s="6"/>
      <c r="AH698" s="6"/>
      <c r="AI698" s="6"/>
      <c r="AJ698" s="6"/>
      <c r="AK698" s="6"/>
    </row>
    <row r="699" ht="14.25" customHeight="1">
      <c r="A699" s="6"/>
      <c r="B699" s="6"/>
      <c r="C699" s="6"/>
      <c r="D699" s="6"/>
      <c r="E699" s="136"/>
      <c r="F699" s="136"/>
      <c r="G699" s="136"/>
      <c r="H699" s="136"/>
      <c r="I699" s="136"/>
      <c r="J699" s="136"/>
      <c r="K699" s="136"/>
      <c r="L699" s="137"/>
      <c r="M699" s="136"/>
      <c r="N699" s="136"/>
      <c r="O699" s="136"/>
      <c r="P699" s="7"/>
      <c r="Q699" s="6"/>
      <c r="R699" s="6"/>
      <c r="S699" s="6"/>
      <c r="T699" s="6"/>
      <c r="U699" s="6"/>
      <c r="V699" s="138"/>
      <c r="W699" s="7"/>
      <c r="X699" s="136"/>
      <c r="Y699" s="7"/>
      <c r="Z699" s="7"/>
      <c r="AA699" s="7"/>
      <c r="AB699" s="7"/>
      <c r="AC699" s="7"/>
      <c r="AD699" s="7"/>
      <c r="AE699" s="7"/>
      <c r="AF699" s="6"/>
      <c r="AG699" s="6"/>
      <c r="AH699" s="6"/>
      <c r="AI699" s="6"/>
      <c r="AJ699" s="6"/>
      <c r="AK699" s="6"/>
    </row>
    <row r="700" ht="14.25" customHeight="1">
      <c r="A700" s="6"/>
      <c r="B700" s="6"/>
      <c r="C700" s="6"/>
      <c r="D700" s="6"/>
      <c r="E700" s="136"/>
      <c r="F700" s="136"/>
      <c r="G700" s="136"/>
      <c r="H700" s="136"/>
      <c r="I700" s="136"/>
      <c r="J700" s="136"/>
      <c r="K700" s="136"/>
      <c r="L700" s="137"/>
      <c r="M700" s="136"/>
      <c r="N700" s="136"/>
      <c r="O700" s="136"/>
      <c r="P700" s="7"/>
      <c r="Q700" s="6"/>
      <c r="R700" s="6"/>
      <c r="S700" s="6"/>
      <c r="T700" s="6"/>
      <c r="U700" s="6"/>
      <c r="V700" s="138"/>
      <c r="W700" s="7"/>
      <c r="X700" s="136"/>
      <c r="Y700" s="7"/>
      <c r="Z700" s="7"/>
      <c r="AA700" s="7"/>
      <c r="AB700" s="7"/>
      <c r="AC700" s="7"/>
      <c r="AD700" s="7"/>
      <c r="AE700" s="7"/>
      <c r="AF700" s="6"/>
      <c r="AG700" s="6"/>
      <c r="AH700" s="6"/>
      <c r="AI700" s="6"/>
      <c r="AJ700" s="6"/>
      <c r="AK700" s="6"/>
    </row>
    <row r="701" ht="14.25" customHeight="1">
      <c r="A701" s="6"/>
      <c r="B701" s="6"/>
      <c r="C701" s="6"/>
      <c r="D701" s="6"/>
      <c r="E701" s="136"/>
      <c r="F701" s="136"/>
      <c r="G701" s="136"/>
      <c r="H701" s="136"/>
      <c r="I701" s="136"/>
      <c r="J701" s="136"/>
      <c r="K701" s="136"/>
      <c r="L701" s="137"/>
      <c r="M701" s="136"/>
      <c r="N701" s="136"/>
      <c r="O701" s="136"/>
      <c r="P701" s="7"/>
      <c r="Q701" s="6"/>
      <c r="R701" s="6"/>
      <c r="S701" s="6"/>
      <c r="T701" s="6"/>
      <c r="U701" s="6"/>
      <c r="V701" s="138"/>
      <c r="W701" s="7"/>
      <c r="X701" s="136"/>
      <c r="Y701" s="7"/>
      <c r="Z701" s="7"/>
      <c r="AA701" s="7"/>
      <c r="AB701" s="7"/>
      <c r="AC701" s="7"/>
      <c r="AD701" s="7"/>
      <c r="AE701" s="7"/>
      <c r="AF701" s="6"/>
      <c r="AG701" s="6"/>
      <c r="AH701" s="6"/>
      <c r="AI701" s="6"/>
      <c r="AJ701" s="6"/>
      <c r="AK701" s="6"/>
    </row>
    <row r="702" ht="14.25" customHeight="1">
      <c r="A702" s="6"/>
      <c r="B702" s="6"/>
      <c r="C702" s="6"/>
      <c r="D702" s="6"/>
      <c r="E702" s="136"/>
      <c r="F702" s="136"/>
      <c r="G702" s="136"/>
      <c r="H702" s="136"/>
      <c r="I702" s="136"/>
      <c r="J702" s="136"/>
      <c r="K702" s="136"/>
      <c r="L702" s="137"/>
      <c r="M702" s="136"/>
      <c r="N702" s="136"/>
      <c r="O702" s="136"/>
      <c r="P702" s="7"/>
      <c r="Q702" s="6"/>
      <c r="R702" s="6"/>
      <c r="S702" s="6"/>
      <c r="T702" s="6"/>
      <c r="U702" s="6"/>
      <c r="V702" s="138"/>
      <c r="W702" s="7"/>
      <c r="X702" s="136"/>
      <c r="Y702" s="7"/>
      <c r="Z702" s="7"/>
      <c r="AA702" s="7"/>
      <c r="AB702" s="7"/>
      <c r="AC702" s="7"/>
      <c r="AD702" s="7"/>
      <c r="AE702" s="7"/>
      <c r="AF702" s="6"/>
      <c r="AG702" s="6"/>
      <c r="AH702" s="6"/>
      <c r="AI702" s="6"/>
      <c r="AJ702" s="6"/>
      <c r="AK702" s="6"/>
    </row>
    <row r="703" ht="14.25" customHeight="1">
      <c r="A703" s="6"/>
      <c r="B703" s="6"/>
      <c r="C703" s="6"/>
      <c r="D703" s="6"/>
      <c r="E703" s="136"/>
      <c r="F703" s="136"/>
      <c r="G703" s="136"/>
      <c r="H703" s="136"/>
      <c r="I703" s="136"/>
      <c r="J703" s="136"/>
      <c r="K703" s="136"/>
      <c r="L703" s="137"/>
      <c r="M703" s="136"/>
      <c r="N703" s="136"/>
      <c r="O703" s="136"/>
      <c r="P703" s="7"/>
      <c r="Q703" s="6"/>
      <c r="R703" s="6"/>
      <c r="S703" s="6"/>
      <c r="T703" s="6"/>
      <c r="U703" s="6"/>
      <c r="V703" s="138"/>
      <c r="W703" s="7"/>
      <c r="X703" s="136"/>
      <c r="Y703" s="7"/>
      <c r="Z703" s="7"/>
      <c r="AA703" s="7"/>
      <c r="AB703" s="7"/>
      <c r="AC703" s="7"/>
      <c r="AD703" s="7"/>
      <c r="AE703" s="7"/>
      <c r="AF703" s="6"/>
      <c r="AG703" s="6"/>
      <c r="AH703" s="6"/>
      <c r="AI703" s="6"/>
      <c r="AJ703" s="6"/>
      <c r="AK703" s="6"/>
    </row>
    <row r="704" ht="14.25" customHeight="1">
      <c r="A704" s="6"/>
      <c r="B704" s="6"/>
      <c r="C704" s="6"/>
      <c r="D704" s="6"/>
      <c r="E704" s="136"/>
      <c r="F704" s="136"/>
      <c r="G704" s="136"/>
      <c r="H704" s="136"/>
      <c r="I704" s="136"/>
      <c r="J704" s="136"/>
      <c r="K704" s="136"/>
      <c r="L704" s="137"/>
      <c r="M704" s="136"/>
      <c r="N704" s="136"/>
      <c r="O704" s="136"/>
      <c r="P704" s="7"/>
      <c r="Q704" s="6"/>
      <c r="R704" s="6"/>
      <c r="S704" s="6"/>
      <c r="T704" s="6"/>
      <c r="U704" s="6"/>
      <c r="V704" s="138"/>
      <c r="W704" s="7"/>
      <c r="X704" s="136"/>
      <c r="Y704" s="7"/>
      <c r="Z704" s="7"/>
      <c r="AA704" s="7"/>
      <c r="AB704" s="7"/>
      <c r="AC704" s="7"/>
      <c r="AD704" s="7"/>
      <c r="AE704" s="7"/>
      <c r="AF704" s="6"/>
      <c r="AG704" s="6"/>
      <c r="AH704" s="6"/>
      <c r="AI704" s="6"/>
      <c r="AJ704" s="6"/>
      <c r="AK704" s="6"/>
    </row>
    <row r="705" ht="14.25" customHeight="1">
      <c r="A705" s="6"/>
      <c r="B705" s="6"/>
      <c r="C705" s="6"/>
      <c r="D705" s="6"/>
      <c r="E705" s="136"/>
      <c r="F705" s="136"/>
      <c r="G705" s="136"/>
      <c r="H705" s="136"/>
      <c r="I705" s="136"/>
      <c r="J705" s="136"/>
      <c r="K705" s="136"/>
      <c r="L705" s="137"/>
      <c r="M705" s="136"/>
      <c r="N705" s="136"/>
      <c r="O705" s="136"/>
      <c r="P705" s="7"/>
      <c r="Q705" s="6"/>
      <c r="R705" s="6"/>
      <c r="S705" s="6"/>
      <c r="T705" s="6"/>
      <c r="U705" s="6"/>
      <c r="V705" s="138"/>
      <c r="W705" s="7"/>
      <c r="X705" s="136"/>
      <c r="Y705" s="7"/>
      <c r="Z705" s="7"/>
      <c r="AA705" s="7"/>
      <c r="AB705" s="7"/>
      <c r="AC705" s="7"/>
      <c r="AD705" s="7"/>
      <c r="AE705" s="7"/>
      <c r="AF705" s="6"/>
      <c r="AG705" s="6"/>
      <c r="AH705" s="6"/>
      <c r="AI705" s="6"/>
      <c r="AJ705" s="6"/>
      <c r="AK705" s="6"/>
    </row>
    <row r="706" ht="14.25" customHeight="1">
      <c r="A706" s="6"/>
      <c r="B706" s="6"/>
      <c r="C706" s="6"/>
      <c r="D706" s="6"/>
      <c r="E706" s="136"/>
      <c r="F706" s="136"/>
      <c r="G706" s="136"/>
      <c r="H706" s="136"/>
      <c r="I706" s="136"/>
      <c r="J706" s="136"/>
      <c r="K706" s="136"/>
      <c r="L706" s="137"/>
      <c r="M706" s="136"/>
      <c r="N706" s="136"/>
      <c r="O706" s="136"/>
      <c r="P706" s="7"/>
      <c r="Q706" s="6"/>
      <c r="R706" s="6"/>
      <c r="S706" s="6"/>
      <c r="T706" s="6"/>
      <c r="U706" s="6"/>
      <c r="V706" s="138"/>
      <c r="W706" s="7"/>
      <c r="X706" s="136"/>
      <c r="Y706" s="7"/>
      <c r="Z706" s="7"/>
      <c r="AA706" s="7"/>
      <c r="AB706" s="7"/>
      <c r="AC706" s="7"/>
      <c r="AD706" s="7"/>
      <c r="AE706" s="7"/>
      <c r="AF706" s="6"/>
      <c r="AG706" s="6"/>
      <c r="AH706" s="6"/>
      <c r="AI706" s="6"/>
      <c r="AJ706" s="6"/>
      <c r="AK706" s="6"/>
    </row>
    <row r="707" ht="14.25" customHeight="1">
      <c r="A707" s="6"/>
      <c r="B707" s="6"/>
      <c r="C707" s="6"/>
      <c r="D707" s="6"/>
      <c r="E707" s="136"/>
      <c r="F707" s="136"/>
      <c r="G707" s="136"/>
      <c r="H707" s="136"/>
      <c r="I707" s="136"/>
      <c r="J707" s="136"/>
      <c r="K707" s="136"/>
      <c r="L707" s="137"/>
      <c r="M707" s="136"/>
      <c r="N707" s="136"/>
      <c r="O707" s="136"/>
      <c r="P707" s="7"/>
      <c r="Q707" s="6"/>
      <c r="R707" s="6"/>
      <c r="S707" s="6"/>
      <c r="T707" s="6"/>
      <c r="U707" s="6"/>
      <c r="V707" s="138"/>
      <c r="W707" s="7"/>
      <c r="X707" s="136"/>
      <c r="Y707" s="7"/>
      <c r="Z707" s="7"/>
      <c r="AA707" s="7"/>
      <c r="AB707" s="7"/>
      <c r="AC707" s="7"/>
      <c r="AD707" s="7"/>
      <c r="AE707" s="7"/>
      <c r="AF707" s="6"/>
      <c r="AG707" s="6"/>
      <c r="AH707" s="6"/>
      <c r="AI707" s="6"/>
      <c r="AJ707" s="6"/>
      <c r="AK707" s="6"/>
    </row>
    <row r="708" ht="14.25" customHeight="1">
      <c r="A708" s="6"/>
      <c r="B708" s="6"/>
      <c r="C708" s="6"/>
      <c r="D708" s="6"/>
      <c r="E708" s="136"/>
      <c r="F708" s="136"/>
      <c r="G708" s="136"/>
      <c r="H708" s="136"/>
      <c r="I708" s="136"/>
      <c r="J708" s="136"/>
      <c r="K708" s="136"/>
      <c r="L708" s="137"/>
      <c r="M708" s="136"/>
      <c r="N708" s="136"/>
      <c r="O708" s="136"/>
      <c r="P708" s="7"/>
      <c r="Q708" s="6"/>
      <c r="R708" s="6"/>
      <c r="S708" s="6"/>
      <c r="T708" s="6"/>
      <c r="U708" s="6"/>
      <c r="V708" s="138"/>
      <c r="W708" s="7"/>
      <c r="X708" s="136"/>
      <c r="Y708" s="7"/>
      <c r="Z708" s="7"/>
      <c r="AA708" s="7"/>
      <c r="AB708" s="7"/>
      <c r="AC708" s="7"/>
      <c r="AD708" s="7"/>
      <c r="AE708" s="7"/>
      <c r="AF708" s="6"/>
      <c r="AG708" s="6"/>
      <c r="AH708" s="6"/>
      <c r="AI708" s="6"/>
      <c r="AJ708" s="6"/>
      <c r="AK708" s="6"/>
    </row>
    <row r="709" ht="14.25" customHeight="1">
      <c r="A709" s="6"/>
      <c r="B709" s="6"/>
      <c r="C709" s="6"/>
      <c r="D709" s="6"/>
      <c r="E709" s="136"/>
      <c r="F709" s="136"/>
      <c r="G709" s="136"/>
      <c r="H709" s="136"/>
      <c r="I709" s="136"/>
      <c r="J709" s="136"/>
      <c r="K709" s="136"/>
      <c r="L709" s="137"/>
      <c r="M709" s="136"/>
      <c r="N709" s="136"/>
      <c r="O709" s="136"/>
      <c r="P709" s="7"/>
      <c r="Q709" s="6"/>
      <c r="R709" s="6"/>
      <c r="S709" s="6"/>
      <c r="T709" s="6"/>
      <c r="U709" s="6"/>
      <c r="V709" s="138"/>
      <c r="W709" s="7"/>
      <c r="X709" s="136"/>
      <c r="Y709" s="7"/>
      <c r="Z709" s="7"/>
      <c r="AA709" s="7"/>
      <c r="AB709" s="7"/>
      <c r="AC709" s="7"/>
      <c r="AD709" s="7"/>
      <c r="AE709" s="7"/>
      <c r="AF709" s="6"/>
      <c r="AG709" s="6"/>
      <c r="AH709" s="6"/>
      <c r="AI709" s="6"/>
      <c r="AJ709" s="6"/>
      <c r="AK709" s="6"/>
    </row>
    <row r="710" ht="14.25" customHeight="1">
      <c r="A710" s="6"/>
      <c r="B710" s="6"/>
      <c r="C710" s="6"/>
      <c r="D710" s="6"/>
      <c r="E710" s="136"/>
      <c r="F710" s="136"/>
      <c r="G710" s="136"/>
      <c r="H710" s="136"/>
      <c r="I710" s="136"/>
      <c r="J710" s="136"/>
      <c r="K710" s="136"/>
      <c r="L710" s="137"/>
      <c r="M710" s="136"/>
      <c r="N710" s="136"/>
      <c r="O710" s="136"/>
      <c r="P710" s="7"/>
      <c r="Q710" s="6"/>
      <c r="R710" s="6"/>
      <c r="S710" s="6"/>
      <c r="T710" s="6"/>
      <c r="U710" s="6"/>
      <c r="V710" s="138"/>
      <c r="W710" s="7"/>
      <c r="X710" s="136"/>
      <c r="Y710" s="7"/>
      <c r="Z710" s="7"/>
      <c r="AA710" s="7"/>
      <c r="AB710" s="7"/>
      <c r="AC710" s="7"/>
      <c r="AD710" s="7"/>
      <c r="AE710" s="7"/>
      <c r="AF710" s="6"/>
      <c r="AG710" s="6"/>
      <c r="AH710" s="6"/>
      <c r="AI710" s="6"/>
      <c r="AJ710" s="6"/>
      <c r="AK710" s="6"/>
    </row>
    <row r="711" ht="14.25" customHeight="1">
      <c r="A711" s="6"/>
      <c r="B711" s="6"/>
      <c r="C711" s="6"/>
      <c r="D711" s="6"/>
      <c r="E711" s="136"/>
      <c r="F711" s="136"/>
      <c r="G711" s="136"/>
      <c r="H711" s="136"/>
      <c r="I711" s="136"/>
      <c r="J711" s="136"/>
      <c r="K711" s="136"/>
      <c r="L711" s="137"/>
      <c r="M711" s="136"/>
      <c r="N711" s="136"/>
      <c r="O711" s="136"/>
      <c r="P711" s="7"/>
      <c r="Q711" s="6"/>
      <c r="R711" s="6"/>
      <c r="S711" s="6"/>
      <c r="T711" s="6"/>
      <c r="U711" s="6"/>
      <c r="V711" s="138"/>
      <c r="W711" s="7"/>
      <c r="X711" s="136"/>
      <c r="Y711" s="7"/>
      <c r="Z711" s="7"/>
      <c r="AA711" s="7"/>
      <c r="AB711" s="7"/>
      <c r="AC711" s="7"/>
      <c r="AD711" s="7"/>
      <c r="AE711" s="7"/>
      <c r="AF711" s="6"/>
      <c r="AG711" s="6"/>
      <c r="AH711" s="6"/>
      <c r="AI711" s="6"/>
      <c r="AJ711" s="6"/>
      <c r="AK711" s="6"/>
    </row>
    <row r="712" ht="14.25" customHeight="1">
      <c r="A712" s="6"/>
      <c r="B712" s="6"/>
      <c r="C712" s="6"/>
      <c r="D712" s="6"/>
      <c r="E712" s="136"/>
      <c r="F712" s="136"/>
      <c r="G712" s="136"/>
      <c r="H712" s="136"/>
      <c r="I712" s="136"/>
      <c r="J712" s="136"/>
      <c r="K712" s="136"/>
      <c r="L712" s="137"/>
      <c r="M712" s="136"/>
      <c r="N712" s="136"/>
      <c r="O712" s="136"/>
      <c r="P712" s="7"/>
      <c r="Q712" s="6"/>
      <c r="R712" s="6"/>
      <c r="S712" s="6"/>
      <c r="T712" s="6"/>
      <c r="U712" s="6"/>
      <c r="V712" s="138"/>
      <c r="W712" s="7"/>
      <c r="X712" s="136"/>
      <c r="Y712" s="7"/>
      <c r="Z712" s="7"/>
      <c r="AA712" s="7"/>
      <c r="AB712" s="7"/>
      <c r="AC712" s="7"/>
      <c r="AD712" s="7"/>
      <c r="AE712" s="7"/>
      <c r="AF712" s="6"/>
      <c r="AG712" s="6"/>
      <c r="AH712" s="6"/>
      <c r="AI712" s="6"/>
      <c r="AJ712" s="6"/>
      <c r="AK712" s="6"/>
    </row>
    <row r="713" ht="14.25" customHeight="1">
      <c r="A713" s="6"/>
      <c r="B713" s="6"/>
      <c r="C713" s="6"/>
      <c r="D713" s="6"/>
      <c r="E713" s="136"/>
      <c r="F713" s="136"/>
      <c r="G713" s="136"/>
      <c r="H713" s="136"/>
      <c r="I713" s="136"/>
      <c r="J713" s="136"/>
      <c r="K713" s="136"/>
      <c r="L713" s="137"/>
      <c r="M713" s="136"/>
      <c r="N713" s="136"/>
      <c r="O713" s="136"/>
      <c r="P713" s="7"/>
      <c r="Q713" s="6"/>
      <c r="R713" s="6"/>
      <c r="S713" s="6"/>
      <c r="T713" s="6"/>
      <c r="U713" s="6"/>
      <c r="V713" s="138"/>
      <c r="W713" s="7"/>
      <c r="X713" s="136"/>
      <c r="Y713" s="7"/>
      <c r="Z713" s="7"/>
      <c r="AA713" s="7"/>
      <c r="AB713" s="7"/>
      <c r="AC713" s="7"/>
      <c r="AD713" s="7"/>
      <c r="AE713" s="7"/>
      <c r="AF713" s="6"/>
      <c r="AG713" s="6"/>
      <c r="AH713" s="6"/>
      <c r="AI713" s="6"/>
      <c r="AJ713" s="6"/>
      <c r="AK713" s="6"/>
    </row>
    <row r="714" ht="14.25" customHeight="1">
      <c r="A714" s="6"/>
      <c r="B714" s="6"/>
      <c r="C714" s="6"/>
      <c r="D714" s="6"/>
      <c r="E714" s="136"/>
      <c r="F714" s="136"/>
      <c r="G714" s="136"/>
      <c r="H714" s="136"/>
      <c r="I714" s="136"/>
      <c r="J714" s="136"/>
      <c r="K714" s="136"/>
      <c r="L714" s="137"/>
      <c r="M714" s="136"/>
      <c r="N714" s="136"/>
      <c r="O714" s="136"/>
      <c r="P714" s="7"/>
      <c r="Q714" s="6"/>
      <c r="R714" s="6"/>
      <c r="S714" s="6"/>
      <c r="T714" s="6"/>
      <c r="U714" s="6"/>
      <c r="V714" s="138"/>
      <c r="W714" s="7"/>
      <c r="X714" s="136"/>
      <c r="Y714" s="7"/>
      <c r="Z714" s="7"/>
      <c r="AA714" s="7"/>
      <c r="AB714" s="7"/>
      <c r="AC714" s="7"/>
      <c r="AD714" s="7"/>
      <c r="AE714" s="7"/>
      <c r="AF714" s="6"/>
      <c r="AG714" s="6"/>
      <c r="AH714" s="6"/>
      <c r="AI714" s="6"/>
      <c r="AJ714" s="6"/>
      <c r="AK714" s="6"/>
    </row>
    <row r="715" ht="14.25" customHeight="1">
      <c r="A715" s="6"/>
      <c r="B715" s="6"/>
      <c r="C715" s="6"/>
      <c r="D715" s="6"/>
      <c r="E715" s="136"/>
      <c r="F715" s="136"/>
      <c r="G715" s="136"/>
      <c r="H715" s="136"/>
      <c r="I715" s="136"/>
      <c r="J715" s="136"/>
      <c r="K715" s="136"/>
      <c r="L715" s="137"/>
      <c r="M715" s="136"/>
      <c r="N715" s="136"/>
      <c r="O715" s="136"/>
      <c r="P715" s="7"/>
      <c r="Q715" s="6"/>
      <c r="R715" s="6"/>
      <c r="S715" s="6"/>
      <c r="T715" s="6"/>
      <c r="U715" s="6"/>
      <c r="V715" s="138"/>
      <c r="W715" s="7"/>
      <c r="X715" s="136"/>
      <c r="Y715" s="7"/>
      <c r="Z715" s="7"/>
      <c r="AA715" s="7"/>
      <c r="AB715" s="7"/>
      <c r="AC715" s="7"/>
      <c r="AD715" s="7"/>
      <c r="AE715" s="7"/>
      <c r="AF715" s="6"/>
      <c r="AG715" s="6"/>
      <c r="AH715" s="6"/>
      <c r="AI715" s="6"/>
      <c r="AJ715" s="6"/>
      <c r="AK715" s="6"/>
    </row>
    <row r="716" ht="14.25" customHeight="1">
      <c r="A716" s="6"/>
      <c r="B716" s="6"/>
      <c r="C716" s="6"/>
      <c r="D716" s="6"/>
      <c r="E716" s="136"/>
      <c r="F716" s="136"/>
      <c r="G716" s="136"/>
      <c r="H716" s="136"/>
      <c r="I716" s="136"/>
      <c r="J716" s="136"/>
      <c r="K716" s="136"/>
      <c r="L716" s="137"/>
      <c r="M716" s="136"/>
      <c r="N716" s="136"/>
      <c r="O716" s="136"/>
      <c r="P716" s="7"/>
      <c r="Q716" s="6"/>
      <c r="R716" s="6"/>
      <c r="S716" s="6"/>
      <c r="T716" s="6"/>
      <c r="U716" s="6"/>
      <c r="V716" s="138"/>
      <c r="W716" s="7"/>
      <c r="X716" s="136"/>
      <c r="Y716" s="7"/>
      <c r="Z716" s="7"/>
      <c r="AA716" s="7"/>
      <c r="AB716" s="7"/>
      <c r="AC716" s="7"/>
      <c r="AD716" s="7"/>
      <c r="AE716" s="7"/>
      <c r="AF716" s="6"/>
      <c r="AG716" s="6"/>
      <c r="AH716" s="6"/>
      <c r="AI716" s="6"/>
      <c r="AJ716" s="6"/>
      <c r="AK716" s="6"/>
    </row>
    <row r="717" ht="14.25" customHeight="1">
      <c r="A717" s="6"/>
      <c r="B717" s="6"/>
      <c r="C717" s="6"/>
      <c r="D717" s="6"/>
      <c r="E717" s="136"/>
      <c r="F717" s="136"/>
      <c r="G717" s="136"/>
      <c r="H717" s="136"/>
      <c r="I717" s="136"/>
      <c r="J717" s="136"/>
      <c r="K717" s="136"/>
      <c r="L717" s="137"/>
      <c r="M717" s="136"/>
      <c r="N717" s="136"/>
      <c r="O717" s="136"/>
      <c r="P717" s="7"/>
      <c r="Q717" s="6"/>
      <c r="R717" s="6"/>
      <c r="S717" s="6"/>
      <c r="T717" s="6"/>
      <c r="U717" s="6"/>
      <c r="V717" s="138"/>
      <c r="W717" s="7"/>
      <c r="X717" s="136"/>
      <c r="Y717" s="7"/>
      <c r="Z717" s="7"/>
      <c r="AA717" s="7"/>
      <c r="AB717" s="7"/>
      <c r="AC717" s="7"/>
      <c r="AD717" s="7"/>
      <c r="AE717" s="7"/>
      <c r="AF717" s="6"/>
      <c r="AG717" s="6"/>
      <c r="AH717" s="6"/>
      <c r="AI717" s="6"/>
      <c r="AJ717" s="6"/>
      <c r="AK717" s="6"/>
    </row>
    <row r="718" ht="14.25" customHeight="1">
      <c r="A718" s="6"/>
      <c r="B718" s="6"/>
      <c r="C718" s="6"/>
      <c r="D718" s="6"/>
      <c r="E718" s="136"/>
      <c r="F718" s="136"/>
      <c r="G718" s="136"/>
      <c r="H718" s="136"/>
      <c r="I718" s="136"/>
      <c r="J718" s="136"/>
      <c r="K718" s="136"/>
      <c r="L718" s="137"/>
      <c r="M718" s="136"/>
      <c r="N718" s="136"/>
      <c r="O718" s="136"/>
      <c r="P718" s="7"/>
      <c r="Q718" s="6"/>
      <c r="R718" s="6"/>
      <c r="S718" s="6"/>
      <c r="T718" s="6"/>
      <c r="U718" s="6"/>
      <c r="V718" s="138"/>
      <c r="W718" s="7"/>
      <c r="X718" s="136"/>
      <c r="Y718" s="7"/>
      <c r="Z718" s="7"/>
      <c r="AA718" s="7"/>
      <c r="AB718" s="7"/>
      <c r="AC718" s="7"/>
      <c r="AD718" s="7"/>
      <c r="AE718" s="7"/>
      <c r="AF718" s="6"/>
      <c r="AG718" s="6"/>
      <c r="AH718" s="6"/>
      <c r="AI718" s="6"/>
      <c r="AJ718" s="6"/>
      <c r="AK718" s="6"/>
    </row>
    <row r="719" ht="14.25" customHeight="1">
      <c r="A719" s="6"/>
      <c r="B719" s="6"/>
      <c r="C719" s="6"/>
      <c r="D719" s="6"/>
      <c r="E719" s="136"/>
      <c r="F719" s="136"/>
      <c r="G719" s="136"/>
      <c r="H719" s="136"/>
      <c r="I719" s="136"/>
      <c r="J719" s="136"/>
      <c r="K719" s="136"/>
      <c r="L719" s="137"/>
      <c r="M719" s="136"/>
      <c r="N719" s="136"/>
      <c r="O719" s="136"/>
      <c r="P719" s="7"/>
      <c r="Q719" s="6"/>
      <c r="R719" s="6"/>
      <c r="S719" s="6"/>
      <c r="T719" s="6"/>
      <c r="U719" s="6"/>
      <c r="V719" s="138"/>
      <c r="W719" s="7"/>
      <c r="X719" s="136"/>
      <c r="Y719" s="7"/>
      <c r="Z719" s="7"/>
      <c r="AA719" s="7"/>
      <c r="AB719" s="7"/>
      <c r="AC719" s="7"/>
      <c r="AD719" s="7"/>
      <c r="AE719" s="7"/>
      <c r="AF719" s="6"/>
      <c r="AG719" s="6"/>
      <c r="AH719" s="6"/>
      <c r="AI719" s="6"/>
      <c r="AJ719" s="6"/>
      <c r="AK719" s="6"/>
    </row>
    <row r="720" ht="14.25" customHeight="1">
      <c r="A720" s="6"/>
      <c r="B720" s="6"/>
      <c r="C720" s="6"/>
      <c r="D720" s="6"/>
      <c r="E720" s="136"/>
      <c r="F720" s="136"/>
      <c r="G720" s="136"/>
      <c r="H720" s="136"/>
      <c r="I720" s="136"/>
      <c r="J720" s="136"/>
      <c r="K720" s="136"/>
      <c r="L720" s="137"/>
      <c r="M720" s="136"/>
      <c r="N720" s="136"/>
      <c r="O720" s="136"/>
      <c r="P720" s="7"/>
      <c r="Q720" s="6"/>
      <c r="R720" s="6"/>
      <c r="S720" s="6"/>
      <c r="T720" s="6"/>
      <c r="U720" s="6"/>
      <c r="V720" s="138"/>
      <c r="W720" s="7"/>
      <c r="X720" s="136"/>
      <c r="Y720" s="7"/>
      <c r="Z720" s="7"/>
      <c r="AA720" s="7"/>
      <c r="AB720" s="7"/>
      <c r="AC720" s="7"/>
      <c r="AD720" s="7"/>
      <c r="AE720" s="7"/>
      <c r="AF720" s="6"/>
      <c r="AG720" s="6"/>
      <c r="AH720" s="6"/>
      <c r="AI720" s="6"/>
      <c r="AJ720" s="6"/>
      <c r="AK720" s="6"/>
    </row>
    <row r="721" ht="14.25" customHeight="1">
      <c r="A721" s="6"/>
      <c r="B721" s="6"/>
      <c r="C721" s="6"/>
      <c r="D721" s="6"/>
      <c r="E721" s="136"/>
      <c r="F721" s="136"/>
      <c r="G721" s="136"/>
      <c r="H721" s="136"/>
      <c r="I721" s="136"/>
      <c r="J721" s="136"/>
      <c r="K721" s="136"/>
      <c r="L721" s="137"/>
      <c r="M721" s="136"/>
      <c r="N721" s="136"/>
      <c r="O721" s="136"/>
      <c r="P721" s="7"/>
      <c r="Q721" s="6"/>
      <c r="R721" s="6"/>
      <c r="S721" s="6"/>
      <c r="T721" s="6"/>
      <c r="U721" s="6"/>
      <c r="V721" s="138"/>
      <c r="W721" s="7"/>
      <c r="X721" s="136"/>
      <c r="Y721" s="7"/>
      <c r="Z721" s="7"/>
      <c r="AA721" s="7"/>
      <c r="AB721" s="7"/>
      <c r="AC721" s="7"/>
      <c r="AD721" s="7"/>
      <c r="AE721" s="7"/>
      <c r="AF721" s="6"/>
      <c r="AG721" s="6"/>
      <c r="AH721" s="6"/>
      <c r="AI721" s="6"/>
      <c r="AJ721" s="6"/>
      <c r="AK721" s="6"/>
    </row>
    <row r="722" ht="14.25" customHeight="1">
      <c r="A722" s="6"/>
      <c r="B722" s="6"/>
      <c r="C722" s="6"/>
      <c r="D722" s="6"/>
      <c r="E722" s="136"/>
      <c r="F722" s="136"/>
      <c r="G722" s="136"/>
      <c r="H722" s="136"/>
      <c r="I722" s="136"/>
      <c r="J722" s="136"/>
      <c r="K722" s="136"/>
      <c r="L722" s="137"/>
      <c r="M722" s="136"/>
      <c r="N722" s="136"/>
      <c r="O722" s="136"/>
      <c r="P722" s="7"/>
      <c r="Q722" s="6"/>
      <c r="R722" s="6"/>
      <c r="S722" s="6"/>
      <c r="T722" s="6"/>
      <c r="U722" s="6"/>
      <c r="V722" s="138"/>
      <c r="W722" s="7"/>
      <c r="X722" s="136"/>
      <c r="Y722" s="7"/>
      <c r="Z722" s="7"/>
      <c r="AA722" s="7"/>
      <c r="AB722" s="7"/>
      <c r="AC722" s="7"/>
      <c r="AD722" s="7"/>
      <c r="AE722" s="7"/>
      <c r="AF722" s="6"/>
      <c r="AG722" s="6"/>
      <c r="AH722" s="6"/>
      <c r="AI722" s="6"/>
      <c r="AJ722" s="6"/>
      <c r="AK722" s="6"/>
    </row>
    <row r="723" ht="14.25" customHeight="1">
      <c r="A723" s="6"/>
      <c r="B723" s="6"/>
      <c r="C723" s="6"/>
      <c r="D723" s="6"/>
      <c r="E723" s="136"/>
      <c r="F723" s="136"/>
      <c r="G723" s="136"/>
      <c r="H723" s="136"/>
      <c r="I723" s="136"/>
      <c r="J723" s="136"/>
      <c r="K723" s="136"/>
      <c r="L723" s="137"/>
      <c r="M723" s="136"/>
      <c r="N723" s="136"/>
      <c r="O723" s="136"/>
      <c r="P723" s="7"/>
      <c r="Q723" s="6"/>
      <c r="R723" s="6"/>
      <c r="S723" s="6"/>
      <c r="T723" s="6"/>
      <c r="U723" s="6"/>
      <c r="V723" s="138"/>
      <c r="W723" s="7"/>
      <c r="X723" s="136"/>
      <c r="Y723" s="7"/>
      <c r="Z723" s="7"/>
      <c r="AA723" s="7"/>
      <c r="AB723" s="7"/>
      <c r="AC723" s="7"/>
      <c r="AD723" s="7"/>
      <c r="AE723" s="7"/>
      <c r="AF723" s="6"/>
      <c r="AG723" s="6"/>
      <c r="AH723" s="6"/>
      <c r="AI723" s="6"/>
      <c r="AJ723" s="6"/>
      <c r="AK723" s="6"/>
    </row>
    <row r="724" ht="14.25" customHeight="1">
      <c r="A724" s="6"/>
      <c r="B724" s="6"/>
      <c r="C724" s="6"/>
      <c r="D724" s="6"/>
      <c r="E724" s="136"/>
      <c r="F724" s="136"/>
      <c r="G724" s="136"/>
      <c r="H724" s="136"/>
      <c r="I724" s="136"/>
      <c r="J724" s="136"/>
      <c r="K724" s="136"/>
      <c r="L724" s="137"/>
      <c r="M724" s="136"/>
      <c r="N724" s="136"/>
      <c r="O724" s="136"/>
      <c r="P724" s="7"/>
      <c r="Q724" s="6"/>
      <c r="R724" s="6"/>
      <c r="S724" s="6"/>
      <c r="T724" s="6"/>
      <c r="U724" s="6"/>
      <c r="V724" s="138"/>
      <c r="W724" s="7"/>
      <c r="X724" s="136"/>
      <c r="Y724" s="7"/>
      <c r="Z724" s="7"/>
      <c r="AA724" s="7"/>
      <c r="AB724" s="7"/>
      <c r="AC724" s="7"/>
      <c r="AD724" s="7"/>
      <c r="AE724" s="7"/>
      <c r="AF724" s="6"/>
      <c r="AG724" s="6"/>
      <c r="AH724" s="6"/>
      <c r="AI724" s="6"/>
      <c r="AJ724" s="6"/>
      <c r="AK724" s="6"/>
    </row>
    <row r="725" ht="14.25" customHeight="1">
      <c r="A725" s="6"/>
      <c r="B725" s="6"/>
      <c r="C725" s="6"/>
      <c r="D725" s="6"/>
      <c r="E725" s="136"/>
      <c r="F725" s="136"/>
      <c r="G725" s="136"/>
      <c r="H725" s="136"/>
      <c r="I725" s="136"/>
      <c r="J725" s="136"/>
      <c r="K725" s="136"/>
      <c r="L725" s="137"/>
      <c r="M725" s="136"/>
      <c r="N725" s="136"/>
      <c r="O725" s="136"/>
      <c r="P725" s="7"/>
      <c r="Q725" s="6"/>
      <c r="R725" s="6"/>
      <c r="S725" s="6"/>
      <c r="T725" s="6"/>
      <c r="U725" s="6"/>
      <c r="V725" s="138"/>
      <c r="W725" s="7"/>
      <c r="X725" s="136"/>
      <c r="Y725" s="7"/>
      <c r="Z725" s="7"/>
      <c r="AA725" s="7"/>
      <c r="AB725" s="7"/>
      <c r="AC725" s="7"/>
      <c r="AD725" s="7"/>
      <c r="AE725" s="7"/>
      <c r="AF725" s="6"/>
      <c r="AG725" s="6"/>
      <c r="AH725" s="6"/>
      <c r="AI725" s="6"/>
      <c r="AJ725" s="6"/>
      <c r="AK725" s="6"/>
    </row>
    <row r="726" ht="14.25" customHeight="1">
      <c r="A726" s="6"/>
      <c r="B726" s="6"/>
      <c r="C726" s="6"/>
      <c r="D726" s="6"/>
      <c r="E726" s="136"/>
      <c r="F726" s="136"/>
      <c r="G726" s="136"/>
      <c r="H726" s="136"/>
      <c r="I726" s="136"/>
      <c r="J726" s="136"/>
      <c r="K726" s="136"/>
      <c r="L726" s="137"/>
      <c r="M726" s="136"/>
      <c r="N726" s="136"/>
      <c r="O726" s="136"/>
      <c r="P726" s="7"/>
      <c r="Q726" s="6"/>
      <c r="R726" s="6"/>
      <c r="S726" s="6"/>
      <c r="T726" s="6"/>
      <c r="U726" s="6"/>
      <c r="V726" s="138"/>
      <c r="W726" s="7"/>
      <c r="X726" s="136"/>
      <c r="Y726" s="7"/>
      <c r="Z726" s="7"/>
      <c r="AA726" s="7"/>
      <c r="AB726" s="7"/>
      <c r="AC726" s="7"/>
      <c r="AD726" s="7"/>
      <c r="AE726" s="7"/>
      <c r="AF726" s="6"/>
      <c r="AG726" s="6"/>
      <c r="AH726" s="6"/>
      <c r="AI726" s="6"/>
      <c r="AJ726" s="6"/>
      <c r="AK726" s="6"/>
    </row>
    <row r="727" ht="14.25" customHeight="1">
      <c r="A727" s="6"/>
      <c r="B727" s="6"/>
      <c r="C727" s="6"/>
      <c r="D727" s="6"/>
      <c r="E727" s="136"/>
      <c r="F727" s="136"/>
      <c r="G727" s="136"/>
      <c r="H727" s="136"/>
      <c r="I727" s="136"/>
      <c r="J727" s="136"/>
      <c r="K727" s="136"/>
      <c r="L727" s="137"/>
      <c r="M727" s="136"/>
      <c r="N727" s="136"/>
      <c r="O727" s="136"/>
      <c r="P727" s="7"/>
      <c r="Q727" s="6"/>
      <c r="R727" s="6"/>
      <c r="S727" s="6"/>
      <c r="T727" s="6"/>
      <c r="U727" s="6"/>
      <c r="V727" s="138"/>
      <c r="W727" s="7"/>
      <c r="X727" s="136"/>
      <c r="Y727" s="7"/>
      <c r="Z727" s="7"/>
      <c r="AA727" s="7"/>
      <c r="AB727" s="7"/>
      <c r="AC727" s="7"/>
      <c r="AD727" s="7"/>
      <c r="AE727" s="7"/>
      <c r="AF727" s="6"/>
      <c r="AG727" s="6"/>
      <c r="AH727" s="6"/>
      <c r="AI727" s="6"/>
      <c r="AJ727" s="6"/>
      <c r="AK727" s="6"/>
    </row>
    <row r="728" ht="14.25" customHeight="1">
      <c r="A728" s="6"/>
      <c r="B728" s="6"/>
      <c r="C728" s="6"/>
      <c r="D728" s="6"/>
      <c r="E728" s="136"/>
      <c r="F728" s="136"/>
      <c r="G728" s="136"/>
      <c r="H728" s="136"/>
      <c r="I728" s="136"/>
      <c r="J728" s="136"/>
      <c r="K728" s="136"/>
      <c r="L728" s="137"/>
      <c r="M728" s="136"/>
      <c r="N728" s="136"/>
      <c r="O728" s="136"/>
      <c r="P728" s="7"/>
      <c r="Q728" s="6"/>
      <c r="R728" s="6"/>
      <c r="S728" s="6"/>
      <c r="T728" s="6"/>
      <c r="U728" s="6"/>
      <c r="V728" s="138"/>
      <c r="W728" s="7"/>
      <c r="X728" s="136"/>
      <c r="Y728" s="7"/>
      <c r="Z728" s="7"/>
      <c r="AA728" s="7"/>
      <c r="AB728" s="7"/>
      <c r="AC728" s="7"/>
      <c r="AD728" s="7"/>
      <c r="AE728" s="7"/>
      <c r="AF728" s="6"/>
      <c r="AG728" s="6"/>
      <c r="AH728" s="6"/>
      <c r="AI728" s="6"/>
      <c r="AJ728" s="6"/>
      <c r="AK728" s="6"/>
    </row>
    <row r="729" ht="14.25" customHeight="1">
      <c r="A729" s="6"/>
      <c r="B729" s="6"/>
      <c r="C729" s="6"/>
      <c r="D729" s="6"/>
      <c r="E729" s="136"/>
      <c r="F729" s="136"/>
      <c r="G729" s="136"/>
      <c r="H729" s="136"/>
      <c r="I729" s="136"/>
      <c r="J729" s="136"/>
      <c r="K729" s="136"/>
      <c r="L729" s="137"/>
      <c r="M729" s="136"/>
      <c r="N729" s="136"/>
      <c r="O729" s="136"/>
      <c r="P729" s="7"/>
      <c r="Q729" s="6"/>
      <c r="R729" s="6"/>
      <c r="S729" s="6"/>
      <c r="T729" s="6"/>
      <c r="U729" s="6"/>
      <c r="V729" s="138"/>
      <c r="W729" s="7"/>
      <c r="X729" s="136"/>
      <c r="Y729" s="7"/>
      <c r="Z729" s="7"/>
      <c r="AA729" s="7"/>
      <c r="AB729" s="7"/>
      <c r="AC729" s="7"/>
      <c r="AD729" s="7"/>
      <c r="AE729" s="7"/>
      <c r="AF729" s="6"/>
      <c r="AG729" s="6"/>
      <c r="AH729" s="6"/>
      <c r="AI729" s="6"/>
      <c r="AJ729" s="6"/>
      <c r="AK729" s="6"/>
    </row>
    <row r="730" ht="14.25" customHeight="1">
      <c r="A730" s="6"/>
      <c r="B730" s="6"/>
      <c r="C730" s="6"/>
      <c r="D730" s="6"/>
      <c r="E730" s="136"/>
      <c r="F730" s="136"/>
      <c r="G730" s="136"/>
      <c r="H730" s="136"/>
      <c r="I730" s="136"/>
      <c r="J730" s="136"/>
      <c r="K730" s="136"/>
      <c r="L730" s="137"/>
      <c r="M730" s="136"/>
      <c r="N730" s="136"/>
      <c r="O730" s="136"/>
      <c r="P730" s="7"/>
      <c r="Q730" s="6"/>
      <c r="R730" s="6"/>
      <c r="S730" s="6"/>
      <c r="T730" s="6"/>
      <c r="U730" s="6"/>
      <c r="V730" s="138"/>
      <c r="W730" s="7"/>
      <c r="X730" s="136"/>
      <c r="Y730" s="7"/>
      <c r="Z730" s="7"/>
      <c r="AA730" s="7"/>
      <c r="AB730" s="7"/>
      <c r="AC730" s="7"/>
      <c r="AD730" s="7"/>
      <c r="AE730" s="7"/>
      <c r="AF730" s="6"/>
      <c r="AG730" s="6"/>
      <c r="AH730" s="6"/>
      <c r="AI730" s="6"/>
      <c r="AJ730" s="6"/>
      <c r="AK730" s="6"/>
    </row>
    <row r="731" ht="14.25" customHeight="1">
      <c r="A731" s="6"/>
      <c r="B731" s="6"/>
      <c r="C731" s="6"/>
      <c r="D731" s="6"/>
      <c r="E731" s="136"/>
      <c r="F731" s="136"/>
      <c r="G731" s="136"/>
      <c r="H731" s="136"/>
      <c r="I731" s="136"/>
      <c r="J731" s="136"/>
      <c r="K731" s="136"/>
      <c r="L731" s="137"/>
      <c r="M731" s="136"/>
      <c r="N731" s="136"/>
      <c r="O731" s="136"/>
      <c r="P731" s="7"/>
      <c r="Q731" s="6"/>
      <c r="R731" s="6"/>
      <c r="S731" s="6"/>
      <c r="T731" s="6"/>
      <c r="U731" s="6"/>
      <c r="V731" s="138"/>
      <c r="W731" s="7"/>
      <c r="X731" s="136"/>
      <c r="Y731" s="7"/>
      <c r="Z731" s="7"/>
      <c r="AA731" s="7"/>
      <c r="AB731" s="7"/>
      <c r="AC731" s="7"/>
      <c r="AD731" s="7"/>
      <c r="AE731" s="7"/>
      <c r="AF731" s="6"/>
      <c r="AG731" s="6"/>
      <c r="AH731" s="6"/>
      <c r="AI731" s="6"/>
      <c r="AJ731" s="6"/>
      <c r="AK731" s="6"/>
    </row>
    <row r="732" ht="14.25" customHeight="1">
      <c r="A732" s="6"/>
      <c r="B732" s="6"/>
      <c r="C732" s="6"/>
      <c r="D732" s="6"/>
      <c r="E732" s="136"/>
      <c r="F732" s="136"/>
      <c r="G732" s="136"/>
      <c r="H732" s="136"/>
      <c r="I732" s="136"/>
      <c r="J732" s="136"/>
      <c r="K732" s="136"/>
      <c r="L732" s="137"/>
      <c r="M732" s="136"/>
      <c r="N732" s="136"/>
      <c r="O732" s="136"/>
      <c r="P732" s="7"/>
      <c r="Q732" s="6"/>
      <c r="R732" s="6"/>
      <c r="S732" s="6"/>
      <c r="T732" s="6"/>
      <c r="U732" s="6"/>
      <c r="V732" s="138"/>
      <c r="W732" s="7"/>
      <c r="X732" s="136"/>
      <c r="Y732" s="7"/>
      <c r="Z732" s="7"/>
      <c r="AA732" s="7"/>
      <c r="AB732" s="7"/>
      <c r="AC732" s="7"/>
      <c r="AD732" s="7"/>
      <c r="AE732" s="7"/>
      <c r="AF732" s="6"/>
      <c r="AG732" s="6"/>
      <c r="AH732" s="6"/>
      <c r="AI732" s="6"/>
      <c r="AJ732" s="6"/>
      <c r="AK732" s="6"/>
    </row>
    <row r="733" ht="14.25" customHeight="1">
      <c r="A733" s="6"/>
      <c r="B733" s="6"/>
      <c r="C733" s="6"/>
      <c r="D733" s="6"/>
      <c r="E733" s="136"/>
      <c r="F733" s="136"/>
      <c r="G733" s="136"/>
      <c r="H733" s="136"/>
      <c r="I733" s="136"/>
      <c r="J733" s="136"/>
      <c r="K733" s="136"/>
      <c r="L733" s="137"/>
      <c r="M733" s="136"/>
      <c r="N733" s="136"/>
      <c r="O733" s="136"/>
      <c r="P733" s="7"/>
      <c r="Q733" s="6"/>
      <c r="R733" s="6"/>
      <c r="S733" s="6"/>
      <c r="T733" s="6"/>
      <c r="U733" s="6"/>
      <c r="V733" s="138"/>
      <c r="W733" s="7"/>
      <c r="X733" s="136"/>
      <c r="Y733" s="7"/>
      <c r="Z733" s="7"/>
      <c r="AA733" s="7"/>
      <c r="AB733" s="7"/>
      <c r="AC733" s="7"/>
      <c r="AD733" s="7"/>
      <c r="AE733" s="7"/>
      <c r="AF733" s="6"/>
      <c r="AG733" s="6"/>
      <c r="AH733" s="6"/>
      <c r="AI733" s="6"/>
      <c r="AJ733" s="6"/>
      <c r="AK733" s="6"/>
    </row>
    <row r="734" ht="14.25" customHeight="1">
      <c r="A734" s="6"/>
      <c r="B734" s="6"/>
      <c r="C734" s="6"/>
      <c r="D734" s="6"/>
      <c r="E734" s="136"/>
      <c r="F734" s="136"/>
      <c r="G734" s="136"/>
      <c r="H734" s="136"/>
      <c r="I734" s="136"/>
      <c r="J734" s="136"/>
      <c r="K734" s="136"/>
      <c r="L734" s="137"/>
      <c r="M734" s="136"/>
      <c r="N734" s="136"/>
      <c r="O734" s="136"/>
      <c r="P734" s="7"/>
      <c r="Q734" s="6"/>
      <c r="R734" s="6"/>
      <c r="S734" s="6"/>
      <c r="T734" s="6"/>
      <c r="U734" s="6"/>
      <c r="V734" s="138"/>
      <c r="W734" s="7"/>
      <c r="X734" s="136"/>
      <c r="Y734" s="7"/>
      <c r="Z734" s="7"/>
      <c r="AA734" s="7"/>
      <c r="AB734" s="7"/>
      <c r="AC734" s="7"/>
      <c r="AD734" s="7"/>
      <c r="AE734" s="7"/>
      <c r="AF734" s="6"/>
      <c r="AG734" s="6"/>
      <c r="AH734" s="6"/>
      <c r="AI734" s="6"/>
      <c r="AJ734" s="6"/>
      <c r="AK734" s="6"/>
    </row>
    <row r="735" ht="14.25" customHeight="1">
      <c r="A735" s="6"/>
      <c r="B735" s="6"/>
      <c r="C735" s="6"/>
      <c r="D735" s="6"/>
      <c r="E735" s="136"/>
      <c r="F735" s="136"/>
      <c r="G735" s="136"/>
      <c r="H735" s="136"/>
      <c r="I735" s="136"/>
      <c r="J735" s="136"/>
      <c r="K735" s="136"/>
      <c r="L735" s="137"/>
      <c r="M735" s="136"/>
      <c r="N735" s="136"/>
      <c r="O735" s="136"/>
      <c r="P735" s="7"/>
      <c r="Q735" s="6"/>
      <c r="R735" s="6"/>
      <c r="S735" s="6"/>
      <c r="T735" s="6"/>
      <c r="U735" s="6"/>
      <c r="V735" s="138"/>
      <c r="W735" s="7"/>
      <c r="X735" s="136"/>
      <c r="Y735" s="7"/>
      <c r="Z735" s="7"/>
      <c r="AA735" s="7"/>
      <c r="AB735" s="7"/>
      <c r="AC735" s="7"/>
      <c r="AD735" s="7"/>
      <c r="AE735" s="7"/>
      <c r="AF735" s="6"/>
      <c r="AG735" s="6"/>
      <c r="AH735" s="6"/>
      <c r="AI735" s="6"/>
      <c r="AJ735" s="6"/>
      <c r="AK735" s="6"/>
    </row>
    <row r="736" ht="14.25" customHeight="1">
      <c r="A736" s="6"/>
      <c r="B736" s="6"/>
      <c r="C736" s="6"/>
      <c r="D736" s="6"/>
      <c r="E736" s="136"/>
      <c r="F736" s="136"/>
      <c r="G736" s="136"/>
      <c r="H736" s="136"/>
      <c r="I736" s="136"/>
      <c r="J736" s="136"/>
      <c r="K736" s="136"/>
      <c r="L736" s="137"/>
      <c r="M736" s="136"/>
      <c r="N736" s="136"/>
      <c r="O736" s="136"/>
      <c r="P736" s="7"/>
      <c r="Q736" s="6"/>
      <c r="R736" s="6"/>
      <c r="S736" s="6"/>
      <c r="T736" s="6"/>
      <c r="U736" s="6"/>
      <c r="V736" s="138"/>
      <c r="W736" s="7"/>
      <c r="X736" s="136"/>
      <c r="Y736" s="7"/>
      <c r="Z736" s="7"/>
      <c r="AA736" s="7"/>
      <c r="AB736" s="7"/>
      <c r="AC736" s="7"/>
      <c r="AD736" s="7"/>
      <c r="AE736" s="7"/>
      <c r="AF736" s="6"/>
      <c r="AG736" s="6"/>
      <c r="AH736" s="6"/>
      <c r="AI736" s="6"/>
      <c r="AJ736" s="6"/>
      <c r="AK736" s="6"/>
    </row>
    <row r="737" ht="14.25" customHeight="1">
      <c r="A737" s="6"/>
      <c r="B737" s="6"/>
      <c r="C737" s="6"/>
      <c r="D737" s="6"/>
      <c r="E737" s="136"/>
      <c r="F737" s="136"/>
      <c r="G737" s="136"/>
      <c r="H737" s="136"/>
      <c r="I737" s="136"/>
      <c r="J737" s="136"/>
      <c r="K737" s="136"/>
      <c r="L737" s="137"/>
      <c r="M737" s="136"/>
      <c r="N737" s="136"/>
      <c r="O737" s="136"/>
      <c r="P737" s="7"/>
      <c r="Q737" s="6"/>
      <c r="R737" s="6"/>
      <c r="S737" s="6"/>
      <c r="T737" s="6"/>
      <c r="U737" s="6"/>
      <c r="V737" s="138"/>
      <c r="W737" s="7"/>
      <c r="X737" s="136"/>
      <c r="Y737" s="7"/>
      <c r="Z737" s="7"/>
      <c r="AA737" s="7"/>
      <c r="AB737" s="7"/>
      <c r="AC737" s="7"/>
      <c r="AD737" s="7"/>
      <c r="AE737" s="7"/>
      <c r="AF737" s="6"/>
      <c r="AG737" s="6"/>
      <c r="AH737" s="6"/>
      <c r="AI737" s="6"/>
      <c r="AJ737" s="6"/>
      <c r="AK737" s="6"/>
    </row>
    <row r="738" ht="14.25" customHeight="1">
      <c r="A738" s="6"/>
      <c r="B738" s="6"/>
      <c r="C738" s="6"/>
      <c r="D738" s="6"/>
      <c r="E738" s="136"/>
      <c r="F738" s="136"/>
      <c r="G738" s="136"/>
      <c r="H738" s="136"/>
      <c r="I738" s="136"/>
      <c r="J738" s="136"/>
      <c r="K738" s="136"/>
      <c r="L738" s="137"/>
      <c r="M738" s="136"/>
      <c r="N738" s="136"/>
      <c r="O738" s="136"/>
      <c r="P738" s="7"/>
      <c r="Q738" s="6"/>
      <c r="R738" s="6"/>
      <c r="S738" s="6"/>
      <c r="T738" s="6"/>
      <c r="U738" s="6"/>
      <c r="V738" s="138"/>
      <c r="W738" s="7"/>
      <c r="X738" s="136"/>
      <c r="Y738" s="7"/>
      <c r="Z738" s="7"/>
      <c r="AA738" s="7"/>
      <c r="AB738" s="7"/>
      <c r="AC738" s="7"/>
      <c r="AD738" s="7"/>
      <c r="AE738" s="7"/>
      <c r="AF738" s="6"/>
      <c r="AG738" s="6"/>
      <c r="AH738" s="6"/>
      <c r="AI738" s="6"/>
      <c r="AJ738" s="6"/>
      <c r="AK738" s="6"/>
    </row>
    <row r="739" ht="14.25" customHeight="1">
      <c r="A739" s="6"/>
      <c r="B739" s="6"/>
      <c r="C739" s="6"/>
      <c r="D739" s="6"/>
      <c r="E739" s="136"/>
      <c r="F739" s="136"/>
      <c r="G739" s="136"/>
      <c r="H739" s="136"/>
      <c r="I739" s="136"/>
      <c r="J739" s="136"/>
      <c r="K739" s="136"/>
      <c r="L739" s="137"/>
      <c r="M739" s="136"/>
      <c r="N739" s="136"/>
      <c r="O739" s="136"/>
      <c r="P739" s="7"/>
      <c r="Q739" s="6"/>
      <c r="R739" s="6"/>
      <c r="S739" s="6"/>
      <c r="T739" s="6"/>
      <c r="U739" s="6"/>
      <c r="V739" s="138"/>
      <c r="W739" s="7"/>
      <c r="X739" s="136"/>
      <c r="Y739" s="7"/>
      <c r="Z739" s="7"/>
      <c r="AA739" s="7"/>
      <c r="AB739" s="7"/>
      <c r="AC739" s="7"/>
      <c r="AD739" s="7"/>
      <c r="AE739" s="7"/>
      <c r="AF739" s="6"/>
      <c r="AG739" s="6"/>
      <c r="AH739" s="6"/>
      <c r="AI739" s="6"/>
      <c r="AJ739" s="6"/>
      <c r="AK739" s="6"/>
    </row>
    <row r="740" ht="14.25" customHeight="1">
      <c r="A740" s="6"/>
      <c r="B740" s="6"/>
      <c r="C740" s="6"/>
      <c r="D740" s="6"/>
      <c r="E740" s="136"/>
      <c r="F740" s="136"/>
      <c r="G740" s="136"/>
      <c r="H740" s="136"/>
      <c r="I740" s="136"/>
      <c r="J740" s="136"/>
      <c r="K740" s="136"/>
      <c r="L740" s="137"/>
      <c r="M740" s="136"/>
      <c r="N740" s="136"/>
      <c r="O740" s="136"/>
      <c r="P740" s="7"/>
      <c r="Q740" s="6"/>
      <c r="R740" s="6"/>
      <c r="S740" s="6"/>
      <c r="T740" s="6"/>
      <c r="U740" s="6"/>
      <c r="V740" s="138"/>
      <c r="W740" s="7"/>
      <c r="X740" s="136"/>
      <c r="Y740" s="7"/>
      <c r="Z740" s="7"/>
      <c r="AA740" s="7"/>
      <c r="AB740" s="7"/>
      <c r="AC740" s="7"/>
      <c r="AD740" s="7"/>
      <c r="AE740" s="7"/>
      <c r="AF740" s="6"/>
      <c r="AG740" s="6"/>
      <c r="AH740" s="6"/>
      <c r="AI740" s="6"/>
      <c r="AJ740" s="6"/>
      <c r="AK740" s="6"/>
    </row>
    <row r="741" ht="14.25" customHeight="1">
      <c r="A741" s="6"/>
      <c r="B741" s="6"/>
      <c r="C741" s="6"/>
      <c r="D741" s="6"/>
      <c r="E741" s="136"/>
      <c r="F741" s="136"/>
      <c r="G741" s="136"/>
      <c r="H741" s="136"/>
      <c r="I741" s="136"/>
      <c r="J741" s="136"/>
      <c r="K741" s="136"/>
      <c r="L741" s="137"/>
      <c r="M741" s="136"/>
      <c r="N741" s="136"/>
      <c r="O741" s="136"/>
      <c r="P741" s="7"/>
      <c r="Q741" s="6"/>
      <c r="R741" s="6"/>
      <c r="S741" s="6"/>
      <c r="T741" s="6"/>
      <c r="U741" s="6"/>
      <c r="V741" s="138"/>
      <c r="W741" s="7"/>
      <c r="X741" s="136"/>
      <c r="Y741" s="7"/>
      <c r="Z741" s="7"/>
      <c r="AA741" s="7"/>
      <c r="AB741" s="7"/>
      <c r="AC741" s="7"/>
      <c r="AD741" s="7"/>
      <c r="AE741" s="7"/>
      <c r="AF741" s="6"/>
      <c r="AG741" s="6"/>
      <c r="AH741" s="6"/>
      <c r="AI741" s="6"/>
      <c r="AJ741" s="6"/>
      <c r="AK741" s="6"/>
    </row>
    <row r="742" ht="14.25" customHeight="1">
      <c r="A742" s="6"/>
      <c r="B742" s="6"/>
      <c r="C742" s="6"/>
      <c r="D742" s="6"/>
      <c r="E742" s="136"/>
      <c r="F742" s="136"/>
      <c r="G742" s="136"/>
      <c r="H742" s="136"/>
      <c r="I742" s="136"/>
      <c r="J742" s="136"/>
      <c r="K742" s="136"/>
      <c r="L742" s="137"/>
      <c r="M742" s="136"/>
      <c r="N742" s="136"/>
      <c r="O742" s="136"/>
      <c r="P742" s="7"/>
      <c r="Q742" s="6"/>
      <c r="R742" s="6"/>
      <c r="S742" s="6"/>
      <c r="T742" s="6"/>
      <c r="U742" s="6"/>
      <c r="V742" s="138"/>
      <c r="W742" s="7"/>
      <c r="X742" s="136"/>
      <c r="Y742" s="7"/>
      <c r="Z742" s="7"/>
      <c r="AA742" s="7"/>
      <c r="AB742" s="7"/>
      <c r="AC742" s="7"/>
      <c r="AD742" s="7"/>
      <c r="AE742" s="7"/>
      <c r="AF742" s="6"/>
      <c r="AG742" s="6"/>
      <c r="AH742" s="6"/>
      <c r="AI742" s="6"/>
      <c r="AJ742" s="6"/>
      <c r="AK742" s="6"/>
    </row>
    <row r="743" ht="14.25" customHeight="1">
      <c r="A743" s="6"/>
      <c r="B743" s="6"/>
      <c r="C743" s="6"/>
      <c r="D743" s="6"/>
      <c r="E743" s="136"/>
      <c r="F743" s="136"/>
      <c r="G743" s="136"/>
      <c r="H743" s="136"/>
      <c r="I743" s="136"/>
      <c r="J743" s="136"/>
      <c r="K743" s="136"/>
      <c r="L743" s="137"/>
      <c r="M743" s="136"/>
      <c r="N743" s="136"/>
      <c r="O743" s="136"/>
      <c r="P743" s="7"/>
      <c r="Q743" s="6"/>
      <c r="R743" s="6"/>
      <c r="S743" s="6"/>
      <c r="T743" s="6"/>
      <c r="U743" s="6"/>
      <c r="V743" s="138"/>
      <c r="W743" s="7"/>
      <c r="X743" s="136"/>
      <c r="Y743" s="7"/>
      <c r="Z743" s="7"/>
      <c r="AA743" s="7"/>
      <c r="AB743" s="7"/>
      <c r="AC743" s="7"/>
      <c r="AD743" s="7"/>
      <c r="AE743" s="7"/>
      <c r="AF743" s="6"/>
      <c r="AG743" s="6"/>
      <c r="AH743" s="6"/>
      <c r="AI743" s="6"/>
      <c r="AJ743" s="6"/>
      <c r="AK743" s="6"/>
    </row>
    <row r="744" ht="14.25" customHeight="1">
      <c r="A744" s="6"/>
      <c r="B744" s="6"/>
      <c r="C744" s="6"/>
      <c r="D744" s="6"/>
      <c r="E744" s="136"/>
      <c r="F744" s="136"/>
      <c r="G744" s="136"/>
      <c r="H744" s="136"/>
      <c r="I744" s="136"/>
      <c r="J744" s="136"/>
      <c r="K744" s="136"/>
      <c r="L744" s="137"/>
      <c r="M744" s="136"/>
      <c r="N744" s="136"/>
      <c r="O744" s="136"/>
      <c r="P744" s="7"/>
      <c r="Q744" s="6"/>
      <c r="R744" s="6"/>
      <c r="S744" s="6"/>
      <c r="T744" s="6"/>
      <c r="U744" s="6"/>
      <c r="V744" s="138"/>
      <c r="W744" s="7"/>
      <c r="X744" s="136"/>
      <c r="Y744" s="7"/>
      <c r="Z744" s="7"/>
      <c r="AA744" s="7"/>
      <c r="AB744" s="7"/>
      <c r="AC744" s="7"/>
      <c r="AD744" s="7"/>
      <c r="AE744" s="7"/>
      <c r="AF744" s="6"/>
      <c r="AG744" s="6"/>
      <c r="AH744" s="6"/>
      <c r="AI744" s="6"/>
      <c r="AJ744" s="6"/>
      <c r="AK744" s="6"/>
    </row>
    <row r="745" ht="14.25" customHeight="1">
      <c r="A745" s="6"/>
      <c r="B745" s="6"/>
      <c r="C745" s="6"/>
      <c r="D745" s="6"/>
      <c r="E745" s="136"/>
      <c r="F745" s="136"/>
      <c r="G745" s="136"/>
      <c r="H745" s="136"/>
      <c r="I745" s="136"/>
      <c r="J745" s="136"/>
      <c r="K745" s="136"/>
      <c r="L745" s="137"/>
      <c r="M745" s="136"/>
      <c r="N745" s="136"/>
      <c r="O745" s="136"/>
      <c r="P745" s="7"/>
      <c r="Q745" s="6"/>
      <c r="R745" s="6"/>
      <c r="S745" s="6"/>
      <c r="T745" s="6"/>
      <c r="U745" s="6"/>
      <c r="V745" s="138"/>
      <c r="W745" s="7"/>
      <c r="X745" s="136"/>
      <c r="Y745" s="7"/>
      <c r="Z745" s="7"/>
      <c r="AA745" s="7"/>
      <c r="AB745" s="7"/>
      <c r="AC745" s="7"/>
      <c r="AD745" s="7"/>
      <c r="AE745" s="7"/>
      <c r="AF745" s="6"/>
      <c r="AG745" s="6"/>
      <c r="AH745" s="6"/>
      <c r="AI745" s="6"/>
      <c r="AJ745" s="6"/>
      <c r="AK745" s="6"/>
    </row>
    <row r="746" ht="14.25" customHeight="1">
      <c r="A746" s="6"/>
      <c r="B746" s="6"/>
      <c r="C746" s="6"/>
      <c r="D746" s="6"/>
      <c r="E746" s="136"/>
      <c r="F746" s="136"/>
      <c r="G746" s="136"/>
      <c r="H746" s="136"/>
      <c r="I746" s="136"/>
      <c r="J746" s="136"/>
      <c r="K746" s="136"/>
      <c r="L746" s="137"/>
      <c r="M746" s="136"/>
      <c r="N746" s="136"/>
      <c r="O746" s="136"/>
      <c r="P746" s="7"/>
      <c r="Q746" s="6"/>
      <c r="R746" s="6"/>
      <c r="S746" s="6"/>
      <c r="T746" s="6"/>
      <c r="U746" s="6"/>
      <c r="V746" s="138"/>
      <c r="W746" s="7"/>
      <c r="X746" s="136"/>
      <c r="Y746" s="7"/>
      <c r="Z746" s="7"/>
      <c r="AA746" s="7"/>
      <c r="AB746" s="7"/>
      <c r="AC746" s="7"/>
      <c r="AD746" s="7"/>
      <c r="AE746" s="7"/>
      <c r="AF746" s="6"/>
      <c r="AG746" s="6"/>
      <c r="AH746" s="6"/>
      <c r="AI746" s="6"/>
      <c r="AJ746" s="6"/>
      <c r="AK746" s="6"/>
    </row>
    <row r="747" ht="14.25" customHeight="1">
      <c r="A747" s="6"/>
      <c r="B747" s="6"/>
      <c r="C747" s="6"/>
      <c r="D747" s="6"/>
      <c r="E747" s="136"/>
      <c r="F747" s="136"/>
      <c r="G747" s="136"/>
      <c r="H747" s="136"/>
      <c r="I747" s="136"/>
      <c r="J747" s="136"/>
      <c r="K747" s="136"/>
      <c r="L747" s="137"/>
      <c r="M747" s="136"/>
      <c r="N747" s="136"/>
      <c r="O747" s="136"/>
      <c r="P747" s="7"/>
      <c r="Q747" s="6"/>
      <c r="R747" s="6"/>
      <c r="S747" s="6"/>
      <c r="T747" s="6"/>
      <c r="U747" s="6"/>
      <c r="V747" s="138"/>
      <c r="W747" s="7"/>
      <c r="X747" s="136"/>
      <c r="Y747" s="7"/>
      <c r="Z747" s="7"/>
      <c r="AA747" s="7"/>
      <c r="AB747" s="7"/>
      <c r="AC747" s="7"/>
      <c r="AD747" s="7"/>
      <c r="AE747" s="7"/>
      <c r="AF747" s="6"/>
      <c r="AG747" s="6"/>
      <c r="AH747" s="6"/>
      <c r="AI747" s="6"/>
      <c r="AJ747" s="6"/>
      <c r="AK747" s="6"/>
    </row>
    <row r="748" ht="14.25" customHeight="1">
      <c r="A748" s="6"/>
      <c r="B748" s="6"/>
      <c r="C748" s="6"/>
      <c r="D748" s="6"/>
      <c r="E748" s="136"/>
      <c r="F748" s="136"/>
      <c r="G748" s="136"/>
      <c r="H748" s="136"/>
      <c r="I748" s="136"/>
      <c r="J748" s="136"/>
      <c r="K748" s="136"/>
      <c r="L748" s="137"/>
      <c r="M748" s="136"/>
      <c r="N748" s="136"/>
      <c r="O748" s="136"/>
      <c r="P748" s="7"/>
      <c r="Q748" s="6"/>
      <c r="R748" s="6"/>
      <c r="S748" s="6"/>
      <c r="T748" s="6"/>
      <c r="U748" s="6"/>
      <c r="V748" s="138"/>
      <c r="W748" s="7"/>
      <c r="X748" s="136"/>
      <c r="Y748" s="7"/>
      <c r="Z748" s="7"/>
      <c r="AA748" s="7"/>
      <c r="AB748" s="7"/>
      <c r="AC748" s="7"/>
      <c r="AD748" s="7"/>
      <c r="AE748" s="7"/>
      <c r="AF748" s="6"/>
      <c r="AG748" s="6"/>
      <c r="AH748" s="6"/>
      <c r="AI748" s="6"/>
      <c r="AJ748" s="6"/>
      <c r="AK748" s="6"/>
    </row>
    <row r="749" ht="14.25" customHeight="1">
      <c r="A749" s="6"/>
      <c r="B749" s="6"/>
      <c r="C749" s="6"/>
      <c r="D749" s="6"/>
      <c r="E749" s="136"/>
      <c r="F749" s="136"/>
      <c r="G749" s="136"/>
      <c r="H749" s="136"/>
      <c r="I749" s="136"/>
      <c r="J749" s="136"/>
      <c r="K749" s="136"/>
      <c r="L749" s="137"/>
      <c r="M749" s="136"/>
      <c r="N749" s="136"/>
      <c r="O749" s="136"/>
      <c r="P749" s="7"/>
      <c r="Q749" s="6"/>
      <c r="R749" s="6"/>
      <c r="S749" s="6"/>
      <c r="T749" s="6"/>
      <c r="U749" s="6"/>
      <c r="V749" s="138"/>
      <c r="W749" s="7"/>
      <c r="X749" s="136"/>
      <c r="Y749" s="7"/>
      <c r="Z749" s="7"/>
      <c r="AA749" s="7"/>
      <c r="AB749" s="7"/>
      <c r="AC749" s="7"/>
      <c r="AD749" s="7"/>
      <c r="AE749" s="7"/>
      <c r="AF749" s="6"/>
      <c r="AG749" s="6"/>
      <c r="AH749" s="6"/>
      <c r="AI749" s="6"/>
      <c r="AJ749" s="6"/>
      <c r="AK749" s="6"/>
    </row>
    <row r="750" ht="14.25" customHeight="1">
      <c r="A750" s="6"/>
      <c r="B750" s="6"/>
      <c r="C750" s="6"/>
      <c r="D750" s="6"/>
      <c r="E750" s="136"/>
      <c r="F750" s="136"/>
      <c r="G750" s="136"/>
      <c r="H750" s="136"/>
      <c r="I750" s="136"/>
      <c r="J750" s="136"/>
      <c r="K750" s="136"/>
      <c r="L750" s="137"/>
      <c r="M750" s="136"/>
      <c r="N750" s="136"/>
      <c r="O750" s="136"/>
      <c r="P750" s="7"/>
      <c r="Q750" s="6"/>
      <c r="R750" s="6"/>
      <c r="S750" s="6"/>
      <c r="T750" s="6"/>
      <c r="U750" s="6"/>
      <c r="V750" s="138"/>
      <c r="W750" s="7"/>
      <c r="X750" s="136"/>
      <c r="Y750" s="7"/>
      <c r="Z750" s="7"/>
      <c r="AA750" s="7"/>
      <c r="AB750" s="7"/>
      <c r="AC750" s="7"/>
      <c r="AD750" s="7"/>
      <c r="AE750" s="7"/>
      <c r="AF750" s="6"/>
      <c r="AG750" s="6"/>
      <c r="AH750" s="6"/>
      <c r="AI750" s="6"/>
      <c r="AJ750" s="6"/>
      <c r="AK750" s="6"/>
    </row>
    <row r="751" ht="14.25" customHeight="1">
      <c r="A751" s="6"/>
      <c r="B751" s="6"/>
      <c r="C751" s="6"/>
      <c r="D751" s="6"/>
      <c r="E751" s="136"/>
      <c r="F751" s="136"/>
      <c r="G751" s="136"/>
      <c r="H751" s="136"/>
      <c r="I751" s="136"/>
      <c r="J751" s="136"/>
      <c r="K751" s="136"/>
      <c r="L751" s="137"/>
      <c r="M751" s="136"/>
      <c r="N751" s="136"/>
      <c r="O751" s="136"/>
      <c r="P751" s="7"/>
      <c r="Q751" s="6"/>
      <c r="R751" s="6"/>
      <c r="S751" s="6"/>
      <c r="T751" s="6"/>
      <c r="U751" s="6"/>
      <c r="V751" s="138"/>
      <c r="W751" s="7"/>
      <c r="X751" s="136"/>
      <c r="Y751" s="7"/>
      <c r="Z751" s="7"/>
      <c r="AA751" s="7"/>
      <c r="AB751" s="7"/>
      <c r="AC751" s="7"/>
      <c r="AD751" s="7"/>
      <c r="AE751" s="7"/>
      <c r="AF751" s="6"/>
      <c r="AG751" s="6"/>
      <c r="AH751" s="6"/>
      <c r="AI751" s="6"/>
      <c r="AJ751" s="6"/>
      <c r="AK751" s="6"/>
    </row>
    <row r="752" ht="14.25" customHeight="1">
      <c r="A752" s="6"/>
      <c r="B752" s="6"/>
      <c r="C752" s="6"/>
      <c r="D752" s="6"/>
      <c r="E752" s="136"/>
      <c r="F752" s="136"/>
      <c r="G752" s="136"/>
      <c r="H752" s="136"/>
      <c r="I752" s="136"/>
      <c r="J752" s="136"/>
      <c r="K752" s="136"/>
      <c r="L752" s="137"/>
      <c r="M752" s="136"/>
      <c r="N752" s="136"/>
      <c r="O752" s="136"/>
      <c r="P752" s="7"/>
      <c r="Q752" s="6"/>
      <c r="R752" s="6"/>
      <c r="S752" s="6"/>
      <c r="T752" s="6"/>
      <c r="U752" s="6"/>
      <c r="V752" s="138"/>
      <c r="W752" s="7"/>
      <c r="X752" s="136"/>
      <c r="Y752" s="7"/>
      <c r="Z752" s="7"/>
      <c r="AA752" s="7"/>
      <c r="AB752" s="7"/>
      <c r="AC752" s="7"/>
      <c r="AD752" s="7"/>
      <c r="AE752" s="7"/>
      <c r="AF752" s="6"/>
      <c r="AG752" s="6"/>
      <c r="AH752" s="6"/>
      <c r="AI752" s="6"/>
      <c r="AJ752" s="6"/>
      <c r="AK752" s="6"/>
    </row>
    <row r="753" ht="14.25" customHeight="1">
      <c r="A753" s="6"/>
      <c r="B753" s="6"/>
      <c r="C753" s="6"/>
      <c r="D753" s="6"/>
      <c r="E753" s="136"/>
      <c r="F753" s="136"/>
      <c r="G753" s="136"/>
      <c r="H753" s="136"/>
      <c r="I753" s="136"/>
      <c r="J753" s="136"/>
      <c r="K753" s="136"/>
      <c r="L753" s="137"/>
      <c r="M753" s="136"/>
      <c r="N753" s="136"/>
      <c r="O753" s="136"/>
      <c r="P753" s="7"/>
      <c r="Q753" s="6"/>
      <c r="R753" s="6"/>
      <c r="S753" s="6"/>
      <c r="T753" s="6"/>
      <c r="U753" s="6"/>
      <c r="V753" s="138"/>
      <c r="W753" s="7"/>
      <c r="X753" s="136"/>
      <c r="Y753" s="7"/>
      <c r="Z753" s="7"/>
      <c r="AA753" s="7"/>
      <c r="AB753" s="7"/>
      <c r="AC753" s="7"/>
      <c r="AD753" s="7"/>
      <c r="AE753" s="7"/>
      <c r="AF753" s="6"/>
      <c r="AG753" s="6"/>
      <c r="AH753" s="6"/>
      <c r="AI753" s="6"/>
      <c r="AJ753" s="6"/>
      <c r="AK753" s="6"/>
    </row>
    <row r="754" ht="14.25" customHeight="1">
      <c r="A754" s="6"/>
      <c r="B754" s="6"/>
      <c r="C754" s="6"/>
      <c r="D754" s="6"/>
      <c r="E754" s="136"/>
      <c r="F754" s="136"/>
      <c r="G754" s="136"/>
      <c r="H754" s="136"/>
      <c r="I754" s="136"/>
      <c r="J754" s="136"/>
      <c r="K754" s="136"/>
      <c r="L754" s="137"/>
      <c r="M754" s="136"/>
      <c r="N754" s="136"/>
      <c r="O754" s="136"/>
      <c r="P754" s="7"/>
      <c r="Q754" s="6"/>
      <c r="R754" s="6"/>
      <c r="S754" s="6"/>
      <c r="T754" s="6"/>
      <c r="U754" s="6"/>
      <c r="V754" s="138"/>
      <c r="W754" s="7"/>
      <c r="X754" s="136"/>
      <c r="Y754" s="7"/>
      <c r="Z754" s="7"/>
      <c r="AA754" s="7"/>
      <c r="AB754" s="7"/>
      <c r="AC754" s="7"/>
      <c r="AD754" s="7"/>
      <c r="AE754" s="7"/>
      <c r="AF754" s="6"/>
      <c r="AG754" s="6"/>
      <c r="AH754" s="6"/>
      <c r="AI754" s="6"/>
      <c r="AJ754" s="6"/>
      <c r="AK754" s="6"/>
    </row>
    <row r="755" ht="14.25" customHeight="1">
      <c r="A755" s="6"/>
      <c r="B755" s="6"/>
      <c r="C755" s="6"/>
      <c r="D755" s="6"/>
      <c r="E755" s="136"/>
      <c r="F755" s="136"/>
      <c r="G755" s="136"/>
      <c r="H755" s="136"/>
      <c r="I755" s="136"/>
      <c r="J755" s="136"/>
      <c r="K755" s="136"/>
      <c r="L755" s="137"/>
      <c r="M755" s="136"/>
      <c r="N755" s="136"/>
      <c r="O755" s="136"/>
      <c r="P755" s="7"/>
      <c r="Q755" s="6"/>
      <c r="R755" s="6"/>
      <c r="S755" s="6"/>
      <c r="T755" s="6"/>
      <c r="U755" s="6"/>
      <c r="V755" s="138"/>
      <c r="W755" s="7"/>
      <c r="X755" s="136"/>
      <c r="Y755" s="7"/>
      <c r="Z755" s="7"/>
      <c r="AA755" s="7"/>
      <c r="AB755" s="7"/>
      <c r="AC755" s="7"/>
      <c r="AD755" s="7"/>
      <c r="AE755" s="7"/>
      <c r="AF755" s="6"/>
      <c r="AG755" s="6"/>
      <c r="AH755" s="6"/>
      <c r="AI755" s="6"/>
      <c r="AJ755" s="6"/>
      <c r="AK755" s="6"/>
    </row>
    <row r="756" ht="14.25" customHeight="1">
      <c r="A756" s="6"/>
      <c r="B756" s="6"/>
      <c r="C756" s="6"/>
      <c r="D756" s="6"/>
      <c r="E756" s="136"/>
      <c r="F756" s="136"/>
      <c r="G756" s="136"/>
      <c r="H756" s="136"/>
      <c r="I756" s="136"/>
      <c r="J756" s="136"/>
      <c r="K756" s="136"/>
      <c r="L756" s="137"/>
      <c r="M756" s="136"/>
      <c r="N756" s="136"/>
      <c r="O756" s="136"/>
      <c r="P756" s="7"/>
      <c r="Q756" s="6"/>
      <c r="R756" s="6"/>
      <c r="S756" s="6"/>
      <c r="T756" s="6"/>
      <c r="U756" s="6"/>
      <c r="V756" s="138"/>
      <c r="W756" s="7"/>
      <c r="X756" s="136"/>
      <c r="Y756" s="7"/>
      <c r="Z756" s="7"/>
      <c r="AA756" s="7"/>
      <c r="AB756" s="7"/>
      <c r="AC756" s="7"/>
      <c r="AD756" s="7"/>
      <c r="AE756" s="7"/>
      <c r="AF756" s="6"/>
      <c r="AG756" s="6"/>
      <c r="AH756" s="6"/>
      <c r="AI756" s="6"/>
      <c r="AJ756" s="6"/>
      <c r="AK756" s="6"/>
    </row>
    <row r="757" ht="14.25" customHeight="1">
      <c r="A757" s="6"/>
      <c r="B757" s="6"/>
      <c r="C757" s="6"/>
      <c r="D757" s="6"/>
      <c r="E757" s="136"/>
      <c r="F757" s="136"/>
      <c r="G757" s="136"/>
      <c r="H757" s="136"/>
      <c r="I757" s="136"/>
      <c r="J757" s="136"/>
      <c r="K757" s="136"/>
      <c r="L757" s="137"/>
      <c r="M757" s="136"/>
      <c r="N757" s="136"/>
      <c r="O757" s="136"/>
      <c r="P757" s="7"/>
      <c r="Q757" s="6"/>
      <c r="R757" s="6"/>
      <c r="S757" s="6"/>
      <c r="T757" s="6"/>
      <c r="U757" s="6"/>
      <c r="V757" s="138"/>
      <c r="W757" s="7"/>
      <c r="X757" s="136"/>
      <c r="Y757" s="7"/>
      <c r="Z757" s="7"/>
      <c r="AA757" s="7"/>
      <c r="AB757" s="7"/>
      <c r="AC757" s="7"/>
      <c r="AD757" s="7"/>
      <c r="AE757" s="7"/>
      <c r="AF757" s="6"/>
      <c r="AG757" s="6"/>
      <c r="AH757" s="6"/>
      <c r="AI757" s="6"/>
      <c r="AJ757" s="6"/>
      <c r="AK757" s="6"/>
    </row>
    <row r="758" ht="14.25" customHeight="1">
      <c r="A758" s="6"/>
      <c r="B758" s="6"/>
      <c r="C758" s="6"/>
      <c r="D758" s="6"/>
      <c r="E758" s="136"/>
      <c r="F758" s="136"/>
      <c r="G758" s="136"/>
      <c r="H758" s="136"/>
      <c r="I758" s="136"/>
      <c r="J758" s="136"/>
      <c r="K758" s="136"/>
      <c r="L758" s="137"/>
      <c r="M758" s="136"/>
      <c r="N758" s="136"/>
      <c r="O758" s="136"/>
      <c r="P758" s="7"/>
      <c r="Q758" s="6"/>
      <c r="R758" s="6"/>
      <c r="S758" s="6"/>
      <c r="T758" s="6"/>
      <c r="U758" s="6"/>
      <c r="V758" s="138"/>
      <c r="W758" s="7"/>
      <c r="X758" s="136"/>
      <c r="Y758" s="7"/>
      <c r="Z758" s="7"/>
      <c r="AA758" s="7"/>
      <c r="AB758" s="7"/>
      <c r="AC758" s="7"/>
      <c r="AD758" s="7"/>
      <c r="AE758" s="7"/>
      <c r="AF758" s="6"/>
      <c r="AG758" s="6"/>
      <c r="AH758" s="6"/>
      <c r="AI758" s="6"/>
      <c r="AJ758" s="6"/>
      <c r="AK758" s="6"/>
    </row>
    <row r="759" ht="14.25" customHeight="1">
      <c r="A759" s="6"/>
      <c r="B759" s="6"/>
      <c r="C759" s="6"/>
      <c r="D759" s="6"/>
      <c r="E759" s="136"/>
      <c r="F759" s="136"/>
      <c r="G759" s="136"/>
      <c r="H759" s="136"/>
      <c r="I759" s="136"/>
      <c r="J759" s="136"/>
      <c r="K759" s="136"/>
      <c r="L759" s="137"/>
      <c r="M759" s="136"/>
      <c r="N759" s="136"/>
      <c r="O759" s="136"/>
      <c r="P759" s="7"/>
      <c r="Q759" s="6"/>
      <c r="R759" s="6"/>
      <c r="S759" s="6"/>
      <c r="T759" s="6"/>
      <c r="U759" s="6"/>
      <c r="V759" s="138"/>
      <c r="W759" s="7"/>
      <c r="X759" s="136"/>
      <c r="Y759" s="7"/>
      <c r="Z759" s="7"/>
      <c r="AA759" s="7"/>
      <c r="AB759" s="7"/>
      <c r="AC759" s="7"/>
      <c r="AD759" s="7"/>
      <c r="AE759" s="7"/>
      <c r="AF759" s="6"/>
      <c r="AG759" s="6"/>
      <c r="AH759" s="6"/>
      <c r="AI759" s="6"/>
      <c r="AJ759" s="6"/>
      <c r="AK759" s="6"/>
    </row>
    <row r="760" ht="14.25" customHeight="1">
      <c r="A760" s="6"/>
      <c r="B760" s="6"/>
      <c r="C760" s="6"/>
      <c r="D760" s="6"/>
      <c r="E760" s="136"/>
      <c r="F760" s="136"/>
      <c r="G760" s="136"/>
      <c r="H760" s="136"/>
      <c r="I760" s="136"/>
      <c r="J760" s="136"/>
      <c r="K760" s="136"/>
      <c r="L760" s="137"/>
      <c r="M760" s="136"/>
      <c r="N760" s="136"/>
      <c r="O760" s="136"/>
      <c r="P760" s="7"/>
      <c r="Q760" s="6"/>
      <c r="R760" s="6"/>
      <c r="S760" s="6"/>
      <c r="T760" s="6"/>
      <c r="U760" s="6"/>
      <c r="V760" s="138"/>
      <c r="W760" s="7"/>
      <c r="X760" s="136"/>
      <c r="Y760" s="7"/>
      <c r="Z760" s="7"/>
      <c r="AA760" s="7"/>
      <c r="AB760" s="7"/>
      <c r="AC760" s="7"/>
      <c r="AD760" s="7"/>
      <c r="AE760" s="7"/>
      <c r="AF760" s="6"/>
      <c r="AG760" s="6"/>
      <c r="AH760" s="6"/>
      <c r="AI760" s="6"/>
      <c r="AJ760" s="6"/>
      <c r="AK760" s="6"/>
    </row>
    <row r="761" ht="14.25" customHeight="1">
      <c r="A761" s="6"/>
      <c r="B761" s="6"/>
      <c r="C761" s="6"/>
      <c r="D761" s="6"/>
      <c r="E761" s="136"/>
      <c r="F761" s="136"/>
      <c r="G761" s="136"/>
      <c r="H761" s="136"/>
      <c r="I761" s="136"/>
      <c r="J761" s="136"/>
      <c r="K761" s="136"/>
      <c r="L761" s="137"/>
      <c r="M761" s="136"/>
      <c r="N761" s="136"/>
      <c r="O761" s="136"/>
      <c r="P761" s="7"/>
      <c r="Q761" s="6"/>
      <c r="R761" s="6"/>
      <c r="S761" s="6"/>
      <c r="T761" s="6"/>
      <c r="U761" s="6"/>
      <c r="V761" s="138"/>
      <c r="W761" s="7"/>
      <c r="X761" s="136"/>
      <c r="Y761" s="7"/>
      <c r="Z761" s="7"/>
      <c r="AA761" s="7"/>
      <c r="AB761" s="7"/>
      <c r="AC761" s="7"/>
      <c r="AD761" s="7"/>
      <c r="AE761" s="7"/>
      <c r="AF761" s="6"/>
      <c r="AG761" s="6"/>
      <c r="AH761" s="6"/>
      <c r="AI761" s="6"/>
      <c r="AJ761" s="6"/>
      <c r="AK761" s="6"/>
    </row>
    <row r="762" ht="14.25" customHeight="1">
      <c r="A762" s="6"/>
      <c r="B762" s="6"/>
      <c r="C762" s="6"/>
      <c r="D762" s="6"/>
      <c r="E762" s="136"/>
      <c r="F762" s="136"/>
      <c r="G762" s="136"/>
      <c r="H762" s="136"/>
      <c r="I762" s="136"/>
      <c r="J762" s="136"/>
      <c r="K762" s="136"/>
      <c r="L762" s="137"/>
      <c r="M762" s="136"/>
      <c r="N762" s="136"/>
      <c r="O762" s="136"/>
      <c r="P762" s="7"/>
      <c r="Q762" s="6"/>
      <c r="R762" s="6"/>
      <c r="S762" s="6"/>
      <c r="T762" s="6"/>
      <c r="U762" s="6"/>
      <c r="V762" s="138"/>
      <c r="W762" s="7"/>
      <c r="X762" s="136"/>
      <c r="Y762" s="7"/>
      <c r="Z762" s="7"/>
      <c r="AA762" s="7"/>
      <c r="AB762" s="7"/>
      <c r="AC762" s="7"/>
      <c r="AD762" s="7"/>
      <c r="AE762" s="7"/>
      <c r="AF762" s="6"/>
      <c r="AG762" s="6"/>
      <c r="AH762" s="6"/>
      <c r="AI762" s="6"/>
      <c r="AJ762" s="6"/>
      <c r="AK762" s="6"/>
    </row>
    <row r="763" ht="14.25" customHeight="1">
      <c r="A763" s="6"/>
      <c r="B763" s="6"/>
      <c r="C763" s="6"/>
      <c r="D763" s="6"/>
      <c r="E763" s="136"/>
      <c r="F763" s="136"/>
      <c r="G763" s="136"/>
      <c r="H763" s="136"/>
      <c r="I763" s="136"/>
      <c r="J763" s="136"/>
      <c r="K763" s="136"/>
      <c r="L763" s="137"/>
      <c r="M763" s="136"/>
      <c r="N763" s="136"/>
      <c r="O763" s="136"/>
      <c r="P763" s="7"/>
      <c r="Q763" s="6"/>
      <c r="R763" s="6"/>
      <c r="S763" s="6"/>
      <c r="T763" s="6"/>
      <c r="U763" s="6"/>
      <c r="V763" s="138"/>
      <c r="W763" s="7"/>
      <c r="X763" s="136"/>
      <c r="Y763" s="7"/>
      <c r="Z763" s="7"/>
      <c r="AA763" s="7"/>
      <c r="AB763" s="7"/>
      <c r="AC763" s="7"/>
      <c r="AD763" s="7"/>
      <c r="AE763" s="7"/>
      <c r="AF763" s="6"/>
      <c r="AG763" s="6"/>
      <c r="AH763" s="6"/>
      <c r="AI763" s="6"/>
      <c r="AJ763" s="6"/>
      <c r="AK763" s="6"/>
    </row>
    <row r="764" ht="14.25" customHeight="1">
      <c r="A764" s="6"/>
      <c r="B764" s="6"/>
      <c r="C764" s="6"/>
      <c r="D764" s="6"/>
      <c r="E764" s="136"/>
      <c r="F764" s="136"/>
      <c r="G764" s="136"/>
      <c r="H764" s="136"/>
      <c r="I764" s="136"/>
      <c r="J764" s="136"/>
      <c r="K764" s="136"/>
      <c r="L764" s="137"/>
      <c r="M764" s="136"/>
      <c r="N764" s="136"/>
      <c r="O764" s="136"/>
      <c r="P764" s="7"/>
      <c r="Q764" s="6"/>
      <c r="R764" s="6"/>
      <c r="S764" s="6"/>
      <c r="T764" s="6"/>
      <c r="U764" s="6"/>
      <c r="V764" s="138"/>
      <c r="W764" s="7"/>
      <c r="X764" s="136"/>
      <c r="Y764" s="7"/>
      <c r="Z764" s="7"/>
      <c r="AA764" s="7"/>
      <c r="AB764" s="7"/>
      <c r="AC764" s="7"/>
      <c r="AD764" s="7"/>
      <c r="AE764" s="7"/>
      <c r="AF764" s="6"/>
      <c r="AG764" s="6"/>
      <c r="AH764" s="6"/>
      <c r="AI764" s="6"/>
      <c r="AJ764" s="6"/>
      <c r="AK764" s="6"/>
    </row>
    <row r="765" ht="14.25" customHeight="1">
      <c r="A765" s="6"/>
      <c r="B765" s="6"/>
      <c r="C765" s="6"/>
      <c r="D765" s="6"/>
      <c r="E765" s="136"/>
      <c r="F765" s="136"/>
      <c r="G765" s="136"/>
      <c r="H765" s="136"/>
      <c r="I765" s="136"/>
      <c r="J765" s="136"/>
      <c r="K765" s="136"/>
      <c r="L765" s="137"/>
      <c r="M765" s="136"/>
      <c r="N765" s="136"/>
      <c r="O765" s="136"/>
      <c r="P765" s="7"/>
      <c r="Q765" s="6"/>
      <c r="R765" s="6"/>
      <c r="S765" s="6"/>
      <c r="T765" s="6"/>
      <c r="U765" s="6"/>
      <c r="V765" s="138"/>
      <c r="W765" s="7"/>
      <c r="X765" s="136"/>
      <c r="Y765" s="7"/>
      <c r="Z765" s="7"/>
      <c r="AA765" s="7"/>
      <c r="AB765" s="7"/>
      <c r="AC765" s="7"/>
      <c r="AD765" s="7"/>
      <c r="AE765" s="7"/>
      <c r="AF765" s="6"/>
      <c r="AG765" s="6"/>
      <c r="AH765" s="6"/>
      <c r="AI765" s="6"/>
      <c r="AJ765" s="6"/>
      <c r="AK765" s="6"/>
    </row>
    <row r="766" ht="14.25" customHeight="1">
      <c r="A766" s="6"/>
      <c r="B766" s="6"/>
      <c r="C766" s="6"/>
      <c r="D766" s="6"/>
      <c r="E766" s="136"/>
      <c r="F766" s="136"/>
      <c r="G766" s="136"/>
      <c r="H766" s="136"/>
      <c r="I766" s="136"/>
      <c r="J766" s="136"/>
      <c r="K766" s="136"/>
      <c r="L766" s="137"/>
      <c r="M766" s="136"/>
      <c r="N766" s="136"/>
      <c r="O766" s="136"/>
      <c r="P766" s="7"/>
      <c r="Q766" s="6"/>
      <c r="R766" s="6"/>
      <c r="S766" s="6"/>
      <c r="T766" s="6"/>
      <c r="U766" s="6"/>
      <c r="V766" s="138"/>
      <c r="W766" s="7"/>
      <c r="X766" s="136"/>
      <c r="Y766" s="7"/>
      <c r="Z766" s="7"/>
      <c r="AA766" s="7"/>
      <c r="AB766" s="7"/>
      <c r="AC766" s="7"/>
      <c r="AD766" s="7"/>
      <c r="AE766" s="7"/>
      <c r="AF766" s="6"/>
      <c r="AG766" s="6"/>
      <c r="AH766" s="6"/>
      <c r="AI766" s="6"/>
      <c r="AJ766" s="6"/>
      <c r="AK766" s="6"/>
    </row>
    <row r="767" ht="14.25" customHeight="1">
      <c r="A767" s="6"/>
      <c r="B767" s="6"/>
      <c r="C767" s="6"/>
      <c r="D767" s="6"/>
      <c r="E767" s="136"/>
      <c r="F767" s="136"/>
      <c r="G767" s="136"/>
      <c r="H767" s="136"/>
      <c r="I767" s="136"/>
      <c r="J767" s="136"/>
      <c r="K767" s="136"/>
      <c r="L767" s="137"/>
      <c r="M767" s="136"/>
      <c r="N767" s="136"/>
      <c r="O767" s="136"/>
      <c r="P767" s="7"/>
      <c r="Q767" s="6"/>
      <c r="R767" s="6"/>
      <c r="S767" s="6"/>
      <c r="T767" s="6"/>
      <c r="U767" s="6"/>
      <c r="V767" s="138"/>
      <c r="W767" s="7"/>
      <c r="X767" s="136"/>
      <c r="Y767" s="7"/>
      <c r="Z767" s="7"/>
      <c r="AA767" s="7"/>
      <c r="AB767" s="7"/>
      <c r="AC767" s="7"/>
      <c r="AD767" s="7"/>
      <c r="AE767" s="7"/>
      <c r="AF767" s="6"/>
      <c r="AG767" s="6"/>
      <c r="AH767" s="6"/>
      <c r="AI767" s="6"/>
      <c r="AJ767" s="6"/>
      <c r="AK767" s="6"/>
    </row>
    <row r="768" ht="14.25" customHeight="1">
      <c r="A768" s="6"/>
      <c r="B768" s="6"/>
      <c r="C768" s="6"/>
      <c r="D768" s="6"/>
      <c r="E768" s="136"/>
      <c r="F768" s="136"/>
      <c r="G768" s="136"/>
      <c r="H768" s="136"/>
      <c r="I768" s="136"/>
      <c r="J768" s="136"/>
      <c r="K768" s="136"/>
      <c r="L768" s="137"/>
      <c r="M768" s="136"/>
      <c r="N768" s="136"/>
      <c r="O768" s="136"/>
      <c r="P768" s="7"/>
      <c r="Q768" s="6"/>
      <c r="R768" s="6"/>
      <c r="S768" s="6"/>
      <c r="T768" s="6"/>
      <c r="U768" s="6"/>
      <c r="V768" s="138"/>
      <c r="W768" s="7"/>
      <c r="X768" s="136"/>
      <c r="Y768" s="7"/>
      <c r="Z768" s="7"/>
      <c r="AA768" s="7"/>
      <c r="AB768" s="7"/>
      <c r="AC768" s="7"/>
      <c r="AD768" s="7"/>
      <c r="AE768" s="7"/>
      <c r="AF768" s="6"/>
      <c r="AG768" s="6"/>
      <c r="AH768" s="6"/>
      <c r="AI768" s="6"/>
      <c r="AJ768" s="6"/>
      <c r="AK768" s="6"/>
    </row>
    <row r="769" ht="14.25" customHeight="1">
      <c r="A769" s="6"/>
      <c r="B769" s="6"/>
      <c r="C769" s="6"/>
      <c r="D769" s="6"/>
      <c r="E769" s="136"/>
      <c r="F769" s="136"/>
      <c r="G769" s="136"/>
      <c r="H769" s="136"/>
      <c r="I769" s="136"/>
      <c r="J769" s="136"/>
      <c r="K769" s="136"/>
      <c r="L769" s="137"/>
      <c r="M769" s="136"/>
      <c r="N769" s="136"/>
      <c r="O769" s="136"/>
      <c r="P769" s="7"/>
      <c r="Q769" s="6"/>
      <c r="R769" s="6"/>
      <c r="S769" s="6"/>
      <c r="T769" s="6"/>
      <c r="U769" s="6"/>
      <c r="V769" s="138"/>
      <c r="W769" s="7"/>
      <c r="X769" s="136"/>
      <c r="Y769" s="7"/>
      <c r="Z769" s="7"/>
      <c r="AA769" s="7"/>
      <c r="AB769" s="7"/>
      <c r="AC769" s="7"/>
      <c r="AD769" s="7"/>
      <c r="AE769" s="7"/>
      <c r="AF769" s="6"/>
      <c r="AG769" s="6"/>
      <c r="AH769" s="6"/>
      <c r="AI769" s="6"/>
      <c r="AJ769" s="6"/>
      <c r="AK769" s="6"/>
    </row>
    <row r="770" ht="14.25" customHeight="1">
      <c r="A770" s="6"/>
      <c r="B770" s="6"/>
      <c r="C770" s="6"/>
      <c r="D770" s="6"/>
      <c r="E770" s="136"/>
      <c r="F770" s="136"/>
      <c r="G770" s="136"/>
      <c r="H770" s="136"/>
      <c r="I770" s="136"/>
      <c r="J770" s="136"/>
      <c r="K770" s="136"/>
      <c r="L770" s="137"/>
      <c r="M770" s="136"/>
      <c r="N770" s="136"/>
      <c r="O770" s="136"/>
      <c r="P770" s="7"/>
      <c r="Q770" s="6"/>
      <c r="R770" s="6"/>
      <c r="S770" s="6"/>
      <c r="T770" s="6"/>
      <c r="U770" s="6"/>
      <c r="V770" s="138"/>
      <c r="W770" s="7"/>
      <c r="X770" s="136"/>
      <c r="Y770" s="7"/>
      <c r="Z770" s="7"/>
      <c r="AA770" s="7"/>
      <c r="AB770" s="7"/>
      <c r="AC770" s="7"/>
      <c r="AD770" s="7"/>
      <c r="AE770" s="7"/>
      <c r="AF770" s="6"/>
      <c r="AG770" s="6"/>
      <c r="AH770" s="6"/>
      <c r="AI770" s="6"/>
      <c r="AJ770" s="6"/>
      <c r="AK770" s="6"/>
    </row>
    <row r="771" ht="14.25" customHeight="1">
      <c r="A771" s="6"/>
      <c r="B771" s="6"/>
      <c r="C771" s="6"/>
      <c r="D771" s="6"/>
      <c r="E771" s="136"/>
      <c r="F771" s="136"/>
      <c r="G771" s="136"/>
      <c r="H771" s="136"/>
      <c r="I771" s="136"/>
      <c r="J771" s="136"/>
      <c r="K771" s="136"/>
      <c r="L771" s="137"/>
      <c r="M771" s="136"/>
      <c r="N771" s="136"/>
      <c r="O771" s="136"/>
      <c r="P771" s="7"/>
      <c r="Q771" s="6"/>
      <c r="R771" s="6"/>
      <c r="S771" s="6"/>
      <c r="T771" s="6"/>
      <c r="U771" s="6"/>
      <c r="V771" s="138"/>
      <c r="W771" s="7"/>
      <c r="X771" s="136"/>
      <c r="Y771" s="7"/>
      <c r="Z771" s="7"/>
      <c r="AA771" s="7"/>
      <c r="AB771" s="7"/>
      <c r="AC771" s="7"/>
      <c r="AD771" s="7"/>
      <c r="AE771" s="7"/>
      <c r="AF771" s="6"/>
      <c r="AG771" s="6"/>
      <c r="AH771" s="6"/>
      <c r="AI771" s="6"/>
      <c r="AJ771" s="6"/>
      <c r="AK771" s="6"/>
    </row>
    <row r="772" ht="14.25" customHeight="1">
      <c r="A772" s="6"/>
      <c r="B772" s="6"/>
      <c r="C772" s="6"/>
      <c r="D772" s="6"/>
      <c r="E772" s="136"/>
      <c r="F772" s="136"/>
      <c r="G772" s="136"/>
      <c r="H772" s="136"/>
      <c r="I772" s="136"/>
      <c r="J772" s="136"/>
      <c r="K772" s="136"/>
      <c r="L772" s="137"/>
      <c r="M772" s="136"/>
      <c r="N772" s="136"/>
      <c r="O772" s="136"/>
      <c r="P772" s="7"/>
      <c r="Q772" s="6"/>
      <c r="R772" s="6"/>
      <c r="S772" s="6"/>
      <c r="T772" s="6"/>
      <c r="U772" s="6"/>
      <c r="V772" s="138"/>
      <c r="W772" s="7"/>
      <c r="X772" s="136"/>
      <c r="Y772" s="7"/>
      <c r="Z772" s="7"/>
      <c r="AA772" s="7"/>
      <c r="AB772" s="7"/>
      <c r="AC772" s="7"/>
      <c r="AD772" s="7"/>
      <c r="AE772" s="7"/>
      <c r="AF772" s="6"/>
      <c r="AG772" s="6"/>
      <c r="AH772" s="6"/>
      <c r="AI772" s="6"/>
      <c r="AJ772" s="6"/>
      <c r="AK772" s="6"/>
    </row>
    <row r="773" ht="14.25" customHeight="1">
      <c r="A773" s="6"/>
      <c r="B773" s="6"/>
      <c r="C773" s="6"/>
      <c r="D773" s="6"/>
      <c r="E773" s="136"/>
      <c r="F773" s="136"/>
      <c r="G773" s="136"/>
      <c r="H773" s="136"/>
      <c r="I773" s="136"/>
      <c r="J773" s="136"/>
      <c r="K773" s="136"/>
      <c r="L773" s="137"/>
      <c r="M773" s="136"/>
      <c r="N773" s="136"/>
      <c r="O773" s="136"/>
      <c r="P773" s="7"/>
      <c r="Q773" s="6"/>
      <c r="R773" s="6"/>
      <c r="S773" s="6"/>
      <c r="T773" s="6"/>
      <c r="U773" s="6"/>
      <c r="V773" s="138"/>
      <c r="W773" s="7"/>
      <c r="X773" s="136"/>
      <c r="Y773" s="7"/>
      <c r="Z773" s="7"/>
      <c r="AA773" s="7"/>
      <c r="AB773" s="7"/>
      <c r="AC773" s="7"/>
      <c r="AD773" s="7"/>
      <c r="AE773" s="7"/>
      <c r="AF773" s="6"/>
      <c r="AG773" s="6"/>
      <c r="AH773" s="6"/>
      <c r="AI773" s="6"/>
      <c r="AJ773" s="6"/>
      <c r="AK773" s="6"/>
    </row>
    <row r="774" ht="14.25" customHeight="1">
      <c r="A774" s="6"/>
      <c r="B774" s="6"/>
      <c r="C774" s="6"/>
      <c r="D774" s="6"/>
      <c r="E774" s="136"/>
      <c r="F774" s="136"/>
      <c r="G774" s="136"/>
      <c r="H774" s="136"/>
      <c r="I774" s="136"/>
      <c r="J774" s="136"/>
      <c r="K774" s="136"/>
      <c r="L774" s="137"/>
      <c r="M774" s="136"/>
      <c r="N774" s="136"/>
      <c r="O774" s="136"/>
      <c r="P774" s="7"/>
      <c r="Q774" s="6"/>
      <c r="R774" s="6"/>
      <c r="S774" s="6"/>
      <c r="T774" s="6"/>
      <c r="U774" s="6"/>
      <c r="V774" s="138"/>
      <c r="W774" s="7"/>
      <c r="X774" s="136"/>
      <c r="Y774" s="7"/>
      <c r="Z774" s="7"/>
      <c r="AA774" s="7"/>
      <c r="AB774" s="7"/>
      <c r="AC774" s="7"/>
      <c r="AD774" s="7"/>
      <c r="AE774" s="7"/>
      <c r="AF774" s="6"/>
      <c r="AG774" s="6"/>
      <c r="AH774" s="6"/>
      <c r="AI774" s="6"/>
      <c r="AJ774" s="6"/>
      <c r="AK774" s="6"/>
    </row>
    <row r="775" ht="14.25" customHeight="1">
      <c r="A775" s="6"/>
      <c r="B775" s="6"/>
      <c r="C775" s="6"/>
      <c r="D775" s="6"/>
      <c r="E775" s="136"/>
      <c r="F775" s="136"/>
      <c r="G775" s="136"/>
      <c r="H775" s="136"/>
      <c r="I775" s="136"/>
      <c r="J775" s="136"/>
      <c r="K775" s="136"/>
      <c r="L775" s="137"/>
      <c r="M775" s="136"/>
      <c r="N775" s="136"/>
      <c r="O775" s="136"/>
      <c r="P775" s="7"/>
      <c r="Q775" s="6"/>
      <c r="R775" s="6"/>
      <c r="S775" s="6"/>
      <c r="T775" s="6"/>
      <c r="U775" s="6"/>
      <c r="V775" s="138"/>
      <c r="W775" s="7"/>
      <c r="X775" s="136"/>
      <c r="Y775" s="7"/>
      <c r="Z775" s="7"/>
      <c r="AA775" s="7"/>
      <c r="AB775" s="7"/>
      <c r="AC775" s="7"/>
      <c r="AD775" s="7"/>
      <c r="AE775" s="7"/>
      <c r="AF775" s="6"/>
      <c r="AG775" s="6"/>
      <c r="AH775" s="6"/>
      <c r="AI775" s="6"/>
      <c r="AJ775" s="6"/>
      <c r="AK775" s="6"/>
    </row>
    <row r="776" ht="14.25" customHeight="1">
      <c r="A776" s="6"/>
      <c r="B776" s="6"/>
      <c r="C776" s="6"/>
      <c r="D776" s="6"/>
      <c r="E776" s="136"/>
      <c r="F776" s="136"/>
      <c r="G776" s="136"/>
      <c r="H776" s="136"/>
      <c r="I776" s="136"/>
      <c r="J776" s="136"/>
      <c r="K776" s="136"/>
      <c r="L776" s="137"/>
      <c r="M776" s="136"/>
      <c r="N776" s="136"/>
      <c r="O776" s="136"/>
      <c r="P776" s="7"/>
      <c r="Q776" s="6"/>
      <c r="R776" s="6"/>
      <c r="S776" s="6"/>
      <c r="T776" s="6"/>
      <c r="U776" s="6"/>
      <c r="V776" s="138"/>
      <c r="W776" s="7"/>
      <c r="X776" s="136"/>
      <c r="Y776" s="7"/>
      <c r="Z776" s="7"/>
      <c r="AA776" s="7"/>
      <c r="AB776" s="7"/>
      <c r="AC776" s="7"/>
      <c r="AD776" s="7"/>
      <c r="AE776" s="7"/>
      <c r="AF776" s="6"/>
      <c r="AG776" s="6"/>
      <c r="AH776" s="6"/>
      <c r="AI776" s="6"/>
      <c r="AJ776" s="6"/>
      <c r="AK776" s="6"/>
    </row>
    <row r="777" ht="14.25" customHeight="1">
      <c r="A777" s="6"/>
      <c r="B777" s="6"/>
      <c r="C777" s="6"/>
      <c r="D777" s="6"/>
      <c r="E777" s="136"/>
      <c r="F777" s="136"/>
      <c r="G777" s="136"/>
      <c r="H777" s="136"/>
      <c r="I777" s="136"/>
      <c r="J777" s="136"/>
      <c r="K777" s="136"/>
      <c r="L777" s="137"/>
      <c r="M777" s="136"/>
      <c r="N777" s="136"/>
      <c r="O777" s="136"/>
      <c r="P777" s="7"/>
      <c r="Q777" s="6"/>
      <c r="R777" s="6"/>
      <c r="S777" s="6"/>
      <c r="T777" s="6"/>
      <c r="U777" s="6"/>
      <c r="V777" s="138"/>
      <c r="W777" s="7"/>
      <c r="X777" s="136"/>
      <c r="Y777" s="7"/>
      <c r="Z777" s="7"/>
      <c r="AA777" s="7"/>
      <c r="AB777" s="7"/>
      <c r="AC777" s="7"/>
      <c r="AD777" s="7"/>
      <c r="AE777" s="7"/>
      <c r="AF777" s="6"/>
      <c r="AG777" s="6"/>
      <c r="AH777" s="6"/>
      <c r="AI777" s="6"/>
      <c r="AJ777" s="6"/>
      <c r="AK777" s="6"/>
    </row>
    <row r="778" ht="14.25" customHeight="1">
      <c r="A778" s="6"/>
      <c r="B778" s="6"/>
      <c r="C778" s="6"/>
      <c r="D778" s="6"/>
      <c r="E778" s="136"/>
      <c r="F778" s="136"/>
      <c r="G778" s="136"/>
      <c r="H778" s="136"/>
      <c r="I778" s="136"/>
      <c r="J778" s="136"/>
      <c r="K778" s="136"/>
      <c r="L778" s="137"/>
      <c r="M778" s="136"/>
      <c r="N778" s="136"/>
      <c r="O778" s="136"/>
      <c r="P778" s="7"/>
      <c r="Q778" s="6"/>
      <c r="R778" s="6"/>
      <c r="S778" s="6"/>
      <c r="T778" s="6"/>
      <c r="U778" s="6"/>
      <c r="V778" s="138"/>
      <c r="W778" s="7"/>
      <c r="X778" s="136"/>
      <c r="Y778" s="7"/>
      <c r="Z778" s="7"/>
      <c r="AA778" s="7"/>
      <c r="AB778" s="7"/>
      <c r="AC778" s="7"/>
      <c r="AD778" s="7"/>
      <c r="AE778" s="7"/>
      <c r="AF778" s="6"/>
      <c r="AG778" s="6"/>
      <c r="AH778" s="6"/>
      <c r="AI778" s="6"/>
      <c r="AJ778" s="6"/>
      <c r="AK778" s="6"/>
    </row>
    <row r="779" ht="14.25" customHeight="1">
      <c r="A779" s="6"/>
      <c r="B779" s="6"/>
      <c r="C779" s="6"/>
      <c r="D779" s="6"/>
      <c r="E779" s="136"/>
      <c r="F779" s="136"/>
      <c r="G779" s="136"/>
      <c r="H779" s="136"/>
      <c r="I779" s="136"/>
      <c r="J779" s="136"/>
      <c r="K779" s="136"/>
      <c r="L779" s="137"/>
      <c r="M779" s="136"/>
      <c r="N779" s="136"/>
      <c r="O779" s="136"/>
      <c r="P779" s="7"/>
      <c r="Q779" s="6"/>
      <c r="R779" s="6"/>
      <c r="S779" s="6"/>
      <c r="T779" s="6"/>
      <c r="U779" s="6"/>
      <c r="V779" s="138"/>
      <c r="W779" s="7"/>
      <c r="X779" s="136"/>
      <c r="Y779" s="7"/>
      <c r="Z779" s="7"/>
      <c r="AA779" s="7"/>
      <c r="AB779" s="7"/>
      <c r="AC779" s="7"/>
      <c r="AD779" s="7"/>
      <c r="AE779" s="7"/>
      <c r="AF779" s="6"/>
      <c r="AG779" s="6"/>
      <c r="AH779" s="6"/>
      <c r="AI779" s="6"/>
      <c r="AJ779" s="6"/>
      <c r="AK779" s="6"/>
    </row>
    <row r="780" ht="14.25" customHeight="1">
      <c r="A780" s="6"/>
      <c r="B780" s="6"/>
      <c r="C780" s="6"/>
      <c r="D780" s="6"/>
      <c r="E780" s="136"/>
      <c r="F780" s="136"/>
      <c r="G780" s="136"/>
      <c r="H780" s="136"/>
      <c r="I780" s="136"/>
      <c r="J780" s="136"/>
      <c r="K780" s="136"/>
      <c r="L780" s="137"/>
      <c r="M780" s="136"/>
      <c r="N780" s="136"/>
      <c r="O780" s="136"/>
      <c r="P780" s="7"/>
      <c r="Q780" s="6"/>
      <c r="R780" s="6"/>
      <c r="S780" s="6"/>
      <c r="T780" s="6"/>
      <c r="U780" s="6"/>
      <c r="V780" s="138"/>
      <c r="W780" s="7"/>
      <c r="X780" s="136"/>
      <c r="Y780" s="7"/>
      <c r="Z780" s="7"/>
      <c r="AA780" s="7"/>
      <c r="AB780" s="7"/>
      <c r="AC780" s="7"/>
      <c r="AD780" s="7"/>
      <c r="AE780" s="7"/>
      <c r="AF780" s="6"/>
      <c r="AG780" s="6"/>
      <c r="AH780" s="6"/>
      <c r="AI780" s="6"/>
      <c r="AJ780" s="6"/>
      <c r="AK780" s="6"/>
    </row>
    <row r="781" ht="14.25" customHeight="1">
      <c r="A781" s="6"/>
      <c r="B781" s="6"/>
      <c r="C781" s="6"/>
      <c r="D781" s="6"/>
      <c r="E781" s="136"/>
      <c r="F781" s="136"/>
      <c r="G781" s="136"/>
      <c r="H781" s="136"/>
      <c r="I781" s="136"/>
      <c r="J781" s="136"/>
      <c r="K781" s="136"/>
      <c r="L781" s="137"/>
      <c r="M781" s="136"/>
      <c r="N781" s="136"/>
      <c r="O781" s="136"/>
      <c r="P781" s="7"/>
      <c r="Q781" s="6"/>
      <c r="R781" s="6"/>
      <c r="S781" s="6"/>
      <c r="T781" s="6"/>
      <c r="U781" s="6"/>
      <c r="V781" s="138"/>
      <c r="W781" s="7"/>
      <c r="X781" s="136"/>
      <c r="Y781" s="7"/>
      <c r="Z781" s="7"/>
      <c r="AA781" s="7"/>
      <c r="AB781" s="7"/>
      <c r="AC781" s="7"/>
      <c r="AD781" s="7"/>
      <c r="AE781" s="7"/>
      <c r="AF781" s="6"/>
      <c r="AG781" s="6"/>
      <c r="AH781" s="6"/>
      <c r="AI781" s="6"/>
      <c r="AJ781" s="6"/>
      <c r="AK781" s="6"/>
    </row>
    <row r="782" ht="14.25" customHeight="1">
      <c r="A782" s="6"/>
      <c r="B782" s="6"/>
      <c r="C782" s="6"/>
      <c r="D782" s="6"/>
      <c r="E782" s="136"/>
      <c r="F782" s="136"/>
      <c r="G782" s="136"/>
      <c r="H782" s="136"/>
      <c r="I782" s="136"/>
      <c r="J782" s="136"/>
      <c r="K782" s="136"/>
      <c r="L782" s="137"/>
      <c r="M782" s="136"/>
      <c r="N782" s="136"/>
      <c r="O782" s="136"/>
      <c r="P782" s="7"/>
      <c r="Q782" s="6"/>
      <c r="R782" s="6"/>
      <c r="S782" s="6"/>
      <c r="T782" s="6"/>
      <c r="U782" s="6"/>
      <c r="V782" s="138"/>
      <c r="W782" s="7"/>
      <c r="X782" s="136"/>
      <c r="Y782" s="7"/>
      <c r="Z782" s="7"/>
      <c r="AA782" s="7"/>
      <c r="AB782" s="7"/>
      <c r="AC782" s="7"/>
      <c r="AD782" s="7"/>
      <c r="AE782" s="7"/>
      <c r="AF782" s="6"/>
      <c r="AG782" s="6"/>
      <c r="AH782" s="6"/>
      <c r="AI782" s="6"/>
      <c r="AJ782" s="6"/>
      <c r="AK782" s="6"/>
    </row>
    <row r="783" ht="14.25" customHeight="1">
      <c r="A783" s="6"/>
      <c r="B783" s="6"/>
      <c r="C783" s="6"/>
      <c r="D783" s="6"/>
      <c r="E783" s="136"/>
      <c r="F783" s="136"/>
      <c r="G783" s="136"/>
      <c r="H783" s="136"/>
      <c r="I783" s="136"/>
      <c r="J783" s="136"/>
      <c r="K783" s="136"/>
      <c r="L783" s="137"/>
      <c r="M783" s="136"/>
      <c r="N783" s="136"/>
      <c r="O783" s="136"/>
      <c r="P783" s="7"/>
      <c r="Q783" s="6"/>
      <c r="R783" s="6"/>
      <c r="S783" s="6"/>
      <c r="T783" s="6"/>
      <c r="U783" s="6"/>
      <c r="V783" s="138"/>
      <c r="W783" s="7"/>
      <c r="X783" s="136"/>
      <c r="Y783" s="7"/>
      <c r="Z783" s="7"/>
      <c r="AA783" s="7"/>
      <c r="AB783" s="7"/>
      <c r="AC783" s="7"/>
      <c r="AD783" s="7"/>
      <c r="AE783" s="7"/>
      <c r="AF783" s="6"/>
      <c r="AG783" s="6"/>
      <c r="AH783" s="6"/>
      <c r="AI783" s="6"/>
      <c r="AJ783" s="6"/>
      <c r="AK783" s="6"/>
    </row>
    <row r="784" ht="14.25" customHeight="1">
      <c r="A784" s="6"/>
      <c r="B784" s="6"/>
      <c r="C784" s="6"/>
      <c r="D784" s="6"/>
      <c r="E784" s="136"/>
      <c r="F784" s="136"/>
      <c r="G784" s="136"/>
      <c r="H784" s="136"/>
      <c r="I784" s="136"/>
      <c r="J784" s="136"/>
      <c r="K784" s="136"/>
      <c r="L784" s="137"/>
      <c r="M784" s="136"/>
      <c r="N784" s="136"/>
      <c r="O784" s="136"/>
      <c r="P784" s="7"/>
      <c r="Q784" s="6"/>
      <c r="R784" s="6"/>
      <c r="S784" s="6"/>
      <c r="T784" s="6"/>
      <c r="U784" s="6"/>
      <c r="V784" s="138"/>
      <c r="W784" s="7"/>
      <c r="X784" s="136"/>
      <c r="Y784" s="7"/>
      <c r="Z784" s="7"/>
      <c r="AA784" s="7"/>
      <c r="AB784" s="7"/>
      <c r="AC784" s="7"/>
      <c r="AD784" s="7"/>
      <c r="AE784" s="7"/>
      <c r="AF784" s="6"/>
      <c r="AG784" s="6"/>
      <c r="AH784" s="6"/>
      <c r="AI784" s="6"/>
      <c r="AJ784" s="6"/>
      <c r="AK784" s="6"/>
    </row>
    <row r="785" ht="14.25" customHeight="1">
      <c r="A785" s="6"/>
      <c r="B785" s="6"/>
      <c r="C785" s="6"/>
      <c r="D785" s="6"/>
      <c r="E785" s="136"/>
      <c r="F785" s="136"/>
      <c r="G785" s="136"/>
      <c r="H785" s="136"/>
      <c r="I785" s="136"/>
      <c r="J785" s="136"/>
      <c r="K785" s="136"/>
      <c r="L785" s="137"/>
      <c r="M785" s="136"/>
      <c r="N785" s="136"/>
      <c r="O785" s="136"/>
      <c r="P785" s="7"/>
      <c r="Q785" s="6"/>
      <c r="R785" s="6"/>
      <c r="S785" s="6"/>
      <c r="T785" s="6"/>
      <c r="U785" s="6"/>
      <c r="V785" s="138"/>
      <c r="W785" s="7"/>
      <c r="X785" s="136"/>
      <c r="Y785" s="7"/>
      <c r="Z785" s="7"/>
      <c r="AA785" s="7"/>
      <c r="AB785" s="7"/>
      <c r="AC785" s="7"/>
      <c r="AD785" s="7"/>
      <c r="AE785" s="7"/>
      <c r="AF785" s="6"/>
      <c r="AG785" s="6"/>
      <c r="AH785" s="6"/>
      <c r="AI785" s="6"/>
      <c r="AJ785" s="6"/>
      <c r="AK785" s="6"/>
    </row>
    <row r="786" ht="14.25" customHeight="1">
      <c r="A786" s="6"/>
      <c r="B786" s="6"/>
      <c r="C786" s="6"/>
      <c r="D786" s="6"/>
      <c r="E786" s="136"/>
      <c r="F786" s="136"/>
      <c r="G786" s="136"/>
      <c r="H786" s="136"/>
      <c r="I786" s="136"/>
      <c r="J786" s="136"/>
      <c r="K786" s="136"/>
      <c r="L786" s="137"/>
      <c r="M786" s="136"/>
      <c r="N786" s="136"/>
      <c r="O786" s="136"/>
      <c r="P786" s="7"/>
      <c r="Q786" s="6"/>
      <c r="R786" s="6"/>
      <c r="S786" s="6"/>
      <c r="T786" s="6"/>
      <c r="U786" s="6"/>
      <c r="V786" s="138"/>
      <c r="W786" s="7"/>
      <c r="X786" s="136"/>
      <c r="Y786" s="7"/>
      <c r="Z786" s="7"/>
      <c r="AA786" s="7"/>
      <c r="AB786" s="7"/>
      <c r="AC786" s="7"/>
      <c r="AD786" s="7"/>
      <c r="AE786" s="7"/>
      <c r="AF786" s="6"/>
      <c r="AG786" s="6"/>
      <c r="AH786" s="6"/>
      <c r="AI786" s="6"/>
      <c r="AJ786" s="6"/>
      <c r="AK786" s="6"/>
    </row>
    <row r="787" ht="14.25" customHeight="1">
      <c r="A787" s="6"/>
      <c r="B787" s="6"/>
      <c r="C787" s="6"/>
      <c r="D787" s="6"/>
      <c r="E787" s="136"/>
      <c r="F787" s="136"/>
      <c r="G787" s="136"/>
      <c r="H787" s="136"/>
      <c r="I787" s="136"/>
      <c r="J787" s="136"/>
      <c r="K787" s="136"/>
      <c r="L787" s="137"/>
      <c r="M787" s="136"/>
      <c r="N787" s="136"/>
      <c r="O787" s="136"/>
      <c r="P787" s="7"/>
      <c r="Q787" s="6"/>
      <c r="R787" s="6"/>
      <c r="S787" s="6"/>
      <c r="T787" s="6"/>
      <c r="U787" s="6"/>
      <c r="V787" s="138"/>
      <c r="W787" s="7"/>
      <c r="X787" s="136"/>
      <c r="Y787" s="7"/>
      <c r="Z787" s="7"/>
      <c r="AA787" s="7"/>
      <c r="AB787" s="7"/>
      <c r="AC787" s="7"/>
      <c r="AD787" s="7"/>
      <c r="AE787" s="7"/>
      <c r="AF787" s="6"/>
      <c r="AG787" s="6"/>
      <c r="AH787" s="6"/>
      <c r="AI787" s="6"/>
      <c r="AJ787" s="6"/>
      <c r="AK787" s="6"/>
    </row>
    <row r="788" ht="14.25" customHeight="1">
      <c r="A788" s="6"/>
      <c r="B788" s="6"/>
      <c r="C788" s="6"/>
      <c r="D788" s="6"/>
      <c r="E788" s="136"/>
      <c r="F788" s="136"/>
      <c r="G788" s="136"/>
      <c r="H788" s="136"/>
      <c r="I788" s="136"/>
      <c r="J788" s="136"/>
      <c r="K788" s="136"/>
      <c r="L788" s="137"/>
      <c r="M788" s="136"/>
      <c r="N788" s="136"/>
      <c r="O788" s="136"/>
      <c r="P788" s="7"/>
      <c r="Q788" s="6"/>
      <c r="R788" s="6"/>
      <c r="S788" s="6"/>
      <c r="T788" s="6"/>
      <c r="U788" s="6"/>
      <c r="V788" s="138"/>
      <c r="W788" s="7"/>
      <c r="X788" s="136"/>
      <c r="Y788" s="7"/>
      <c r="Z788" s="7"/>
      <c r="AA788" s="7"/>
      <c r="AB788" s="7"/>
      <c r="AC788" s="7"/>
      <c r="AD788" s="7"/>
      <c r="AE788" s="7"/>
      <c r="AF788" s="6"/>
      <c r="AG788" s="6"/>
      <c r="AH788" s="6"/>
      <c r="AI788" s="6"/>
      <c r="AJ788" s="6"/>
      <c r="AK788" s="6"/>
    </row>
    <row r="789" ht="14.25" customHeight="1">
      <c r="A789" s="6"/>
      <c r="B789" s="6"/>
      <c r="C789" s="6"/>
      <c r="D789" s="6"/>
      <c r="E789" s="136"/>
      <c r="F789" s="136"/>
      <c r="G789" s="136"/>
      <c r="H789" s="136"/>
      <c r="I789" s="136"/>
      <c r="J789" s="136"/>
      <c r="K789" s="136"/>
      <c r="L789" s="137"/>
      <c r="M789" s="136"/>
      <c r="N789" s="136"/>
      <c r="O789" s="136"/>
      <c r="P789" s="7"/>
      <c r="Q789" s="6"/>
      <c r="R789" s="6"/>
      <c r="S789" s="6"/>
      <c r="T789" s="6"/>
      <c r="U789" s="6"/>
      <c r="V789" s="138"/>
      <c r="W789" s="7"/>
      <c r="X789" s="136"/>
      <c r="Y789" s="7"/>
      <c r="Z789" s="7"/>
      <c r="AA789" s="7"/>
      <c r="AB789" s="7"/>
      <c r="AC789" s="7"/>
      <c r="AD789" s="7"/>
      <c r="AE789" s="7"/>
      <c r="AF789" s="6"/>
      <c r="AG789" s="6"/>
      <c r="AH789" s="6"/>
      <c r="AI789" s="6"/>
      <c r="AJ789" s="6"/>
      <c r="AK789" s="6"/>
    </row>
    <row r="790" ht="14.25" customHeight="1">
      <c r="A790" s="6"/>
      <c r="B790" s="6"/>
      <c r="C790" s="6"/>
      <c r="D790" s="6"/>
      <c r="E790" s="136"/>
      <c r="F790" s="136"/>
      <c r="G790" s="136"/>
      <c r="H790" s="136"/>
      <c r="I790" s="136"/>
      <c r="J790" s="136"/>
      <c r="K790" s="136"/>
      <c r="L790" s="137"/>
      <c r="M790" s="136"/>
      <c r="N790" s="136"/>
      <c r="O790" s="136"/>
      <c r="P790" s="7"/>
      <c r="Q790" s="6"/>
      <c r="R790" s="6"/>
      <c r="S790" s="6"/>
      <c r="T790" s="6"/>
      <c r="U790" s="6"/>
      <c r="V790" s="138"/>
      <c r="W790" s="7"/>
      <c r="X790" s="136"/>
      <c r="Y790" s="7"/>
      <c r="Z790" s="7"/>
      <c r="AA790" s="7"/>
      <c r="AB790" s="7"/>
      <c r="AC790" s="7"/>
      <c r="AD790" s="7"/>
      <c r="AE790" s="7"/>
      <c r="AF790" s="6"/>
      <c r="AG790" s="6"/>
      <c r="AH790" s="6"/>
      <c r="AI790" s="6"/>
      <c r="AJ790" s="6"/>
      <c r="AK790" s="6"/>
    </row>
    <row r="791" ht="14.25" customHeight="1">
      <c r="A791" s="6"/>
      <c r="B791" s="6"/>
      <c r="C791" s="6"/>
      <c r="D791" s="6"/>
      <c r="E791" s="136"/>
      <c r="F791" s="136"/>
      <c r="G791" s="136"/>
      <c r="H791" s="136"/>
      <c r="I791" s="136"/>
      <c r="J791" s="136"/>
      <c r="K791" s="136"/>
      <c r="L791" s="137"/>
      <c r="M791" s="136"/>
      <c r="N791" s="136"/>
      <c r="O791" s="136"/>
      <c r="P791" s="7"/>
      <c r="Q791" s="6"/>
      <c r="R791" s="6"/>
      <c r="S791" s="6"/>
      <c r="T791" s="6"/>
      <c r="U791" s="6"/>
      <c r="V791" s="138"/>
      <c r="W791" s="7"/>
      <c r="X791" s="136"/>
      <c r="Y791" s="7"/>
      <c r="Z791" s="7"/>
      <c r="AA791" s="7"/>
      <c r="AB791" s="7"/>
      <c r="AC791" s="7"/>
      <c r="AD791" s="7"/>
      <c r="AE791" s="7"/>
      <c r="AF791" s="6"/>
      <c r="AG791" s="6"/>
      <c r="AH791" s="6"/>
      <c r="AI791" s="6"/>
      <c r="AJ791" s="6"/>
      <c r="AK791" s="6"/>
    </row>
    <row r="792" ht="14.25" customHeight="1">
      <c r="A792" s="6"/>
      <c r="B792" s="6"/>
      <c r="C792" s="6"/>
      <c r="D792" s="6"/>
      <c r="E792" s="136"/>
      <c r="F792" s="136"/>
      <c r="G792" s="136"/>
      <c r="H792" s="136"/>
      <c r="I792" s="136"/>
      <c r="J792" s="136"/>
      <c r="K792" s="136"/>
      <c r="L792" s="137"/>
      <c r="M792" s="136"/>
      <c r="N792" s="136"/>
      <c r="O792" s="136"/>
      <c r="P792" s="7"/>
      <c r="Q792" s="6"/>
      <c r="R792" s="6"/>
      <c r="S792" s="6"/>
      <c r="T792" s="6"/>
      <c r="U792" s="6"/>
      <c r="V792" s="138"/>
      <c r="W792" s="7"/>
      <c r="X792" s="136"/>
      <c r="Y792" s="7"/>
      <c r="Z792" s="7"/>
      <c r="AA792" s="7"/>
      <c r="AB792" s="7"/>
      <c r="AC792" s="7"/>
      <c r="AD792" s="7"/>
      <c r="AE792" s="7"/>
      <c r="AF792" s="6"/>
      <c r="AG792" s="6"/>
      <c r="AH792" s="6"/>
      <c r="AI792" s="6"/>
      <c r="AJ792" s="6"/>
      <c r="AK792" s="6"/>
    </row>
    <row r="793" ht="14.25" customHeight="1">
      <c r="A793" s="6"/>
      <c r="B793" s="6"/>
      <c r="C793" s="6"/>
      <c r="D793" s="6"/>
      <c r="E793" s="136"/>
      <c r="F793" s="136"/>
      <c r="G793" s="136"/>
      <c r="H793" s="136"/>
      <c r="I793" s="136"/>
      <c r="J793" s="136"/>
      <c r="K793" s="136"/>
      <c r="L793" s="137"/>
      <c r="M793" s="136"/>
      <c r="N793" s="136"/>
      <c r="O793" s="136"/>
      <c r="P793" s="7"/>
      <c r="Q793" s="6"/>
      <c r="R793" s="6"/>
      <c r="S793" s="6"/>
      <c r="T793" s="6"/>
      <c r="U793" s="6"/>
      <c r="V793" s="138"/>
      <c r="W793" s="7"/>
      <c r="X793" s="136"/>
      <c r="Y793" s="7"/>
      <c r="Z793" s="7"/>
      <c r="AA793" s="7"/>
      <c r="AB793" s="7"/>
      <c r="AC793" s="7"/>
      <c r="AD793" s="7"/>
      <c r="AE793" s="7"/>
      <c r="AF793" s="6"/>
      <c r="AG793" s="6"/>
      <c r="AH793" s="6"/>
      <c r="AI793" s="6"/>
      <c r="AJ793" s="6"/>
      <c r="AK793" s="6"/>
    </row>
    <row r="794" ht="14.25" customHeight="1">
      <c r="A794" s="6"/>
      <c r="B794" s="6"/>
      <c r="C794" s="6"/>
      <c r="D794" s="6"/>
      <c r="E794" s="136"/>
      <c r="F794" s="136"/>
      <c r="G794" s="136"/>
      <c r="H794" s="136"/>
      <c r="I794" s="136"/>
      <c r="J794" s="136"/>
      <c r="K794" s="136"/>
      <c r="L794" s="137"/>
      <c r="M794" s="136"/>
      <c r="N794" s="136"/>
      <c r="O794" s="136"/>
      <c r="P794" s="7"/>
      <c r="Q794" s="6"/>
      <c r="R794" s="6"/>
      <c r="S794" s="6"/>
      <c r="T794" s="6"/>
      <c r="U794" s="6"/>
      <c r="V794" s="138"/>
      <c r="W794" s="7"/>
      <c r="X794" s="136"/>
      <c r="Y794" s="7"/>
      <c r="Z794" s="7"/>
      <c r="AA794" s="7"/>
      <c r="AB794" s="7"/>
      <c r="AC794" s="7"/>
      <c r="AD794" s="7"/>
      <c r="AE794" s="7"/>
      <c r="AF794" s="6"/>
      <c r="AG794" s="6"/>
      <c r="AH794" s="6"/>
      <c r="AI794" s="6"/>
      <c r="AJ794" s="6"/>
      <c r="AK794" s="6"/>
    </row>
    <row r="795" ht="14.25" customHeight="1">
      <c r="A795" s="6"/>
      <c r="B795" s="6"/>
      <c r="C795" s="6"/>
      <c r="D795" s="6"/>
      <c r="E795" s="136"/>
      <c r="F795" s="136"/>
      <c r="G795" s="136"/>
      <c r="H795" s="136"/>
      <c r="I795" s="136"/>
      <c r="J795" s="136"/>
      <c r="K795" s="136"/>
      <c r="L795" s="137"/>
      <c r="M795" s="136"/>
      <c r="N795" s="136"/>
      <c r="O795" s="136"/>
      <c r="P795" s="7"/>
      <c r="Q795" s="6"/>
      <c r="R795" s="6"/>
      <c r="S795" s="6"/>
      <c r="T795" s="6"/>
      <c r="U795" s="6"/>
      <c r="V795" s="138"/>
      <c r="W795" s="7"/>
      <c r="X795" s="136"/>
      <c r="Y795" s="7"/>
      <c r="Z795" s="7"/>
      <c r="AA795" s="7"/>
      <c r="AB795" s="7"/>
      <c r="AC795" s="7"/>
      <c r="AD795" s="7"/>
      <c r="AE795" s="7"/>
      <c r="AF795" s="6"/>
      <c r="AG795" s="6"/>
      <c r="AH795" s="6"/>
      <c r="AI795" s="6"/>
      <c r="AJ795" s="6"/>
      <c r="AK795" s="6"/>
    </row>
    <row r="796" ht="14.25" customHeight="1">
      <c r="A796" s="6"/>
      <c r="B796" s="6"/>
      <c r="C796" s="6"/>
      <c r="D796" s="6"/>
      <c r="E796" s="136"/>
      <c r="F796" s="136"/>
      <c r="G796" s="136"/>
      <c r="H796" s="136"/>
      <c r="I796" s="136"/>
      <c r="J796" s="136"/>
      <c r="K796" s="136"/>
      <c r="L796" s="137"/>
      <c r="M796" s="136"/>
      <c r="N796" s="136"/>
      <c r="O796" s="136"/>
      <c r="P796" s="7"/>
      <c r="Q796" s="6"/>
      <c r="R796" s="6"/>
      <c r="S796" s="6"/>
      <c r="T796" s="6"/>
      <c r="U796" s="6"/>
      <c r="V796" s="138"/>
      <c r="W796" s="7"/>
      <c r="X796" s="136"/>
      <c r="Y796" s="7"/>
      <c r="Z796" s="7"/>
      <c r="AA796" s="7"/>
      <c r="AB796" s="7"/>
      <c r="AC796" s="7"/>
      <c r="AD796" s="7"/>
      <c r="AE796" s="7"/>
      <c r="AF796" s="6"/>
      <c r="AG796" s="6"/>
      <c r="AH796" s="6"/>
      <c r="AI796" s="6"/>
      <c r="AJ796" s="6"/>
      <c r="AK796" s="6"/>
    </row>
    <row r="797" ht="14.25" customHeight="1">
      <c r="A797" s="6"/>
      <c r="B797" s="6"/>
      <c r="C797" s="6"/>
      <c r="D797" s="6"/>
      <c r="E797" s="136"/>
      <c r="F797" s="136"/>
      <c r="G797" s="136"/>
      <c r="H797" s="136"/>
      <c r="I797" s="136"/>
      <c r="J797" s="136"/>
      <c r="K797" s="136"/>
      <c r="L797" s="137"/>
      <c r="M797" s="136"/>
      <c r="N797" s="136"/>
      <c r="O797" s="136"/>
      <c r="P797" s="7"/>
      <c r="Q797" s="6"/>
      <c r="R797" s="6"/>
      <c r="S797" s="6"/>
      <c r="T797" s="6"/>
      <c r="U797" s="6"/>
      <c r="V797" s="138"/>
      <c r="W797" s="7"/>
      <c r="X797" s="136"/>
      <c r="Y797" s="7"/>
      <c r="Z797" s="7"/>
      <c r="AA797" s="7"/>
      <c r="AB797" s="7"/>
      <c r="AC797" s="7"/>
      <c r="AD797" s="7"/>
      <c r="AE797" s="7"/>
      <c r="AF797" s="6"/>
      <c r="AG797" s="6"/>
      <c r="AH797" s="6"/>
      <c r="AI797" s="6"/>
      <c r="AJ797" s="6"/>
      <c r="AK797" s="6"/>
    </row>
    <row r="798" ht="14.25" customHeight="1">
      <c r="A798" s="6"/>
      <c r="B798" s="6"/>
      <c r="C798" s="6"/>
      <c r="D798" s="6"/>
      <c r="E798" s="136"/>
      <c r="F798" s="136"/>
      <c r="G798" s="136"/>
      <c r="H798" s="136"/>
      <c r="I798" s="136"/>
      <c r="J798" s="136"/>
      <c r="K798" s="136"/>
      <c r="L798" s="137"/>
      <c r="M798" s="136"/>
      <c r="N798" s="136"/>
      <c r="O798" s="136"/>
      <c r="P798" s="7"/>
      <c r="Q798" s="6"/>
      <c r="R798" s="6"/>
      <c r="S798" s="6"/>
      <c r="T798" s="6"/>
      <c r="U798" s="6"/>
      <c r="V798" s="138"/>
      <c r="W798" s="7"/>
      <c r="X798" s="136"/>
      <c r="Y798" s="7"/>
      <c r="Z798" s="7"/>
      <c r="AA798" s="7"/>
      <c r="AB798" s="7"/>
      <c r="AC798" s="7"/>
      <c r="AD798" s="7"/>
      <c r="AE798" s="7"/>
      <c r="AF798" s="6"/>
      <c r="AG798" s="6"/>
      <c r="AH798" s="6"/>
      <c r="AI798" s="6"/>
      <c r="AJ798" s="6"/>
      <c r="AK798" s="6"/>
    </row>
    <row r="799" ht="14.25" customHeight="1">
      <c r="A799" s="6"/>
      <c r="B799" s="6"/>
      <c r="C799" s="6"/>
      <c r="D799" s="6"/>
      <c r="E799" s="136"/>
      <c r="F799" s="136"/>
      <c r="G799" s="136"/>
      <c r="H799" s="136"/>
      <c r="I799" s="136"/>
      <c r="J799" s="136"/>
      <c r="K799" s="136"/>
      <c r="L799" s="137"/>
      <c r="M799" s="136"/>
      <c r="N799" s="136"/>
      <c r="O799" s="136"/>
      <c r="P799" s="7"/>
      <c r="Q799" s="6"/>
      <c r="R799" s="6"/>
      <c r="S799" s="6"/>
      <c r="T799" s="6"/>
      <c r="U799" s="6"/>
      <c r="V799" s="138"/>
      <c r="W799" s="7"/>
      <c r="X799" s="136"/>
      <c r="Y799" s="7"/>
      <c r="Z799" s="7"/>
      <c r="AA799" s="7"/>
      <c r="AB799" s="7"/>
      <c r="AC799" s="7"/>
      <c r="AD799" s="7"/>
      <c r="AE799" s="7"/>
      <c r="AF799" s="6"/>
      <c r="AG799" s="6"/>
      <c r="AH799" s="6"/>
      <c r="AI799" s="6"/>
      <c r="AJ799" s="6"/>
      <c r="AK799" s="6"/>
    </row>
    <row r="800" ht="14.25" customHeight="1">
      <c r="A800" s="6"/>
      <c r="B800" s="6"/>
      <c r="C800" s="6"/>
      <c r="D800" s="6"/>
      <c r="E800" s="136"/>
      <c r="F800" s="136"/>
      <c r="G800" s="136"/>
      <c r="H800" s="136"/>
      <c r="I800" s="136"/>
      <c r="J800" s="136"/>
      <c r="K800" s="136"/>
      <c r="L800" s="137"/>
      <c r="M800" s="136"/>
      <c r="N800" s="136"/>
      <c r="O800" s="136"/>
      <c r="P800" s="7"/>
      <c r="Q800" s="6"/>
      <c r="R800" s="6"/>
      <c r="S800" s="6"/>
      <c r="T800" s="6"/>
      <c r="U800" s="6"/>
      <c r="V800" s="138"/>
      <c r="W800" s="7"/>
      <c r="X800" s="136"/>
      <c r="Y800" s="7"/>
      <c r="Z800" s="7"/>
      <c r="AA800" s="7"/>
      <c r="AB800" s="7"/>
      <c r="AC800" s="7"/>
      <c r="AD800" s="7"/>
      <c r="AE800" s="7"/>
      <c r="AF800" s="6"/>
      <c r="AG800" s="6"/>
      <c r="AH800" s="6"/>
      <c r="AI800" s="6"/>
      <c r="AJ800" s="6"/>
      <c r="AK800" s="6"/>
    </row>
    <row r="801" ht="14.25" customHeight="1">
      <c r="A801" s="6"/>
      <c r="B801" s="6"/>
      <c r="C801" s="6"/>
      <c r="D801" s="6"/>
      <c r="E801" s="136"/>
      <c r="F801" s="136"/>
      <c r="G801" s="136"/>
      <c r="H801" s="136"/>
      <c r="I801" s="136"/>
      <c r="J801" s="136"/>
      <c r="K801" s="136"/>
      <c r="L801" s="137"/>
      <c r="M801" s="136"/>
      <c r="N801" s="136"/>
      <c r="O801" s="136"/>
      <c r="P801" s="7"/>
      <c r="Q801" s="6"/>
      <c r="R801" s="6"/>
      <c r="S801" s="6"/>
      <c r="T801" s="6"/>
      <c r="U801" s="6"/>
      <c r="V801" s="138"/>
      <c r="W801" s="7"/>
      <c r="X801" s="136"/>
      <c r="Y801" s="7"/>
      <c r="Z801" s="7"/>
      <c r="AA801" s="7"/>
      <c r="AB801" s="7"/>
      <c r="AC801" s="7"/>
      <c r="AD801" s="7"/>
      <c r="AE801" s="7"/>
      <c r="AF801" s="6"/>
      <c r="AG801" s="6"/>
      <c r="AH801" s="6"/>
      <c r="AI801" s="6"/>
      <c r="AJ801" s="6"/>
      <c r="AK801" s="6"/>
    </row>
    <row r="802" ht="14.25" customHeight="1">
      <c r="A802" s="6"/>
      <c r="B802" s="6"/>
      <c r="C802" s="6"/>
      <c r="D802" s="6"/>
      <c r="E802" s="136"/>
      <c r="F802" s="136"/>
      <c r="G802" s="136"/>
      <c r="H802" s="136"/>
      <c r="I802" s="136"/>
      <c r="J802" s="136"/>
      <c r="K802" s="136"/>
      <c r="L802" s="137"/>
      <c r="M802" s="136"/>
      <c r="N802" s="136"/>
      <c r="O802" s="136"/>
      <c r="P802" s="7"/>
      <c r="Q802" s="6"/>
      <c r="R802" s="6"/>
      <c r="S802" s="6"/>
      <c r="T802" s="6"/>
      <c r="U802" s="6"/>
      <c r="V802" s="138"/>
      <c r="W802" s="7"/>
      <c r="X802" s="136"/>
      <c r="Y802" s="7"/>
      <c r="Z802" s="7"/>
      <c r="AA802" s="7"/>
      <c r="AB802" s="7"/>
      <c r="AC802" s="7"/>
      <c r="AD802" s="7"/>
      <c r="AE802" s="7"/>
      <c r="AF802" s="6"/>
      <c r="AG802" s="6"/>
      <c r="AH802" s="6"/>
      <c r="AI802" s="6"/>
      <c r="AJ802" s="6"/>
      <c r="AK802" s="6"/>
    </row>
    <row r="803" ht="14.25" customHeight="1">
      <c r="A803" s="6"/>
      <c r="B803" s="6"/>
      <c r="C803" s="6"/>
      <c r="D803" s="6"/>
      <c r="E803" s="136"/>
      <c r="F803" s="136"/>
      <c r="G803" s="136"/>
      <c r="H803" s="136"/>
      <c r="I803" s="136"/>
      <c r="J803" s="136"/>
      <c r="K803" s="136"/>
      <c r="L803" s="137"/>
      <c r="M803" s="136"/>
      <c r="N803" s="136"/>
      <c r="O803" s="136"/>
      <c r="P803" s="7"/>
      <c r="Q803" s="6"/>
      <c r="R803" s="6"/>
      <c r="S803" s="6"/>
      <c r="T803" s="6"/>
      <c r="U803" s="6"/>
      <c r="V803" s="138"/>
      <c r="W803" s="7"/>
      <c r="X803" s="136"/>
      <c r="Y803" s="7"/>
      <c r="Z803" s="7"/>
      <c r="AA803" s="7"/>
      <c r="AB803" s="7"/>
      <c r="AC803" s="7"/>
      <c r="AD803" s="7"/>
      <c r="AE803" s="7"/>
      <c r="AF803" s="6"/>
      <c r="AG803" s="6"/>
      <c r="AH803" s="6"/>
      <c r="AI803" s="6"/>
      <c r="AJ803" s="6"/>
      <c r="AK803" s="6"/>
    </row>
    <row r="804" ht="14.25" customHeight="1">
      <c r="A804" s="6"/>
      <c r="B804" s="6"/>
      <c r="C804" s="6"/>
      <c r="D804" s="6"/>
      <c r="E804" s="136"/>
      <c r="F804" s="136"/>
      <c r="G804" s="136"/>
      <c r="H804" s="136"/>
      <c r="I804" s="136"/>
      <c r="J804" s="136"/>
      <c r="K804" s="136"/>
      <c r="L804" s="137"/>
      <c r="M804" s="136"/>
      <c r="N804" s="136"/>
      <c r="O804" s="136"/>
      <c r="P804" s="7"/>
      <c r="Q804" s="6"/>
      <c r="R804" s="6"/>
      <c r="S804" s="6"/>
      <c r="T804" s="6"/>
      <c r="U804" s="6"/>
      <c r="V804" s="138"/>
      <c r="W804" s="7"/>
      <c r="X804" s="136"/>
      <c r="Y804" s="7"/>
      <c r="Z804" s="7"/>
      <c r="AA804" s="7"/>
      <c r="AB804" s="7"/>
      <c r="AC804" s="7"/>
      <c r="AD804" s="7"/>
      <c r="AE804" s="7"/>
      <c r="AF804" s="6"/>
      <c r="AG804" s="6"/>
      <c r="AH804" s="6"/>
      <c r="AI804" s="6"/>
      <c r="AJ804" s="6"/>
      <c r="AK804" s="6"/>
    </row>
    <row r="805" ht="14.25" customHeight="1">
      <c r="A805" s="6"/>
      <c r="B805" s="6"/>
      <c r="C805" s="6"/>
      <c r="D805" s="6"/>
      <c r="E805" s="136"/>
      <c r="F805" s="136"/>
      <c r="G805" s="136"/>
      <c r="H805" s="136"/>
      <c r="I805" s="136"/>
      <c r="J805" s="136"/>
      <c r="K805" s="136"/>
      <c r="L805" s="137"/>
      <c r="M805" s="136"/>
      <c r="N805" s="136"/>
      <c r="O805" s="136"/>
      <c r="P805" s="7"/>
      <c r="Q805" s="6"/>
      <c r="R805" s="6"/>
      <c r="S805" s="6"/>
      <c r="T805" s="6"/>
      <c r="U805" s="6"/>
      <c r="V805" s="138"/>
      <c r="W805" s="7"/>
      <c r="X805" s="136"/>
      <c r="Y805" s="7"/>
      <c r="Z805" s="7"/>
      <c r="AA805" s="7"/>
      <c r="AB805" s="7"/>
      <c r="AC805" s="7"/>
      <c r="AD805" s="7"/>
      <c r="AE805" s="7"/>
      <c r="AF805" s="6"/>
      <c r="AG805" s="6"/>
      <c r="AH805" s="6"/>
      <c r="AI805" s="6"/>
      <c r="AJ805" s="6"/>
      <c r="AK805" s="6"/>
    </row>
    <row r="806" ht="14.25" customHeight="1">
      <c r="A806" s="6"/>
      <c r="B806" s="6"/>
      <c r="C806" s="6"/>
      <c r="D806" s="6"/>
      <c r="E806" s="136"/>
      <c r="F806" s="136"/>
      <c r="G806" s="136"/>
      <c r="H806" s="136"/>
      <c r="I806" s="136"/>
      <c r="J806" s="136"/>
      <c r="K806" s="136"/>
      <c r="L806" s="137"/>
      <c r="M806" s="136"/>
      <c r="N806" s="136"/>
      <c r="O806" s="136"/>
      <c r="P806" s="7"/>
      <c r="Q806" s="6"/>
      <c r="R806" s="6"/>
      <c r="S806" s="6"/>
      <c r="T806" s="6"/>
      <c r="U806" s="6"/>
      <c r="V806" s="138"/>
      <c r="W806" s="7"/>
      <c r="X806" s="136"/>
      <c r="Y806" s="7"/>
      <c r="Z806" s="7"/>
      <c r="AA806" s="7"/>
      <c r="AB806" s="7"/>
      <c r="AC806" s="7"/>
      <c r="AD806" s="7"/>
      <c r="AE806" s="7"/>
      <c r="AF806" s="6"/>
      <c r="AG806" s="6"/>
      <c r="AH806" s="6"/>
      <c r="AI806" s="6"/>
      <c r="AJ806" s="6"/>
      <c r="AK806" s="6"/>
    </row>
    <row r="807" ht="14.25" customHeight="1">
      <c r="A807" s="6"/>
      <c r="B807" s="6"/>
      <c r="C807" s="6"/>
      <c r="D807" s="6"/>
      <c r="E807" s="136"/>
      <c r="F807" s="136"/>
      <c r="G807" s="136"/>
      <c r="H807" s="136"/>
      <c r="I807" s="136"/>
      <c r="J807" s="136"/>
      <c r="K807" s="136"/>
      <c r="L807" s="137"/>
      <c r="M807" s="136"/>
      <c r="N807" s="136"/>
      <c r="O807" s="136"/>
      <c r="P807" s="7"/>
      <c r="Q807" s="6"/>
      <c r="R807" s="6"/>
      <c r="S807" s="6"/>
      <c r="T807" s="6"/>
      <c r="U807" s="6"/>
      <c r="V807" s="138"/>
      <c r="W807" s="7"/>
      <c r="X807" s="136"/>
      <c r="Y807" s="7"/>
      <c r="Z807" s="7"/>
      <c r="AA807" s="7"/>
      <c r="AB807" s="7"/>
      <c r="AC807" s="7"/>
      <c r="AD807" s="7"/>
      <c r="AE807" s="7"/>
      <c r="AF807" s="6"/>
      <c r="AG807" s="6"/>
      <c r="AH807" s="6"/>
      <c r="AI807" s="6"/>
      <c r="AJ807" s="6"/>
      <c r="AK807" s="6"/>
    </row>
    <row r="808" ht="14.25" customHeight="1">
      <c r="A808" s="6"/>
      <c r="B808" s="6"/>
      <c r="C808" s="6"/>
      <c r="D808" s="6"/>
      <c r="E808" s="136"/>
      <c r="F808" s="136"/>
      <c r="G808" s="136"/>
      <c r="H808" s="136"/>
      <c r="I808" s="136"/>
      <c r="J808" s="136"/>
      <c r="K808" s="136"/>
      <c r="L808" s="137"/>
      <c r="M808" s="136"/>
      <c r="N808" s="136"/>
      <c r="O808" s="136"/>
      <c r="P808" s="7"/>
      <c r="Q808" s="6"/>
      <c r="R808" s="6"/>
      <c r="S808" s="6"/>
      <c r="T808" s="6"/>
      <c r="U808" s="6"/>
      <c r="V808" s="138"/>
      <c r="W808" s="7"/>
      <c r="X808" s="136"/>
      <c r="Y808" s="7"/>
      <c r="Z808" s="7"/>
      <c r="AA808" s="7"/>
      <c r="AB808" s="7"/>
      <c r="AC808" s="7"/>
      <c r="AD808" s="7"/>
      <c r="AE808" s="7"/>
      <c r="AF808" s="6"/>
      <c r="AG808" s="6"/>
      <c r="AH808" s="6"/>
      <c r="AI808" s="6"/>
      <c r="AJ808" s="6"/>
      <c r="AK808" s="6"/>
    </row>
    <row r="809" ht="14.25" customHeight="1">
      <c r="A809" s="6"/>
      <c r="B809" s="6"/>
      <c r="C809" s="6"/>
      <c r="D809" s="6"/>
      <c r="E809" s="136"/>
      <c r="F809" s="136"/>
      <c r="G809" s="136"/>
      <c r="H809" s="136"/>
      <c r="I809" s="136"/>
      <c r="J809" s="136"/>
      <c r="K809" s="136"/>
      <c r="L809" s="137"/>
      <c r="M809" s="136"/>
      <c r="N809" s="136"/>
      <c r="O809" s="136"/>
      <c r="P809" s="7"/>
      <c r="Q809" s="6"/>
      <c r="R809" s="6"/>
      <c r="S809" s="6"/>
      <c r="T809" s="6"/>
      <c r="U809" s="6"/>
      <c r="V809" s="138"/>
      <c r="W809" s="7"/>
      <c r="X809" s="136"/>
      <c r="Y809" s="7"/>
      <c r="Z809" s="7"/>
      <c r="AA809" s="7"/>
      <c r="AB809" s="7"/>
      <c r="AC809" s="7"/>
      <c r="AD809" s="7"/>
      <c r="AE809" s="7"/>
      <c r="AF809" s="6"/>
      <c r="AG809" s="6"/>
      <c r="AH809" s="6"/>
      <c r="AI809" s="6"/>
      <c r="AJ809" s="6"/>
      <c r="AK809" s="6"/>
    </row>
    <row r="810" ht="14.25" customHeight="1">
      <c r="A810" s="6"/>
      <c r="B810" s="6"/>
      <c r="C810" s="6"/>
      <c r="D810" s="6"/>
      <c r="E810" s="136"/>
      <c r="F810" s="136"/>
      <c r="G810" s="136"/>
      <c r="H810" s="136"/>
      <c r="I810" s="136"/>
      <c r="J810" s="136"/>
      <c r="K810" s="136"/>
      <c r="L810" s="137"/>
      <c r="M810" s="136"/>
      <c r="N810" s="136"/>
      <c r="O810" s="136"/>
      <c r="P810" s="7"/>
      <c r="Q810" s="6"/>
      <c r="R810" s="6"/>
      <c r="S810" s="6"/>
      <c r="T810" s="6"/>
      <c r="U810" s="6"/>
      <c r="V810" s="138"/>
      <c r="W810" s="7"/>
      <c r="X810" s="136"/>
      <c r="Y810" s="7"/>
      <c r="Z810" s="7"/>
      <c r="AA810" s="7"/>
      <c r="AB810" s="7"/>
      <c r="AC810" s="7"/>
      <c r="AD810" s="7"/>
      <c r="AE810" s="7"/>
      <c r="AF810" s="6"/>
      <c r="AG810" s="6"/>
      <c r="AH810" s="6"/>
      <c r="AI810" s="6"/>
      <c r="AJ810" s="6"/>
      <c r="AK810" s="6"/>
    </row>
    <row r="811" ht="14.25" customHeight="1">
      <c r="A811" s="6"/>
      <c r="B811" s="6"/>
      <c r="C811" s="6"/>
      <c r="D811" s="6"/>
      <c r="E811" s="136"/>
      <c r="F811" s="136"/>
      <c r="G811" s="136"/>
      <c r="H811" s="136"/>
      <c r="I811" s="136"/>
      <c r="J811" s="136"/>
      <c r="K811" s="136"/>
      <c r="L811" s="137"/>
      <c r="M811" s="136"/>
      <c r="N811" s="136"/>
      <c r="O811" s="136"/>
      <c r="P811" s="7"/>
      <c r="Q811" s="6"/>
      <c r="R811" s="6"/>
      <c r="S811" s="6"/>
      <c r="T811" s="6"/>
      <c r="U811" s="6"/>
      <c r="V811" s="138"/>
      <c r="W811" s="7"/>
      <c r="X811" s="136"/>
      <c r="Y811" s="7"/>
      <c r="Z811" s="7"/>
      <c r="AA811" s="7"/>
      <c r="AB811" s="7"/>
      <c r="AC811" s="7"/>
      <c r="AD811" s="7"/>
      <c r="AE811" s="7"/>
      <c r="AF811" s="6"/>
      <c r="AG811" s="6"/>
      <c r="AH811" s="6"/>
      <c r="AI811" s="6"/>
      <c r="AJ811" s="6"/>
      <c r="AK811" s="6"/>
    </row>
    <row r="812" ht="14.25" customHeight="1">
      <c r="A812" s="6"/>
      <c r="B812" s="6"/>
      <c r="C812" s="6"/>
      <c r="D812" s="6"/>
      <c r="E812" s="136"/>
      <c r="F812" s="136"/>
      <c r="G812" s="136"/>
      <c r="H812" s="136"/>
      <c r="I812" s="136"/>
      <c r="J812" s="136"/>
      <c r="K812" s="136"/>
      <c r="L812" s="137"/>
      <c r="M812" s="136"/>
      <c r="N812" s="136"/>
      <c r="O812" s="136"/>
      <c r="P812" s="7"/>
      <c r="Q812" s="6"/>
      <c r="R812" s="6"/>
      <c r="S812" s="6"/>
      <c r="T812" s="6"/>
      <c r="U812" s="6"/>
      <c r="V812" s="138"/>
      <c r="W812" s="7"/>
      <c r="X812" s="136"/>
      <c r="Y812" s="7"/>
      <c r="Z812" s="7"/>
      <c r="AA812" s="7"/>
      <c r="AB812" s="7"/>
      <c r="AC812" s="7"/>
      <c r="AD812" s="7"/>
      <c r="AE812" s="7"/>
      <c r="AF812" s="6"/>
      <c r="AG812" s="6"/>
      <c r="AH812" s="6"/>
      <c r="AI812" s="6"/>
      <c r="AJ812" s="6"/>
      <c r="AK812" s="6"/>
    </row>
    <row r="813" ht="14.25" customHeight="1">
      <c r="A813" s="6"/>
      <c r="B813" s="6"/>
      <c r="C813" s="6"/>
      <c r="D813" s="6"/>
      <c r="E813" s="136"/>
      <c r="F813" s="136"/>
      <c r="G813" s="136"/>
      <c r="H813" s="136"/>
      <c r="I813" s="136"/>
      <c r="J813" s="136"/>
      <c r="K813" s="136"/>
      <c r="L813" s="137"/>
      <c r="M813" s="136"/>
      <c r="N813" s="136"/>
      <c r="O813" s="136"/>
      <c r="P813" s="7"/>
      <c r="Q813" s="6"/>
      <c r="R813" s="6"/>
      <c r="S813" s="6"/>
      <c r="T813" s="6"/>
      <c r="U813" s="6"/>
      <c r="V813" s="138"/>
      <c r="W813" s="7"/>
      <c r="X813" s="136"/>
      <c r="Y813" s="7"/>
      <c r="Z813" s="7"/>
      <c r="AA813" s="7"/>
      <c r="AB813" s="7"/>
      <c r="AC813" s="7"/>
      <c r="AD813" s="7"/>
      <c r="AE813" s="7"/>
      <c r="AF813" s="6"/>
      <c r="AG813" s="6"/>
      <c r="AH813" s="6"/>
      <c r="AI813" s="6"/>
      <c r="AJ813" s="6"/>
      <c r="AK813" s="6"/>
    </row>
    <row r="814" ht="14.25" customHeight="1">
      <c r="A814" s="6"/>
      <c r="B814" s="6"/>
      <c r="C814" s="6"/>
      <c r="D814" s="6"/>
      <c r="E814" s="136"/>
      <c r="F814" s="136"/>
      <c r="G814" s="136"/>
      <c r="H814" s="136"/>
      <c r="I814" s="136"/>
      <c r="J814" s="136"/>
      <c r="K814" s="136"/>
      <c r="L814" s="137"/>
      <c r="M814" s="136"/>
      <c r="N814" s="136"/>
      <c r="O814" s="136"/>
      <c r="P814" s="7"/>
      <c r="Q814" s="6"/>
      <c r="R814" s="6"/>
      <c r="S814" s="6"/>
      <c r="T814" s="6"/>
      <c r="U814" s="6"/>
      <c r="V814" s="138"/>
      <c r="W814" s="7"/>
      <c r="X814" s="136"/>
      <c r="Y814" s="7"/>
      <c r="Z814" s="7"/>
      <c r="AA814" s="7"/>
      <c r="AB814" s="7"/>
      <c r="AC814" s="7"/>
      <c r="AD814" s="7"/>
      <c r="AE814" s="7"/>
      <c r="AF814" s="6"/>
      <c r="AG814" s="6"/>
      <c r="AH814" s="6"/>
      <c r="AI814" s="6"/>
      <c r="AJ814" s="6"/>
      <c r="AK814" s="6"/>
    </row>
    <row r="815" ht="14.25" customHeight="1">
      <c r="A815" s="6"/>
      <c r="B815" s="6"/>
      <c r="C815" s="6"/>
      <c r="D815" s="6"/>
      <c r="E815" s="136"/>
      <c r="F815" s="136"/>
      <c r="G815" s="136"/>
      <c r="H815" s="136"/>
      <c r="I815" s="136"/>
      <c r="J815" s="136"/>
      <c r="K815" s="136"/>
      <c r="L815" s="137"/>
      <c r="M815" s="136"/>
      <c r="N815" s="136"/>
      <c r="O815" s="136"/>
      <c r="P815" s="7"/>
      <c r="Q815" s="6"/>
      <c r="R815" s="6"/>
      <c r="S815" s="6"/>
      <c r="T815" s="6"/>
      <c r="U815" s="6"/>
      <c r="V815" s="138"/>
      <c r="W815" s="7"/>
      <c r="X815" s="136"/>
      <c r="Y815" s="7"/>
      <c r="Z815" s="7"/>
      <c r="AA815" s="7"/>
      <c r="AB815" s="7"/>
      <c r="AC815" s="7"/>
      <c r="AD815" s="7"/>
      <c r="AE815" s="7"/>
      <c r="AF815" s="6"/>
      <c r="AG815" s="6"/>
      <c r="AH815" s="6"/>
      <c r="AI815" s="6"/>
      <c r="AJ815" s="6"/>
      <c r="AK815" s="6"/>
    </row>
    <row r="816" ht="14.25" customHeight="1">
      <c r="A816" s="6"/>
      <c r="B816" s="6"/>
      <c r="C816" s="6"/>
      <c r="D816" s="6"/>
      <c r="E816" s="136"/>
      <c r="F816" s="136"/>
      <c r="G816" s="136"/>
      <c r="H816" s="136"/>
      <c r="I816" s="136"/>
      <c r="J816" s="136"/>
      <c r="K816" s="136"/>
      <c r="L816" s="137"/>
      <c r="M816" s="136"/>
      <c r="N816" s="136"/>
      <c r="O816" s="136"/>
      <c r="P816" s="7"/>
      <c r="Q816" s="6"/>
      <c r="R816" s="6"/>
      <c r="S816" s="6"/>
      <c r="T816" s="6"/>
      <c r="U816" s="6"/>
      <c r="V816" s="138"/>
      <c r="W816" s="7"/>
      <c r="X816" s="136"/>
      <c r="Y816" s="7"/>
      <c r="Z816" s="7"/>
      <c r="AA816" s="7"/>
      <c r="AB816" s="7"/>
      <c r="AC816" s="7"/>
      <c r="AD816" s="7"/>
      <c r="AE816" s="7"/>
      <c r="AF816" s="6"/>
      <c r="AG816" s="6"/>
      <c r="AH816" s="6"/>
      <c r="AI816" s="6"/>
      <c r="AJ816" s="6"/>
      <c r="AK816" s="6"/>
    </row>
    <row r="817" ht="14.25" customHeight="1">
      <c r="A817" s="6"/>
      <c r="B817" s="6"/>
      <c r="C817" s="6"/>
      <c r="D817" s="6"/>
      <c r="E817" s="136"/>
      <c r="F817" s="136"/>
      <c r="G817" s="136"/>
      <c r="H817" s="136"/>
      <c r="I817" s="136"/>
      <c r="J817" s="136"/>
      <c r="K817" s="136"/>
      <c r="L817" s="137"/>
      <c r="M817" s="136"/>
      <c r="N817" s="136"/>
      <c r="O817" s="136"/>
      <c r="P817" s="7"/>
      <c r="Q817" s="6"/>
      <c r="R817" s="6"/>
      <c r="S817" s="6"/>
      <c r="T817" s="6"/>
      <c r="U817" s="6"/>
      <c r="V817" s="138"/>
      <c r="W817" s="7"/>
      <c r="X817" s="136"/>
      <c r="Y817" s="7"/>
      <c r="Z817" s="7"/>
      <c r="AA817" s="7"/>
      <c r="AB817" s="7"/>
      <c r="AC817" s="7"/>
      <c r="AD817" s="7"/>
      <c r="AE817" s="7"/>
      <c r="AF817" s="6"/>
      <c r="AG817" s="6"/>
      <c r="AH817" s="6"/>
      <c r="AI817" s="6"/>
      <c r="AJ817" s="6"/>
      <c r="AK817" s="6"/>
    </row>
    <row r="818" ht="14.25" customHeight="1">
      <c r="A818" s="6"/>
      <c r="B818" s="6"/>
      <c r="C818" s="6"/>
      <c r="D818" s="6"/>
      <c r="E818" s="136"/>
      <c r="F818" s="136"/>
      <c r="G818" s="136"/>
      <c r="H818" s="136"/>
      <c r="I818" s="136"/>
      <c r="J818" s="136"/>
      <c r="K818" s="136"/>
      <c r="L818" s="137"/>
      <c r="M818" s="136"/>
      <c r="N818" s="136"/>
      <c r="O818" s="136"/>
      <c r="P818" s="7"/>
      <c r="Q818" s="6"/>
      <c r="R818" s="6"/>
      <c r="S818" s="6"/>
      <c r="T818" s="6"/>
      <c r="U818" s="6"/>
      <c r="V818" s="138"/>
      <c r="W818" s="7"/>
      <c r="X818" s="136"/>
      <c r="Y818" s="7"/>
      <c r="Z818" s="7"/>
      <c r="AA818" s="7"/>
      <c r="AB818" s="7"/>
      <c r="AC818" s="7"/>
      <c r="AD818" s="7"/>
      <c r="AE818" s="7"/>
      <c r="AF818" s="6"/>
      <c r="AG818" s="6"/>
      <c r="AH818" s="6"/>
      <c r="AI818" s="6"/>
      <c r="AJ818" s="6"/>
      <c r="AK818" s="6"/>
    </row>
    <row r="819" ht="14.25" customHeight="1">
      <c r="A819" s="6"/>
      <c r="B819" s="6"/>
      <c r="C819" s="6"/>
      <c r="D819" s="6"/>
      <c r="E819" s="136"/>
      <c r="F819" s="136"/>
      <c r="G819" s="136"/>
      <c r="H819" s="136"/>
      <c r="I819" s="136"/>
      <c r="J819" s="136"/>
      <c r="K819" s="136"/>
      <c r="L819" s="137"/>
      <c r="M819" s="136"/>
      <c r="N819" s="136"/>
      <c r="O819" s="136"/>
      <c r="P819" s="7"/>
      <c r="Q819" s="6"/>
      <c r="R819" s="6"/>
      <c r="S819" s="6"/>
      <c r="T819" s="6"/>
      <c r="U819" s="6"/>
      <c r="V819" s="138"/>
      <c r="W819" s="7"/>
      <c r="X819" s="136"/>
      <c r="Y819" s="7"/>
      <c r="Z819" s="7"/>
      <c r="AA819" s="7"/>
      <c r="AB819" s="7"/>
      <c r="AC819" s="7"/>
      <c r="AD819" s="7"/>
      <c r="AE819" s="7"/>
      <c r="AF819" s="6"/>
      <c r="AG819" s="6"/>
      <c r="AH819" s="6"/>
      <c r="AI819" s="6"/>
      <c r="AJ819" s="6"/>
      <c r="AK819" s="6"/>
    </row>
    <row r="820" ht="14.25" customHeight="1">
      <c r="A820" s="6"/>
      <c r="B820" s="6"/>
      <c r="C820" s="6"/>
      <c r="D820" s="6"/>
      <c r="E820" s="136"/>
      <c r="F820" s="136"/>
      <c r="G820" s="136"/>
      <c r="H820" s="136"/>
      <c r="I820" s="136"/>
      <c r="J820" s="136"/>
      <c r="K820" s="136"/>
      <c r="L820" s="137"/>
      <c r="M820" s="136"/>
      <c r="N820" s="136"/>
      <c r="O820" s="136"/>
      <c r="P820" s="7"/>
      <c r="Q820" s="6"/>
      <c r="R820" s="6"/>
      <c r="S820" s="6"/>
      <c r="T820" s="6"/>
      <c r="U820" s="6"/>
      <c r="V820" s="138"/>
      <c r="W820" s="7"/>
      <c r="X820" s="136"/>
      <c r="Y820" s="7"/>
      <c r="Z820" s="7"/>
      <c r="AA820" s="7"/>
      <c r="AB820" s="7"/>
      <c r="AC820" s="7"/>
      <c r="AD820" s="7"/>
      <c r="AE820" s="7"/>
      <c r="AF820" s="6"/>
      <c r="AG820" s="6"/>
      <c r="AH820" s="6"/>
      <c r="AI820" s="6"/>
      <c r="AJ820" s="6"/>
      <c r="AK820" s="6"/>
    </row>
    <row r="821" ht="14.25" customHeight="1">
      <c r="A821" s="6"/>
      <c r="B821" s="6"/>
      <c r="C821" s="6"/>
      <c r="D821" s="6"/>
      <c r="E821" s="136"/>
      <c r="F821" s="136"/>
      <c r="G821" s="136"/>
      <c r="H821" s="136"/>
      <c r="I821" s="136"/>
      <c r="J821" s="136"/>
      <c r="K821" s="136"/>
      <c r="L821" s="137"/>
      <c r="M821" s="136"/>
      <c r="N821" s="136"/>
      <c r="O821" s="136"/>
      <c r="P821" s="7"/>
      <c r="Q821" s="6"/>
      <c r="R821" s="6"/>
      <c r="S821" s="6"/>
      <c r="T821" s="6"/>
      <c r="U821" s="6"/>
      <c r="V821" s="138"/>
      <c r="W821" s="7"/>
      <c r="X821" s="136"/>
      <c r="Y821" s="7"/>
      <c r="Z821" s="7"/>
      <c r="AA821" s="7"/>
      <c r="AB821" s="7"/>
      <c r="AC821" s="7"/>
      <c r="AD821" s="7"/>
      <c r="AE821" s="7"/>
      <c r="AF821" s="6"/>
      <c r="AG821" s="6"/>
      <c r="AH821" s="6"/>
      <c r="AI821" s="6"/>
      <c r="AJ821" s="6"/>
      <c r="AK821" s="6"/>
    </row>
    <row r="822" ht="14.25" customHeight="1">
      <c r="A822" s="6"/>
      <c r="B822" s="6"/>
      <c r="C822" s="6"/>
      <c r="D822" s="6"/>
      <c r="E822" s="136"/>
      <c r="F822" s="136"/>
      <c r="G822" s="136"/>
      <c r="H822" s="136"/>
      <c r="I822" s="136"/>
      <c r="J822" s="136"/>
      <c r="K822" s="136"/>
      <c r="L822" s="137"/>
      <c r="M822" s="136"/>
      <c r="N822" s="136"/>
      <c r="O822" s="136"/>
      <c r="P822" s="7"/>
      <c r="Q822" s="6"/>
      <c r="R822" s="6"/>
      <c r="S822" s="6"/>
      <c r="T822" s="6"/>
      <c r="U822" s="6"/>
      <c r="V822" s="138"/>
      <c r="W822" s="7"/>
      <c r="X822" s="136"/>
      <c r="Y822" s="7"/>
      <c r="Z822" s="7"/>
      <c r="AA822" s="7"/>
      <c r="AB822" s="7"/>
      <c r="AC822" s="7"/>
      <c r="AD822" s="7"/>
      <c r="AE822" s="7"/>
      <c r="AF822" s="6"/>
      <c r="AG822" s="6"/>
      <c r="AH822" s="6"/>
      <c r="AI822" s="6"/>
      <c r="AJ822" s="6"/>
      <c r="AK822" s="6"/>
    </row>
    <row r="823" ht="14.25" customHeight="1">
      <c r="A823" s="6"/>
      <c r="B823" s="6"/>
      <c r="C823" s="6"/>
      <c r="D823" s="6"/>
      <c r="E823" s="136"/>
      <c r="F823" s="136"/>
      <c r="G823" s="136"/>
      <c r="H823" s="136"/>
      <c r="I823" s="136"/>
      <c r="J823" s="136"/>
      <c r="K823" s="136"/>
      <c r="L823" s="137"/>
      <c r="M823" s="136"/>
      <c r="N823" s="136"/>
      <c r="O823" s="136"/>
      <c r="P823" s="7"/>
      <c r="Q823" s="6"/>
      <c r="R823" s="6"/>
      <c r="S823" s="6"/>
      <c r="T823" s="6"/>
      <c r="U823" s="6"/>
      <c r="V823" s="138"/>
      <c r="W823" s="7"/>
      <c r="X823" s="136"/>
      <c r="Y823" s="7"/>
      <c r="Z823" s="7"/>
      <c r="AA823" s="7"/>
      <c r="AB823" s="7"/>
      <c r="AC823" s="7"/>
      <c r="AD823" s="7"/>
      <c r="AE823" s="7"/>
      <c r="AF823" s="6"/>
      <c r="AG823" s="6"/>
      <c r="AH823" s="6"/>
      <c r="AI823" s="6"/>
      <c r="AJ823" s="6"/>
      <c r="AK823" s="6"/>
    </row>
    <row r="824" ht="14.25" customHeight="1">
      <c r="A824" s="6"/>
      <c r="B824" s="6"/>
      <c r="C824" s="6"/>
      <c r="D824" s="6"/>
      <c r="E824" s="136"/>
      <c r="F824" s="136"/>
      <c r="G824" s="136"/>
      <c r="H824" s="136"/>
      <c r="I824" s="136"/>
      <c r="J824" s="136"/>
      <c r="K824" s="136"/>
      <c r="L824" s="137"/>
      <c r="M824" s="136"/>
      <c r="N824" s="136"/>
      <c r="O824" s="136"/>
      <c r="P824" s="7"/>
      <c r="Q824" s="6"/>
      <c r="R824" s="6"/>
      <c r="S824" s="6"/>
      <c r="T824" s="6"/>
      <c r="U824" s="6"/>
      <c r="V824" s="138"/>
      <c r="W824" s="7"/>
      <c r="X824" s="136"/>
      <c r="Y824" s="7"/>
      <c r="Z824" s="7"/>
      <c r="AA824" s="7"/>
      <c r="AB824" s="7"/>
      <c r="AC824" s="7"/>
      <c r="AD824" s="7"/>
      <c r="AE824" s="7"/>
      <c r="AF824" s="6"/>
      <c r="AG824" s="6"/>
      <c r="AH824" s="6"/>
      <c r="AI824" s="6"/>
      <c r="AJ824" s="6"/>
      <c r="AK824" s="6"/>
    </row>
    <row r="825" ht="14.25" customHeight="1">
      <c r="A825" s="6"/>
      <c r="B825" s="6"/>
      <c r="C825" s="6"/>
      <c r="D825" s="6"/>
      <c r="E825" s="136"/>
      <c r="F825" s="136"/>
      <c r="G825" s="136"/>
      <c r="H825" s="136"/>
      <c r="I825" s="136"/>
      <c r="J825" s="136"/>
      <c r="K825" s="136"/>
      <c r="L825" s="137"/>
      <c r="M825" s="136"/>
      <c r="N825" s="136"/>
      <c r="O825" s="136"/>
      <c r="P825" s="7"/>
      <c r="Q825" s="6"/>
      <c r="R825" s="6"/>
      <c r="S825" s="6"/>
      <c r="T825" s="6"/>
      <c r="U825" s="6"/>
      <c r="V825" s="138"/>
      <c r="W825" s="7"/>
      <c r="X825" s="136"/>
      <c r="Y825" s="7"/>
      <c r="Z825" s="7"/>
      <c r="AA825" s="7"/>
      <c r="AB825" s="7"/>
      <c r="AC825" s="7"/>
      <c r="AD825" s="7"/>
      <c r="AE825" s="7"/>
      <c r="AF825" s="6"/>
      <c r="AG825" s="6"/>
      <c r="AH825" s="6"/>
      <c r="AI825" s="6"/>
      <c r="AJ825" s="6"/>
      <c r="AK825" s="6"/>
    </row>
    <row r="826" ht="14.25" customHeight="1">
      <c r="A826" s="6"/>
      <c r="B826" s="6"/>
      <c r="C826" s="6"/>
      <c r="D826" s="6"/>
      <c r="E826" s="136"/>
      <c r="F826" s="136"/>
      <c r="G826" s="136"/>
      <c r="H826" s="136"/>
      <c r="I826" s="136"/>
      <c r="J826" s="136"/>
      <c r="K826" s="136"/>
      <c r="L826" s="137"/>
      <c r="M826" s="136"/>
      <c r="N826" s="136"/>
      <c r="O826" s="136"/>
      <c r="P826" s="7"/>
      <c r="Q826" s="6"/>
      <c r="R826" s="6"/>
      <c r="S826" s="6"/>
      <c r="T826" s="6"/>
      <c r="U826" s="6"/>
      <c r="V826" s="138"/>
      <c r="W826" s="7"/>
      <c r="X826" s="136"/>
      <c r="Y826" s="7"/>
      <c r="Z826" s="7"/>
      <c r="AA826" s="7"/>
      <c r="AB826" s="7"/>
      <c r="AC826" s="7"/>
      <c r="AD826" s="7"/>
      <c r="AE826" s="7"/>
      <c r="AF826" s="6"/>
      <c r="AG826" s="6"/>
      <c r="AH826" s="6"/>
      <c r="AI826" s="6"/>
      <c r="AJ826" s="6"/>
      <c r="AK826" s="6"/>
    </row>
    <row r="827" ht="14.25" customHeight="1">
      <c r="A827" s="6"/>
      <c r="B827" s="6"/>
      <c r="C827" s="6"/>
      <c r="D827" s="6"/>
      <c r="E827" s="136"/>
      <c r="F827" s="136"/>
      <c r="G827" s="136"/>
      <c r="H827" s="136"/>
      <c r="I827" s="136"/>
      <c r="J827" s="136"/>
      <c r="K827" s="136"/>
      <c r="L827" s="137"/>
      <c r="M827" s="136"/>
      <c r="N827" s="136"/>
      <c r="O827" s="136"/>
      <c r="P827" s="7"/>
      <c r="Q827" s="6"/>
      <c r="R827" s="6"/>
      <c r="S827" s="6"/>
      <c r="T827" s="6"/>
      <c r="U827" s="6"/>
      <c r="V827" s="138"/>
      <c r="W827" s="7"/>
      <c r="X827" s="136"/>
      <c r="Y827" s="7"/>
      <c r="Z827" s="7"/>
      <c r="AA827" s="7"/>
      <c r="AB827" s="7"/>
      <c r="AC827" s="7"/>
      <c r="AD827" s="7"/>
      <c r="AE827" s="7"/>
      <c r="AF827" s="6"/>
      <c r="AG827" s="6"/>
      <c r="AH827" s="6"/>
      <c r="AI827" s="6"/>
      <c r="AJ827" s="6"/>
      <c r="AK827" s="6"/>
    </row>
    <row r="828" ht="14.25" customHeight="1">
      <c r="A828" s="6"/>
      <c r="B828" s="6"/>
      <c r="C828" s="6"/>
      <c r="D828" s="6"/>
      <c r="E828" s="136"/>
      <c r="F828" s="136"/>
      <c r="G828" s="136"/>
      <c r="H828" s="136"/>
      <c r="I828" s="136"/>
      <c r="J828" s="136"/>
      <c r="K828" s="136"/>
      <c r="L828" s="137"/>
      <c r="M828" s="136"/>
      <c r="N828" s="136"/>
      <c r="O828" s="136"/>
      <c r="P828" s="7"/>
      <c r="Q828" s="6"/>
      <c r="R828" s="6"/>
      <c r="S828" s="6"/>
      <c r="T828" s="6"/>
      <c r="U828" s="6"/>
      <c r="V828" s="138"/>
      <c r="W828" s="7"/>
      <c r="X828" s="136"/>
      <c r="Y828" s="7"/>
      <c r="Z828" s="7"/>
      <c r="AA828" s="7"/>
      <c r="AB828" s="7"/>
      <c r="AC828" s="7"/>
      <c r="AD828" s="7"/>
      <c r="AE828" s="7"/>
      <c r="AF828" s="6"/>
      <c r="AG828" s="6"/>
      <c r="AH828" s="6"/>
      <c r="AI828" s="6"/>
      <c r="AJ828" s="6"/>
      <c r="AK828" s="6"/>
    </row>
    <row r="829" ht="14.25" customHeight="1">
      <c r="A829" s="6"/>
      <c r="B829" s="6"/>
      <c r="C829" s="6"/>
      <c r="D829" s="6"/>
      <c r="E829" s="136"/>
      <c r="F829" s="136"/>
      <c r="G829" s="136"/>
      <c r="H829" s="136"/>
      <c r="I829" s="136"/>
      <c r="J829" s="136"/>
      <c r="K829" s="136"/>
      <c r="L829" s="137"/>
      <c r="M829" s="136"/>
      <c r="N829" s="136"/>
      <c r="O829" s="136"/>
      <c r="P829" s="7"/>
      <c r="Q829" s="6"/>
      <c r="R829" s="6"/>
      <c r="S829" s="6"/>
      <c r="T829" s="6"/>
      <c r="U829" s="6"/>
      <c r="V829" s="138"/>
      <c r="W829" s="7"/>
      <c r="X829" s="136"/>
      <c r="Y829" s="7"/>
      <c r="Z829" s="7"/>
      <c r="AA829" s="7"/>
      <c r="AB829" s="7"/>
      <c r="AC829" s="7"/>
      <c r="AD829" s="7"/>
      <c r="AE829" s="7"/>
      <c r="AF829" s="6"/>
      <c r="AG829" s="6"/>
      <c r="AH829" s="6"/>
      <c r="AI829" s="6"/>
      <c r="AJ829" s="6"/>
      <c r="AK829" s="6"/>
    </row>
    <row r="830" ht="14.25" customHeight="1">
      <c r="A830" s="6"/>
      <c r="B830" s="6"/>
      <c r="C830" s="6"/>
      <c r="D830" s="6"/>
      <c r="E830" s="136"/>
      <c r="F830" s="136"/>
      <c r="G830" s="136"/>
      <c r="H830" s="136"/>
      <c r="I830" s="136"/>
      <c r="J830" s="136"/>
      <c r="K830" s="136"/>
      <c r="L830" s="137"/>
      <c r="M830" s="136"/>
      <c r="N830" s="136"/>
      <c r="O830" s="136"/>
      <c r="P830" s="7"/>
      <c r="Q830" s="6"/>
      <c r="R830" s="6"/>
      <c r="S830" s="6"/>
      <c r="T830" s="6"/>
      <c r="U830" s="6"/>
      <c r="V830" s="138"/>
      <c r="W830" s="7"/>
      <c r="X830" s="136"/>
      <c r="Y830" s="7"/>
      <c r="Z830" s="7"/>
      <c r="AA830" s="7"/>
      <c r="AB830" s="7"/>
      <c r="AC830" s="7"/>
      <c r="AD830" s="7"/>
      <c r="AE830" s="7"/>
      <c r="AF830" s="6"/>
      <c r="AG830" s="6"/>
      <c r="AH830" s="6"/>
      <c r="AI830" s="6"/>
      <c r="AJ830" s="6"/>
      <c r="AK830" s="6"/>
    </row>
    <row r="831" ht="14.25" customHeight="1">
      <c r="A831" s="6"/>
      <c r="B831" s="6"/>
      <c r="C831" s="6"/>
      <c r="D831" s="6"/>
      <c r="E831" s="136"/>
      <c r="F831" s="136"/>
      <c r="G831" s="136"/>
      <c r="H831" s="136"/>
      <c r="I831" s="136"/>
      <c r="J831" s="136"/>
      <c r="K831" s="136"/>
      <c r="L831" s="137"/>
      <c r="M831" s="136"/>
      <c r="N831" s="136"/>
      <c r="O831" s="136"/>
      <c r="P831" s="7"/>
      <c r="Q831" s="6"/>
      <c r="R831" s="6"/>
      <c r="S831" s="6"/>
      <c r="T831" s="6"/>
      <c r="U831" s="6"/>
      <c r="V831" s="138"/>
      <c r="W831" s="7"/>
      <c r="X831" s="136"/>
      <c r="Y831" s="7"/>
      <c r="Z831" s="7"/>
      <c r="AA831" s="7"/>
      <c r="AB831" s="7"/>
      <c r="AC831" s="7"/>
      <c r="AD831" s="7"/>
      <c r="AE831" s="7"/>
      <c r="AF831" s="6"/>
      <c r="AG831" s="6"/>
      <c r="AH831" s="6"/>
      <c r="AI831" s="6"/>
      <c r="AJ831" s="6"/>
      <c r="AK831" s="6"/>
    </row>
    <row r="832" ht="14.25" customHeight="1">
      <c r="A832" s="6"/>
      <c r="B832" s="6"/>
      <c r="C832" s="6"/>
      <c r="D832" s="6"/>
      <c r="E832" s="136"/>
      <c r="F832" s="136"/>
      <c r="G832" s="136"/>
      <c r="H832" s="136"/>
      <c r="I832" s="136"/>
      <c r="J832" s="136"/>
      <c r="K832" s="136"/>
      <c r="L832" s="137"/>
      <c r="M832" s="136"/>
      <c r="N832" s="136"/>
      <c r="O832" s="136"/>
      <c r="P832" s="7"/>
      <c r="Q832" s="6"/>
      <c r="R832" s="6"/>
      <c r="S832" s="6"/>
      <c r="T832" s="6"/>
      <c r="U832" s="6"/>
      <c r="V832" s="138"/>
      <c r="W832" s="7"/>
      <c r="X832" s="136"/>
      <c r="Y832" s="7"/>
      <c r="Z832" s="7"/>
      <c r="AA832" s="7"/>
      <c r="AB832" s="7"/>
      <c r="AC832" s="7"/>
      <c r="AD832" s="7"/>
      <c r="AE832" s="7"/>
      <c r="AF832" s="6"/>
      <c r="AG832" s="6"/>
      <c r="AH832" s="6"/>
      <c r="AI832" s="6"/>
      <c r="AJ832" s="6"/>
      <c r="AK832" s="6"/>
    </row>
    <row r="833" ht="14.25" customHeight="1">
      <c r="A833" s="6"/>
      <c r="B833" s="6"/>
      <c r="C833" s="6"/>
      <c r="D833" s="6"/>
      <c r="E833" s="136"/>
      <c r="F833" s="136"/>
      <c r="G833" s="136"/>
      <c r="H833" s="136"/>
      <c r="I833" s="136"/>
      <c r="J833" s="136"/>
      <c r="K833" s="136"/>
      <c r="L833" s="137"/>
      <c r="M833" s="136"/>
      <c r="N833" s="136"/>
      <c r="O833" s="136"/>
      <c r="P833" s="7"/>
      <c r="Q833" s="6"/>
      <c r="R833" s="6"/>
      <c r="S833" s="6"/>
      <c r="T833" s="6"/>
      <c r="U833" s="6"/>
      <c r="V833" s="138"/>
      <c r="W833" s="7"/>
      <c r="X833" s="136"/>
      <c r="Y833" s="7"/>
      <c r="Z833" s="7"/>
      <c r="AA833" s="7"/>
      <c r="AB833" s="7"/>
      <c r="AC833" s="7"/>
      <c r="AD833" s="7"/>
      <c r="AE833" s="7"/>
      <c r="AF833" s="6"/>
      <c r="AG833" s="6"/>
      <c r="AH833" s="6"/>
      <c r="AI833" s="6"/>
      <c r="AJ833" s="6"/>
      <c r="AK833" s="6"/>
    </row>
    <row r="834" ht="14.25" customHeight="1">
      <c r="A834" s="6"/>
      <c r="B834" s="6"/>
      <c r="C834" s="6"/>
      <c r="D834" s="6"/>
      <c r="E834" s="136"/>
      <c r="F834" s="136"/>
      <c r="G834" s="136"/>
      <c r="H834" s="136"/>
      <c r="I834" s="136"/>
      <c r="J834" s="136"/>
      <c r="K834" s="136"/>
      <c r="L834" s="137"/>
      <c r="M834" s="136"/>
      <c r="N834" s="136"/>
      <c r="O834" s="136"/>
      <c r="P834" s="7"/>
      <c r="Q834" s="6"/>
      <c r="R834" s="6"/>
      <c r="S834" s="6"/>
      <c r="T834" s="6"/>
      <c r="U834" s="6"/>
      <c r="V834" s="138"/>
      <c r="W834" s="7"/>
      <c r="X834" s="136"/>
      <c r="Y834" s="7"/>
      <c r="Z834" s="7"/>
      <c r="AA834" s="7"/>
      <c r="AB834" s="7"/>
      <c r="AC834" s="7"/>
      <c r="AD834" s="7"/>
      <c r="AE834" s="7"/>
      <c r="AF834" s="6"/>
      <c r="AG834" s="6"/>
      <c r="AH834" s="6"/>
      <c r="AI834" s="6"/>
      <c r="AJ834" s="6"/>
      <c r="AK834" s="6"/>
    </row>
    <row r="835" ht="14.25" customHeight="1">
      <c r="A835" s="6"/>
      <c r="B835" s="6"/>
      <c r="C835" s="6"/>
      <c r="D835" s="6"/>
      <c r="E835" s="136"/>
      <c r="F835" s="136"/>
      <c r="G835" s="136"/>
      <c r="H835" s="136"/>
      <c r="I835" s="136"/>
      <c r="J835" s="136"/>
      <c r="K835" s="136"/>
      <c r="L835" s="137"/>
      <c r="M835" s="136"/>
      <c r="N835" s="136"/>
      <c r="O835" s="136"/>
      <c r="P835" s="7"/>
      <c r="Q835" s="6"/>
      <c r="R835" s="6"/>
      <c r="S835" s="6"/>
      <c r="T835" s="6"/>
      <c r="U835" s="6"/>
      <c r="V835" s="138"/>
      <c r="W835" s="7"/>
      <c r="X835" s="136"/>
      <c r="Y835" s="7"/>
      <c r="Z835" s="7"/>
      <c r="AA835" s="7"/>
      <c r="AB835" s="7"/>
      <c r="AC835" s="7"/>
      <c r="AD835" s="7"/>
      <c r="AE835" s="7"/>
      <c r="AF835" s="6"/>
      <c r="AG835" s="6"/>
      <c r="AH835" s="6"/>
      <c r="AI835" s="6"/>
      <c r="AJ835" s="6"/>
      <c r="AK835" s="6"/>
    </row>
    <row r="836" ht="14.25" customHeight="1">
      <c r="A836" s="6"/>
      <c r="B836" s="6"/>
      <c r="C836" s="6"/>
      <c r="D836" s="6"/>
      <c r="E836" s="136"/>
      <c r="F836" s="136"/>
      <c r="G836" s="136"/>
      <c r="H836" s="136"/>
      <c r="I836" s="136"/>
      <c r="J836" s="136"/>
      <c r="K836" s="136"/>
      <c r="L836" s="137"/>
      <c r="M836" s="136"/>
      <c r="N836" s="136"/>
      <c r="O836" s="136"/>
      <c r="P836" s="7"/>
      <c r="Q836" s="6"/>
      <c r="R836" s="6"/>
      <c r="S836" s="6"/>
      <c r="T836" s="6"/>
      <c r="U836" s="6"/>
      <c r="V836" s="138"/>
      <c r="W836" s="7"/>
      <c r="X836" s="136"/>
      <c r="Y836" s="7"/>
      <c r="Z836" s="7"/>
      <c r="AA836" s="7"/>
      <c r="AB836" s="7"/>
      <c r="AC836" s="7"/>
      <c r="AD836" s="7"/>
      <c r="AE836" s="7"/>
      <c r="AF836" s="6"/>
      <c r="AG836" s="6"/>
      <c r="AH836" s="6"/>
      <c r="AI836" s="6"/>
      <c r="AJ836" s="6"/>
      <c r="AK836" s="6"/>
    </row>
    <row r="837" ht="14.25" customHeight="1">
      <c r="A837" s="6"/>
      <c r="B837" s="6"/>
      <c r="C837" s="6"/>
      <c r="D837" s="6"/>
      <c r="E837" s="136"/>
      <c r="F837" s="136"/>
      <c r="G837" s="136"/>
      <c r="H837" s="136"/>
      <c r="I837" s="136"/>
      <c r="J837" s="136"/>
      <c r="K837" s="136"/>
      <c r="L837" s="137"/>
      <c r="M837" s="136"/>
      <c r="N837" s="136"/>
      <c r="O837" s="136"/>
      <c r="P837" s="7"/>
      <c r="Q837" s="6"/>
      <c r="R837" s="6"/>
      <c r="S837" s="6"/>
      <c r="T837" s="6"/>
      <c r="U837" s="6"/>
      <c r="V837" s="138"/>
      <c r="W837" s="7"/>
      <c r="X837" s="136"/>
      <c r="Y837" s="7"/>
      <c r="Z837" s="7"/>
      <c r="AA837" s="7"/>
      <c r="AB837" s="7"/>
      <c r="AC837" s="7"/>
      <c r="AD837" s="7"/>
      <c r="AE837" s="7"/>
      <c r="AF837" s="6"/>
      <c r="AG837" s="6"/>
      <c r="AH837" s="6"/>
      <c r="AI837" s="6"/>
      <c r="AJ837" s="6"/>
      <c r="AK837" s="6"/>
    </row>
    <row r="838" ht="14.25" customHeight="1">
      <c r="A838" s="6"/>
      <c r="B838" s="6"/>
      <c r="C838" s="6"/>
      <c r="D838" s="6"/>
      <c r="E838" s="136"/>
      <c r="F838" s="136"/>
      <c r="G838" s="136"/>
      <c r="H838" s="136"/>
      <c r="I838" s="136"/>
      <c r="J838" s="136"/>
      <c r="K838" s="136"/>
      <c r="L838" s="137"/>
      <c r="M838" s="136"/>
      <c r="N838" s="136"/>
      <c r="O838" s="136"/>
      <c r="P838" s="7"/>
      <c r="Q838" s="6"/>
      <c r="R838" s="6"/>
      <c r="S838" s="6"/>
      <c r="T838" s="6"/>
      <c r="U838" s="6"/>
      <c r="V838" s="138"/>
      <c r="W838" s="7"/>
      <c r="X838" s="136"/>
      <c r="Y838" s="7"/>
      <c r="Z838" s="7"/>
      <c r="AA838" s="7"/>
      <c r="AB838" s="7"/>
      <c r="AC838" s="7"/>
      <c r="AD838" s="7"/>
      <c r="AE838" s="7"/>
      <c r="AF838" s="6"/>
      <c r="AG838" s="6"/>
      <c r="AH838" s="6"/>
      <c r="AI838" s="6"/>
      <c r="AJ838" s="6"/>
      <c r="AK838" s="6"/>
    </row>
    <row r="839" ht="14.25" customHeight="1">
      <c r="A839" s="6"/>
      <c r="B839" s="6"/>
      <c r="C839" s="6"/>
      <c r="D839" s="6"/>
      <c r="E839" s="136"/>
      <c r="F839" s="136"/>
      <c r="G839" s="136"/>
      <c r="H839" s="136"/>
      <c r="I839" s="136"/>
      <c r="J839" s="136"/>
      <c r="K839" s="136"/>
      <c r="L839" s="137"/>
      <c r="M839" s="136"/>
      <c r="N839" s="136"/>
      <c r="O839" s="136"/>
      <c r="P839" s="7"/>
      <c r="Q839" s="6"/>
      <c r="R839" s="6"/>
      <c r="S839" s="6"/>
      <c r="T839" s="6"/>
      <c r="U839" s="6"/>
      <c r="V839" s="138"/>
      <c r="W839" s="7"/>
      <c r="X839" s="136"/>
      <c r="Y839" s="7"/>
      <c r="Z839" s="7"/>
      <c r="AA839" s="7"/>
      <c r="AB839" s="7"/>
      <c r="AC839" s="7"/>
      <c r="AD839" s="7"/>
      <c r="AE839" s="7"/>
      <c r="AF839" s="6"/>
      <c r="AG839" s="6"/>
      <c r="AH839" s="6"/>
      <c r="AI839" s="6"/>
      <c r="AJ839" s="6"/>
      <c r="AK839" s="6"/>
    </row>
    <row r="840" ht="14.25" customHeight="1">
      <c r="A840" s="6"/>
      <c r="B840" s="6"/>
      <c r="C840" s="6"/>
      <c r="D840" s="6"/>
      <c r="E840" s="136"/>
      <c r="F840" s="136"/>
      <c r="G840" s="136"/>
      <c r="H840" s="136"/>
      <c r="I840" s="136"/>
      <c r="J840" s="136"/>
      <c r="K840" s="136"/>
      <c r="L840" s="137"/>
      <c r="M840" s="136"/>
      <c r="N840" s="136"/>
      <c r="O840" s="136"/>
      <c r="P840" s="7"/>
      <c r="Q840" s="6"/>
      <c r="R840" s="6"/>
      <c r="S840" s="6"/>
      <c r="T840" s="6"/>
      <c r="U840" s="6"/>
      <c r="V840" s="138"/>
      <c r="W840" s="7"/>
      <c r="X840" s="136"/>
      <c r="Y840" s="7"/>
      <c r="Z840" s="7"/>
      <c r="AA840" s="7"/>
      <c r="AB840" s="7"/>
      <c r="AC840" s="7"/>
      <c r="AD840" s="7"/>
      <c r="AE840" s="7"/>
      <c r="AF840" s="6"/>
      <c r="AG840" s="6"/>
      <c r="AH840" s="6"/>
      <c r="AI840" s="6"/>
      <c r="AJ840" s="6"/>
      <c r="AK840" s="6"/>
    </row>
    <row r="841" ht="14.25" customHeight="1">
      <c r="A841" s="6"/>
      <c r="B841" s="6"/>
      <c r="C841" s="6"/>
      <c r="D841" s="6"/>
      <c r="E841" s="136"/>
      <c r="F841" s="136"/>
      <c r="G841" s="136"/>
      <c r="H841" s="136"/>
      <c r="I841" s="136"/>
      <c r="J841" s="136"/>
      <c r="K841" s="136"/>
      <c r="L841" s="137"/>
      <c r="M841" s="136"/>
      <c r="N841" s="136"/>
      <c r="O841" s="136"/>
      <c r="P841" s="7"/>
      <c r="Q841" s="6"/>
      <c r="R841" s="6"/>
      <c r="S841" s="6"/>
      <c r="T841" s="6"/>
      <c r="U841" s="6"/>
      <c r="V841" s="138"/>
      <c r="W841" s="7"/>
      <c r="X841" s="136"/>
      <c r="Y841" s="7"/>
      <c r="Z841" s="7"/>
      <c r="AA841" s="7"/>
      <c r="AB841" s="7"/>
      <c r="AC841" s="7"/>
      <c r="AD841" s="7"/>
      <c r="AE841" s="7"/>
      <c r="AF841" s="6"/>
      <c r="AG841" s="6"/>
      <c r="AH841" s="6"/>
      <c r="AI841" s="6"/>
      <c r="AJ841" s="6"/>
      <c r="AK841" s="6"/>
    </row>
    <row r="842" ht="14.25" customHeight="1">
      <c r="A842" s="6"/>
      <c r="B842" s="6"/>
      <c r="C842" s="6"/>
      <c r="D842" s="6"/>
      <c r="E842" s="136"/>
      <c r="F842" s="136"/>
      <c r="G842" s="136"/>
      <c r="H842" s="136"/>
      <c r="I842" s="136"/>
      <c r="J842" s="136"/>
      <c r="K842" s="136"/>
      <c r="L842" s="137"/>
      <c r="M842" s="136"/>
      <c r="N842" s="136"/>
      <c r="O842" s="136"/>
      <c r="P842" s="7"/>
      <c r="Q842" s="6"/>
      <c r="R842" s="6"/>
      <c r="S842" s="6"/>
      <c r="T842" s="6"/>
      <c r="U842" s="6"/>
      <c r="V842" s="138"/>
      <c r="W842" s="7"/>
      <c r="X842" s="136"/>
      <c r="Y842" s="7"/>
      <c r="Z842" s="7"/>
      <c r="AA842" s="7"/>
      <c r="AB842" s="7"/>
      <c r="AC842" s="7"/>
      <c r="AD842" s="7"/>
      <c r="AE842" s="7"/>
      <c r="AF842" s="6"/>
      <c r="AG842" s="6"/>
      <c r="AH842" s="6"/>
      <c r="AI842" s="6"/>
      <c r="AJ842" s="6"/>
      <c r="AK842" s="6"/>
    </row>
    <row r="843" ht="14.25" customHeight="1">
      <c r="A843" s="6"/>
      <c r="B843" s="6"/>
      <c r="C843" s="6"/>
      <c r="D843" s="6"/>
      <c r="E843" s="136"/>
      <c r="F843" s="136"/>
      <c r="G843" s="136"/>
      <c r="H843" s="136"/>
      <c r="I843" s="136"/>
      <c r="J843" s="136"/>
      <c r="K843" s="136"/>
      <c r="L843" s="137"/>
      <c r="M843" s="136"/>
      <c r="N843" s="136"/>
      <c r="O843" s="136"/>
      <c r="P843" s="7"/>
      <c r="Q843" s="6"/>
      <c r="R843" s="6"/>
      <c r="S843" s="6"/>
      <c r="T843" s="6"/>
      <c r="U843" s="6"/>
      <c r="V843" s="138"/>
      <c r="W843" s="7"/>
      <c r="X843" s="136"/>
      <c r="Y843" s="7"/>
      <c r="Z843" s="7"/>
      <c r="AA843" s="7"/>
      <c r="AB843" s="7"/>
      <c r="AC843" s="7"/>
      <c r="AD843" s="7"/>
      <c r="AE843" s="7"/>
      <c r="AF843" s="6"/>
      <c r="AG843" s="6"/>
      <c r="AH843" s="6"/>
      <c r="AI843" s="6"/>
      <c r="AJ843" s="6"/>
      <c r="AK843" s="6"/>
    </row>
    <row r="844" ht="14.25" customHeight="1">
      <c r="A844" s="6"/>
      <c r="B844" s="6"/>
      <c r="C844" s="6"/>
      <c r="D844" s="6"/>
      <c r="E844" s="136"/>
      <c r="F844" s="136"/>
      <c r="G844" s="136"/>
      <c r="H844" s="136"/>
      <c r="I844" s="136"/>
      <c r="J844" s="136"/>
      <c r="K844" s="136"/>
      <c r="L844" s="137"/>
      <c r="M844" s="136"/>
      <c r="N844" s="136"/>
      <c r="O844" s="136"/>
      <c r="P844" s="7"/>
      <c r="Q844" s="6"/>
      <c r="R844" s="6"/>
      <c r="S844" s="6"/>
      <c r="T844" s="6"/>
      <c r="U844" s="6"/>
      <c r="V844" s="138"/>
      <c r="W844" s="7"/>
      <c r="X844" s="136"/>
      <c r="Y844" s="7"/>
      <c r="Z844" s="7"/>
      <c r="AA844" s="7"/>
      <c r="AB844" s="7"/>
      <c r="AC844" s="7"/>
      <c r="AD844" s="7"/>
      <c r="AE844" s="7"/>
      <c r="AF844" s="6"/>
      <c r="AG844" s="6"/>
      <c r="AH844" s="6"/>
      <c r="AI844" s="6"/>
      <c r="AJ844" s="6"/>
      <c r="AK844" s="6"/>
    </row>
    <row r="845" ht="14.25" customHeight="1">
      <c r="A845" s="6"/>
      <c r="B845" s="6"/>
      <c r="C845" s="6"/>
      <c r="D845" s="6"/>
      <c r="E845" s="136"/>
      <c r="F845" s="136"/>
      <c r="G845" s="136"/>
      <c r="H845" s="136"/>
      <c r="I845" s="136"/>
      <c r="J845" s="136"/>
      <c r="K845" s="136"/>
      <c r="L845" s="137"/>
      <c r="M845" s="136"/>
      <c r="N845" s="136"/>
      <c r="O845" s="136"/>
      <c r="P845" s="7"/>
      <c r="Q845" s="6"/>
      <c r="R845" s="6"/>
      <c r="S845" s="6"/>
      <c r="T845" s="6"/>
      <c r="U845" s="6"/>
      <c r="V845" s="138"/>
      <c r="W845" s="7"/>
      <c r="X845" s="136"/>
      <c r="Y845" s="7"/>
      <c r="Z845" s="7"/>
      <c r="AA845" s="7"/>
      <c r="AB845" s="7"/>
      <c r="AC845" s="7"/>
      <c r="AD845" s="7"/>
      <c r="AE845" s="7"/>
      <c r="AF845" s="6"/>
      <c r="AG845" s="6"/>
      <c r="AH845" s="6"/>
      <c r="AI845" s="6"/>
      <c r="AJ845" s="6"/>
      <c r="AK845" s="6"/>
    </row>
    <row r="846" ht="14.25" customHeight="1">
      <c r="A846" s="6"/>
      <c r="B846" s="6"/>
      <c r="C846" s="6"/>
      <c r="D846" s="6"/>
      <c r="E846" s="136"/>
      <c r="F846" s="136"/>
      <c r="G846" s="136"/>
      <c r="H846" s="136"/>
      <c r="I846" s="136"/>
      <c r="J846" s="136"/>
      <c r="K846" s="136"/>
      <c r="L846" s="137"/>
      <c r="M846" s="136"/>
      <c r="N846" s="136"/>
      <c r="O846" s="136"/>
      <c r="P846" s="7"/>
      <c r="Q846" s="6"/>
      <c r="R846" s="6"/>
      <c r="S846" s="6"/>
      <c r="T846" s="6"/>
      <c r="U846" s="6"/>
      <c r="V846" s="138"/>
      <c r="W846" s="7"/>
      <c r="X846" s="136"/>
      <c r="Y846" s="7"/>
      <c r="Z846" s="7"/>
      <c r="AA846" s="7"/>
      <c r="AB846" s="7"/>
      <c r="AC846" s="7"/>
      <c r="AD846" s="7"/>
      <c r="AE846" s="7"/>
      <c r="AF846" s="6"/>
      <c r="AG846" s="6"/>
      <c r="AH846" s="6"/>
      <c r="AI846" s="6"/>
      <c r="AJ846" s="6"/>
      <c r="AK846" s="6"/>
    </row>
    <row r="847" ht="14.25" customHeight="1">
      <c r="A847" s="6"/>
      <c r="B847" s="6"/>
      <c r="C847" s="6"/>
      <c r="D847" s="6"/>
      <c r="E847" s="136"/>
      <c r="F847" s="136"/>
      <c r="G847" s="136"/>
      <c r="H847" s="136"/>
      <c r="I847" s="136"/>
      <c r="J847" s="136"/>
      <c r="K847" s="136"/>
      <c r="L847" s="137"/>
      <c r="M847" s="136"/>
      <c r="N847" s="136"/>
      <c r="O847" s="136"/>
      <c r="P847" s="7"/>
      <c r="Q847" s="6"/>
      <c r="R847" s="6"/>
      <c r="S847" s="6"/>
      <c r="T847" s="6"/>
      <c r="U847" s="6"/>
      <c r="V847" s="138"/>
      <c r="W847" s="7"/>
      <c r="X847" s="136"/>
      <c r="Y847" s="7"/>
      <c r="Z847" s="7"/>
      <c r="AA847" s="7"/>
      <c r="AB847" s="7"/>
      <c r="AC847" s="7"/>
      <c r="AD847" s="7"/>
      <c r="AE847" s="7"/>
      <c r="AF847" s="6"/>
      <c r="AG847" s="6"/>
      <c r="AH847" s="6"/>
      <c r="AI847" s="6"/>
      <c r="AJ847" s="6"/>
      <c r="AK847" s="6"/>
    </row>
    <row r="848" ht="14.25" customHeight="1">
      <c r="A848" s="6"/>
      <c r="B848" s="6"/>
      <c r="C848" s="6"/>
      <c r="D848" s="6"/>
      <c r="E848" s="136"/>
      <c r="F848" s="136"/>
      <c r="G848" s="136"/>
      <c r="H848" s="136"/>
      <c r="I848" s="136"/>
      <c r="J848" s="136"/>
      <c r="K848" s="136"/>
      <c r="L848" s="137"/>
      <c r="M848" s="136"/>
      <c r="N848" s="136"/>
      <c r="O848" s="136"/>
      <c r="P848" s="7"/>
      <c r="Q848" s="6"/>
      <c r="R848" s="6"/>
      <c r="S848" s="6"/>
      <c r="T848" s="6"/>
      <c r="U848" s="6"/>
      <c r="V848" s="138"/>
      <c r="W848" s="7"/>
      <c r="X848" s="136"/>
      <c r="Y848" s="7"/>
      <c r="Z848" s="7"/>
      <c r="AA848" s="7"/>
      <c r="AB848" s="7"/>
      <c r="AC848" s="7"/>
      <c r="AD848" s="7"/>
      <c r="AE848" s="7"/>
      <c r="AF848" s="6"/>
      <c r="AG848" s="6"/>
      <c r="AH848" s="6"/>
      <c r="AI848" s="6"/>
      <c r="AJ848" s="6"/>
      <c r="AK848" s="6"/>
    </row>
    <row r="849" ht="14.25" customHeight="1">
      <c r="A849" s="6"/>
      <c r="B849" s="6"/>
      <c r="C849" s="6"/>
      <c r="D849" s="6"/>
      <c r="E849" s="136"/>
      <c r="F849" s="136"/>
      <c r="G849" s="136"/>
      <c r="H849" s="136"/>
      <c r="I849" s="136"/>
      <c r="J849" s="136"/>
      <c r="K849" s="136"/>
      <c r="L849" s="137"/>
      <c r="M849" s="136"/>
      <c r="N849" s="136"/>
      <c r="O849" s="136"/>
      <c r="P849" s="7"/>
      <c r="Q849" s="6"/>
      <c r="R849" s="6"/>
      <c r="S849" s="6"/>
      <c r="T849" s="6"/>
      <c r="U849" s="6"/>
      <c r="V849" s="138"/>
      <c r="W849" s="7"/>
      <c r="X849" s="136"/>
      <c r="Y849" s="7"/>
      <c r="Z849" s="7"/>
      <c r="AA849" s="7"/>
      <c r="AB849" s="7"/>
      <c r="AC849" s="7"/>
      <c r="AD849" s="7"/>
      <c r="AE849" s="7"/>
      <c r="AF849" s="6"/>
      <c r="AG849" s="6"/>
      <c r="AH849" s="6"/>
      <c r="AI849" s="6"/>
      <c r="AJ849" s="6"/>
      <c r="AK849" s="6"/>
    </row>
    <row r="850" ht="14.25" customHeight="1">
      <c r="A850" s="6"/>
      <c r="B850" s="6"/>
      <c r="C850" s="6"/>
      <c r="D850" s="6"/>
      <c r="E850" s="136"/>
      <c r="F850" s="136"/>
      <c r="G850" s="136"/>
      <c r="H850" s="136"/>
      <c r="I850" s="136"/>
      <c r="J850" s="136"/>
      <c r="K850" s="136"/>
      <c r="L850" s="137"/>
      <c r="M850" s="136"/>
      <c r="N850" s="136"/>
      <c r="O850" s="136"/>
      <c r="P850" s="7"/>
      <c r="Q850" s="6"/>
      <c r="R850" s="6"/>
      <c r="S850" s="6"/>
      <c r="T850" s="6"/>
      <c r="U850" s="6"/>
      <c r="V850" s="138"/>
      <c r="W850" s="7"/>
      <c r="X850" s="136"/>
      <c r="Y850" s="7"/>
      <c r="Z850" s="7"/>
      <c r="AA850" s="7"/>
      <c r="AB850" s="7"/>
      <c r="AC850" s="7"/>
      <c r="AD850" s="7"/>
      <c r="AE850" s="7"/>
      <c r="AF850" s="6"/>
      <c r="AG850" s="6"/>
      <c r="AH850" s="6"/>
      <c r="AI850" s="6"/>
      <c r="AJ850" s="6"/>
      <c r="AK850" s="6"/>
    </row>
    <row r="851" ht="14.25" customHeight="1">
      <c r="A851" s="6"/>
      <c r="B851" s="6"/>
      <c r="C851" s="6"/>
      <c r="D851" s="6"/>
      <c r="E851" s="136"/>
      <c r="F851" s="136"/>
      <c r="G851" s="136"/>
      <c r="H851" s="136"/>
      <c r="I851" s="136"/>
      <c r="J851" s="136"/>
      <c r="K851" s="136"/>
      <c r="L851" s="137"/>
      <c r="M851" s="136"/>
      <c r="N851" s="136"/>
      <c r="O851" s="136"/>
      <c r="P851" s="7"/>
      <c r="Q851" s="6"/>
      <c r="R851" s="6"/>
      <c r="S851" s="6"/>
      <c r="T851" s="6"/>
      <c r="U851" s="6"/>
      <c r="V851" s="138"/>
      <c r="W851" s="7"/>
      <c r="X851" s="136"/>
      <c r="Y851" s="7"/>
      <c r="Z851" s="7"/>
      <c r="AA851" s="7"/>
      <c r="AB851" s="7"/>
      <c r="AC851" s="7"/>
      <c r="AD851" s="7"/>
      <c r="AE851" s="7"/>
      <c r="AF851" s="6"/>
      <c r="AG851" s="6"/>
      <c r="AH851" s="6"/>
      <c r="AI851" s="6"/>
      <c r="AJ851" s="6"/>
      <c r="AK851" s="6"/>
    </row>
    <row r="852" ht="14.25" customHeight="1">
      <c r="A852" s="6"/>
      <c r="B852" s="6"/>
      <c r="C852" s="6"/>
      <c r="D852" s="6"/>
      <c r="E852" s="136"/>
      <c r="F852" s="136"/>
      <c r="G852" s="136"/>
      <c r="H852" s="136"/>
      <c r="I852" s="136"/>
      <c r="J852" s="136"/>
      <c r="K852" s="136"/>
      <c r="L852" s="137"/>
      <c r="M852" s="136"/>
      <c r="N852" s="136"/>
      <c r="O852" s="136"/>
      <c r="P852" s="7"/>
      <c r="Q852" s="6"/>
      <c r="R852" s="6"/>
      <c r="S852" s="6"/>
      <c r="T852" s="6"/>
      <c r="U852" s="6"/>
      <c r="V852" s="138"/>
      <c r="W852" s="7"/>
      <c r="X852" s="136"/>
      <c r="Y852" s="7"/>
      <c r="Z852" s="7"/>
      <c r="AA852" s="7"/>
      <c r="AB852" s="7"/>
      <c r="AC852" s="7"/>
      <c r="AD852" s="7"/>
      <c r="AE852" s="7"/>
      <c r="AF852" s="6"/>
      <c r="AG852" s="6"/>
      <c r="AH852" s="6"/>
      <c r="AI852" s="6"/>
      <c r="AJ852" s="6"/>
      <c r="AK852" s="6"/>
    </row>
    <row r="853" ht="14.25" customHeight="1">
      <c r="A853" s="6"/>
      <c r="B853" s="6"/>
      <c r="C853" s="6"/>
      <c r="D853" s="6"/>
      <c r="E853" s="136"/>
      <c r="F853" s="136"/>
      <c r="G853" s="136"/>
      <c r="H853" s="136"/>
      <c r="I853" s="136"/>
      <c r="J853" s="136"/>
      <c r="K853" s="136"/>
      <c r="L853" s="137"/>
      <c r="M853" s="136"/>
      <c r="N853" s="136"/>
      <c r="O853" s="136"/>
      <c r="P853" s="7"/>
      <c r="Q853" s="6"/>
      <c r="R853" s="6"/>
      <c r="S853" s="6"/>
      <c r="T853" s="6"/>
      <c r="U853" s="6"/>
      <c r="V853" s="138"/>
      <c r="W853" s="7"/>
      <c r="X853" s="136"/>
      <c r="Y853" s="7"/>
      <c r="Z853" s="7"/>
      <c r="AA853" s="7"/>
      <c r="AB853" s="7"/>
      <c r="AC853" s="7"/>
      <c r="AD853" s="7"/>
      <c r="AE853" s="7"/>
      <c r="AF853" s="6"/>
      <c r="AG853" s="6"/>
      <c r="AH853" s="6"/>
      <c r="AI853" s="6"/>
      <c r="AJ853" s="6"/>
      <c r="AK853" s="6"/>
    </row>
    <row r="854" ht="14.25" customHeight="1">
      <c r="A854" s="6"/>
      <c r="B854" s="6"/>
      <c r="C854" s="6"/>
      <c r="D854" s="6"/>
      <c r="E854" s="136"/>
      <c r="F854" s="136"/>
      <c r="G854" s="136"/>
      <c r="H854" s="136"/>
      <c r="I854" s="136"/>
      <c r="J854" s="136"/>
      <c r="K854" s="136"/>
      <c r="L854" s="137"/>
      <c r="M854" s="136"/>
      <c r="N854" s="136"/>
      <c r="O854" s="136"/>
      <c r="P854" s="7"/>
      <c r="Q854" s="6"/>
      <c r="R854" s="6"/>
      <c r="S854" s="6"/>
      <c r="T854" s="6"/>
      <c r="U854" s="6"/>
      <c r="V854" s="138"/>
      <c r="W854" s="7"/>
      <c r="X854" s="136"/>
      <c r="Y854" s="7"/>
      <c r="Z854" s="7"/>
      <c r="AA854" s="7"/>
      <c r="AB854" s="7"/>
      <c r="AC854" s="7"/>
      <c r="AD854" s="7"/>
      <c r="AE854" s="7"/>
      <c r="AF854" s="6"/>
      <c r="AG854" s="6"/>
      <c r="AH854" s="6"/>
      <c r="AI854" s="6"/>
      <c r="AJ854" s="6"/>
      <c r="AK854" s="6"/>
    </row>
    <row r="855" ht="14.25" customHeight="1">
      <c r="A855" s="6"/>
      <c r="B855" s="6"/>
      <c r="C855" s="6"/>
      <c r="D855" s="6"/>
      <c r="E855" s="136"/>
      <c r="F855" s="136"/>
      <c r="G855" s="136"/>
      <c r="H855" s="136"/>
      <c r="I855" s="136"/>
      <c r="J855" s="136"/>
      <c r="K855" s="136"/>
      <c r="L855" s="137"/>
      <c r="M855" s="136"/>
      <c r="N855" s="136"/>
      <c r="O855" s="136"/>
      <c r="P855" s="7"/>
      <c r="Q855" s="6"/>
      <c r="R855" s="6"/>
      <c r="S855" s="6"/>
      <c r="T855" s="6"/>
      <c r="U855" s="6"/>
      <c r="V855" s="138"/>
      <c r="W855" s="7"/>
      <c r="X855" s="136"/>
      <c r="Y855" s="7"/>
      <c r="Z855" s="7"/>
      <c r="AA855" s="7"/>
      <c r="AB855" s="7"/>
      <c r="AC855" s="7"/>
      <c r="AD855" s="7"/>
      <c r="AE855" s="7"/>
      <c r="AF855" s="6"/>
      <c r="AG855" s="6"/>
      <c r="AH855" s="6"/>
      <c r="AI855" s="6"/>
      <c r="AJ855" s="6"/>
      <c r="AK855" s="6"/>
    </row>
    <row r="856" ht="14.25" customHeight="1">
      <c r="A856" s="6"/>
      <c r="B856" s="6"/>
      <c r="C856" s="6"/>
      <c r="D856" s="6"/>
      <c r="E856" s="136"/>
      <c r="F856" s="136"/>
      <c r="G856" s="136"/>
      <c r="H856" s="136"/>
      <c r="I856" s="136"/>
      <c r="J856" s="136"/>
      <c r="K856" s="136"/>
      <c r="L856" s="137"/>
      <c r="M856" s="136"/>
      <c r="N856" s="136"/>
      <c r="O856" s="136"/>
      <c r="P856" s="7"/>
      <c r="Q856" s="6"/>
      <c r="R856" s="6"/>
      <c r="S856" s="6"/>
      <c r="T856" s="6"/>
      <c r="U856" s="6"/>
      <c r="V856" s="138"/>
      <c r="W856" s="7"/>
      <c r="X856" s="136"/>
      <c r="Y856" s="7"/>
      <c r="Z856" s="7"/>
      <c r="AA856" s="7"/>
      <c r="AB856" s="7"/>
      <c r="AC856" s="7"/>
      <c r="AD856" s="7"/>
      <c r="AE856" s="7"/>
      <c r="AF856" s="6"/>
      <c r="AG856" s="6"/>
      <c r="AH856" s="6"/>
      <c r="AI856" s="6"/>
      <c r="AJ856" s="6"/>
      <c r="AK856" s="6"/>
    </row>
    <row r="857" ht="14.25" customHeight="1">
      <c r="A857" s="6"/>
      <c r="B857" s="6"/>
      <c r="C857" s="6"/>
      <c r="D857" s="6"/>
      <c r="E857" s="136"/>
      <c r="F857" s="136"/>
      <c r="G857" s="136"/>
      <c r="H857" s="136"/>
      <c r="I857" s="136"/>
      <c r="J857" s="136"/>
      <c r="K857" s="136"/>
      <c r="L857" s="137"/>
      <c r="M857" s="136"/>
      <c r="N857" s="136"/>
      <c r="O857" s="136"/>
      <c r="P857" s="7"/>
      <c r="Q857" s="6"/>
      <c r="R857" s="6"/>
      <c r="S857" s="6"/>
      <c r="T857" s="6"/>
      <c r="U857" s="6"/>
      <c r="V857" s="138"/>
      <c r="W857" s="7"/>
      <c r="X857" s="136"/>
      <c r="Y857" s="7"/>
      <c r="Z857" s="7"/>
      <c r="AA857" s="7"/>
      <c r="AB857" s="7"/>
      <c r="AC857" s="7"/>
      <c r="AD857" s="7"/>
      <c r="AE857" s="7"/>
      <c r="AF857" s="6"/>
      <c r="AG857" s="6"/>
      <c r="AH857" s="6"/>
      <c r="AI857" s="6"/>
      <c r="AJ857" s="6"/>
      <c r="AK857" s="6"/>
    </row>
    <row r="858" ht="14.25" customHeight="1">
      <c r="A858" s="6"/>
      <c r="B858" s="6"/>
      <c r="C858" s="6"/>
      <c r="D858" s="6"/>
      <c r="E858" s="136"/>
      <c r="F858" s="136"/>
      <c r="G858" s="136"/>
      <c r="H858" s="136"/>
      <c r="I858" s="136"/>
      <c r="J858" s="136"/>
      <c r="K858" s="136"/>
      <c r="L858" s="137"/>
      <c r="M858" s="136"/>
      <c r="N858" s="136"/>
      <c r="O858" s="136"/>
      <c r="P858" s="7"/>
      <c r="Q858" s="6"/>
      <c r="R858" s="6"/>
      <c r="S858" s="6"/>
      <c r="T858" s="6"/>
      <c r="U858" s="6"/>
      <c r="V858" s="138"/>
      <c r="W858" s="7"/>
      <c r="X858" s="136"/>
      <c r="Y858" s="7"/>
      <c r="Z858" s="7"/>
      <c r="AA858" s="7"/>
      <c r="AB858" s="7"/>
      <c r="AC858" s="7"/>
      <c r="AD858" s="7"/>
      <c r="AE858" s="7"/>
      <c r="AF858" s="6"/>
      <c r="AG858" s="6"/>
      <c r="AH858" s="6"/>
      <c r="AI858" s="6"/>
      <c r="AJ858" s="6"/>
      <c r="AK858" s="6"/>
    </row>
    <row r="859" ht="14.25" customHeight="1">
      <c r="A859" s="6"/>
      <c r="B859" s="6"/>
      <c r="C859" s="6"/>
      <c r="D859" s="6"/>
      <c r="E859" s="136"/>
      <c r="F859" s="136"/>
      <c r="G859" s="136"/>
      <c r="H859" s="136"/>
      <c r="I859" s="136"/>
      <c r="J859" s="136"/>
      <c r="K859" s="136"/>
      <c r="L859" s="137"/>
      <c r="M859" s="136"/>
      <c r="N859" s="136"/>
      <c r="O859" s="136"/>
      <c r="P859" s="7"/>
      <c r="Q859" s="6"/>
      <c r="R859" s="6"/>
      <c r="S859" s="6"/>
      <c r="T859" s="6"/>
      <c r="U859" s="6"/>
      <c r="V859" s="138"/>
      <c r="W859" s="7"/>
      <c r="X859" s="136"/>
      <c r="Y859" s="7"/>
      <c r="Z859" s="7"/>
      <c r="AA859" s="7"/>
      <c r="AB859" s="7"/>
      <c r="AC859" s="7"/>
      <c r="AD859" s="7"/>
      <c r="AE859" s="7"/>
      <c r="AF859" s="6"/>
      <c r="AG859" s="6"/>
      <c r="AH859" s="6"/>
      <c r="AI859" s="6"/>
      <c r="AJ859" s="6"/>
      <c r="AK859" s="6"/>
    </row>
    <row r="860" ht="14.25" customHeight="1">
      <c r="A860" s="6"/>
      <c r="B860" s="6"/>
      <c r="C860" s="6"/>
      <c r="D860" s="6"/>
      <c r="E860" s="136"/>
      <c r="F860" s="136"/>
      <c r="G860" s="136"/>
      <c r="H860" s="136"/>
      <c r="I860" s="136"/>
      <c r="J860" s="136"/>
      <c r="K860" s="136"/>
      <c r="L860" s="137"/>
      <c r="M860" s="136"/>
      <c r="N860" s="136"/>
      <c r="O860" s="136"/>
      <c r="P860" s="7"/>
      <c r="Q860" s="6"/>
      <c r="R860" s="6"/>
      <c r="S860" s="6"/>
      <c r="T860" s="6"/>
      <c r="U860" s="6"/>
      <c r="V860" s="138"/>
      <c r="W860" s="7"/>
      <c r="X860" s="136"/>
      <c r="Y860" s="7"/>
      <c r="Z860" s="7"/>
      <c r="AA860" s="7"/>
      <c r="AB860" s="7"/>
      <c r="AC860" s="7"/>
      <c r="AD860" s="7"/>
      <c r="AE860" s="7"/>
      <c r="AF860" s="6"/>
      <c r="AG860" s="6"/>
      <c r="AH860" s="6"/>
      <c r="AI860" s="6"/>
      <c r="AJ860" s="6"/>
      <c r="AK860" s="6"/>
    </row>
    <row r="861" ht="14.25" customHeight="1">
      <c r="A861" s="6"/>
      <c r="B861" s="6"/>
      <c r="C861" s="6"/>
      <c r="D861" s="6"/>
      <c r="E861" s="136"/>
      <c r="F861" s="136"/>
      <c r="G861" s="136"/>
      <c r="H861" s="136"/>
      <c r="I861" s="136"/>
      <c r="J861" s="136"/>
      <c r="K861" s="136"/>
      <c r="L861" s="137"/>
      <c r="M861" s="136"/>
      <c r="N861" s="136"/>
      <c r="O861" s="136"/>
      <c r="P861" s="7"/>
      <c r="Q861" s="6"/>
      <c r="R861" s="6"/>
      <c r="S861" s="6"/>
      <c r="T861" s="6"/>
      <c r="U861" s="6"/>
      <c r="V861" s="138"/>
      <c r="W861" s="7"/>
      <c r="X861" s="136"/>
      <c r="Y861" s="7"/>
      <c r="Z861" s="7"/>
      <c r="AA861" s="7"/>
      <c r="AB861" s="7"/>
      <c r="AC861" s="7"/>
      <c r="AD861" s="7"/>
      <c r="AE861" s="7"/>
      <c r="AF861" s="6"/>
      <c r="AG861" s="6"/>
      <c r="AH861" s="6"/>
      <c r="AI861" s="6"/>
      <c r="AJ861" s="6"/>
      <c r="AK861" s="6"/>
    </row>
    <row r="862" ht="14.25" customHeight="1">
      <c r="A862" s="6"/>
      <c r="B862" s="6"/>
      <c r="C862" s="6"/>
      <c r="D862" s="6"/>
      <c r="E862" s="136"/>
      <c r="F862" s="136"/>
      <c r="G862" s="136"/>
      <c r="H862" s="136"/>
      <c r="I862" s="136"/>
      <c r="J862" s="136"/>
      <c r="K862" s="136"/>
      <c r="L862" s="137"/>
      <c r="M862" s="136"/>
      <c r="N862" s="136"/>
      <c r="O862" s="136"/>
      <c r="P862" s="7"/>
      <c r="Q862" s="6"/>
      <c r="R862" s="6"/>
      <c r="S862" s="6"/>
      <c r="T862" s="6"/>
      <c r="U862" s="6"/>
      <c r="V862" s="138"/>
      <c r="W862" s="7"/>
      <c r="X862" s="136"/>
      <c r="Y862" s="7"/>
      <c r="Z862" s="7"/>
      <c r="AA862" s="7"/>
      <c r="AB862" s="7"/>
      <c r="AC862" s="7"/>
      <c r="AD862" s="7"/>
      <c r="AE862" s="7"/>
      <c r="AF862" s="6"/>
      <c r="AG862" s="6"/>
      <c r="AH862" s="6"/>
      <c r="AI862" s="6"/>
      <c r="AJ862" s="6"/>
      <c r="AK862" s="6"/>
    </row>
    <row r="863" ht="14.25" customHeight="1">
      <c r="A863" s="6"/>
      <c r="B863" s="6"/>
      <c r="C863" s="6"/>
      <c r="D863" s="6"/>
      <c r="E863" s="136"/>
      <c r="F863" s="136"/>
      <c r="G863" s="136"/>
      <c r="H863" s="136"/>
      <c r="I863" s="136"/>
      <c r="J863" s="136"/>
      <c r="K863" s="136"/>
      <c r="L863" s="137"/>
      <c r="M863" s="136"/>
      <c r="N863" s="136"/>
      <c r="O863" s="136"/>
      <c r="P863" s="7"/>
      <c r="Q863" s="6"/>
      <c r="R863" s="6"/>
      <c r="S863" s="6"/>
      <c r="T863" s="6"/>
      <c r="U863" s="6"/>
      <c r="V863" s="138"/>
      <c r="W863" s="7"/>
      <c r="X863" s="136"/>
      <c r="Y863" s="7"/>
      <c r="Z863" s="7"/>
      <c r="AA863" s="7"/>
      <c r="AB863" s="7"/>
      <c r="AC863" s="7"/>
      <c r="AD863" s="7"/>
      <c r="AE863" s="7"/>
      <c r="AF863" s="6"/>
      <c r="AG863" s="6"/>
      <c r="AH863" s="6"/>
      <c r="AI863" s="6"/>
      <c r="AJ863" s="6"/>
      <c r="AK863" s="6"/>
    </row>
    <row r="864" ht="14.25" customHeight="1">
      <c r="A864" s="6"/>
      <c r="B864" s="6"/>
      <c r="C864" s="6"/>
      <c r="D864" s="6"/>
      <c r="E864" s="136"/>
      <c r="F864" s="136"/>
      <c r="G864" s="136"/>
      <c r="H864" s="136"/>
      <c r="I864" s="136"/>
      <c r="J864" s="136"/>
      <c r="K864" s="136"/>
      <c r="L864" s="137"/>
      <c r="M864" s="136"/>
      <c r="N864" s="136"/>
      <c r="O864" s="136"/>
      <c r="P864" s="7"/>
      <c r="Q864" s="6"/>
      <c r="R864" s="6"/>
      <c r="S864" s="6"/>
      <c r="T864" s="6"/>
      <c r="U864" s="6"/>
      <c r="V864" s="138"/>
      <c r="W864" s="7"/>
      <c r="X864" s="136"/>
      <c r="Y864" s="7"/>
      <c r="Z864" s="7"/>
      <c r="AA864" s="7"/>
      <c r="AB864" s="7"/>
      <c r="AC864" s="7"/>
      <c r="AD864" s="7"/>
      <c r="AE864" s="7"/>
      <c r="AF864" s="6"/>
      <c r="AG864" s="6"/>
      <c r="AH864" s="6"/>
      <c r="AI864" s="6"/>
      <c r="AJ864" s="6"/>
      <c r="AK864" s="6"/>
    </row>
    <row r="865" ht="14.25" customHeight="1">
      <c r="A865" s="6"/>
      <c r="B865" s="6"/>
      <c r="C865" s="6"/>
      <c r="D865" s="6"/>
      <c r="E865" s="136"/>
      <c r="F865" s="136"/>
      <c r="G865" s="136"/>
      <c r="H865" s="136"/>
      <c r="I865" s="136"/>
      <c r="J865" s="136"/>
      <c r="K865" s="136"/>
      <c r="L865" s="137"/>
      <c r="M865" s="136"/>
      <c r="N865" s="136"/>
      <c r="O865" s="136"/>
      <c r="P865" s="7"/>
      <c r="Q865" s="6"/>
      <c r="R865" s="6"/>
      <c r="S865" s="6"/>
      <c r="T865" s="6"/>
      <c r="U865" s="6"/>
      <c r="V865" s="138"/>
      <c r="W865" s="7"/>
      <c r="X865" s="136"/>
      <c r="Y865" s="7"/>
      <c r="Z865" s="7"/>
      <c r="AA865" s="7"/>
      <c r="AB865" s="7"/>
      <c r="AC865" s="7"/>
      <c r="AD865" s="7"/>
      <c r="AE865" s="7"/>
      <c r="AF865" s="6"/>
      <c r="AG865" s="6"/>
      <c r="AH865" s="6"/>
      <c r="AI865" s="6"/>
      <c r="AJ865" s="6"/>
      <c r="AK865" s="6"/>
    </row>
    <row r="866" ht="14.25" customHeight="1">
      <c r="A866" s="6"/>
      <c r="B866" s="6"/>
      <c r="C866" s="6"/>
      <c r="D866" s="6"/>
      <c r="E866" s="136"/>
      <c r="F866" s="136"/>
      <c r="G866" s="136"/>
      <c r="H866" s="136"/>
      <c r="I866" s="136"/>
      <c r="J866" s="136"/>
      <c r="K866" s="136"/>
      <c r="L866" s="137"/>
      <c r="M866" s="136"/>
      <c r="N866" s="136"/>
      <c r="O866" s="136"/>
      <c r="P866" s="7"/>
      <c r="Q866" s="6"/>
      <c r="R866" s="6"/>
      <c r="S866" s="6"/>
      <c r="T866" s="6"/>
      <c r="U866" s="6"/>
      <c r="V866" s="138"/>
      <c r="W866" s="7"/>
      <c r="X866" s="136"/>
      <c r="Y866" s="7"/>
      <c r="Z866" s="7"/>
      <c r="AA866" s="7"/>
      <c r="AB866" s="7"/>
      <c r="AC866" s="7"/>
      <c r="AD866" s="7"/>
      <c r="AE866" s="7"/>
      <c r="AF866" s="6"/>
      <c r="AG866" s="6"/>
      <c r="AH866" s="6"/>
      <c r="AI866" s="6"/>
      <c r="AJ866" s="6"/>
      <c r="AK866" s="6"/>
    </row>
    <row r="867" ht="14.25" customHeight="1">
      <c r="A867" s="6"/>
      <c r="B867" s="6"/>
      <c r="C867" s="6"/>
      <c r="D867" s="6"/>
      <c r="E867" s="136"/>
      <c r="F867" s="136"/>
      <c r="G867" s="136"/>
      <c r="H867" s="136"/>
      <c r="I867" s="136"/>
      <c r="J867" s="136"/>
      <c r="K867" s="136"/>
      <c r="L867" s="137"/>
      <c r="M867" s="136"/>
      <c r="N867" s="136"/>
      <c r="O867" s="136"/>
      <c r="P867" s="7"/>
      <c r="Q867" s="6"/>
      <c r="R867" s="6"/>
      <c r="S867" s="6"/>
      <c r="T867" s="6"/>
      <c r="U867" s="6"/>
      <c r="V867" s="138"/>
      <c r="W867" s="7"/>
      <c r="X867" s="136"/>
      <c r="Y867" s="7"/>
      <c r="Z867" s="7"/>
      <c r="AA867" s="7"/>
      <c r="AB867" s="7"/>
      <c r="AC867" s="7"/>
      <c r="AD867" s="7"/>
      <c r="AE867" s="7"/>
      <c r="AF867" s="6"/>
      <c r="AG867" s="6"/>
      <c r="AH867" s="6"/>
      <c r="AI867" s="6"/>
      <c r="AJ867" s="6"/>
      <c r="AK867" s="6"/>
    </row>
    <row r="868" ht="14.25" customHeight="1">
      <c r="A868" s="6"/>
      <c r="B868" s="6"/>
      <c r="C868" s="6"/>
      <c r="D868" s="6"/>
      <c r="E868" s="136"/>
      <c r="F868" s="136"/>
      <c r="G868" s="136"/>
      <c r="H868" s="136"/>
      <c r="I868" s="136"/>
      <c r="J868" s="136"/>
      <c r="K868" s="136"/>
      <c r="L868" s="137"/>
      <c r="M868" s="136"/>
      <c r="N868" s="136"/>
      <c r="O868" s="136"/>
      <c r="P868" s="7"/>
      <c r="Q868" s="6"/>
      <c r="R868" s="6"/>
      <c r="S868" s="6"/>
      <c r="T868" s="6"/>
      <c r="U868" s="6"/>
      <c r="V868" s="138"/>
      <c r="W868" s="7"/>
      <c r="X868" s="136"/>
      <c r="Y868" s="7"/>
      <c r="Z868" s="7"/>
      <c r="AA868" s="7"/>
      <c r="AB868" s="7"/>
      <c r="AC868" s="7"/>
      <c r="AD868" s="7"/>
      <c r="AE868" s="7"/>
      <c r="AF868" s="6"/>
      <c r="AG868" s="6"/>
      <c r="AH868" s="6"/>
      <c r="AI868" s="6"/>
      <c r="AJ868" s="6"/>
      <c r="AK868" s="6"/>
    </row>
    <row r="869" ht="14.25" customHeight="1">
      <c r="A869" s="6"/>
      <c r="B869" s="6"/>
      <c r="C869" s="6"/>
      <c r="D869" s="6"/>
      <c r="E869" s="136"/>
      <c r="F869" s="136"/>
      <c r="G869" s="136"/>
      <c r="H869" s="136"/>
      <c r="I869" s="136"/>
      <c r="J869" s="136"/>
      <c r="K869" s="136"/>
      <c r="L869" s="137"/>
      <c r="M869" s="136"/>
      <c r="N869" s="136"/>
      <c r="O869" s="136"/>
      <c r="P869" s="7"/>
      <c r="Q869" s="6"/>
      <c r="R869" s="6"/>
      <c r="S869" s="6"/>
      <c r="T869" s="6"/>
      <c r="U869" s="6"/>
      <c r="V869" s="138"/>
      <c r="W869" s="7"/>
      <c r="X869" s="136"/>
      <c r="Y869" s="7"/>
      <c r="Z869" s="7"/>
      <c r="AA869" s="7"/>
      <c r="AB869" s="7"/>
      <c r="AC869" s="7"/>
      <c r="AD869" s="7"/>
      <c r="AE869" s="7"/>
      <c r="AF869" s="6"/>
      <c r="AG869" s="6"/>
      <c r="AH869" s="6"/>
      <c r="AI869" s="6"/>
      <c r="AJ869" s="6"/>
      <c r="AK869" s="6"/>
    </row>
    <row r="870" ht="14.25" customHeight="1">
      <c r="A870" s="6"/>
      <c r="B870" s="6"/>
      <c r="C870" s="6"/>
      <c r="D870" s="6"/>
      <c r="E870" s="136"/>
      <c r="F870" s="136"/>
      <c r="G870" s="136"/>
      <c r="H870" s="136"/>
      <c r="I870" s="136"/>
      <c r="J870" s="136"/>
      <c r="K870" s="136"/>
      <c r="L870" s="137"/>
      <c r="M870" s="136"/>
      <c r="N870" s="136"/>
      <c r="O870" s="136"/>
      <c r="P870" s="7"/>
      <c r="Q870" s="6"/>
      <c r="R870" s="6"/>
      <c r="S870" s="6"/>
      <c r="T870" s="6"/>
      <c r="U870" s="6"/>
      <c r="V870" s="138"/>
      <c r="W870" s="7"/>
      <c r="X870" s="136"/>
      <c r="Y870" s="7"/>
      <c r="Z870" s="7"/>
      <c r="AA870" s="7"/>
      <c r="AB870" s="7"/>
      <c r="AC870" s="7"/>
      <c r="AD870" s="7"/>
      <c r="AE870" s="7"/>
      <c r="AF870" s="6"/>
      <c r="AG870" s="6"/>
      <c r="AH870" s="6"/>
      <c r="AI870" s="6"/>
      <c r="AJ870" s="6"/>
      <c r="AK870" s="6"/>
    </row>
    <row r="871" ht="14.25" customHeight="1">
      <c r="A871" s="6"/>
      <c r="B871" s="6"/>
      <c r="C871" s="6"/>
      <c r="D871" s="6"/>
      <c r="E871" s="136"/>
      <c r="F871" s="136"/>
      <c r="G871" s="136"/>
      <c r="H871" s="136"/>
      <c r="I871" s="136"/>
      <c r="J871" s="136"/>
      <c r="K871" s="136"/>
      <c r="L871" s="137"/>
      <c r="M871" s="136"/>
      <c r="N871" s="136"/>
      <c r="O871" s="136"/>
      <c r="P871" s="7"/>
      <c r="Q871" s="6"/>
      <c r="R871" s="6"/>
      <c r="S871" s="6"/>
      <c r="T871" s="6"/>
      <c r="U871" s="6"/>
      <c r="V871" s="138"/>
      <c r="W871" s="7"/>
      <c r="X871" s="136"/>
      <c r="Y871" s="7"/>
      <c r="Z871" s="7"/>
      <c r="AA871" s="7"/>
      <c r="AB871" s="7"/>
      <c r="AC871" s="7"/>
      <c r="AD871" s="7"/>
      <c r="AE871" s="7"/>
      <c r="AF871" s="6"/>
      <c r="AG871" s="6"/>
      <c r="AH871" s="6"/>
      <c r="AI871" s="6"/>
      <c r="AJ871" s="6"/>
      <c r="AK871" s="6"/>
    </row>
    <row r="872" ht="14.25" customHeight="1">
      <c r="A872" s="6"/>
      <c r="B872" s="6"/>
      <c r="C872" s="6"/>
      <c r="D872" s="6"/>
      <c r="E872" s="136"/>
      <c r="F872" s="136"/>
      <c r="G872" s="136"/>
      <c r="H872" s="136"/>
      <c r="I872" s="136"/>
      <c r="J872" s="136"/>
      <c r="K872" s="136"/>
      <c r="L872" s="137"/>
      <c r="M872" s="136"/>
      <c r="N872" s="136"/>
      <c r="O872" s="136"/>
      <c r="P872" s="7"/>
      <c r="Q872" s="6"/>
      <c r="R872" s="6"/>
      <c r="S872" s="6"/>
      <c r="T872" s="6"/>
      <c r="U872" s="6"/>
      <c r="V872" s="138"/>
      <c r="W872" s="7"/>
      <c r="X872" s="136"/>
      <c r="Y872" s="7"/>
      <c r="Z872" s="7"/>
      <c r="AA872" s="7"/>
      <c r="AB872" s="7"/>
      <c r="AC872" s="7"/>
      <c r="AD872" s="7"/>
      <c r="AE872" s="7"/>
      <c r="AF872" s="6"/>
      <c r="AG872" s="6"/>
      <c r="AH872" s="6"/>
      <c r="AI872" s="6"/>
      <c r="AJ872" s="6"/>
      <c r="AK872" s="6"/>
    </row>
    <row r="873" ht="14.25" customHeight="1">
      <c r="A873" s="6"/>
      <c r="B873" s="6"/>
      <c r="C873" s="6"/>
      <c r="D873" s="6"/>
      <c r="E873" s="136"/>
      <c r="F873" s="136"/>
      <c r="G873" s="136"/>
      <c r="H873" s="136"/>
      <c r="I873" s="136"/>
      <c r="J873" s="136"/>
      <c r="K873" s="136"/>
      <c r="L873" s="137"/>
      <c r="M873" s="136"/>
      <c r="N873" s="136"/>
      <c r="O873" s="136"/>
      <c r="P873" s="7"/>
      <c r="Q873" s="6"/>
      <c r="R873" s="6"/>
      <c r="S873" s="6"/>
      <c r="T873" s="6"/>
      <c r="U873" s="6"/>
      <c r="V873" s="138"/>
      <c r="W873" s="7"/>
      <c r="X873" s="136"/>
      <c r="Y873" s="7"/>
      <c r="Z873" s="7"/>
      <c r="AA873" s="7"/>
      <c r="AB873" s="7"/>
      <c r="AC873" s="7"/>
      <c r="AD873" s="7"/>
      <c r="AE873" s="7"/>
      <c r="AF873" s="6"/>
      <c r="AG873" s="6"/>
      <c r="AH873" s="6"/>
      <c r="AI873" s="6"/>
      <c r="AJ873" s="6"/>
      <c r="AK873" s="6"/>
    </row>
    <row r="874" ht="14.25" customHeight="1">
      <c r="A874" s="6"/>
      <c r="B874" s="6"/>
      <c r="C874" s="6"/>
      <c r="D874" s="6"/>
      <c r="E874" s="136"/>
      <c r="F874" s="136"/>
      <c r="G874" s="136"/>
      <c r="H874" s="136"/>
      <c r="I874" s="136"/>
      <c r="J874" s="136"/>
      <c r="K874" s="136"/>
      <c r="L874" s="137"/>
      <c r="M874" s="136"/>
      <c r="N874" s="136"/>
      <c r="O874" s="136"/>
      <c r="P874" s="7"/>
      <c r="Q874" s="6"/>
      <c r="R874" s="6"/>
      <c r="S874" s="6"/>
      <c r="T874" s="6"/>
      <c r="U874" s="6"/>
      <c r="V874" s="138"/>
      <c r="W874" s="7"/>
      <c r="X874" s="136"/>
      <c r="Y874" s="7"/>
      <c r="Z874" s="7"/>
      <c r="AA874" s="7"/>
      <c r="AB874" s="7"/>
      <c r="AC874" s="7"/>
      <c r="AD874" s="7"/>
      <c r="AE874" s="7"/>
      <c r="AF874" s="6"/>
      <c r="AG874" s="6"/>
      <c r="AH874" s="6"/>
      <c r="AI874" s="6"/>
      <c r="AJ874" s="6"/>
      <c r="AK874" s="6"/>
    </row>
    <row r="875" ht="14.25" customHeight="1">
      <c r="A875" s="6"/>
      <c r="B875" s="6"/>
      <c r="C875" s="6"/>
      <c r="D875" s="6"/>
      <c r="E875" s="136"/>
      <c r="F875" s="136"/>
      <c r="G875" s="136"/>
      <c r="H875" s="136"/>
      <c r="I875" s="136"/>
      <c r="J875" s="136"/>
      <c r="K875" s="136"/>
      <c r="L875" s="137"/>
      <c r="M875" s="136"/>
      <c r="N875" s="136"/>
      <c r="O875" s="136"/>
      <c r="P875" s="7"/>
      <c r="Q875" s="6"/>
      <c r="R875" s="6"/>
      <c r="S875" s="6"/>
      <c r="T875" s="6"/>
      <c r="U875" s="6"/>
      <c r="V875" s="138"/>
      <c r="W875" s="7"/>
      <c r="X875" s="136"/>
      <c r="Y875" s="7"/>
      <c r="Z875" s="7"/>
      <c r="AA875" s="7"/>
      <c r="AB875" s="7"/>
      <c r="AC875" s="7"/>
      <c r="AD875" s="7"/>
      <c r="AE875" s="7"/>
      <c r="AF875" s="6"/>
      <c r="AG875" s="6"/>
      <c r="AH875" s="6"/>
      <c r="AI875" s="6"/>
      <c r="AJ875" s="6"/>
      <c r="AK875" s="6"/>
    </row>
    <row r="876" ht="14.25" customHeight="1">
      <c r="A876" s="6"/>
      <c r="B876" s="6"/>
      <c r="C876" s="6"/>
      <c r="D876" s="6"/>
      <c r="E876" s="136"/>
      <c r="F876" s="136"/>
      <c r="G876" s="136"/>
      <c r="H876" s="136"/>
      <c r="I876" s="136"/>
      <c r="J876" s="136"/>
      <c r="K876" s="136"/>
      <c r="L876" s="137"/>
      <c r="M876" s="136"/>
      <c r="N876" s="136"/>
      <c r="O876" s="136"/>
      <c r="P876" s="7"/>
      <c r="Q876" s="6"/>
      <c r="R876" s="6"/>
      <c r="S876" s="6"/>
      <c r="T876" s="6"/>
      <c r="U876" s="6"/>
      <c r="V876" s="138"/>
      <c r="W876" s="7"/>
      <c r="X876" s="136"/>
      <c r="Y876" s="7"/>
      <c r="Z876" s="7"/>
      <c r="AA876" s="7"/>
      <c r="AB876" s="7"/>
      <c r="AC876" s="7"/>
      <c r="AD876" s="7"/>
      <c r="AE876" s="7"/>
      <c r="AF876" s="6"/>
      <c r="AG876" s="6"/>
      <c r="AH876" s="6"/>
      <c r="AI876" s="6"/>
      <c r="AJ876" s="6"/>
      <c r="AK876" s="6"/>
    </row>
    <row r="877" ht="14.25" customHeight="1">
      <c r="A877" s="6"/>
      <c r="B877" s="6"/>
      <c r="C877" s="6"/>
      <c r="D877" s="6"/>
      <c r="E877" s="136"/>
      <c r="F877" s="136"/>
      <c r="G877" s="136"/>
      <c r="H877" s="136"/>
      <c r="I877" s="136"/>
      <c r="J877" s="136"/>
      <c r="K877" s="136"/>
      <c r="L877" s="137"/>
      <c r="M877" s="136"/>
      <c r="N877" s="136"/>
      <c r="O877" s="136"/>
      <c r="P877" s="7"/>
      <c r="Q877" s="6"/>
      <c r="R877" s="6"/>
      <c r="S877" s="6"/>
      <c r="T877" s="6"/>
      <c r="U877" s="6"/>
      <c r="V877" s="138"/>
      <c r="W877" s="7"/>
      <c r="X877" s="136"/>
      <c r="Y877" s="7"/>
      <c r="Z877" s="7"/>
      <c r="AA877" s="7"/>
      <c r="AB877" s="7"/>
      <c r="AC877" s="7"/>
      <c r="AD877" s="7"/>
      <c r="AE877" s="7"/>
      <c r="AF877" s="6"/>
      <c r="AG877" s="6"/>
      <c r="AH877" s="6"/>
      <c r="AI877" s="6"/>
      <c r="AJ877" s="6"/>
      <c r="AK877" s="6"/>
    </row>
    <row r="878" ht="14.25" customHeight="1">
      <c r="A878" s="6"/>
      <c r="B878" s="6"/>
      <c r="C878" s="6"/>
      <c r="D878" s="6"/>
      <c r="E878" s="136"/>
      <c r="F878" s="136"/>
      <c r="G878" s="136"/>
      <c r="H878" s="136"/>
      <c r="I878" s="136"/>
      <c r="J878" s="136"/>
      <c r="K878" s="136"/>
      <c r="L878" s="137"/>
      <c r="M878" s="136"/>
      <c r="N878" s="136"/>
      <c r="O878" s="136"/>
      <c r="P878" s="7"/>
      <c r="Q878" s="6"/>
      <c r="R878" s="6"/>
      <c r="S878" s="6"/>
      <c r="T878" s="6"/>
      <c r="U878" s="6"/>
      <c r="V878" s="138"/>
      <c r="W878" s="7"/>
      <c r="X878" s="136"/>
      <c r="Y878" s="7"/>
      <c r="Z878" s="7"/>
      <c r="AA878" s="7"/>
      <c r="AB878" s="7"/>
      <c r="AC878" s="7"/>
      <c r="AD878" s="7"/>
      <c r="AE878" s="7"/>
      <c r="AF878" s="6"/>
      <c r="AG878" s="6"/>
      <c r="AH878" s="6"/>
      <c r="AI878" s="6"/>
      <c r="AJ878" s="6"/>
      <c r="AK878" s="6"/>
    </row>
    <row r="879" ht="14.25" customHeight="1">
      <c r="A879" s="6"/>
      <c r="B879" s="6"/>
      <c r="C879" s="6"/>
      <c r="D879" s="6"/>
      <c r="E879" s="136"/>
      <c r="F879" s="136"/>
      <c r="G879" s="136"/>
      <c r="H879" s="136"/>
      <c r="I879" s="136"/>
      <c r="J879" s="136"/>
      <c r="K879" s="136"/>
      <c r="L879" s="137"/>
      <c r="M879" s="136"/>
      <c r="N879" s="136"/>
      <c r="O879" s="136"/>
      <c r="P879" s="7"/>
      <c r="Q879" s="6"/>
      <c r="R879" s="6"/>
      <c r="S879" s="6"/>
      <c r="T879" s="6"/>
      <c r="U879" s="6"/>
      <c r="V879" s="138"/>
      <c r="W879" s="7"/>
      <c r="X879" s="136"/>
      <c r="Y879" s="7"/>
      <c r="Z879" s="7"/>
      <c r="AA879" s="7"/>
      <c r="AB879" s="7"/>
      <c r="AC879" s="7"/>
      <c r="AD879" s="7"/>
      <c r="AE879" s="7"/>
      <c r="AF879" s="6"/>
      <c r="AG879" s="6"/>
      <c r="AH879" s="6"/>
      <c r="AI879" s="6"/>
      <c r="AJ879" s="6"/>
      <c r="AK879" s="6"/>
    </row>
    <row r="880" ht="14.25" customHeight="1">
      <c r="A880" s="6"/>
      <c r="B880" s="6"/>
      <c r="C880" s="6"/>
      <c r="D880" s="6"/>
      <c r="E880" s="136"/>
      <c r="F880" s="136"/>
      <c r="G880" s="136"/>
      <c r="H880" s="136"/>
      <c r="I880" s="136"/>
      <c r="J880" s="136"/>
      <c r="K880" s="136"/>
      <c r="L880" s="137"/>
      <c r="M880" s="136"/>
      <c r="N880" s="136"/>
      <c r="O880" s="136"/>
      <c r="P880" s="7"/>
      <c r="Q880" s="6"/>
      <c r="R880" s="6"/>
      <c r="S880" s="6"/>
      <c r="T880" s="6"/>
      <c r="U880" s="6"/>
      <c r="V880" s="138"/>
      <c r="W880" s="7"/>
      <c r="X880" s="136"/>
      <c r="Y880" s="7"/>
      <c r="Z880" s="7"/>
      <c r="AA880" s="7"/>
      <c r="AB880" s="7"/>
      <c r="AC880" s="7"/>
      <c r="AD880" s="7"/>
      <c r="AE880" s="7"/>
      <c r="AF880" s="6"/>
      <c r="AG880" s="6"/>
      <c r="AH880" s="6"/>
      <c r="AI880" s="6"/>
      <c r="AJ880" s="6"/>
      <c r="AK880" s="6"/>
    </row>
    <row r="881" ht="14.25" customHeight="1">
      <c r="A881" s="6"/>
      <c r="B881" s="6"/>
      <c r="C881" s="6"/>
      <c r="D881" s="6"/>
      <c r="E881" s="136"/>
      <c r="F881" s="136"/>
      <c r="G881" s="136"/>
      <c r="H881" s="136"/>
      <c r="I881" s="136"/>
      <c r="J881" s="136"/>
      <c r="K881" s="136"/>
      <c r="L881" s="137"/>
      <c r="M881" s="136"/>
      <c r="N881" s="136"/>
      <c r="O881" s="136"/>
      <c r="P881" s="7"/>
      <c r="Q881" s="6"/>
      <c r="R881" s="6"/>
      <c r="S881" s="6"/>
      <c r="T881" s="6"/>
      <c r="U881" s="6"/>
      <c r="V881" s="138"/>
      <c r="W881" s="7"/>
      <c r="X881" s="136"/>
      <c r="Y881" s="7"/>
      <c r="Z881" s="7"/>
      <c r="AA881" s="7"/>
      <c r="AB881" s="7"/>
      <c r="AC881" s="7"/>
      <c r="AD881" s="7"/>
      <c r="AE881" s="7"/>
      <c r="AF881" s="6"/>
      <c r="AG881" s="6"/>
      <c r="AH881" s="6"/>
      <c r="AI881" s="6"/>
      <c r="AJ881" s="6"/>
      <c r="AK881" s="6"/>
    </row>
    <row r="882" ht="14.25" customHeight="1">
      <c r="A882" s="6"/>
      <c r="B882" s="6"/>
      <c r="C882" s="6"/>
      <c r="D882" s="6"/>
      <c r="E882" s="136"/>
      <c r="F882" s="136"/>
      <c r="G882" s="136"/>
      <c r="H882" s="136"/>
      <c r="I882" s="136"/>
      <c r="J882" s="136"/>
      <c r="K882" s="136"/>
      <c r="L882" s="137"/>
      <c r="M882" s="136"/>
      <c r="N882" s="136"/>
      <c r="O882" s="136"/>
      <c r="P882" s="7"/>
      <c r="Q882" s="6"/>
      <c r="R882" s="6"/>
      <c r="S882" s="6"/>
      <c r="T882" s="6"/>
      <c r="U882" s="6"/>
      <c r="V882" s="138"/>
      <c r="W882" s="7"/>
      <c r="X882" s="136"/>
      <c r="Y882" s="7"/>
      <c r="Z882" s="7"/>
      <c r="AA882" s="7"/>
      <c r="AB882" s="7"/>
      <c r="AC882" s="7"/>
      <c r="AD882" s="7"/>
      <c r="AE882" s="7"/>
      <c r="AF882" s="6"/>
      <c r="AG882" s="6"/>
      <c r="AH882" s="6"/>
      <c r="AI882" s="6"/>
      <c r="AJ882" s="6"/>
      <c r="AK882" s="6"/>
    </row>
    <row r="883" ht="14.25" customHeight="1">
      <c r="A883" s="6"/>
      <c r="B883" s="6"/>
      <c r="C883" s="6"/>
      <c r="D883" s="6"/>
      <c r="E883" s="136"/>
      <c r="F883" s="136"/>
      <c r="G883" s="136"/>
      <c r="H883" s="136"/>
      <c r="I883" s="136"/>
      <c r="J883" s="136"/>
      <c r="K883" s="136"/>
      <c r="L883" s="137"/>
      <c r="M883" s="136"/>
      <c r="N883" s="136"/>
      <c r="O883" s="136"/>
      <c r="P883" s="7"/>
      <c r="Q883" s="6"/>
      <c r="R883" s="6"/>
      <c r="S883" s="6"/>
      <c r="T883" s="6"/>
      <c r="U883" s="6"/>
      <c r="V883" s="138"/>
      <c r="W883" s="7"/>
      <c r="X883" s="136"/>
      <c r="Y883" s="7"/>
      <c r="Z883" s="7"/>
      <c r="AA883" s="7"/>
      <c r="AB883" s="7"/>
      <c r="AC883" s="7"/>
      <c r="AD883" s="7"/>
      <c r="AE883" s="7"/>
      <c r="AF883" s="6"/>
      <c r="AG883" s="6"/>
      <c r="AH883" s="6"/>
      <c r="AI883" s="6"/>
      <c r="AJ883" s="6"/>
      <c r="AK883" s="6"/>
    </row>
    <row r="884" ht="14.25" customHeight="1">
      <c r="A884" s="6"/>
      <c r="B884" s="6"/>
      <c r="C884" s="6"/>
      <c r="D884" s="6"/>
      <c r="E884" s="136"/>
      <c r="F884" s="136"/>
      <c r="G884" s="136"/>
      <c r="H884" s="136"/>
      <c r="I884" s="136"/>
      <c r="J884" s="136"/>
      <c r="K884" s="136"/>
      <c r="L884" s="137"/>
      <c r="M884" s="136"/>
      <c r="N884" s="136"/>
      <c r="O884" s="136"/>
      <c r="P884" s="7"/>
      <c r="Q884" s="6"/>
      <c r="R884" s="6"/>
      <c r="S884" s="6"/>
      <c r="T884" s="6"/>
      <c r="U884" s="6"/>
      <c r="V884" s="138"/>
      <c r="W884" s="7"/>
      <c r="X884" s="136"/>
      <c r="Y884" s="7"/>
      <c r="Z884" s="7"/>
      <c r="AA884" s="7"/>
      <c r="AB884" s="7"/>
      <c r="AC884" s="7"/>
      <c r="AD884" s="7"/>
      <c r="AE884" s="7"/>
      <c r="AF884" s="6"/>
      <c r="AG884" s="6"/>
      <c r="AH884" s="6"/>
      <c r="AI884" s="6"/>
      <c r="AJ884" s="6"/>
      <c r="AK884" s="6"/>
    </row>
    <row r="885" ht="14.25" customHeight="1">
      <c r="A885" s="6"/>
      <c r="B885" s="6"/>
      <c r="C885" s="6"/>
      <c r="D885" s="6"/>
      <c r="E885" s="136"/>
      <c r="F885" s="136"/>
      <c r="G885" s="136"/>
      <c r="H885" s="136"/>
      <c r="I885" s="136"/>
      <c r="J885" s="136"/>
      <c r="K885" s="136"/>
      <c r="L885" s="137"/>
      <c r="M885" s="136"/>
      <c r="N885" s="136"/>
      <c r="O885" s="136"/>
      <c r="P885" s="7"/>
      <c r="Q885" s="6"/>
      <c r="R885" s="6"/>
      <c r="S885" s="6"/>
      <c r="T885" s="6"/>
      <c r="U885" s="6"/>
      <c r="V885" s="138"/>
      <c r="W885" s="7"/>
      <c r="X885" s="136"/>
      <c r="Y885" s="7"/>
      <c r="Z885" s="7"/>
      <c r="AA885" s="7"/>
      <c r="AB885" s="7"/>
      <c r="AC885" s="7"/>
      <c r="AD885" s="7"/>
      <c r="AE885" s="7"/>
      <c r="AF885" s="6"/>
      <c r="AG885" s="6"/>
      <c r="AH885" s="6"/>
      <c r="AI885" s="6"/>
      <c r="AJ885" s="6"/>
      <c r="AK885" s="6"/>
    </row>
    <row r="886" ht="14.25" customHeight="1">
      <c r="A886" s="6"/>
      <c r="B886" s="6"/>
      <c r="C886" s="6"/>
      <c r="D886" s="6"/>
      <c r="E886" s="136"/>
      <c r="F886" s="136"/>
      <c r="G886" s="136"/>
      <c r="H886" s="136"/>
      <c r="I886" s="136"/>
      <c r="J886" s="136"/>
      <c r="K886" s="136"/>
      <c r="L886" s="137"/>
      <c r="M886" s="136"/>
      <c r="N886" s="136"/>
      <c r="O886" s="136"/>
      <c r="P886" s="7"/>
      <c r="Q886" s="6"/>
      <c r="R886" s="6"/>
      <c r="S886" s="6"/>
      <c r="T886" s="6"/>
      <c r="U886" s="6"/>
      <c r="V886" s="138"/>
      <c r="W886" s="7"/>
      <c r="X886" s="136"/>
      <c r="Y886" s="7"/>
      <c r="Z886" s="7"/>
      <c r="AA886" s="7"/>
      <c r="AB886" s="7"/>
      <c r="AC886" s="7"/>
      <c r="AD886" s="7"/>
      <c r="AE886" s="7"/>
      <c r="AF886" s="6"/>
      <c r="AG886" s="6"/>
      <c r="AH886" s="6"/>
      <c r="AI886" s="6"/>
      <c r="AJ886" s="6"/>
      <c r="AK886" s="6"/>
    </row>
    <row r="887" ht="14.25" customHeight="1">
      <c r="A887" s="6"/>
      <c r="B887" s="6"/>
      <c r="C887" s="6"/>
      <c r="D887" s="6"/>
      <c r="E887" s="136"/>
      <c r="F887" s="136"/>
      <c r="G887" s="136"/>
      <c r="H887" s="136"/>
      <c r="I887" s="136"/>
      <c r="J887" s="136"/>
      <c r="K887" s="136"/>
      <c r="L887" s="137"/>
      <c r="M887" s="136"/>
      <c r="N887" s="136"/>
      <c r="O887" s="136"/>
      <c r="P887" s="7"/>
      <c r="Q887" s="6"/>
      <c r="R887" s="6"/>
      <c r="S887" s="6"/>
      <c r="T887" s="6"/>
      <c r="U887" s="6"/>
      <c r="V887" s="138"/>
      <c r="W887" s="7"/>
      <c r="X887" s="136"/>
      <c r="Y887" s="7"/>
      <c r="Z887" s="7"/>
      <c r="AA887" s="7"/>
      <c r="AB887" s="7"/>
      <c r="AC887" s="7"/>
      <c r="AD887" s="7"/>
      <c r="AE887" s="7"/>
      <c r="AF887" s="6"/>
      <c r="AG887" s="6"/>
      <c r="AH887" s="6"/>
      <c r="AI887" s="6"/>
      <c r="AJ887" s="6"/>
      <c r="AK887" s="6"/>
    </row>
    <row r="888" ht="14.25" customHeight="1">
      <c r="A888" s="6"/>
      <c r="B888" s="6"/>
      <c r="C888" s="6"/>
      <c r="D888" s="6"/>
      <c r="E888" s="136"/>
      <c r="F888" s="136"/>
      <c r="G888" s="136"/>
      <c r="H888" s="136"/>
      <c r="I888" s="136"/>
      <c r="J888" s="136"/>
      <c r="K888" s="136"/>
      <c r="L888" s="137"/>
      <c r="M888" s="136"/>
      <c r="N888" s="136"/>
      <c r="O888" s="136"/>
      <c r="P888" s="7"/>
      <c r="Q888" s="6"/>
      <c r="R888" s="6"/>
      <c r="S888" s="6"/>
      <c r="T888" s="6"/>
      <c r="U888" s="6"/>
      <c r="V888" s="138"/>
      <c r="W888" s="7"/>
      <c r="X888" s="136"/>
      <c r="Y888" s="7"/>
      <c r="Z888" s="7"/>
      <c r="AA888" s="7"/>
      <c r="AB888" s="7"/>
      <c r="AC888" s="7"/>
      <c r="AD888" s="7"/>
      <c r="AE888" s="7"/>
      <c r="AF888" s="6"/>
      <c r="AG888" s="6"/>
      <c r="AH888" s="6"/>
      <c r="AI888" s="6"/>
      <c r="AJ888" s="6"/>
      <c r="AK888" s="6"/>
    </row>
    <row r="889" ht="14.25" customHeight="1">
      <c r="A889" s="6"/>
      <c r="B889" s="6"/>
      <c r="C889" s="6"/>
      <c r="D889" s="6"/>
      <c r="E889" s="136"/>
      <c r="F889" s="136"/>
      <c r="G889" s="136"/>
      <c r="H889" s="136"/>
      <c r="I889" s="136"/>
      <c r="J889" s="136"/>
      <c r="K889" s="136"/>
      <c r="L889" s="137"/>
      <c r="M889" s="136"/>
      <c r="N889" s="136"/>
      <c r="O889" s="136"/>
      <c r="P889" s="7"/>
      <c r="Q889" s="6"/>
      <c r="R889" s="6"/>
      <c r="S889" s="6"/>
      <c r="T889" s="6"/>
      <c r="U889" s="6"/>
      <c r="V889" s="138"/>
      <c r="W889" s="7"/>
      <c r="X889" s="136"/>
      <c r="Y889" s="7"/>
      <c r="Z889" s="7"/>
      <c r="AA889" s="7"/>
      <c r="AB889" s="7"/>
      <c r="AC889" s="7"/>
      <c r="AD889" s="7"/>
      <c r="AE889" s="7"/>
      <c r="AF889" s="6"/>
      <c r="AG889" s="6"/>
      <c r="AH889" s="6"/>
      <c r="AI889" s="6"/>
      <c r="AJ889" s="6"/>
      <c r="AK889" s="6"/>
    </row>
    <row r="890" ht="14.25" customHeight="1">
      <c r="A890" s="6"/>
      <c r="B890" s="6"/>
      <c r="C890" s="6"/>
      <c r="D890" s="6"/>
      <c r="E890" s="136"/>
      <c r="F890" s="136"/>
      <c r="G890" s="136"/>
      <c r="H890" s="136"/>
      <c r="I890" s="136"/>
      <c r="J890" s="136"/>
      <c r="K890" s="136"/>
      <c r="L890" s="137"/>
      <c r="M890" s="136"/>
      <c r="N890" s="136"/>
      <c r="O890" s="136"/>
      <c r="P890" s="7"/>
      <c r="Q890" s="6"/>
      <c r="R890" s="6"/>
      <c r="S890" s="6"/>
      <c r="T890" s="6"/>
      <c r="U890" s="6"/>
      <c r="V890" s="138"/>
      <c r="W890" s="7"/>
      <c r="X890" s="136"/>
      <c r="Y890" s="7"/>
      <c r="Z890" s="7"/>
      <c r="AA890" s="7"/>
      <c r="AB890" s="7"/>
      <c r="AC890" s="7"/>
      <c r="AD890" s="7"/>
      <c r="AE890" s="7"/>
      <c r="AF890" s="6"/>
      <c r="AG890" s="6"/>
      <c r="AH890" s="6"/>
      <c r="AI890" s="6"/>
      <c r="AJ890" s="6"/>
      <c r="AK890" s="6"/>
    </row>
    <row r="891" ht="14.25" customHeight="1">
      <c r="A891" s="6"/>
      <c r="B891" s="6"/>
      <c r="C891" s="6"/>
      <c r="D891" s="6"/>
      <c r="E891" s="136"/>
      <c r="F891" s="136"/>
      <c r="G891" s="136"/>
      <c r="H891" s="136"/>
      <c r="I891" s="136"/>
      <c r="J891" s="136"/>
      <c r="K891" s="136"/>
      <c r="L891" s="137"/>
      <c r="M891" s="136"/>
      <c r="N891" s="136"/>
      <c r="O891" s="136"/>
      <c r="P891" s="7"/>
      <c r="Q891" s="6"/>
      <c r="R891" s="6"/>
      <c r="S891" s="6"/>
      <c r="T891" s="6"/>
      <c r="U891" s="6"/>
      <c r="V891" s="138"/>
      <c r="W891" s="7"/>
      <c r="X891" s="136"/>
      <c r="Y891" s="7"/>
      <c r="Z891" s="7"/>
      <c r="AA891" s="7"/>
      <c r="AB891" s="7"/>
      <c r="AC891" s="7"/>
      <c r="AD891" s="7"/>
      <c r="AE891" s="7"/>
      <c r="AF891" s="6"/>
      <c r="AG891" s="6"/>
      <c r="AH891" s="6"/>
      <c r="AI891" s="6"/>
      <c r="AJ891" s="6"/>
      <c r="AK891" s="6"/>
    </row>
    <row r="892" ht="14.25" customHeight="1">
      <c r="A892" s="6"/>
      <c r="B892" s="6"/>
      <c r="C892" s="6"/>
      <c r="D892" s="6"/>
      <c r="E892" s="136"/>
      <c r="F892" s="136"/>
      <c r="G892" s="136"/>
      <c r="H892" s="136"/>
      <c r="I892" s="136"/>
      <c r="J892" s="136"/>
      <c r="K892" s="136"/>
      <c r="L892" s="137"/>
      <c r="M892" s="136"/>
      <c r="N892" s="136"/>
      <c r="O892" s="136"/>
      <c r="P892" s="7"/>
      <c r="Q892" s="6"/>
      <c r="R892" s="6"/>
      <c r="S892" s="6"/>
      <c r="T892" s="6"/>
      <c r="U892" s="6"/>
      <c r="V892" s="138"/>
      <c r="W892" s="7"/>
      <c r="X892" s="136"/>
      <c r="Y892" s="7"/>
      <c r="Z892" s="7"/>
      <c r="AA892" s="7"/>
      <c r="AB892" s="7"/>
      <c r="AC892" s="7"/>
      <c r="AD892" s="7"/>
      <c r="AE892" s="7"/>
      <c r="AF892" s="6"/>
      <c r="AG892" s="6"/>
      <c r="AH892" s="6"/>
      <c r="AI892" s="6"/>
      <c r="AJ892" s="6"/>
      <c r="AK892" s="6"/>
    </row>
    <row r="893" ht="14.25" customHeight="1">
      <c r="A893" s="6"/>
      <c r="B893" s="6"/>
      <c r="C893" s="6"/>
      <c r="D893" s="6"/>
      <c r="E893" s="136"/>
      <c r="F893" s="136"/>
      <c r="G893" s="136"/>
      <c r="H893" s="136"/>
      <c r="I893" s="136"/>
      <c r="J893" s="136"/>
      <c r="K893" s="136"/>
      <c r="L893" s="137"/>
      <c r="M893" s="136"/>
      <c r="N893" s="136"/>
      <c r="O893" s="136"/>
      <c r="P893" s="7"/>
      <c r="Q893" s="6"/>
      <c r="R893" s="6"/>
      <c r="S893" s="6"/>
      <c r="T893" s="6"/>
      <c r="U893" s="6"/>
      <c r="V893" s="138"/>
      <c r="W893" s="7"/>
      <c r="X893" s="136"/>
      <c r="Y893" s="7"/>
      <c r="Z893" s="7"/>
      <c r="AA893" s="7"/>
      <c r="AB893" s="7"/>
      <c r="AC893" s="7"/>
      <c r="AD893" s="7"/>
      <c r="AE893" s="7"/>
      <c r="AF893" s="6"/>
      <c r="AG893" s="6"/>
      <c r="AH893" s="6"/>
      <c r="AI893" s="6"/>
      <c r="AJ893" s="6"/>
      <c r="AK893" s="6"/>
    </row>
    <row r="894" ht="14.25" customHeight="1">
      <c r="A894" s="6"/>
      <c r="B894" s="6"/>
      <c r="C894" s="6"/>
      <c r="D894" s="6"/>
      <c r="E894" s="136"/>
      <c r="F894" s="136"/>
      <c r="G894" s="136"/>
      <c r="H894" s="136"/>
      <c r="I894" s="136"/>
      <c r="J894" s="136"/>
      <c r="K894" s="136"/>
      <c r="L894" s="137"/>
      <c r="M894" s="136"/>
      <c r="N894" s="136"/>
      <c r="O894" s="136"/>
      <c r="P894" s="7"/>
      <c r="Q894" s="6"/>
      <c r="R894" s="6"/>
      <c r="S894" s="6"/>
      <c r="T894" s="6"/>
      <c r="U894" s="6"/>
      <c r="V894" s="138"/>
      <c r="W894" s="7"/>
      <c r="X894" s="136"/>
      <c r="Y894" s="7"/>
      <c r="Z894" s="7"/>
      <c r="AA894" s="7"/>
      <c r="AB894" s="7"/>
      <c r="AC894" s="7"/>
      <c r="AD894" s="7"/>
      <c r="AE894" s="7"/>
      <c r="AF894" s="6"/>
      <c r="AG894" s="6"/>
      <c r="AH894" s="6"/>
      <c r="AI894" s="6"/>
      <c r="AJ894" s="6"/>
      <c r="AK894" s="6"/>
    </row>
    <row r="895" ht="14.25" customHeight="1">
      <c r="A895" s="6"/>
      <c r="B895" s="6"/>
      <c r="C895" s="6"/>
      <c r="D895" s="6"/>
      <c r="E895" s="136"/>
      <c r="F895" s="136"/>
      <c r="G895" s="136"/>
      <c r="H895" s="136"/>
      <c r="I895" s="136"/>
      <c r="J895" s="136"/>
      <c r="K895" s="136"/>
      <c r="L895" s="137"/>
      <c r="M895" s="136"/>
      <c r="N895" s="136"/>
      <c r="O895" s="136"/>
      <c r="P895" s="7"/>
      <c r="Q895" s="6"/>
      <c r="R895" s="6"/>
      <c r="S895" s="6"/>
      <c r="T895" s="6"/>
      <c r="U895" s="6"/>
      <c r="V895" s="138"/>
      <c r="W895" s="7"/>
      <c r="X895" s="136"/>
      <c r="Y895" s="7"/>
      <c r="Z895" s="7"/>
      <c r="AA895" s="7"/>
      <c r="AB895" s="7"/>
      <c r="AC895" s="7"/>
      <c r="AD895" s="7"/>
      <c r="AE895" s="7"/>
      <c r="AF895" s="6"/>
      <c r="AG895" s="6"/>
      <c r="AH895" s="6"/>
      <c r="AI895" s="6"/>
      <c r="AJ895" s="6"/>
      <c r="AK895" s="6"/>
    </row>
    <row r="896" ht="14.25" customHeight="1">
      <c r="A896" s="6"/>
      <c r="B896" s="6"/>
      <c r="C896" s="6"/>
      <c r="D896" s="6"/>
      <c r="E896" s="136"/>
      <c r="F896" s="136"/>
      <c r="G896" s="136"/>
      <c r="H896" s="136"/>
      <c r="I896" s="136"/>
      <c r="J896" s="136"/>
      <c r="K896" s="136"/>
      <c r="L896" s="137"/>
      <c r="M896" s="136"/>
      <c r="N896" s="136"/>
      <c r="O896" s="136"/>
      <c r="P896" s="7"/>
      <c r="Q896" s="6"/>
      <c r="R896" s="6"/>
      <c r="S896" s="6"/>
      <c r="T896" s="6"/>
      <c r="U896" s="6"/>
      <c r="V896" s="138"/>
      <c r="W896" s="7"/>
      <c r="X896" s="136"/>
      <c r="Y896" s="7"/>
      <c r="Z896" s="7"/>
      <c r="AA896" s="7"/>
      <c r="AB896" s="7"/>
      <c r="AC896" s="7"/>
      <c r="AD896" s="7"/>
      <c r="AE896" s="7"/>
      <c r="AF896" s="6"/>
      <c r="AG896" s="6"/>
      <c r="AH896" s="6"/>
      <c r="AI896" s="6"/>
      <c r="AJ896" s="6"/>
      <c r="AK896" s="6"/>
    </row>
    <row r="897" ht="14.25" customHeight="1">
      <c r="A897" s="6"/>
      <c r="B897" s="6"/>
      <c r="C897" s="6"/>
      <c r="D897" s="6"/>
      <c r="E897" s="136"/>
      <c r="F897" s="136"/>
      <c r="G897" s="136"/>
      <c r="H897" s="136"/>
      <c r="I897" s="136"/>
      <c r="J897" s="136"/>
      <c r="K897" s="136"/>
      <c r="L897" s="137"/>
      <c r="M897" s="136"/>
      <c r="N897" s="136"/>
      <c r="O897" s="136"/>
      <c r="P897" s="7"/>
      <c r="Q897" s="6"/>
      <c r="R897" s="6"/>
      <c r="S897" s="6"/>
      <c r="T897" s="6"/>
      <c r="U897" s="6"/>
      <c r="V897" s="138"/>
      <c r="W897" s="7"/>
      <c r="X897" s="136"/>
      <c r="Y897" s="7"/>
      <c r="Z897" s="7"/>
      <c r="AA897" s="7"/>
      <c r="AB897" s="7"/>
      <c r="AC897" s="7"/>
      <c r="AD897" s="7"/>
      <c r="AE897" s="7"/>
      <c r="AF897" s="6"/>
      <c r="AG897" s="6"/>
      <c r="AH897" s="6"/>
      <c r="AI897" s="6"/>
      <c r="AJ897" s="6"/>
      <c r="AK897" s="6"/>
    </row>
    <row r="898" ht="14.25" customHeight="1">
      <c r="A898" s="6"/>
      <c r="B898" s="6"/>
      <c r="C898" s="6"/>
      <c r="D898" s="6"/>
      <c r="E898" s="136"/>
      <c r="F898" s="136"/>
      <c r="G898" s="136"/>
      <c r="H898" s="136"/>
      <c r="I898" s="136"/>
      <c r="J898" s="136"/>
      <c r="K898" s="136"/>
      <c r="L898" s="137"/>
      <c r="M898" s="136"/>
      <c r="N898" s="136"/>
      <c r="O898" s="136"/>
      <c r="P898" s="7"/>
      <c r="Q898" s="6"/>
      <c r="R898" s="6"/>
      <c r="S898" s="6"/>
      <c r="T898" s="6"/>
      <c r="U898" s="6"/>
      <c r="V898" s="138"/>
      <c r="W898" s="7"/>
      <c r="X898" s="136"/>
      <c r="Y898" s="7"/>
      <c r="Z898" s="7"/>
      <c r="AA898" s="7"/>
      <c r="AB898" s="7"/>
      <c r="AC898" s="7"/>
      <c r="AD898" s="7"/>
      <c r="AE898" s="7"/>
      <c r="AF898" s="6"/>
      <c r="AG898" s="6"/>
      <c r="AH898" s="6"/>
      <c r="AI898" s="6"/>
      <c r="AJ898" s="6"/>
      <c r="AK898" s="6"/>
    </row>
    <row r="899" ht="14.25" customHeight="1">
      <c r="A899" s="6"/>
      <c r="B899" s="6"/>
      <c r="C899" s="6"/>
      <c r="D899" s="6"/>
      <c r="E899" s="136"/>
      <c r="F899" s="136"/>
      <c r="G899" s="136"/>
      <c r="H899" s="136"/>
      <c r="I899" s="136"/>
      <c r="J899" s="136"/>
      <c r="K899" s="136"/>
      <c r="L899" s="137"/>
      <c r="M899" s="136"/>
      <c r="N899" s="136"/>
      <c r="O899" s="136"/>
      <c r="P899" s="7"/>
      <c r="Q899" s="6"/>
      <c r="R899" s="6"/>
      <c r="S899" s="6"/>
      <c r="T899" s="6"/>
      <c r="U899" s="6"/>
      <c r="V899" s="138"/>
      <c r="W899" s="7"/>
      <c r="X899" s="136"/>
      <c r="Y899" s="7"/>
      <c r="Z899" s="7"/>
      <c r="AA899" s="7"/>
      <c r="AB899" s="7"/>
      <c r="AC899" s="7"/>
      <c r="AD899" s="7"/>
      <c r="AE899" s="7"/>
      <c r="AF899" s="6"/>
      <c r="AG899" s="6"/>
      <c r="AH899" s="6"/>
      <c r="AI899" s="6"/>
      <c r="AJ899" s="6"/>
      <c r="AK899" s="6"/>
    </row>
    <row r="900" ht="14.25" customHeight="1">
      <c r="A900" s="6"/>
      <c r="B900" s="6"/>
      <c r="C900" s="6"/>
      <c r="D900" s="6"/>
      <c r="E900" s="136"/>
      <c r="F900" s="136"/>
      <c r="G900" s="136"/>
      <c r="H900" s="136"/>
      <c r="I900" s="136"/>
      <c r="J900" s="136"/>
      <c r="K900" s="136"/>
      <c r="L900" s="137"/>
      <c r="M900" s="136"/>
      <c r="N900" s="136"/>
      <c r="O900" s="136"/>
      <c r="P900" s="7"/>
      <c r="Q900" s="6"/>
      <c r="R900" s="6"/>
      <c r="S900" s="6"/>
      <c r="T900" s="6"/>
      <c r="U900" s="6"/>
      <c r="V900" s="138"/>
      <c r="W900" s="7"/>
      <c r="X900" s="136"/>
      <c r="Y900" s="7"/>
      <c r="Z900" s="7"/>
      <c r="AA900" s="7"/>
      <c r="AB900" s="7"/>
      <c r="AC900" s="7"/>
      <c r="AD900" s="7"/>
      <c r="AE900" s="7"/>
      <c r="AF900" s="6"/>
      <c r="AG900" s="6"/>
      <c r="AH900" s="6"/>
      <c r="AI900" s="6"/>
      <c r="AJ900" s="6"/>
      <c r="AK900" s="6"/>
    </row>
    <row r="901" ht="14.25" customHeight="1">
      <c r="A901" s="6"/>
      <c r="B901" s="6"/>
      <c r="C901" s="6"/>
      <c r="D901" s="6"/>
      <c r="E901" s="136"/>
      <c r="F901" s="136"/>
      <c r="G901" s="136"/>
      <c r="H901" s="136"/>
      <c r="I901" s="136"/>
      <c r="J901" s="136"/>
      <c r="K901" s="136"/>
      <c r="L901" s="137"/>
      <c r="M901" s="136"/>
      <c r="N901" s="136"/>
      <c r="O901" s="136"/>
      <c r="P901" s="7"/>
      <c r="Q901" s="6"/>
      <c r="R901" s="6"/>
      <c r="S901" s="6"/>
      <c r="T901" s="6"/>
      <c r="U901" s="6"/>
      <c r="V901" s="138"/>
      <c r="W901" s="7"/>
      <c r="X901" s="136"/>
      <c r="Y901" s="7"/>
      <c r="Z901" s="7"/>
      <c r="AA901" s="7"/>
      <c r="AB901" s="7"/>
      <c r="AC901" s="7"/>
      <c r="AD901" s="7"/>
      <c r="AE901" s="7"/>
      <c r="AF901" s="6"/>
      <c r="AG901" s="6"/>
      <c r="AH901" s="6"/>
      <c r="AI901" s="6"/>
      <c r="AJ901" s="6"/>
      <c r="AK901" s="6"/>
    </row>
    <row r="902" ht="14.25" customHeight="1">
      <c r="A902" s="6"/>
      <c r="B902" s="6"/>
      <c r="C902" s="6"/>
      <c r="D902" s="6"/>
      <c r="E902" s="136"/>
      <c r="F902" s="136"/>
      <c r="G902" s="136"/>
      <c r="H902" s="136"/>
      <c r="I902" s="136"/>
      <c r="J902" s="136"/>
      <c r="K902" s="136"/>
      <c r="L902" s="137"/>
      <c r="M902" s="136"/>
      <c r="N902" s="136"/>
      <c r="O902" s="136"/>
      <c r="P902" s="7"/>
      <c r="Q902" s="6"/>
      <c r="R902" s="6"/>
      <c r="S902" s="6"/>
      <c r="T902" s="6"/>
      <c r="U902" s="6"/>
      <c r="V902" s="138"/>
      <c r="W902" s="7"/>
      <c r="X902" s="136"/>
      <c r="Y902" s="7"/>
      <c r="Z902" s="7"/>
      <c r="AA902" s="7"/>
      <c r="AB902" s="7"/>
      <c r="AC902" s="7"/>
      <c r="AD902" s="7"/>
      <c r="AE902" s="7"/>
      <c r="AF902" s="6"/>
      <c r="AG902" s="6"/>
      <c r="AH902" s="6"/>
      <c r="AI902" s="6"/>
      <c r="AJ902" s="6"/>
      <c r="AK902" s="6"/>
    </row>
    <row r="903" ht="14.25" customHeight="1">
      <c r="A903" s="6"/>
      <c r="B903" s="6"/>
      <c r="C903" s="6"/>
      <c r="D903" s="6"/>
      <c r="E903" s="136"/>
      <c r="F903" s="136"/>
      <c r="G903" s="136"/>
      <c r="H903" s="136"/>
      <c r="I903" s="136"/>
      <c r="J903" s="136"/>
      <c r="K903" s="136"/>
      <c r="L903" s="137"/>
      <c r="M903" s="136"/>
      <c r="N903" s="136"/>
      <c r="O903" s="136"/>
      <c r="P903" s="7"/>
      <c r="Q903" s="6"/>
      <c r="R903" s="6"/>
      <c r="S903" s="6"/>
      <c r="T903" s="6"/>
      <c r="U903" s="6"/>
      <c r="V903" s="138"/>
      <c r="W903" s="7"/>
      <c r="X903" s="136"/>
      <c r="Y903" s="7"/>
      <c r="Z903" s="7"/>
      <c r="AA903" s="7"/>
      <c r="AB903" s="7"/>
      <c r="AC903" s="7"/>
      <c r="AD903" s="7"/>
      <c r="AE903" s="7"/>
      <c r="AF903" s="6"/>
      <c r="AG903" s="6"/>
      <c r="AH903" s="6"/>
      <c r="AI903" s="6"/>
      <c r="AJ903" s="6"/>
      <c r="AK903" s="6"/>
    </row>
    <row r="904" ht="14.25" customHeight="1">
      <c r="A904" s="6"/>
      <c r="B904" s="6"/>
      <c r="C904" s="6"/>
      <c r="D904" s="6"/>
      <c r="E904" s="136"/>
      <c r="F904" s="136"/>
      <c r="G904" s="136"/>
      <c r="H904" s="136"/>
      <c r="I904" s="136"/>
      <c r="J904" s="136"/>
      <c r="K904" s="136"/>
      <c r="L904" s="137"/>
      <c r="M904" s="136"/>
      <c r="N904" s="136"/>
      <c r="O904" s="136"/>
      <c r="P904" s="7"/>
      <c r="Q904" s="6"/>
      <c r="R904" s="6"/>
      <c r="S904" s="6"/>
      <c r="T904" s="6"/>
      <c r="U904" s="6"/>
      <c r="V904" s="138"/>
      <c r="W904" s="7"/>
      <c r="X904" s="136"/>
      <c r="Y904" s="7"/>
      <c r="Z904" s="7"/>
      <c r="AA904" s="7"/>
      <c r="AB904" s="7"/>
      <c r="AC904" s="7"/>
      <c r="AD904" s="7"/>
      <c r="AE904" s="7"/>
      <c r="AF904" s="6"/>
      <c r="AG904" s="6"/>
      <c r="AH904" s="6"/>
      <c r="AI904" s="6"/>
      <c r="AJ904" s="6"/>
      <c r="AK904" s="6"/>
    </row>
    <row r="905" ht="14.25" customHeight="1">
      <c r="A905" s="6"/>
      <c r="B905" s="6"/>
      <c r="C905" s="6"/>
      <c r="D905" s="6"/>
      <c r="E905" s="136"/>
      <c r="F905" s="136"/>
      <c r="G905" s="136"/>
      <c r="H905" s="136"/>
      <c r="I905" s="136"/>
      <c r="J905" s="136"/>
      <c r="K905" s="136"/>
      <c r="L905" s="137"/>
      <c r="M905" s="136"/>
      <c r="N905" s="136"/>
      <c r="O905" s="136"/>
      <c r="P905" s="7"/>
      <c r="Q905" s="6"/>
      <c r="R905" s="6"/>
      <c r="S905" s="6"/>
      <c r="T905" s="6"/>
      <c r="U905" s="6"/>
      <c r="V905" s="138"/>
      <c r="W905" s="7"/>
      <c r="X905" s="136"/>
      <c r="Y905" s="7"/>
      <c r="Z905" s="7"/>
      <c r="AA905" s="7"/>
      <c r="AB905" s="7"/>
      <c r="AC905" s="7"/>
      <c r="AD905" s="7"/>
      <c r="AE905" s="7"/>
      <c r="AF905" s="6"/>
      <c r="AG905" s="6"/>
      <c r="AH905" s="6"/>
      <c r="AI905" s="6"/>
      <c r="AJ905" s="6"/>
      <c r="AK905" s="6"/>
    </row>
    <row r="906" ht="14.25" customHeight="1">
      <c r="A906" s="6"/>
      <c r="B906" s="6"/>
      <c r="C906" s="6"/>
      <c r="D906" s="6"/>
      <c r="E906" s="136"/>
      <c r="F906" s="136"/>
      <c r="G906" s="136"/>
      <c r="H906" s="136"/>
      <c r="I906" s="136"/>
      <c r="J906" s="136"/>
      <c r="K906" s="136"/>
      <c r="L906" s="137"/>
      <c r="M906" s="136"/>
      <c r="N906" s="136"/>
      <c r="O906" s="136"/>
      <c r="P906" s="7"/>
      <c r="Q906" s="6"/>
      <c r="R906" s="6"/>
      <c r="S906" s="6"/>
      <c r="T906" s="6"/>
      <c r="U906" s="6"/>
      <c r="V906" s="138"/>
      <c r="W906" s="7"/>
      <c r="X906" s="136"/>
      <c r="Y906" s="7"/>
      <c r="Z906" s="7"/>
      <c r="AA906" s="7"/>
      <c r="AB906" s="7"/>
      <c r="AC906" s="7"/>
      <c r="AD906" s="7"/>
      <c r="AE906" s="7"/>
      <c r="AF906" s="6"/>
      <c r="AG906" s="6"/>
      <c r="AH906" s="6"/>
      <c r="AI906" s="6"/>
      <c r="AJ906" s="6"/>
      <c r="AK906" s="6"/>
    </row>
    <row r="907" ht="14.25" customHeight="1">
      <c r="A907" s="6"/>
      <c r="B907" s="6"/>
      <c r="C907" s="6"/>
      <c r="D907" s="6"/>
      <c r="E907" s="136"/>
      <c r="F907" s="136"/>
      <c r="G907" s="136"/>
      <c r="H907" s="136"/>
      <c r="I907" s="136"/>
      <c r="J907" s="136"/>
      <c r="K907" s="136"/>
      <c r="L907" s="137"/>
      <c r="M907" s="136"/>
      <c r="N907" s="136"/>
      <c r="O907" s="136"/>
      <c r="P907" s="7"/>
      <c r="Q907" s="6"/>
      <c r="R907" s="6"/>
      <c r="S907" s="6"/>
      <c r="T907" s="6"/>
      <c r="U907" s="6"/>
      <c r="V907" s="138"/>
      <c r="W907" s="7"/>
      <c r="X907" s="136"/>
      <c r="Y907" s="7"/>
      <c r="Z907" s="7"/>
      <c r="AA907" s="7"/>
      <c r="AB907" s="7"/>
      <c r="AC907" s="7"/>
      <c r="AD907" s="7"/>
      <c r="AE907" s="7"/>
      <c r="AF907" s="6"/>
      <c r="AG907" s="6"/>
      <c r="AH907" s="6"/>
      <c r="AI907" s="6"/>
      <c r="AJ907" s="6"/>
      <c r="AK907" s="6"/>
    </row>
    <row r="908" ht="14.25" customHeight="1">
      <c r="A908" s="6"/>
      <c r="B908" s="6"/>
      <c r="C908" s="6"/>
      <c r="D908" s="6"/>
      <c r="E908" s="136"/>
      <c r="F908" s="136"/>
      <c r="G908" s="136"/>
      <c r="H908" s="136"/>
      <c r="I908" s="136"/>
      <c r="J908" s="136"/>
      <c r="K908" s="136"/>
      <c r="L908" s="137"/>
      <c r="M908" s="136"/>
      <c r="N908" s="136"/>
      <c r="O908" s="136"/>
      <c r="P908" s="7"/>
      <c r="Q908" s="6"/>
      <c r="R908" s="6"/>
      <c r="S908" s="6"/>
      <c r="T908" s="6"/>
      <c r="U908" s="6"/>
      <c r="V908" s="138"/>
      <c r="W908" s="7"/>
      <c r="X908" s="136"/>
      <c r="Y908" s="7"/>
      <c r="Z908" s="7"/>
      <c r="AA908" s="7"/>
      <c r="AB908" s="7"/>
      <c r="AC908" s="7"/>
      <c r="AD908" s="7"/>
      <c r="AE908" s="7"/>
      <c r="AF908" s="6"/>
      <c r="AG908" s="6"/>
      <c r="AH908" s="6"/>
      <c r="AI908" s="6"/>
      <c r="AJ908" s="6"/>
      <c r="AK908" s="6"/>
    </row>
    <row r="909" ht="14.25" customHeight="1">
      <c r="A909" s="6"/>
      <c r="B909" s="6"/>
      <c r="C909" s="6"/>
      <c r="D909" s="6"/>
      <c r="E909" s="136"/>
      <c r="F909" s="136"/>
      <c r="G909" s="136"/>
      <c r="H909" s="136"/>
      <c r="I909" s="136"/>
      <c r="J909" s="136"/>
      <c r="K909" s="136"/>
      <c r="L909" s="137"/>
      <c r="M909" s="136"/>
      <c r="N909" s="136"/>
      <c r="O909" s="136"/>
      <c r="P909" s="7"/>
      <c r="Q909" s="6"/>
      <c r="R909" s="6"/>
      <c r="S909" s="6"/>
      <c r="T909" s="6"/>
      <c r="U909" s="6"/>
      <c r="V909" s="138"/>
      <c r="W909" s="7"/>
      <c r="X909" s="136"/>
      <c r="Y909" s="7"/>
      <c r="Z909" s="7"/>
      <c r="AA909" s="7"/>
      <c r="AB909" s="7"/>
      <c r="AC909" s="7"/>
      <c r="AD909" s="7"/>
      <c r="AE909" s="7"/>
      <c r="AF909" s="6"/>
      <c r="AG909" s="6"/>
      <c r="AH909" s="6"/>
      <c r="AI909" s="6"/>
      <c r="AJ909" s="6"/>
      <c r="AK909" s="6"/>
    </row>
    <row r="910" ht="14.25" customHeight="1">
      <c r="A910" s="6"/>
      <c r="B910" s="6"/>
      <c r="C910" s="6"/>
      <c r="D910" s="6"/>
      <c r="E910" s="136"/>
      <c r="F910" s="136"/>
      <c r="G910" s="136"/>
      <c r="H910" s="136"/>
      <c r="I910" s="136"/>
      <c r="J910" s="136"/>
      <c r="K910" s="136"/>
      <c r="L910" s="137"/>
      <c r="M910" s="136"/>
      <c r="N910" s="136"/>
      <c r="O910" s="136"/>
      <c r="P910" s="7"/>
      <c r="Q910" s="6"/>
      <c r="R910" s="6"/>
      <c r="S910" s="6"/>
      <c r="T910" s="6"/>
      <c r="U910" s="6"/>
      <c r="V910" s="138"/>
      <c r="W910" s="7"/>
      <c r="X910" s="136"/>
      <c r="Y910" s="7"/>
      <c r="Z910" s="7"/>
      <c r="AA910" s="7"/>
      <c r="AB910" s="7"/>
      <c r="AC910" s="7"/>
      <c r="AD910" s="7"/>
      <c r="AE910" s="7"/>
      <c r="AF910" s="6"/>
      <c r="AG910" s="6"/>
      <c r="AH910" s="6"/>
      <c r="AI910" s="6"/>
      <c r="AJ910" s="6"/>
      <c r="AK910" s="6"/>
    </row>
    <row r="911" ht="14.25" customHeight="1">
      <c r="A911" s="6"/>
      <c r="B911" s="6"/>
      <c r="C911" s="6"/>
      <c r="D911" s="6"/>
      <c r="E911" s="136"/>
      <c r="F911" s="136"/>
      <c r="G911" s="136"/>
      <c r="H911" s="136"/>
      <c r="I911" s="136"/>
      <c r="J911" s="136"/>
      <c r="K911" s="136"/>
      <c r="L911" s="137"/>
      <c r="M911" s="136"/>
      <c r="N911" s="136"/>
      <c r="O911" s="136"/>
      <c r="P911" s="7"/>
      <c r="Q911" s="6"/>
      <c r="R911" s="6"/>
      <c r="S911" s="6"/>
      <c r="T911" s="6"/>
      <c r="U911" s="6"/>
      <c r="V911" s="138"/>
      <c r="W911" s="7"/>
      <c r="X911" s="136"/>
      <c r="Y911" s="7"/>
      <c r="Z911" s="7"/>
      <c r="AA911" s="7"/>
      <c r="AB911" s="7"/>
      <c r="AC911" s="7"/>
      <c r="AD911" s="7"/>
      <c r="AE911" s="7"/>
      <c r="AF911" s="6"/>
      <c r="AG911" s="6"/>
      <c r="AH911" s="6"/>
      <c r="AI911" s="6"/>
      <c r="AJ911" s="6"/>
      <c r="AK911" s="6"/>
    </row>
    <row r="912" ht="14.25" customHeight="1">
      <c r="A912" s="6"/>
      <c r="B912" s="6"/>
      <c r="C912" s="6"/>
      <c r="D912" s="6"/>
      <c r="E912" s="136"/>
      <c r="F912" s="136"/>
      <c r="G912" s="136"/>
      <c r="H912" s="136"/>
      <c r="I912" s="136"/>
      <c r="J912" s="136"/>
      <c r="K912" s="136"/>
      <c r="L912" s="137"/>
      <c r="M912" s="136"/>
      <c r="N912" s="136"/>
      <c r="O912" s="136"/>
      <c r="P912" s="7"/>
      <c r="Q912" s="6"/>
      <c r="R912" s="6"/>
      <c r="S912" s="6"/>
      <c r="T912" s="6"/>
      <c r="U912" s="6"/>
      <c r="V912" s="138"/>
      <c r="W912" s="7"/>
      <c r="X912" s="136"/>
      <c r="Y912" s="7"/>
      <c r="Z912" s="7"/>
      <c r="AA912" s="7"/>
      <c r="AB912" s="7"/>
      <c r="AC912" s="7"/>
      <c r="AD912" s="7"/>
      <c r="AE912" s="7"/>
      <c r="AF912" s="6"/>
      <c r="AG912" s="6"/>
      <c r="AH912" s="6"/>
      <c r="AI912" s="6"/>
      <c r="AJ912" s="6"/>
      <c r="AK912" s="6"/>
    </row>
    <row r="913" ht="14.25" customHeight="1">
      <c r="A913" s="6"/>
      <c r="B913" s="6"/>
      <c r="C913" s="6"/>
      <c r="D913" s="6"/>
      <c r="E913" s="136"/>
      <c r="F913" s="136"/>
      <c r="G913" s="136"/>
      <c r="H913" s="136"/>
      <c r="I913" s="136"/>
      <c r="J913" s="136"/>
      <c r="K913" s="136"/>
      <c r="L913" s="137"/>
      <c r="M913" s="136"/>
      <c r="N913" s="136"/>
      <c r="O913" s="136"/>
      <c r="P913" s="7"/>
      <c r="Q913" s="6"/>
      <c r="R913" s="6"/>
      <c r="S913" s="6"/>
      <c r="T913" s="6"/>
      <c r="U913" s="6"/>
      <c r="V913" s="138"/>
      <c r="W913" s="7"/>
      <c r="X913" s="136"/>
      <c r="Y913" s="7"/>
      <c r="Z913" s="7"/>
      <c r="AA913" s="7"/>
      <c r="AB913" s="7"/>
      <c r="AC913" s="7"/>
      <c r="AD913" s="7"/>
      <c r="AE913" s="7"/>
      <c r="AF913" s="6"/>
      <c r="AG913" s="6"/>
      <c r="AH913" s="6"/>
      <c r="AI913" s="6"/>
      <c r="AJ913" s="6"/>
      <c r="AK913" s="6"/>
    </row>
    <row r="914" ht="14.25" customHeight="1">
      <c r="A914" s="6"/>
      <c r="B914" s="6"/>
      <c r="C914" s="6"/>
      <c r="D914" s="6"/>
      <c r="E914" s="136"/>
      <c r="F914" s="136"/>
      <c r="G914" s="136"/>
      <c r="H914" s="136"/>
      <c r="I914" s="136"/>
      <c r="J914" s="136"/>
      <c r="K914" s="136"/>
      <c r="L914" s="137"/>
      <c r="M914" s="136"/>
      <c r="N914" s="136"/>
      <c r="O914" s="136"/>
      <c r="P914" s="7"/>
      <c r="Q914" s="6"/>
      <c r="R914" s="6"/>
      <c r="S914" s="6"/>
      <c r="T914" s="6"/>
      <c r="U914" s="6"/>
      <c r="V914" s="138"/>
      <c r="W914" s="7"/>
      <c r="X914" s="136"/>
      <c r="Y914" s="7"/>
      <c r="Z914" s="7"/>
      <c r="AA914" s="7"/>
      <c r="AB914" s="7"/>
      <c r="AC914" s="7"/>
      <c r="AD914" s="7"/>
      <c r="AE914" s="7"/>
      <c r="AF914" s="6"/>
      <c r="AG914" s="6"/>
      <c r="AH914" s="6"/>
      <c r="AI914" s="6"/>
      <c r="AJ914" s="6"/>
      <c r="AK914" s="6"/>
    </row>
    <row r="915" ht="14.25" customHeight="1">
      <c r="A915" s="6"/>
      <c r="B915" s="6"/>
      <c r="C915" s="6"/>
      <c r="D915" s="6"/>
      <c r="E915" s="136"/>
      <c r="F915" s="136"/>
      <c r="G915" s="136"/>
      <c r="H915" s="136"/>
      <c r="I915" s="136"/>
      <c r="J915" s="136"/>
      <c r="K915" s="136"/>
      <c r="L915" s="137"/>
      <c r="M915" s="136"/>
      <c r="N915" s="136"/>
      <c r="O915" s="136"/>
      <c r="P915" s="7"/>
      <c r="Q915" s="6"/>
      <c r="R915" s="6"/>
      <c r="S915" s="6"/>
      <c r="T915" s="6"/>
      <c r="U915" s="6"/>
      <c r="V915" s="138"/>
      <c r="W915" s="7"/>
      <c r="X915" s="136"/>
      <c r="Y915" s="7"/>
      <c r="Z915" s="7"/>
      <c r="AA915" s="7"/>
      <c r="AB915" s="7"/>
      <c r="AC915" s="7"/>
      <c r="AD915" s="7"/>
      <c r="AE915" s="7"/>
      <c r="AF915" s="6"/>
      <c r="AG915" s="6"/>
      <c r="AH915" s="6"/>
      <c r="AI915" s="6"/>
      <c r="AJ915" s="6"/>
      <c r="AK915" s="6"/>
    </row>
    <row r="916" ht="14.25" customHeight="1">
      <c r="A916" s="6"/>
      <c r="B916" s="6"/>
      <c r="C916" s="6"/>
      <c r="D916" s="6"/>
      <c r="E916" s="136"/>
      <c r="F916" s="136"/>
      <c r="G916" s="136"/>
      <c r="H916" s="136"/>
      <c r="I916" s="136"/>
      <c r="J916" s="136"/>
      <c r="K916" s="136"/>
      <c r="L916" s="137"/>
      <c r="M916" s="136"/>
      <c r="N916" s="136"/>
      <c r="O916" s="136"/>
      <c r="P916" s="7"/>
      <c r="Q916" s="6"/>
      <c r="R916" s="6"/>
      <c r="S916" s="6"/>
      <c r="T916" s="6"/>
      <c r="U916" s="6"/>
      <c r="V916" s="138"/>
      <c r="W916" s="7"/>
      <c r="X916" s="136"/>
      <c r="Y916" s="7"/>
      <c r="Z916" s="7"/>
      <c r="AA916" s="7"/>
      <c r="AB916" s="7"/>
      <c r="AC916" s="7"/>
      <c r="AD916" s="7"/>
      <c r="AE916" s="7"/>
      <c r="AF916" s="6"/>
      <c r="AG916" s="6"/>
      <c r="AH916" s="6"/>
      <c r="AI916" s="6"/>
      <c r="AJ916" s="6"/>
      <c r="AK916" s="6"/>
    </row>
    <row r="917" ht="14.25" customHeight="1">
      <c r="A917" s="6"/>
      <c r="B917" s="6"/>
      <c r="C917" s="6"/>
      <c r="D917" s="6"/>
      <c r="E917" s="136"/>
      <c r="F917" s="136"/>
      <c r="G917" s="136"/>
      <c r="H917" s="136"/>
      <c r="I917" s="136"/>
      <c r="J917" s="136"/>
      <c r="K917" s="136"/>
      <c r="L917" s="137"/>
      <c r="M917" s="136"/>
      <c r="N917" s="136"/>
      <c r="O917" s="136"/>
      <c r="P917" s="7"/>
      <c r="Q917" s="6"/>
      <c r="R917" s="6"/>
      <c r="S917" s="6"/>
      <c r="T917" s="6"/>
      <c r="U917" s="6"/>
      <c r="V917" s="138"/>
      <c r="W917" s="7"/>
      <c r="X917" s="136"/>
      <c r="Y917" s="7"/>
      <c r="Z917" s="7"/>
      <c r="AA917" s="7"/>
      <c r="AB917" s="7"/>
      <c r="AC917" s="7"/>
      <c r="AD917" s="7"/>
      <c r="AE917" s="7"/>
      <c r="AF917" s="6"/>
      <c r="AG917" s="6"/>
      <c r="AH917" s="6"/>
      <c r="AI917" s="6"/>
      <c r="AJ917" s="6"/>
      <c r="AK917" s="6"/>
    </row>
    <row r="918" ht="14.25" customHeight="1">
      <c r="A918" s="6"/>
      <c r="B918" s="6"/>
      <c r="C918" s="6"/>
      <c r="D918" s="6"/>
      <c r="E918" s="136"/>
      <c r="F918" s="136"/>
      <c r="G918" s="136"/>
      <c r="H918" s="136"/>
      <c r="I918" s="136"/>
      <c r="J918" s="136"/>
      <c r="K918" s="136"/>
      <c r="L918" s="137"/>
      <c r="M918" s="136"/>
      <c r="N918" s="136"/>
      <c r="O918" s="136"/>
      <c r="P918" s="7"/>
      <c r="Q918" s="6"/>
      <c r="R918" s="6"/>
      <c r="S918" s="6"/>
      <c r="T918" s="6"/>
      <c r="U918" s="6"/>
      <c r="V918" s="138"/>
      <c r="W918" s="7"/>
      <c r="X918" s="136"/>
      <c r="Y918" s="7"/>
      <c r="Z918" s="7"/>
      <c r="AA918" s="7"/>
      <c r="AB918" s="7"/>
      <c r="AC918" s="7"/>
      <c r="AD918" s="7"/>
      <c r="AE918" s="7"/>
      <c r="AF918" s="6"/>
      <c r="AG918" s="6"/>
      <c r="AH918" s="6"/>
      <c r="AI918" s="6"/>
      <c r="AJ918" s="6"/>
      <c r="AK918" s="6"/>
    </row>
    <row r="919" ht="14.25" customHeight="1">
      <c r="A919" s="6"/>
      <c r="B919" s="6"/>
      <c r="C919" s="6"/>
      <c r="D919" s="6"/>
      <c r="E919" s="136"/>
      <c r="F919" s="136"/>
      <c r="G919" s="136"/>
      <c r="H919" s="136"/>
      <c r="I919" s="136"/>
      <c r="J919" s="136"/>
      <c r="K919" s="136"/>
      <c r="L919" s="137"/>
      <c r="M919" s="136"/>
      <c r="N919" s="136"/>
      <c r="O919" s="136"/>
      <c r="P919" s="7"/>
      <c r="Q919" s="6"/>
      <c r="R919" s="6"/>
      <c r="S919" s="6"/>
      <c r="T919" s="6"/>
      <c r="U919" s="6"/>
      <c r="V919" s="138"/>
      <c r="W919" s="7"/>
      <c r="X919" s="136"/>
      <c r="Y919" s="7"/>
      <c r="Z919" s="7"/>
      <c r="AA919" s="7"/>
      <c r="AB919" s="7"/>
      <c r="AC919" s="7"/>
      <c r="AD919" s="7"/>
      <c r="AE919" s="7"/>
      <c r="AF919" s="6"/>
      <c r="AG919" s="6"/>
      <c r="AH919" s="6"/>
      <c r="AI919" s="6"/>
      <c r="AJ919" s="6"/>
      <c r="AK919" s="6"/>
    </row>
    <row r="920" ht="14.25" customHeight="1">
      <c r="A920" s="6"/>
      <c r="B920" s="6"/>
      <c r="C920" s="6"/>
      <c r="D920" s="6"/>
      <c r="E920" s="136"/>
      <c r="F920" s="136"/>
      <c r="G920" s="136"/>
      <c r="H920" s="136"/>
      <c r="I920" s="136"/>
      <c r="J920" s="136"/>
      <c r="K920" s="136"/>
      <c r="L920" s="137"/>
      <c r="M920" s="136"/>
      <c r="N920" s="136"/>
      <c r="O920" s="136"/>
      <c r="P920" s="7"/>
      <c r="Q920" s="6"/>
      <c r="R920" s="6"/>
      <c r="S920" s="6"/>
      <c r="T920" s="6"/>
      <c r="U920" s="6"/>
      <c r="V920" s="138"/>
      <c r="W920" s="7"/>
      <c r="X920" s="136"/>
      <c r="Y920" s="7"/>
      <c r="Z920" s="7"/>
      <c r="AA920" s="7"/>
      <c r="AB920" s="7"/>
      <c r="AC920" s="7"/>
      <c r="AD920" s="7"/>
      <c r="AE920" s="7"/>
      <c r="AF920" s="6"/>
      <c r="AG920" s="6"/>
      <c r="AH920" s="6"/>
      <c r="AI920" s="6"/>
      <c r="AJ920" s="6"/>
      <c r="AK920" s="6"/>
    </row>
    <row r="921" ht="14.25" customHeight="1">
      <c r="A921" s="6"/>
      <c r="B921" s="6"/>
      <c r="C921" s="6"/>
      <c r="D921" s="6"/>
      <c r="E921" s="136"/>
      <c r="F921" s="136"/>
      <c r="G921" s="136"/>
      <c r="H921" s="136"/>
      <c r="I921" s="136"/>
      <c r="J921" s="136"/>
      <c r="K921" s="136"/>
      <c r="L921" s="137"/>
      <c r="M921" s="136"/>
      <c r="N921" s="136"/>
      <c r="O921" s="136"/>
      <c r="P921" s="7"/>
      <c r="Q921" s="6"/>
      <c r="R921" s="6"/>
      <c r="S921" s="6"/>
      <c r="T921" s="6"/>
      <c r="U921" s="6"/>
      <c r="V921" s="138"/>
      <c r="W921" s="7"/>
      <c r="X921" s="136"/>
      <c r="Y921" s="7"/>
      <c r="Z921" s="7"/>
      <c r="AA921" s="7"/>
      <c r="AB921" s="7"/>
      <c r="AC921" s="7"/>
      <c r="AD921" s="7"/>
      <c r="AE921" s="7"/>
      <c r="AF921" s="6"/>
      <c r="AG921" s="6"/>
      <c r="AH921" s="6"/>
      <c r="AI921" s="6"/>
      <c r="AJ921" s="6"/>
      <c r="AK921" s="6"/>
    </row>
    <row r="922" ht="14.25" customHeight="1">
      <c r="A922" s="6"/>
      <c r="B922" s="6"/>
      <c r="C922" s="6"/>
      <c r="D922" s="6"/>
      <c r="E922" s="136"/>
      <c r="F922" s="136"/>
      <c r="G922" s="136"/>
      <c r="H922" s="136"/>
      <c r="I922" s="136"/>
      <c r="J922" s="136"/>
      <c r="K922" s="136"/>
      <c r="L922" s="137"/>
      <c r="M922" s="136"/>
      <c r="N922" s="136"/>
      <c r="O922" s="136"/>
      <c r="P922" s="7"/>
      <c r="Q922" s="6"/>
      <c r="R922" s="6"/>
      <c r="S922" s="6"/>
      <c r="T922" s="6"/>
      <c r="U922" s="6"/>
      <c r="V922" s="138"/>
      <c r="W922" s="7"/>
      <c r="X922" s="136"/>
      <c r="Y922" s="7"/>
      <c r="Z922" s="7"/>
      <c r="AA922" s="7"/>
      <c r="AB922" s="7"/>
      <c r="AC922" s="7"/>
      <c r="AD922" s="7"/>
      <c r="AE922" s="7"/>
      <c r="AF922" s="6"/>
      <c r="AG922" s="6"/>
      <c r="AH922" s="6"/>
      <c r="AI922" s="6"/>
      <c r="AJ922" s="6"/>
      <c r="AK922" s="6"/>
    </row>
    <row r="923" ht="14.25" customHeight="1">
      <c r="A923" s="6"/>
      <c r="B923" s="6"/>
      <c r="C923" s="6"/>
      <c r="D923" s="6"/>
      <c r="E923" s="136"/>
      <c r="F923" s="136"/>
      <c r="G923" s="136"/>
      <c r="H923" s="136"/>
      <c r="I923" s="136"/>
      <c r="J923" s="136"/>
      <c r="K923" s="136"/>
      <c r="L923" s="137"/>
      <c r="M923" s="136"/>
      <c r="N923" s="136"/>
      <c r="O923" s="136"/>
      <c r="P923" s="7"/>
      <c r="Q923" s="6"/>
      <c r="R923" s="6"/>
      <c r="S923" s="6"/>
      <c r="T923" s="6"/>
      <c r="U923" s="6"/>
      <c r="V923" s="138"/>
      <c r="W923" s="7"/>
      <c r="X923" s="136"/>
      <c r="Y923" s="7"/>
      <c r="Z923" s="7"/>
      <c r="AA923" s="7"/>
      <c r="AB923" s="7"/>
      <c r="AC923" s="7"/>
      <c r="AD923" s="7"/>
      <c r="AE923" s="7"/>
      <c r="AF923" s="6"/>
      <c r="AG923" s="6"/>
      <c r="AH923" s="6"/>
      <c r="AI923" s="6"/>
      <c r="AJ923" s="6"/>
      <c r="AK923" s="6"/>
    </row>
    <row r="924" ht="14.25" customHeight="1">
      <c r="A924" s="6"/>
      <c r="B924" s="6"/>
      <c r="C924" s="6"/>
      <c r="D924" s="6"/>
      <c r="E924" s="136"/>
      <c r="F924" s="136"/>
      <c r="G924" s="136"/>
      <c r="H924" s="136"/>
      <c r="I924" s="136"/>
      <c r="J924" s="136"/>
      <c r="K924" s="136"/>
      <c r="L924" s="137"/>
      <c r="M924" s="136"/>
      <c r="N924" s="136"/>
      <c r="O924" s="136"/>
      <c r="P924" s="7"/>
      <c r="Q924" s="6"/>
      <c r="R924" s="6"/>
      <c r="S924" s="6"/>
      <c r="T924" s="6"/>
      <c r="U924" s="6"/>
      <c r="V924" s="138"/>
      <c r="W924" s="7"/>
      <c r="X924" s="136"/>
      <c r="Y924" s="7"/>
      <c r="Z924" s="7"/>
      <c r="AA924" s="7"/>
      <c r="AB924" s="7"/>
      <c r="AC924" s="7"/>
      <c r="AD924" s="7"/>
      <c r="AE924" s="7"/>
      <c r="AF924" s="6"/>
      <c r="AG924" s="6"/>
      <c r="AH924" s="6"/>
      <c r="AI924" s="6"/>
      <c r="AJ924" s="6"/>
      <c r="AK924" s="6"/>
    </row>
    <row r="925" ht="14.25" customHeight="1">
      <c r="A925" s="6"/>
      <c r="B925" s="6"/>
      <c r="C925" s="6"/>
      <c r="D925" s="6"/>
      <c r="E925" s="136"/>
      <c r="F925" s="136"/>
      <c r="G925" s="136"/>
      <c r="H925" s="136"/>
      <c r="I925" s="136"/>
      <c r="J925" s="136"/>
      <c r="K925" s="136"/>
      <c r="L925" s="137"/>
      <c r="M925" s="136"/>
      <c r="N925" s="136"/>
      <c r="O925" s="136"/>
      <c r="P925" s="7"/>
      <c r="Q925" s="6"/>
      <c r="R925" s="6"/>
      <c r="S925" s="6"/>
      <c r="T925" s="6"/>
      <c r="U925" s="6"/>
      <c r="V925" s="138"/>
      <c r="W925" s="7"/>
      <c r="X925" s="136"/>
      <c r="Y925" s="7"/>
      <c r="Z925" s="7"/>
      <c r="AA925" s="7"/>
      <c r="AB925" s="7"/>
      <c r="AC925" s="7"/>
      <c r="AD925" s="7"/>
      <c r="AE925" s="7"/>
      <c r="AF925" s="6"/>
      <c r="AG925" s="6"/>
      <c r="AH925" s="6"/>
      <c r="AI925" s="6"/>
      <c r="AJ925" s="6"/>
      <c r="AK925" s="6"/>
    </row>
    <row r="926" ht="14.25" customHeight="1">
      <c r="A926" s="6"/>
      <c r="B926" s="6"/>
      <c r="C926" s="6"/>
      <c r="D926" s="6"/>
      <c r="E926" s="136"/>
      <c r="F926" s="136"/>
      <c r="G926" s="136"/>
      <c r="H926" s="136"/>
      <c r="I926" s="136"/>
      <c r="J926" s="136"/>
      <c r="K926" s="136"/>
      <c r="L926" s="137"/>
      <c r="M926" s="136"/>
      <c r="N926" s="136"/>
      <c r="O926" s="136"/>
      <c r="P926" s="7"/>
      <c r="Q926" s="6"/>
      <c r="R926" s="6"/>
      <c r="S926" s="6"/>
      <c r="T926" s="6"/>
      <c r="U926" s="6"/>
      <c r="V926" s="138"/>
      <c r="W926" s="7"/>
      <c r="X926" s="136"/>
      <c r="Y926" s="7"/>
      <c r="Z926" s="7"/>
      <c r="AA926" s="7"/>
      <c r="AB926" s="7"/>
      <c r="AC926" s="7"/>
      <c r="AD926" s="7"/>
      <c r="AE926" s="7"/>
      <c r="AF926" s="6"/>
      <c r="AG926" s="6"/>
      <c r="AH926" s="6"/>
      <c r="AI926" s="6"/>
      <c r="AJ926" s="6"/>
      <c r="AK926" s="6"/>
    </row>
    <row r="927" ht="14.25" customHeight="1">
      <c r="A927" s="6"/>
      <c r="B927" s="6"/>
      <c r="C927" s="6"/>
      <c r="D927" s="6"/>
      <c r="E927" s="136"/>
      <c r="F927" s="136"/>
      <c r="G927" s="136"/>
      <c r="H927" s="136"/>
      <c r="I927" s="136"/>
      <c r="J927" s="136"/>
      <c r="K927" s="136"/>
      <c r="L927" s="137"/>
      <c r="M927" s="136"/>
      <c r="N927" s="136"/>
      <c r="O927" s="136"/>
      <c r="P927" s="7"/>
      <c r="Q927" s="6"/>
      <c r="R927" s="6"/>
      <c r="S927" s="6"/>
      <c r="T927" s="6"/>
      <c r="U927" s="6"/>
      <c r="V927" s="138"/>
      <c r="W927" s="7"/>
      <c r="X927" s="136"/>
      <c r="Y927" s="7"/>
      <c r="Z927" s="7"/>
      <c r="AA927" s="7"/>
      <c r="AB927" s="7"/>
      <c r="AC927" s="7"/>
      <c r="AD927" s="7"/>
      <c r="AE927" s="7"/>
      <c r="AF927" s="6"/>
      <c r="AG927" s="6"/>
      <c r="AH927" s="6"/>
      <c r="AI927" s="6"/>
      <c r="AJ927" s="6"/>
      <c r="AK927" s="6"/>
    </row>
    <row r="928" ht="14.25" customHeight="1">
      <c r="A928" s="6"/>
      <c r="B928" s="6"/>
      <c r="C928" s="6"/>
      <c r="D928" s="6"/>
      <c r="E928" s="136"/>
      <c r="F928" s="136"/>
      <c r="G928" s="136"/>
      <c r="H928" s="136"/>
      <c r="I928" s="136"/>
      <c r="J928" s="136"/>
      <c r="K928" s="136"/>
      <c r="L928" s="137"/>
      <c r="M928" s="136"/>
      <c r="N928" s="136"/>
      <c r="O928" s="136"/>
      <c r="P928" s="7"/>
      <c r="Q928" s="6"/>
      <c r="R928" s="6"/>
      <c r="S928" s="6"/>
      <c r="T928" s="6"/>
      <c r="U928" s="6"/>
      <c r="V928" s="138"/>
      <c r="W928" s="7"/>
      <c r="X928" s="136"/>
      <c r="Y928" s="7"/>
      <c r="Z928" s="7"/>
      <c r="AA928" s="7"/>
      <c r="AB928" s="7"/>
      <c r="AC928" s="7"/>
      <c r="AD928" s="7"/>
      <c r="AE928" s="7"/>
      <c r="AF928" s="6"/>
      <c r="AG928" s="6"/>
      <c r="AH928" s="6"/>
      <c r="AI928" s="6"/>
      <c r="AJ928" s="6"/>
      <c r="AK928" s="6"/>
    </row>
    <row r="929" ht="14.25" customHeight="1">
      <c r="A929" s="6"/>
      <c r="B929" s="6"/>
      <c r="C929" s="6"/>
      <c r="D929" s="6"/>
      <c r="E929" s="136"/>
      <c r="F929" s="136"/>
      <c r="G929" s="136"/>
      <c r="H929" s="136"/>
      <c r="I929" s="136"/>
      <c r="J929" s="136"/>
      <c r="K929" s="136"/>
      <c r="L929" s="137"/>
      <c r="M929" s="136"/>
      <c r="N929" s="136"/>
      <c r="O929" s="136"/>
      <c r="P929" s="7"/>
      <c r="Q929" s="6"/>
      <c r="R929" s="6"/>
      <c r="S929" s="6"/>
      <c r="T929" s="6"/>
      <c r="U929" s="6"/>
      <c r="V929" s="138"/>
      <c r="W929" s="7"/>
      <c r="X929" s="136"/>
      <c r="Y929" s="7"/>
      <c r="Z929" s="7"/>
      <c r="AA929" s="7"/>
      <c r="AB929" s="7"/>
      <c r="AC929" s="7"/>
      <c r="AD929" s="7"/>
      <c r="AE929" s="7"/>
      <c r="AF929" s="6"/>
      <c r="AG929" s="6"/>
      <c r="AH929" s="6"/>
      <c r="AI929" s="6"/>
      <c r="AJ929" s="6"/>
      <c r="AK929" s="6"/>
    </row>
    <row r="930" ht="14.25" customHeight="1">
      <c r="A930" s="6"/>
      <c r="B930" s="6"/>
      <c r="C930" s="6"/>
      <c r="D930" s="6"/>
      <c r="E930" s="136"/>
      <c r="F930" s="136"/>
      <c r="G930" s="136"/>
      <c r="H930" s="136"/>
      <c r="I930" s="136"/>
      <c r="J930" s="136"/>
      <c r="K930" s="136"/>
      <c r="L930" s="137"/>
      <c r="M930" s="136"/>
      <c r="N930" s="136"/>
      <c r="O930" s="136"/>
      <c r="P930" s="7"/>
      <c r="Q930" s="6"/>
      <c r="R930" s="6"/>
      <c r="S930" s="6"/>
      <c r="T930" s="6"/>
      <c r="U930" s="6"/>
      <c r="V930" s="138"/>
      <c r="W930" s="7"/>
      <c r="X930" s="136"/>
      <c r="Y930" s="7"/>
      <c r="Z930" s="7"/>
      <c r="AA930" s="7"/>
      <c r="AB930" s="7"/>
      <c r="AC930" s="7"/>
      <c r="AD930" s="7"/>
      <c r="AE930" s="7"/>
      <c r="AF930" s="6"/>
      <c r="AG930" s="6"/>
      <c r="AH930" s="6"/>
      <c r="AI930" s="6"/>
      <c r="AJ930" s="6"/>
      <c r="AK930" s="6"/>
    </row>
    <row r="931" ht="14.25" customHeight="1">
      <c r="A931" s="6"/>
      <c r="B931" s="6"/>
      <c r="C931" s="6"/>
      <c r="D931" s="6"/>
      <c r="E931" s="136"/>
      <c r="F931" s="136"/>
      <c r="G931" s="136"/>
      <c r="H931" s="136"/>
      <c r="I931" s="136"/>
      <c r="J931" s="136"/>
      <c r="K931" s="136"/>
      <c r="L931" s="137"/>
      <c r="M931" s="136"/>
      <c r="N931" s="136"/>
      <c r="O931" s="136"/>
      <c r="P931" s="7"/>
      <c r="Q931" s="6"/>
      <c r="R931" s="6"/>
      <c r="S931" s="6"/>
      <c r="T931" s="6"/>
      <c r="U931" s="6"/>
      <c r="V931" s="138"/>
      <c r="W931" s="7"/>
      <c r="X931" s="136"/>
      <c r="Y931" s="7"/>
      <c r="Z931" s="7"/>
      <c r="AA931" s="7"/>
      <c r="AB931" s="7"/>
      <c r="AC931" s="7"/>
      <c r="AD931" s="7"/>
      <c r="AE931" s="7"/>
      <c r="AF931" s="6"/>
      <c r="AG931" s="6"/>
      <c r="AH931" s="6"/>
      <c r="AI931" s="6"/>
      <c r="AJ931" s="6"/>
      <c r="AK931" s="6"/>
    </row>
    <row r="932" ht="14.25" customHeight="1">
      <c r="A932" s="6"/>
      <c r="B932" s="6"/>
      <c r="C932" s="6"/>
      <c r="D932" s="6"/>
      <c r="E932" s="136"/>
      <c r="F932" s="136"/>
      <c r="G932" s="136"/>
      <c r="H932" s="136"/>
      <c r="I932" s="136"/>
      <c r="J932" s="136"/>
      <c r="K932" s="136"/>
      <c r="L932" s="137"/>
      <c r="M932" s="136"/>
      <c r="N932" s="136"/>
      <c r="O932" s="136"/>
      <c r="P932" s="7"/>
      <c r="Q932" s="6"/>
      <c r="R932" s="6"/>
      <c r="S932" s="6"/>
      <c r="T932" s="6"/>
      <c r="U932" s="6"/>
      <c r="V932" s="138"/>
      <c r="W932" s="7"/>
      <c r="X932" s="136"/>
      <c r="Y932" s="7"/>
      <c r="Z932" s="7"/>
      <c r="AA932" s="7"/>
      <c r="AB932" s="7"/>
      <c r="AC932" s="7"/>
      <c r="AD932" s="7"/>
      <c r="AE932" s="7"/>
      <c r="AF932" s="6"/>
      <c r="AG932" s="6"/>
      <c r="AH932" s="6"/>
      <c r="AI932" s="6"/>
      <c r="AJ932" s="6"/>
      <c r="AK932" s="6"/>
    </row>
    <row r="933" ht="14.25" customHeight="1">
      <c r="A933" s="6"/>
      <c r="B933" s="6"/>
      <c r="C933" s="6"/>
      <c r="D933" s="6"/>
      <c r="E933" s="136"/>
      <c r="F933" s="136"/>
      <c r="G933" s="136"/>
      <c r="H933" s="136"/>
      <c r="I933" s="136"/>
      <c r="J933" s="136"/>
      <c r="K933" s="136"/>
      <c r="L933" s="137"/>
      <c r="M933" s="136"/>
      <c r="N933" s="136"/>
      <c r="O933" s="136"/>
      <c r="P933" s="7"/>
      <c r="Q933" s="6"/>
      <c r="R933" s="6"/>
      <c r="S933" s="6"/>
      <c r="T933" s="6"/>
      <c r="U933" s="6"/>
      <c r="V933" s="138"/>
      <c r="W933" s="7"/>
      <c r="X933" s="136"/>
      <c r="Y933" s="7"/>
      <c r="Z933" s="7"/>
      <c r="AA933" s="7"/>
      <c r="AB933" s="7"/>
      <c r="AC933" s="7"/>
      <c r="AD933" s="7"/>
      <c r="AE933" s="7"/>
      <c r="AF933" s="6"/>
      <c r="AG933" s="6"/>
      <c r="AH933" s="6"/>
      <c r="AI933" s="6"/>
      <c r="AJ933" s="6"/>
      <c r="AK933" s="6"/>
    </row>
    <row r="934" ht="14.25" customHeight="1">
      <c r="A934" s="6"/>
      <c r="B934" s="6"/>
      <c r="C934" s="6"/>
      <c r="D934" s="6"/>
      <c r="E934" s="136"/>
      <c r="F934" s="136"/>
      <c r="G934" s="136"/>
      <c r="H934" s="136"/>
      <c r="I934" s="136"/>
      <c r="J934" s="136"/>
      <c r="K934" s="136"/>
      <c r="L934" s="137"/>
      <c r="M934" s="136"/>
      <c r="N934" s="136"/>
      <c r="O934" s="136"/>
      <c r="P934" s="7"/>
      <c r="Q934" s="6"/>
      <c r="R934" s="6"/>
      <c r="S934" s="6"/>
      <c r="T934" s="6"/>
      <c r="U934" s="6"/>
      <c r="V934" s="138"/>
      <c r="W934" s="7"/>
      <c r="X934" s="136"/>
      <c r="Y934" s="7"/>
      <c r="Z934" s="7"/>
      <c r="AA934" s="7"/>
      <c r="AB934" s="7"/>
      <c r="AC934" s="7"/>
      <c r="AD934" s="7"/>
      <c r="AE934" s="7"/>
      <c r="AF934" s="6"/>
      <c r="AG934" s="6"/>
      <c r="AH934" s="6"/>
      <c r="AI934" s="6"/>
      <c r="AJ934" s="6"/>
      <c r="AK934" s="6"/>
    </row>
    <row r="935" ht="14.25" customHeight="1">
      <c r="A935" s="6"/>
      <c r="B935" s="6"/>
      <c r="C935" s="6"/>
      <c r="D935" s="6"/>
      <c r="E935" s="136"/>
      <c r="F935" s="136"/>
      <c r="G935" s="136"/>
      <c r="H935" s="136"/>
      <c r="I935" s="136"/>
      <c r="J935" s="136"/>
      <c r="K935" s="136"/>
      <c r="L935" s="137"/>
      <c r="M935" s="136"/>
      <c r="N935" s="136"/>
      <c r="O935" s="136"/>
      <c r="P935" s="7"/>
      <c r="Q935" s="6"/>
      <c r="R935" s="6"/>
      <c r="S935" s="6"/>
      <c r="T935" s="6"/>
      <c r="U935" s="6"/>
      <c r="V935" s="138"/>
      <c r="W935" s="7"/>
      <c r="X935" s="136"/>
      <c r="Y935" s="7"/>
      <c r="Z935" s="7"/>
      <c r="AA935" s="7"/>
      <c r="AB935" s="7"/>
      <c r="AC935" s="7"/>
      <c r="AD935" s="7"/>
      <c r="AE935" s="7"/>
      <c r="AF935" s="6"/>
      <c r="AG935" s="6"/>
      <c r="AH935" s="6"/>
      <c r="AI935" s="6"/>
      <c r="AJ935" s="6"/>
      <c r="AK935" s="6"/>
    </row>
    <row r="936" ht="14.25" customHeight="1">
      <c r="A936" s="6"/>
      <c r="B936" s="6"/>
      <c r="C936" s="6"/>
      <c r="D936" s="6"/>
      <c r="E936" s="136"/>
      <c r="F936" s="136"/>
      <c r="G936" s="136"/>
      <c r="H936" s="136"/>
      <c r="I936" s="136"/>
      <c r="J936" s="136"/>
      <c r="K936" s="136"/>
      <c r="L936" s="137"/>
      <c r="M936" s="136"/>
      <c r="N936" s="136"/>
      <c r="O936" s="136"/>
      <c r="P936" s="7"/>
      <c r="Q936" s="6"/>
      <c r="R936" s="6"/>
      <c r="S936" s="6"/>
      <c r="T936" s="6"/>
      <c r="U936" s="6"/>
      <c r="V936" s="138"/>
      <c r="W936" s="7"/>
      <c r="X936" s="136"/>
      <c r="Y936" s="7"/>
      <c r="Z936" s="7"/>
      <c r="AA936" s="7"/>
      <c r="AB936" s="7"/>
      <c r="AC936" s="7"/>
      <c r="AD936" s="7"/>
      <c r="AE936" s="7"/>
      <c r="AF936" s="6"/>
      <c r="AG936" s="6"/>
      <c r="AH936" s="6"/>
      <c r="AI936" s="6"/>
      <c r="AJ936" s="6"/>
      <c r="AK936" s="6"/>
    </row>
    <row r="937" ht="14.25" customHeight="1">
      <c r="A937" s="6"/>
      <c r="B937" s="6"/>
      <c r="C937" s="6"/>
      <c r="D937" s="6"/>
      <c r="E937" s="136"/>
      <c r="F937" s="136"/>
      <c r="G937" s="136"/>
      <c r="H937" s="136"/>
      <c r="I937" s="136"/>
      <c r="J937" s="136"/>
      <c r="K937" s="136"/>
      <c r="L937" s="137"/>
      <c r="M937" s="136"/>
      <c r="N937" s="136"/>
      <c r="O937" s="136"/>
      <c r="P937" s="7"/>
      <c r="Q937" s="6"/>
      <c r="R937" s="6"/>
      <c r="S937" s="6"/>
      <c r="T937" s="6"/>
      <c r="U937" s="6"/>
      <c r="V937" s="138"/>
      <c r="W937" s="7"/>
      <c r="X937" s="136"/>
      <c r="Y937" s="7"/>
      <c r="Z937" s="7"/>
      <c r="AA937" s="7"/>
      <c r="AB937" s="7"/>
      <c r="AC937" s="7"/>
      <c r="AD937" s="7"/>
      <c r="AE937" s="7"/>
      <c r="AF937" s="6"/>
      <c r="AG937" s="6"/>
      <c r="AH937" s="6"/>
      <c r="AI937" s="6"/>
      <c r="AJ937" s="6"/>
      <c r="AK937" s="6"/>
    </row>
    <row r="938" ht="14.25" customHeight="1">
      <c r="A938" s="6"/>
      <c r="B938" s="6"/>
      <c r="C938" s="6"/>
      <c r="D938" s="6"/>
      <c r="E938" s="136"/>
      <c r="F938" s="136"/>
      <c r="G938" s="136"/>
      <c r="H938" s="136"/>
      <c r="I938" s="136"/>
      <c r="J938" s="136"/>
      <c r="K938" s="136"/>
      <c r="L938" s="137"/>
      <c r="M938" s="136"/>
      <c r="N938" s="136"/>
      <c r="O938" s="136"/>
      <c r="P938" s="7"/>
      <c r="Q938" s="6"/>
      <c r="R938" s="6"/>
      <c r="S938" s="6"/>
      <c r="T938" s="6"/>
      <c r="U938" s="6"/>
      <c r="V938" s="138"/>
      <c r="W938" s="7"/>
      <c r="X938" s="136"/>
      <c r="Y938" s="7"/>
      <c r="Z938" s="7"/>
      <c r="AA938" s="7"/>
      <c r="AB938" s="7"/>
      <c r="AC938" s="7"/>
      <c r="AD938" s="7"/>
      <c r="AE938" s="7"/>
      <c r="AF938" s="6"/>
      <c r="AG938" s="6"/>
      <c r="AH938" s="6"/>
      <c r="AI938" s="6"/>
      <c r="AJ938" s="6"/>
      <c r="AK938" s="6"/>
    </row>
    <row r="939" ht="14.25" customHeight="1">
      <c r="A939" s="6"/>
      <c r="B939" s="6"/>
      <c r="C939" s="6"/>
      <c r="D939" s="6"/>
      <c r="E939" s="136"/>
      <c r="F939" s="136"/>
      <c r="G939" s="136"/>
      <c r="H939" s="136"/>
      <c r="I939" s="136"/>
      <c r="J939" s="136"/>
      <c r="K939" s="136"/>
      <c r="L939" s="137"/>
      <c r="M939" s="136"/>
      <c r="N939" s="136"/>
      <c r="O939" s="136"/>
      <c r="P939" s="7"/>
      <c r="Q939" s="6"/>
      <c r="R939" s="6"/>
      <c r="S939" s="6"/>
      <c r="T939" s="6"/>
      <c r="U939" s="6"/>
      <c r="V939" s="138"/>
      <c r="W939" s="7"/>
      <c r="X939" s="136"/>
      <c r="Y939" s="7"/>
      <c r="Z939" s="7"/>
      <c r="AA939" s="7"/>
      <c r="AB939" s="7"/>
      <c r="AC939" s="7"/>
      <c r="AD939" s="7"/>
      <c r="AE939" s="7"/>
      <c r="AF939" s="6"/>
      <c r="AG939" s="6"/>
      <c r="AH939" s="6"/>
      <c r="AI939" s="6"/>
      <c r="AJ939" s="6"/>
      <c r="AK939" s="6"/>
    </row>
    <row r="940" ht="14.25" customHeight="1">
      <c r="A940" s="6"/>
      <c r="B940" s="6"/>
      <c r="C940" s="6"/>
      <c r="D940" s="6"/>
      <c r="E940" s="136"/>
      <c r="F940" s="136"/>
      <c r="G940" s="136"/>
      <c r="H940" s="136"/>
      <c r="I940" s="136"/>
      <c r="J940" s="136"/>
      <c r="K940" s="136"/>
      <c r="L940" s="137"/>
      <c r="M940" s="136"/>
      <c r="N940" s="136"/>
      <c r="O940" s="136"/>
      <c r="P940" s="7"/>
      <c r="Q940" s="6"/>
      <c r="R940" s="6"/>
      <c r="S940" s="6"/>
      <c r="T940" s="6"/>
      <c r="U940" s="6"/>
      <c r="V940" s="138"/>
      <c r="W940" s="7"/>
      <c r="X940" s="136"/>
      <c r="Y940" s="7"/>
      <c r="Z940" s="7"/>
      <c r="AA940" s="7"/>
      <c r="AB940" s="7"/>
      <c r="AC940" s="7"/>
      <c r="AD940" s="7"/>
      <c r="AE940" s="7"/>
      <c r="AF940" s="6"/>
      <c r="AG940" s="6"/>
      <c r="AH940" s="6"/>
      <c r="AI940" s="6"/>
      <c r="AJ940" s="6"/>
      <c r="AK940" s="6"/>
    </row>
    <row r="941" ht="14.25" customHeight="1">
      <c r="A941" s="6"/>
      <c r="B941" s="6"/>
      <c r="C941" s="6"/>
      <c r="D941" s="6"/>
      <c r="E941" s="136"/>
      <c r="F941" s="136"/>
      <c r="G941" s="136"/>
      <c r="H941" s="136"/>
      <c r="I941" s="136"/>
      <c r="J941" s="136"/>
      <c r="K941" s="136"/>
      <c r="L941" s="137"/>
      <c r="M941" s="136"/>
      <c r="N941" s="136"/>
      <c r="O941" s="136"/>
      <c r="P941" s="7"/>
      <c r="Q941" s="6"/>
      <c r="R941" s="6"/>
      <c r="S941" s="6"/>
      <c r="T941" s="6"/>
      <c r="U941" s="6"/>
      <c r="V941" s="138"/>
      <c r="W941" s="7"/>
      <c r="X941" s="136"/>
      <c r="Y941" s="7"/>
      <c r="Z941" s="7"/>
      <c r="AA941" s="7"/>
      <c r="AB941" s="7"/>
      <c r="AC941" s="7"/>
      <c r="AD941" s="7"/>
      <c r="AE941" s="7"/>
      <c r="AF941" s="6"/>
      <c r="AG941" s="6"/>
      <c r="AH941" s="6"/>
      <c r="AI941" s="6"/>
      <c r="AJ941" s="6"/>
      <c r="AK941" s="6"/>
    </row>
    <row r="942" ht="14.25" customHeight="1">
      <c r="A942" s="6"/>
      <c r="B942" s="6"/>
      <c r="C942" s="6"/>
      <c r="D942" s="6"/>
      <c r="E942" s="136"/>
      <c r="F942" s="136"/>
      <c r="G942" s="136"/>
      <c r="H942" s="136"/>
      <c r="I942" s="136"/>
      <c r="J942" s="136"/>
      <c r="K942" s="136"/>
      <c r="L942" s="137"/>
      <c r="M942" s="136"/>
      <c r="N942" s="136"/>
      <c r="O942" s="136"/>
      <c r="P942" s="7"/>
      <c r="Q942" s="6"/>
      <c r="R942" s="6"/>
      <c r="S942" s="6"/>
      <c r="T942" s="6"/>
      <c r="U942" s="6"/>
      <c r="V942" s="138"/>
      <c r="W942" s="7"/>
      <c r="X942" s="136"/>
      <c r="Y942" s="7"/>
      <c r="Z942" s="7"/>
      <c r="AA942" s="7"/>
      <c r="AB942" s="7"/>
      <c r="AC942" s="7"/>
      <c r="AD942" s="7"/>
      <c r="AE942" s="7"/>
      <c r="AF942" s="6"/>
      <c r="AG942" s="6"/>
      <c r="AH942" s="6"/>
      <c r="AI942" s="6"/>
      <c r="AJ942" s="6"/>
      <c r="AK942" s="6"/>
    </row>
    <row r="943" ht="14.25" customHeight="1">
      <c r="A943" s="6"/>
      <c r="B943" s="6"/>
      <c r="C943" s="6"/>
      <c r="D943" s="6"/>
      <c r="E943" s="136"/>
      <c r="F943" s="136"/>
      <c r="G943" s="136"/>
      <c r="H943" s="136"/>
      <c r="I943" s="136"/>
      <c r="J943" s="136"/>
      <c r="K943" s="136"/>
      <c r="L943" s="137"/>
      <c r="M943" s="136"/>
      <c r="N943" s="136"/>
      <c r="O943" s="136"/>
      <c r="P943" s="7"/>
      <c r="Q943" s="6"/>
      <c r="R943" s="6"/>
      <c r="S943" s="6"/>
      <c r="T943" s="6"/>
      <c r="U943" s="6"/>
      <c r="V943" s="138"/>
      <c r="W943" s="7"/>
      <c r="X943" s="136"/>
      <c r="Y943" s="7"/>
      <c r="Z943" s="7"/>
      <c r="AA943" s="7"/>
      <c r="AB943" s="7"/>
      <c r="AC943" s="7"/>
      <c r="AD943" s="7"/>
      <c r="AE943" s="7"/>
      <c r="AF943" s="6"/>
      <c r="AG943" s="6"/>
      <c r="AH943" s="6"/>
      <c r="AI943" s="6"/>
      <c r="AJ943" s="6"/>
      <c r="AK943" s="6"/>
    </row>
    <row r="944" ht="14.25" customHeight="1">
      <c r="A944" s="6"/>
      <c r="B944" s="6"/>
      <c r="C944" s="6"/>
      <c r="D944" s="6"/>
      <c r="E944" s="136"/>
      <c r="F944" s="136"/>
      <c r="G944" s="136"/>
      <c r="H944" s="136"/>
      <c r="I944" s="136"/>
      <c r="J944" s="136"/>
      <c r="K944" s="136"/>
      <c r="L944" s="137"/>
      <c r="M944" s="136"/>
      <c r="N944" s="136"/>
      <c r="O944" s="136"/>
      <c r="P944" s="7"/>
      <c r="Q944" s="6"/>
      <c r="R944" s="6"/>
      <c r="S944" s="6"/>
      <c r="T944" s="6"/>
      <c r="U944" s="6"/>
      <c r="V944" s="138"/>
      <c r="W944" s="7"/>
      <c r="X944" s="136"/>
      <c r="Y944" s="7"/>
      <c r="Z944" s="7"/>
      <c r="AA944" s="7"/>
      <c r="AB944" s="7"/>
      <c r="AC944" s="7"/>
      <c r="AD944" s="7"/>
      <c r="AE944" s="7"/>
      <c r="AF944" s="6"/>
      <c r="AG944" s="6"/>
      <c r="AH944" s="6"/>
      <c r="AI944" s="6"/>
      <c r="AJ944" s="6"/>
      <c r="AK944" s="6"/>
    </row>
    <row r="945" ht="14.25" customHeight="1">
      <c r="A945" s="6"/>
      <c r="B945" s="6"/>
      <c r="C945" s="6"/>
      <c r="D945" s="6"/>
      <c r="E945" s="136"/>
      <c r="F945" s="136"/>
      <c r="G945" s="136"/>
      <c r="H945" s="136"/>
      <c r="I945" s="136"/>
      <c r="J945" s="136"/>
      <c r="K945" s="136"/>
      <c r="L945" s="137"/>
      <c r="M945" s="136"/>
      <c r="N945" s="136"/>
      <c r="O945" s="136"/>
      <c r="P945" s="7"/>
      <c r="Q945" s="6"/>
      <c r="R945" s="6"/>
      <c r="S945" s="6"/>
      <c r="T945" s="6"/>
      <c r="U945" s="6"/>
      <c r="V945" s="138"/>
      <c r="W945" s="7"/>
      <c r="X945" s="136"/>
      <c r="Y945" s="7"/>
      <c r="Z945" s="7"/>
      <c r="AA945" s="7"/>
      <c r="AB945" s="7"/>
      <c r="AC945" s="7"/>
      <c r="AD945" s="7"/>
      <c r="AE945" s="7"/>
      <c r="AF945" s="6"/>
      <c r="AG945" s="6"/>
      <c r="AH945" s="6"/>
      <c r="AI945" s="6"/>
      <c r="AJ945" s="6"/>
      <c r="AK945" s="6"/>
    </row>
    <row r="946" ht="14.25" customHeight="1">
      <c r="A946" s="6"/>
      <c r="B946" s="6"/>
      <c r="C946" s="6"/>
      <c r="D946" s="6"/>
      <c r="E946" s="136"/>
      <c r="F946" s="136"/>
      <c r="G946" s="136"/>
      <c r="H946" s="136"/>
      <c r="I946" s="136"/>
      <c r="J946" s="136"/>
      <c r="K946" s="136"/>
      <c r="L946" s="137"/>
      <c r="M946" s="136"/>
      <c r="N946" s="136"/>
      <c r="O946" s="136"/>
      <c r="P946" s="7"/>
      <c r="Q946" s="6"/>
      <c r="R946" s="6"/>
      <c r="S946" s="6"/>
      <c r="T946" s="6"/>
      <c r="U946" s="6"/>
      <c r="V946" s="138"/>
      <c r="W946" s="7"/>
      <c r="X946" s="136"/>
      <c r="Y946" s="7"/>
      <c r="Z946" s="7"/>
      <c r="AA946" s="7"/>
      <c r="AB946" s="7"/>
      <c r="AC946" s="7"/>
      <c r="AD946" s="7"/>
      <c r="AE946" s="7"/>
      <c r="AF946" s="6"/>
      <c r="AG946" s="6"/>
      <c r="AH946" s="6"/>
      <c r="AI946" s="6"/>
      <c r="AJ946" s="6"/>
      <c r="AK946" s="6"/>
    </row>
    <row r="947" ht="14.25" customHeight="1">
      <c r="A947" s="6"/>
      <c r="B947" s="6"/>
      <c r="C947" s="6"/>
      <c r="D947" s="6"/>
      <c r="E947" s="136"/>
      <c r="F947" s="136"/>
      <c r="G947" s="136"/>
      <c r="H947" s="136"/>
      <c r="I947" s="136"/>
      <c r="J947" s="136"/>
      <c r="K947" s="136"/>
      <c r="L947" s="137"/>
      <c r="M947" s="136"/>
      <c r="N947" s="136"/>
      <c r="O947" s="136"/>
      <c r="P947" s="7"/>
      <c r="Q947" s="6"/>
      <c r="R947" s="6"/>
      <c r="S947" s="6"/>
      <c r="T947" s="6"/>
      <c r="U947" s="6"/>
      <c r="V947" s="138"/>
      <c r="W947" s="7"/>
      <c r="X947" s="136"/>
      <c r="Y947" s="7"/>
      <c r="Z947" s="7"/>
      <c r="AA947" s="7"/>
      <c r="AB947" s="7"/>
      <c r="AC947" s="7"/>
      <c r="AD947" s="7"/>
      <c r="AE947" s="7"/>
      <c r="AF947" s="6"/>
      <c r="AG947" s="6"/>
      <c r="AH947" s="6"/>
      <c r="AI947" s="6"/>
      <c r="AJ947" s="6"/>
      <c r="AK947" s="6"/>
    </row>
    <row r="948" ht="14.25" customHeight="1">
      <c r="A948" s="6"/>
      <c r="B948" s="6"/>
      <c r="C948" s="6"/>
      <c r="D948" s="6"/>
      <c r="E948" s="136"/>
      <c r="F948" s="136"/>
      <c r="G948" s="136"/>
      <c r="H948" s="136"/>
      <c r="I948" s="136"/>
      <c r="J948" s="136"/>
      <c r="K948" s="136"/>
      <c r="L948" s="137"/>
      <c r="M948" s="136"/>
      <c r="N948" s="136"/>
      <c r="O948" s="136"/>
      <c r="P948" s="7"/>
      <c r="Q948" s="6"/>
      <c r="R948" s="6"/>
      <c r="S948" s="6"/>
      <c r="T948" s="6"/>
      <c r="U948" s="6"/>
      <c r="V948" s="138"/>
      <c r="W948" s="7"/>
      <c r="X948" s="136"/>
      <c r="Y948" s="7"/>
      <c r="Z948" s="7"/>
      <c r="AA948" s="7"/>
      <c r="AB948" s="7"/>
      <c r="AC948" s="7"/>
      <c r="AD948" s="7"/>
      <c r="AE948" s="7"/>
      <c r="AF948" s="6"/>
      <c r="AG948" s="6"/>
      <c r="AH948" s="6"/>
      <c r="AI948" s="6"/>
      <c r="AJ948" s="6"/>
      <c r="AK948" s="6"/>
    </row>
    <row r="949" ht="14.25" customHeight="1">
      <c r="A949" s="6"/>
      <c r="B949" s="6"/>
      <c r="C949" s="6"/>
      <c r="D949" s="6"/>
      <c r="E949" s="136"/>
      <c r="F949" s="136"/>
      <c r="G949" s="136"/>
      <c r="H949" s="136"/>
      <c r="I949" s="136"/>
      <c r="J949" s="136"/>
      <c r="K949" s="136"/>
      <c r="L949" s="137"/>
      <c r="M949" s="136"/>
      <c r="N949" s="136"/>
      <c r="O949" s="136"/>
      <c r="P949" s="7"/>
      <c r="Q949" s="6"/>
      <c r="R949" s="6"/>
      <c r="S949" s="6"/>
      <c r="T949" s="6"/>
      <c r="U949" s="6"/>
      <c r="V949" s="138"/>
      <c r="W949" s="7"/>
      <c r="X949" s="136"/>
      <c r="Y949" s="7"/>
      <c r="Z949" s="7"/>
      <c r="AA949" s="7"/>
      <c r="AB949" s="7"/>
      <c r="AC949" s="7"/>
      <c r="AD949" s="7"/>
      <c r="AE949" s="7"/>
      <c r="AF949" s="6"/>
      <c r="AG949" s="6"/>
      <c r="AH949" s="6"/>
      <c r="AI949" s="6"/>
      <c r="AJ949" s="6"/>
      <c r="AK949" s="6"/>
    </row>
    <row r="950" ht="14.25" customHeight="1">
      <c r="A950" s="6"/>
      <c r="B950" s="6"/>
      <c r="C950" s="6"/>
      <c r="D950" s="6"/>
      <c r="E950" s="136"/>
      <c r="F950" s="136"/>
      <c r="G950" s="136"/>
      <c r="H950" s="136"/>
      <c r="I950" s="136"/>
      <c r="J950" s="136"/>
      <c r="K950" s="136"/>
      <c r="L950" s="137"/>
      <c r="M950" s="136"/>
      <c r="N950" s="136"/>
      <c r="O950" s="136"/>
      <c r="P950" s="7"/>
      <c r="Q950" s="6"/>
      <c r="R950" s="6"/>
      <c r="S950" s="6"/>
      <c r="T950" s="6"/>
      <c r="U950" s="6"/>
      <c r="V950" s="138"/>
      <c r="W950" s="7"/>
      <c r="X950" s="136"/>
      <c r="Y950" s="7"/>
      <c r="Z950" s="7"/>
      <c r="AA950" s="7"/>
      <c r="AB950" s="7"/>
      <c r="AC950" s="7"/>
      <c r="AD950" s="7"/>
      <c r="AE950" s="7"/>
      <c r="AF950" s="6"/>
      <c r="AG950" s="6"/>
      <c r="AH950" s="6"/>
      <c r="AI950" s="6"/>
      <c r="AJ950" s="6"/>
      <c r="AK950" s="6"/>
    </row>
    <row r="951" ht="14.25" customHeight="1">
      <c r="A951" s="6"/>
      <c r="B951" s="6"/>
      <c r="C951" s="6"/>
      <c r="D951" s="6"/>
      <c r="E951" s="136"/>
      <c r="F951" s="136"/>
      <c r="G951" s="136"/>
      <c r="H951" s="136"/>
      <c r="I951" s="136"/>
      <c r="J951" s="136"/>
      <c r="K951" s="136"/>
      <c r="L951" s="137"/>
      <c r="M951" s="136"/>
      <c r="N951" s="136"/>
      <c r="O951" s="136"/>
      <c r="P951" s="7"/>
      <c r="Q951" s="6"/>
      <c r="R951" s="6"/>
      <c r="S951" s="6"/>
      <c r="T951" s="6"/>
      <c r="U951" s="6"/>
      <c r="V951" s="138"/>
      <c r="W951" s="7"/>
      <c r="X951" s="136"/>
      <c r="Y951" s="7"/>
      <c r="Z951" s="7"/>
      <c r="AA951" s="7"/>
      <c r="AB951" s="7"/>
      <c r="AC951" s="7"/>
      <c r="AD951" s="7"/>
      <c r="AE951" s="7"/>
      <c r="AF951" s="6"/>
      <c r="AG951" s="6"/>
      <c r="AH951" s="6"/>
      <c r="AI951" s="6"/>
      <c r="AJ951" s="6"/>
      <c r="AK951" s="6"/>
    </row>
    <row r="952" ht="14.25" customHeight="1">
      <c r="A952" s="6"/>
      <c r="B952" s="6"/>
      <c r="C952" s="6"/>
      <c r="D952" s="6"/>
      <c r="E952" s="136"/>
      <c r="F952" s="136"/>
      <c r="G952" s="136"/>
      <c r="H952" s="136"/>
      <c r="I952" s="136"/>
      <c r="J952" s="136"/>
      <c r="K952" s="136"/>
      <c r="L952" s="137"/>
      <c r="M952" s="136"/>
      <c r="N952" s="136"/>
      <c r="O952" s="136"/>
      <c r="P952" s="7"/>
      <c r="Q952" s="6"/>
      <c r="R952" s="6"/>
      <c r="S952" s="6"/>
      <c r="T952" s="6"/>
      <c r="U952" s="6"/>
      <c r="V952" s="138"/>
      <c r="W952" s="7"/>
      <c r="X952" s="136"/>
      <c r="Y952" s="7"/>
      <c r="Z952" s="7"/>
      <c r="AA952" s="7"/>
      <c r="AB952" s="7"/>
      <c r="AC952" s="7"/>
      <c r="AD952" s="7"/>
      <c r="AE952" s="7"/>
      <c r="AF952" s="6"/>
      <c r="AG952" s="6"/>
      <c r="AH952" s="6"/>
      <c r="AI952" s="6"/>
      <c r="AJ952" s="6"/>
      <c r="AK952" s="6"/>
    </row>
    <row r="953" ht="14.25" customHeight="1">
      <c r="A953" s="6"/>
      <c r="B953" s="6"/>
      <c r="C953" s="6"/>
      <c r="D953" s="6"/>
      <c r="E953" s="136"/>
      <c r="F953" s="136"/>
      <c r="G953" s="136"/>
      <c r="H953" s="136"/>
      <c r="I953" s="136"/>
      <c r="J953" s="136"/>
      <c r="K953" s="136"/>
      <c r="L953" s="137"/>
      <c r="M953" s="136"/>
      <c r="N953" s="136"/>
      <c r="O953" s="136"/>
      <c r="P953" s="7"/>
      <c r="Q953" s="6"/>
      <c r="R953" s="6"/>
      <c r="S953" s="6"/>
      <c r="T953" s="6"/>
      <c r="U953" s="6"/>
      <c r="V953" s="138"/>
      <c r="W953" s="7"/>
      <c r="X953" s="136"/>
      <c r="Y953" s="7"/>
      <c r="Z953" s="7"/>
      <c r="AA953" s="7"/>
      <c r="AB953" s="7"/>
      <c r="AC953" s="7"/>
      <c r="AD953" s="7"/>
      <c r="AE953" s="7"/>
      <c r="AF953" s="6"/>
      <c r="AG953" s="6"/>
      <c r="AH953" s="6"/>
      <c r="AI953" s="6"/>
      <c r="AJ953" s="6"/>
      <c r="AK953" s="6"/>
    </row>
    <row r="954" ht="14.25" customHeight="1">
      <c r="A954" s="6"/>
      <c r="B954" s="6"/>
      <c r="C954" s="6"/>
      <c r="D954" s="6"/>
      <c r="E954" s="136"/>
      <c r="F954" s="136"/>
      <c r="G954" s="136"/>
      <c r="H954" s="136"/>
      <c r="I954" s="136"/>
      <c r="J954" s="136"/>
      <c r="K954" s="136"/>
      <c r="L954" s="137"/>
      <c r="M954" s="136"/>
      <c r="N954" s="136"/>
      <c r="O954" s="136"/>
      <c r="P954" s="7"/>
      <c r="Q954" s="6"/>
      <c r="R954" s="6"/>
      <c r="S954" s="6"/>
      <c r="T954" s="6"/>
      <c r="U954" s="6"/>
      <c r="V954" s="138"/>
      <c r="W954" s="7"/>
      <c r="X954" s="136"/>
      <c r="Y954" s="7"/>
      <c r="Z954" s="7"/>
      <c r="AA954" s="7"/>
      <c r="AB954" s="7"/>
      <c r="AC954" s="7"/>
      <c r="AD954" s="7"/>
      <c r="AE954" s="7"/>
      <c r="AF954" s="6"/>
      <c r="AG954" s="6"/>
      <c r="AH954" s="6"/>
      <c r="AI954" s="6"/>
      <c r="AJ954" s="6"/>
      <c r="AK954" s="6"/>
    </row>
    <row r="955" ht="14.25" customHeight="1">
      <c r="A955" s="6"/>
      <c r="B955" s="6"/>
      <c r="C955" s="6"/>
      <c r="D955" s="6"/>
      <c r="E955" s="136"/>
      <c r="F955" s="136"/>
      <c r="G955" s="136"/>
      <c r="H955" s="136"/>
      <c r="I955" s="136"/>
      <c r="J955" s="136"/>
      <c r="K955" s="136"/>
      <c r="L955" s="137"/>
      <c r="M955" s="136"/>
      <c r="N955" s="136"/>
      <c r="O955" s="136"/>
      <c r="P955" s="7"/>
      <c r="Q955" s="6"/>
      <c r="R955" s="6"/>
      <c r="S955" s="6"/>
      <c r="T955" s="6"/>
      <c r="U955" s="6"/>
      <c r="V955" s="138"/>
      <c r="W955" s="7"/>
      <c r="X955" s="136"/>
      <c r="Y955" s="7"/>
      <c r="Z955" s="7"/>
      <c r="AA955" s="7"/>
      <c r="AB955" s="7"/>
      <c r="AC955" s="7"/>
      <c r="AD955" s="7"/>
      <c r="AE955" s="7"/>
      <c r="AF955" s="6"/>
      <c r="AG955" s="6"/>
      <c r="AH955" s="6"/>
      <c r="AI955" s="6"/>
      <c r="AJ955" s="6"/>
      <c r="AK955" s="6"/>
    </row>
    <row r="956" ht="14.25" customHeight="1">
      <c r="A956" s="6"/>
      <c r="B956" s="6"/>
      <c r="C956" s="6"/>
      <c r="D956" s="6"/>
      <c r="E956" s="136"/>
      <c r="F956" s="136"/>
      <c r="G956" s="136"/>
      <c r="H956" s="136"/>
      <c r="I956" s="136"/>
      <c r="J956" s="136"/>
      <c r="K956" s="136"/>
      <c r="L956" s="137"/>
      <c r="M956" s="136"/>
      <c r="N956" s="136"/>
      <c r="O956" s="136"/>
      <c r="P956" s="7"/>
      <c r="Q956" s="6"/>
      <c r="R956" s="6"/>
      <c r="S956" s="6"/>
      <c r="T956" s="6"/>
      <c r="U956" s="6"/>
      <c r="V956" s="138"/>
      <c r="W956" s="7"/>
      <c r="X956" s="136"/>
      <c r="Y956" s="7"/>
      <c r="Z956" s="7"/>
      <c r="AA956" s="7"/>
      <c r="AB956" s="7"/>
      <c r="AC956" s="7"/>
      <c r="AD956" s="7"/>
      <c r="AE956" s="7"/>
      <c r="AF956" s="6"/>
      <c r="AG956" s="6"/>
      <c r="AH956" s="6"/>
      <c r="AI956" s="6"/>
      <c r="AJ956" s="6"/>
      <c r="AK956" s="6"/>
    </row>
    <row r="957" ht="14.25" customHeight="1">
      <c r="A957" s="6"/>
      <c r="B957" s="6"/>
      <c r="C957" s="6"/>
      <c r="D957" s="6"/>
      <c r="E957" s="136"/>
      <c r="F957" s="136"/>
      <c r="G957" s="136"/>
      <c r="H957" s="136"/>
      <c r="I957" s="136"/>
      <c r="J957" s="136"/>
      <c r="K957" s="136"/>
      <c r="L957" s="137"/>
      <c r="M957" s="136"/>
      <c r="N957" s="136"/>
      <c r="O957" s="136"/>
      <c r="P957" s="7"/>
      <c r="Q957" s="6"/>
      <c r="R957" s="6"/>
      <c r="S957" s="6"/>
      <c r="T957" s="6"/>
      <c r="U957" s="6"/>
      <c r="V957" s="138"/>
      <c r="W957" s="7"/>
      <c r="X957" s="136"/>
      <c r="Y957" s="7"/>
      <c r="Z957" s="7"/>
      <c r="AA957" s="7"/>
      <c r="AB957" s="7"/>
      <c r="AC957" s="7"/>
      <c r="AD957" s="7"/>
      <c r="AE957" s="7"/>
      <c r="AF957" s="6"/>
      <c r="AG957" s="6"/>
      <c r="AH957" s="6"/>
      <c r="AI957" s="6"/>
      <c r="AJ957" s="6"/>
      <c r="AK957" s="6"/>
    </row>
    <row r="958" ht="14.25" customHeight="1">
      <c r="A958" s="6"/>
      <c r="B958" s="6"/>
      <c r="C958" s="6"/>
      <c r="D958" s="6"/>
      <c r="E958" s="136"/>
      <c r="F958" s="136"/>
      <c r="G958" s="136"/>
      <c r="H958" s="136"/>
      <c r="I958" s="136"/>
      <c r="J958" s="136"/>
      <c r="K958" s="136"/>
      <c r="L958" s="137"/>
      <c r="M958" s="136"/>
      <c r="N958" s="136"/>
      <c r="O958" s="136"/>
      <c r="P958" s="7"/>
      <c r="Q958" s="6"/>
      <c r="R958" s="6"/>
      <c r="S958" s="6"/>
      <c r="T958" s="6"/>
      <c r="U958" s="6"/>
      <c r="V958" s="138"/>
      <c r="W958" s="7"/>
      <c r="X958" s="136"/>
      <c r="Y958" s="7"/>
      <c r="Z958" s="7"/>
      <c r="AA958" s="7"/>
      <c r="AB958" s="7"/>
      <c r="AC958" s="7"/>
      <c r="AD958" s="7"/>
      <c r="AE958" s="7"/>
      <c r="AF958" s="6"/>
      <c r="AG958" s="6"/>
      <c r="AH958" s="6"/>
      <c r="AI958" s="6"/>
      <c r="AJ958" s="6"/>
      <c r="AK958" s="6"/>
    </row>
    <row r="959" ht="14.25" customHeight="1">
      <c r="A959" s="6"/>
      <c r="B959" s="6"/>
      <c r="C959" s="6"/>
      <c r="D959" s="6"/>
      <c r="E959" s="136"/>
      <c r="F959" s="136"/>
      <c r="G959" s="136"/>
      <c r="H959" s="136"/>
      <c r="I959" s="136"/>
      <c r="J959" s="136"/>
      <c r="K959" s="136"/>
      <c r="L959" s="137"/>
      <c r="M959" s="136"/>
      <c r="N959" s="136"/>
      <c r="O959" s="136"/>
      <c r="P959" s="7"/>
      <c r="Q959" s="6"/>
      <c r="R959" s="6"/>
      <c r="S959" s="6"/>
      <c r="T959" s="6"/>
      <c r="U959" s="6"/>
      <c r="V959" s="138"/>
      <c r="W959" s="7"/>
      <c r="X959" s="136"/>
      <c r="Y959" s="7"/>
      <c r="Z959" s="7"/>
      <c r="AA959" s="7"/>
      <c r="AB959" s="7"/>
      <c r="AC959" s="7"/>
      <c r="AD959" s="7"/>
      <c r="AE959" s="7"/>
      <c r="AF959" s="6"/>
      <c r="AG959" s="6"/>
      <c r="AH959" s="6"/>
      <c r="AI959" s="6"/>
      <c r="AJ959" s="6"/>
      <c r="AK959" s="6"/>
    </row>
    <row r="960" ht="14.25" customHeight="1">
      <c r="A960" s="6"/>
      <c r="B960" s="6"/>
      <c r="C960" s="6"/>
      <c r="D960" s="6"/>
      <c r="E960" s="136"/>
      <c r="F960" s="136"/>
      <c r="G960" s="136"/>
      <c r="H960" s="136"/>
      <c r="I960" s="136"/>
      <c r="J960" s="136"/>
      <c r="K960" s="136"/>
      <c r="L960" s="137"/>
      <c r="M960" s="136"/>
      <c r="N960" s="136"/>
      <c r="O960" s="136"/>
      <c r="P960" s="7"/>
      <c r="Q960" s="6"/>
      <c r="R960" s="6"/>
      <c r="S960" s="6"/>
      <c r="T960" s="6"/>
      <c r="U960" s="6"/>
      <c r="V960" s="138"/>
      <c r="W960" s="7"/>
      <c r="X960" s="136"/>
      <c r="Y960" s="7"/>
      <c r="Z960" s="7"/>
      <c r="AA960" s="7"/>
      <c r="AB960" s="7"/>
      <c r="AC960" s="7"/>
      <c r="AD960" s="7"/>
      <c r="AE960" s="7"/>
      <c r="AF960" s="6"/>
      <c r="AG960" s="6"/>
      <c r="AH960" s="6"/>
      <c r="AI960" s="6"/>
      <c r="AJ960" s="6"/>
      <c r="AK960" s="6"/>
    </row>
    <row r="961" ht="14.25" customHeight="1">
      <c r="A961" s="6"/>
      <c r="B961" s="6"/>
      <c r="C961" s="6"/>
      <c r="D961" s="6"/>
      <c r="E961" s="136"/>
      <c r="F961" s="136"/>
      <c r="G961" s="136"/>
      <c r="H961" s="136"/>
      <c r="I961" s="136"/>
      <c r="J961" s="136"/>
      <c r="K961" s="136"/>
      <c r="L961" s="137"/>
      <c r="M961" s="136"/>
      <c r="N961" s="136"/>
      <c r="O961" s="136"/>
      <c r="P961" s="7"/>
      <c r="Q961" s="6"/>
      <c r="R961" s="6"/>
      <c r="S961" s="6"/>
      <c r="T961" s="6"/>
      <c r="U961" s="6"/>
      <c r="V961" s="138"/>
      <c r="W961" s="7"/>
      <c r="X961" s="136"/>
      <c r="Y961" s="7"/>
      <c r="Z961" s="7"/>
      <c r="AA961" s="7"/>
      <c r="AB961" s="7"/>
      <c r="AC961" s="7"/>
      <c r="AD961" s="7"/>
      <c r="AE961" s="7"/>
      <c r="AF961" s="6"/>
      <c r="AG961" s="6"/>
      <c r="AH961" s="6"/>
      <c r="AI961" s="6"/>
      <c r="AJ961" s="6"/>
      <c r="AK961" s="6"/>
    </row>
    <row r="962" ht="14.25" customHeight="1">
      <c r="A962" s="6"/>
      <c r="B962" s="6"/>
      <c r="C962" s="6"/>
      <c r="D962" s="6"/>
      <c r="E962" s="136"/>
      <c r="F962" s="136"/>
      <c r="G962" s="136"/>
      <c r="H962" s="136"/>
      <c r="I962" s="136"/>
      <c r="J962" s="136"/>
      <c r="K962" s="136"/>
      <c r="L962" s="137"/>
      <c r="M962" s="136"/>
      <c r="N962" s="136"/>
      <c r="O962" s="136"/>
      <c r="P962" s="7"/>
      <c r="Q962" s="6"/>
      <c r="R962" s="6"/>
      <c r="S962" s="6"/>
      <c r="T962" s="6"/>
      <c r="U962" s="6"/>
      <c r="V962" s="138"/>
      <c r="W962" s="7"/>
      <c r="X962" s="136"/>
      <c r="Y962" s="7"/>
      <c r="Z962" s="7"/>
      <c r="AA962" s="7"/>
      <c r="AB962" s="7"/>
      <c r="AC962" s="7"/>
      <c r="AD962" s="7"/>
      <c r="AE962" s="7"/>
      <c r="AF962" s="6"/>
      <c r="AG962" s="6"/>
      <c r="AH962" s="6"/>
      <c r="AI962" s="6"/>
      <c r="AJ962" s="6"/>
      <c r="AK962" s="6"/>
    </row>
    <row r="963" ht="14.25" customHeight="1">
      <c r="A963" s="6"/>
      <c r="B963" s="6"/>
      <c r="C963" s="6"/>
      <c r="D963" s="6"/>
      <c r="E963" s="136"/>
      <c r="F963" s="136"/>
      <c r="G963" s="136"/>
      <c r="H963" s="136"/>
      <c r="I963" s="136"/>
      <c r="J963" s="136"/>
      <c r="K963" s="136"/>
      <c r="L963" s="137"/>
      <c r="M963" s="136"/>
      <c r="N963" s="136"/>
      <c r="O963" s="136"/>
      <c r="P963" s="7"/>
      <c r="Q963" s="6"/>
      <c r="R963" s="6"/>
      <c r="S963" s="6"/>
      <c r="T963" s="6"/>
      <c r="U963" s="6"/>
      <c r="V963" s="138"/>
      <c r="W963" s="7"/>
      <c r="X963" s="136"/>
      <c r="Y963" s="7"/>
      <c r="Z963" s="7"/>
      <c r="AA963" s="7"/>
      <c r="AB963" s="7"/>
      <c r="AC963" s="7"/>
      <c r="AD963" s="7"/>
      <c r="AE963" s="7"/>
      <c r="AF963" s="6"/>
      <c r="AG963" s="6"/>
      <c r="AH963" s="6"/>
      <c r="AI963" s="6"/>
      <c r="AJ963" s="6"/>
      <c r="AK963" s="6"/>
    </row>
    <row r="964" ht="14.25" customHeight="1">
      <c r="A964" s="6"/>
      <c r="B964" s="6"/>
      <c r="C964" s="6"/>
      <c r="D964" s="6"/>
      <c r="E964" s="136"/>
      <c r="F964" s="136"/>
      <c r="G964" s="136"/>
      <c r="H964" s="136"/>
      <c r="I964" s="136"/>
      <c r="J964" s="136"/>
      <c r="K964" s="136"/>
      <c r="L964" s="137"/>
      <c r="M964" s="136"/>
      <c r="N964" s="136"/>
      <c r="O964" s="136"/>
      <c r="P964" s="7"/>
      <c r="Q964" s="6"/>
      <c r="R964" s="6"/>
      <c r="S964" s="6"/>
      <c r="T964" s="6"/>
      <c r="U964" s="6"/>
      <c r="V964" s="138"/>
      <c r="W964" s="7"/>
      <c r="X964" s="136"/>
      <c r="Y964" s="7"/>
      <c r="Z964" s="7"/>
      <c r="AA964" s="7"/>
      <c r="AB964" s="7"/>
      <c r="AC964" s="7"/>
      <c r="AD964" s="7"/>
      <c r="AE964" s="7"/>
      <c r="AF964" s="6"/>
      <c r="AG964" s="6"/>
      <c r="AH964" s="6"/>
      <c r="AI964" s="6"/>
      <c r="AJ964" s="6"/>
      <c r="AK964" s="6"/>
    </row>
    <row r="965" ht="14.25" customHeight="1">
      <c r="A965" s="6"/>
      <c r="B965" s="6"/>
      <c r="C965" s="6"/>
      <c r="D965" s="6"/>
      <c r="E965" s="136"/>
      <c r="F965" s="136"/>
      <c r="G965" s="136"/>
      <c r="H965" s="136"/>
      <c r="I965" s="136"/>
      <c r="J965" s="136"/>
      <c r="K965" s="136"/>
      <c r="L965" s="137"/>
      <c r="M965" s="136"/>
      <c r="N965" s="136"/>
      <c r="O965" s="136"/>
      <c r="P965" s="7"/>
      <c r="Q965" s="6"/>
      <c r="R965" s="6"/>
      <c r="S965" s="6"/>
      <c r="T965" s="6"/>
      <c r="U965" s="6"/>
      <c r="V965" s="138"/>
      <c r="W965" s="7"/>
      <c r="X965" s="136"/>
      <c r="Y965" s="7"/>
      <c r="Z965" s="7"/>
      <c r="AA965" s="7"/>
      <c r="AB965" s="7"/>
      <c r="AC965" s="7"/>
      <c r="AD965" s="7"/>
      <c r="AE965" s="7"/>
      <c r="AF965" s="6"/>
      <c r="AG965" s="6"/>
      <c r="AH965" s="6"/>
      <c r="AI965" s="6"/>
      <c r="AJ965" s="6"/>
      <c r="AK965" s="6"/>
    </row>
    <row r="966" ht="14.25" customHeight="1">
      <c r="A966" s="6"/>
      <c r="B966" s="6"/>
      <c r="C966" s="6"/>
      <c r="D966" s="6"/>
      <c r="E966" s="136"/>
      <c r="F966" s="136"/>
      <c r="G966" s="136"/>
      <c r="H966" s="136"/>
      <c r="I966" s="136"/>
      <c r="J966" s="136"/>
      <c r="K966" s="136"/>
      <c r="L966" s="137"/>
      <c r="M966" s="136"/>
      <c r="N966" s="136"/>
      <c r="O966" s="136"/>
      <c r="P966" s="7"/>
      <c r="Q966" s="6"/>
      <c r="R966" s="6"/>
      <c r="S966" s="6"/>
      <c r="T966" s="6"/>
      <c r="U966" s="6"/>
      <c r="V966" s="138"/>
      <c r="W966" s="7"/>
      <c r="X966" s="136"/>
      <c r="Y966" s="7"/>
      <c r="Z966" s="7"/>
      <c r="AA966" s="7"/>
      <c r="AB966" s="7"/>
      <c r="AC966" s="7"/>
      <c r="AD966" s="7"/>
      <c r="AE966" s="7"/>
      <c r="AF966" s="6"/>
      <c r="AG966" s="6"/>
      <c r="AH966" s="6"/>
      <c r="AI966" s="6"/>
      <c r="AJ966" s="6"/>
      <c r="AK966" s="6"/>
    </row>
    <row r="967" ht="14.25" customHeight="1">
      <c r="A967" s="6"/>
      <c r="B967" s="6"/>
      <c r="C967" s="6"/>
      <c r="D967" s="6"/>
      <c r="E967" s="136"/>
      <c r="F967" s="136"/>
      <c r="G967" s="136"/>
      <c r="H967" s="136"/>
      <c r="I967" s="136"/>
      <c r="J967" s="136"/>
      <c r="K967" s="136"/>
      <c r="L967" s="137"/>
      <c r="M967" s="136"/>
      <c r="N967" s="136"/>
      <c r="O967" s="136"/>
      <c r="P967" s="7"/>
      <c r="Q967" s="6"/>
      <c r="R967" s="6"/>
      <c r="S967" s="6"/>
      <c r="T967" s="6"/>
      <c r="U967" s="6"/>
      <c r="V967" s="138"/>
      <c r="W967" s="7"/>
      <c r="X967" s="136"/>
      <c r="Y967" s="7"/>
      <c r="Z967" s="7"/>
      <c r="AA967" s="7"/>
      <c r="AB967" s="7"/>
      <c r="AC967" s="7"/>
      <c r="AD967" s="7"/>
      <c r="AE967" s="7"/>
      <c r="AF967" s="6"/>
      <c r="AG967" s="6"/>
      <c r="AH967" s="6"/>
      <c r="AI967" s="6"/>
      <c r="AJ967" s="6"/>
      <c r="AK967" s="6"/>
    </row>
    <row r="968" ht="14.25" customHeight="1">
      <c r="A968" s="6"/>
      <c r="B968" s="6"/>
      <c r="C968" s="6"/>
      <c r="D968" s="6"/>
      <c r="E968" s="136"/>
      <c r="F968" s="136"/>
      <c r="G968" s="136"/>
      <c r="H968" s="136"/>
      <c r="I968" s="136"/>
      <c r="J968" s="136"/>
      <c r="K968" s="136"/>
      <c r="L968" s="137"/>
      <c r="M968" s="136"/>
      <c r="N968" s="136"/>
      <c r="O968" s="136"/>
      <c r="P968" s="7"/>
      <c r="Q968" s="6"/>
      <c r="R968" s="6"/>
      <c r="S968" s="6"/>
      <c r="T968" s="6"/>
      <c r="U968" s="6"/>
      <c r="V968" s="138"/>
      <c r="W968" s="7"/>
      <c r="X968" s="136"/>
      <c r="Y968" s="7"/>
      <c r="Z968" s="7"/>
      <c r="AA968" s="7"/>
      <c r="AB968" s="7"/>
      <c r="AC968" s="7"/>
      <c r="AD968" s="7"/>
      <c r="AE968" s="7"/>
      <c r="AF968" s="6"/>
      <c r="AG968" s="6"/>
      <c r="AH968" s="6"/>
      <c r="AI968" s="6"/>
      <c r="AJ968" s="6"/>
      <c r="AK968" s="6"/>
    </row>
    <row r="969" ht="14.25" customHeight="1">
      <c r="A969" s="6"/>
      <c r="B969" s="6"/>
      <c r="C969" s="6"/>
      <c r="D969" s="6"/>
      <c r="E969" s="136"/>
      <c r="F969" s="136"/>
      <c r="G969" s="136"/>
      <c r="H969" s="136"/>
      <c r="I969" s="136"/>
      <c r="J969" s="136"/>
      <c r="K969" s="136"/>
      <c r="L969" s="137"/>
      <c r="M969" s="136"/>
      <c r="N969" s="136"/>
      <c r="O969" s="136"/>
      <c r="P969" s="7"/>
      <c r="Q969" s="6"/>
      <c r="R969" s="6"/>
      <c r="S969" s="6"/>
      <c r="T969" s="6"/>
      <c r="U969" s="6"/>
      <c r="V969" s="138"/>
      <c r="W969" s="7"/>
      <c r="X969" s="136"/>
      <c r="Y969" s="7"/>
      <c r="Z969" s="7"/>
      <c r="AA969" s="7"/>
      <c r="AB969" s="7"/>
      <c r="AC969" s="7"/>
      <c r="AD969" s="7"/>
      <c r="AE969" s="7"/>
      <c r="AF969" s="6"/>
      <c r="AG969" s="6"/>
      <c r="AH969" s="6"/>
      <c r="AI969" s="6"/>
      <c r="AJ969" s="6"/>
      <c r="AK969" s="6"/>
    </row>
    <row r="970" ht="14.25" customHeight="1">
      <c r="A970" s="6"/>
      <c r="B970" s="6"/>
      <c r="C970" s="6"/>
      <c r="D970" s="6"/>
      <c r="E970" s="136"/>
      <c r="F970" s="136"/>
      <c r="G970" s="136"/>
      <c r="H970" s="136"/>
      <c r="I970" s="136"/>
      <c r="J970" s="136"/>
      <c r="K970" s="136"/>
      <c r="L970" s="137"/>
      <c r="M970" s="136"/>
      <c r="N970" s="136"/>
      <c r="O970" s="136"/>
      <c r="P970" s="7"/>
      <c r="Q970" s="6"/>
      <c r="R970" s="6"/>
      <c r="S970" s="6"/>
      <c r="T970" s="6"/>
      <c r="U970" s="6"/>
      <c r="V970" s="138"/>
      <c r="W970" s="7"/>
      <c r="X970" s="136"/>
      <c r="Y970" s="7"/>
      <c r="Z970" s="7"/>
      <c r="AA970" s="7"/>
      <c r="AB970" s="7"/>
      <c r="AC970" s="7"/>
      <c r="AD970" s="7"/>
      <c r="AE970" s="7"/>
      <c r="AF970" s="6"/>
      <c r="AG970" s="6"/>
      <c r="AH970" s="6"/>
      <c r="AI970" s="6"/>
      <c r="AJ970" s="6"/>
      <c r="AK970" s="6"/>
    </row>
    <row r="971" ht="14.25" customHeight="1">
      <c r="A971" s="6"/>
      <c r="B971" s="6"/>
      <c r="C971" s="6"/>
      <c r="D971" s="6"/>
      <c r="E971" s="136"/>
      <c r="F971" s="136"/>
      <c r="G971" s="136"/>
      <c r="H971" s="136"/>
      <c r="I971" s="136"/>
      <c r="J971" s="136"/>
      <c r="K971" s="136"/>
      <c r="L971" s="137"/>
      <c r="M971" s="136"/>
      <c r="N971" s="136"/>
      <c r="O971" s="136"/>
      <c r="P971" s="7"/>
      <c r="Q971" s="6"/>
      <c r="R971" s="6"/>
      <c r="S971" s="6"/>
      <c r="T971" s="6"/>
      <c r="U971" s="6"/>
      <c r="V971" s="138"/>
      <c r="W971" s="7"/>
      <c r="X971" s="136"/>
      <c r="Y971" s="7"/>
      <c r="Z971" s="7"/>
      <c r="AA971" s="7"/>
      <c r="AB971" s="7"/>
      <c r="AC971" s="7"/>
      <c r="AD971" s="7"/>
      <c r="AE971" s="7"/>
      <c r="AF971" s="6"/>
      <c r="AG971" s="6"/>
      <c r="AH971" s="6"/>
      <c r="AI971" s="6"/>
      <c r="AJ971" s="6"/>
      <c r="AK971" s="6"/>
    </row>
    <row r="972" ht="14.25" customHeight="1">
      <c r="A972" s="6"/>
      <c r="B972" s="6"/>
      <c r="C972" s="6"/>
      <c r="D972" s="6"/>
      <c r="E972" s="136"/>
      <c r="F972" s="136"/>
      <c r="G972" s="136"/>
      <c r="H972" s="136"/>
      <c r="I972" s="136"/>
      <c r="J972" s="136"/>
      <c r="K972" s="136"/>
      <c r="L972" s="137"/>
      <c r="M972" s="136"/>
      <c r="N972" s="136"/>
      <c r="O972" s="136"/>
      <c r="P972" s="7"/>
      <c r="Q972" s="6"/>
      <c r="R972" s="6"/>
      <c r="S972" s="6"/>
      <c r="T972" s="6"/>
      <c r="U972" s="6"/>
      <c r="V972" s="138"/>
      <c r="W972" s="7"/>
      <c r="X972" s="136"/>
      <c r="Y972" s="7"/>
      <c r="Z972" s="7"/>
      <c r="AA972" s="7"/>
      <c r="AB972" s="7"/>
      <c r="AC972" s="7"/>
      <c r="AD972" s="7"/>
      <c r="AE972" s="7"/>
      <c r="AF972" s="6"/>
      <c r="AG972" s="6"/>
      <c r="AH972" s="6"/>
      <c r="AI972" s="6"/>
      <c r="AJ972" s="6"/>
      <c r="AK972" s="6"/>
    </row>
    <row r="973" ht="14.25" customHeight="1">
      <c r="A973" s="6"/>
      <c r="B973" s="6"/>
      <c r="C973" s="6"/>
      <c r="D973" s="6"/>
      <c r="E973" s="136"/>
      <c r="F973" s="136"/>
      <c r="G973" s="136"/>
      <c r="H973" s="136"/>
      <c r="I973" s="136"/>
      <c r="J973" s="136"/>
      <c r="K973" s="136"/>
      <c r="L973" s="137"/>
      <c r="M973" s="136"/>
      <c r="N973" s="136"/>
      <c r="O973" s="136"/>
      <c r="P973" s="7"/>
      <c r="Q973" s="6"/>
      <c r="R973" s="6"/>
      <c r="S973" s="6"/>
      <c r="T973" s="6"/>
      <c r="U973" s="6"/>
      <c r="V973" s="138"/>
      <c r="W973" s="7"/>
      <c r="X973" s="136"/>
      <c r="Y973" s="7"/>
      <c r="Z973" s="7"/>
      <c r="AA973" s="7"/>
      <c r="AB973" s="7"/>
      <c r="AC973" s="7"/>
      <c r="AD973" s="7"/>
      <c r="AE973" s="7"/>
      <c r="AF973" s="6"/>
      <c r="AG973" s="6"/>
      <c r="AH973" s="6"/>
      <c r="AI973" s="6"/>
      <c r="AJ973" s="6"/>
      <c r="AK973" s="6"/>
    </row>
    <row r="974" ht="14.25" customHeight="1">
      <c r="A974" s="6"/>
      <c r="B974" s="6"/>
      <c r="C974" s="6"/>
      <c r="D974" s="6"/>
      <c r="E974" s="136"/>
      <c r="F974" s="136"/>
      <c r="G974" s="136"/>
      <c r="H974" s="136"/>
      <c r="I974" s="136"/>
      <c r="J974" s="136"/>
      <c r="K974" s="136"/>
      <c r="L974" s="137"/>
      <c r="M974" s="136"/>
      <c r="N974" s="136"/>
      <c r="O974" s="136"/>
      <c r="P974" s="7"/>
      <c r="Q974" s="6"/>
      <c r="R974" s="6"/>
      <c r="S974" s="6"/>
      <c r="T974" s="6"/>
      <c r="U974" s="6"/>
      <c r="V974" s="138"/>
      <c r="W974" s="7"/>
      <c r="X974" s="136"/>
      <c r="Y974" s="7"/>
      <c r="Z974" s="7"/>
      <c r="AA974" s="7"/>
      <c r="AB974" s="7"/>
      <c r="AC974" s="7"/>
      <c r="AD974" s="7"/>
      <c r="AE974" s="7"/>
      <c r="AF974" s="6"/>
      <c r="AG974" s="6"/>
      <c r="AH974" s="6"/>
      <c r="AI974" s="6"/>
      <c r="AJ974" s="6"/>
      <c r="AK974" s="6"/>
    </row>
    <row r="975" ht="14.25" customHeight="1">
      <c r="A975" s="6"/>
      <c r="B975" s="6"/>
      <c r="C975" s="6"/>
      <c r="D975" s="6"/>
      <c r="E975" s="136"/>
      <c r="F975" s="136"/>
      <c r="G975" s="136"/>
      <c r="H975" s="136"/>
      <c r="I975" s="136"/>
      <c r="J975" s="136"/>
      <c r="K975" s="136"/>
      <c r="L975" s="137"/>
      <c r="M975" s="136"/>
      <c r="N975" s="136"/>
      <c r="O975" s="136"/>
      <c r="P975" s="7"/>
      <c r="Q975" s="6"/>
      <c r="R975" s="6"/>
      <c r="S975" s="6"/>
      <c r="T975" s="6"/>
      <c r="U975" s="6"/>
      <c r="V975" s="138"/>
      <c r="W975" s="7"/>
      <c r="X975" s="136"/>
      <c r="Y975" s="7"/>
      <c r="Z975" s="7"/>
      <c r="AA975" s="7"/>
      <c r="AB975" s="7"/>
      <c r="AC975" s="7"/>
      <c r="AD975" s="7"/>
      <c r="AE975" s="7"/>
      <c r="AF975" s="6"/>
      <c r="AG975" s="6"/>
      <c r="AH975" s="6"/>
      <c r="AI975" s="6"/>
      <c r="AJ975" s="6"/>
      <c r="AK975" s="6"/>
    </row>
    <row r="976" ht="14.25" customHeight="1">
      <c r="A976" s="6"/>
      <c r="B976" s="6"/>
      <c r="C976" s="6"/>
      <c r="D976" s="6"/>
      <c r="E976" s="136"/>
      <c r="F976" s="136"/>
      <c r="G976" s="136"/>
      <c r="H976" s="136"/>
      <c r="I976" s="136"/>
      <c r="J976" s="136"/>
      <c r="K976" s="136"/>
      <c r="L976" s="137"/>
      <c r="M976" s="136"/>
      <c r="N976" s="136"/>
      <c r="O976" s="136"/>
      <c r="P976" s="7"/>
      <c r="Q976" s="6"/>
      <c r="R976" s="6"/>
      <c r="S976" s="6"/>
      <c r="T976" s="6"/>
      <c r="U976" s="6"/>
      <c r="V976" s="138"/>
      <c r="W976" s="7"/>
      <c r="X976" s="136"/>
      <c r="Y976" s="7"/>
      <c r="Z976" s="7"/>
      <c r="AA976" s="7"/>
      <c r="AB976" s="7"/>
      <c r="AC976" s="7"/>
      <c r="AD976" s="7"/>
      <c r="AE976" s="7"/>
      <c r="AF976" s="6"/>
      <c r="AG976" s="6"/>
      <c r="AH976" s="6"/>
      <c r="AI976" s="6"/>
      <c r="AJ976" s="6"/>
      <c r="AK976" s="6"/>
    </row>
    <row r="977" ht="14.25" customHeight="1">
      <c r="A977" s="6"/>
      <c r="B977" s="6"/>
      <c r="C977" s="6"/>
      <c r="D977" s="6"/>
      <c r="E977" s="136"/>
      <c r="F977" s="136"/>
      <c r="G977" s="136"/>
      <c r="H977" s="136"/>
      <c r="I977" s="136"/>
      <c r="J977" s="136"/>
      <c r="K977" s="136"/>
      <c r="L977" s="137"/>
      <c r="M977" s="136"/>
      <c r="N977" s="136"/>
      <c r="O977" s="136"/>
      <c r="P977" s="7"/>
      <c r="Q977" s="6"/>
      <c r="R977" s="6"/>
      <c r="S977" s="6"/>
      <c r="T977" s="6"/>
      <c r="U977" s="6"/>
      <c r="V977" s="138"/>
      <c r="W977" s="7"/>
      <c r="X977" s="136"/>
      <c r="Y977" s="7"/>
      <c r="Z977" s="7"/>
      <c r="AA977" s="7"/>
      <c r="AB977" s="7"/>
      <c r="AC977" s="7"/>
      <c r="AD977" s="7"/>
      <c r="AE977" s="7"/>
      <c r="AF977" s="6"/>
      <c r="AG977" s="6"/>
      <c r="AH977" s="6"/>
      <c r="AI977" s="6"/>
      <c r="AJ977" s="6"/>
      <c r="AK977" s="6"/>
    </row>
    <row r="978" ht="14.25" customHeight="1">
      <c r="A978" s="6"/>
      <c r="B978" s="6"/>
      <c r="C978" s="6"/>
      <c r="D978" s="6"/>
      <c r="E978" s="136"/>
      <c r="F978" s="136"/>
      <c r="G978" s="136"/>
      <c r="H978" s="136"/>
      <c r="I978" s="136"/>
      <c r="J978" s="136"/>
      <c r="K978" s="136"/>
      <c r="L978" s="137"/>
      <c r="M978" s="136"/>
      <c r="N978" s="136"/>
      <c r="O978" s="136"/>
      <c r="P978" s="7"/>
      <c r="Q978" s="6"/>
      <c r="R978" s="6"/>
      <c r="S978" s="6"/>
      <c r="T978" s="6"/>
      <c r="U978" s="6"/>
      <c r="V978" s="138"/>
      <c r="W978" s="7"/>
      <c r="X978" s="136"/>
      <c r="Y978" s="7"/>
      <c r="Z978" s="7"/>
      <c r="AA978" s="7"/>
      <c r="AB978" s="7"/>
      <c r="AC978" s="7"/>
      <c r="AD978" s="7"/>
      <c r="AE978" s="7"/>
      <c r="AF978" s="6"/>
      <c r="AG978" s="6"/>
      <c r="AH978" s="6"/>
      <c r="AI978" s="6"/>
      <c r="AJ978" s="6"/>
      <c r="AK978" s="6"/>
    </row>
    <row r="979" ht="14.25" customHeight="1">
      <c r="A979" s="6"/>
      <c r="B979" s="6"/>
      <c r="C979" s="6"/>
      <c r="D979" s="6"/>
      <c r="E979" s="136"/>
      <c r="F979" s="136"/>
      <c r="G979" s="136"/>
      <c r="H979" s="136"/>
      <c r="I979" s="136"/>
      <c r="J979" s="136"/>
      <c r="K979" s="136"/>
      <c r="L979" s="137"/>
      <c r="M979" s="136"/>
      <c r="N979" s="136"/>
      <c r="O979" s="136"/>
      <c r="P979" s="7"/>
      <c r="Q979" s="6"/>
      <c r="R979" s="6"/>
      <c r="S979" s="6"/>
      <c r="T979" s="6"/>
      <c r="U979" s="6"/>
      <c r="V979" s="138"/>
      <c r="W979" s="7"/>
      <c r="X979" s="136"/>
      <c r="Y979" s="7"/>
      <c r="Z979" s="7"/>
      <c r="AA979" s="7"/>
      <c r="AB979" s="7"/>
      <c r="AC979" s="7"/>
      <c r="AD979" s="7"/>
      <c r="AE979" s="7"/>
      <c r="AF979" s="6"/>
      <c r="AG979" s="6"/>
      <c r="AH979" s="6"/>
      <c r="AI979" s="6"/>
      <c r="AJ979" s="6"/>
      <c r="AK979" s="6"/>
    </row>
  </sheetData>
  <mergeCells count="4">
    <mergeCell ref="A2:A17"/>
    <mergeCell ref="A18:A33"/>
    <mergeCell ref="A34:A49"/>
    <mergeCell ref="A50:A65"/>
  </mergeCells>
  <conditionalFormatting sqref="E2:K65 M2:O65 R72:R73 R77:R78 R82:R83 R87:R88">
    <cfRule type="colorScale" priority="1">
      <colorScale>
        <cfvo type="min"/>
        <cfvo type="max"/>
        <color rgb="FFFFFFFF"/>
        <color rgb="FFFFD666"/>
      </colorScale>
    </cfRule>
  </conditionalFormatting>
  <conditionalFormatting sqref="S1 AH72:AH194 S89:S979">
    <cfRule type="colorScale" priority="2">
      <colorScale>
        <cfvo type="min"/>
        <cfvo type="percentile" val="50"/>
        <cfvo type="max"/>
        <color rgb="FFE67C73"/>
        <color rgb="FFFFD666"/>
        <color rgb="FF63BE7B"/>
      </colorScale>
    </cfRule>
  </conditionalFormatting>
  <dataValidations>
    <dataValidation type="list" allowBlank="1" sqref="D2:D65 D72:D73 D77:D78 D82:D83 D87:D88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10.0"/>
    <col customWidth="1" min="3" max="3" width="8.57"/>
    <col customWidth="1" min="4" max="4" width="8.86"/>
    <col customWidth="1" hidden="1" min="5" max="5" width="10.14"/>
    <col customWidth="1" hidden="1" min="6" max="6" width="10.43"/>
    <col hidden="1" min="7" max="8" width="14.43"/>
    <col customWidth="1" min="10" max="10" width="23.14"/>
    <col customWidth="1" min="12" max="12" width="9.43"/>
    <col customWidth="1" min="13" max="13" width="11.29"/>
    <col customWidth="1" min="15" max="15" width="25.0"/>
    <col customWidth="1" min="16" max="16" width="11.43"/>
    <col customWidth="1" min="17" max="17" width="8.86"/>
    <col customWidth="1" min="18" max="18" width="9.0"/>
    <col customWidth="1" min="20" max="20" width="21.43"/>
    <col customWidth="1" min="21" max="21" width="8.57"/>
    <col customWidth="1" min="22" max="22" width="10.0"/>
    <col customWidth="1" min="23" max="23" width="10.29"/>
    <col customWidth="1" min="25" max="25" width="22.29"/>
    <col customWidth="1" min="27" max="27" width="7.86"/>
    <col customWidth="1" min="28" max="28" width="9.43"/>
  </cols>
  <sheetData>
    <row r="1">
      <c r="A1" s="6"/>
      <c r="B1" s="6"/>
      <c r="C1" s="6"/>
      <c r="D1" s="4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>
      <c r="A2" s="6"/>
      <c r="B2" s="6"/>
      <c r="C2" s="6"/>
      <c r="D2" s="4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>
      <c r="A3" s="11" t="s">
        <v>94</v>
      </c>
      <c r="B3" s="11" t="s">
        <v>12</v>
      </c>
      <c r="C3" s="11" t="s">
        <v>95</v>
      </c>
      <c r="D3" s="149" t="s">
        <v>96</v>
      </c>
      <c r="E3" s="6"/>
      <c r="F3" s="11" t="s">
        <v>8</v>
      </c>
      <c r="G3" s="6"/>
      <c r="H3" s="6"/>
      <c r="I3" s="6"/>
      <c r="J3" s="11" t="s">
        <v>94</v>
      </c>
      <c r="K3" s="11" t="s">
        <v>12</v>
      </c>
      <c r="L3" s="11" t="s">
        <v>95</v>
      </c>
      <c r="M3" s="11" t="s">
        <v>96</v>
      </c>
      <c r="N3" s="6"/>
      <c r="O3" s="11" t="s">
        <v>94</v>
      </c>
      <c r="P3" s="11" t="s">
        <v>12</v>
      </c>
      <c r="Q3" s="11" t="s">
        <v>95</v>
      </c>
      <c r="R3" s="11" t="s">
        <v>96</v>
      </c>
      <c r="T3" s="11" t="s">
        <v>94</v>
      </c>
      <c r="U3" s="11" t="s">
        <v>12</v>
      </c>
      <c r="V3" s="11" t="s">
        <v>95</v>
      </c>
      <c r="W3" s="11" t="s">
        <v>96</v>
      </c>
      <c r="X3" s="11"/>
      <c r="Y3" s="11" t="s">
        <v>94</v>
      </c>
      <c r="Z3" s="11" t="s">
        <v>12</v>
      </c>
      <c r="AA3" s="11" t="s">
        <v>95</v>
      </c>
      <c r="AB3" s="11" t="s">
        <v>96</v>
      </c>
    </row>
    <row r="4">
      <c r="A4" s="11" t="s">
        <v>97</v>
      </c>
      <c r="B4" s="150" t="s">
        <v>58</v>
      </c>
      <c r="C4" s="11">
        <v>15.6</v>
      </c>
      <c r="D4" s="149">
        <v>0.32</v>
      </c>
      <c r="E4" s="11">
        <v>3.13</v>
      </c>
      <c r="F4" s="6">
        <f t="shared" ref="F4:F15" si="1">E4*100-100</f>
        <v>213</v>
      </c>
      <c r="G4" s="6"/>
      <c r="H4" s="102" t="s">
        <v>55</v>
      </c>
      <c r="I4" s="6"/>
      <c r="J4" s="11" t="s">
        <v>98</v>
      </c>
      <c r="K4" s="151" t="s">
        <v>80</v>
      </c>
      <c r="L4" s="11">
        <v>18.3</v>
      </c>
      <c r="M4" s="149">
        <v>0.53</v>
      </c>
      <c r="N4" s="6"/>
      <c r="O4" s="11" t="s">
        <v>99</v>
      </c>
      <c r="P4" s="152" t="s">
        <v>54</v>
      </c>
      <c r="Q4" s="11">
        <v>17.8</v>
      </c>
      <c r="R4" s="149">
        <v>0.411</v>
      </c>
      <c r="T4" s="11" t="s">
        <v>100</v>
      </c>
      <c r="U4" s="153" t="s">
        <v>32</v>
      </c>
      <c r="V4" s="11">
        <v>16.7</v>
      </c>
      <c r="W4" s="149">
        <v>0.226</v>
      </c>
      <c r="X4" s="149"/>
      <c r="Y4" s="11" t="s">
        <v>101</v>
      </c>
      <c r="Z4" s="154" t="s">
        <v>102</v>
      </c>
      <c r="AA4" s="11">
        <v>17.8</v>
      </c>
      <c r="AB4" s="149">
        <v>0.357</v>
      </c>
    </row>
    <row r="5">
      <c r="A5" s="11" t="s">
        <v>103</v>
      </c>
      <c r="B5" s="99" t="s">
        <v>52</v>
      </c>
      <c r="C5" s="11">
        <v>12.9</v>
      </c>
      <c r="D5" s="149">
        <v>0.152</v>
      </c>
      <c r="E5" s="11">
        <v>6.58</v>
      </c>
      <c r="F5" s="6">
        <f t="shared" si="1"/>
        <v>558</v>
      </c>
      <c r="G5" s="6"/>
      <c r="H5" s="124" t="s">
        <v>76</v>
      </c>
      <c r="I5" s="6"/>
      <c r="J5" s="11" t="s">
        <v>104</v>
      </c>
      <c r="K5" s="151" t="s">
        <v>80</v>
      </c>
      <c r="L5" s="11">
        <v>13.1</v>
      </c>
      <c r="M5" s="149">
        <v>0.17</v>
      </c>
      <c r="N5" s="6"/>
      <c r="O5" s="11" t="s">
        <v>105</v>
      </c>
      <c r="P5" s="152" t="s">
        <v>54</v>
      </c>
      <c r="Q5" s="11">
        <v>13.4</v>
      </c>
      <c r="R5" s="149">
        <v>0.161</v>
      </c>
      <c r="T5" s="11" t="s">
        <v>106</v>
      </c>
      <c r="U5" s="155" t="s">
        <v>86</v>
      </c>
      <c r="V5" s="11">
        <v>15.4</v>
      </c>
      <c r="W5" s="149">
        <v>0.195</v>
      </c>
      <c r="X5" s="149"/>
      <c r="Y5" s="11" t="s">
        <v>107</v>
      </c>
      <c r="Z5" s="156" t="s">
        <v>108</v>
      </c>
      <c r="AA5" s="11">
        <v>16.9</v>
      </c>
      <c r="AB5" s="149">
        <v>0.306</v>
      </c>
    </row>
    <row r="6">
      <c r="A6" s="11" t="s">
        <v>109</v>
      </c>
      <c r="B6" s="150" t="s">
        <v>58</v>
      </c>
      <c r="C6" s="11">
        <v>11.6</v>
      </c>
      <c r="D6" s="149">
        <v>0.102</v>
      </c>
      <c r="E6" s="11">
        <v>9.8</v>
      </c>
      <c r="F6" s="6">
        <f t="shared" si="1"/>
        <v>880</v>
      </c>
      <c r="G6" s="6"/>
      <c r="H6" s="44" t="s">
        <v>24</v>
      </c>
      <c r="I6" s="6"/>
      <c r="J6" s="11" t="s">
        <v>110</v>
      </c>
      <c r="K6" s="151" t="s">
        <v>80</v>
      </c>
      <c r="L6" s="11">
        <v>11.5</v>
      </c>
      <c r="M6" s="149">
        <v>0.1</v>
      </c>
      <c r="N6" s="6"/>
      <c r="O6" s="11" t="s">
        <v>111</v>
      </c>
      <c r="P6" s="157" t="s">
        <v>112</v>
      </c>
      <c r="Q6" s="11">
        <v>11.4</v>
      </c>
      <c r="R6" s="149">
        <v>0.078</v>
      </c>
      <c r="T6" s="11" t="s">
        <v>113</v>
      </c>
      <c r="U6" s="155" t="s">
        <v>86</v>
      </c>
      <c r="V6" s="11">
        <v>14.7</v>
      </c>
      <c r="W6" s="149">
        <v>0.164</v>
      </c>
      <c r="X6" s="149"/>
      <c r="Y6" s="11" t="s">
        <v>114</v>
      </c>
      <c r="Z6" s="156" t="s">
        <v>108</v>
      </c>
      <c r="AA6" s="11">
        <v>13.6</v>
      </c>
      <c r="AB6" s="149">
        <v>0.117</v>
      </c>
    </row>
    <row r="7">
      <c r="A7" s="11" t="s">
        <v>115</v>
      </c>
      <c r="B7" s="150" t="s">
        <v>58</v>
      </c>
      <c r="C7" s="11">
        <v>11.0</v>
      </c>
      <c r="D7" s="149">
        <v>0.093</v>
      </c>
      <c r="E7" s="11">
        <v>10.75</v>
      </c>
      <c r="F7" s="6">
        <f t="shared" si="1"/>
        <v>975</v>
      </c>
      <c r="G7" s="6"/>
      <c r="H7" s="158" t="s">
        <v>116</v>
      </c>
      <c r="I7" s="6"/>
      <c r="J7" s="11" t="s">
        <v>117</v>
      </c>
      <c r="K7" s="159" t="s">
        <v>118</v>
      </c>
      <c r="L7" s="11">
        <v>10.9</v>
      </c>
      <c r="M7" s="149">
        <v>0.07</v>
      </c>
      <c r="N7" s="6"/>
      <c r="O7" s="11" t="s">
        <v>119</v>
      </c>
      <c r="P7" s="157" t="s">
        <v>112</v>
      </c>
      <c r="Q7" s="11">
        <v>11.5</v>
      </c>
      <c r="R7" s="149">
        <v>0.078</v>
      </c>
      <c r="T7" s="11" t="s">
        <v>120</v>
      </c>
      <c r="U7" s="153" t="s">
        <v>32</v>
      </c>
      <c r="V7" s="11">
        <v>14.1</v>
      </c>
      <c r="W7" s="149">
        <v>0.127</v>
      </c>
      <c r="X7" s="149"/>
      <c r="Y7" s="11" t="s">
        <v>121</v>
      </c>
      <c r="Z7" s="156" t="s">
        <v>108</v>
      </c>
      <c r="AA7" s="11">
        <v>12.5</v>
      </c>
      <c r="AB7" s="149">
        <v>0.093</v>
      </c>
    </row>
    <row r="8">
      <c r="A8" s="11" t="s">
        <v>122</v>
      </c>
      <c r="B8" s="150" t="s">
        <v>58</v>
      </c>
      <c r="C8" s="11">
        <v>11.2</v>
      </c>
      <c r="D8" s="149">
        <v>0.084</v>
      </c>
      <c r="E8" s="11">
        <v>11.9</v>
      </c>
      <c r="F8" s="6">
        <f t="shared" si="1"/>
        <v>1090</v>
      </c>
      <c r="G8" s="6"/>
      <c r="H8" s="150" t="s">
        <v>58</v>
      </c>
      <c r="I8" s="6"/>
      <c r="J8" s="11" t="s">
        <v>123</v>
      </c>
      <c r="K8" s="159" t="s">
        <v>118</v>
      </c>
      <c r="L8" s="11">
        <v>10.1</v>
      </c>
      <c r="M8" s="149">
        <v>0.06</v>
      </c>
      <c r="N8" s="6"/>
      <c r="O8" s="11" t="s">
        <v>124</v>
      </c>
      <c r="P8" s="157" t="s">
        <v>112</v>
      </c>
      <c r="Q8" s="11">
        <v>11.5</v>
      </c>
      <c r="R8" s="149">
        <v>0.076</v>
      </c>
      <c r="T8" s="11" t="s">
        <v>125</v>
      </c>
      <c r="U8" s="153" t="s">
        <v>32</v>
      </c>
      <c r="V8" s="11">
        <v>14.5</v>
      </c>
      <c r="W8" s="149">
        <v>0.109</v>
      </c>
      <c r="X8" s="149"/>
      <c r="Y8" s="11" t="s">
        <v>126</v>
      </c>
      <c r="Z8" s="154" t="s">
        <v>102</v>
      </c>
      <c r="AA8" s="11">
        <v>12.0</v>
      </c>
      <c r="AB8" s="149">
        <v>0.071</v>
      </c>
    </row>
    <row r="9">
      <c r="A9" s="11" t="s">
        <v>127</v>
      </c>
      <c r="B9" s="99" t="s">
        <v>52</v>
      </c>
      <c r="C9" s="11">
        <v>10.2</v>
      </c>
      <c r="D9" s="149">
        <v>0.069</v>
      </c>
      <c r="E9" s="11">
        <v>14.49</v>
      </c>
      <c r="F9" s="6">
        <f t="shared" si="1"/>
        <v>1349</v>
      </c>
      <c r="G9" s="6"/>
      <c r="H9" s="99" t="s">
        <v>52</v>
      </c>
      <c r="I9" s="6"/>
      <c r="J9" s="11" t="s">
        <v>128</v>
      </c>
      <c r="K9" s="159" t="s">
        <v>118</v>
      </c>
      <c r="L9" s="11">
        <v>9.2</v>
      </c>
      <c r="M9" s="149">
        <v>0.04</v>
      </c>
      <c r="N9" s="6"/>
      <c r="O9" s="11" t="s">
        <v>129</v>
      </c>
      <c r="P9" s="152" t="s">
        <v>54</v>
      </c>
      <c r="Q9" s="11">
        <v>11.4</v>
      </c>
      <c r="R9" s="149">
        <v>0.067</v>
      </c>
      <c r="T9" s="11" t="s">
        <v>130</v>
      </c>
      <c r="U9" s="155" t="s">
        <v>86</v>
      </c>
      <c r="V9" s="11">
        <v>12.9</v>
      </c>
      <c r="W9" s="149">
        <v>0.07</v>
      </c>
      <c r="X9" s="149"/>
      <c r="Y9" s="11" t="s">
        <v>131</v>
      </c>
      <c r="Z9" s="154" t="s">
        <v>102</v>
      </c>
      <c r="AA9" s="11">
        <v>9.7</v>
      </c>
      <c r="AB9" s="149">
        <v>0.026</v>
      </c>
    </row>
    <row r="10">
      <c r="A10" s="11" t="s">
        <v>132</v>
      </c>
      <c r="B10" s="99" t="s">
        <v>52</v>
      </c>
      <c r="C10" s="11">
        <v>9.1</v>
      </c>
      <c r="D10" s="149">
        <v>0.044</v>
      </c>
      <c r="E10" s="11">
        <v>22.73</v>
      </c>
      <c r="F10" s="6">
        <f t="shared" si="1"/>
        <v>2173</v>
      </c>
      <c r="G10" s="6"/>
      <c r="H10" s="99" t="s">
        <v>52</v>
      </c>
      <c r="I10" s="6"/>
      <c r="J10" s="11" t="s">
        <v>133</v>
      </c>
      <c r="K10" s="151" t="s">
        <v>80</v>
      </c>
      <c r="L10" s="11">
        <v>8.0</v>
      </c>
      <c r="M10" s="149">
        <v>0.02</v>
      </c>
      <c r="N10" s="6"/>
      <c r="O10" s="11" t="s">
        <v>134</v>
      </c>
      <c r="P10" s="152" t="s">
        <v>54</v>
      </c>
      <c r="Q10" s="11">
        <v>10.8</v>
      </c>
      <c r="R10" s="149">
        <v>0.059</v>
      </c>
      <c r="T10" s="11" t="s">
        <v>135</v>
      </c>
      <c r="U10" s="153" t="s">
        <v>32</v>
      </c>
      <c r="V10" s="11">
        <v>12.7</v>
      </c>
      <c r="W10" s="149">
        <v>0.057</v>
      </c>
      <c r="X10" s="149"/>
      <c r="Y10" s="11" t="s">
        <v>136</v>
      </c>
      <c r="Z10" s="156" t="s">
        <v>108</v>
      </c>
      <c r="AA10" s="11">
        <v>10.0</v>
      </c>
      <c r="AB10" s="149">
        <v>0.019</v>
      </c>
    </row>
    <row r="11">
      <c r="A11" s="11" t="s">
        <v>137</v>
      </c>
      <c r="B11" s="99" t="s">
        <v>52</v>
      </c>
      <c r="C11" s="11">
        <v>9.6</v>
      </c>
      <c r="D11" s="149">
        <v>0.043</v>
      </c>
      <c r="E11" s="11">
        <v>23.26</v>
      </c>
      <c r="F11" s="6">
        <f t="shared" si="1"/>
        <v>2226</v>
      </c>
      <c r="G11" s="6"/>
      <c r="H11" s="109" t="s">
        <v>64</v>
      </c>
      <c r="I11" s="6"/>
      <c r="J11" s="11" t="s">
        <v>138</v>
      </c>
      <c r="K11" s="151" t="s">
        <v>80</v>
      </c>
      <c r="L11" s="11">
        <v>7.1</v>
      </c>
      <c r="M11" s="149">
        <v>0.01</v>
      </c>
      <c r="N11" s="6"/>
      <c r="O11" s="11" t="s">
        <v>139</v>
      </c>
      <c r="P11" s="157" t="s">
        <v>112</v>
      </c>
      <c r="Q11" s="11">
        <v>9.7</v>
      </c>
      <c r="R11" s="149">
        <v>0.027</v>
      </c>
      <c r="T11" s="11" t="s">
        <v>140</v>
      </c>
      <c r="U11" s="155" t="s">
        <v>86</v>
      </c>
      <c r="V11" s="11">
        <v>11.4</v>
      </c>
      <c r="W11" s="149">
        <v>0.048</v>
      </c>
      <c r="X11" s="149"/>
      <c r="Y11" s="11" t="s">
        <v>141</v>
      </c>
      <c r="Z11" s="156" t="s">
        <v>108</v>
      </c>
      <c r="AA11" s="11">
        <v>8.4</v>
      </c>
      <c r="AB11" s="149">
        <v>0.006</v>
      </c>
    </row>
    <row r="12">
      <c r="A12" s="11" t="s">
        <v>142</v>
      </c>
      <c r="B12" s="99" t="s">
        <v>52</v>
      </c>
      <c r="C12" s="11">
        <v>8.6</v>
      </c>
      <c r="D12" s="149">
        <v>0.033</v>
      </c>
      <c r="E12" s="11">
        <v>30.3</v>
      </c>
      <c r="F12" s="6">
        <f t="shared" si="1"/>
        <v>2930</v>
      </c>
      <c r="G12" s="6"/>
      <c r="H12" s="122" t="s">
        <v>74</v>
      </c>
      <c r="I12" s="6"/>
      <c r="J12" s="11" t="s">
        <v>143</v>
      </c>
      <c r="K12" s="159" t="s">
        <v>118</v>
      </c>
      <c r="L12" s="11">
        <v>7.1</v>
      </c>
      <c r="M12" s="149">
        <v>0.01</v>
      </c>
      <c r="N12" s="6"/>
      <c r="O12" s="11" t="s">
        <v>144</v>
      </c>
      <c r="P12" s="152" t="s">
        <v>54</v>
      </c>
      <c r="Q12" s="11">
        <v>9.3</v>
      </c>
      <c r="R12" s="149">
        <v>0.022</v>
      </c>
      <c r="T12" s="11" t="s">
        <v>145</v>
      </c>
      <c r="U12" s="155" t="s">
        <v>86</v>
      </c>
      <c r="V12" s="11">
        <v>7.1</v>
      </c>
      <c r="W12" s="149">
        <v>0.003</v>
      </c>
      <c r="X12" s="149"/>
      <c r="Y12" s="11" t="s">
        <v>146</v>
      </c>
      <c r="Z12" s="154" t="s">
        <v>102</v>
      </c>
      <c r="AA12" s="11">
        <v>7.7</v>
      </c>
      <c r="AB12" s="149">
        <v>0.004</v>
      </c>
    </row>
    <row r="13">
      <c r="A13" s="11" t="s">
        <v>147</v>
      </c>
      <c r="B13" s="150" t="s">
        <v>58</v>
      </c>
      <c r="C13" s="11">
        <v>8.2</v>
      </c>
      <c r="D13" s="149">
        <v>0.021</v>
      </c>
      <c r="E13" s="11">
        <v>47.62</v>
      </c>
      <c r="F13" s="6">
        <f t="shared" si="1"/>
        <v>4662</v>
      </c>
      <c r="G13" s="6"/>
      <c r="H13" s="6"/>
      <c r="I13" s="6"/>
      <c r="J13" s="11" t="s">
        <v>148</v>
      </c>
      <c r="K13" s="159" t="s">
        <v>118</v>
      </c>
      <c r="L13" s="11">
        <v>6.3</v>
      </c>
      <c r="M13" s="149">
        <v>0.01</v>
      </c>
      <c r="N13" s="6"/>
      <c r="O13" s="11" t="s">
        <v>149</v>
      </c>
      <c r="P13" s="157" t="s">
        <v>112</v>
      </c>
      <c r="Q13" s="11">
        <v>8.8</v>
      </c>
      <c r="R13" s="149">
        <v>0.019</v>
      </c>
      <c r="T13" s="11" t="s">
        <v>150</v>
      </c>
      <c r="U13" s="153" t="s">
        <v>32</v>
      </c>
      <c r="V13" s="11">
        <v>5.2</v>
      </c>
      <c r="W13" s="149">
        <v>0.001</v>
      </c>
      <c r="X13" s="149"/>
      <c r="Y13" s="11" t="s">
        <v>151</v>
      </c>
      <c r="Z13" s="154" t="s">
        <v>102</v>
      </c>
      <c r="AA13" s="11">
        <v>6.0</v>
      </c>
      <c r="AB13" s="149">
        <v>0.001</v>
      </c>
    </row>
    <row r="14">
      <c r="A14" s="11" t="s">
        <v>152</v>
      </c>
      <c r="B14" s="150" t="s">
        <v>58</v>
      </c>
      <c r="C14" s="11">
        <v>8.0</v>
      </c>
      <c r="D14" s="149">
        <v>0.02</v>
      </c>
      <c r="E14" s="11">
        <v>50.0</v>
      </c>
      <c r="F14" s="6">
        <f t="shared" si="1"/>
        <v>4900</v>
      </c>
      <c r="G14" s="6"/>
      <c r="H14" s="6"/>
      <c r="I14" s="6"/>
      <c r="J14" s="11" t="s">
        <v>153</v>
      </c>
      <c r="K14" s="151" t="s">
        <v>80</v>
      </c>
      <c r="L14" s="11">
        <v>5.6</v>
      </c>
      <c r="M14" s="149">
        <v>0.0</v>
      </c>
      <c r="N14" s="6"/>
      <c r="O14" s="11" t="s">
        <v>154</v>
      </c>
      <c r="P14" s="157" t="s">
        <v>112</v>
      </c>
      <c r="Q14" s="11">
        <v>6.4</v>
      </c>
      <c r="R14" s="149">
        <v>0.001</v>
      </c>
      <c r="T14" s="11" t="s">
        <v>155</v>
      </c>
      <c r="U14" s="153" t="s">
        <v>32</v>
      </c>
      <c r="V14" s="11">
        <v>2.6</v>
      </c>
      <c r="W14" s="149">
        <v>0.0</v>
      </c>
      <c r="X14" s="149"/>
      <c r="Y14" s="11" t="s">
        <v>156</v>
      </c>
      <c r="Z14" s="154" t="s">
        <v>102</v>
      </c>
      <c r="AA14" s="11">
        <v>3.8</v>
      </c>
      <c r="AB14" s="149">
        <v>0.0</v>
      </c>
    </row>
    <row r="15">
      <c r="A15" s="11" t="s">
        <v>157</v>
      </c>
      <c r="B15" s="99" t="s">
        <v>52</v>
      </c>
      <c r="C15" s="11">
        <v>8.3</v>
      </c>
      <c r="D15" s="149">
        <v>0.019</v>
      </c>
      <c r="E15" s="11">
        <v>52.63</v>
      </c>
      <c r="F15" s="6">
        <f t="shared" si="1"/>
        <v>5163</v>
      </c>
      <c r="G15" s="6"/>
      <c r="H15" s="6"/>
      <c r="I15" s="6"/>
      <c r="J15" s="11" t="s">
        <v>158</v>
      </c>
      <c r="K15" s="151" t="s">
        <v>80</v>
      </c>
      <c r="L15" s="11">
        <v>2.8</v>
      </c>
      <c r="M15" s="149">
        <v>0.0</v>
      </c>
      <c r="N15" s="6"/>
      <c r="O15" s="11" t="s">
        <v>159</v>
      </c>
      <c r="P15" s="157" t="s">
        <v>112</v>
      </c>
      <c r="Q15" s="11">
        <v>5.2</v>
      </c>
      <c r="R15" s="149">
        <v>0.001</v>
      </c>
      <c r="T15" s="11" t="s">
        <v>160</v>
      </c>
      <c r="U15" s="153" t="s">
        <v>32</v>
      </c>
      <c r="V15" s="11">
        <v>3.2</v>
      </c>
      <c r="W15" s="149">
        <v>0.0</v>
      </c>
      <c r="X15" s="149"/>
      <c r="Y15" s="11" t="s">
        <v>161</v>
      </c>
      <c r="Z15" s="154" t="s">
        <v>102</v>
      </c>
      <c r="AA15" s="11">
        <v>4.2</v>
      </c>
      <c r="AB15" s="149">
        <v>0.0</v>
      </c>
    </row>
    <row r="16">
      <c r="A16" s="11" t="s">
        <v>162</v>
      </c>
      <c r="B16" s="99" t="s">
        <v>52</v>
      </c>
      <c r="C16" s="11">
        <v>4.9</v>
      </c>
      <c r="D16" s="149">
        <v>0.0</v>
      </c>
      <c r="E16" s="6"/>
      <c r="F16" s="6"/>
      <c r="G16" s="6"/>
      <c r="H16" s="6"/>
      <c r="I16" s="6"/>
      <c r="J16" s="11" t="s">
        <v>163</v>
      </c>
      <c r="K16" s="151" t="s">
        <v>80</v>
      </c>
      <c r="L16" s="11">
        <v>2.7</v>
      </c>
      <c r="M16" s="149">
        <v>0.0</v>
      </c>
      <c r="N16" s="6"/>
      <c r="O16" s="11" t="s">
        <v>164</v>
      </c>
      <c r="P16" s="152" t="s">
        <v>54</v>
      </c>
      <c r="Q16" s="11">
        <v>4.1</v>
      </c>
      <c r="R16" s="149">
        <v>0.0</v>
      </c>
      <c r="T16" s="11" t="s">
        <v>165</v>
      </c>
      <c r="U16" s="153" t="s">
        <v>32</v>
      </c>
      <c r="V16" s="11">
        <v>0.7</v>
      </c>
      <c r="W16" s="149">
        <v>0.0</v>
      </c>
      <c r="X16" s="149"/>
      <c r="Y16" s="11" t="s">
        <v>166</v>
      </c>
      <c r="Z16" s="154" t="s">
        <v>102</v>
      </c>
      <c r="AA16" s="11">
        <v>2.5</v>
      </c>
      <c r="AB16" s="149">
        <v>0.0</v>
      </c>
    </row>
    <row r="17">
      <c r="A17" s="11" t="s">
        <v>167</v>
      </c>
      <c r="B17" s="99" t="s">
        <v>52</v>
      </c>
      <c r="C17" s="11">
        <v>2.1</v>
      </c>
      <c r="D17" s="149">
        <v>0.0</v>
      </c>
      <c r="E17" s="6"/>
      <c r="F17" s="6"/>
      <c r="G17" s="6"/>
      <c r="H17" s="6"/>
      <c r="I17" s="6"/>
      <c r="J17" s="11" t="s">
        <v>168</v>
      </c>
      <c r="K17" s="151" t="s">
        <v>80</v>
      </c>
      <c r="L17" s="11">
        <v>2.3</v>
      </c>
      <c r="M17" s="149">
        <v>0.0</v>
      </c>
      <c r="N17" s="6"/>
      <c r="O17" s="11" t="s">
        <v>169</v>
      </c>
      <c r="P17" s="152" t="s">
        <v>54</v>
      </c>
      <c r="Q17" s="11">
        <v>3.3</v>
      </c>
      <c r="R17" s="149">
        <v>0.0</v>
      </c>
      <c r="T17" s="11" t="s">
        <v>170</v>
      </c>
      <c r="U17" s="153" t="s">
        <v>32</v>
      </c>
      <c r="V17" s="11">
        <v>0.0</v>
      </c>
      <c r="W17" s="149">
        <v>0.0</v>
      </c>
      <c r="X17" s="149"/>
      <c r="Y17" s="11" t="s">
        <v>171</v>
      </c>
      <c r="Z17" s="154" t="s">
        <v>102</v>
      </c>
      <c r="AA17" s="11">
        <v>1.5</v>
      </c>
      <c r="AB17" s="149">
        <v>0.0</v>
      </c>
    </row>
    <row r="18">
      <c r="A18" s="11" t="s">
        <v>172</v>
      </c>
      <c r="B18" s="99" t="s">
        <v>52</v>
      </c>
      <c r="C18" s="11">
        <v>1.6</v>
      </c>
      <c r="D18" s="149">
        <v>0.0</v>
      </c>
      <c r="E18" s="6"/>
      <c r="F18" s="6"/>
      <c r="G18" s="6"/>
      <c r="H18" s="6"/>
      <c r="I18" s="6"/>
      <c r="J18" s="11" t="s">
        <v>173</v>
      </c>
      <c r="K18" s="151" t="s">
        <v>80</v>
      </c>
      <c r="L18" s="11">
        <v>1.7</v>
      </c>
      <c r="M18" s="149">
        <v>0.0</v>
      </c>
      <c r="N18" s="6"/>
      <c r="O18" s="11" t="s">
        <v>174</v>
      </c>
      <c r="P18" s="152" t="s">
        <v>54</v>
      </c>
      <c r="Q18" s="11">
        <v>1.3</v>
      </c>
      <c r="R18" s="149">
        <v>0.0</v>
      </c>
      <c r="T18" s="11" t="s">
        <v>175</v>
      </c>
      <c r="U18" s="153" t="s">
        <v>32</v>
      </c>
      <c r="V18" s="11">
        <v>0.0</v>
      </c>
      <c r="W18" s="149">
        <v>0.0</v>
      </c>
      <c r="X18" s="149"/>
      <c r="Y18" s="11" t="s">
        <v>176</v>
      </c>
      <c r="Z18" s="154" t="s">
        <v>102</v>
      </c>
      <c r="AA18" s="11">
        <v>0.0</v>
      </c>
      <c r="AB18" s="149">
        <v>0.0</v>
      </c>
    </row>
    <row r="19">
      <c r="A19" s="11" t="s">
        <v>177</v>
      </c>
      <c r="B19" s="150" t="s">
        <v>58</v>
      </c>
      <c r="C19" s="11">
        <v>1.5</v>
      </c>
      <c r="D19" s="149">
        <v>0.0</v>
      </c>
      <c r="E19" s="6"/>
      <c r="F19" s="6"/>
      <c r="G19" s="6"/>
      <c r="H19" s="6"/>
      <c r="I19" s="6"/>
      <c r="J19" s="11" t="s">
        <v>178</v>
      </c>
      <c r="K19" s="151" t="s">
        <v>80</v>
      </c>
      <c r="L19" s="11">
        <v>0.0</v>
      </c>
      <c r="M19" s="149">
        <v>0.0</v>
      </c>
      <c r="N19" s="6"/>
      <c r="O19" s="11" t="s">
        <v>179</v>
      </c>
      <c r="P19" s="152" t="s">
        <v>54</v>
      </c>
      <c r="Q19" s="11">
        <v>2.5</v>
      </c>
      <c r="R19" s="149">
        <v>0.0</v>
      </c>
      <c r="T19" s="11" t="s">
        <v>180</v>
      </c>
      <c r="U19" s="153" t="s">
        <v>32</v>
      </c>
      <c r="V19" s="11">
        <v>0.0</v>
      </c>
      <c r="W19" s="149">
        <v>0.0</v>
      </c>
      <c r="X19" s="149"/>
      <c r="Y19" s="11" t="s">
        <v>181</v>
      </c>
      <c r="Z19" s="154" t="s">
        <v>102</v>
      </c>
      <c r="AA19" s="11">
        <v>0.0</v>
      </c>
      <c r="AB19" s="149">
        <v>0.0</v>
      </c>
    </row>
    <row r="20">
      <c r="A20" s="11" t="s">
        <v>182</v>
      </c>
      <c r="B20" s="99" t="s">
        <v>52</v>
      </c>
      <c r="C20" s="11">
        <v>1.0</v>
      </c>
      <c r="D20" s="149">
        <v>0.0</v>
      </c>
      <c r="E20" s="6"/>
      <c r="F20" s="6"/>
      <c r="G20" s="6"/>
      <c r="H20" s="6"/>
      <c r="I20" s="6"/>
      <c r="J20" s="11" t="s">
        <v>183</v>
      </c>
      <c r="K20" s="151" t="s">
        <v>80</v>
      </c>
      <c r="L20" s="11">
        <v>0.0</v>
      </c>
      <c r="M20" s="149">
        <v>0.0</v>
      </c>
      <c r="N20" s="6"/>
      <c r="O20" s="11" t="s">
        <v>184</v>
      </c>
      <c r="P20" s="152" t="s">
        <v>54</v>
      </c>
      <c r="Q20" s="11">
        <v>0.6</v>
      </c>
      <c r="R20" s="149">
        <v>0.0</v>
      </c>
      <c r="T20" s="11" t="s">
        <v>185</v>
      </c>
      <c r="U20" s="153" t="s">
        <v>32</v>
      </c>
      <c r="V20" s="11">
        <v>0.0</v>
      </c>
      <c r="W20" s="149">
        <v>0.0</v>
      </c>
      <c r="X20" s="149"/>
      <c r="Y20" s="11" t="s">
        <v>186</v>
      </c>
      <c r="Z20" s="156" t="s">
        <v>108</v>
      </c>
      <c r="AA20" s="11">
        <v>3.6</v>
      </c>
      <c r="AB20" s="149">
        <v>0.0</v>
      </c>
    </row>
    <row r="21">
      <c r="A21" s="11" t="s">
        <v>187</v>
      </c>
      <c r="B21" s="150" t="s">
        <v>58</v>
      </c>
      <c r="C21" s="11">
        <v>0.8</v>
      </c>
      <c r="D21" s="149">
        <v>0.0</v>
      </c>
      <c r="E21" s="6"/>
      <c r="F21" s="6"/>
      <c r="G21" s="6"/>
      <c r="H21" s="6"/>
      <c r="I21" s="6"/>
      <c r="J21" s="11" t="s">
        <v>188</v>
      </c>
      <c r="K21" s="151" t="s">
        <v>80</v>
      </c>
      <c r="L21" s="11">
        <v>0.0</v>
      </c>
      <c r="M21" s="149">
        <v>0.0</v>
      </c>
      <c r="N21" s="6"/>
      <c r="O21" s="11" t="s">
        <v>189</v>
      </c>
      <c r="P21" s="152" t="s">
        <v>54</v>
      </c>
      <c r="Q21" s="11">
        <v>0.0</v>
      </c>
      <c r="R21" s="149">
        <v>0.0</v>
      </c>
      <c r="T21" s="11" t="s">
        <v>190</v>
      </c>
      <c r="U21" s="153" t="s">
        <v>32</v>
      </c>
      <c r="V21" s="11">
        <v>0.0</v>
      </c>
      <c r="W21" s="149">
        <v>0.0</v>
      </c>
      <c r="X21" s="149"/>
      <c r="Y21" s="11" t="s">
        <v>191</v>
      </c>
      <c r="Z21" s="156" t="s">
        <v>108</v>
      </c>
      <c r="AA21" s="11">
        <v>1.5</v>
      </c>
      <c r="AB21" s="149">
        <v>0.0</v>
      </c>
    </row>
    <row r="22">
      <c r="A22" s="11" t="s">
        <v>192</v>
      </c>
      <c r="B22" s="150" t="s">
        <v>58</v>
      </c>
      <c r="C22" s="11">
        <v>0.3</v>
      </c>
      <c r="D22" s="149">
        <v>0.0</v>
      </c>
      <c r="E22" s="6"/>
      <c r="F22" s="6"/>
      <c r="G22" s="6"/>
      <c r="H22" s="6"/>
      <c r="I22" s="6"/>
      <c r="J22" s="11" t="s">
        <v>193</v>
      </c>
      <c r="K22" s="151" t="s">
        <v>80</v>
      </c>
      <c r="L22" s="11">
        <v>0.0</v>
      </c>
      <c r="M22" s="149">
        <v>0.0</v>
      </c>
      <c r="N22" s="6"/>
      <c r="O22" s="11" t="s">
        <v>194</v>
      </c>
      <c r="P22" s="152" t="s">
        <v>54</v>
      </c>
      <c r="Q22" s="11">
        <v>0.0</v>
      </c>
      <c r="R22" s="149">
        <v>0.0</v>
      </c>
      <c r="T22" s="11" t="s">
        <v>195</v>
      </c>
      <c r="U22" s="153" t="s">
        <v>32</v>
      </c>
      <c r="V22" s="11">
        <v>0.0</v>
      </c>
      <c r="W22" s="149">
        <v>0.0</v>
      </c>
      <c r="X22" s="149"/>
      <c r="Y22" s="11" t="s">
        <v>196</v>
      </c>
      <c r="Z22" s="156" t="s">
        <v>108</v>
      </c>
      <c r="AA22" s="11">
        <v>1.3</v>
      </c>
      <c r="AB22" s="149">
        <v>0.0</v>
      </c>
    </row>
    <row r="23">
      <c r="A23" s="11" t="s">
        <v>197</v>
      </c>
      <c r="B23" s="150" t="s">
        <v>58</v>
      </c>
      <c r="C23" s="11">
        <v>0.2</v>
      </c>
      <c r="D23" s="149">
        <v>0.0</v>
      </c>
      <c r="E23" s="6"/>
      <c r="F23" s="6"/>
      <c r="G23" s="6"/>
      <c r="H23" s="6"/>
      <c r="I23" s="6"/>
      <c r="J23" s="11" t="s">
        <v>198</v>
      </c>
      <c r="K23" s="159" t="s">
        <v>118</v>
      </c>
      <c r="L23" s="11">
        <v>4.5</v>
      </c>
      <c r="M23" s="149">
        <v>0.0</v>
      </c>
      <c r="N23" s="6"/>
      <c r="O23" s="11" t="s">
        <v>199</v>
      </c>
      <c r="P23" s="152" t="s">
        <v>54</v>
      </c>
      <c r="Q23" s="11">
        <v>0.0</v>
      </c>
      <c r="R23" s="149">
        <v>0.0</v>
      </c>
      <c r="T23" s="11" t="s">
        <v>200</v>
      </c>
      <c r="U23" s="153" t="s">
        <v>32</v>
      </c>
      <c r="V23" s="11">
        <v>0.0</v>
      </c>
      <c r="W23" s="149">
        <v>0.0</v>
      </c>
      <c r="X23" s="149"/>
      <c r="Y23" s="11" t="s">
        <v>201</v>
      </c>
      <c r="Z23" s="156" t="s">
        <v>108</v>
      </c>
      <c r="AA23" s="11">
        <v>0.0</v>
      </c>
      <c r="AB23" s="149">
        <v>0.0</v>
      </c>
    </row>
    <row r="24">
      <c r="A24" s="11" t="s">
        <v>202</v>
      </c>
      <c r="B24" s="150" t="s">
        <v>58</v>
      </c>
      <c r="C24" s="11">
        <v>0.0</v>
      </c>
      <c r="D24" s="149">
        <v>0.0</v>
      </c>
      <c r="E24" s="6"/>
      <c r="F24" s="6"/>
      <c r="G24" s="6"/>
      <c r="H24" s="6"/>
      <c r="I24" s="6"/>
      <c r="J24" s="11" t="s">
        <v>203</v>
      </c>
      <c r="K24" s="159" t="s">
        <v>118</v>
      </c>
      <c r="L24" s="11">
        <v>4.0</v>
      </c>
      <c r="M24" s="149">
        <v>0.0</v>
      </c>
      <c r="N24" s="6"/>
      <c r="O24" s="11" t="s">
        <v>204</v>
      </c>
      <c r="P24" s="152" t="s">
        <v>54</v>
      </c>
      <c r="Q24" s="11">
        <v>0.0</v>
      </c>
      <c r="R24" s="149">
        <v>0.0</v>
      </c>
      <c r="T24" s="11" t="s">
        <v>205</v>
      </c>
      <c r="U24" s="153" t="s">
        <v>32</v>
      </c>
      <c r="V24" s="11">
        <v>0.0</v>
      </c>
      <c r="W24" s="149">
        <v>0.0</v>
      </c>
      <c r="X24" s="149"/>
      <c r="Y24" s="11" t="s">
        <v>206</v>
      </c>
      <c r="Z24" s="156" t="s">
        <v>108</v>
      </c>
      <c r="AA24" s="11">
        <v>0.0</v>
      </c>
      <c r="AB24" s="149">
        <v>0.0</v>
      </c>
    </row>
    <row r="25">
      <c r="A25" s="11" t="s">
        <v>207</v>
      </c>
      <c r="B25" s="150" t="s">
        <v>58</v>
      </c>
      <c r="C25" s="11">
        <v>0.0</v>
      </c>
      <c r="D25" s="149">
        <v>0.0</v>
      </c>
      <c r="E25" s="6"/>
      <c r="F25" s="6"/>
      <c r="G25" s="6"/>
      <c r="H25" s="6"/>
      <c r="I25" s="6"/>
      <c r="J25" s="11" t="s">
        <v>208</v>
      </c>
      <c r="K25" s="159" t="s">
        <v>118</v>
      </c>
      <c r="L25" s="11">
        <v>3.7</v>
      </c>
      <c r="M25" s="149">
        <v>0.0</v>
      </c>
      <c r="N25" s="6"/>
      <c r="O25" s="11" t="s">
        <v>209</v>
      </c>
      <c r="P25" s="157" t="s">
        <v>112</v>
      </c>
      <c r="Q25" s="11">
        <v>2.5</v>
      </c>
      <c r="R25" s="149">
        <v>0.0</v>
      </c>
      <c r="T25" s="11" t="s">
        <v>210</v>
      </c>
      <c r="U25" s="153" t="s">
        <v>32</v>
      </c>
      <c r="V25" s="11">
        <v>0.0</v>
      </c>
      <c r="W25" s="149">
        <v>0.0</v>
      </c>
      <c r="X25" s="149"/>
      <c r="Y25" s="11" t="s">
        <v>211</v>
      </c>
      <c r="Z25" s="156" t="s">
        <v>108</v>
      </c>
      <c r="AA25" s="11">
        <v>0.0</v>
      </c>
      <c r="AB25" s="149">
        <v>0.0</v>
      </c>
    </row>
    <row r="26">
      <c r="A26" s="11" t="s">
        <v>212</v>
      </c>
      <c r="B26" s="99" t="s">
        <v>52</v>
      </c>
      <c r="C26" s="11">
        <v>0.0</v>
      </c>
      <c r="D26" s="149">
        <v>0.0</v>
      </c>
      <c r="E26" s="6"/>
      <c r="F26" s="6"/>
      <c r="G26" s="6"/>
      <c r="H26" s="6"/>
      <c r="I26" s="6"/>
      <c r="J26" s="11" t="s">
        <v>213</v>
      </c>
      <c r="K26" s="159" t="s">
        <v>118</v>
      </c>
      <c r="L26" s="11">
        <v>3.6</v>
      </c>
      <c r="M26" s="149">
        <v>0.0</v>
      </c>
      <c r="N26" s="6"/>
      <c r="O26" s="11" t="s">
        <v>214</v>
      </c>
      <c r="P26" s="157" t="s">
        <v>112</v>
      </c>
      <c r="Q26" s="11">
        <v>0.0</v>
      </c>
      <c r="R26" s="149">
        <v>0.0</v>
      </c>
      <c r="T26" s="11" t="s">
        <v>215</v>
      </c>
      <c r="U26" s="155" t="s">
        <v>86</v>
      </c>
      <c r="V26" s="11">
        <v>4.4</v>
      </c>
      <c r="W26" s="149">
        <v>0.0</v>
      </c>
      <c r="X26" s="149"/>
      <c r="Y26" s="11" t="s">
        <v>216</v>
      </c>
      <c r="Z26" s="156" t="s">
        <v>108</v>
      </c>
      <c r="AA26" s="11">
        <v>0.0</v>
      </c>
      <c r="AB26" s="149">
        <v>0.0</v>
      </c>
    </row>
    <row r="27">
      <c r="A27" s="11" t="s">
        <v>217</v>
      </c>
      <c r="B27" s="99" t="s">
        <v>52</v>
      </c>
      <c r="C27" s="11">
        <v>0.0</v>
      </c>
      <c r="D27" s="149">
        <v>0.0</v>
      </c>
      <c r="E27" s="6"/>
      <c r="F27" s="6"/>
      <c r="G27" s="6"/>
      <c r="H27" s="6"/>
      <c r="I27" s="6"/>
      <c r="J27" s="11" t="s">
        <v>218</v>
      </c>
      <c r="K27" s="159" t="s">
        <v>118</v>
      </c>
      <c r="L27" s="11">
        <v>1.2</v>
      </c>
      <c r="M27" s="149">
        <v>0.0</v>
      </c>
      <c r="N27" s="6"/>
      <c r="O27" s="11" t="s">
        <v>219</v>
      </c>
      <c r="P27" s="157" t="s">
        <v>112</v>
      </c>
      <c r="Q27" s="11">
        <v>0.0</v>
      </c>
      <c r="R27" s="149">
        <v>0.0</v>
      </c>
      <c r="T27" s="11" t="s">
        <v>220</v>
      </c>
      <c r="U27" s="155" t="s">
        <v>86</v>
      </c>
      <c r="V27" s="11">
        <v>2.3</v>
      </c>
      <c r="W27" s="149">
        <v>0.0</v>
      </c>
      <c r="X27" s="149"/>
      <c r="Y27" s="149"/>
      <c r="Z27" s="149"/>
      <c r="AA27" s="149"/>
      <c r="AB27" s="149"/>
    </row>
    <row r="28">
      <c r="A28" s="11" t="s">
        <v>221</v>
      </c>
      <c r="B28" s="99" t="s">
        <v>52</v>
      </c>
      <c r="C28" s="11">
        <v>0.0</v>
      </c>
      <c r="D28" s="149">
        <v>0.0</v>
      </c>
      <c r="E28" s="6"/>
      <c r="F28" s="6"/>
      <c r="G28" s="6"/>
      <c r="H28" s="6"/>
      <c r="I28" s="6"/>
      <c r="J28" s="11" t="s">
        <v>222</v>
      </c>
      <c r="K28" s="159" t="s">
        <v>118</v>
      </c>
      <c r="L28" s="11">
        <v>0.0</v>
      </c>
      <c r="M28" s="149">
        <v>0.0</v>
      </c>
      <c r="N28" s="6"/>
      <c r="O28" s="11" t="s">
        <v>223</v>
      </c>
      <c r="P28" s="157" t="s">
        <v>112</v>
      </c>
      <c r="Q28" s="11">
        <v>0.0</v>
      </c>
      <c r="R28" s="149">
        <v>0.0</v>
      </c>
      <c r="T28" s="11" t="s">
        <v>224</v>
      </c>
      <c r="U28" s="155" t="s">
        <v>86</v>
      </c>
      <c r="V28" s="11">
        <v>1.9</v>
      </c>
      <c r="W28" s="149">
        <v>0.0</v>
      </c>
      <c r="X28" s="149"/>
      <c r="Y28" s="149"/>
      <c r="Z28" s="149"/>
      <c r="AA28" s="149"/>
      <c r="AB28" s="149"/>
    </row>
    <row r="29">
      <c r="A29" s="6"/>
      <c r="B29" s="6"/>
      <c r="C29" s="6"/>
      <c r="D29" s="46"/>
      <c r="E29" s="6"/>
      <c r="F29" s="6"/>
      <c r="G29" s="6"/>
      <c r="H29" s="6"/>
      <c r="I29" s="6"/>
      <c r="J29" s="11" t="s">
        <v>225</v>
      </c>
      <c r="K29" s="159" t="s">
        <v>118</v>
      </c>
      <c r="L29" s="11">
        <v>0.0</v>
      </c>
      <c r="M29" s="149">
        <v>0.0</v>
      </c>
      <c r="N29" s="6"/>
      <c r="O29" s="6"/>
      <c r="P29" s="6"/>
      <c r="T29" s="11" t="s">
        <v>226</v>
      </c>
      <c r="U29" s="155" t="s">
        <v>86</v>
      </c>
      <c r="V29" s="11">
        <v>1.7</v>
      </c>
      <c r="W29" s="149">
        <v>0.0</v>
      </c>
      <c r="X29" s="149"/>
      <c r="Y29" s="149"/>
      <c r="Z29" s="149"/>
      <c r="AA29" s="149"/>
      <c r="AB29" s="149"/>
    </row>
    <row r="30">
      <c r="A30" s="6"/>
      <c r="B30" s="6"/>
      <c r="C30" s="6"/>
      <c r="D30" s="46"/>
      <c r="E30" s="6"/>
      <c r="F30" s="6"/>
      <c r="G30" s="6"/>
      <c r="H30" s="6"/>
      <c r="I30" s="6"/>
      <c r="N30" s="6"/>
      <c r="O30" s="6"/>
      <c r="P30" s="6"/>
      <c r="T30" s="11" t="s">
        <v>227</v>
      </c>
      <c r="U30" s="155" t="s">
        <v>86</v>
      </c>
      <c r="V30" s="11">
        <v>0.0</v>
      </c>
      <c r="W30" s="149">
        <v>0.0</v>
      </c>
      <c r="X30" s="149"/>
      <c r="Y30" s="149"/>
      <c r="Z30" s="149"/>
      <c r="AA30" s="149"/>
      <c r="AB30" s="149"/>
    </row>
    <row r="31">
      <c r="A31" s="6"/>
      <c r="B31" s="6"/>
      <c r="C31" s="6"/>
      <c r="D31" s="46"/>
      <c r="E31" s="6"/>
      <c r="F31" s="6"/>
      <c r="G31" s="6"/>
      <c r="H31" s="6"/>
      <c r="I31" s="6"/>
      <c r="N31" s="6"/>
      <c r="O31" s="6"/>
      <c r="P31" s="6"/>
      <c r="T31" s="11" t="s">
        <v>228</v>
      </c>
      <c r="U31" s="155" t="s">
        <v>86</v>
      </c>
      <c r="V31" s="11">
        <v>0.0</v>
      </c>
      <c r="W31" s="149">
        <v>0.0</v>
      </c>
      <c r="X31" s="149"/>
      <c r="Y31" s="149"/>
      <c r="Z31" s="149"/>
      <c r="AA31" s="149"/>
      <c r="AB31" s="149"/>
    </row>
    <row r="32">
      <c r="A32" s="11" t="s">
        <v>94</v>
      </c>
      <c r="B32" s="11" t="s">
        <v>12</v>
      </c>
      <c r="C32" s="11" t="s">
        <v>95</v>
      </c>
      <c r="D32" s="149" t="s">
        <v>96</v>
      </c>
      <c r="E32" s="6"/>
      <c r="F32" s="11" t="s">
        <v>8</v>
      </c>
      <c r="G32" s="6"/>
      <c r="H32" s="6"/>
      <c r="I32" s="6"/>
      <c r="N32" s="6"/>
      <c r="O32" s="6"/>
      <c r="P32" s="6"/>
      <c r="T32" s="11" t="s">
        <v>229</v>
      </c>
      <c r="U32" s="155" t="s">
        <v>86</v>
      </c>
      <c r="V32" s="11">
        <v>0.0</v>
      </c>
      <c r="W32" s="149">
        <v>0.0</v>
      </c>
      <c r="X32" s="149"/>
      <c r="Y32" s="149"/>
      <c r="Z32" s="149"/>
      <c r="AA32" s="149"/>
      <c r="AB32" s="149"/>
    </row>
    <row r="33">
      <c r="A33" s="11" t="s">
        <v>230</v>
      </c>
      <c r="B33" s="44" t="s">
        <v>24</v>
      </c>
      <c r="C33" s="11">
        <v>17.2</v>
      </c>
      <c r="D33" s="149">
        <v>0.331</v>
      </c>
      <c r="E33" s="11">
        <v>3.02</v>
      </c>
      <c r="F33" s="6">
        <f t="shared" ref="F33:F43" si="2">E33*100-100</f>
        <v>202</v>
      </c>
      <c r="G33" s="6"/>
      <c r="H33" s="6"/>
      <c r="I33" s="6"/>
      <c r="N33" s="6"/>
      <c r="O33" s="6"/>
      <c r="P33" s="6"/>
    </row>
    <row r="34">
      <c r="A34" s="11" t="s">
        <v>231</v>
      </c>
      <c r="B34" s="158" t="s">
        <v>116</v>
      </c>
      <c r="C34" s="11">
        <v>15.4</v>
      </c>
      <c r="D34" s="149">
        <v>0.241</v>
      </c>
      <c r="E34" s="11">
        <v>4.15</v>
      </c>
      <c r="F34" s="6">
        <f t="shared" si="2"/>
        <v>315</v>
      </c>
      <c r="G34" s="6"/>
      <c r="H34" s="6"/>
      <c r="I34" s="6"/>
      <c r="N34" s="6"/>
      <c r="O34" s="6"/>
      <c r="P34" s="6"/>
    </row>
    <row r="35">
      <c r="A35" s="11" t="s">
        <v>232</v>
      </c>
      <c r="B35" s="158" t="s">
        <v>116</v>
      </c>
      <c r="C35" s="11">
        <v>14.0</v>
      </c>
      <c r="D35" s="149">
        <v>0.154</v>
      </c>
      <c r="E35" s="11">
        <v>6.49</v>
      </c>
      <c r="F35" s="6">
        <f t="shared" si="2"/>
        <v>549</v>
      </c>
      <c r="G35" s="6"/>
      <c r="H35" s="6"/>
      <c r="I35" s="6"/>
      <c r="N35" s="6"/>
      <c r="O35" s="6"/>
      <c r="P35" s="6"/>
    </row>
    <row r="36">
      <c r="A36" s="11" t="s">
        <v>233</v>
      </c>
      <c r="B36" s="44" t="s">
        <v>24</v>
      </c>
      <c r="C36" s="11">
        <v>12.1</v>
      </c>
      <c r="D36" s="149">
        <v>0.074</v>
      </c>
      <c r="E36" s="11">
        <v>13.51</v>
      </c>
      <c r="F36" s="6">
        <f t="shared" si="2"/>
        <v>1251</v>
      </c>
      <c r="G36" s="6"/>
      <c r="H36" s="6"/>
      <c r="I36" s="6"/>
      <c r="N36" s="6"/>
      <c r="O36" s="6"/>
      <c r="P36" s="6"/>
    </row>
    <row r="37">
      <c r="A37" s="11" t="s">
        <v>234</v>
      </c>
      <c r="B37" s="158" t="s">
        <v>116</v>
      </c>
      <c r="C37" s="11">
        <v>11.6</v>
      </c>
      <c r="D37" s="149">
        <v>0.06</v>
      </c>
      <c r="E37" s="11">
        <v>16.67</v>
      </c>
      <c r="F37" s="6">
        <f t="shared" si="2"/>
        <v>1567</v>
      </c>
      <c r="G37" s="6"/>
      <c r="H37" s="6"/>
      <c r="I37" s="6"/>
      <c r="N37" s="6"/>
      <c r="O37" s="6"/>
      <c r="P37" s="6"/>
    </row>
    <row r="38">
      <c r="A38" s="11" t="s">
        <v>235</v>
      </c>
      <c r="B38" s="158" t="s">
        <v>116</v>
      </c>
      <c r="C38" s="11">
        <v>10.9</v>
      </c>
      <c r="D38" s="149">
        <v>0.048</v>
      </c>
      <c r="E38" s="11">
        <v>20.83</v>
      </c>
      <c r="F38" s="6">
        <f t="shared" si="2"/>
        <v>1983</v>
      </c>
      <c r="G38" s="6"/>
      <c r="H38" s="6"/>
      <c r="I38" s="6"/>
      <c r="N38" s="6"/>
      <c r="O38" s="6"/>
      <c r="P38" s="6"/>
    </row>
    <row r="39">
      <c r="A39" s="11" t="s">
        <v>236</v>
      </c>
      <c r="B39" s="44" t="s">
        <v>24</v>
      </c>
      <c r="C39" s="11">
        <v>9.6</v>
      </c>
      <c r="D39" s="149">
        <v>0.031</v>
      </c>
      <c r="E39" s="11">
        <v>32.26</v>
      </c>
      <c r="F39" s="6">
        <f t="shared" si="2"/>
        <v>3126</v>
      </c>
      <c r="G39" s="6"/>
      <c r="H39" s="6"/>
      <c r="I39" s="6"/>
      <c r="N39" s="6"/>
      <c r="O39" s="6"/>
      <c r="P39" s="6"/>
    </row>
    <row r="40">
      <c r="A40" s="11" t="s">
        <v>237</v>
      </c>
      <c r="B40" s="44" t="s">
        <v>24</v>
      </c>
      <c r="C40" s="11">
        <v>9.3</v>
      </c>
      <c r="D40" s="149">
        <v>0.021</v>
      </c>
      <c r="E40" s="11">
        <v>47.62</v>
      </c>
      <c r="F40" s="6">
        <f t="shared" si="2"/>
        <v>4662</v>
      </c>
      <c r="G40" s="6"/>
      <c r="H40" s="6"/>
      <c r="I40" s="6"/>
      <c r="N40" s="6"/>
      <c r="O40" s="6"/>
      <c r="P40" s="6"/>
    </row>
    <row r="41">
      <c r="A41" s="11" t="s">
        <v>238</v>
      </c>
      <c r="B41" s="158" t="s">
        <v>116</v>
      </c>
      <c r="C41" s="11">
        <v>9.1</v>
      </c>
      <c r="D41" s="149">
        <v>0.022</v>
      </c>
      <c r="E41" s="11">
        <v>45.45</v>
      </c>
      <c r="F41" s="6">
        <f t="shared" si="2"/>
        <v>4445</v>
      </c>
      <c r="G41" s="6"/>
      <c r="H41" s="6"/>
      <c r="I41" s="6"/>
      <c r="N41" s="6"/>
      <c r="O41" s="6"/>
      <c r="P41" s="6"/>
    </row>
    <row r="42">
      <c r="A42" s="11" t="s">
        <v>239</v>
      </c>
      <c r="B42" s="44" t="s">
        <v>24</v>
      </c>
      <c r="C42" s="11">
        <v>8.9</v>
      </c>
      <c r="D42" s="149">
        <v>0.013</v>
      </c>
      <c r="E42" s="11">
        <v>76.92</v>
      </c>
      <c r="F42" s="6">
        <f t="shared" si="2"/>
        <v>7592</v>
      </c>
      <c r="G42" s="6"/>
      <c r="H42" s="6"/>
      <c r="I42" s="6"/>
      <c r="N42" s="6"/>
      <c r="O42" s="6"/>
      <c r="P42" s="6"/>
    </row>
    <row r="43">
      <c r="A43" s="11" t="s">
        <v>240</v>
      </c>
      <c r="B43" s="158" t="s">
        <v>116</v>
      </c>
      <c r="C43" s="11">
        <v>7.2</v>
      </c>
      <c r="D43" s="149">
        <v>0.005</v>
      </c>
      <c r="E43" s="11">
        <v>200.0</v>
      </c>
      <c r="F43" s="6">
        <f t="shared" si="2"/>
        <v>19900</v>
      </c>
      <c r="G43" s="6"/>
      <c r="H43" s="6"/>
      <c r="I43" s="6"/>
      <c r="N43" s="6"/>
      <c r="O43" s="6"/>
      <c r="P43" s="6"/>
    </row>
    <row r="44">
      <c r="A44" s="11" t="s">
        <v>241</v>
      </c>
      <c r="B44" s="44" t="s">
        <v>24</v>
      </c>
      <c r="C44" s="11">
        <v>3.0</v>
      </c>
      <c r="D44" s="149">
        <v>0.0</v>
      </c>
      <c r="E44" s="6"/>
      <c r="F44" s="6"/>
      <c r="G44" s="6"/>
      <c r="H44" s="6"/>
      <c r="I44" s="6"/>
      <c r="N44" s="6"/>
      <c r="O44" s="6"/>
      <c r="P44" s="6"/>
    </row>
    <row r="45">
      <c r="A45" s="11" t="s">
        <v>242</v>
      </c>
      <c r="B45" s="44" t="s">
        <v>24</v>
      </c>
      <c r="C45" s="11">
        <v>2.4</v>
      </c>
      <c r="D45" s="149">
        <v>0.0</v>
      </c>
      <c r="E45" s="6"/>
      <c r="F45" s="6"/>
      <c r="G45" s="6"/>
      <c r="H45" s="6"/>
      <c r="I45" s="6"/>
      <c r="N45" s="6"/>
      <c r="O45" s="6"/>
      <c r="P45" s="6"/>
    </row>
    <row r="46">
      <c r="A46" s="11" t="s">
        <v>243</v>
      </c>
      <c r="B46" s="44" t="s">
        <v>24</v>
      </c>
      <c r="C46" s="11">
        <v>2.2</v>
      </c>
      <c r="D46" s="149">
        <v>0.0</v>
      </c>
      <c r="E46" s="6"/>
      <c r="F46" s="6"/>
      <c r="G46" s="6"/>
      <c r="H46" s="6"/>
      <c r="I46" s="6"/>
      <c r="N46" s="6"/>
      <c r="O46" s="6"/>
      <c r="P46" s="6"/>
    </row>
    <row r="47">
      <c r="A47" s="11" t="s">
        <v>244</v>
      </c>
      <c r="B47" s="158" t="s">
        <v>116</v>
      </c>
      <c r="C47" s="11">
        <v>0.7</v>
      </c>
      <c r="D47" s="149">
        <v>0.0</v>
      </c>
      <c r="E47" s="6"/>
      <c r="F47" s="6"/>
      <c r="G47" s="6"/>
      <c r="H47" s="6"/>
      <c r="I47" s="6"/>
      <c r="N47" s="6"/>
      <c r="O47" s="6"/>
      <c r="P47" s="6"/>
    </row>
    <row r="48">
      <c r="A48" s="11" t="s">
        <v>245</v>
      </c>
      <c r="B48" s="158" t="s">
        <v>116</v>
      </c>
      <c r="C48" s="11">
        <v>0.7</v>
      </c>
      <c r="D48" s="149">
        <v>0.0</v>
      </c>
      <c r="E48" s="6"/>
      <c r="F48" s="6"/>
      <c r="G48" s="6"/>
      <c r="H48" s="6"/>
      <c r="I48" s="6"/>
      <c r="N48" s="6"/>
      <c r="O48" s="6"/>
      <c r="P48" s="6"/>
    </row>
    <row r="49">
      <c r="A49" s="11" t="s">
        <v>246</v>
      </c>
      <c r="B49" s="158" t="s">
        <v>116</v>
      </c>
      <c r="C49" s="11">
        <v>0.4</v>
      </c>
      <c r="D49" s="149">
        <v>0.0</v>
      </c>
      <c r="E49" s="6"/>
      <c r="F49" s="6"/>
      <c r="G49" s="6"/>
      <c r="H49" s="6"/>
      <c r="I49" s="6"/>
      <c r="N49" s="6"/>
      <c r="O49" s="6"/>
      <c r="P49" s="6"/>
    </row>
    <row r="50">
      <c r="A50" s="11" t="s">
        <v>247</v>
      </c>
      <c r="B50" s="44" t="s">
        <v>24</v>
      </c>
      <c r="C50" s="11">
        <v>0.2</v>
      </c>
      <c r="D50" s="149">
        <v>0.0</v>
      </c>
      <c r="E50" s="6"/>
      <c r="F50" s="6"/>
      <c r="G50" s="6"/>
      <c r="H50" s="6"/>
      <c r="I50" s="6"/>
      <c r="N50" s="6"/>
      <c r="O50" s="6"/>
      <c r="P50" s="6"/>
    </row>
    <row r="51">
      <c r="A51" s="11" t="s">
        <v>248</v>
      </c>
      <c r="B51" s="44" t="s">
        <v>24</v>
      </c>
      <c r="C51" s="11">
        <v>0.0</v>
      </c>
      <c r="D51" s="149">
        <v>0.0</v>
      </c>
      <c r="E51" s="6"/>
      <c r="F51" s="6"/>
      <c r="G51" s="6"/>
      <c r="H51" s="6"/>
      <c r="I51" s="6"/>
      <c r="N51" s="6"/>
      <c r="O51" s="6"/>
      <c r="P51" s="6"/>
    </row>
    <row r="52">
      <c r="A52" s="11" t="s">
        <v>249</v>
      </c>
      <c r="B52" s="44" t="s">
        <v>24</v>
      </c>
      <c r="C52" s="11">
        <v>0.0</v>
      </c>
      <c r="D52" s="149">
        <v>0.0</v>
      </c>
      <c r="E52" s="6"/>
      <c r="F52" s="6"/>
      <c r="G52" s="6"/>
      <c r="H52" s="6"/>
      <c r="I52" s="6"/>
      <c r="N52" s="6"/>
      <c r="O52" s="6"/>
      <c r="P52" s="6"/>
    </row>
    <row r="53">
      <c r="A53" s="11" t="s">
        <v>250</v>
      </c>
      <c r="B53" s="44" t="s">
        <v>24</v>
      </c>
      <c r="C53" s="11">
        <v>0.0</v>
      </c>
      <c r="D53" s="149">
        <v>0.0</v>
      </c>
      <c r="E53" s="6"/>
      <c r="F53" s="6"/>
      <c r="G53" s="6"/>
      <c r="H53" s="6"/>
      <c r="I53" s="6"/>
      <c r="N53" s="6"/>
      <c r="O53" s="6"/>
      <c r="P53" s="6"/>
    </row>
    <row r="54">
      <c r="A54" s="11" t="s">
        <v>251</v>
      </c>
      <c r="B54" s="44" t="s">
        <v>24</v>
      </c>
      <c r="C54" s="11">
        <v>0.0</v>
      </c>
      <c r="D54" s="149">
        <v>0.0</v>
      </c>
      <c r="E54" s="6"/>
      <c r="F54" s="6"/>
      <c r="G54" s="6"/>
      <c r="H54" s="6"/>
      <c r="I54" s="6"/>
      <c r="N54" s="6"/>
      <c r="O54" s="6"/>
      <c r="P54" s="6"/>
    </row>
    <row r="55">
      <c r="A55" s="11" t="s">
        <v>252</v>
      </c>
      <c r="B55" s="44" t="s">
        <v>24</v>
      </c>
      <c r="C55" s="11">
        <v>0.0</v>
      </c>
      <c r="D55" s="149">
        <v>0.0</v>
      </c>
      <c r="E55" s="6"/>
      <c r="F55" s="6"/>
      <c r="G55" s="6"/>
      <c r="H55" s="6"/>
      <c r="I55" s="6"/>
      <c r="N55" s="6"/>
      <c r="O55" s="6"/>
      <c r="P55" s="6"/>
    </row>
    <row r="56">
      <c r="A56" s="11" t="s">
        <v>253</v>
      </c>
      <c r="B56" s="158" t="s">
        <v>116</v>
      </c>
      <c r="C56" s="11">
        <v>0.0</v>
      </c>
      <c r="D56" s="149">
        <v>0.0</v>
      </c>
      <c r="E56" s="6"/>
      <c r="F56" s="6"/>
      <c r="G56" s="6"/>
      <c r="H56" s="6"/>
      <c r="I56" s="6"/>
      <c r="N56" s="6"/>
      <c r="O56" s="6"/>
      <c r="P56" s="6"/>
    </row>
    <row r="57">
      <c r="A57" s="11" t="s">
        <v>254</v>
      </c>
      <c r="B57" s="158" t="s">
        <v>116</v>
      </c>
      <c r="C57" s="11">
        <v>0.0</v>
      </c>
      <c r="D57" s="149">
        <v>0.0</v>
      </c>
      <c r="E57" s="6"/>
      <c r="F57" s="6"/>
      <c r="G57" s="6"/>
      <c r="H57" s="6"/>
      <c r="I57" s="6"/>
      <c r="N57" s="6"/>
      <c r="O57" s="6"/>
      <c r="P57" s="6"/>
    </row>
    <row r="58">
      <c r="A58" s="6"/>
      <c r="B58" s="6"/>
      <c r="C58" s="6"/>
      <c r="D58" s="46"/>
      <c r="E58" s="6"/>
      <c r="F58" s="6"/>
      <c r="G58" s="6"/>
      <c r="H58" s="6"/>
      <c r="I58" s="6"/>
      <c r="N58" s="6"/>
      <c r="O58" s="6"/>
      <c r="P58" s="6"/>
    </row>
    <row r="59">
      <c r="A59" s="6"/>
      <c r="B59" s="6"/>
      <c r="C59" s="6"/>
      <c r="D59" s="46"/>
      <c r="E59" s="6"/>
      <c r="F59" s="6"/>
      <c r="G59" s="6"/>
      <c r="H59" s="6"/>
      <c r="I59" s="6"/>
      <c r="N59" s="6"/>
      <c r="O59" s="6"/>
      <c r="P59" s="6"/>
    </row>
    <row r="60">
      <c r="A60" s="11" t="s">
        <v>94</v>
      </c>
      <c r="B60" s="11" t="s">
        <v>12</v>
      </c>
      <c r="C60" s="11" t="s">
        <v>95</v>
      </c>
      <c r="D60" s="149" t="s">
        <v>96</v>
      </c>
      <c r="E60" s="6"/>
      <c r="F60" s="11" t="s">
        <v>8</v>
      </c>
      <c r="G60" s="6"/>
      <c r="H60" s="6"/>
      <c r="I60" s="6"/>
      <c r="N60" s="6"/>
      <c r="O60" s="6"/>
      <c r="P60" s="6"/>
    </row>
    <row r="61">
      <c r="A61" s="11" t="s">
        <v>255</v>
      </c>
      <c r="B61" s="124" t="s">
        <v>76</v>
      </c>
      <c r="C61" s="11">
        <v>18.6</v>
      </c>
      <c r="D61" s="149">
        <v>0.305</v>
      </c>
      <c r="E61" s="11">
        <v>3.28</v>
      </c>
      <c r="F61" s="6">
        <f t="shared" ref="F61:F85" si="3">E61*100-100</f>
        <v>228</v>
      </c>
      <c r="G61" s="6"/>
      <c r="H61" s="6"/>
      <c r="I61" s="6"/>
      <c r="N61" s="6"/>
      <c r="O61" s="6"/>
      <c r="P61" s="6"/>
    </row>
    <row r="62">
      <c r="A62" s="11" t="s">
        <v>256</v>
      </c>
      <c r="B62" s="102" t="s">
        <v>55</v>
      </c>
      <c r="C62" s="11">
        <v>17.0</v>
      </c>
      <c r="D62" s="149">
        <v>0.215</v>
      </c>
      <c r="E62" s="11">
        <v>4.65</v>
      </c>
      <c r="F62" s="6">
        <f t="shared" si="3"/>
        <v>365</v>
      </c>
      <c r="G62" s="6"/>
      <c r="H62" s="6"/>
      <c r="I62" s="6"/>
      <c r="N62" s="6"/>
      <c r="O62" s="6"/>
      <c r="P62" s="6"/>
    </row>
    <row r="63">
      <c r="A63" s="11" t="s">
        <v>257</v>
      </c>
      <c r="B63" s="102" t="s">
        <v>55</v>
      </c>
      <c r="C63" s="11">
        <v>15.9</v>
      </c>
      <c r="D63" s="149">
        <v>0.17</v>
      </c>
      <c r="E63" s="11">
        <v>5.88</v>
      </c>
      <c r="F63" s="6">
        <f t="shared" si="3"/>
        <v>488</v>
      </c>
      <c r="G63" s="6"/>
      <c r="H63" s="6"/>
      <c r="I63" s="6"/>
      <c r="N63" s="6"/>
      <c r="O63" s="6"/>
      <c r="P63" s="6"/>
    </row>
    <row r="64">
      <c r="A64" s="11" t="s">
        <v>258</v>
      </c>
      <c r="B64" s="124" t="s">
        <v>76</v>
      </c>
      <c r="C64" s="11">
        <v>14.5</v>
      </c>
      <c r="D64" s="149">
        <v>0.105</v>
      </c>
      <c r="E64" s="11">
        <v>9.52</v>
      </c>
      <c r="F64" s="6">
        <f t="shared" si="3"/>
        <v>852</v>
      </c>
      <c r="G64" s="6"/>
      <c r="H64" s="6"/>
      <c r="I64" s="6"/>
      <c r="N64" s="6"/>
      <c r="O64" s="6"/>
      <c r="P64" s="6"/>
    </row>
    <row r="65">
      <c r="A65" s="11" t="s">
        <v>259</v>
      </c>
      <c r="B65" s="124" t="s">
        <v>76</v>
      </c>
      <c r="C65" s="11">
        <v>13.1</v>
      </c>
      <c r="D65" s="149">
        <v>0.059</v>
      </c>
      <c r="E65" s="11">
        <v>16.95</v>
      </c>
      <c r="F65" s="6">
        <f t="shared" si="3"/>
        <v>1595</v>
      </c>
      <c r="G65" s="6"/>
      <c r="H65" s="6"/>
      <c r="I65" s="6"/>
      <c r="N65" s="6"/>
      <c r="O65" s="6"/>
      <c r="P65" s="6"/>
    </row>
    <row r="66">
      <c r="A66" s="11" t="s">
        <v>260</v>
      </c>
      <c r="B66" s="124" t="s">
        <v>76</v>
      </c>
      <c r="C66" s="11">
        <v>12.3</v>
      </c>
      <c r="D66" s="149">
        <v>0.043</v>
      </c>
      <c r="E66" s="11">
        <v>23.26</v>
      </c>
      <c r="F66" s="6">
        <f t="shared" si="3"/>
        <v>2226</v>
      </c>
      <c r="G66" s="6"/>
      <c r="H66" s="6"/>
      <c r="I66" s="6"/>
      <c r="N66" s="6"/>
      <c r="O66" s="6"/>
      <c r="P66" s="6"/>
    </row>
    <row r="67">
      <c r="A67" s="11" t="s">
        <v>261</v>
      </c>
      <c r="B67" s="102" t="s">
        <v>55</v>
      </c>
      <c r="C67" s="11">
        <v>12.5</v>
      </c>
      <c r="D67" s="149">
        <v>0.04</v>
      </c>
      <c r="E67" s="11">
        <v>25.0</v>
      </c>
      <c r="F67" s="6">
        <f t="shared" si="3"/>
        <v>2400</v>
      </c>
      <c r="G67" s="6"/>
      <c r="H67" s="6"/>
      <c r="I67" s="6"/>
      <c r="N67" s="6"/>
      <c r="O67" s="6"/>
      <c r="P67" s="6"/>
    </row>
    <row r="68">
      <c r="A68" s="11" t="s">
        <v>262</v>
      </c>
      <c r="B68" s="124" t="s">
        <v>76</v>
      </c>
      <c r="C68" s="11">
        <v>12.0</v>
      </c>
      <c r="D68" s="149">
        <v>0.029</v>
      </c>
      <c r="E68" s="11">
        <v>34.48</v>
      </c>
      <c r="F68" s="6">
        <f t="shared" si="3"/>
        <v>3348</v>
      </c>
      <c r="G68" s="6"/>
      <c r="H68" s="6"/>
      <c r="I68" s="6"/>
      <c r="N68" s="6"/>
      <c r="O68" s="6"/>
      <c r="P68" s="6"/>
    </row>
    <row r="69">
      <c r="A69" s="11" t="s">
        <v>263</v>
      </c>
      <c r="B69" s="102" t="s">
        <v>55</v>
      </c>
      <c r="C69" s="11">
        <v>11.1</v>
      </c>
      <c r="D69" s="149">
        <v>0.021</v>
      </c>
      <c r="E69" s="11">
        <v>47.62</v>
      </c>
      <c r="F69" s="6">
        <f t="shared" si="3"/>
        <v>4662</v>
      </c>
      <c r="G69" s="6"/>
      <c r="H69" s="6"/>
      <c r="I69" s="6"/>
      <c r="N69" s="6"/>
      <c r="O69" s="6"/>
      <c r="P69" s="6"/>
    </row>
    <row r="70">
      <c r="A70" s="11" t="s">
        <v>264</v>
      </c>
      <c r="B70" s="102" t="s">
        <v>55</v>
      </c>
      <c r="C70" s="11">
        <v>9.4</v>
      </c>
      <c r="D70" s="149">
        <v>0.01</v>
      </c>
      <c r="E70" s="11">
        <v>100.0</v>
      </c>
      <c r="F70" s="6">
        <f t="shared" si="3"/>
        <v>9900</v>
      </c>
      <c r="G70" s="6"/>
      <c r="H70" s="6"/>
      <c r="I70" s="6"/>
      <c r="N70" s="6"/>
      <c r="O70" s="6"/>
      <c r="P70" s="6"/>
    </row>
    <row r="71">
      <c r="A71" s="11" t="s">
        <v>265</v>
      </c>
      <c r="B71" s="124" t="s">
        <v>76</v>
      </c>
      <c r="C71" s="11">
        <v>6.4</v>
      </c>
      <c r="D71" s="149">
        <v>0.003</v>
      </c>
      <c r="E71" s="11">
        <v>333.33</v>
      </c>
      <c r="F71" s="6">
        <f t="shared" si="3"/>
        <v>33233</v>
      </c>
      <c r="G71" s="6"/>
      <c r="H71" s="6"/>
      <c r="I71" s="6"/>
      <c r="N71" s="6"/>
      <c r="O71" s="6"/>
      <c r="P71" s="6"/>
    </row>
    <row r="72">
      <c r="A72" s="11" t="s">
        <v>266</v>
      </c>
      <c r="B72" s="102" t="s">
        <v>55</v>
      </c>
      <c r="C72" s="11">
        <v>4.1</v>
      </c>
      <c r="D72" s="149">
        <v>0.0</v>
      </c>
      <c r="E72" s="6"/>
      <c r="F72" s="6">
        <f t="shared" si="3"/>
        <v>-100</v>
      </c>
      <c r="G72" s="6"/>
      <c r="H72" s="6"/>
      <c r="I72" s="6"/>
      <c r="N72" s="6"/>
      <c r="O72" s="6"/>
      <c r="P72" s="6"/>
    </row>
    <row r="73">
      <c r="A73" s="11" t="s">
        <v>267</v>
      </c>
      <c r="B73" s="102" t="s">
        <v>55</v>
      </c>
      <c r="C73" s="11">
        <v>2.4</v>
      </c>
      <c r="D73" s="149">
        <v>0.0</v>
      </c>
      <c r="E73" s="6"/>
      <c r="F73" s="6">
        <f t="shared" si="3"/>
        <v>-100</v>
      </c>
      <c r="G73" s="6"/>
      <c r="H73" s="6"/>
      <c r="I73" s="6"/>
      <c r="N73" s="6"/>
      <c r="O73" s="6"/>
      <c r="P73" s="6"/>
    </row>
    <row r="74">
      <c r="A74" s="11" t="s">
        <v>268</v>
      </c>
      <c r="B74" s="102" t="s">
        <v>55</v>
      </c>
      <c r="C74" s="11">
        <v>0.3</v>
      </c>
      <c r="D74" s="149">
        <v>0.0</v>
      </c>
      <c r="E74" s="6"/>
      <c r="F74" s="6">
        <f t="shared" si="3"/>
        <v>-100</v>
      </c>
      <c r="G74" s="6"/>
      <c r="H74" s="6"/>
      <c r="I74" s="6"/>
      <c r="N74" s="6"/>
      <c r="O74" s="6"/>
      <c r="P74" s="6"/>
    </row>
    <row r="75">
      <c r="A75" s="11" t="s">
        <v>269</v>
      </c>
      <c r="B75" s="102" t="s">
        <v>55</v>
      </c>
      <c r="C75" s="11">
        <v>0.0</v>
      </c>
      <c r="D75" s="149">
        <v>0.0</v>
      </c>
      <c r="E75" s="6"/>
      <c r="F75" s="6">
        <f t="shared" si="3"/>
        <v>-100</v>
      </c>
      <c r="G75" s="6"/>
      <c r="H75" s="6"/>
      <c r="I75" s="6"/>
      <c r="N75" s="6"/>
      <c r="O75" s="6"/>
      <c r="P75" s="6"/>
    </row>
    <row r="76">
      <c r="A76" s="11" t="s">
        <v>270</v>
      </c>
      <c r="B76" s="102" t="s">
        <v>55</v>
      </c>
      <c r="C76" s="11">
        <v>0.0</v>
      </c>
      <c r="D76" s="149">
        <v>0.0</v>
      </c>
      <c r="E76" s="6"/>
      <c r="F76" s="6">
        <f t="shared" si="3"/>
        <v>-100</v>
      </c>
      <c r="G76" s="6"/>
      <c r="H76" s="6"/>
      <c r="I76" s="6"/>
      <c r="N76" s="6"/>
      <c r="O76" s="6"/>
      <c r="P76" s="6"/>
    </row>
    <row r="77">
      <c r="A77" s="11" t="s">
        <v>271</v>
      </c>
      <c r="B77" s="102" t="s">
        <v>55</v>
      </c>
      <c r="C77" s="11">
        <v>0.0</v>
      </c>
      <c r="D77" s="149">
        <v>0.0</v>
      </c>
      <c r="E77" s="6"/>
      <c r="F77" s="6">
        <f t="shared" si="3"/>
        <v>-100</v>
      </c>
      <c r="G77" s="6"/>
      <c r="H77" s="6"/>
      <c r="I77" s="6"/>
      <c r="N77" s="6"/>
      <c r="O77" s="6"/>
      <c r="P77" s="6"/>
    </row>
    <row r="78">
      <c r="A78" s="11" t="s">
        <v>272</v>
      </c>
      <c r="B78" s="102" t="s">
        <v>55</v>
      </c>
      <c r="C78" s="11">
        <v>0.0</v>
      </c>
      <c r="D78" s="149">
        <v>0.0</v>
      </c>
      <c r="E78" s="6"/>
      <c r="F78" s="6">
        <f t="shared" si="3"/>
        <v>-100</v>
      </c>
      <c r="G78" s="6"/>
      <c r="H78" s="6"/>
      <c r="I78" s="6"/>
      <c r="N78" s="6"/>
      <c r="O78" s="6"/>
      <c r="P78" s="6"/>
    </row>
    <row r="79">
      <c r="A79" s="11" t="s">
        <v>273</v>
      </c>
      <c r="B79" s="124" t="s">
        <v>76</v>
      </c>
      <c r="C79" s="11">
        <v>3.2</v>
      </c>
      <c r="D79" s="149">
        <v>0.0</v>
      </c>
      <c r="E79" s="6"/>
      <c r="F79" s="6">
        <f t="shared" si="3"/>
        <v>-100</v>
      </c>
      <c r="G79" s="6"/>
      <c r="H79" s="6"/>
      <c r="I79" s="6"/>
      <c r="N79" s="6"/>
      <c r="O79" s="6"/>
      <c r="P79" s="6"/>
    </row>
    <row r="80">
      <c r="A80" s="11" t="s">
        <v>274</v>
      </c>
      <c r="B80" s="124" t="s">
        <v>76</v>
      </c>
      <c r="C80" s="11">
        <v>2.1</v>
      </c>
      <c r="D80" s="149">
        <v>0.0</v>
      </c>
      <c r="E80" s="6"/>
      <c r="F80" s="6">
        <f t="shared" si="3"/>
        <v>-100</v>
      </c>
      <c r="G80" s="6"/>
      <c r="H80" s="6"/>
      <c r="I80" s="6"/>
      <c r="N80" s="6"/>
      <c r="O80" s="6"/>
      <c r="P80" s="6"/>
    </row>
    <row r="81">
      <c r="A81" s="11" t="s">
        <v>275</v>
      </c>
      <c r="B81" s="124" t="s">
        <v>76</v>
      </c>
      <c r="C81" s="11">
        <v>0.0</v>
      </c>
      <c r="D81" s="149">
        <v>0.0</v>
      </c>
      <c r="E81" s="6"/>
      <c r="F81" s="6">
        <f t="shared" si="3"/>
        <v>-100</v>
      </c>
      <c r="G81" s="6"/>
      <c r="H81" s="6"/>
      <c r="I81" s="6"/>
      <c r="N81" s="6"/>
      <c r="O81" s="6"/>
      <c r="P81" s="6"/>
    </row>
    <row r="82">
      <c r="A82" s="11" t="s">
        <v>276</v>
      </c>
      <c r="B82" s="124" t="s">
        <v>76</v>
      </c>
      <c r="C82" s="11">
        <v>0.0</v>
      </c>
      <c r="D82" s="149">
        <v>0.0</v>
      </c>
      <c r="E82" s="6"/>
      <c r="F82" s="6">
        <f t="shared" si="3"/>
        <v>-100</v>
      </c>
      <c r="G82" s="6"/>
      <c r="H82" s="6"/>
      <c r="I82" s="6"/>
      <c r="N82" s="6"/>
      <c r="O82" s="6"/>
      <c r="P82" s="6"/>
    </row>
    <row r="83">
      <c r="A83" s="11" t="s">
        <v>277</v>
      </c>
      <c r="B83" s="124" t="s">
        <v>76</v>
      </c>
      <c r="C83" s="11">
        <v>0.0</v>
      </c>
      <c r="D83" s="149">
        <v>0.0</v>
      </c>
      <c r="E83" s="6"/>
      <c r="F83" s="6">
        <f t="shared" si="3"/>
        <v>-100</v>
      </c>
      <c r="G83" s="6"/>
      <c r="H83" s="6"/>
      <c r="I83" s="6"/>
      <c r="N83" s="6"/>
      <c r="O83" s="6"/>
      <c r="P83" s="6"/>
    </row>
    <row r="84">
      <c r="A84" s="11" t="s">
        <v>278</v>
      </c>
      <c r="B84" s="124" t="s">
        <v>76</v>
      </c>
      <c r="C84" s="11">
        <v>0.0</v>
      </c>
      <c r="D84" s="149">
        <v>0.0</v>
      </c>
      <c r="E84" s="6"/>
      <c r="F84" s="6">
        <f t="shared" si="3"/>
        <v>-100</v>
      </c>
      <c r="G84" s="6"/>
      <c r="H84" s="6"/>
      <c r="I84" s="6"/>
      <c r="N84" s="6"/>
      <c r="O84" s="6"/>
      <c r="P84" s="6"/>
    </row>
    <row r="85">
      <c r="A85" s="11" t="s">
        <v>279</v>
      </c>
      <c r="B85" s="124" t="s">
        <v>76</v>
      </c>
      <c r="C85" s="11">
        <v>0.0</v>
      </c>
      <c r="D85" s="149">
        <v>0.0</v>
      </c>
      <c r="E85" s="6"/>
      <c r="F85" s="6">
        <f t="shared" si="3"/>
        <v>-100</v>
      </c>
      <c r="G85" s="6"/>
      <c r="H85" s="6"/>
      <c r="I85" s="6"/>
      <c r="N85" s="6"/>
      <c r="O85" s="6"/>
      <c r="P85" s="6"/>
    </row>
    <row r="86">
      <c r="A86" s="6"/>
      <c r="B86" s="6"/>
      <c r="C86" s="6"/>
      <c r="D86" s="46"/>
      <c r="E86" s="6"/>
      <c r="F86" s="6"/>
      <c r="G86" s="6"/>
      <c r="H86" s="6"/>
      <c r="I86" s="6"/>
      <c r="N86" s="6"/>
      <c r="O86" s="6"/>
      <c r="P86" s="6"/>
    </row>
    <row r="87">
      <c r="A87" s="6"/>
      <c r="B87" s="6"/>
      <c r="C87" s="6"/>
      <c r="D87" s="46"/>
      <c r="E87" s="6"/>
      <c r="F87" s="6"/>
      <c r="G87" s="6"/>
      <c r="H87" s="6"/>
      <c r="I87" s="6"/>
      <c r="N87" s="6"/>
      <c r="O87" s="6"/>
      <c r="P87" s="6"/>
    </row>
    <row r="88">
      <c r="A88" s="11" t="s">
        <v>94</v>
      </c>
      <c r="B88" s="11" t="s">
        <v>12</v>
      </c>
      <c r="C88" s="11" t="s">
        <v>95</v>
      </c>
      <c r="D88" s="149" t="s">
        <v>96</v>
      </c>
      <c r="E88" s="6"/>
      <c r="F88" s="11" t="s">
        <v>8</v>
      </c>
      <c r="G88" s="6"/>
      <c r="H88" s="6"/>
      <c r="I88" s="6"/>
      <c r="N88" s="6"/>
      <c r="O88" s="6"/>
      <c r="P88" s="6"/>
    </row>
    <row r="89">
      <c r="A89" s="11" t="s">
        <v>280</v>
      </c>
      <c r="B89" s="109" t="s">
        <v>64</v>
      </c>
      <c r="C89" s="11">
        <v>16.3</v>
      </c>
      <c r="D89" s="149">
        <v>0.267</v>
      </c>
      <c r="E89" s="11">
        <v>3.75</v>
      </c>
      <c r="F89" s="6">
        <f t="shared" ref="F89:F102" si="4">E89*100-100</f>
        <v>275</v>
      </c>
      <c r="G89" s="6"/>
      <c r="H89" s="6"/>
      <c r="I89" s="6"/>
      <c r="N89" s="6"/>
      <c r="O89" s="6"/>
      <c r="P89" s="6"/>
    </row>
    <row r="90">
      <c r="A90" s="11" t="s">
        <v>281</v>
      </c>
      <c r="B90" s="122" t="s">
        <v>74</v>
      </c>
      <c r="C90" s="11">
        <v>14.9</v>
      </c>
      <c r="D90" s="149">
        <v>0.215</v>
      </c>
      <c r="E90" s="11">
        <v>4.65</v>
      </c>
      <c r="F90" s="6">
        <f t="shared" si="4"/>
        <v>365</v>
      </c>
      <c r="G90" s="6"/>
      <c r="H90" s="6"/>
      <c r="I90" s="6"/>
      <c r="N90" s="6"/>
      <c r="O90" s="6"/>
      <c r="P90" s="6"/>
    </row>
    <row r="91">
      <c r="A91" s="11" t="s">
        <v>282</v>
      </c>
      <c r="B91" s="122" t="s">
        <v>74</v>
      </c>
      <c r="C91" s="11">
        <v>14.1</v>
      </c>
      <c r="D91" s="149">
        <v>0.144</v>
      </c>
      <c r="E91" s="11">
        <v>6.94</v>
      </c>
      <c r="F91" s="6">
        <f t="shared" si="4"/>
        <v>594</v>
      </c>
      <c r="G91" s="6"/>
      <c r="H91" s="6"/>
      <c r="I91" s="6"/>
      <c r="N91" s="6"/>
      <c r="O91" s="6"/>
      <c r="P91" s="6"/>
    </row>
    <row r="92">
      <c r="A92" s="11" t="s">
        <v>283</v>
      </c>
      <c r="B92" s="109" t="s">
        <v>64</v>
      </c>
      <c r="C92" s="11">
        <v>13.3</v>
      </c>
      <c r="D92" s="149">
        <v>0.111</v>
      </c>
      <c r="E92" s="11">
        <v>9.01</v>
      </c>
      <c r="F92" s="6">
        <f t="shared" si="4"/>
        <v>801</v>
      </c>
      <c r="G92" s="6"/>
      <c r="H92" s="6"/>
      <c r="I92" s="6"/>
      <c r="N92" s="6"/>
      <c r="O92" s="6"/>
      <c r="P92" s="6"/>
    </row>
    <row r="93">
      <c r="A93" s="11" t="s">
        <v>284</v>
      </c>
      <c r="B93" s="122" t="s">
        <v>74</v>
      </c>
      <c r="C93" s="11">
        <v>12.6</v>
      </c>
      <c r="D93" s="149">
        <v>0.088</v>
      </c>
      <c r="E93" s="11">
        <v>11.36</v>
      </c>
      <c r="F93" s="6">
        <f t="shared" si="4"/>
        <v>1036</v>
      </c>
      <c r="G93" s="6"/>
      <c r="H93" s="6"/>
      <c r="I93" s="6"/>
      <c r="N93" s="6"/>
      <c r="O93" s="6"/>
      <c r="P93" s="6"/>
    </row>
    <row r="94">
      <c r="A94" s="11" t="s">
        <v>285</v>
      </c>
      <c r="B94" s="122" t="s">
        <v>74</v>
      </c>
      <c r="C94" s="11">
        <v>11.4</v>
      </c>
      <c r="D94" s="149">
        <v>0.057</v>
      </c>
      <c r="E94" s="11">
        <v>17.54</v>
      </c>
      <c r="F94" s="6">
        <f t="shared" si="4"/>
        <v>1654</v>
      </c>
      <c r="G94" s="6"/>
      <c r="H94" s="6"/>
      <c r="I94" s="6"/>
      <c r="N94" s="6"/>
      <c r="O94" s="6"/>
      <c r="P94" s="6"/>
    </row>
    <row r="95">
      <c r="A95" s="11" t="s">
        <v>286</v>
      </c>
      <c r="B95" s="109" t="s">
        <v>64</v>
      </c>
      <c r="C95" s="11">
        <v>10.8</v>
      </c>
      <c r="D95" s="149">
        <v>0.044</v>
      </c>
      <c r="E95" s="11">
        <v>22.73</v>
      </c>
      <c r="F95" s="6">
        <f t="shared" si="4"/>
        <v>2173</v>
      </c>
      <c r="G95" s="6"/>
      <c r="H95" s="6"/>
      <c r="I95" s="6"/>
      <c r="N95" s="6"/>
      <c r="O95" s="6"/>
      <c r="P95" s="6"/>
    </row>
    <row r="96">
      <c r="A96" s="11" t="s">
        <v>287</v>
      </c>
      <c r="B96" s="122" t="s">
        <v>74</v>
      </c>
      <c r="C96" s="11">
        <v>10.8</v>
      </c>
      <c r="D96" s="149">
        <v>0.041</v>
      </c>
      <c r="E96" s="11">
        <v>24.39</v>
      </c>
      <c r="F96" s="6">
        <f t="shared" si="4"/>
        <v>2339</v>
      </c>
      <c r="G96" s="6"/>
      <c r="H96" s="6"/>
      <c r="I96" s="6"/>
      <c r="N96" s="6"/>
      <c r="O96" s="6"/>
      <c r="P96" s="6"/>
    </row>
    <row r="97">
      <c r="A97" s="11" t="s">
        <v>288</v>
      </c>
      <c r="B97" s="109" t="s">
        <v>64</v>
      </c>
      <c r="C97" s="11">
        <v>8.6</v>
      </c>
      <c r="D97" s="149">
        <v>0.017</v>
      </c>
      <c r="E97" s="11">
        <v>58.82</v>
      </c>
      <c r="F97" s="6">
        <f t="shared" si="4"/>
        <v>5782</v>
      </c>
      <c r="G97" s="6"/>
      <c r="H97" s="6"/>
      <c r="I97" s="6"/>
      <c r="N97" s="6"/>
      <c r="O97" s="6"/>
      <c r="P97" s="6"/>
    </row>
    <row r="98">
      <c r="A98" s="11" t="s">
        <v>289</v>
      </c>
      <c r="B98" s="109" t="s">
        <v>64</v>
      </c>
      <c r="C98" s="11">
        <v>8.9</v>
      </c>
      <c r="D98" s="149">
        <v>0.011</v>
      </c>
      <c r="E98" s="11">
        <v>90.91</v>
      </c>
      <c r="F98" s="6">
        <f t="shared" si="4"/>
        <v>8991</v>
      </c>
      <c r="G98" s="6"/>
      <c r="H98" s="6"/>
      <c r="I98" s="6"/>
      <c r="N98" s="6"/>
      <c r="O98" s="6"/>
      <c r="P98" s="6"/>
    </row>
    <row r="99">
      <c r="A99" s="11" t="s">
        <v>290</v>
      </c>
      <c r="B99" s="109" t="s">
        <v>64</v>
      </c>
      <c r="C99" s="11">
        <v>5.8</v>
      </c>
      <c r="D99" s="149">
        <v>0.002</v>
      </c>
      <c r="E99" s="11">
        <v>500.0</v>
      </c>
      <c r="F99" s="6">
        <f t="shared" si="4"/>
        <v>49900</v>
      </c>
      <c r="G99" s="6"/>
      <c r="H99" s="6"/>
      <c r="I99" s="6"/>
      <c r="N99" s="6"/>
      <c r="O99" s="6"/>
      <c r="P99" s="6"/>
    </row>
    <row r="100">
      <c r="A100" s="11" t="s">
        <v>291</v>
      </c>
      <c r="B100" s="109" t="s">
        <v>64</v>
      </c>
      <c r="C100" s="11">
        <v>4.3</v>
      </c>
      <c r="D100" s="149">
        <v>0.001</v>
      </c>
      <c r="E100" s="11">
        <v>1000.0</v>
      </c>
      <c r="F100" s="6">
        <f t="shared" si="4"/>
        <v>99900</v>
      </c>
      <c r="G100" s="6"/>
      <c r="H100" s="6"/>
      <c r="I100" s="6"/>
      <c r="N100" s="6"/>
      <c r="O100" s="6"/>
      <c r="P100" s="6"/>
    </row>
    <row r="101">
      <c r="A101" s="11" t="s">
        <v>292</v>
      </c>
      <c r="B101" s="109" t="s">
        <v>64</v>
      </c>
      <c r="C101" s="11">
        <v>6.0</v>
      </c>
      <c r="D101" s="149">
        <v>0.001</v>
      </c>
      <c r="E101" s="11">
        <v>1000.0</v>
      </c>
      <c r="F101" s="6">
        <f t="shared" si="4"/>
        <v>99900</v>
      </c>
      <c r="G101" s="6"/>
      <c r="H101" s="6"/>
      <c r="I101" s="6"/>
      <c r="N101" s="6"/>
      <c r="O101" s="6"/>
      <c r="P101" s="6"/>
    </row>
    <row r="102">
      <c r="A102" s="11" t="s">
        <v>293</v>
      </c>
      <c r="B102" s="122" t="s">
        <v>74</v>
      </c>
      <c r="C102" s="11">
        <v>2.8</v>
      </c>
      <c r="D102" s="149">
        <v>0.001</v>
      </c>
      <c r="E102" s="11">
        <v>1000.0</v>
      </c>
      <c r="F102" s="6">
        <f t="shared" si="4"/>
        <v>99900</v>
      </c>
      <c r="G102" s="6"/>
      <c r="H102" s="6"/>
      <c r="I102" s="6"/>
      <c r="N102" s="6"/>
      <c r="O102" s="6"/>
      <c r="P102" s="6"/>
    </row>
    <row r="103">
      <c r="A103" s="11" t="s">
        <v>294</v>
      </c>
      <c r="B103" s="109" t="s">
        <v>64</v>
      </c>
      <c r="C103" s="11">
        <v>0.0</v>
      </c>
      <c r="D103" s="149">
        <v>0.0</v>
      </c>
      <c r="E103" s="6"/>
      <c r="F103" s="6"/>
      <c r="G103" s="6"/>
      <c r="H103" s="6"/>
      <c r="I103" s="6"/>
      <c r="N103" s="6"/>
      <c r="O103" s="6"/>
      <c r="P103" s="6"/>
    </row>
    <row r="104">
      <c r="A104" s="11" t="s">
        <v>295</v>
      </c>
      <c r="B104" s="109" t="s">
        <v>64</v>
      </c>
      <c r="C104" s="11">
        <v>0.0</v>
      </c>
      <c r="D104" s="149">
        <v>0.0</v>
      </c>
      <c r="E104" s="6"/>
      <c r="F104" s="6"/>
      <c r="G104" s="6"/>
      <c r="H104" s="6"/>
      <c r="I104" s="6"/>
      <c r="N104" s="6"/>
      <c r="O104" s="6"/>
      <c r="P104" s="6"/>
    </row>
    <row r="105">
      <c r="A105" s="11" t="s">
        <v>296</v>
      </c>
      <c r="B105" s="109" t="s">
        <v>64</v>
      </c>
      <c r="C105" s="11">
        <v>0.0</v>
      </c>
      <c r="D105" s="149">
        <v>0.0</v>
      </c>
      <c r="E105" s="6"/>
      <c r="F105" s="6"/>
      <c r="G105" s="6"/>
      <c r="H105" s="6"/>
      <c r="I105" s="6"/>
      <c r="N105" s="6"/>
      <c r="O105" s="6"/>
      <c r="P105" s="6"/>
    </row>
    <row r="106">
      <c r="A106" s="11" t="s">
        <v>297</v>
      </c>
      <c r="B106" s="109" t="s">
        <v>64</v>
      </c>
      <c r="C106" s="11">
        <v>0.0</v>
      </c>
      <c r="D106" s="149">
        <v>0.0</v>
      </c>
      <c r="E106" s="6"/>
      <c r="F106" s="6"/>
      <c r="G106" s="6"/>
      <c r="H106" s="6"/>
      <c r="I106" s="6"/>
      <c r="N106" s="6"/>
      <c r="O106" s="6"/>
      <c r="P106" s="6"/>
    </row>
    <row r="107">
      <c r="A107" s="11" t="s">
        <v>298</v>
      </c>
      <c r="B107" s="109" t="s">
        <v>64</v>
      </c>
      <c r="C107" s="11">
        <v>0.0</v>
      </c>
      <c r="D107" s="149">
        <v>0.0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>
      <c r="A108" s="11" t="s">
        <v>299</v>
      </c>
      <c r="B108" s="109" t="s">
        <v>64</v>
      </c>
      <c r="C108" s="11">
        <v>0.0</v>
      </c>
      <c r="D108" s="149">
        <v>0.0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>
      <c r="A109" s="11" t="s">
        <v>300</v>
      </c>
      <c r="B109" s="122" t="s">
        <v>74</v>
      </c>
      <c r="C109" s="11">
        <v>2.6</v>
      </c>
      <c r="D109" s="149">
        <v>0.0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>
      <c r="A110" s="11" t="s">
        <v>301</v>
      </c>
      <c r="B110" s="122" t="s">
        <v>74</v>
      </c>
      <c r="C110" s="11">
        <v>3.3</v>
      </c>
      <c r="D110" s="149">
        <v>0.0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>
      <c r="A111" s="11" t="s">
        <v>302</v>
      </c>
      <c r="B111" s="122" t="s">
        <v>74</v>
      </c>
      <c r="C111" s="11">
        <v>0.0</v>
      </c>
      <c r="D111" s="149">
        <v>0.0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>
      <c r="A112" s="11" t="s">
        <v>303</v>
      </c>
      <c r="B112" s="122" t="s">
        <v>74</v>
      </c>
      <c r="C112" s="11">
        <v>0.0</v>
      </c>
      <c r="D112" s="149">
        <v>0.0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>
      <c r="A113" s="11" t="s">
        <v>304</v>
      </c>
      <c r="B113" s="122" t="s">
        <v>74</v>
      </c>
      <c r="C113" s="11">
        <v>0.0</v>
      </c>
      <c r="D113" s="149">
        <v>0.0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>
      <c r="A114" s="6"/>
      <c r="B114" s="6"/>
      <c r="C114" s="6"/>
      <c r="D114" s="4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>
      <c r="A115" s="6"/>
      <c r="B115" s="6"/>
      <c r="C115" s="6"/>
      <c r="D115" s="4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>
      <c r="A116" s="6"/>
      <c r="B116" s="6"/>
      <c r="C116" s="6"/>
      <c r="D116" s="4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>
      <c r="A117" s="6"/>
      <c r="B117" s="6"/>
      <c r="C117" s="6"/>
      <c r="D117" s="4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>
      <c r="A118" s="6"/>
      <c r="B118" s="6"/>
      <c r="C118" s="6"/>
      <c r="D118" s="4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>
      <c r="A119" s="6"/>
      <c r="B119" s="6"/>
      <c r="C119" s="6"/>
      <c r="D119" s="4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>
      <c r="A120" s="6"/>
      <c r="B120" s="6"/>
      <c r="C120" s="6"/>
      <c r="D120" s="4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>
      <c r="A121" s="6"/>
      <c r="B121" s="6"/>
      <c r="C121" s="6"/>
      <c r="D121" s="4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>
      <c r="A122" s="6"/>
      <c r="B122" s="6"/>
      <c r="C122" s="6"/>
      <c r="D122" s="4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>
      <c r="A123" s="6"/>
      <c r="B123" s="6"/>
      <c r="C123" s="6"/>
      <c r="D123" s="4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>
      <c r="A124" s="6"/>
      <c r="B124" s="6"/>
      <c r="C124" s="6"/>
      <c r="D124" s="4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>
      <c r="A125" s="6"/>
      <c r="B125" s="6"/>
      <c r="C125" s="6"/>
      <c r="D125" s="4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>
      <c r="A126" s="6"/>
      <c r="B126" s="6"/>
      <c r="C126" s="6"/>
      <c r="D126" s="4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>
      <c r="A127" s="6"/>
      <c r="B127" s="6"/>
      <c r="C127" s="6"/>
      <c r="D127" s="4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>
      <c r="A128" s="6"/>
      <c r="B128" s="6"/>
      <c r="C128" s="6"/>
      <c r="D128" s="4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>
      <c r="A129" s="6"/>
      <c r="B129" s="6"/>
      <c r="C129" s="6"/>
      <c r="D129" s="4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>
      <c r="A130" s="6"/>
      <c r="B130" s="6"/>
      <c r="C130" s="6"/>
      <c r="D130" s="4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>
      <c r="A131" s="6"/>
      <c r="B131" s="6"/>
      <c r="C131" s="6"/>
      <c r="D131" s="4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>
      <c r="A132" s="6"/>
      <c r="B132" s="6"/>
      <c r="C132" s="6"/>
      <c r="D132" s="4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>
      <c r="A133" s="6"/>
      <c r="B133" s="6"/>
      <c r="C133" s="6"/>
      <c r="D133" s="4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>
      <c r="A134" s="6"/>
      <c r="B134" s="6"/>
      <c r="C134" s="6"/>
      <c r="D134" s="4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>
      <c r="A135" s="6"/>
      <c r="B135" s="6"/>
      <c r="C135" s="6"/>
      <c r="D135" s="4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>
      <c r="A136" s="6"/>
      <c r="B136" s="6"/>
      <c r="C136" s="6"/>
      <c r="D136" s="4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>
      <c r="A137" s="6"/>
      <c r="B137" s="6"/>
      <c r="C137" s="6"/>
      <c r="D137" s="4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>
      <c r="A138" s="6"/>
      <c r="B138" s="6"/>
      <c r="C138" s="6"/>
      <c r="D138" s="4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>
      <c r="A139" s="6"/>
      <c r="B139" s="6"/>
      <c r="C139" s="6"/>
      <c r="D139" s="4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>
      <c r="A140" s="6"/>
      <c r="B140" s="6"/>
      <c r="C140" s="6"/>
      <c r="D140" s="4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>
      <c r="A141" s="6"/>
      <c r="B141" s="6"/>
      <c r="C141" s="6"/>
      <c r="D141" s="4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>
      <c r="A142" s="6"/>
      <c r="B142" s="6"/>
      <c r="C142" s="6"/>
      <c r="D142" s="4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>
      <c r="A143" s="6"/>
      <c r="B143" s="6"/>
      <c r="C143" s="6"/>
      <c r="D143" s="4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>
      <c r="A144" s="6"/>
      <c r="B144" s="6"/>
      <c r="C144" s="6"/>
      <c r="D144" s="4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>
      <c r="A145" s="6"/>
      <c r="B145" s="6"/>
      <c r="C145" s="6"/>
      <c r="D145" s="4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>
      <c r="A146" s="6"/>
      <c r="B146" s="6"/>
      <c r="C146" s="6"/>
      <c r="D146" s="4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>
      <c r="A147" s="6"/>
      <c r="B147" s="6"/>
      <c r="C147" s="6"/>
      <c r="D147" s="4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>
      <c r="A148" s="6"/>
      <c r="B148" s="6"/>
      <c r="C148" s="6"/>
      <c r="D148" s="4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>
      <c r="A149" s="6"/>
      <c r="B149" s="6"/>
      <c r="C149" s="6"/>
      <c r="D149" s="4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>
      <c r="A150" s="6"/>
      <c r="B150" s="6"/>
      <c r="C150" s="6"/>
      <c r="D150" s="4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>
      <c r="A151" s="6"/>
      <c r="B151" s="6"/>
      <c r="C151" s="6"/>
      <c r="D151" s="4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>
      <c r="A152" s="6"/>
      <c r="B152" s="6"/>
      <c r="C152" s="6"/>
      <c r="D152" s="4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>
      <c r="A153" s="6"/>
      <c r="B153" s="6"/>
      <c r="C153" s="6"/>
      <c r="D153" s="4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>
      <c r="A154" s="6"/>
      <c r="B154" s="6"/>
      <c r="C154" s="6"/>
      <c r="D154" s="4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>
      <c r="A155" s="6"/>
      <c r="B155" s="6"/>
      <c r="C155" s="6"/>
      <c r="D155" s="4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>
      <c r="A156" s="6"/>
      <c r="B156" s="6"/>
      <c r="C156" s="6"/>
      <c r="D156" s="4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>
      <c r="A157" s="6"/>
      <c r="B157" s="6"/>
      <c r="C157" s="6"/>
      <c r="D157" s="4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>
      <c r="A158" s="6"/>
      <c r="B158" s="6"/>
      <c r="C158" s="6"/>
      <c r="D158" s="4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>
      <c r="A159" s="6"/>
      <c r="B159" s="6"/>
      <c r="C159" s="6"/>
      <c r="D159" s="4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>
      <c r="A160" s="6"/>
      <c r="B160" s="6"/>
      <c r="C160" s="6"/>
      <c r="D160" s="4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>
      <c r="A161" s="6"/>
      <c r="B161" s="6"/>
      <c r="C161" s="6"/>
      <c r="D161" s="4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>
      <c r="A162" s="6"/>
      <c r="B162" s="6"/>
      <c r="C162" s="6"/>
      <c r="D162" s="4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>
      <c r="A163" s="6"/>
      <c r="B163" s="6"/>
      <c r="C163" s="6"/>
      <c r="D163" s="4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>
      <c r="A164" s="6"/>
      <c r="B164" s="6"/>
      <c r="C164" s="6"/>
      <c r="D164" s="4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>
      <c r="A165" s="6"/>
      <c r="B165" s="6"/>
      <c r="C165" s="6"/>
      <c r="D165" s="4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>
      <c r="A166" s="6"/>
      <c r="B166" s="6"/>
      <c r="C166" s="6"/>
      <c r="D166" s="4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>
      <c r="A167" s="6"/>
      <c r="B167" s="6"/>
      <c r="C167" s="6"/>
      <c r="D167" s="4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>
      <c r="A168" s="6"/>
      <c r="B168" s="6"/>
      <c r="C168" s="6"/>
      <c r="D168" s="4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>
      <c r="A169" s="6"/>
      <c r="B169" s="6"/>
      <c r="C169" s="6"/>
      <c r="D169" s="4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>
      <c r="A170" s="6"/>
      <c r="B170" s="6"/>
      <c r="C170" s="6"/>
      <c r="D170" s="4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>
      <c r="A171" s="6"/>
      <c r="B171" s="6"/>
      <c r="C171" s="6"/>
      <c r="D171" s="4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>
      <c r="A172" s="6"/>
      <c r="B172" s="6"/>
      <c r="C172" s="6"/>
      <c r="D172" s="4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>
      <c r="A173" s="6"/>
      <c r="B173" s="6"/>
      <c r="C173" s="6"/>
      <c r="D173" s="4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>
      <c r="A174" s="6"/>
      <c r="B174" s="6"/>
      <c r="C174" s="6"/>
      <c r="D174" s="4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>
      <c r="A175" s="6"/>
      <c r="B175" s="6"/>
      <c r="C175" s="6"/>
      <c r="D175" s="4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>
      <c r="A176" s="6"/>
      <c r="B176" s="6"/>
      <c r="C176" s="6"/>
      <c r="D176" s="4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>
      <c r="A177" s="6"/>
      <c r="B177" s="6"/>
      <c r="C177" s="6"/>
      <c r="D177" s="4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>
      <c r="A178" s="6"/>
      <c r="B178" s="6"/>
      <c r="C178" s="6"/>
      <c r="D178" s="4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>
      <c r="A179" s="6"/>
      <c r="B179" s="6"/>
      <c r="C179" s="6"/>
      <c r="D179" s="4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>
      <c r="A180" s="6"/>
      <c r="B180" s="6"/>
      <c r="C180" s="6"/>
      <c r="D180" s="4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>
      <c r="A181" s="6"/>
      <c r="B181" s="6"/>
      <c r="C181" s="6"/>
      <c r="D181" s="4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>
      <c r="A182" s="6"/>
      <c r="B182" s="6"/>
      <c r="C182" s="6"/>
      <c r="D182" s="4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>
      <c r="A183" s="6"/>
      <c r="B183" s="6"/>
      <c r="C183" s="6"/>
      <c r="D183" s="4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>
      <c r="A184" s="6"/>
      <c r="B184" s="6"/>
      <c r="C184" s="6"/>
      <c r="D184" s="4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>
      <c r="A185" s="6"/>
      <c r="B185" s="6"/>
      <c r="C185" s="6"/>
      <c r="D185" s="4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>
      <c r="A186" s="6"/>
      <c r="B186" s="6"/>
      <c r="C186" s="6"/>
      <c r="D186" s="4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>
      <c r="A187" s="6"/>
      <c r="B187" s="6"/>
      <c r="C187" s="6"/>
      <c r="D187" s="4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>
      <c r="A188" s="6"/>
      <c r="B188" s="6"/>
      <c r="C188" s="6"/>
      <c r="D188" s="4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>
      <c r="A189" s="6"/>
      <c r="B189" s="6"/>
      <c r="C189" s="6"/>
      <c r="D189" s="4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>
      <c r="A190" s="6"/>
      <c r="B190" s="6"/>
      <c r="C190" s="6"/>
      <c r="D190" s="4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>
      <c r="A191" s="6"/>
      <c r="B191" s="6"/>
      <c r="C191" s="6"/>
      <c r="D191" s="4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>
      <c r="A192" s="6"/>
      <c r="B192" s="6"/>
      <c r="C192" s="6"/>
      <c r="D192" s="4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>
      <c r="A193" s="6"/>
      <c r="B193" s="6"/>
      <c r="C193" s="6"/>
      <c r="D193" s="4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>
      <c r="A194" s="6"/>
      <c r="B194" s="6"/>
      <c r="C194" s="6"/>
      <c r="D194" s="4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>
      <c r="A195" s="6"/>
      <c r="B195" s="6"/>
      <c r="C195" s="6"/>
      <c r="D195" s="4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>
      <c r="A196" s="6"/>
      <c r="B196" s="6"/>
      <c r="C196" s="6"/>
      <c r="D196" s="4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>
      <c r="A197" s="6"/>
      <c r="B197" s="6"/>
      <c r="C197" s="6"/>
      <c r="D197" s="4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>
      <c r="A198" s="6"/>
      <c r="B198" s="6"/>
      <c r="C198" s="6"/>
      <c r="D198" s="4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>
      <c r="A199" s="6"/>
      <c r="B199" s="6"/>
      <c r="C199" s="6"/>
      <c r="D199" s="4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>
      <c r="A200" s="6"/>
      <c r="B200" s="6"/>
      <c r="C200" s="6"/>
      <c r="D200" s="4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>
      <c r="A201" s="6"/>
      <c r="B201" s="6"/>
      <c r="C201" s="6"/>
      <c r="D201" s="4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>
      <c r="A202" s="6"/>
      <c r="B202" s="6"/>
      <c r="C202" s="6"/>
      <c r="D202" s="4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>
      <c r="A203" s="6"/>
      <c r="B203" s="6"/>
      <c r="C203" s="6"/>
      <c r="D203" s="4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>
      <c r="A204" s="6"/>
      <c r="B204" s="6"/>
      <c r="C204" s="6"/>
      <c r="D204" s="4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>
      <c r="A205" s="6"/>
      <c r="B205" s="6"/>
      <c r="C205" s="6"/>
      <c r="D205" s="4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>
      <c r="A206" s="6"/>
      <c r="B206" s="6"/>
      <c r="C206" s="6"/>
      <c r="D206" s="4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>
      <c r="A207" s="6"/>
      <c r="B207" s="6"/>
      <c r="C207" s="6"/>
      <c r="D207" s="4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>
      <c r="A208" s="6"/>
      <c r="B208" s="6"/>
      <c r="C208" s="6"/>
      <c r="D208" s="4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>
      <c r="A209" s="6"/>
      <c r="B209" s="6"/>
      <c r="C209" s="6"/>
      <c r="D209" s="4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>
      <c r="A210" s="6"/>
      <c r="B210" s="6"/>
      <c r="C210" s="6"/>
      <c r="D210" s="4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>
      <c r="A211" s="6"/>
      <c r="B211" s="6"/>
      <c r="C211" s="6"/>
      <c r="D211" s="4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>
      <c r="A212" s="6"/>
      <c r="B212" s="6"/>
      <c r="C212" s="6"/>
      <c r="D212" s="4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>
      <c r="A213" s="6"/>
      <c r="B213" s="6"/>
      <c r="C213" s="6"/>
      <c r="D213" s="4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>
      <c r="A214" s="6"/>
      <c r="B214" s="6"/>
      <c r="C214" s="6"/>
      <c r="D214" s="4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>
      <c r="A215" s="6"/>
      <c r="B215" s="6"/>
      <c r="C215" s="6"/>
      <c r="D215" s="4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>
      <c r="A216" s="6"/>
      <c r="B216" s="6"/>
      <c r="C216" s="6"/>
      <c r="D216" s="4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>
      <c r="A217" s="6"/>
      <c r="B217" s="6"/>
      <c r="C217" s="6"/>
      <c r="D217" s="4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>
      <c r="A218" s="6"/>
      <c r="B218" s="6"/>
      <c r="C218" s="6"/>
      <c r="D218" s="4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>
      <c r="A219" s="6"/>
      <c r="B219" s="6"/>
      <c r="C219" s="6"/>
      <c r="D219" s="4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>
      <c r="A220" s="6"/>
      <c r="B220" s="6"/>
      <c r="C220" s="6"/>
      <c r="D220" s="4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>
      <c r="A221" s="6"/>
      <c r="B221" s="6"/>
      <c r="C221" s="6"/>
      <c r="D221" s="4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>
      <c r="A222" s="6"/>
      <c r="B222" s="6"/>
      <c r="C222" s="6"/>
      <c r="D222" s="4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>
      <c r="A223" s="6"/>
      <c r="B223" s="6"/>
      <c r="C223" s="6"/>
      <c r="D223" s="4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>
      <c r="A224" s="6"/>
      <c r="B224" s="6"/>
      <c r="C224" s="6"/>
      <c r="D224" s="4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>
      <c r="A225" s="6"/>
      <c r="B225" s="6"/>
      <c r="C225" s="6"/>
      <c r="D225" s="4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>
      <c r="A226" s="6"/>
      <c r="B226" s="6"/>
      <c r="C226" s="6"/>
      <c r="D226" s="4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>
      <c r="A227" s="6"/>
      <c r="B227" s="6"/>
      <c r="C227" s="6"/>
      <c r="D227" s="4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>
      <c r="A228" s="6"/>
      <c r="B228" s="6"/>
      <c r="C228" s="6"/>
      <c r="D228" s="4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>
      <c r="A229" s="6"/>
      <c r="B229" s="6"/>
      <c r="C229" s="6"/>
      <c r="D229" s="4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>
      <c r="A230" s="6"/>
      <c r="B230" s="6"/>
      <c r="C230" s="6"/>
      <c r="D230" s="4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>
      <c r="A231" s="6"/>
      <c r="B231" s="6"/>
      <c r="C231" s="6"/>
      <c r="D231" s="4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>
      <c r="A232" s="6"/>
      <c r="B232" s="6"/>
      <c r="C232" s="6"/>
      <c r="D232" s="4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>
      <c r="A233" s="6"/>
      <c r="B233" s="6"/>
      <c r="C233" s="6"/>
      <c r="D233" s="4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>
      <c r="A234" s="6"/>
      <c r="B234" s="6"/>
      <c r="C234" s="6"/>
      <c r="D234" s="4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>
      <c r="A235" s="6"/>
      <c r="B235" s="6"/>
      <c r="C235" s="6"/>
      <c r="D235" s="4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>
      <c r="A236" s="6"/>
      <c r="B236" s="6"/>
      <c r="C236" s="6"/>
      <c r="D236" s="4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>
      <c r="A237" s="6"/>
      <c r="B237" s="6"/>
      <c r="C237" s="6"/>
      <c r="D237" s="4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>
      <c r="A238" s="6"/>
      <c r="B238" s="6"/>
      <c r="C238" s="6"/>
      <c r="D238" s="4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>
      <c r="A239" s="6"/>
      <c r="B239" s="6"/>
      <c r="C239" s="6"/>
      <c r="D239" s="4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>
      <c r="A240" s="6"/>
      <c r="B240" s="6"/>
      <c r="C240" s="6"/>
      <c r="D240" s="4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>
      <c r="A241" s="6"/>
      <c r="B241" s="6"/>
      <c r="C241" s="6"/>
      <c r="D241" s="4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>
      <c r="A242" s="6"/>
      <c r="B242" s="6"/>
      <c r="C242" s="6"/>
      <c r="D242" s="4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>
      <c r="A243" s="6"/>
      <c r="B243" s="6"/>
      <c r="C243" s="6"/>
      <c r="D243" s="4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>
      <c r="A244" s="6"/>
      <c r="B244" s="6"/>
      <c r="C244" s="6"/>
      <c r="D244" s="4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>
      <c r="A245" s="6"/>
      <c r="B245" s="6"/>
      <c r="C245" s="6"/>
      <c r="D245" s="4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>
      <c r="A246" s="6"/>
      <c r="B246" s="6"/>
      <c r="C246" s="6"/>
      <c r="D246" s="4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>
      <c r="A247" s="6"/>
      <c r="B247" s="6"/>
      <c r="C247" s="6"/>
      <c r="D247" s="4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>
      <c r="A248" s="6"/>
      <c r="B248" s="6"/>
      <c r="C248" s="6"/>
      <c r="D248" s="4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>
      <c r="A249" s="6"/>
      <c r="B249" s="6"/>
      <c r="C249" s="6"/>
      <c r="D249" s="4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>
      <c r="A250" s="6"/>
      <c r="B250" s="6"/>
      <c r="C250" s="6"/>
      <c r="D250" s="4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>
      <c r="A251" s="6"/>
      <c r="B251" s="6"/>
      <c r="C251" s="6"/>
      <c r="D251" s="4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>
      <c r="A252" s="6"/>
      <c r="B252" s="6"/>
      <c r="C252" s="6"/>
      <c r="D252" s="4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>
      <c r="A253" s="6"/>
      <c r="B253" s="6"/>
      <c r="C253" s="6"/>
      <c r="D253" s="4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>
      <c r="A254" s="6"/>
      <c r="B254" s="6"/>
      <c r="C254" s="6"/>
      <c r="D254" s="4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>
      <c r="A255" s="6"/>
      <c r="B255" s="6"/>
      <c r="C255" s="6"/>
      <c r="D255" s="4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>
      <c r="A256" s="6"/>
      <c r="B256" s="6"/>
      <c r="C256" s="6"/>
      <c r="D256" s="4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>
      <c r="A257" s="6"/>
      <c r="B257" s="6"/>
      <c r="C257" s="6"/>
      <c r="D257" s="4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>
      <c r="A258" s="6"/>
      <c r="B258" s="6"/>
      <c r="C258" s="6"/>
      <c r="D258" s="4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>
      <c r="A259" s="6"/>
      <c r="B259" s="6"/>
      <c r="C259" s="6"/>
      <c r="D259" s="4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>
      <c r="A260" s="6"/>
      <c r="B260" s="6"/>
      <c r="C260" s="6"/>
      <c r="D260" s="4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>
      <c r="A261" s="6"/>
      <c r="B261" s="6"/>
      <c r="C261" s="6"/>
      <c r="D261" s="4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>
      <c r="A262" s="6"/>
      <c r="B262" s="6"/>
      <c r="C262" s="6"/>
      <c r="D262" s="4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>
      <c r="A263" s="6"/>
      <c r="B263" s="6"/>
      <c r="C263" s="6"/>
      <c r="D263" s="4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>
      <c r="A264" s="6"/>
      <c r="B264" s="6"/>
      <c r="C264" s="6"/>
      <c r="D264" s="4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>
      <c r="A265" s="6"/>
      <c r="B265" s="6"/>
      <c r="C265" s="6"/>
      <c r="D265" s="4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>
      <c r="A266" s="6"/>
      <c r="B266" s="6"/>
      <c r="C266" s="6"/>
      <c r="D266" s="4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>
      <c r="A267" s="6"/>
      <c r="B267" s="6"/>
      <c r="C267" s="6"/>
      <c r="D267" s="4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>
      <c r="A268" s="6"/>
      <c r="B268" s="6"/>
      <c r="C268" s="6"/>
      <c r="D268" s="4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>
      <c r="A269" s="6"/>
      <c r="B269" s="6"/>
      <c r="C269" s="6"/>
      <c r="D269" s="4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>
      <c r="A270" s="6"/>
      <c r="B270" s="6"/>
      <c r="C270" s="6"/>
      <c r="D270" s="4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>
      <c r="A271" s="6"/>
      <c r="B271" s="6"/>
      <c r="C271" s="6"/>
      <c r="D271" s="4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>
      <c r="A272" s="6"/>
      <c r="B272" s="6"/>
      <c r="C272" s="6"/>
      <c r="D272" s="4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>
      <c r="A273" s="6"/>
      <c r="B273" s="6"/>
      <c r="C273" s="6"/>
      <c r="D273" s="4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>
      <c r="A274" s="6"/>
      <c r="B274" s="6"/>
      <c r="C274" s="6"/>
      <c r="D274" s="4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>
      <c r="A275" s="6"/>
      <c r="B275" s="6"/>
      <c r="C275" s="6"/>
      <c r="D275" s="4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>
      <c r="A276" s="6"/>
      <c r="B276" s="6"/>
      <c r="C276" s="6"/>
      <c r="D276" s="4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>
      <c r="A277" s="6"/>
      <c r="B277" s="6"/>
      <c r="C277" s="6"/>
      <c r="D277" s="4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>
      <c r="A278" s="6"/>
      <c r="B278" s="6"/>
      <c r="C278" s="6"/>
      <c r="D278" s="4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>
      <c r="A279" s="6"/>
      <c r="B279" s="6"/>
      <c r="C279" s="6"/>
      <c r="D279" s="4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>
      <c r="A280" s="6"/>
      <c r="B280" s="6"/>
      <c r="C280" s="6"/>
      <c r="D280" s="4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>
      <c r="A281" s="6"/>
      <c r="B281" s="6"/>
      <c r="C281" s="6"/>
      <c r="D281" s="4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>
      <c r="A282" s="6"/>
      <c r="B282" s="6"/>
      <c r="C282" s="6"/>
      <c r="D282" s="4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>
      <c r="A283" s="6"/>
      <c r="B283" s="6"/>
      <c r="C283" s="6"/>
      <c r="D283" s="4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>
      <c r="A284" s="6"/>
      <c r="B284" s="6"/>
      <c r="C284" s="6"/>
      <c r="D284" s="4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>
      <c r="A285" s="6"/>
      <c r="B285" s="6"/>
      <c r="C285" s="6"/>
      <c r="D285" s="4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>
      <c r="A286" s="6"/>
      <c r="B286" s="6"/>
      <c r="C286" s="6"/>
      <c r="D286" s="4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>
      <c r="A287" s="6"/>
      <c r="B287" s="6"/>
      <c r="C287" s="6"/>
      <c r="D287" s="4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>
      <c r="A288" s="6"/>
      <c r="B288" s="6"/>
      <c r="C288" s="6"/>
      <c r="D288" s="4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>
      <c r="A289" s="6"/>
      <c r="B289" s="6"/>
      <c r="C289" s="6"/>
      <c r="D289" s="4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>
      <c r="A290" s="6"/>
      <c r="B290" s="6"/>
      <c r="C290" s="6"/>
      <c r="D290" s="4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>
      <c r="A291" s="6"/>
      <c r="B291" s="6"/>
      <c r="C291" s="6"/>
      <c r="D291" s="4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>
      <c r="A292" s="6"/>
      <c r="B292" s="6"/>
      <c r="C292" s="6"/>
      <c r="D292" s="4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>
      <c r="A293" s="6"/>
      <c r="B293" s="6"/>
      <c r="C293" s="6"/>
      <c r="D293" s="4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>
      <c r="A294" s="6"/>
      <c r="B294" s="6"/>
      <c r="C294" s="6"/>
      <c r="D294" s="4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>
      <c r="A295" s="6"/>
      <c r="B295" s="6"/>
      <c r="C295" s="6"/>
      <c r="D295" s="4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>
      <c r="A296" s="6"/>
      <c r="B296" s="6"/>
      <c r="C296" s="6"/>
      <c r="D296" s="4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>
      <c r="A297" s="6"/>
      <c r="B297" s="6"/>
      <c r="C297" s="6"/>
      <c r="D297" s="4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>
      <c r="A298" s="6"/>
      <c r="B298" s="6"/>
      <c r="C298" s="6"/>
      <c r="D298" s="4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>
      <c r="A299" s="6"/>
      <c r="B299" s="6"/>
      <c r="C299" s="6"/>
      <c r="D299" s="4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>
      <c r="A300" s="6"/>
      <c r="B300" s="6"/>
      <c r="C300" s="6"/>
      <c r="D300" s="4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>
      <c r="A301" s="6"/>
      <c r="B301" s="6"/>
      <c r="C301" s="6"/>
      <c r="D301" s="4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>
      <c r="A302" s="6"/>
      <c r="B302" s="6"/>
      <c r="C302" s="6"/>
      <c r="D302" s="4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>
      <c r="A303" s="6"/>
      <c r="B303" s="6"/>
      <c r="C303" s="6"/>
      <c r="D303" s="4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>
      <c r="A304" s="6"/>
      <c r="B304" s="6"/>
      <c r="C304" s="6"/>
      <c r="D304" s="4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>
      <c r="A305" s="6"/>
      <c r="B305" s="6"/>
      <c r="C305" s="6"/>
      <c r="D305" s="4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>
      <c r="A306" s="6"/>
      <c r="B306" s="6"/>
      <c r="C306" s="6"/>
      <c r="D306" s="4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>
      <c r="A307" s="6"/>
      <c r="B307" s="6"/>
      <c r="C307" s="6"/>
      <c r="D307" s="4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>
      <c r="A308" s="6"/>
      <c r="B308" s="6"/>
      <c r="C308" s="6"/>
      <c r="D308" s="4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>
      <c r="A309" s="6"/>
      <c r="B309" s="6"/>
      <c r="C309" s="6"/>
      <c r="D309" s="4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>
      <c r="A310" s="6"/>
      <c r="B310" s="6"/>
      <c r="C310" s="6"/>
      <c r="D310" s="4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>
      <c r="A311" s="6"/>
      <c r="B311" s="6"/>
      <c r="C311" s="6"/>
      <c r="D311" s="4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>
      <c r="A312" s="6"/>
      <c r="B312" s="6"/>
      <c r="C312" s="6"/>
      <c r="D312" s="4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>
      <c r="A313" s="6"/>
      <c r="B313" s="6"/>
      <c r="C313" s="6"/>
      <c r="D313" s="4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>
      <c r="A314" s="6"/>
      <c r="B314" s="6"/>
      <c r="C314" s="6"/>
      <c r="D314" s="4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>
      <c r="A315" s="6"/>
      <c r="B315" s="6"/>
      <c r="C315" s="6"/>
      <c r="D315" s="4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>
      <c r="A316" s="6"/>
      <c r="B316" s="6"/>
      <c r="C316" s="6"/>
      <c r="D316" s="4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>
      <c r="A317" s="6"/>
      <c r="B317" s="6"/>
      <c r="C317" s="6"/>
      <c r="D317" s="4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>
      <c r="A318" s="6"/>
      <c r="B318" s="6"/>
      <c r="C318" s="6"/>
      <c r="D318" s="4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>
      <c r="A319" s="6"/>
      <c r="B319" s="6"/>
      <c r="C319" s="6"/>
      <c r="D319" s="4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>
      <c r="A320" s="6"/>
      <c r="B320" s="6"/>
      <c r="C320" s="6"/>
      <c r="D320" s="4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>
      <c r="A321" s="6"/>
      <c r="B321" s="6"/>
      <c r="C321" s="6"/>
      <c r="D321" s="4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>
      <c r="A322" s="6"/>
      <c r="B322" s="6"/>
      <c r="C322" s="6"/>
      <c r="D322" s="4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>
      <c r="A323" s="6"/>
      <c r="B323" s="6"/>
      <c r="C323" s="6"/>
      <c r="D323" s="4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>
      <c r="A324" s="6"/>
      <c r="B324" s="6"/>
      <c r="C324" s="6"/>
      <c r="D324" s="4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>
      <c r="A325" s="6"/>
      <c r="B325" s="6"/>
      <c r="C325" s="6"/>
      <c r="D325" s="4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>
      <c r="A326" s="6"/>
      <c r="B326" s="6"/>
      <c r="C326" s="6"/>
      <c r="D326" s="4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>
      <c r="A327" s="6"/>
      <c r="B327" s="6"/>
      <c r="C327" s="6"/>
      <c r="D327" s="4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>
      <c r="A328" s="6"/>
      <c r="B328" s="6"/>
      <c r="C328" s="6"/>
      <c r="D328" s="4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>
      <c r="A329" s="6"/>
      <c r="B329" s="6"/>
      <c r="C329" s="6"/>
      <c r="D329" s="4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>
      <c r="A330" s="6"/>
      <c r="B330" s="6"/>
      <c r="C330" s="6"/>
      <c r="D330" s="4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>
      <c r="A331" s="6"/>
      <c r="B331" s="6"/>
      <c r="C331" s="6"/>
      <c r="D331" s="4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>
      <c r="A332" s="6"/>
      <c r="B332" s="6"/>
      <c r="C332" s="6"/>
      <c r="D332" s="4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>
      <c r="A333" s="6"/>
      <c r="B333" s="6"/>
      <c r="C333" s="6"/>
      <c r="D333" s="4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>
      <c r="A334" s="6"/>
      <c r="B334" s="6"/>
      <c r="C334" s="6"/>
      <c r="D334" s="4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>
      <c r="A335" s="6"/>
      <c r="B335" s="6"/>
      <c r="C335" s="6"/>
      <c r="D335" s="4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>
      <c r="A336" s="6"/>
      <c r="B336" s="6"/>
      <c r="C336" s="6"/>
      <c r="D336" s="4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>
      <c r="A337" s="6"/>
      <c r="B337" s="6"/>
      <c r="C337" s="6"/>
      <c r="D337" s="4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>
      <c r="A338" s="6"/>
      <c r="B338" s="6"/>
      <c r="C338" s="6"/>
      <c r="D338" s="4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>
      <c r="A339" s="6"/>
      <c r="B339" s="6"/>
      <c r="C339" s="6"/>
      <c r="D339" s="4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>
      <c r="A340" s="6"/>
      <c r="B340" s="6"/>
      <c r="C340" s="6"/>
      <c r="D340" s="4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>
      <c r="A341" s="6"/>
      <c r="B341" s="6"/>
      <c r="C341" s="6"/>
      <c r="D341" s="4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>
      <c r="A342" s="6"/>
      <c r="B342" s="6"/>
      <c r="C342" s="6"/>
      <c r="D342" s="4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>
      <c r="A343" s="6"/>
      <c r="B343" s="6"/>
      <c r="C343" s="6"/>
      <c r="D343" s="4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>
      <c r="A344" s="6"/>
      <c r="B344" s="6"/>
      <c r="C344" s="6"/>
      <c r="D344" s="4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>
      <c r="A345" s="6"/>
      <c r="B345" s="6"/>
      <c r="C345" s="6"/>
      <c r="D345" s="4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>
      <c r="A346" s="6"/>
      <c r="B346" s="6"/>
      <c r="C346" s="6"/>
      <c r="D346" s="4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>
      <c r="A347" s="6"/>
      <c r="B347" s="6"/>
      <c r="C347" s="6"/>
      <c r="D347" s="4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>
      <c r="A348" s="6"/>
      <c r="B348" s="6"/>
      <c r="C348" s="6"/>
      <c r="D348" s="4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>
      <c r="A349" s="6"/>
      <c r="B349" s="6"/>
      <c r="C349" s="6"/>
      <c r="D349" s="4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>
      <c r="A350" s="6"/>
      <c r="B350" s="6"/>
      <c r="C350" s="6"/>
      <c r="D350" s="4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>
      <c r="A351" s="6"/>
      <c r="B351" s="6"/>
      <c r="C351" s="6"/>
      <c r="D351" s="4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>
      <c r="A352" s="6"/>
      <c r="B352" s="6"/>
      <c r="C352" s="6"/>
      <c r="D352" s="4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>
      <c r="A353" s="6"/>
      <c r="B353" s="6"/>
      <c r="C353" s="6"/>
      <c r="D353" s="4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>
      <c r="A354" s="6"/>
      <c r="B354" s="6"/>
      <c r="C354" s="6"/>
      <c r="D354" s="4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>
      <c r="A355" s="6"/>
      <c r="B355" s="6"/>
      <c r="C355" s="6"/>
      <c r="D355" s="4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>
      <c r="A356" s="6"/>
      <c r="B356" s="6"/>
      <c r="C356" s="6"/>
      <c r="D356" s="4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>
      <c r="A357" s="6"/>
      <c r="B357" s="6"/>
      <c r="C357" s="6"/>
      <c r="D357" s="4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>
      <c r="A358" s="6"/>
      <c r="B358" s="6"/>
      <c r="C358" s="6"/>
      <c r="D358" s="4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>
      <c r="A359" s="6"/>
      <c r="B359" s="6"/>
      <c r="C359" s="6"/>
      <c r="D359" s="4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>
      <c r="A360" s="6"/>
      <c r="B360" s="6"/>
      <c r="C360" s="6"/>
      <c r="D360" s="4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>
      <c r="A361" s="6"/>
      <c r="B361" s="6"/>
      <c r="C361" s="6"/>
      <c r="D361" s="4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>
      <c r="A362" s="6"/>
      <c r="B362" s="6"/>
      <c r="C362" s="6"/>
      <c r="D362" s="4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>
      <c r="A363" s="6"/>
      <c r="B363" s="6"/>
      <c r="C363" s="6"/>
      <c r="D363" s="4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>
      <c r="A364" s="6"/>
      <c r="B364" s="6"/>
      <c r="C364" s="6"/>
      <c r="D364" s="4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>
      <c r="A365" s="6"/>
      <c r="B365" s="6"/>
      <c r="C365" s="6"/>
      <c r="D365" s="4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>
      <c r="A366" s="6"/>
      <c r="B366" s="6"/>
      <c r="C366" s="6"/>
      <c r="D366" s="4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>
      <c r="A367" s="6"/>
      <c r="B367" s="6"/>
      <c r="C367" s="6"/>
      <c r="D367" s="4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>
      <c r="A368" s="6"/>
      <c r="B368" s="6"/>
      <c r="C368" s="6"/>
      <c r="D368" s="4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>
      <c r="A369" s="6"/>
      <c r="B369" s="6"/>
      <c r="C369" s="6"/>
      <c r="D369" s="4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>
      <c r="A370" s="6"/>
      <c r="B370" s="6"/>
      <c r="C370" s="6"/>
      <c r="D370" s="4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>
      <c r="A371" s="6"/>
      <c r="B371" s="6"/>
      <c r="C371" s="6"/>
      <c r="D371" s="4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>
      <c r="A372" s="6"/>
      <c r="B372" s="6"/>
      <c r="C372" s="6"/>
      <c r="D372" s="4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>
      <c r="A373" s="6"/>
      <c r="B373" s="6"/>
      <c r="C373" s="6"/>
      <c r="D373" s="4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>
      <c r="A374" s="6"/>
      <c r="B374" s="6"/>
      <c r="C374" s="6"/>
      <c r="D374" s="4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>
      <c r="A375" s="6"/>
      <c r="B375" s="6"/>
      <c r="C375" s="6"/>
      <c r="D375" s="4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>
      <c r="A376" s="6"/>
      <c r="B376" s="6"/>
      <c r="C376" s="6"/>
      <c r="D376" s="4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>
      <c r="A377" s="6"/>
      <c r="B377" s="6"/>
      <c r="C377" s="6"/>
      <c r="D377" s="4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>
      <c r="A378" s="6"/>
      <c r="B378" s="6"/>
      <c r="C378" s="6"/>
      <c r="D378" s="4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>
      <c r="A379" s="6"/>
      <c r="B379" s="6"/>
      <c r="C379" s="6"/>
      <c r="D379" s="4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>
      <c r="A380" s="6"/>
      <c r="B380" s="6"/>
      <c r="C380" s="6"/>
      <c r="D380" s="4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>
      <c r="A381" s="6"/>
      <c r="B381" s="6"/>
      <c r="C381" s="6"/>
      <c r="D381" s="4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>
      <c r="A382" s="6"/>
      <c r="B382" s="6"/>
      <c r="C382" s="6"/>
      <c r="D382" s="4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>
      <c r="A383" s="6"/>
      <c r="B383" s="6"/>
      <c r="C383" s="6"/>
      <c r="D383" s="4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>
      <c r="A384" s="6"/>
      <c r="B384" s="6"/>
      <c r="C384" s="6"/>
      <c r="D384" s="4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>
      <c r="A385" s="6"/>
      <c r="B385" s="6"/>
      <c r="C385" s="6"/>
      <c r="D385" s="4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>
      <c r="A386" s="6"/>
      <c r="B386" s="6"/>
      <c r="C386" s="6"/>
      <c r="D386" s="4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>
      <c r="A387" s="6"/>
      <c r="B387" s="6"/>
      <c r="C387" s="6"/>
      <c r="D387" s="4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>
      <c r="A388" s="6"/>
      <c r="B388" s="6"/>
      <c r="C388" s="6"/>
      <c r="D388" s="4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>
      <c r="A389" s="6"/>
      <c r="B389" s="6"/>
      <c r="C389" s="6"/>
      <c r="D389" s="4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>
      <c r="A390" s="6"/>
      <c r="B390" s="6"/>
      <c r="C390" s="6"/>
      <c r="D390" s="4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>
      <c r="A391" s="6"/>
      <c r="B391" s="6"/>
      <c r="C391" s="6"/>
      <c r="D391" s="4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>
      <c r="A392" s="6"/>
      <c r="B392" s="6"/>
      <c r="C392" s="6"/>
      <c r="D392" s="4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>
      <c r="A393" s="6"/>
      <c r="B393" s="6"/>
      <c r="C393" s="6"/>
      <c r="D393" s="4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>
      <c r="A394" s="6"/>
      <c r="B394" s="6"/>
      <c r="C394" s="6"/>
      <c r="D394" s="4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>
      <c r="A395" s="6"/>
      <c r="B395" s="6"/>
      <c r="C395" s="6"/>
      <c r="D395" s="4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>
      <c r="A396" s="6"/>
      <c r="B396" s="6"/>
      <c r="C396" s="6"/>
      <c r="D396" s="4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>
      <c r="A397" s="6"/>
      <c r="B397" s="6"/>
      <c r="C397" s="6"/>
      <c r="D397" s="4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>
      <c r="A398" s="6"/>
      <c r="B398" s="6"/>
      <c r="C398" s="6"/>
      <c r="D398" s="4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>
      <c r="A399" s="6"/>
      <c r="B399" s="6"/>
      <c r="C399" s="6"/>
      <c r="D399" s="4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>
      <c r="A400" s="6"/>
      <c r="B400" s="6"/>
      <c r="C400" s="6"/>
      <c r="D400" s="4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>
      <c r="A401" s="6"/>
      <c r="B401" s="6"/>
      <c r="C401" s="6"/>
      <c r="D401" s="4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>
      <c r="A402" s="6"/>
      <c r="B402" s="6"/>
      <c r="C402" s="6"/>
      <c r="D402" s="4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>
      <c r="A403" s="6"/>
      <c r="B403" s="6"/>
      <c r="C403" s="6"/>
      <c r="D403" s="4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>
      <c r="A404" s="6"/>
      <c r="B404" s="6"/>
      <c r="C404" s="6"/>
      <c r="D404" s="4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>
      <c r="A405" s="6"/>
      <c r="B405" s="6"/>
      <c r="C405" s="6"/>
      <c r="D405" s="4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>
      <c r="A406" s="6"/>
      <c r="B406" s="6"/>
      <c r="C406" s="6"/>
      <c r="D406" s="4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>
      <c r="A407" s="6"/>
      <c r="B407" s="6"/>
      <c r="C407" s="6"/>
      <c r="D407" s="4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>
      <c r="A408" s="6"/>
      <c r="B408" s="6"/>
      <c r="C408" s="6"/>
      <c r="D408" s="4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>
      <c r="A409" s="6"/>
      <c r="B409" s="6"/>
      <c r="C409" s="6"/>
      <c r="D409" s="4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>
      <c r="A410" s="6"/>
      <c r="B410" s="6"/>
      <c r="C410" s="6"/>
      <c r="D410" s="4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>
      <c r="A411" s="6"/>
      <c r="B411" s="6"/>
      <c r="C411" s="6"/>
      <c r="D411" s="4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>
      <c r="A412" s="6"/>
      <c r="B412" s="6"/>
      <c r="C412" s="6"/>
      <c r="D412" s="4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>
      <c r="A413" s="6"/>
      <c r="B413" s="6"/>
      <c r="C413" s="6"/>
      <c r="D413" s="4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>
      <c r="A414" s="6"/>
      <c r="B414" s="6"/>
      <c r="C414" s="6"/>
      <c r="D414" s="4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>
      <c r="A415" s="6"/>
      <c r="B415" s="6"/>
      <c r="C415" s="6"/>
      <c r="D415" s="4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>
      <c r="A416" s="6"/>
      <c r="B416" s="6"/>
      <c r="C416" s="6"/>
      <c r="D416" s="4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>
      <c r="A417" s="6"/>
      <c r="B417" s="6"/>
      <c r="C417" s="6"/>
      <c r="D417" s="4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>
      <c r="A418" s="6"/>
      <c r="B418" s="6"/>
      <c r="C418" s="6"/>
      <c r="D418" s="4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>
      <c r="A419" s="6"/>
      <c r="B419" s="6"/>
      <c r="C419" s="6"/>
      <c r="D419" s="4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>
      <c r="A420" s="6"/>
      <c r="B420" s="6"/>
      <c r="C420" s="6"/>
      <c r="D420" s="4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>
      <c r="A421" s="6"/>
      <c r="B421" s="6"/>
      <c r="C421" s="6"/>
      <c r="D421" s="4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>
      <c r="A422" s="6"/>
      <c r="B422" s="6"/>
      <c r="C422" s="6"/>
      <c r="D422" s="4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>
      <c r="A423" s="6"/>
      <c r="B423" s="6"/>
      <c r="C423" s="6"/>
      <c r="D423" s="4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>
      <c r="A424" s="6"/>
      <c r="B424" s="6"/>
      <c r="C424" s="6"/>
      <c r="D424" s="4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>
      <c r="A425" s="6"/>
      <c r="B425" s="6"/>
      <c r="C425" s="6"/>
      <c r="D425" s="4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>
      <c r="A426" s="6"/>
      <c r="B426" s="6"/>
      <c r="C426" s="6"/>
      <c r="D426" s="4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>
      <c r="A427" s="6"/>
      <c r="B427" s="6"/>
      <c r="C427" s="6"/>
      <c r="D427" s="4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>
      <c r="A428" s="6"/>
      <c r="B428" s="6"/>
      <c r="C428" s="6"/>
      <c r="D428" s="4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>
      <c r="A429" s="6"/>
      <c r="B429" s="6"/>
      <c r="C429" s="6"/>
      <c r="D429" s="4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>
      <c r="A430" s="6"/>
      <c r="B430" s="6"/>
      <c r="C430" s="6"/>
      <c r="D430" s="4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>
      <c r="A431" s="6"/>
      <c r="B431" s="6"/>
      <c r="C431" s="6"/>
      <c r="D431" s="4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>
      <c r="A432" s="6"/>
      <c r="B432" s="6"/>
      <c r="C432" s="6"/>
      <c r="D432" s="4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>
      <c r="A433" s="6"/>
      <c r="B433" s="6"/>
      <c r="C433" s="6"/>
      <c r="D433" s="4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>
      <c r="A434" s="6"/>
      <c r="B434" s="6"/>
      <c r="C434" s="6"/>
      <c r="D434" s="4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>
      <c r="A435" s="6"/>
      <c r="B435" s="6"/>
      <c r="C435" s="6"/>
      <c r="D435" s="4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>
      <c r="A436" s="6"/>
      <c r="B436" s="6"/>
      <c r="C436" s="6"/>
      <c r="D436" s="4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>
      <c r="A437" s="6"/>
      <c r="B437" s="6"/>
      <c r="C437" s="6"/>
      <c r="D437" s="4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>
      <c r="A438" s="6"/>
      <c r="B438" s="6"/>
      <c r="C438" s="6"/>
      <c r="D438" s="4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>
      <c r="A439" s="6"/>
      <c r="B439" s="6"/>
      <c r="C439" s="6"/>
      <c r="D439" s="4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>
      <c r="A440" s="6"/>
      <c r="B440" s="6"/>
      <c r="C440" s="6"/>
      <c r="D440" s="4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>
      <c r="A441" s="6"/>
      <c r="B441" s="6"/>
      <c r="C441" s="6"/>
      <c r="D441" s="4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>
      <c r="A442" s="6"/>
      <c r="B442" s="6"/>
      <c r="C442" s="6"/>
      <c r="D442" s="4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>
      <c r="A443" s="6"/>
      <c r="B443" s="6"/>
      <c r="C443" s="6"/>
      <c r="D443" s="4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>
      <c r="A444" s="6"/>
      <c r="B444" s="6"/>
      <c r="C444" s="6"/>
      <c r="D444" s="4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>
      <c r="A445" s="6"/>
      <c r="B445" s="6"/>
      <c r="C445" s="6"/>
      <c r="D445" s="4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>
      <c r="A446" s="6"/>
      <c r="B446" s="6"/>
      <c r="C446" s="6"/>
      <c r="D446" s="4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>
      <c r="A447" s="6"/>
      <c r="B447" s="6"/>
      <c r="C447" s="6"/>
      <c r="D447" s="4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>
      <c r="A448" s="6"/>
      <c r="B448" s="6"/>
      <c r="C448" s="6"/>
      <c r="D448" s="4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>
      <c r="A449" s="6"/>
      <c r="B449" s="6"/>
      <c r="C449" s="6"/>
      <c r="D449" s="4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>
      <c r="A450" s="6"/>
      <c r="B450" s="6"/>
      <c r="C450" s="6"/>
      <c r="D450" s="4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>
      <c r="A451" s="6"/>
      <c r="B451" s="6"/>
      <c r="C451" s="6"/>
      <c r="D451" s="4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>
      <c r="A452" s="6"/>
      <c r="B452" s="6"/>
      <c r="C452" s="6"/>
      <c r="D452" s="4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>
      <c r="A453" s="6"/>
      <c r="B453" s="6"/>
      <c r="C453" s="6"/>
      <c r="D453" s="4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>
      <c r="A454" s="6"/>
      <c r="B454" s="6"/>
      <c r="C454" s="6"/>
      <c r="D454" s="4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>
      <c r="A455" s="6"/>
      <c r="B455" s="6"/>
      <c r="C455" s="6"/>
      <c r="D455" s="4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>
      <c r="A456" s="6"/>
      <c r="B456" s="6"/>
      <c r="C456" s="6"/>
      <c r="D456" s="4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>
      <c r="A457" s="6"/>
      <c r="B457" s="6"/>
      <c r="C457" s="6"/>
      <c r="D457" s="4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>
      <c r="A458" s="6"/>
      <c r="B458" s="6"/>
      <c r="C458" s="6"/>
      <c r="D458" s="4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>
      <c r="A459" s="6"/>
      <c r="B459" s="6"/>
      <c r="C459" s="6"/>
      <c r="D459" s="4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>
      <c r="A460" s="6"/>
      <c r="B460" s="6"/>
      <c r="C460" s="6"/>
      <c r="D460" s="4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>
      <c r="A461" s="6"/>
      <c r="B461" s="6"/>
      <c r="C461" s="6"/>
      <c r="D461" s="4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>
      <c r="A462" s="6"/>
      <c r="B462" s="6"/>
      <c r="C462" s="6"/>
      <c r="D462" s="4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>
      <c r="A463" s="6"/>
      <c r="B463" s="6"/>
      <c r="C463" s="6"/>
      <c r="D463" s="4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>
      <c r="A464" s="6"/>
      <c r="B464" s="6"/>
      <c r="C464" s="6"/>
      <c r="D464" s="4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>
      <c r="A465" s="6"/>
      <c r="B465" s="6"/>
      <c r="C465" s="6"/>
      <c r="D465" s="4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>
      <c r="A466" s="6"/>
      <c r="B466" s="6"/>
      <c r="C466" s="6"/>
      <c r="D466" s="4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>
      <c r="A467" s="6"/>
      <c r="B467" s="6"/>
      <c r="C467" s="6"/>
      <c r="D467" s="4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>
      <c r="A468" s="6"/>
      <c r="B468" s="6"/>
      <c r="C468" s="6"/>
      <c r="D468" s="4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>
      <c r="A469" s="6"/>
      <c r="B469" s="6"/>
      <c r="C469" s="6"/>
      <c r="D469" s="4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>
      <c r="A470" s="6"/>
      <c r="B470" s="6"/>
      <c r="C470" s="6"/>
      <c r="D470" s="4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>
      <c r="A471" s="6"/>
      <c r="B471" s="6"/>
      <c r="C471" s="6"/>
      <c r="D471" s="4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>
      <c r="A472" s="6"/>
      <c r="B472" s="6"/>
      <c r="C472" s="6"/>
      <c r="D472" s="4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>
      <c r="A473" s="6"/>
      <c r="B473" s="6"/>
      <c r="C473" s="6"/>
      <c r="D473" s="4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>
      <c r="A474" s="6"/>
      <c r="B474" s="6"/>
      <c r="C474" s="6"/>
      <c r="D474" s="4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>
      <c r="A475" s="6"/>
      <c r="B475" s="6"/>
      <c r="C475" s="6"/>
      <c r="D475" s="4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>
      <c r="A476" s="6"/>
      <c r="B476" s="6"/>
      <c r="C476" s="6"/>
      <c r="D476" s="4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>
      <c r="A477" s="6"/>
      <c r="B477" s="6"/>
      <c r="C477" s="6"/>
      <c r="D477" s="4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>
      <c r="A478" s="6"/>
      <c r="B478" s="6"/>
      <c r="C478" s="6"/>
      <c r="D478" s="4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>
      <c r="A479" s="6"/>
      <c r="B479" s="6"/>
      <c r="C479" s="6"/>
      <c r="D479" s="4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>
      <c r="A480" s="6"/>
      <c r="B480" s="6"/>
      <c r="C480" s="6"/>
      <c r="D480" s="4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>
      <c r="A481" s="6"/>
      <c r="B481" s="6"/>
      <c r="C481" s="6"/>
      <c r="D481" s="4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>
      <c r="A482" s="6"/>
      <c r="B482" s="6"/>
      <c r="C482" s="6"/>
      <c r="D482" s="4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>
      <c r="A483" s="6"/>
      <c r="B483" s="6"/>
      <c r="C483" s="6"/>
      <c r="D483" s="4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>
      <c r="A484" s="6"/>
      <c r="B484" s="6"/>
      <c r="C484" s="6"/>
      <c r="D484" s="4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>
      <c r="A485" s="6"/>
      <c r="B485" s="6"/>
      <c r="C485" s="6"/>
      <c r="D485" s="4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>
      <c r="A486" s="6"/>
      <c r="B486" s="6"/>
      <c r="C486" s="6"/>
      <c r="D486" s="4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>
      <c r="A487" s="6"/>
      <c r="B487" s="6"/>
      <c r="C487" s="6"/>
      <c r="D487" s="4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>
      <c r="A488" s="6"/>
      <c r="B488" s="6"/>
      <c r="C488" s="6"/>
      <c r="D488" s="4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>
      <c r="A489" s="6"/>
      <c r="B489" s="6"/>
      <c r="C489" s="6"/>
      <c r="D489" s="4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>
      <c r="A490" s="6"/>
      <c r="B490" s="6"/>
      <c r="C490" s="6"/>
      <c r="D490" s="4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>
      <c r="A491" s="6"/>
      <c r="B491" s="6"/>
      <c r="C491" s="6"/>
      <c r="D491" s="4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>
      <c r="A492" s="6"/>
      <c r="B492" s="6"/>
      <c r="C492" s="6"/>
      <c r="D492" s="4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>
      <c r="A493" s="6"/>
      <c r="B493" s="6"/>
      <c r="C493" s="6"/>
      <c r="D493" s="4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>
      <c r="A494" s="6"/>
      <c r="B494" s="6"/>
      <c r="C494" s="6"/>
      <c r="D494" s="4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>
      <c r="A495" s="6"/>
      <c r="B495" s="6"/>
      <c r="C495" s="6"/>
      <c r="D495" s="4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>
      <c r="A496" s="6"/>
      <c r="B496" s="6"/>
      <c r="C496" s="6"/>
      <c r="D496" s="4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>
      <c r="A497" s="6"/>
      <c r="B497" s="6"/>
      <c r="C497" s="6"/>
      <c r="D497" s="4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>
      <c r="A498" s="6"/>
      <c r="B498" s="6"/>
      <c r="C498" s="6"/>
      <c r="D498" s="4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>
      <c r="A499" s="6"/>
      <c r="B499" s="6"/>
      <c r="C499" s="6"/>
      <c r="D499" s="4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>
      <c r="A500" s="6"/>
      <c r="B500" s="6"/>
      <c r="C500" s="6"/>
      <c r="D500" s="4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>
      <c r="A501" s="6"/>
      <c r="B501" s="6"/>
      <c r="C501" s="6"/>
      <c r="D501" s="4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>
      <c r="A502" s="6"/>
      <c r="B502" s="6"/>
      <c r="C502" s="6"/>
      <c r="D502" s="4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>
      <c r="A503" s="6"/>
      <c r="B503" s="6"/>
      <c r="C503" s="6"/>
      <c r="D503" s="4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>
      <c r="A504" s="6"/>
      <c r="B504" s="6"/>
      <c r="C504" s="6"/>
      <c r="D504" s="4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>
      <c r="A505" s="6"/>
      <c r="B505" s="6"/>
      <c r="C505" s="6"/>
      <c r="D505" s="4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>
      <c r="A506" s="6"/>
      <c r="B506" s="6"/>
      <c r="C506" s="6"/>
      <c r="D506" s="4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>
      <c r="A507" s="6"/>
      <c r="B507" s="6"/>
      <c r="C507" s="6"/>
      <c r="D507" s="4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>
      <c r="A508" s="6"/>
      <c r="B508" s="6"/>
      <c r="C508" s="6"/>
      <c r="D508" s="4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>
      <c r="A509" s="6"/>
      <c r="B509" s="6"/>
      <c r="C509" s="6"/>
      <c r="D509" s="4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>
      <c r="A510" s="6"/>
      <c r="B510" s="6"/>
      <c r="C510" s="6"/>
      <c r="D510" s="4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>
      <c r="A511" s="6"/>
      <c r="B511" s="6"/>
      <c r="C511" s="6"/>
      <c r="D511" s="4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>
      <c r="A512" s="6"/>
      <c r="B512" s="6"/>
      <c r="C512" s="6"/>
      <c r="D512" s="4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>
      <c r="A513" s="6"/>
      <c r="B513" s="6"/>
      <c r="C513" s="6"/>
      <c r="D513" s="4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>
      <c r="A514" s="6"/>
      <c r="B514" s="6"/>
      <c r="C514" s="6"/>
      <c r="D514" s="4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>
      <c r="A515" s="6"/>
      <c r="B515" s="6"/>
      <c r="C515" s="6"/>
      <c r="D515" s="4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>
      <c r="A516" s="6"/>
      <c r="B516" s="6"/>
      <c r="C516" s="6"/>
      <c r="D516" s="4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>
      <c r="A517" s="6"/>
      <c r="B517" s="6"/>
      <c r="C517" s="6"/>
      <c r="D517" s="4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>
      <c r="A518" s="6"/>
      <c r="B518" s="6"/>
      <c r="C518" s="6"/>
      <c r="D518" s="4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>
      <c r="A519" s="6"/>
      <c r="B519" s="6"/>
      <c r="C519" s="6"/>
      <c r="D519" s="4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>
      <c r="A520" s="6"/>
      <c r="B520" s="6"/>
      <c r="C520" s="6"/>
      <c r="D520" s="4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>
      <c r="A521" s="6"/>
      <c r="B521" s="6"/>
      <c r="C521" s="6"/>
      <c r="D521" s="4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>
      <c r="A522" s="6"/>
      <c r="B522" s="6"/>
      <c r="C522" s="6"/>
      <c r="D522" s="4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>
      <c r="A523" s="6"/>
      <c r="B523" s="6"/>
      <c r="C523" s="6"/>
      <c r="D523" s="4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>
      <c r="A524" s="6"/>
      <c r="B524" s="6"/>
      <c r="C524" s="6"/>
      <c r="D524" s="4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>
      <c r="A525" s="6"/>
      <c r="B525" s="6"/>
      <c r="C525" s="6"/>
      <c r="D525" s="4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>
      <c r="A526" s="6"/>
      <c r="B526" s="6"/>
      <c r="C526" s="6"/>
      <c r="D526" s="4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>
      <c r="A527" s="6"/>
      <c r="B527" s="6"/>
      <c r="C527" s="6"/>
      <c r="D527" s="4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>
      <c r="A528" s="6"/>
      <c r="B528" s="6"/>
      <c r="C528" s="6"/>
      <c r="D528" s="4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>
      <c r="A529" s="6"/>
      <c r="B529" s="6"/>
      <c r="C529" s="6"/>
      <c r="D529" s="4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>
      <c r="A530" s="6"/>
      <c r="B530" s="6"/>
      <c r="C530" s="6"/>
      <c r="D530" s="4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>
      <c r="A531" s="6"/>
      <c r="B531" s="6"/>
      <c r="C531" s="6"/>
      <c r="D531" s="4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>
      <c r="A532" s="6"/>
      <c r="B532" s="6"/>
      <c r="C532" s="6"/>
      <c r="D532" s="4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>
      <c r="A533" s="6"/>
      <c r="B533" s="6"/>
      <c r="C533" s="6"/>
      <c r="D533" s="4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>
      <c r="A534" s="6"/>
      <c r="B534" s="6"/>
      <c r="C534" s="6"/>
      <c r="D534" s="4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>
      <c r="A535" s="6"/>
      <c r="B535" s="6"/>
      <c r="C535" s="6"/>
      <c r="D535" s="4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>
      <c r="A536" s="6"/>
      <c r="B536" s="6"/>
      <c r="C536" s="6"/>
      <c r="D536" s="4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>
      <c r="A537" s="6"/>
      <c r="B537" s="6"/>
      <c r="C537" s="6"/>
      <c r="D537" s="4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>
      <c r="A538" s="6"/>
      <c r="B538" s="6"/>
      <c r="C538" s="6"/>
      <c r="D538" s="4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>
      <c r="A539" s="6"/>
      <c r="B539" s="6"/>
      <c r="C539" s="6"/>
      <c r="D539" s="4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>
      <c r="A540" s="6"/>
      <c r="B540" s="6"/>
      <c r="C540" s="6"/>
      <c r="D540" s="4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>
      <c r="A541" s="6"/>
      <c r="B541" s="6"/>
      <c r="C541" s="6"/>
      <c r="D541" s="4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>
      <c r="A542" s="6"/>
      <c r="B542" s="6"/>
      <c r="C542" s="6"/>
      <c r="D542" s="4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>
      <c r="A543" s="6"/>
      <c r="B543" s="6"/>
      <c r="C543" s="6"/>
      <c r="D543" s="4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>
      <c r="A544" s="6"/>
      <c r="B544" s="6"/>
      <c r="C544" s="6"/>
      <c r="D544" s="4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>
      <c r="A545" s="6"/>
      <c r="B545" s="6"/>
      <c r="C545" s="6"/>
      <c r="D545" s="4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>
      <c r="A546" s="6"/>
      <c r="B546" s="6"/>
      <c r="C546" s="6"/>
      <c r="D546" s="4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>
      <c r="A547" s="6"/>
      <c r="B547" s="6"/>
      <c r="C547" s="6"/>
      <c r="D547" s="4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>
      <c r="A548" s="6"/>
      <c r="B548" s="6"/>
      <c r="C548" s="6"/>
      <c r="D548" s="4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>
      <c r="A549" s="6"/>
      <c r="B549" s="6"/>
      <c r="C549" s="6"/>
      <c r="D549" s="4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>
      <c r="A550" s="6"/>
      <c r="B550" s="6"/>
      <c r="C550" s="6"/>
      <c r="D550" s="4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>
      <c r="A551" s="6"/>
      <c r="B551" s="6"/>
      <c r="C551" s="6"/>
      <c r="D551" s="4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>
      <c r="A552" s="6"/>
      <c r="B552" s="6"/>
      <c r="C552" s="6"/>
      <c r="D552" s="4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>
      <c r="A553" s="6"/>
      <c r="B553" s="6"/>
      <c r="C553" s="6"/>
      <c r="D553" s="4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>
      <c r="A554" s="6"/>
      <c r="B554" s="6"/>
      <c r="C554" s="6"/>
      <c r="D554" s="4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>
      <c r="A555" s="6"/>
      <c r="B555" s="6"/>
      <c r="C555" s="6"/>
      <c r="D555" s="4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>
      <c r="A556" s="6"/>
      <c r="B556" s="6"/>
      <c r="C556" s="6"/>
      <c r="D556" s="4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>
      <c r="A557" s="6"/>
      <c r="B557" s="6"/>
      <c r="C557" s="6"/>
      <c r="D557" s="4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>
      <c r="A558" s="6"/>
      <c r="B558" s="6"/>
      <c r="C558" s="6"/>
      <c r="D558" s="4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>
      <c r="A559" s="6"/>
      <c r="B559" s="6"/>
      <c r="C559" s="6"/>
      <c r="D559" s="4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>
      <c r="A560" s="6"/>
      <c r="B560" s="6"/>
      <c r="C560" s="6"/>
      <c r="D560" s="4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>
      <c r="A561" s="6"/>
      <c r="B561" s="6"/>
      <c r="C561" s="6"/>
      <c r="D561" s="4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>
      <c r="A562" s="6"/>
      <c r="B562" s="6"/>
      <c r="C562" s="6"/>
      <c r="D562" s="4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>
      <c r="A563" s="6"/>
      <c r="B563" s="6"/>
      <c r="C563" s="6"/>
      <c r="D563" s="4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>
      <c r="A564" s="6"/>
      <c r="B564" s="6"/>
      <c r="C564" s="6"/>
      <c r="D564" s="4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>
      <c r="A565" s="6"/>
      <c r="B565" s="6"/>
      <c r="C565" s="6"/>
      <c r="D565" s="4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>
      <c r="A566" s="6"/>
      <c r="B566" s="6"/>
      <c r="C566" s="6"/>
      <c r="D566" s="4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>
      <c r="A567" s="6"/>
      <c r="B567" s="6"/>
      <c r="C567" s="6"/>
      <c r="D567" s="4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>
      <c r="A568" s="6"/>
      <c r="B568" s="6"/>
      <c r="C568" s="6"/>
      <c r="D568" s="4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>
      <c r="A569" s="6"/>
      <c r="B569" s="6"/>
      <c r="C569" s="6"/>
      <c r="D569" s="4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>
      <c r="A570" s="6"/>
      <c r="B570" s="6"/>
      <c r="C570" s="6"/>
      <c r="D570" s="4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>
      <c r="A571" s="6"/>
      <c r="B571" s="6"/>
      <c r="C571" s="6"/>
      <c r="D571" s="4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>
      <c r="A572" s="6"/>
      <c r="B572" s="6"/>
      <c r="C572" s="6"/>
      <c r="D572" s="4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>
      <c r="A573" s="6"/>
      <c r="B573" s="6"/>
      <c r="C573" s="6"/>
      <c r="D573" s="4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>
      <c r="A574" s="6"/>
      <c r="B574" s="6"/>
      <c r="C574" s="6"/>
      <c r="D574" s="4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>
      <c r="A575" s="6"/>
      <c r="B575" s="6"/>
      <c r="C575" s="6"/>
      <c r="D575" s="4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>
      <c r="A576" s="6"/>
      <c r="B576" s="6"/>
      <c r="C576" s="6"/>
      <c r="D576" s="4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>
      <c r="A577" s="6"/>
      <c r="B577" s="6"/>
      <c r="C577" s="6"/>
      <c r="D577" s="4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>
      <c r="A578" s="6"/>
      <c r="B578" s="6"/>
      <c r="C578" s="6"/>
      <c r="D578" s="4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>
      <c r="A579" s="6"/>
      <c r="B579" s="6"/>
      <c r="C579" s="6"/>
      <c r="D579" s="4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>
      <c r="A580" s="6"/>
      <c r="B580" s="6"/>
      <c r="C580" s="6"/>
      <c r="D580" s="4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>
      <c r="A581" s="6"/>
      <c r="B581" s="6"/>
      <c r="C581" s="6"/>
      <c r="D581" s="4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>
      <c r="A582" s="6"/>
      <c r="B582" s="6"/>
      <c r="C582" s="6"/>
      <c r="D582" s="4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>
      <c r="A583" s="6"/>
      <c r="B583" s="6"/>
      <c r="C583" s="6"/>
      <c r="D583" s="4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>
      <c r="A584" s="6"/>
      <c r="B584" s="6"/>
      <c r="C584" s="6"/>
      <c r="D584" s="4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>
      <c r="A585" s="6"/>
      <c r="B585" s="6"/>
      <c r="C585" s="6"/>
      <c r="D585" s="4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>
      <c r="A586" s="6"/>
      <c r="B586" s="6"/>
      <c r="C586" s="6"/>
      <c r="D586" s="4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>
      <c r="A587" s="6"/>
      <c r="B587" s="6"/>
      <c r="C587" s="6"/>
      <c r="D587" s="4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>
      <c r="A588" s="6"/>
      <c r="B588" s="6"/>
      <c r="C588" s="6"/>
      <c r="D588" s="4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>
      <c r="A589" s="6"/>
      <c r="B589" s="6"/>
      <c r="C589" s="6"/>
      <c r="D589" s="4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>
      <c r="A590" s="6"/>
      <c r="B590" s="6"/>
      <c r="C590" s="6"/>
      <c r="D590" s="4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>
      <c r="A591" s="6"/>
      <c r="B591" s="6"/>
      <c r="C591" s="6"/>
      <c r="D591" s="4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>
      <c r="A592" s="6"/>
      <c r="B592" s="6"/>
      <c r="C592" s="6"/>
      <c r="D592" s="4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>
      <c r="A593" s="6"/>
      <c r="B593" s="6"/>
      <c r="C593" s="6"/>
      <c r="D593" s="4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>
      <c r="A594" s="6"/>
      <c r="B594" s="6"/>
      <c r="C594" s="6"/>
      <c r="D594" s="4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>
      <c r="A595" s="6"/>
      <c r="B595" s="6"/>
      <c r="C595" s="6"/>
      <c r="D595" s="4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>
      <c r="A596" s="6"/>
      <c r="B596" s="6"/>
      <c r="C596" s="6"/>
      <c r="D596" s="4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>
      <c r="A597" s="6"/>
      <c r="B597" s="6"/>
      <c r="C597" s="6"/>
      <c r="D597" s="4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>
      <c r="A598" s="6"/>
      <c r="B598" s="6"/>
      <c r="C598" s="6"/>
      <c r="D598" s="4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>
      <c r="A599" s="6"/>
      <c r="B599" s="6"/>
      <c r="C599" s="6"/>
      <c r="D599" s="4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>
      <c r="A600" s="6"/>
      <c r="B600" s="6"/>
      <c r="C600" s="6"/>
      <c r="D600" s="4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>
      <c r="A601" s="6"/>
      <c r="B601" s="6"/>
      <c r="C601" s="6"/>
      <c r="D601" s="4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>
      <c r="A602" s="6"/>
      <c r="B602" s="6"/>
      <c r="C602" s="6"/>
      <c r="D602" s="4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>
      <c r="A603" s="6"/>
      <c r="B603" s="6"/>
      <c r="C603" s="6"/>
      <c r="D603" s="4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>
      <c r="A604" s="6"/>
      <c r="B604" s="6"/>
      <c r="C604" s="6"/>
      <c r="D604" s="4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>
      <c r="A605" s="6"/>
      <c r="B605" s="6"/>
      <c r="C605" s="6"/>
      <c r="D605" s="4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>
      <c r="A606" s="6"/>
      <c r="B606" s="6"/>
      <c r="C606" s="6"/>
      <c r="D606" s="4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>
      <c r="A607" s="6"/>
      <c r="B607" s="6"/>
      <c r="C607" s="6"/>
      <c r="D607" s="4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>
      <c r="A608" s="6"/>
      <c r="B608" s="6"/>
      <c r="C608" s="6"/>
      <c r="D608" s="4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>
      <c r="A609" s="6"/>
      <c r="B609" s="6"/>
      <c r="C609" s="6"/>
      <c r="D609" s="4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>
      <c r="A610" s="6"/>
      <c r="B610" s="6"/>
      <c r="C610" s="6"/>
      <c r="D610" s="4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>
      <c r="A611" s="6"/>
      <c r="B611" s="6"/>
      <c r="C611" s="6"/>
      <c r="D611" s="4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>
      <c r="A612" s="6"/>
      <c r="B612" s="6"/>
      <c r="C612" s="6"/>
      <c r="D612" s="4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>
      <c r="A613" s="6"/>
      <c r="B613" s="6"/>
      <c r="C613" s="6"/>
      <c r="D613" s="4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>
      <c r="A614" s="6"/>
      <c r="B614" s="6"/>
      <c r="C614" s="6"/>
      <c r="D614" s="4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>
      <c r="A615" s="6"/>
      <c r="B615" s="6"/>
      <c r="C615" s="6"/>
      <c r="D615" s="4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>
      <c r="A616" s="6"/>
      <c r="B616" s="6"/>
      <c r="C616" s="6"/>
      <c r="D616" s="4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>
      <c r="A617" s="6"/>
      <c r="B617" s="6"/>
      <c r="C617" s="6"/>
      <c r="D617" s="4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>
      <c r="A618" s="6"/>
      <c r="B618" s="6"/>
      <c r="C618" s="6"/>
      <c r="D618" s="4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>
      <c r="A619" s="6"/>
      <c r="B619" s="6"/>
      <c r="C619" s="6"/>
      <c r="D619" s="4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>
      <c r="A620" s="6"/>
      <c r="B620" s="6"/>
      <c r="C620" s="6"/>
      <c r="D620" s="4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>
      <c r="A621" s="6"/>
      <c r="B621" s="6"/>
      <c r="C621" s="6"/>
      <c r="D621" s="4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>
      <c r="A622" s="6"/>
      <c r="B622" s="6"/>
      <c r="C622" s="6"/>
      <c r="D622" s="4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>
      <c r="A623" s="6"/>
      <c r="B623" s="6"/>
      <c r="C623" s="6"/>
      <c r="D623" s="4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>
      <c r="A624" s="6"/>
      <c r="B624" s="6"/>
      <c r="C624" s="6"/>
      <c r="D624" s="4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>
      <c r="A625" s="6"/>
      <c r="B625" s="6"/>
      <c r="C625" s="6"/>
      <c r="D625" s="4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>
      <c r="A626" s="6"/>
      <c r="B626" s="6"/>
      <c r="C626" s="6"/>
      <c r="D626" s="4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>
      <c r="A627" s="6"/>
      <c r="B627" s="6"/>
      <c r="C627" s="6"/>
      <c r="D627" s="4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>
      <c r="A628" s="6"/>
      <c r="B628" s="6"/>
      <c r="C628" s="6"/>
      <c r="D628" s="4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>
      <c r="A629" s="6"/>
      <c r="B629" s="6"/>
      <c r="C629" s="6"/>
      <c r="D629" s="4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>
      <c r="A630" s="6"/>
      <c r="B630" s="6"/>
      <c r="C630" s="6"/>
      <c r="D630" s="4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>
      <c r="A631" s="6"/>
      <c r="B631" s="6"/>
      <c r="C631" s="6"/>
      <c r="D631" s="4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>
      <c r="A632" s="6"/>
      <c r="B632" s="6"/>
      <c r="C632" s="6"/>
      <c r="D632" s="4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>
      <c r="A633" s="6"/>
      <c r="B633" s="6"/>
      <c r="C633" s="6"/>
      <c r="D633" s="4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>
      <c r="A634" s="6"/>
      <c r="B634" s="6"/>
      <c r="C634" s="6"/>
      <c r="D634" s="4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>
      <c r="A635" s="6"/>
      <c r="B635" s="6"/>
      <c r="C635" s="6"/>
      <c r="D635" s="4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>
      <c r="A636" s="6"/>
      <c r="B636" s="6"/>
      <c r="C636" s="6"/>
      <c r="D636" s="4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>
      <c r="A637" s="6"/>
      <c r="B637" s="6"/>
      <c r="C637" s="6"/>
      <c r="D637" s="4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>
      <c r="A638" s="6"/>
      <c r="B638" s="6"/>
      <c r="C638" s="6"/>
      <c r="D638" s="4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>
      <c r="A639" s="6"/>
      <c r="B639" s="6"/>
      <c r="C639" s="6"/>
      <c r="D639" s="4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>
      <c r="A640" s="6"/>
      <c r="B640" s="6"/>
      <c r="C640" s="6"/>
      <c r="D640" s="4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>
      <c r="A641" s="6"/>
      <c r="B641" s="6"/>
      <c r="C641" s="6"/>
      <c r="D641" s="4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>
      <c r="A642" s="6"/>
      <c r="B642" s="6"/>
      <c r="C642" s="6"/>
      <c r="D642" s="4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>
      <c r="A643" s="6"/>
      <c r="B643" s="6"/>
      <c r="C643" s="6"/>
      <c r="D643" s="4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>
      <c r="A644" s="6"/>
      <c r="B644" s="6"/>
      <c r="C644" s="6"/>
      <c r="D644" s="4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>
      <c r="A645" s="6"/>
      <c r="B645" s="6"/>
      <c r="C645" s="6"/>
      <c r="D645" s="4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>
      <c r="A646" s="6"/>
      <c r="B646" s="6"/>
      <c r="C646" s="6"/>
      <c r="D646" s="4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>
      <c r="A647" s="6"/>
      <c r="B647" s="6"/>
      <c r="C647" s="6"/>
      <c r="D647" s="4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>
      <c r="A648" s="6"/>
      <c r="B648" s="6"/>
      <c r="C648" s="6"/>
      <c r="D648" s="4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>
      <c r="A649" s="6"/>
      <c r="B649" s="6"/>
      <c r="C649" s="6"/>
      <c r="D649" s="4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>
      <c r="A650" s="6"/>
      <c r="B650" s="6"/>
      <c r="C650" s="6"/>
      <c r="D650" s="4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>
      <c r="A651" s="6"/>
      <c r="B651" s="6"/>
      <c r="C651" s="6"/>
      <c r="D651" s="4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>
      <c r="A652" s="6"/>
      <c r="B652" s="6"/>
      <c r="C652" s="6"/>
      <c r="D652" s="4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>
      <c r="A653" s="6"/>
      <c r="B653" s="6"/>
      <c r="C653" s="6"/>
      <c r="D653" s="4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>
      <c r="A654" s="6"/>
      <c r="B654" s="6"/>
      <c r="C654" s="6"/>
      <c r="D654" s="4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>
      <c r="A655" s="6"/>
      <c r="B655" s="6"/>
      <c r="C655" s="6"/>
      <c r="D655" s="4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>
      <c r="A656" s="6"/>
      <c r="B656" s="6"/>
      <c r="C656" s="6"/>
      <c r="D656" s="4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>
      <c r="A657" s="6"/>
      <c r="B657" s="6"/>
      <c r="C657" s="6"/>
      <c r="D657" s="4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>
      <c r="A658" s="6"/>
      <c r="B658" s="6"/>
      <c r="C658" s="6"/>
      <c r="D658" s="4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>
      <c r="A659" s="6"/>
      <c r="B659" s="6"/>
      <c r="C659" s="6"/>
      <c r="D659" s="4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>
      <c r="A660" s="6"/>
      <c r="B660" s="6"/>
      <c r="C660" s="6"/>
      <c r="D660" s="4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>
      <c r="A661" s="6"/>
      <c r="B661" s="6"/>
      <c r="C661" s="6"/>
      <c r="D661" s="4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>
      <c r="A662" s="6"/>
      <c r="B662" s="6"/>
      <c r="C662" s="6"/>
      <c r="D662" s="4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>
      <c r="A663" s="6"/>
      <c r="B663" s="6"/>
      <c r="C663" s="6"/>
      <c r="D663" s="4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>
      <c r="A664" s="6"/>
      <c r="B664" s="6"/>
      <c r="C664" s="6"/>
      <c r="D664" s="4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>
      <c r="A665" s="6"/>
      <c r="B665" s="6"/>
      <c r="C665" s="6"/>
      <c r="D665" s="4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>
      <c r="A666" s="6"/>
      <c r="B666" s="6"/>
      <c r="C666" s="6"/>
      <c r="D666" s="4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>
      <c r="A667" s="6"/>
      <c r="B667" s="6"/>
      <c r="C667" s="6"/>
      <c r="D667" s="4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>
      <c r="A668" s="6"/>
      <c r="B668" s="6"/>
      <c r="C668" s="6"/>
      <c r="D668" s="4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>
      <c r="A669" s="6"/>
      <c r="B669" s="6"/>
      <c r="C669" s="6"/>
      <c r="D669" s="4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>
      <c r="A670" s="6"/>
      <c r="B670" s="6"/>
      <c r="C670" s="6"/>
      <c r="D670" s="4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>
      <c r="A671" s="6"/>
      <c r="B671" s="6"/>
      <c r="C671" s="6"/>
      <c r="D671" s="4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>
      <c r="A672" s="6"/>
      <c r="B672" s="6"/>
      <c r="C672" s="6"/>
      <c r="D672" s="4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>
      <c r="A673" s="6"/>
      <c r="B673" s="6"/>
      <c r="C673" s="6"/>
      <c r="D673" s="4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>
      <c r="A674" s="6"/>
      <c r="B674" s="6"/>
      <c r="C674" s="6"/>
      <c r="D674" s="4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>
      <c r="A675" s="6"/>
      <c r="B675" s="6"/>
      <c r="C675" s="6"/>
      <c r="D675" s="4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>
      <c r="A676" s="6"/>
      <c r="B676" s="6"/>
      <c r="C676" s="6"/>
      <c r="D676" s="4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>
      <c r="A677" s="6"/>
      <c r="B677" s="6"/>
      <c r="C677" s="6"/>
      <c r="D677" s="4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>
      <c r="A678" s="6"/>
      <c r="B678" s="6"/>
      <c r="C678" s="6"/>
      <c r="D678" s="4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>
      <c r="A679" s="6"/>
      <c r="B679" s="6"/>
      <c r="C679" s="6"/>
      <c r="D679" s="4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>
      <c r="A680" s="6"/>
      <c r="B680" s="6"/>
      <c r="C680" s="6"/>
      <c r="D680" s="4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>
      <c r="A681" s="6"/>
      <c r="B681" s="6"/>
      <c r="C681" s="6"/>
      <c r="D681" s="4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>
      <c r="A682" s="6"/>
      <c r="B682" s="6"/>
      <c r="C682" s="6"/>
      <c r="D682" s="4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>
      <c r="A683" s="6"/>
      <c r="B683" s="6"/>
      <c r="C683" s="6"/>
      <c r="D683" s="4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>
      <c r="A684" s="6"/>
      <c r="B684" s="6"/>
      <c r="C684" s="6"/>
      <c r="D684" s="4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>
      <c r="A685" s="6"/>
      <c r="B685" s="6"/>
      <c r="C685" s="6"/>
      <c r="D685" s="4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>
      <c r="A686" s="6"/>
      <c r="B686" s="6"/>
      <c r="C686" s="6"/>
      <c r="D686" s="4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>
      <c r="A687" s="6"/>
      <c r="B687" s="6"/>
      <c r="C687" s="6"/>
      <c r="D687" s="4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>
      <c r="A688" s="6"/>
      <c r="B688" s="6"/>
      <c r="C688" s="6"/>
      <c r="D688" s="4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>
      <c r="A689" s="6"/>
      <c r="B689" s="6"/>
      <c r="C689" s="6"/>
      <c r="D689" s="4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>
      <c r="A690" s="6"/>
      <c r="B690" s="6"/>
      <c r="C690" s="6"/>
      <c r="D690" s="4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>
      <c r="A691" s="6"/>
      <c r="B691" s="6"/>
      <c r="C691" s="6"/>
      <c r="D691" s="4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>
      <c r="A692" s="6"/>
      <c r="B692" s="6"/>
      <c r="C692" s="6"/>
      <c r="D692" s="4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>
      <c r="A693" s="6"/>
      <c r="B693" s="6"/>
      <c r="C693" s="6"/>
      <c r="D693" s="4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>
      <c r="A694" s="6"/>
      <c r="B694" s="6"/>
      <c r="C694" s="6"/>
      <c r="D694" s="4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>
      <c r="A695" s="6"/>
      <c r="B695" s="6"/>
      <c r="C695" s="6"/>
      <c r="D695" s="4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>
      <c r="A696" s="6"/>
      <c r="B696" s="6"/>
      <c r="C696" s="6"/>
      <c r="D696" s="4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>
      <c r="A697" s="6"/>
      <c r="B697" s="6"/>
      <c r="C697" s="6"/>
      <c r="D697" s="4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>
      <c r="A698" s="6"/>
      <c r="B698" s="6"/>
      <c r="C698" s="6"/>
      <c r="D698" s="4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>
      <c r="A699" s="6"/>
      <c r="B699" s="6"/>
      <c r="C699" s="6"/>
      <c r="D699" s="4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>
      <c r="A700" s="6"/>
      <c r="B700" s="6"/>
      <c r="C700" s="6"/>
      <c r="D700" s="4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>
      <c r="A701" s="6"/>
      <c r="B701" s="6"/>
      <c r="C701" s="6"/>
      <c r="D701" s="4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>
      <c r="A702" s="6"/>
      <c r="B702" s="6"/>
      <c r="C702" s="6"/>
      <c r="D702" s="4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>
      <c r="A703" s="6"/>
      <c r="B703" s="6"/>
      <c r="C703" s="6"/>
      <c r="D703" s="4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>
      <c r="A704" s="6"/>
      <c r="B704" s="6"/>
      <c r="C704" s="6"/>
      <c r="D704" s="4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>
      <c r="A705" s="6"/>
      <c r="B705" s="6"/>
      <c r="C705" s="6"/>
      <c r="D705" s="4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>
      <c r="A706" s="6"/>
      <c r="B706" s="6"/>
      <c r="C706" s="6"/>
      <c r="D706" s="4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>
      <c r="A707" s="6"/>
      <c r="B707" s="6"/>
      <c r="C707" s="6"/>
      <c r="D707" s="4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>
      <c r="A708" s="6"/>
      <c r="B708" s="6"/>
      <c r="C708" s="6"/>
      <c r="D708" s="4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>
      <c r="A709" s="6"/>
      <c r="B709" s="6"/>
      <c r="C709" s="6"/>
      <c r="D709" s="4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>
      <c r="A710" s="6"/>
      <c r="B710" s="6"/>
      <c r="C710" s="6"/>
      <c r="D710" s="4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>
      <c r="A711" s="6"/>
      <c r="B711" s="6"/>
      <c r="C711" s="6"/>
      <c r="D711" s="4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>
      <c r="A712" s="6"/>
      <c r="B712" s="6"/>
      <c r="C712" s="6"/>
      <c r="D712" s="4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>
      <c r="A713" s="6"/>
      <c r="B713" s="6"/>
      <c r="C713" s="6"/>
      <c r="D713" s="4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>
      <c r="A714" s="6"/>
      <c r="B714" s="6"/>
      <c r="C714" s="6"/>
      <c r="D714" s="4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>
      <c r="A715" s="6"/>
      <c r="B715" s="6"/>
      <c r="C715" s="6"/>
      <c r="D715" s="4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>
      <c r="A716" s="6"/>
      <c r="B716" s="6"/>
      <c r="C716" s="6"/>
      <c r="D716" s="4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>
      <c r="A717" s="6"/>
      <c r="B717" s="6"/>
      <c r="C717" s="6"/>
      <c r="D717" s="4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>
      <c r="A718" s="6"/>
      <c r="B718" s="6"/>
      <c r="C718" s="6"/>
      <c r="D718" s="4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>
      <c r="A719" s="6"/>
      <c r="B719" s="6"/>
      <c r="C719" s="6"/>
      <c r="D719" s="4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>
      <c r="A720" s="6"/>
      <c r="B720" s="6"/>
      <c r="C720" s="6"/>
      <c r="D720" s="4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>
      <c r="A721" s="6"/>
      <c r="B721" s="6"/>
      <c r="C721" s="6"/>
      <c r="D721" s="4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>
      <c r="A722" s="6"/>
      <c r="B722" s="6"/>
      <c r="C722" s="6"/>
      <c r="D722" s="4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>
      <c r="A723" s="6"/>
      <c r="B723" s="6"/>
      <c r="C723" s="6"/>
      <c r="D723" s="4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>
      <c r="A724" s="6"/>
      <c r="B724" s="6"/>
      <c r="C724" s="6"/>
      <c r="D724" s="4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>
      <c r="A725" s="6"/>
      <c r="B725" s="6"/>
      <c r="C725" s="6"/>
      <c r="D725" s="4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>
      <c r="A726" s="6"/>
      <c r="B726" s="6"/>
      <c r="C726" s="6"/>
      <c r="D726" s="4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>
      <c r="A727" s="6"/>
      <c r="B727" s="6"/>
      <c r="C727" s="6"/>
      <c r="D727" s="4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>
      <c r="A728" s="6"/>
      <c r="B728" s="6"/>
      <c r="C728" s="6"/>
      <c r="D728" s="4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>
      <c r="A729" s="6"/>
      <c r="B729" s="6"/>
      <c r="C729" s="6"/>
      <c r="D729" s="4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>
      <c r="A730" s="6"/>
      <c r="B730" s="6"/>
      <c r="C730" s="6"/>
      <c r="D730" s="4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>
      <c r="A731" s="6"/>
      <c r="B731" s="6"/>
      <c r="C731" s="6"/>
      <c r="D731" s="4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>
      <c r="A732" s="6"/>
      <c r="B732" s="6"/>
      <c r="C732" s="6"/>
      <c r="D732" s="4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>
      <c r="A733" s="6"/>
      <c r="B733" s="6"/>
      <c r="C733" s="6"/>
      <c r="D733" s="4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>
      <c r="A734" s="6"/>
      <c r="B734" s="6"/>
      <c r="C734" s="6"/>
      <c r="D734" s="4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>
      <c r="A735" s="6"/>
      <c r="B735" s="6"/>
      <c r="C735" s="6"/>
      <c r="D735" s="4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>
      <c r="A736" s="6"/>
      <c r="B736" s="6"/>
      <c r="C736" s="6"/>
      <c r="D736" s="4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>
      <c r="A737" s="6"/>
      <c r="B737" s="6"/>
      <c r="C737" s="6"/>
      <c r="D737" s="4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>
      <c r="A738" s="6"/>
      <c r="B738" s="6"/>
      <c r="C738" s="6"/>
      <c r="D738" s="4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>
      <c r="A739" s="6"/>
      <c r="B739" s="6"/>
      <c r="C739" s="6"/>
      <c r="D739" s="4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>
      <c r="A740" s="6"/>
      <c r="B740" s="6"/>
      <c r="C740" s="6"/>
      <c r="D740" s="4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>
      <c r="A741" s="6"/>
      <c r="B741" s="6"/>
      <c r="C741" s="6"/>
      <c r="D741" s="4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>
      <c r="A742" s="6"/>
      <c r="B742" s="6"/>
      <c r="C742" s="6"/>
      <c r="D742" s="4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>
      <c r="A743" s="6"/>
      <c r="B743" s="6"/>
      <c r="C743" s="6"/>
      <c r="D743" s="4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>
      <c r="A744" s="6"/>
      <c r="B744" s="6"/>
      <c r="C744" s="6"/>
      <c r="D744" s="4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>
      <c r="A745" s="6"/>
      <c r="B745" s="6"/>
      <c r="C745" s="6"/>
      <c r="D745" s="4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>
      <c r="A746" s="6"/>
      <c r="B746" s="6"/>
      <c r="C746" s="6"/>
      <c r="D746" s="4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>
      <c r="A747" s="6"/>
      <c r="B747" s="6"/>
      <c r="C747" s="6"/>
      <c r="D747" s="4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>
      <c r="A748" s="6"/>
      <c r="B748" s="6"/>
      <c r="C748" s="6"/>
      <c r="D748" s="4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>
      <c r="A749" s="6"/>
      <c r="B749" s="6"/>
      <c r="C749" s="6"/>
      <c r="D749" s="4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>
      <c r="A750" s="6"/>
      <c r="B750" s="6"/>
      <c r="C750" s="6"/>
      <c r="D750" s="4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>
      <c r="A751" s="6"/>
      <c r="B751" s="6"/>
      <c r="C751" s="6"/>
      <c r="D751" s="4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>
      <c r="A752" s="6"/>
      <c r="B752" s="6"/>
      <c r="C752" s="6"/>
      <c r="D752" s="4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>
      <c r="A753" s="6"/>
      <c r="B753" s="6"/>
      <c r="C753" s="6"/>
      <c r="D753" s="4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>
      <c r="A754" s="6"/>
      <c r="B754" s="6"/>
      <c r="C754" s="6"/>
      <c r="D754" s="4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>
      <c r="A755" s="6"/>
      <c r="B755" s="6"/>
      <c r="C755" s="6"/>
      <c r="D755" s="4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>
      <c r="A756" s="6"/>
      <c r="B756" s="6"/>
      <c r="C756" s="6"/>
      <c r="D756" s="4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>
      <c r="A757" s="6"/>
      <c r="B757" s="6"/>
      <c r="C757" s="6"/>
      <c r="D757" s="4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>
      <c r="A758" s="6"/>
      <c r="B758" s="6"/>
      <c r="C758" s="6"/>
      <c r="D758" s="4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>
      <c r="A759" s="6"/>
      <c r="B759" s="6"/>
      <c r="C759" s="6"/>
      <c r="D759" s="4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>
      <c r="A760" s="6"/>
      <c r="B760" s="6"/>
      <c r="C760" s="6"/>
      <c r="D760" s="4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>
      <c r="A761" s="6"/>
      <c r="B761" s="6"/>
      <c r="C761" s="6"/>
      <c r="D761" s="4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>
      <c r="A762" s="6"/>
      <c r="B762" s="6"/>
      <c r="C762" s="6"/>
      <c r="D762" s="4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>
      <c r="A763" s="6"/>
      <c r="B763" s="6"/>
      <c r="C763" s="6"/>
      <c r="D763" s="4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>
      <c r="A764" s="6"/>
      <c r="B764" s="6"/>
      <c r="C764" s="6"/>
      <c r="D764" s="4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>
      <c r="A765" s="6"/>
      <c r="B765" s="6"/>
      <c r="C765" s="6"/>
      <c r="D765" s="4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>
      <c r="A766" s="6"/>
      <c r="B766" s="6"/>
      <c r="C766" s="6"/>
      <c r="D766" s="4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>
      <c r="A767" s="6"/>
      <c r="B767" s="6"/>
      <c r="C767" s="6"/>
      <c r="D767" s="4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>
      <c r="A768" s="6"/>
      <c r="B768" s="6"/>
      <c r="C768" s="6"/>
      <c r="D768" s="4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>
      <c r="A769" s="6"/>
      <c r="B769" s="6"/>
      <c r="C769" s="6"/>
      <c r="D769" s="4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>
      <c r="A770" s="6"/>
      <c r="B770" s="6"/>
      <c r="C770" s="6"/>
      <c r="D770" s="4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>
      <c r="A771" s="6"/>
      <c r="B771" s="6"/>
      <c r="C771" s="6"/>
      <c r="D771" s="4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>
      <c r="A772" s="6"/>
      <c r="B772" s="6"/>
      <c r="C772" s="6"/>
      <c r="D772" s="4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>
      <c r="A773" s="6"/>
      <c r="B773" s="6"/>
      <c r="C773" s="6"/>
      <c r="D773" s="4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>
      <c r="A774" s="6"/>
      <c r="B774" s="6"/>
      <c r="C774" s="6"/>
      <c r="D774" s="4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>
      <c r="A775" s="6"/>
      <c r="B775" s="6"/>
      <c r="C775" s="6"/>
      <c r="D775" s="4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>
      <c r="A776" s="6"/>
      <c r="B776" s="6"/>
      <c r="C776" s="6"/>
      <c r="D776" s="4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>
      <c r="A777" s="6"/>
      <c r="B777" s="6"/>
      <c r="C777" s="6"/>
      <c r="D777" s="4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>
      <c r="A778" s="6"/>
      <c r="B778" s="6"/>
      <c r="C778" s="6"/>
      <c r="D778" s="4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>
      <c r="A779" s="6"/>
      <c r="B779" s="6"/>
      <c r="C779" s="6"/>
      <c r="D779" s="4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>
      <c r="A780" s="6"/>
      <c r="B780" s="6"/>
      <c r="C780" s="6"/>
      <c r="D780" s="4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>
      <c r="A781" s="6"/>
      <c r="B781" s="6"/>
      <c r="C781" s="6"/>
      <c r="D781" s="4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>
      <c r="A782" s="6"/>
      <c r="B782" s="6"/>
      <c r="C782" s="6"/>
      <c r="D782" s="4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>
      <c r="A783" s="6"/>
      <c r="B783" s="6"/>
      <c r="C783" s="6"/>
      <c r="D783" s="4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>
      <c r="A784" s="6"/>
      <c r="B784" s="6"/>
      <c r="C784" s="6"/>
      <c r="D784" s="4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>
      <c r="A785" s="6"/>
      <c r="B785" s="6"/>
      <c r="C785" s="6"/>
      <c r="D785" s="4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>
      <c r="A786" s="6"/>
      <c r="B786" s="6"/>
      <c r="C786" s="6"/>
      <c r="D786" s="4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>
      <c r="A787" s="6"/>
      <c r="B787" s="6"/>
      <c r="C787" s="6"/>
      <c r="D787" s="4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>
      <c r="A788" s="6"/>
      <c r="B788" s="6"/>
      <c r="C788" s="6"/>
      <c r="D788" s="4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>
      <c r="A789" s="6"/>
      <c r="B789" s="6"/>
      <c r="C789" s="6"/>
      <c r="D789" s="4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>
      <c r="A790" s="6"/>
      <c r="B790" s="6"/>
      <c r="C790" s="6"/>
      <c r="D790" s="4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>
      <c r="A791" s="6"/>
      <c r="B791" s="6"/>
      <c r="C791" s="6"/>
      <c r="D791" s="4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>
      <c r="A792" s="6"/>
      <c r="B792" s="6"/>
      <c r="C792" s="6"/>
      <c r="D792" s="4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>
      <c r="A793" s="6"/>
      <c r="B793" s="6"/>
      <c r="C793" s="6"/>
      <c r="D793" s="4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>
      <c r="A794" s="6"/>
      <c r="B794" s="6"/>
      <c r="C794" s="6"/>
      <c r="D794" s="4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>
      <c r="A795" s="6"/>
      <c r="B795" s="6"/>
      <c r="C795" s="6"/>
      <c r="D795" s="4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>
      <c r="A796" s="6"/>
      <c r="B796" s="6"/>
      <c r="C796" s="6"/>
      <c r="D796" s="4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>
      <c r="A797" s="6"/>
      <c r="B797" s="6"/>
      <c r="C797" s="6"/>
      <c r="D797" s="4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>
      <c r="A798" s="6"/>
      <c r="B798" s="6"/>
      <c r="C798" s="6"/>
      <c r="D798" s="4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>
      <c r="A799" s="6"/>
      <c r="B799" s="6"/>
      <c r="C799" s="6"/>
      <c r="D799" s="4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>
      <c r="A800" s="6"/>
      <c r="B800" s="6"/>
      <c r="C800" s="6"/>
      <c r="D800" s="4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>
      <c r="A801" s="6"/>
      <c r="B801" s="6"/>
      <c r="C801" s="6"/>
      <c r="D801" s="4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>
      <c r="A802" s="6"/>
      <c r="B802" s="6"/>
      <c r="C802" s="6"/>
      <c r="D802" s="4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>
      <c r="A803" s="6"/>
      <c r="B803" s="6"/>
      <c r="C803" s="6"/>
      <c r="D803" s="4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>
      <c r="A804" s="6"/>
      <c r="B804" s="6"/>
      <c r="C804" s="6"/>
      <c r="D804" s="4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>
      <c r="A805" s="6"/>
      <c r="B805" s="6"/>
      <c r="C805" s="6"/>
      <c r="D805" s="4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>
      <c r="A806" s="6"/>
      <c r="B806" s="6"/>
      <c r="C806" s="6"/>
      <c r="D806" s="4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>
      <c r="A807" s="6"/>
      <c r="B807" s="6"/>
      <c r="C807" s="6"/>
      <c r="D807" s="4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>
      <c r="A808" s="6"/>
      <c r="B808" s="6"/>
      <c r="C808" s="6"/>
      <c r="D808" s="4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>
      <c r="A809" s="6"/>
      <c r="B809" s="6"/>
      <c r="C809" s="6"/>
      <c r="D809" s="4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>
      <c r="A810" s="6"/>
      <c r="B810" s="6"/>
      <c r="C810" s="6"/>
      <c r="D810" s="4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>
      <c r="A811" s="6"/>
      <c r="B811" s="6"/>
      <c r="C811" s="6"/>
      <c r="D811" s="4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>
      <c r="A812" s="6"/>
      <c r="B812" s="6"/>
      <c r="C812" s="6"/>
      <c r="D812" s="4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>
      <c r="A813" s="6"/>
      <c r="B813" s="6"/>
      <c r="C813" s="6"/>
      <c r="D813" s="4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>
      <c r="A814" s="6"/>
      <c r="B814" s="6"/>
      <c r="C814" s="6"/>
      <c r="D814" s="4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>
      <c r="A815" s="6"/>
      <c r="B815" s="6"/>
      <c r="C815" s="6"/>
      <c r="D815" s="4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>
      <c r="A816" s="6"/>
      <c r="B816" s="6"/>
      <c r="C816" s="6"/>
      <c r="D816" s="4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>
      <c r="A817" s="6"/>
      <c r="B817" s="6"/>
      <c r="C817" s="6"/>
      <c r="D817" s="4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>
      <c r="A818" s="6"/>
      <c r="B818" s="6"/>
      <c r="C818" s="6"/>
      <c r="D818" s="4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>
      <c r="A819" s="6"/>
      <c r="B819" s="6"/>
      <c r="C819" s="6"/>
      <c r="D819" s="4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>
      <c r="A820" s="6"/>
      <c r="B820" s="6"/>
      <c r="C820" s="6"/>
      <c r="D820" s="4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>
      <c r="A821" s="6"/>
      <c r="B821" s="6"/>
      <c r="C821" s="6"/>
      <c r="D821" s="4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>
      <c r="A822" s="6"/>
      <c r="B822" s="6"/>
      <c r="C822" s="6"/>
      <c r="D822" s="4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>
      <c r="A823" s="6"/>
      <c r="B823" s="6"/>
      <c r="C823" s="6"/>
      <c r="D823" s="4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>
      <c r="A824" s="6"/>
      <c r="B824" s="6"/>
      <c r="C824" s="6"/>
      <c r="D824" s="4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>
      <c r="A825" s="6"/>
      <c r="B825" s="6"/>
      <c r="C825" s="6"/>
      <c r="D825" s="4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>
      <c r="A826" s="6"/>
      <c r="B826" s="6"/>
      <c r="C826" s="6"/>
      <c r="D826" s="4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>
      <c r="A827" s="6"/>
      <c r="B827" s="6"/>
      <c r="C827" s="6"/>
      <c r="D827" s="4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>
      <c r="A828" s="6"/>
      <c r="B828" s="6"/>
      <c r="C828" s="6"/>
      <c r="D828" s="4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>
      <c r="A829" s="6"/>
      <c r="B829" s="6"/>
      <c r="C829" s="6"/>
      <c r="D829" s="4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>
      <c r="A830" s="6"/>
      <c r="B830" s="6"/>
      <c r="C830" s="6"/>
      <c r="D830" s="4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>
      <c r="A831" s="6"/>
      <c r="B831" s="6"/>
      <c r="C831" s="6"/>
      <c r="D831" s="4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>
      <c r="A832" s="6"/>
      <c r="B832" s="6"/>
      <c r="C832" s="6"/>
      <c r="D832" s="4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>
      <c r="A833" s="6"/>
      <c r="B833" s="6"/>
      <c r="C833" s="6"/>
      <c r="D833" s="4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>
      <c r="A834" s="6"/>
      <c r="B834" s="6"/>
      <c r="C834" s="6"/>
      <c r="D834" s="4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>
      <c r="A835" s="6"/>
      <c r="B835" s="6"/>
      <c r="C835" s="6"/>
      <c r="D835" s="4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>
      <c r="A836" s="6"/>
      <c r="B836" s="6"/>
      <c r="C836" s="6"/>
      <c r="D836" s="4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>
      <c r="A837" s="6"/>
      <c r="B837" s="6"/>
      <c r="C837" s="6"/>
      <c r="D837" s="4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>
      <c r="A838" s="6"/>
      <c r="B838" s="6"/>
      <c r="C838" s="6"/>
      <c r="D838" s="4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>
      <c r="A839" s="6"/>
      <c r="B839" s="6"/>
      <c r="C839" s="6"/>
      <c r="D839" s="4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>
      <c r="A840" s="6"/>
      <c r="B840" s="6"/>
      <c r="C840" s="6"/>
      <c r="D840" s="4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>
      <c r="A841" s="6"/>
      <c r="B841" s="6"/>
      <c r="C841" s="6"/>
      <c r="D841" s="4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>
      <c r="A842" s="6"/>
      <c r="B842" s="6"/>
      <c r="C842" s="6"/>
      <c r="D842" s="4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>
      <c r="A843" s="6"/>
      <c r="B843" s="6"/>
      <c r="C843" s="6"/>
      <c r="D843" s="4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>
      <c r="A844" s="6"/>
      <c r="B844" s="6"/>
      <c r="C844" s="6"/>
      <c r="D844" s="4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>
      <c r="A845" s="6"/>
      <c r="B845" s="6"/>
      <c r="C845" s="6"/>
      <c r="D845" s="4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>
      <c r="A846" s="6"/>
      <c r="B846" s="6"/>
      <c r="C846" s="6"/>
      <c r="D846" s="4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>
      <c r="A847" s="6"/>
      <c r="B847" s="6"/>
      <c r="C847" s="6"/>
      <c r="D847" s="4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>
      <c r="A848" s="6"/>
      <c r="B848" s="6"/>
      <c r="C848" s="6"/>
      <c r="D848" s="4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>
      <c r="A849" s="6"/>
      <c r="B849" s="6"/>
      <c r="C849" s="6"/>
      <c r="D849" s="4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>
      <c r="A850" s="6"/>
      <c r="B850" s="6"/>
      <c r="C850" s="6"/>
      <c r="D850" s="4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>
      <c r="A851" s="6"/>
      <c r="B851" s="6"/>
      <c r="C851" s="6"/>
      <c r="D851" s="4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>
      <c r="A852" s="6"/>
      <c r="B852" s="6"/>
      <c r="C852" s="6"/>
      <c r="D852" s="4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>
      <c r="A853" s="6"/>
      <c r="B853" s="6"/>
      <c r="C853" s="6"/>
      <c r="D853" s="4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>
      <c r="A854" s="6"/>
      <c r="B854" s="6"/>
      <c r="C854" s="6"/>
      <c r="D854" s="4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>
      <c r="A855" s="6"/>
      <c r="B855" s="6"/>
      <c r="C855" s="6"/>
      <c r="D855" s="4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>
      <c r="A856" s="6"/>
      <c r="B856" s="6"/>
      <c r="C856" s="6"/>
      <c r="D856" s="4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>
      <c r="A857" s="6"/>
      <c r="B857" s="6"/>
      <c r="C857" s="6"/>
      <c r="D857" s="4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>
      <c r="A858" s="6"/>
      <c r="B858" s="6"/>
      <c r="C858" s="6"/>
      <c r="D858" s="4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>
      <c r="A859" s="6"/>
      <c r="B859" s="6"/>
      <c r="C859" s="6"/>
      <c r="D859" s="4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>
      <c r="A860" s="6"/>
      <c r="B860" s="6"/>
      <c r="C860" s="6"/>
      <c r="D860" s="4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>
      <c r="A861" s="6"/>
      <c r="B861" s="6"/>
      <c r="C861" s="6"/>
      <c r="D861" s="4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>
      <c r="A862" s="6"/>
      <c r="B862" s="6"/>
      <c r="C862" s="6"/>
      <c r="D862" s="4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>
      <c r="A863" s="6"/>
      <c r="B863" s="6"/>
      <c r="C863" s="6"/>
      <c r="D863" s="4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>
      <c r="A864" s="6"/>
      <c r="B864" s="6"/>
      <c r="C864" s="6"/>
      <c r="D864" s="4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>
      <c r="A865" s="6"/>
      <c r="B865" s="6"/>
      <c r="C865" s="6"/>
      <c r="D865" s="4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>
      <c r="A866" s="6"/>
      <c r="B866" s="6"/>
      <c r="C866" s="6"/>
      <c r="D866" s="4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>
      <c r="A867" s="6"/>
      <c r="B867" s="6"/>
      <c r="C867" s="6"/>
      <c r="D867" s="4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>
      <c r="A868" s="6"/>
      <c r="B868" s="6"/>
      <c r="C868" s="6"/>
      <c r="D868" s="4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>
      <c r="A869" s="6"/>
      <c r="B869" s="6"/>
      <c r="C869" s="6"/>
      <c r="D869" s="4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>
      <c r="A870" s="6"/>
      <c r="B870" s="6"/>
      <c r="C870" s="6"/>
      <c r="D870" s="4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>
      <c r="A871" s="6"/>
      <c r="B871" s="6"/>
      <c r="C871" s="6"/>
      <c r="D871" s="4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>
      <c r="A872" s="6"/>
      <c r="B872" s="6"/>
      <c r="C872" s="6"/>
      <c r="D872" s="4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>
      <c r="A873" s="6"/>
      <c r="B873" s="6"/>
      <c r="C873" s="6"/>
      <c r="D873" s="4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>
      <c r="A874" s="6"/>
      <c r="B874" s="6"/>
      <c r="C874" s="6"/>
      <c r="D874" s="4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>
      <c r="A875" s="6"/>
      <c r="B875" s="6"/>
      <c r="C875" s="6"/>
      <c r="D875" s="4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>
      <c r="A876" s="6"/>
      <c r="B876" s="6"/>
      <c r="C876" s="6"/>
      <c r="D876" s="4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>
      <c r="A877" s="6"/>
      <c r="B877" s="6"/>
      <c r="C877" s="6"/>
      <c r="D877" s="4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>
      <c r="A878" s="6"/>
      <c r="B878" s="6"/>
      <c r="C878" s="6"/>
      <c r="D878" s="4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>
      <c r="A879" s="6"/>
      <c r="B879" s="6"/>
      <c r="C879" s="6"/>
      <c r="D879" s="4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>
      <c r="A880" s="6"/>
      <c r="B880" s="6"/>
      <c r="C880" s="6"/>
      <c r="D880" s="4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>
      <c r="A881" s="6"/>
      <c r="B881" s="6"/>
      <c r="C881" s="6"/>
      <c r="D881" s="4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>
      <c r="A882" s="6"/>
      <c r="B882" s="6"/>
      <c r="C882" s="6"/>
      <c r="D882" s="4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>
      <c r="A883" s="6"/>
      <c r="B883" s="6"/>
      <c r="C883" s="6"/>
      <c r="D883" s="4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>
      <c r="A884" s="6"/>
      <c r="B884" s="6"/>
      <c r="C884" s="6"/>
      <c r="D884" s="4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>
      <c r="A885" s="6"/>
      <c r="B885" s="6"/>
      <c r="C885" s="6"/>
      <c r="D885" s="4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>
      <c r="A886" s="6"/>
      <c r="B886" s="6"/>
      <c r="C886" s="6"/>
      <c r="D886" s="4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>
      <c r="A887" s="6"/>
      <c r="B887" s="6"/>
      <c r="C887" s="6"/>
      <c r="D887" s="4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>
      <c r="A888" s="6"/>
      <c r="B888" s="6"/>
      <c r="C888" s="6"/>
      <c r="D888" s="4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>
      <c r="A889" s="6"/>
      <c r="B889" s="6"/>
      <c r="C889" s="6"/>
      <c r="D889" s="4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>
      <c r="A890" s="6"/>
      <c r="B890" s="6"/>
      <c r="C890" s="6"/>
      <c r="D890" s="4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>
      <c r="A891" s="6"/>
      <c r="B891" s="6"/>
      <c r="C891" s="6"/>
      <c r="D891" s="4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>
      <c r="A892" s="6"/>
      <c r="B892" s="6"/>
      <c r="C892" s="6"/>
      <c r="D892" s="4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>
      <c r="A893" s="6"/>
      <c r="B893" s="6"/>
      <c r="C893" s="6"/>
      <c r="D893" s="4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>
      <c r="A894" s="6"/>
      <c r="B894" s="6"/>
      <c r="C894" s="6"/>
      <c r="D894" s="4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>
      <c r="A895" s="6"/>
      <c r="B895" s="6"/>
      <c r="C895" s="6"/>
      <c r="D895" s="4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>
      <c r="A896" s="6"/>
      <c r="B896" s="6"/>
      <c r="C896" s="6"/>
      <c r="D896" s="4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>
      <c r="A897" s="6"/>
      <c r="B897" s="6"/>
      <c r="C897" s="6"/>
      <c r="D897" s="4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>
      <c r="A898" s="6"/>
      <c r="B898" s="6"/>
      <c r="C898" s="6"/>
      <c r="D898" s="4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>
      <c r="A899" s="6"/>
      <c r="B899" s="6"/>
      <c r="C899" s="6"/>
      <c r="D899" s="4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>
      <c r="A900" s="6"/>
      <c r="B900" s="6"/>
      <c r="C900" s="6"/>
      <c r="D900" s="4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>
      <c r="A901" s="6"/>
      <c r="B901" s="6"/>
      <c r="C901" s="6"/>
      <c r="D901" s="4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>
      <c r="A902" s="6"/>
      <c r="B902" s="6"/>
      <c r="C902" s="6"/>
      <c r="D902" s="4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>
      <c r="A903" s="6"/>
      <c r="B903" s="6"/>
      <c r="C903" s="6"/>
      <c r="D903" s="4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>
      <c r="A904" s="6"/>
      <c r="B904" s="6"/>
      <c r="C904" s="6"/>
      <c r="D904" s="4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>
      <c r="A905" s="6"/>
      <c r="B905" s="6"/>
      <c r="C905" s="6"/>
      <c r="D905" s="4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>
      <c r="A906" s="6"/>
      <c r="B906" s="6"/>
      <c r="C906" s="6"/>
      <c r="D906" s="4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>
      <c r="A907" s="6"/>
      <c r="B907" s="6"/>
      <c r="C907" s="6"/>
      <c r="D907" s="4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>
      <c r="A908" s="6"/>
      <c r="B908" s="6"/>
      <c r="C908" s="6"/>
      <c r="D908" s="4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>
      <c r="A909" s="6"/>
      <c r="B909" s="6"/>
      <c r="C909" s="6"/>
      <c r="D909" s="4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>
      <c r="A910" s="6"/>
      <c r="B910" s="6"/>
      <c r="C910" s="6"/>
      <c r="D910" s="4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>
      <c r="A911" s="6"/>
      <c r="B911" s="6"/>
      <c r="C911" s="6"/>
      <c r="D911" s="4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>
      <c r="A912" s="6"/>
      <c r="B912" s="6"/>
      <c r="C912" s="6"/>
      <c r="D912" s="4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>
      <c r="A913" s="6"/>
      <c r="B913" s="6"/>
      <c r="C913" s="6"/>
      <c r="D913" s="4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>
      <c r="A914" s="6"/>
      <c r="B914" s="6"/>
      <c r="C914" s="6"/>
      <c r="D914" s="4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>
      <c r="A915" s="6"/>
      <c r="B915" s="6"/>
      <c r="C915" s="6"/>
      <c r="D915" s="4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>
      <c r="A916" s="6"/>
      <c r="B916" s="6"/>
      <c r="C916" s="6"/>
      <c r="D916" s="4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>
      <c r="A917" s="6"/>
      <c r="B917" s="6"/>
      <c r="C917" s="6"/>
      <c r="D917" s="4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>
      <c r="A918" s="6"/>
      <c r="B918" s="6"/>
      <c r="C918" s="6"/>
      <c r="D918" s="4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>
      <c r="A919" s="6"/>
      <c r="B919" s="6"/>
      <c r="C919" s="6"/>
      <c r="D919" s="4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>
      <c r="A920" s="6"/>
      <c r="B920" s="6"/>
      <c r="C920" s="6"/>
      <c r="D920" s="4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>
      <c r="A921" s="6"/>
      <c r="B921" s="6"/>
      <c r="C921" s="6"/>
      <c r="D921" s="4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>
      <c r="A922" s="6"/>
      <c r="B922" s="6"/>
      <c r="C922" s="6"/>
      <c r="D922" s="4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>
      <c r="A923" s="6"/>
      <c r="B923" s="6"/>
      <c r="C923" s="6"/>
      <c r="D923" s="4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>
      <c r="A924" s="6"/>
      <c r="B924" s="6"/>
      <c r="C924" s="6"/>
      <c r="D924" s="4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>
      <c r="A925" s="6"/>
      <c r="B925" s="6"/>
      <c r="C925" s="6"/>
      <c r="D925" s="4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>
      <c r="A926" s="6"/>
      <c r="B926" s="6"/>
      <c r="C926" s="6"/>
      <c r="D926" s="4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>
      <c r="A927" s="6"/>
      <c r="B927" s="6"/>
      <c r="C927" s="6"/>
      <c r="D927" s="4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>
      <c r="A928" s="6"/>
      <c r="B928" s="6"/>
      <c r="C928" s="6"/>
      <c r="D928" s="4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>
      <c r="A929" s="6"/>
      <c r="B929" s="6"/>
      <c r="C929" s="6"/>
      <c r="D929" s="4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>
      <c r="A930" s="6"/>
      <c r="B930" s="6"/>
      <c r="C930" s="6"/>
      <c r="D930" s="4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>
      <c r="A931" s="6"/>
      <c r="B931" s="6"/>
      <c r="C931" s="6"/>
      <c r="D931" s="4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>
      <c r="A932" s="6"/>
      <c r="B932" s="6"/>
      <c r="C932" s="6"/>
      <c r="D932" s="4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  <row r="933">
      <c r="A933" s="6"/>
      <c r="B933" s="6"/>
      <c r="C933" s="6"/>
      <c r="D933" s="4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</row>
    <row r="934">
      <c r="A934" s="6"/>
      <c r="B934" s="6"/>
      <c r="C934" s="6"/>
      <c r="D934" s="4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</row>
    <row r="935">
      <c r="A935" s="6"/>
      <c r="B935" s="6"/>
      <c r="C935" s="6"/>
      <c r="D935" s="4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>
      <c r="A936" s="6"/>
      <c r="B936" s="6"/>
      <c r="C936" s="6"/>
      <c r="D936" s="4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</row>
    <row r="937">
      <c r="A937" s="6"/>
      <c r="B937" s="6"/>
      <c r="C937" s="6"/>
      <c r="D937" s="4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</row>
    <row r="938">
      <c r="A938" s="6"/>
      <c r="B938" s="6"/>
      <c r="C938" s="6"/>
      <c r="D938" s="4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</row>
    <row r="939">
      <c r="A939" s="6"/>
      <c r="B939" s="6"/>
      <c r="C939" s="6"/>
      <c r="D939" s="4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</row>
    <row r="940">
      <c r="A940" s="6"/>
      <c r="B940" s="6"/>
      <c r="C940" s="6"/>
      <c r="D940" s="4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</row>
    <row r="941">
      <c r="A941" s="6"/>
      <c r="B941" s="6"/>
      <c r="C941" s="6"/>
      <c r="D941" s="4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</row>
    <row r="942">
      <c r="A942" s="6"/>
      <c r="B942" s="6"/>
      <c r="C942" s="6"/>
      <c r="D942" s="4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</row>
    <row r="943">
      <c r="A943" s="6"/>
      <c r="B943" s="6"/>
      <c r="C943" s="6"/>
      <c r="D943" s="4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</row>
    <row r="944">
      <c r="A944" s="6"/>
      <c r="B944" s="6"/>
      <c r="C944" s="6"/>
      <c r="D944" s="4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>
      <c r="A945" s="6"/>
      <c r="B945" s="6"/>
      <c r="C945" s="6"/>
      <c r="D945" s="4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</row>
    <row r="946">
      <c r="A946" s="6"/>
      <c r="B946" s="6"/>
      <c r="C946" s="6"/>
      <c r="D946" s="4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</row>
    <row r="947">
      <c r="A947" s="6"/>
      <c r="B947" s="6"/>
      <c r="C947" s="6"/>
      <c r="D947" s="4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</row>
    <row r="948">
      <c r="A948" s="6"/>
      <c r="B948" s="6"/>
      <c r="C948" s="6"/>
      <c r="D948" s="4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</row>
    <row r="949">
      <c r="A949" s="6"/>
      <c r="B949" s="6"/>
      <c r="C949" s="6"/>
      <c r="D949" s="4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</row>
    <row r="950">
      <c r="A950" s="6"/>
      <c r="B950" s="6"/>
      <c r="C950" s="6"/>
      <c r="D950" s="4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</row>
    <row r="951">
      <c r="A951" s="6"/>
      <c r="B951" s="6"/>
      <c r="C951" s="6"/>
      <c r="D951" s="4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</row>
    <row r="952">
      <c r="A952" s="6"/>
      <c r="B952" s="6"/>
      <c r="C952" s="6"/>
      <c r="D952" s="4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</row>
    <row r="953">
      <c r="A953" s="6"/>
      <c r="B953" s="6"/>
      <c r="C953" s="6"/>
      <c r="D953" s="4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>
      <c r="A954" s="6"/>
      <c r="B954" s="6"/>
      <c r="C954" s="6"/>
      <c r="D954" s="4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</row>
    <row r="955">
      <c r="A955" s="6"/>
      <c r="B955" s="6"/>
      <c r="C955" s="6"/>
      <c r="D955" s="4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</row>
    <row r="956">
      <c r="A956" s="6"/>
      <c r="B956" s="6"/>
      <c r="C956" s="6"/>
      <c r="D956" s="4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</row>
    <row r="957">
      <c r="A957" s="6"/>
      <c r="B957" s="6"/>
      <c r="C957" s="6"/>
      <c r="D957" s="4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</row>
    <row r="958">
      <c r="A958" s="6"/>
      <c r="B958" s="6"/>
      <c r="C958" s="6"/>
      <c r="D958" s="4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</row>
    <row r="959">
      <c r="A959" s="6"/>
      <c r="B959" s="6"/>
      <c r="C959" s="6"/>
      <c r="D959" s="4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</row>
    <row r="960">
      <c r="A960" s="6"/>
      <c r="B960" s="6"/>
      <c r="C960" s="6"/>
      <c r="D960" s="4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</row>
    <row r="961">
      <c r="A961" s="6"/>
      <c r="B961" s="6"/>
      <c r="C961" s="6"/>
      <c r="D961" s="4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</row>
    <row r="962">
      <c r="A962" s="6"/>
      <c r="B962" s="6"/>
      <c r="C962" s="6"/>
      <c r="D962" s="4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>
      <c r="A963" s="6"/>
      <c r="B963" s="6"/>
      <c r="C963" s="6"/>
      <c r="D963" s="4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</row>
    <row r="964">
      <c r="A964" s="6"/>
      <c r="B964" s="6"/>
      <c r="C964" s="6"/>
      <c r="D964" s="4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</row>
    <row r="965">
      <c r="A965" s="6"/>
      <c r="B965" s="6"/>
      <c r="C965" s="6"/>
      <c r="D965" s="4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</row>
    <row r="966">
      <c r="A966" s="6"/>
      <c r="B966" s="6"/>
      <c r="C966" s="6"/>
      <c r="D966" s="4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</row>
    <row r="967">
      <c r="A967" s="6"/>
      <c r="B967" s="6"/>
      <c r="C967" s="6"/>
      <c r="D967" s="4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</row>
    <row r="968">
      <c r="A968" s="6"/>
      <c r="B968" s="6"/>
      <c r="C968" s="6"/>
      <c r="D968" s="4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</row>
    <row r="969">
      <c r="A969" s="6"/>
      <c r="B969" s="6"/>
      <c r="C969" s="6"/>
      <c r="D969" s="4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</row>
    <row r="970">
      <c r="A970" s="6"/>
      <c r="B970" s="6"/>
      <c r="C970" s="6"/>
      <c r="D970" s="4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</row>
    <row r="971">
      <c r="A971" s="6"/>
      <c r="B971" s="6"/>
      <c r="C971" s="6"/>
      <c r="D971" s="4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>
      <c r="A972" s="6"/>
      <c r="B972" s="6"/>
      <c r="C972" s="6"/>
      <c r="D972" s="4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</row>
    <row r="973">
      <c r="A973" s="6"/>
      <c r="B973" s="6"/>
      <c r="C973" s="6"/>
      <c r="D973" s="4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</row>
    <row r="974">
      <c r="A974" s="6"/>
      <c r="B974" s="6"/>
      <c r="C974" s="6"/>
      <c r="D974" s="4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</row>
    <row r="975">
      <c r="A975" s="6"/>
      <c r="B975" s="6"/>
      <c r="C975" s="6"/>
      <c r="D975" s="4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</row>
    <row r="976">
      <c r="A976" s="6"/>
      <c r="B976" s="6"/>
      <c r="C976" s="6"/>
      <c r="D976" s="4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</row>
    <row r="977">
      <c r="A977" s="6"/>
      <c r="B977" s="6"/>
      <c r="C977" s="6"/>
      <c r="D977" s="4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</row>
    <row r="978">
      <c r="A978" s="6"/>
      <c r="B978" s="6"/>
      <c r="C978" s="6"/>
      <c r="D978" s="4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</row>
    <row r="979">
      <c r="A979" s="6"/>
      <c r="B979" s="6"/>
      <c r="C979" s="6"/>
      <c r="D979" s="4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</row>
    <row r="980">
      <c r="A980" s="6"/>
      <c r="B980" s="6"/>
      <c r="C980" s="6"/>
      <c r="D980" s="4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>
      <c r="A981" s="6"/>
      <c r="B981" s="6"/>
      <c r="C981" s="6"/>
      <c r="D981" s="4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</row>
    <row r="982">
      <c r="A982" s="6"/>
      <c r="B982" s="6"/>
      <c r="C982" s="6"/>
      <c r="D982" s="4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</row>
    <row r="983">
      <c r="A983" s="6"/>
      <c r="B983" s="6"/>
      <c r="C983" s="6"/>
      <c r="D983" s="4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</row>
    <row r="984">
      <c r="A984" s="6"/>
      <c r="B984" s="6"/>
      <c r="C984" s="6"/>
      <c r="D984" s="4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</row>
    <row r="985">
      <c r="A985" s="6"/>
      <c r="B985" s="6"/>
      <c r="C985" s="6"/>
      <c r="D985" s="4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</row>
    <row r="986">
      <c r="A986" s="6"/>
      <c r="B986" s="6"/>
      <c r="C986" s="6"/>
      <c r="D986" s="4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</row>
    <row r="987">
      <c r="A987" s="6"/>
      <c r="B987" s="6"/>
      <c r="C987" s="6"/>
      <c r="D987" s="4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</row>
    <row r="988">
      <c r="A988" s="6"/>
      <c r="B988" s="6"/>
      <c r="C988" s="6"/>
      <c r="D988" s="4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</row>
    <row r="989">
      <c r="A989" s="6"/>
      <c r="B989" s="6"/>
      <c r="C989" s="6"/>
      <c r="D989" s="4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>
      <c r="A990" s="6"/>
      <c r="B990" s="6"/>
      <c r="C990" s="6"/>
      <c r="D990" s="4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</row>
    <row r="991">
      <c r="A991" s="6"/>
      <c r="B991" s="6"/>
      <c r="C991" s="6"/>
      <c r="D991" s="4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</row>
    <row r="992">
      <c r="A992" s="6"/>
      <c r="B992" s="6"/>
      <c r="C992" s="6"/>
      <c r="D992" s="4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</row>
    <row r="993">
      <c r="A993" s="6"/>
      <c r="B993" s="6"/>
      <c r="C993" s="6"/>
      <c r="D993" s="4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</row>
    <row r="994">
      <c r="A994" s="6"/>
      <c r="B994" s="6"/>
      <c r="C994" s="6"/>
      <c r="D994" s="4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</row>
    <row r="995">
      <c r="A995" s="6"/>
      <c r="B995" s="6"/>
      <c r="C995" s="6"/>
      <c r="D995" s="4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</row>
    <row r="996">
      <c r="A996" s="6"/>
      <c r="B996" s="6"/>
      <c r="C996" s="6"/>
      <c r="D996" s="4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</row>
    <row r="997">
      <c r="A997" s="6"/>
      <c r="B997" s="6"/>
      <c r="C997" s="6"/>
      <c r="D997" s="4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</row>
    <row r="998">
      <c r="A998" s="6"/>
      <c r="B998" s="6"/>
      <c r="C998" s="6"/>
      <c r="D998" s="4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>
      <c r="A999" s="6"/>
      <c r="B999" s="6"/>
      <c r="C999" s="6"/>
      <c r="D999" s="4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</row>
    <row r="1000">
      <c r="A1000" s="6"/>
      <c r="B1000" s="6"/>
      <c r="C1000" s="6"/>
      <c r="D1000" s="4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</row>
  </sheetData>
  <autoFilter ref="$Y$3:$AB$26">
    <sortState ref="Y3:AB26">
      <sortCondition descending="1" ref="AB3:AB26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8.71"/>
    <col customWidth="1" min="4" max="4" width="19.71"/>
    <col customWidth="1" min="5" max="5" width="11.57"/>
    <col customWidth="1" hidden="1" min="6" max="6" width="7.0"/>
    <col customWidth="1" min="7" max="7" width="8.71"/>
    <col customWidth="1" hidden="1" min="8" max="8" width="8.71"/>
    <col customWidth="1" min="9" max="9" width="8.71"/>
    <col customWidth="1" hidden="1" min="10" max="10" width="8.71"/>
    <col customWidth="1" min="11" max="13" width="8.71"/>
    <col customWidth="1" hidden="1" min="14" max="14" width="8.71"/>
    <col customWidth="1" min="15" max="20" width="8.71"/>
    <col customWidth="1" min="21" max="21" width="16.71"/>
    <col customWidth="1" min="22" max="32" width="8.71"/>
  </cols>
  <sheetData>
    <row r="1" ht="14.25" customHeight="1">
      <c r="A1" s="1">
        <v>11.0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4</v>
      </c>
      <c r="I1" s="3" t="s">
        <v>6</v>
      </c>
      <c r="J1" s="3" t="s">
        <v>4</v>
      </c>
      <c r="K1" s="3" t="s">
        <v>7</v>
      </c>
      <c r="L1" s="4" t="s">
        <v>8</v>
      </c>
      <c r="M1" s="5" t="s">
        <v>9</v>
      </c>
      <c r="N1" s="3" t="s">
        <v>4</v>
      </c>
      <c r="O1" s="5" t="s">
        <v>10</v>
      </c>
      <c r="P1" s="4" t="s">
        <v>8</v>
      </c>
      <c r="Q1" s="2" t="s">
        <v>11</v>
      </c>
      <c r="R1" s="6"/>
      <c r="S1" s="6"/>
      <c r="T1" s="6"/>
      <c r="U1" s="2" t="s">
        <v>12</v>
      </c>
      <c r="V1" s="4" t="s">
        <v>13</v>
      </c>
      <c r="W1" s="4" t="s">
        <v>14</v>
      </c>
      <c r="X1" s="3" t="s">
        <v>15</v>
      </c>
      <c r="Y1" s="4" t="s">
        <v>16</v>
      </c>
      <c r="Z1" s="4" t="s">
        <v>17</v>
      </c>
      <c r="AA1" s="7"/>
      <c r="AB1" s="6"/>
      <c r="AC1" s="6"/>
      <c r="AD1" s="6"/>
      <c r="AE1" s="6"/>
      <c r="AF1" s="6"/>
    </row>
    <row r="2" ht="14.25" customHeight="1">
      <c r="A2" s="10" t="s">
        <v>18</v>
      </c>
      <c r="B2" s="11" t="s">
        <v>19</v>
      </c>
      <c r="C2" s="11">
        <v>1.0</v>
      </c>
      <c r="D2" s="11" t="s">
        <v>72</v>
      </c>
      <c r="E2" s="12" t="str">
        <f>_xlfn.NORM.DIST(0,VLOOKUP(D3,ratings,2,0)-VLOOKUP(D2,ratings,2,0),$A$1,1)</f>
        <v>#N/A</v>
      </c>
      <c r="F2" s="13"/>
      <c r="G2" s="14" t="str">
        <f>_xlfn.NORM.DIST(0,VLOOKUP(D4,ratings,2,0)-VLOOKUP(D2,ratings,2,0),$A$1,1)*E2*E4+_xlfn.NORM.DIST(0,VLOOKUP(D5,ratings,2,0)-VLOOKUP(D2,ratings,2,0),$A$1,1)*E2*E5</f>
        <v>#N/A</v>
      </c>
      <c r="H2" s="13"/>
      <c r="I2" s="13" t="str">
        <f>_xlfn.NORM.DIST(0,VLOOKUP($D6,ratings,2,0)-VLOOKUP($D2,ratings,2,0),$A$1,1)*$G2*$G6+_xlfn.NORM.DIST(0,VLOOKUP($D7,ratings,2,0)-VLOOKUP($D2,ratings,2,0),$A$1,1)*$G2*$G7+_xlfn.NORM.DIST(0,VLOOKUP($D8,ratings,2,0)-VLOOKUP($D2,ratings,2,0),$A$1,1)*$G2*$G8+_xlfn.NORM.DIST(0,VLOOKUP($D9,ratings,2,0)-VLOOKUP($D2,ratings,2,0),$A$1,1)*$G2*$G9</f>
        <v>#N/A</v>
      </c>
      <c r="J2" s="13"/>
      <c r="K2" s="13" t="str">
        <f>_xlfn.NORM.DIST(0,VLOOKUP($D10,ratings,2,0)-VLOOKUP($D2,ratings,2,0),$A$1,1)*$I2*$I10+_xlfn.NORM.DIST(0,VLOOKUP($D11,ratings,2,0)-VLOOKUP($D2,ratings,2,0),$A$1,1)*$I2*$I11+_xlfn.NORM.DIST(0,VLOOKUP($D12,ratings,2,0)-VLOOKUP($D2,ratings,2,0),$A$1,1)*$I2*$I12+_xlfn.NORM.DIST(0,VLOOKUP($D13,ratings,2,0)-VLOOKUP($D2,ratings,2,0),$A$1,1)*$I2*$I13+_xlfn.NORM.DIST(0,VLOOKUP($D14,ratings,2,0)-VLOOKUP($D2,ratings,2,0),$A$1,1)*$I2*$I14+_xlfn.NORM.DIST(0,VLOOKUP($D15,ratings,2,0)-VLOOKUP($D2,ratings,2,0),$A$1,1)*$I2*$I15+_xlfn.NORM.DIST(0,VLOOKUP($D16,ratings,2,0)-VLOOKUP($D2,ratings,2,0),$A$1,1)*$I2*$I16+_xlfn.NORM.DIST(0,VLOOKUP($D17,ratings,2,0)-VLOOKUP($D2,ratings,2,0),$A$1,1)*$I2*$I17</f>
        <v>#N/A</v>
      </c>
      <c r="L2" s="15" t="str">
        <f t="shared" ref="L2:L65" si="1">iferror(1/K2,"")</f>
        <v/>
      </c>
      <c r="M2" s="13" t="str">
        <f>_xlfn.NORM.DIST(0,VLOOKUP($D18,ratings,2,0)-VLOOKUP($D2,ratings,2,0),$A$1,1)*$K2*$K18+_xlfn.NORM.DIST(0,VLOOKUP($D19,ratings,2,0)-VLOOKUP($D2,ratings,2,0),$A$1,1)*$K2*$K19+_xlfn.NORM.DIST(0,VLOOKUP($D20,ratings,2,0)-VLOOKUP($D2,ratings,2,0),$A$1,1)*$K2*$K20+_xlfn.NORM.DIST(0,VLOOKUP($D21,ratings,2,0)-VLOOKUP($D2,ratings,2,0),$A$1,1)*$K2*$K21+_xlfn.NORM.DIST(0,VLOOKUP($D22,ratings,2,0)-VLOOKUP($D2,ratings,2,0),$A$1,1)*$K2*$K22+_xlfn.NORM.DIST(0,VLOOKUP($D23,ratings,2,0)-VLOOKUP($D2,ratings,2,0),$A$1,1)*$K2*$K23+_xlfn.NORM.DIST(0,VLOOKUP($D24,ratings,2,0)-VLOOKUP($D2,ratings,2,0),$A$1,1)*$K2*$K24+_xlfn.NORM.DIST(0,VLOOKUP($D25,ratings,2,0)-VLOOKUP($D2,ratings,2,0),$A$1,1)*$K2*$K25+_xlfn.NORM.DIST(0,VLOOKUP($D26,ratings,2,0)-VLOOKUP($D2,ratings,2,0),$A$1,1)*$K2*$K26+_xlfn.NORM.DIST(0,VLOOKUP($D27,ratings,2,0)-VLOOKUP($D2,ratings,2,0),$A$1,1)*$K2*$K27+_xlfn.NORM.DIST(0,VLOOKUP($D28,ratings,2,0)-VLOOKUP($D2,ratings,2,0),$A$1,1)*$K2*$K28+_xlfn.NORM.DIST(0,VLOOKUP($D29,ratings,2,0)-VLOOKUP($D2,ratings,2,0),$A$1,1)*$K2*$K29+_xlfn.NORM.DIST(0,VLOOKUP($D30,ratings,2,0)-VLOOKUP($D2,ratings,2,0),$A$1,1)*$K2*$K30+_xlfn.NORM.DIST(0,VLOOKUP($D31,ratings,2,0)-VLOOKUP($D2,ratings,2,0),$A$1,1)*$K2*$K31+_xlfn.NORM.DIST(0,VLOOKUP($D32,ratings,2,0)-VLOOKUP($D2,ratings,2,0),$A$1,1)*$K2*$K32+_xlfn.NORM.DIST(0,VLOOKUP($D33,ratings,2,0)-VLOOKUP($D2,ratings,2,0),$A$1,1)*$K2*$K33</f>
        <v>#N/A</v>
      </c>
      <c r="N2" s="13"/>
      <c r="O2" s="13" t="str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#N/A</v>
      </c>
      <c r="P2" s="15" t="str">
        <f t="shared" ref="P2:P65" si="2">iferror(1/O2,"")</f>
        <v/>
      </c>
      <c r="Q2" s="6"/>
      <c r="R2" s="6"/>
      <c r="S2" s="11"/>
      <c r="T2" s="6">
        <f t="shared" ref="T2:T65" si="3">C2</f>
        <v>1</v>
      </c>
      <c r="U2" s="16" t="s">
        <v>72</v>
      </c>
      <c r="V2" s="18" t="str">
        <f>VLOOKUP($U3,ratings,2,0)-VLOOKUP($U2,ratings,2,0)</f>
        <v>#N/A</v>
      </c>
      <c r="W2" s="18" t="str">
        <f>VLOOKUP($U3,ratings20,3,0)+VLOOKUP($U2,ratings20,3,0)-147</f>
        <v>#N/A</v>
      </c>
      <c r="X2" s="19" t="str">
        <f t="shared" ref="X2:X65" si="4">_xlfn.NORM.DIST(0,V2,12.5,1)</f>
        <v>#N/A</v>
      </c>
      <c r="Y2" s="20" t="str">
        <f t="shared" ref="Y2:Y65" si="5">IF(X2&gt;0.5,-(X2/(1-X2)),(1-X2)/X2)*100</f>
        <v>#N/A</v>
      </c>
      <c r="Z2" s="21" t="str">
        <f>(W2/2)+(V3/2)</f>
        <v>#N/A</v>
      </c>
      <c r="AA2" s="7" t="str">
        <f>W2</f>
        <v>#N/A</v>
      </c>
      <c r="AB2" s="6"/>
      <c r="AC2" s="6"/>
      <c r="AD2" s="6"/>
      <c r="AE2" s="6"/>
      <c r="AF2" s="6"/>
    </row>
    <row r="3" ht="14.25" customHeight="1">
      <c r="B3" s="11" t="s">
        <v>19</v>
      </c>
      <c r="C3" s="22">
        <v>16.0</v>
      </c>
      <c r="D3" s="23" t="s">
        <v>305</v>
      </c>
      <c r="E3" s="24" t="str">
        <f>_xlfn.NORM.DIST(0,VLOOKUP(D2,ratings,2,0)-VLOOKUP(D3,ratings,2,0),$A$1,1)</f>
        <v>#N/A</v>
      </c>
      <c r="F3" s="13"/>
      <c r="G3" s="25" t="str">
        <f>_xlfn.NORM.DIST(0,VLOOKUP(D5,ratings,2,0)-VLOOKUP(D3,ratings,2,0),$A$1,1)*E3*E5+_xlfn.NORM.DIST(0,VLOOKUP(D4,ratings,2,0)-VLOOKUP(D3,ratings,2,0),$A$1,1)*E3*E4</f>
        <v>#N/A</v>
      </c>
      <c r="H3" s="13"/>
      <c r="I3" s="26" t="str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#N/A</v>
      </c>
      <c r="J3" s="26"/>
      <c r="K3" s="26" t="str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#N/A</v>
      </c>
      <c r="L3" s="15" t="str">
        <f t="shared" si="1"/>
        <v/>
      </c>
      <c r="M3" s="26" t="str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#N/A</v>
      </c>
      <c r="N3" s="13"/>
      <c r="O3" s="26" t="str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#N/A</v>
      </c>
      <c r="P3" s="15" t="str">
        <f t="shared" si="2"/>
        <v/>
      </c>
      <c r="Q3" s="6"/>
      <c r="R3" s="6"/>
      <c r="S3" s="6"/>
      <c r="T3" s="6">
        <f t="shared" si="3"/>
        <v>16</v>
      </c>
      <c r="U3" s="27" t="s">
        <v>305</v>
      </c>
      <c r="V3" s="29" t="str">
        <f>VLOOKUP(U2,ratings,2,0)-VLOOKUP(U3,ratings,2,0)</f>
        <v>#N/A</v>
      </c>
      <c r="W3" s="29"/>
      <c r="X3" s="19" t="str">
        <f t="shared" si="4"/>
        <v>#N/A</v>
      </c>
      <c r="Y3" s="20" t="str">
        <f t="shared" si="5"/>
        <v>#N/A</v>
      </c>
      <c r="Z3" s="32" t="str">
        <f>(W2/2)+(V2/2)</f>
        <v>#N/A</v>
      </c>
      <c r="AA3" s="7" t="str">
        <f>V3</f>
        <v>#N/A</v>
      </c>
      <c r="AB3" s="6"/>
      <c r="AC3" s="6"/>
      <c r="AD3" s="6"/>
      <c r="AE3" s="6"/>
      <c r="AF3" s="6"/>
    </row>
    <row r="4" ht="14.25" customHeight="1">
      <c r="B4" s="11" t="s">
        <v>19</v>
      </c>
      <c r="C4" s="11">
        <v>8.0</v>
      </c>
      <c r="D4" s="11" t="s">
        <v>48</v>
      </c>
      <c r="E4" s="12" t="str">
        <f>_xlfn.NORM.DIST(0,VLOOKUP(D5,ratings,2,0)-VLOOKUP(D4,ratings,2,0),$A$1,1)</f>
        <v>#N/A</v>
      </c>
      <c r="F4" s="13"/>
      <c r="G4" s="34" t="str">
        <f>_xlfn.NORM.DIST(0,VLOOKUP(D2,ratings,2,0)-VLOOKUP(D4,ratings,2,0),$A$1,1)*E4*E2+_xlfn.NORM.DIST(0,VLOOKUP(D3,ratings,2,0)-VLOOKUP(D4,ratings,2,0),$A$1,1)*E4*E3</f>
        <v>#N/A</v>
      </c>
      <c r="H4" s="13"/>
      <c r="I4" s="13" t="str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#N/A</v>
      </c>
      <c r="J4" s="13"/>
      <c r="K4" s="13" t="str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#N/A</v>
      </c>
      <c r="L4" s="15" t="str">
        <f t="shared" si="1"/>
        <v/>
      </c>
      <c r="M4" s="13" t="str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#N/A</v>
      </c>
      <c r="N4" s="13"/>
      <c r="O4" s="13" t="str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#N/A</v>
      </c>
      <c r="P4" s="15" t="str">
        <f t="shared" si="2"/>
        <v/>
      </c>
      <c r="Q4" s="6"/>
      <c r="R4" s="6"/>
      <c r="S4" s="11"/>
      <c r="T4" s="6">
        <f t="shared" si="3"/>
        <v>8</v>
      </c>
      <c r="U4" s="16" t="s">
        <v>48</v>
      </c>
      <c r="V4" s="18" t="str">
        <f>VLOOKUP($U5,ratings,2,0)-VLOOKUP($U4,ratings,2,0)</f>
        <v>#N/A</v>
      </c>
      <c r="W4" s="18" t="str">
        <f>VLOOKUP($U5,ratings20,3,0)+VLOOKUP($U4,ratings20,3,0)-147</f>
        <v>#N/A</v>
      </c>
      <c r="X4" s="19" t="str">
        <f t="shared" si="4"/>
        <v>#N/A</v>
      </c>
      <c r="Y4" s="20" t="str">
        <f t="shared" si="5"/>
        <v>#N/A</v>
      </c>
      <c r="Z4" s="21" t="str">
        <f>(W4/2)+(V5/2)</f>
        <v>#N/A</v>
      </c>
      <c r="AA4" s="7" t="str">
        <f>W4</f>
        <v>#N/A</v>
      </c>
      <c r="AB4" s="6"/>
      <c r="AC4" s="6"/>
      <c r="AD4" s="6"/>
      <c r="AE4" s="6"/>
      <c r="AF4" s="6"/>
    </row>
    <row r="5" ht="14.25" customHeight="1">
      <c r="B5" s="11" t="s">
        <v>19</v>
      </c>
      <c r="C5" s="22">
        <v>9.0</v>
      </c>
      <c r="D5" s="38" t="s">
        <v>306</v>
      </c>
      <c r="E5" s="24" t="str">
        <f>_xlfn.NORM.DIST(0,VLOOKUP(D4,ratings,2,0)-VLOOKUP(D5,ratings,2,0),$A$1,1)</f>
        <v>#N/A</v>
      </c>
      <c r="F5" s="13"/>
      <c r="G5" s="25" t="str">
        <f>_xlfn.NORM.DIST(0,VLOOKUP(D3,ratings,2,0)-VLOOKUP(D5,ratings,2,0),$A$1,1)*E5*E3+_xlfn.NORM.DIST(0,VLOOKUP(D2,ratings,2,0)-VLOOKUP(D5,ratings,2,0),$A$1,1)*E5*E2</f>
        <v>#N/A</v>
      </c>
      <c r="H5" s="13"/>
      <c r="I5" s="26" t="str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#N/A</v>
      </c>
      <c r="J5" s="26"/>
      <c r="K5" s="26" t="str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#N/A</v>
      </c>
      <c r="L5" s="15" t="str">
        <f t="shared" si="1"/>
        <v/>
      </c>
      <c r="M5" s="26" t="str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#N/A</v>
      </c>
      <c r="N5" s="13"/>
      <c r="O5" s="26" t="str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#N/A</v>
      </c>
      <c r="P5" s="15" t="str">
        <f t="shared" si="2"/>
        <v/>
      </c>
      <c r="Q5" s="6"/>
      <c r="R5" s="6"/>
      <c r="S5" s="6"/>
      <c r="T5" s="6">
        <f t="shared" si="3"/>
        <v>9</v>
      </c>
      <c r="U5" s="27" t="s">
        <v>306</v>
      </c>
      <c r="V5" s="29" t="str">
        <f>VLOOKUP(U4,ratings,2,0)-VLOOKUP(U5,ratings,2,0)</f>
        <v>#N/A</v>
      </c>
      <c r="W5" s="29"/>
      <c r="X5" s="19" t="str">
        <f t="shared" si="4"/>
        <v>#N/A</v>
      </c>
      <c r="Y5" s="20" t="str">
        <f t="shared" si="5"/>
        <v>#N/A</v>
      </c>
      <c r="Z5" s="32" t="str">
        <f>(W4/2)+(V4/2)</f>
        <v>#N/A</v>
      </c>
      <c r="AA5" s="7" t="str">
        <f>V5</f>
        <v>#N/A</v>
      </c>
      <c r="AB5" s="6"/>
      <c r="AC5" s="6"/>
      <c r="AD5" s="6"/>
      <c r="AE5" s="6"/>
      <c r="AF5" s="6"/>
    </row>
    <row r="6" ht="14.25" customHeight="1">
      <c r="B6" s="11" t="s">
        <v>19</v>
      </c>
      <c r="C6" s="11">
        <v>5.0</v>
      </c>
      <c r="D6" s="11" t="s">
        <v>307</v>
      </c>
      <c r="E6" s="42" t="str">
        <f>_xlfn.NORM.DIST(0,VLOOKUP(D7,ratings,2,0)-VLOOKUP(D6,ratings,2,0),$A$1,1)</f>
        <v>#N/A</v>
      </c>
      <c r="F6" s="13"/>
      <c r="G6" s="43" t="str">
        <f>_xlfn.NORM.DIST(0,VLOOKUP(D8,ratings,2,0)-VLOOKUP(D6,ratings,2,0),$A$1,1)*E6*E8+_xlfn.NORM.DIST(0,VLOOKUP(D9,ratings,2,0)-VLOOKUP(D6,ratings,2,0),$A$1,1)*E6*E9</f>
        <v>#N/A</v>
      </c>
      <c r="H6" s="13"/>
      <c r="I6" s="13" t="str">
        <f>_xlfn.NORM.DIST(0,VLOOKUP($D2,ratings,2,0)-VLOOKUP($D6,ratings,2,0),$A$1,1)*$G6*$G2+_xlfn.NORM.DIST(0,VLOOKUP($D5,ratings,2,0)-VLOOKUP($D6,ratings,2,0),$A$1,1)*$G6*$G5+_xlfn.NORM.DIST(0,VLOOKUP($D4,ratings,2,0)-VLOOKUP($D6,ratings,2,0),$A$1,1)*$G6*$G4+_xlfn.NORM.DIST(0,VLOOKUP($D3,ratings,2,0)-VLOOKUP($D6,ratings,2,0),$A$1,1)*$G6*$G3</f>
        <v>#N/A</v>
      </c>
      <c r="J6" s="13"/>
      <c r="K6" s="13" t="str">
        <f>_xlfn.NORM.DIST(0,VLOOKUP($D14,ratings,2,0)-VLOOKUP($D6,ratings,2,0),$A$1,1)*$I6*$I14+_xlfn.NORM.DIST(0,VLOOKUP($D15,ratings,2,0)-VLOOKUP($D6,ratings,2,0),$A$1,1)*$I6*$I15+_xlfn.NORM.DIST(0,VLOOKUP($D16,ratings,2,0)-VLOOKUP($D6,ratings,2,0),$A$1,1)*$I6*$I16+_xlfn.NORM.DIST(0,VLOOKUP($D17,ratings,2,0)-VLOOKUP($D6,ratings,2,0),$A$1,1)*$I6*$I17+_xlfn.NORM.DIST(0,VLOOKUP($D10,ratings,2,0)-VLOOKUP($D6,ratings,2,0),$A$1,1)*$I6*$I10+_xlfn.NORM.DIST(0,VLOOKUP($D11,ratings,2,0)-VLOOKUP($D6,ratings,2,0),$A$1,1)*$I6*$I11+_xlfn.NORM.DIST(0,VLOOKUP($D12,ratings,2,0)-VLOOKUP($D6,ratings,2,0),$A$1,1)*$I6*$I12+_xlfn.NORM.DIST(0,VLOOKUP($D13,ratings,2,0)-VLOOKUP($D6,ratings,2,0),$A$1,1)*$I6*$I13</f>
        <v>#N/A</v>
      </c>
      <c r="L6" s="15" t="str">
        <f t="shared" si="1"/>
        <v/>
      </c>
      <c r="M6" s="13" t="str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#N/A</v>
      </c>
      <c r="N6" s="13"/>
      <c r="O6" s="13" t="str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#N/A</v>
      </c>
      <c r="P6" s="15" t="str">
        <f t="shared" si="2"/>
        <v/>
      </c>
      <c r="Q6" s="6"/>
      <c r="R6" s="6"/>
      <c r="S6" s="11"/>
      <c r="T6" s="6">
        <f t="shared" si="3"/>
        <v>5</v>
      </c>
      <c r="U6" s="16" t="s">
        <v>307</v>
      </c>
      <c r="V6" s="18" t="str">
        <f>VLOOKUP($U7,ratings,2,0)-VLOOKUP($U6,ratings,2,0)</f>
        <v>#N/A</v>
      </c>
      <c r="W6" s="18" t="str">
        <f>VLOOKUP($U7,ratings20,3,0)+VLOOKUP($U6,ratings20,3,0)-147</f>
        <v>#N/A</v>
      </c>
      <c r="X6" s="19" t="str">
        <f t="shared" si="4"/>
        <v>#N/A</v>
      </c>
      <c r="Y6" s="20" t="str">
        <f t="shared" si="5"/>
        <v>#N/A</v>
      </c>
      <c r="Z6" s="21" t="str">
        <f>(W6/2)+(V7/2)</f>
        <v>#N/A</v>
      </c>
      <c r="AA6" s="7" t="str">
        <f>W6</f>
        <v>#N/A</v>
      </c>
      <c r="AB6" s="6"/>
      <c r="AC6" s="45" t="s">
        <v>19</v>
      </c>
      <c r="AD6" s="6" t="str">
        <f>SUM(O2:O17)</f>
        <v>#N/A</v>
      </c>
      <c r="AE6" s="47" t="str">
        <f t="shared" ref="AE6:AE9" si="6">1/AD6</f>
        <v>#N/A</v>
      </c>
      <c r="AF6" s="48">
        <v>320.0</v>
      </c>
    </row>
    <row r="7" ht="14.25" customHeight="1">
      <c r="B7" s="11" t="s">
        <v>19</v>
      </c>
      <c r="C7" s="22">
        <v>12.0</v>
      </c>
      <c r="D7" s="38" t="s">
        <v>308</v>
      </c>
      <c r="E7" s="49" t="str">
        <f>_xlfn.NORM.DIST(0,VLOOKUP(D6,ratings,2,0)-VLOOKUP(D7,ratings,2,0),$A$1,1)</f>
        <v>#N/A</v>
      </c>
      <c r="F7" s="13"/>
      <c r="G7" s="25" t="str">
        <f>_xlfn.NORM.DIST(0,VLOOKUP(D9,ratings,2,0)-VLOOKUP(D7,ratings,2,0),$A$1,1)*E7*E9+_xlfn.NORM.DIST(0,VLOOKUP(D8,ratings,2,0)-VLOOKUP(D7,ratings,2,0),$A$1,1)*E7*E8</f>
        <v>#N/A</v>
      </c>
      <c r="H7" s="13"/>
      <c r="I7" s="26" t="str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#N/A</v>
      </c>
      <c r="J7" s="26"/>
      <c r="K7" s="26" t="str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#N/A</v>
      </c>
      <c r="L7" s="15" t="str">
        <f t="shared" si="1"/>
        <v/>
      </c>
      <c r="M7" s="26" t="str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#N/A</v>
      </c>
      <c r="N7" s="13"/>
      <c r="O7" s="26" t="str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#N/A</v>
      </c>
      <c r="P7" s="15" t="str">
        <f t="shared" si="2"/>
        <v/>
      </c>
      <c r="Q7" s="6"/>
      <c r="R7" s="6"/>
      <c r="S7" s="6"/>
      <c r="T7" s="6">
        <f t="shared" si="3"/>
        <v>12</v>
      </c>
      <c r="U7" s="27" t="s">
        <v>308</v>
      </c>
      <c r="V7" s="29" t="str">
        <f>VLOOKUP(U6,ratings,2,0)-VLOOKUP(U7,ratings,2,0)</f>
        <v>#N/A</v>
      </c>
      <c r="W7" s="29"/>
      <c r="X7" s="19" t="str">
        <f t="shared" si="4"/>
        <v>#N/A</v>
      </c>
      <c r="Y7" s="20" t="str">
        <f t="shared" si="5"/>
        <v>#N/A</v>
      </c>
      <c r="Z7" s="32" t="str">
        <f>(W6/2)+(V6/2)</f>
        <v>#N/A</v>
      </c>
      <c r="AA7" s="7" t="str">
        <f>V7</f>
        <v>#N/A</v>
      </c>
      <c r="AB7" s="6"/>
      <c r="AC7" s="45" t="s">
        <v>26</v>
      </c>
      <c r="AD7" s="6" t="str">
        <f>SUM(O18:O33)</f>
        <v>#N/A</v>
      </c>
      <c r="AE7" s="47" t="str">
        <f t="shared" si="6"/>
        <v>#N/A</v>
      </c>
      <c r="AF7" s="48">
        <v>440.0</v>
      </c>
    </row>
    <row r="8" ht="14.25" customHeight="1">
      <c r="B8" s="11" t="s">
        <v>19</v>
      </c>
      <c r="C8" s="11">
        <v>4.0</v>
      </c>
      <c r="D8" s="11" t="s">
        <v>309</v>
      </c>
      <c r="E8" s="42" t="str">
        <f>_xlfn.NORM.DIST(0,VLOOKUP(D9,ratings,2,0)-VLOOKUP(D8,ratings,2,0),$A$1,1)</f>
        <v>#N/A</v>
      </c>
      <c r="F8" s="13"/>
      <c r="G8" s="51" t="str">
        <f>_xlfn.NORM.DIST(0,VLOOKUP(D6,ratings,2,0)-VLOOKUP(D8,ratings,2,0),$A$1,1)*E8*E6+_xlfn.NORM.DIST(0,VLOOKUP(D7,ratings,2,0)-VLOOKUP(D8,ratings,2,0),$A$1,1)*E8*E7</f>
        <v>#N/A</v>
      </c>
      <c r="H8" s="13"/>
      <c r="I8" s="13" t="str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#N/A</v>
      </c>
      <c r="J8" s="13"/>
      <c r="K8" s="13" t="str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#N/A</v>
      </c>
      <c r="L8" s="15" t="str">
        <f t="shared" si="1"/>
        <v/>
      </c>
      <c r="M8" s="13" t="str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#N/A</v>
      </c>
      <c r="N8" s="13"/>
      <c r="O8" s="13" t="str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#N/A</v>
      </c>
      <c r="P8" s="15" t="str">
        <f t="shared" si="2"/>
        <v/>
      </c>
      <c r="Q8" s="6"/>
      <c r="R8" s="6"/>
      <c r="S8" s="11"/>
      <c r="T8" s="6">
        <f t="shared" si="3"/>
        <v>4</v>
      </c>
      <c r="U8" s="16" t="s">
        <v>309</v>
      </c>
      <c r="V8" s="18" t="str">
        <f>VLOOKUP($U9,ratings,2,0)-VLOOKUP($U8,ratings,2,0)</f>
        <v>#N/A</v>
      </c>
      <c r="W8" s="18" t="str">
        <f>VLOOKUP($U9,ratings20,3,0)+VLOOKUP($U8,ratings20,3,0)-147</f>
        <v>#N/A</v>
      </c>
      <c r="X8" s="19" t="str">
        <f t="shared" si="4"/>
        <v>#N/A</v>
      </c>
      <c r="Y8" s="20" t="str">
        <f t="shared" si="5"/>
        <v>#N/A</v>
      </c>
      <c r="Z8" s="21" t="str">
        <f>(W8/2)+(V9/2)</f>
        <v>#N/A</v>
      </c>
      <c r="AA8" s="7" t="str">
        <f>W8</f>
        <v>#N/A</v>
      </c>
      <c r="AB8" s="6"/>
      <c r="AC8" s="45" t="s">
        <v>28</v>
      </c>
      <c r="AD8" s="6" t="str">
        <f>SUM(O34:O49)</f>
        <v>#N/A</v>
      </c>
      <c r="AE8" s="47" t="str">
        <f t="shared" si="6"/>
        <v>#N/A</v>
      </c>
      <c r="AF8" s="48">
        <v>400.0</v>
      </c>
    </row>
    <row r="9" ht="14.25" customHeight="1">
      <c r="B9" s="11" t="s">
        <v>19</v>
      </c>
      <c r="C9" s="53">
        <v>13.0</v>
      </c>
      <c r="D9" s="54" t="s">
        <v>310</v>
      </c>
      <c r="E9" s="83" t="str">
        <f>_xlfn.NORM.DIST(0,VLOOKUP(D8,ratings,2,0)-VLOOKUP(D9,ratings,2,0),$A$1,1)</f>
        <v>#N/A</v>
      </c>
      <c r="F9" s="13"/>
      <c r="G9" s="95" t="str">
        <f>_xlfn.NORM.DIST(0,VLOOKUP(D7,ratings,2,0)-VLOOKUP(D9,ratings,2,0),$A$1,1)*E9*E7+_xlfn.NORM.DIST(0,VLOOKUP(D6,ratings,2,0)-VLOOKUP(D9,ratings,2,0),$A$1,1)*E9*E6</f>
        <v>#N/A</v>
      </c>
      <c r="H9" s="13"/>
      <c r="I9" s="85" t="str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#N/A</v>
      </c>
      <c r="J9" s="85"/>
      <c r="K9" s="85" t="str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#N/A</v>
      </c>
      <c r="L9" s="15" t="str">
        <f t="shared" si="1"/>
        <v/>
      </c>
      <c r="M9" s="85" t="str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#N/A</v>
      </c>
      <c r="N9" s="13"/>
      <c r="O9" s="85" t="str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#N/A</v>
      </c>
      <c r="P9" s="15" t="str">
        <f t="shared" si="2"/>
        <v/>
      </c>
      <c r="Q9" s="6"/>
      <c r="R9" s="6"/>
      <c r="S9" s="6"/>
      <c r="T9" s="6">
        <f t="shared" si="3"/>
        <v>13</v>
      </c>
      <c r="U9" s="27" t="s">
        <v>310</v>
      </c>
      <c r="V9" s="29" t="str">
        <f>VLOOKUP(U8,ratings,2,0)-VLOOKUP(U9,ratings,2,0)</f>
        <v>#N/A</v>
      </c>
      <c r="W9" s="29"/>
      <c r="X9" s="19" t="str">
        <f t="shared" si="4"/>
        <v>#N/A</v>
      </c>
      <c r="Y9" s="20" t="str">
        <f t="shared" si="5"/>
        <v>#N/A</v>
      </c>
      <c r="Z9" s="32" t="str">
        <f>(W8/2)+(V8/2)</f>
        <v>#N/A</v>
      </c>
      <c r="AA9" s="7" t="str">
        <f>V9</f>
        <v>#N/A</v>
      </c>
      <c r="AB9" s="6"/>
      <c r="AC9" s="45" t="s">
        <v>30</v>
      </c>
      <c r="AD9" s="6" t="str">
        <f>SUM(O50:O65)</f>
        <v>#N/A</v>
      </c>
      <c r="AE9" s="47" t="str">
        <f t="shared" si="6"/>
        <v>#N/A</v>
      </c>
      <c r="AF9" s="48">
        <v>165.0</v>
      </c>
    </row>
    <row r="10" ht="14.25" customHeight="1">
      <c r="B10" s="11" t="s">
        <v>19</v>
      </c>
      <c r="C10" s="11">
        <v>6.0</v>
      </c>
      <c r="D10" s="11" t="s">
        <v>23</v>
      </c>
      <c r="E10" s="42" t="str">
        <f>_xlfn.NORM.DIST(0,VLOOKUP(D11,ratings,2,0)-VLOOKUP(D10,ratings,2,0),$A$1,1)</f>
        <v>#N/A</v>
      </c>
      <c r="F10" s="13"/>
      <c r="G10" s="74" t="str">
        <f>_xlfn.NORM.DIST(0,VLOOKUP(D12,ratings,2,0)-VLOOKUP(D10,ratings,2,0),$A$1,1)*E10*E12+_xlfn.NORM.DIST(0,VLOOKUP(D13,ratings,2,0)-VLOOKUP(D10,ratings,2,0),$A$1,1)*E10*E13</f>
        <v>#N/A</v>
      </c>
      <c r="H10" s="13"/>
      <c r="I10" s="13" t="str">
        <f>_xlfn.NORM.DIST(0,VLOOKUP($D14,ratings,2,0)-VLOOKUP($D10,ratings,2,0),$A$1,1)*$G10*$G14+_xlfn.NORM.DIST(0,VLOOKUP($D15,ratings,2,0)-VLOOKUP($D10,ratings,2,0),$A$1,1)*$G10*$G15+_xlfn.NORM.DIST(0,VLOOKUP($D16,ratings,2,0)-VLOOKUP($D10,ratings,2,0),$A$1,1)*$G10*$G16+_xlfn.NORM.DIST(0,VLOOKUP($D17,ratings,2,0)-VLOOKUP($D10,ratings,2,0),$A$1,1)*$G10*$G17</f>
        <v>#N/A</v>
      </c>
      <c r="J10" s="13"/>
      <c r="K10" s="13" t="str">
        <f>_xlfn.NORM.DIST(0,VLOOKUP($D2,ratings,2,0)-VLOOKUP($D10,ratings,2,0),$A$1,1)*$I10*$I2+_xlfn.NORM.DIST(0,VLOOKUP($D9,ratings,2,0)-VLOOKUP($D10,ratings,2,0),$A$1,1)*$I10*$I9+_xlfn.NORM.DIST(0,VLOOKUP($D8,ratings,2,0)-VLOOKUP($D10,ratings,2,0),$A$1,1)*$I10*$I8+_xlfn.NORM.DIST(0,VLOOKUP($D7,ratings,2,0)-VLOOKUP($D10,ratings,2,0),$A$1,1)*$I10*$I7+_xlfn.NORM.DIST(0,VLOOKUP($D6,ratings,2,0)-VLOOKUP($D10,ratings,2,0),$A$1,1)*$I10*$I6+_xlfn.NORM.DIST(0,VLOOKUP($D5,ratings,2,0)-VLOOKUP($D10,ratings,2,0),$A$1,1)*$I10*$I5+_xlfn.NORM.DIST(0,VLOOKUP($D4,ratings,2,0)-VLOOKUP($D10,ratings,2,0),$A$1,1)*$I10*$I4+_xlfn.NORM.DIST(0,VLOOKUP($D3,ratings,2,0)-VLOOKUP($D10,ratings,2,0),$A$1,1)*$I10*$I3</f>
        <v>#N/A</v>
      </c>
      <c r="L10" s="15" t="str">
        <f t="shared" si="1"/>
        <v/>
      </c>
      <c r="M10" s="13" t="str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#N/A</v>
      </c>
      <c r="N10" s="13"/>
      <c r="O10" s="13" t="str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#N/A</v>
      </c>
      <c r="P10" s="15" t="str">
        <f t="shared" si="2"/>
        <v/>
      </c>
      <c r="Q10" s="6"/>
      <c r="R10" s="6"/>
      <c r="S10" s="11"/>
      <c r="T10" s="6">
        <f t="shared" si="3"/>
        <v>6</v>
      </c>
      <c r="U10" s="16" t="s">
        <v>23</v>
      </c>
      <c r="V10" s="18" t="str">
        <f>VLOOKUP($U11,ratings,2,0)-VLOOKUP($U10,ratings,2,0)</f>
        <v>#N/A</v>
      </c>
      <c r="W10" s="18" t="str">
        <f>VLOOKUP($U11,ratings20,3,0)+VLOOKUP($U10,ratings20,3,0)-147</f>
        <v>#N/A</v>
      </c>
      <c r="X10" s="19" t="str">
        <f t="shared" si="4"/>
        <v>#N/A</v>
      </c>
      <c r="Y10" s="20" t="str">
        <f t="shared" si="5"/>
        <v>#N/A</v>
      </c>
      <c r="Z10" s="21" t="str">
        <f>(W10/2)+(V11/2)</f>
        <v>#N/A</v>
      </c>
      <c r="AA10" s="7" t="str">
        <f>W10</f>
        <v>#N/A</v>
      </c>
      <c r="AB10" s="6"/>
      <c r="AC10" s="6"/>
      <c r="AD10" s="6"/>
      <c r="AE10" s="6"/>
      <c r="AF10" s="6"/>
    </row>
    <row r="11" ht="14.25" customHeight="1">
      <c r="B11" s="11" t="s">
        <v>19</v>
      </c>
      <c r="C11" s="22">
        <v>11.0</v>
      </c>
      <c r="D11" s="38" t="s">
        <v>311</v>
      </c>
      <c r="E11" s="49" t="str">
        <f>_xlfn.NORM.DIST(0,VLOOKUP(D10,ratings,2,0)-VLOOKUP(D11,ratings,2,0),$A$1,1)</f>
        <v>#N/A</v>
      </c>
      <c r="F11" s="13"/>
      <c r="G11" s="25" t="str">
        <f>_xlfn.NORM.DIST(0,VLOOKUP(D13,ratings,2,0)-VLOOKUP(D11,ratings,2,0),$A$1,1)*E11*E13+_xlfn.NORM.DIST(0,VLOOKUP(D12,ratings,2,0)-VLOOKUP(D11,ratings,2,0),$A$1,1)*E11*E12</f>
        <v>#N/A</v>
      </c>
      <c r="H11" s="13"/>
      <c r="I11" s="26" t="str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#N/A</v>
      </c>
      <c r="J11" s="26"/>
      <c r="K11" s="26" t="str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#N/A</v>
      </c>
      <c r="L11" s="15" t="str">
        <f t="shared" si="1"/>
        <v/>
      </c>
      <c r="M11" s="26" t="str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#N/A</v>
      </c>
      <c r="N11" s="13"/>
      <c r="O11" s="26" t="str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#N/A</v>
      </c>
      <c r="P11" s="15" t="str">
        <f t="shared" si="2"/>
        <v/>
      </c>
      <c r="Q11" s="6"/>
      <c r="R11" s="6"/>
      <c r="S11" s="6"/>
      <c r="T11" s="6">
        <f t="shared" si="3"/>
        <v>11</v>
      </c>
      <c r="U11" s="27" t="s">
        <v>311</v>
      </c>
      <c r="V11" s="29" t="str">
        <f>VLOOKUP(U10,ratings,2,0)-VLOOKUP(U11,ratings,2,0)</f>
        <v>#N/A</v>
      </c>
      <c r="W11" s="29"/>
      <c r="X11" s="19" t="str">
        <f t="shared" si="4"/>
        <v>#N/A</v>
      </c>
      <c r="Y11" s="20" t="str">
        <f t="shared" si="5"/>
        <v>#N/A</v>
      </c>
      <c r="Z11" s="32" t="str">
        <f>(W10/2)+(V10/2)</f>
        <v>#N/A</v>
      </c>
      <c r="AA11" s="7" t="str">
        <f>V11</f>
        <v>#N/A</v>
      </c>
      <c r="AB11" s="6"/>
      <c r="AC11" s="6"/>
      <c r="AD11" s="6"/>
      <c r="AE11" s="6"/>
      <c r="AF11" s="6"/>
    </row>
    <row r="12" ht="14.25" customHeight="1">
      <c r="B12" s="11" t="s">
        <v>19</v>
      </c>
      <c r="C12" s="11">
        <v>3.0</v>
      </c>
      <c r="D12" s="11" t="s">
        <v>61</v>
      </c>
      <c r="E12" s="42" t="str">
        <f>_xlfn.NORM.DIST(0,VLOOKUP(D13,ratings,2,0)-VLOOKUP(D12,ratings,2,0),$A$1,1)</f>
        <v>#N/A</v>
      </c>
      <c r="F12" s="13"/>
      <c r="G12" s="75" t="str">
        <f>_xlfn.NORM.DIST(0,VLOOKUP(D10,ratings,2,0)-VLOOKUP(D12,ratings,2,0),$A$1,1)*E12*E10+_xlfn.NORM.DIST(0,VLOOKUP(D11,ratings,2,0)-VLOOKUP(D12,ratings,2,0),$A$1,1)*E12*E11</f>
        <v>#N/A</v>
      </c>
      <c r="H12" s="13"/>
      <c r="I12" s="13" t="str">
        <f>_xlfn.NORM.DIST(0,VLOOKUP($D16,ratings,2,0)-VLOOKUP($D12,ratings,2,0),$A$1,1)*$G12*$G16+_xlfn.NORM.DIST(0,VLOOKUP($D17,ratings,2,0)-VLOOKUP($D12,ratings,2,0),$A$1,1)*$G12*$G17+_xlfn.NORM.DIST(0,VLOOKUP($D14,ratings,2,0)-VLOOKUP($D12,ratings,2,0),$A$1,1)*$G12*$G14+_xlfn.NORM.DIST(0,VLOOKUP($D15,ratings,2,0)-VLOOKUP($D12,ratings,2,0),$A$1,1)*$G12*$G15</f>
        <v>#N/A</v>
      </c>
      <c r="J12" s="13"/>
      <c r="K12" s="13" t="str">
        <f>_xlfn.NORM.DIST(0,VLOOKUP($D4,ratings,2,0)-VLOOKUP($D12,ratings,2,0),$A$1,1)*$I12*$I4+_xlfn.NORM.DIST(0,VLOOKUP($D3,ratings,2,0)-VLOOKUP($D12,ratings,2,0),$A$1,1)*$I12*$I3+_xlfn.NORM.DIST(0,VLOOKUP($D2,ratings,2,0)-VLOOKUP($D12,ratings,2,0),$A$1,1)*$I12*$I2+_xlfn.NORM.DIST(0,VLOOKUP($D9,ratings,2,0)-VLOOKUP($D12,ratings,2,0),$A$1,1)*$I12*$I9+_xlfn.NORM.DIST(0,VLOOKUP($D8,ratings,2,0)-VLOOKUP($D12,ratings,2,0),$A$1,1)*$I12*$I8+_xlfn.NORM.DIST(0,VLOOKUP($D7,ratings,2,0)-VLOOKUP($D12,ratings,2,0),$A$1,1)*$I12*$I7+_xlfn.NORM.DIST(0,VLOOKUP($D6,ratings,2,0)-VLOOKUP($D12,ratings,2,0),$A$1,1)*$I12*$I6+_xlfn.NORM.DIST(0,VLOOKUP($D5,ratings,2,0)-VLOOKUP($D12,ratings,2,0),$A$1,1)*$I12*$I5</f>
        <v>#N/A</v>
      </c>
      <c r="L12" s="15" t="str">
        <f t="shared" si="1"/>
        <v/>
      </c>
      <c r="M12" s="13" t="str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#N/A</v>
      </c>
      <c r="N12" s="13"/>
      <c r="O12" s="13" t="str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#N/A</v>
      </c>
      <c r="P12" s="15" t="str">
        <f t="shared" si="2"/>
        <v/>
      </c>
      <c r="Q12" s="6"/>
      <c r="R12" s="6"/>
      <c r="S12" s="11"/>
      <c r="T12" s="6">
        <f t="shared" si="3"/>
        <v>3</v>
      </c>
      <c r="U12" s="16" t="s">
        <v>61</v>
      </c>
      <c r="V12" s="18" t="str">
        <f>VLOOKUP($U13,ratings,2,0)-VLOOKUP($U12,ratings,2,0)</f>
        <v>#N/A</v>
      </c>
      <c r="W12" s="18" t="str">
        <f>VLOOKUP($U13,ratings20,3,0)+VLOOKUP($U12,ratings20,3,0)-147</f>
        <v>#N/A</v>
      </c>
      <c r="X12" s="19" t="str">
        <f t="shared" si="4"/>
        <v>#N/A</v>
      </c>
      <c r="Y12" s="20" t="str">
        <f t="shared" si="5"/>
        <v>#N/A</v>
      </c>
      <c r="Z12" s="21" t="str">
        <f>(W12/2)+(V13/2)</f>
        <v>#N/A</v>
      </c>
      <c r="AA12" s="7" t="str">
        <f>W12</f>
        <v>#N/A</v>
      </c>
      <c r="AB12" s="6"/>
      <c r="AC12" s="6"/>
      <c r="AD12" s="6"/>
      <c r="AE12" s="6"/>
      <c r="AF12" s="6"/>
    </row>
    <row r="13" ht="14.25" customHeight="1">
      <c r="B13" s="11" t="s">
        <v>19</v>
      </c>
      <c r="C13" s="22">
        <v>14.0</v>
      </c>
      <c r="D13" s="38" t="s">
        <v>312</v>
      </c>
      <c r="E13" s="49" t="str">
        <f>_xlfn.NORM.DIST(0,VLOOKUP(D12,ratings,2,0)-VLOOKUP(D13,ratings,2,0),$A$1,1)</f>
        <v>#N/A</v>
      </c>
      <c r="F13" s="13"/>
      <c r="G13" s="25" t="str">
        <f>_xlfn.NORM.DIST(0,VLOOKUP(D11,ratings,2,0)-VLOOKUP(D13,ratings,2,0),$A$1,1)*E13*E11+_xlfn.NORM.DIST(0,VLOOKUP(D10,ratings,2,0)-VLOOKUP(D13,ratings,2,0),$A$1,1)*E13*E10</f>
        <v>#N/A</v>
      </c>
      <c r="H13" s="13"/>
      <c r="I13" s="26" t="str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#N/A</v>
      </c>
      <c r="J13" s="26"/>
      <c r="K13" s="26" t="str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#N/A</v>
      </c>
      <c r="L13" s="15" t="str">
        <f t="shared" si="1"/>
        <v/>
      </c>
      <c r="M13" s="26" t="str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#N/A</v>
      </c>
      <c r="N13" s="13"/>
      <c r="O13" s="26" t="str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#N/A</v>
      </c>
      <c r="P13" s="15" t="str">
        <f t="shared" si="2"/>
        <v/>
      </c>
      <c r="Q13" s="6"/>
      <c r="R13" s="6"/>
      <c r="S13" s="6"/>
      <c r="T13" s="6">
        <f t="shared" si="3"/>
        <v>14</v>
      </c>
      <c r="U13" s="27" t="s">
        <v>312</v>
      </c>
      <c r="V13" s="29" t="str">
        <f>VLOOKUP(U12,ratings,2,0)-VLOOKUP(U13,ratings,2,0)</f>
        <v>#N/A</v>
      </c>
      <c r="W13" s="29"/>
      <c r="X13" s="19" t="str">
        <f t="shared" si="4"/>
        <v>#N/A</v>
      </c>
      <c r="Y13" s="20" t="str">
        <f t="shared" si="5"/>
        <v>#N/A</v>
      </c>
      <c r="Z13" s="32" t="str">
        <f>(W12/2)+(V12/2)</f>
        <v>#N/A</v>
      </c>
      <c r="AA13" s="7" t="str">
        <f>V13</f>
        <v>#N/A</v>
      </c>
      <c r="AB13" s="6"/>
      <c r="AC13" s="6"/>
      <c r="AD13" s="6"/>
      <c r="AE13" s="6"/>
      <c r="AF13" s="6"/>
    </row>
    <row r="14" ht="14.25" customHeight="1">
      <c r="B14" s="11" t="s">
        <v>19</v>
      </c>
      <c r="C14" s="11">
        <v>7.0</v>
      </c>
      <c r="D14" s="11" t="s">
        <v>50</v>
      </c>
      <c r="E14" s="42" t="str">
        <f>_xlfn.NORM.DIST(0,VLOOKUP(D15,ratings,2,0)-VLOOKUP(D14,ratings,2,0),$A$1,1)</f>
        <v>#N/A</v>
      </c>
      <c r="F14" s="13"/>
      <c r="G14" s="78" t="str">
        <f>_xlfn.NORM.DIST(0,VLOOKUP(D16,ratings,2,0)-VLOOKUP(D14,ratings,2,0),$A$1,1)*E14*E16+_xlfn.NORM.DIST(0,VLOOKUP(D17,ratings,2,0)-VLOOKUP(D14,ratings,2,0),$A$1,1)*E14*E17</f>
        <v>#N/A</v>
      </c>
      <c r="H14" s="13"/>
      <c r="I14" s="13" t="str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#N/A</v>
      </c>
      <c r="J14" s="13"/>
      <c r="K14" s="13" t="str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#N/A</v>
      </c>
      <c r="L14" s="15" t="str">
        <f t="shared" si="1"/>
        <v/>
      </c>
      <c r="M14" s="13" t="str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#N/A</v>
      </c>
      <c r="N14" s="13"/>
      <c r="O14" s="13" t="str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#N/A</v>
      </c>
      <c r="P14" s="15" t="str">
        <f t="shared" si="2"/>
        <v/>
      </c>
      <c r="Q14" s="6"/>
      <c r="R14" s="6"/>
      <c r="S14" s="11"/>
      <c r="T14" s="6">
        <f t="shared" si="3"/>
        <v>7</v>
      </c>
      <c r="U14" s="16" t="s">
        <v>50</v>
      </c>
      <c r="V14" s="18" t="str">
        <f>VLOOKUP($U15,ratings,2,0)-VLOOKUP($U14,ratings,2,0)</f>
        <v>#N/A</v>
      </c>
      <c r="W14" s="18" t="str">
        <f>VLOOKUP($U15,ratings20,3,0)+VLOOKUP($U14,ratings20,3,0)-147</f>
        <v>#N/A</v>
      </c>
      <c r="X14" s="19" t="str">
        <f t="shared" si="4"/>
        <v>#N/A</v>
      </c>
      <c r="Y14" s="20" t="str">
        <f t="shared" si="5"/>
        <v>#N/A</v>
      </c>
      <c r="Z14" s="21" t="str">
        <f>(W14/2)+(V15/2)</f>
        <v>#N/A</v>
      </c>
      <c r="AA14" s="7" t="str">
        <f>W14</f>
        <v>#N/A</v>
      </c>
      <c r="AB14" s="6"/>
      <c r="AC14" s="6"/>
      <c r="AD14" s="6"/>
      <c r="AE14" s="6"/>
      <c r="AF14" s="6"/>
    </row>
    <row r="15" ht="14.25" customHeight="1">
      <c r="B15" s="11" t="s">
        <v>19</v>
      </c>
      <c r="C15" s="22">
        <v>10.0</v>
      </c>
      <c r="D15" s="38" t="s">
        <v>313</v>
      </c>
      <c r="E15" s="49" t="str">
        <f>_xlfn.NORM.DIST(0,VLOOKUP(D14,ratings,2,0)-VLOOKUP(D15,ratings,2,0),$A$1,1)</f>
        <v>#N/A</v>
      </c>
      <c r="F15" s="13"/>
      <c r="G15" s="25" t="str">
        <f>_xlfn.NORM.DIST(0,VLOOKUP(D17,ratings,2,0)-VLOOKUP(D15,ratings,2,0),$A$1,1)*E15*E17+_xlfn.NORM.DIST(0,VLOOKUP(D16,ratings,2,0)-VLOOKUP(D15,ratings,2,0),$A$1,1)*E15*E16</f>
        <v>#N/A</v>
      </c>
      <c r="H15" s="13"/>
      <c r="I15" s="26" t="str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#N/A</v>
      </c>
      <c r="J15" s="26"/>
      <c r="K15" s="26" t="str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#N/A</v>
      </c>
      <c r="L15" s="15" t="str">
        <f t="shared" si="1"/>
        <v/>
      </c>
      <c r="M15" s="26" t="str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#N/A</v>
      </c>
      <c r="N15" s="13"/>
      <c r="O15" s="26" t="str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#N/A</v>
      </c>
      <c r="P15" s="15" t="str">
        <f t="shared" si="2"/>
        <v/>
      </c>
      <c r="Q15" s="6"/>
      <c r="R15" s="6"/>
      <c r="S15" s="6"/>
      <c r="T15" s="6">
        <f t="shared" si="3"/>
        <v>10</v>
      </c>
      <c r="U15" s="27" t="s">
        <v>313</v>
      </c>
      <c r="V15" s="29" t="str">
        <f>VLOOKUP(U14,ratings,2,0)-VLOOKUP(U15,ratings,2,0)</f>
        <v>#N/A</v>
      </c>
      <c r="W15" s="29"/>
      <c r="X15" s="19" t="str">
        <f t="shared" si="4"/>
        <v>#N/A</v>
      </c>
      <c r="Y15" s="20" t="str">
        <f t="shared" si="5"/>
        <v>#N/A</v>
      </c>
      <c r="Z15" s="32" t="str">
        <f>(W14/2)+(V14/2)</f>
        <v>#N/A</v>
      </c>
      <c r="AA15" s="7" t="str">
        <f>V15</f>
        <v>#N/A</v>
      </c>
      <c r="AB15" s="6"/>
      <c r="AC15" s="6"/>
      <c r="AD15" s="6"/>
      <c r="AE15" s="6"/>
      <c r="AF15" s="6"/>
    </row>
    <row r="16" ht="14.25" customHeight="1">
      <c r="B16" s="11" t="s">
        <v>19</v>
      </c>
      <c r="C16" s="11">
        <v>2.0</v>
      </c>
      <c r="D16" s="11" t="s">
        <v>64</v>
      </c>
      <c r="E16" s="42" t="str">
        <f>_xlfn.NORM.DIST(0,VLOOKUP(D17,ratings,2,0)-VLOOKUP(D16,ratings,2,0),$A$1,1)</f>
        <v>#N/A</v>
      </c>
      <c r="F16" s="13"/>
      <c r="G16" s="81" t="str">
        <f>_xlfn.NORM.DIST(0,VLOOKUP(D14,ratings,2,0)-VLOOKUP(D16,ratings,2,0),$A$1,1)*E16*E14+_xlfn.NORM.DIST(0,VLOOKUP(D15,ratings,2,0)-VLOOKUP(D16,ratings,2,0),$A$1,1)*E16*E15</f>
        <v>#N/A</v>
      </c>
      <c r="H16" s="13"/>
      <c r="I16" s="13" t="str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#N/A</v>
      </c>
      <c r="J16" s="13"/>
      <c r="K16" s="13" t="str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#N/A</v>
      </c>
      <c r="L16" s="15" t="str">
        <f t="shared" si="1"/>
        <v/>
      </c>
      <c r="M16" s="13" t="str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#N/A</v>
      </c>
      <c r="N16" s="13"/>
      <c r="O16" s="13" t="str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#N/A</v>
      </c>
      <c r="P16" s="15" t="str">
        <f t="shared" si="2"/>
        <v/>
      </c>
      <c r="Q16" s="6"/>
      <c r="R16" s="6"/>
      <c r="S16" s="11"/>
      <c r="T16" s="6">
        <f t="shared" si="3"/>
        <v>2</v>
      </c>
      <c r="U16" s="16" t="s">
        <v>64</v>
      </c>
      <c r="V16" s="18" t="str">
        <f>VLOOKUP($U17,ratings,2,0)-VLOOKUP($U16,ratings,2,0)</f>
        <v>#N/A</v>
      </c>
      <c r="W16" s="18" t="str">
        <f>VLOOKUP($U17,ratings20,3,0)+VLOOKUP($U16,ratings20,3,0)-147</f>
        <v>#N/A</v>
      </c>
      <c r="X16" s="19" t="str">
        <f t="shared" si="4"/>
        <v>#N/A</v>
      </c>
      <c r="Y16" s="20" t="str">
        <f t="shared" si="5"/>
        <v>#N/A</v>
      </c>
      <c r="Z16" s="21" t="str">
        <f>(W16/2)+(V17/2)</f>
        <v>#N/A</v>
      </c>
      <c r="AA16" s="7" t="str">
        <f>W16</f>
        <v>#N/A</v>
      </c>
      <c r="AB16" s="6"/>
      <c r="AC16" s="6"/>
      <c r="AD16" s="6"/>
      <c r="AE16" s="6"/>
      <c r="AF16" s="6"/>
    </row>
    <row r="17" ht="14.25" customHeight="1">
      <c r="B17" s="11" t="s">
        <v>19</v>
      </c>
      <c r="C17" s="53">
        <v>15.0</v>
      </c>
      <c r="D17" s="54" t="s">
        <v>314</v>
      </c>
      <c r="E17" s="83" t="str">
        <f>_xlfn.NORM.DIST(0,VLOOKUP(D16,ratings,2,0)-VLOOKUP(D17,ratings,2,0),$A$1,1)</f>
        <v>#N/A</v>
      </c>
      <c r="F17" s="13"/>
      <c r="G17" s="84" t="str">
        <f>_xlfn.NORM.DIST(0,VLOOKUP(D15,ratings,2,0)-VLOOKUP(D17,ratings,2,0),$A$1,1)*E17*E15+_xlfn.NORM.DIST(0,VLOOKUP(D14,ratings,2,0)-VLOOKUP(D17,ratings,2,0),$A$1,1)*E17*E14</f>
        <v>#N/A</v>
      </c>
      <c r="H17" s="13"/>
      <c r="I17" s="85" t="str">
        <f>_xlfn.NORM.DIST(0,VLOOKUP($D13,ratings,2,0)-VLOOKUP($D17,ratings,2,0),$A$1,1)*$G17*$G13+_xlfn.NORM.DIST(0,VLOOKUP($D12,ratings,2,0)-VLOOKUP($D17,ratings,2,0),$A$1,1)*$G17*$G12+_xlfn.NORM.DIST(0,VLOOKUP($D11,ratings,2,0)-VLOOKUP($D17,ratings,2,0),$A$1,1)*$G17*$G11+_xlfn.NORM.DIST(0,VLOOKUP($D10,ratings,2,0)-VLOOKUP($D17,ratings,2,0),$A$1,1)*$G17*$G10</f>
        <v>#N/A</v>
      </c>
      <c r="J17" s="85"/>
      <c r="K17" s="85" t="str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#N/A</v>
      </c>
      <c r="L17" s="15" t="str">
        <f t="shared" si="1"/>
        <v/>
      </c>
      <c r="M17" s="85" t="str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#N/A</v>
      </c>
      <c r="N17" s="13"/>
      <c r="O17" s="85" t="str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#N/A</v>
      </c>
      <c r="P17" s="15" t="str">
        <f t="shared" si="2"/>
        <v/>
      </c>
      <c r="Q17" s="6"/>
      <c r="R17" s="6"/>
      <c r="S17" s="6"/>
      <c r="T17" s="6">
        <f t="shared" si="3"/>
        <v>15</v>
      </c>
      <c r="U17" s="27" t="s">
        <v>314</v>
      </c>
      <c r="V17" s="29" t="str">
        <f>VLOOKUP(U16,ratings,2,0)-VLOOKUP(U17,ratings,2,0)</f>
        <v>#N/A</v>
      </c>
      <c r="W17" s="29"/>
      <c r="X17" s="19" t="str">
        <f t="shared" si="4"/>
        <v>#N/A</v>
      </c>
      <c r="Y17" s="20" t="str">
        <f t="shared" si="5"/>
        <v>#N/A</v>
      </c>
      <c r="Z17" s="32" t="str">
        <f>(W16/2)+(V16/2)</f>
        <v>#N/A</v>
      </c>
      <c r="AA17" s="7" t="str">
        <f>V17</f>
        <v>#N/A</v>
      </c>
      <c r="AB17" s="6"/>
      <c r="AC17" s="6"/>
      <c r="AD17" s="6"/>
      <c r="AE17" s="6"/>
      <c r="AF17" s="6"/>
    </row>
    <row r="18" ht="14.25" customHeight="1">
      <c r="A18" s="104" t="s">
        <v>39</v>
      </c>
      <c r="B18" s="11" t="s">
        <v>28</v>
      </c>
      <c r="C18" s="11">
        <v>1.0</v>
      </c>
      <c r="D18" s="11" t="s">
        <v>80</v>
      </c>
      <c r="E18" s="12" t="str">
        <f>_xlfn.NORM.DIST(0,VLOOKUP(D19,ratings,2,0)-VLOOKUP(D18,ratings,2,0),$A$1,1)</f>
        <v>#N/A</v>
      </c>
      <c r="F18" s="13"/>
      <c r="G18" s="14" t="str">
        <f>_xlfn.NORM.DIST(0,VLOOKUP(D20,ratings,2,0)-VLOOKUP(D18,ratings,2,0),$A$1,1)*E18*E20+_xlfn.NORM.DIST(0,VLOOKUP(D21,ratings,2,0)-VLOOKUP(D18,ratings,2,0),$A$1,1)*E18*E21</f>
        <v>#N/A</v>
      </c>
      <c r="H18" s="13"/>
      <c r="I18" s="13" t="str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#N/A</v>
      </c>
      <c r="J18" s="13"/>
      <c r="K18" s="13" t="str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#N/A</v>
      </c>
      <c r="L18" s="15" t="str">
        <f t="shared" si="1"/>
        <v/>
      </c>
      <c r="M18" s="13" t="str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#N/A</v>
      </c>
      <c r="N18" s="13"/>
      <c r="O18" s="13" t="str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#N/A</v>
      </c>
      <c r="P18" s="15" t="str">
        <f t="shared" si="2"/>
        <v/>
      </c>
      <c r="Q18" s="6"/>
      <c r="R18" s="6"/>
      <c r="S18" s="11"/>
      <c r="T18" s="6">
        <f t="shared" si="3"/>
        <v>1</v>
      </c>
      <c r="U18" s="16" t="s">
        <v>80</v>
      </c>
      <c r="V18" s="18" t="str">
        <f>VLOOKUP($U19,ratings,2,0)-VLOOKUP($U18,ratings,2,0)</f>
        <v>#N/A</v>
      </c>
      <c r="W18" s="18" t="str">
        <f>VLOOKUP($U19,ratings20,3,0)+VLOOKUP($U18,ratings20,3,0)-147</f>
        <v>#N/A</v>
      </c>
      <c r="X18" s="19" t="str">
        <f t="shared" si="4"/>
        <v>#N/A</v>
      </c>
      <c r="Y18" s="20" t="str">
        <f t="shared" si="5"/>
        <v>#N/A</v>
      </c>
      <c r="Z18" s="21" t="str">
        <f>(W18/2)+(V19/2)</f>
        <v>#N/A</v>
      </c>
      <c r="AA18" s="7" t="str">
        <f>W18</f>
        <v>#N/A</v>
      </c>
      <c r="AB18" s="6"/>
      <c r="AC18" s="6"/>
      <c r="AD18" s="6"/>
      <c r="AE18" s="6"/>
      <c r="AF18" s="6"/>
    </row>
    <row r="19" ht="14.25" customHeight="1">
      <c r="B19" s="11" t="s">
        <v>28</v>
      </c>
      <c r="C19" s="22">
        <v>16.0</v>
      </c>
      <c r="D19" s="23" t="s">
        <v>315</v>
      </c>
      <c r="E19" s="24" t="str">
        <f>_xlfn.NORM.DIST(0,VLOOKUP(D18,ratings,2,0)-VLOOKUP(D19,ratings,2,0),$A$1,1)</f>
        <v>#N/A</v>
      </c>
      <c r="F19" s="13"/>
      <c r="G19" s="25" t="str">
        <f>_xlfn.NORM.DIST(0,VLOOKUP(D21,ratings,2,0)-VLOOKUP(D19,ratings,2,0),$A$1,1)*E19*E21+_xlfn.NORM.DIST(0,VLOOKUP(D20,ratings,2,0)-VLOOKUP(D19,ratings,2,0),$A$1,1)*E19*E20</f>
        <v>#N/A</v>
      </c>
      <c r="H19" s="13"/>
      <c r="I19" s="26" t="str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#N/A</v>
      </c>
      <c r="J19" s="26"/>
      <c r="K19" s="26" t="str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#N/A</v>
      </c>
      <c r="L19" s="15" t="str">
        <f t="shared" si="1"/>
        <v/>
      </c>
      <c r="M19" s="26" t="str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#N/A</v>
      </c>
      <c r="N19" s="13"/>
      <c r="O19" s="26" t="str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#N/A</v>
      </c>
      <c r="P19" s="15" t="str">
        <f t="shared" si="2"/>
        <v/>
      </c>
      <c r="Q19" s="6"/>
      <c r="R19" s="6"/>
      <c r="S19" s="6"/>
      <c r="T19" s="6">
        <f t="shared" si="3"/>
        <v>16</v>
      </c>
      <c r="U19" s="27" t="s">
        <v>316</v>
      </c>
      <c r="V19" s="29" t="str">
        <f>VLOOKUP(U18,ratings,2,0)-VLOOKUP(U19,ratings,2,0)</f>
        <v>#N/A</v>
      </c>
      <c r="W19" s="29"/>
      <c r="X19" s="19" t="str">
        <f t="shared" si="4"/>
        <v>#N/A</v>
      </c>
      <c r="Y19" s="20" t="str">
        <f t="shared" si="5"/>
        <v>#N/A</v>
      </c>
      <c r="Z19" s="32" t="str">
        <f>(W18/2)+(V18/2)</f>
        <v>#N/A</v>
      </c>
      <c r="AA19" s="7" t="str">
        <f>V19</f>
        <v>#N/A</v>
      </c>
      <c r="AB19" s="6"/>
      <c r="AC19" s="6"/>
      <c r="AD19" s="6"/>
      <c r="AE19" s="6"/>
      <c r="AF19" s="6"/>
    </row>
    <row r="20" ht="14.25" customHeight="1">
      <c r="B20" s="11" t="s">
        <v>28</v>
      </c>
      <c r="C20" s="11">
        <v>8.0</v>
      </c>
      <c r="D20" s="11" t="s">
        <v>46</v>
      </c>
      <c r="E20" s="12" t="str">
        <f>_xlfn.NORM.DIST(0,VLOOKUP(D21,ratings,2,0)-VLOOKUP(D20,ratings,2,0),$A$1,1)</f>
        <v>#N/A</v>
      </c>
      <c r="F20" s="13"/>
      <c r="G20" s="34" t="str">
        <f>_xlfn.NORM.DIST(0,VLOOKUP(D18,ratings,2,0)-VLOOKUP(D20,ratings,2,0),$A$1,1)*E20*E18+_xlfn.NORM.DIST(0,VLOOKUP(D19,ratings,2,0)-VLOOKUP(D20,ratings,2,0),$A$1,1)*E20*E19</f>
        <v>#N/A</v>
      </c>
      <c r="H20" s="13"/>
      <c r="I20" s="13" t="str">
        <f>_xlfn.NORM.DIST(0,VLOOKUP($D24,ratings,2,0)-VLOOKUP($D20,ratings,2,0),$A$1,1)*$G20*$G24+_xlfn.NORM.DIST(0,VLOOKUP($D25,ratings,2,0)-VLOOKUP($D20,ratings,2,0),$A$1,1)*$G20*$G25+_xlfn.NORM.DIST(0,VLOOKUP($D22,ratings,2,0)-VLOOKUP($D20,ratings,2,0),$A$1,1)*$G20*$G22+_xlfn.NORM.DIST(0,VLOOKUP($D23,ratings,2,0)-VLOOKUP($D20,ratings,2,0),$A$1,1)*$G20*$G23</f>
        <v>#N/A</v>
      </c>
      <c r="J20" s="13"/>
      <c r="K20" s="13" t="str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#N/A</v>
      </c>
      <c r="L20" s="15" t="str">
        <f t="shared" si="1"/>
        <v/>
      </c>
      <c r="M20" s="13" t="str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#N/A</v>
      </c>
      <c r="N20" s="13"/>
      <c r="O20" s="13" t="str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#N/A</v>
      </c>
      <c r="P20" s="15" t="str">
        <f t="shared" si="2"/>
        <v/>
      </c>
      <c r="Q20" s="6"/>
      <c r="R20" s="6"/>
      <c r="S20" s="11"/>
      <c r="T20" s="6">
        <f t="shared" si="3"/>
        <v>8</v>
      </c>
      <c r="U20" s="16" t="s">
        <v>46</v>
      </c>
      <c r="V20" s="18" t="str">
        <f>VLOOKUP($U21,ratings,2,0)-VLOOKUP($U20,ratings,2,0)</f>
        <v>#N/A</v>
      </c>
      <c r="W20" s="18" t="str">
        <f>VLOOKUP($U21,ratings20,3,0)+VLOOKUP($U20,ratings20,3,0)-147</f>
        <v>#N/A</v>
      </c>
      <c r="X20" s="19" t="str">
        <f t="shared" si="4"/>
        <v>#N/A</v>
      </c>
      <c r="Y20" s="20" t="str">
        <f t="shared" si="5"/>
        <v>#N/A</v>
      </c>
      <c r="Z20" s="21" t="str">
        <f>(W20/2)+(V21/2)</f>
        <v>#N/A</v>
      </c>
      <c r="AA20" s="7" t="str">
        <f>W20</f>
        <v>#N/A</v>
      </c>
      <c r="AB20" s="6"/>
      <c r="AC20" s="6"/>
      <c r="AD20" s="6"/>
      <c r="AE20" s="6"/>
      <c r="AF20" s="6"/>
    </row>
    <row r="21" ht="14.25" customHeight="1">
      <c r="B21" s="11" t="s">
        <v>28</v>
      </c>
      <c r="C21" s="22">
        <v>9.0</v>
      </c>
      <c r="D21" s="38" t="s">
        <v>317</v>
      </c>
      <c r="E21" s="24" t="str">
        <f>_xlfn.NORM.DIST(0,VLOOKUP(D20,ratings,2,0)-VLOOKUP(D21,ratings,2,0),$A$1,1)</f>
        <v>#N/A</v>
      </c>
      <c r="F21" s="13"/>
      <c r="G21" s="25" t="str">
        <f>_xlfn.NORM.DIST(0,VLOOKUP(D19,ratings,2,0)-VLOOKUP(D21,ratings,2,0),$A$1,1)*E21*E19+_xlfn.NORM.DIST(0,VLOOKUP(D18,ratings,2,0)-VLOOKUP(D21,ratings,2,0),$A$1,1)*E21*E18</f>
        <v>#N/A</v>
      </c>
      <c r="H21" s="13"/>
      <c r="I21" s="26" t="str">
        <f>_xlfn.NORM.DIST(0,VLOOKUP($D25,ratings,2,0)-VLOOKUP($D21,ratings,2,0),$A$1,1)*$G21*$G25+_xlfn.NORM.DIST(0,VLOOKUP($D22,ratings,2,0)-VLOOKUP($D21,ratings,2,0),$A$1,1)*$G21*$G22+_xlfn.NORM.DIST(0,VLOOKUP($D23,ratings,2,0)-VLOOKUP($D21,ratings,2,0),$A$1,1)*$G21*$G23+_xlfn.NORM.DIST(0,VLOOKUP($D24,ratings,2,0)-VLOOKUP($D21,ratings,2,0),$A$1,1)*$G21*$G24</f>
        <v>#N/A</v>
      </c>
      <c r="J21" s="26"/>
      <c r="K21" s="26" t="str">
        <f>_xlfn.NORM.DIST(0,VLOOKUP($D29,ratings,2,0)-VLOOKUP($D21,ratings,2,0),$A$1,1)*$I21*$I29+_xlfn.NORM.DIST(0,VLOOKUP($D30,ratings,2,0)-VLOOKUP($D21,ratings,2,0),$A$1,1)*$I21*$I30+_xlfn.NORM.DIST(0,VLOOKUP($D31,ratings,2,0)-VLOOKUP($D21,ratings,2,0),$A$1,1)*$I21*$I31+_xlfn.NORM.DIST(0,VLOOKUP($D32,ratings,2,0)-VLOOKUP($D21,ratings,2,0),$A$1,1)*$I21*$I32+_xlfn.NORM.DIST(0,VLOOKUP($D33,ratings,2,0)-VLOOKUP($D21,ratings,2,0),$A$1,1)*$I21*$I33+_xlfn.NORM.DIST(0,VLOOKUP($D26,ratings,2,0)-VLOOKUP($D21,ratings,2,0),$A$1,1)*$I21*$I26+_xlfn.NORM.DIST(0,VLOOKUP($D27,ratings,2,0)-VLOOKUP($D21,ratings,2,0),$A$1,1)*$I21*$I27+_xlfn.NORM.DIST(0,VLOOKUP($D28,ratings,2,0)-VLOOKUP($D21,ratings,2,0),$A$1,1)*$I21*$I28</f>
        <v>#N/A</v>
      </c>
      <c r="L21" s="15" t="str">
        <f t="shared" si="1"/>
        <v/>
      </c>
      <c r="M21" s="26" t="str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#N/A</v>
      </c>
      <c r="N21" s="13"/>
      <c r="O21" s="26" t="str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#N/A</v>
      </c>
      <c r="P21" s="15" t="str">
        <f t="shared" si="2"/>
        <v/>
      </c>
      <c r="Q21" s="6"/>
      <c r="R21" s="6"/>
      <c r="S21" s="6"/>
      <c r="T21" s="6">
        <f t="shared" si="3"/>
        <v>9</v>
      </c>
      <c r="U21" s="27" t="s">
        <v>317</v>
      </c>
      <c r="V21" s="29" t="str">
        <f>VLOOKUP(U20,ratings,2,0)-VLOOKUP(U21,ratings,2,0)</f>
        <v>#N/A</v>
      </c>
      <c r="W21" s="29"/>
      <c r="X21" s="19" t="str">
        <f t="shared" si="4"/>
        <v>#N/A</v>
      </c>
      <c r="Y21" s="20" t="str">
        <f t="shared" si="5"/>
        <v>#N/A</v>
      </c>
      <c r="Z21" s="32" t="str">
        <f>(W20/2)+(V20/2)</f>
        <v>#N/A</v>
      </c>
      <c r="AA21" s="7" t="str">
        <f>V21</f>
        <v>#N/A</v>
      </c>
      <c r="AB21" s="6"/>
      <c r="AC21" s="6"/>
      <c r="AD21" s="6"/>
      <c r="AE21" s="6"/>
      <c r="AF21" s="6"/>
    </row>
    <row r="22" ht="14.25" customHeight="1">
      <c r="B22" s="11" t="s">
        <v>28</v>
      </c>
      <c r="C22" s="11">
        <v>5.0</v>
      </c>
      <c r="D22" s="11" t="s">
        <v>58</v>
      </c>
      <c r="E22" s="42" t="str">
        <f>_xlfn.NORM.DIST(0,VLOOKUP(D23,ratings,2,0)-VLOOKUP(D22,ratings,2,0),$A$1,1)</f>
        <v>#N/A</v>
      </c>
      <c r="F22" s="13"/>
      <c r="G22" s="43" t="str">
        <f>_xlfn.NORM.DIST(0,VLOOKUP(D24,ratings,2,0)-VLOOKUP(D22,ratings,2,0),$A$1,1)*E22*E24+_xlfn.NORM.DIST(0,VLOOKUP(D25,ratings,2,0)-VLOOKUP(D22,ratings,2,0),$A$1,1)*E22*E25</f>
        <v>#N/A</v>
      </c>
      <c r="H22" s="13"/>
      <c r="I22" s="13" t="str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#N/A</v>
      </c>
      <c r="J22" s="13"/>
      <c r="K22" s="13" t="str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#N/A</v>
      </c>
      <c r="L22" s="15" t="str">
        <f t="shared" si="1"/>
        <v/>
      </c>
      <c r="M22" s="13" t="str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#N/A</v>
      </c>
      <c r="N22" s="13"/>
      <c r="O22" s="13" t="str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#N/A</v>
      </c>
      <c r="P22" s="15" t="str">
        <f t="shared" si="2"/>
        <v/>
      </c>
      <c r="Q22" s="6"/>
      <c r="R22" s="6"/>
      <c r="S22" s="11"/>
      <c r="T22" s="6">
        <f t="shared" si="3"/>
        <v>5</v>
      </c>
      <c r="U22" s="16" t="s">
        <v>58</v>
      </c>
      <c r="V22" s="18" t="str">
        <f>VLOOKUP($U23,ratings,2,0)-VLOOKUP($U22,ratings,2,0)</f>
        <v>#N/A</v>
      </c>
      <c r="W22" s="18" t="str">
        <f>VLOOKUP($U23,ratings20,3,0)+VLOOKUP($U22,ratings20,3,0)-147</f>
        <v>#N/A</v>
      </c>
      <c r="X22" s="19" t="str">
        <f t="shared" si="4"/>
        <v>#N/A</v>
      </c>
      <c r="Y22" s="20" t="str">
        <f t="shared" si="5"/>
        <v>#N/A</v>
      </c>
      <c r="Z22" s="21" t="str">
        <f>(W22/2)+(V23/2)</f>
        <v>#N/A</v>
      </c>
      <c r="AA22" s="7" t="str">
        <f>W22</f>
        <v>#N/A</v>
      </c>
      <c r="AB22" s="6"/>
      <c r="AC22" s="6"/>
      <c r="AD22" s="6"/>
      <c r="AE22" s="6"/>
      <c r="AF22" s="6"/>
    </row>
    <row r="23" ht="14.25" customHeight="1">
      <c r="B23" s="11" t="s">
        <v>28</v>
      </c>
      <c r="C23" s="22">
        <v>12.0</v>
      </c>
      <c r="D23" s="38" t="s">
        <v>318</v>
      </c>
      <c r="E23" s="49" t="str">
        <f>_xlfn.NORM.DIST(0,VLOOKUP(D22,ratings,2,0)-VLOOKUP(D23,ratings,2,0),$A$1,1)</f>
        <v>#N/A</v>
      </c>
      <c r="F23" s="13"/>
      <c r="G23" s="25" t="str">
        <f>_xlfn.NORM.DIST(0,VLOOKUP(D25,ratings,2,0)-VLOOKUP(D23,ratings,2,0),$A$1,1)*E23*E25+_xlfn.NORM.DIST(0,VLOOKUP(D24,ratings,2,0)-VLOOKUP(D23,ratings,2,0),$A$1,1)*E23*E24</f>
        <v>#N/A</v>
      </c>
      <c r="H23" s="13"/>
      <c r="I23" s="26" t="str">
        <f>_xlfn.NORM.DIST(0,VLOOKUP($D19,ratings,2,0)-VLOOKUP($D23,ratings,2,0),$A$1,1)*$G23*$G19+_xlfn.NORM.DIST(0,VLOOKUP($D18,ratings,2,0)-VLOOKUP($D23,ratings,2,0),$A$1,1)*$G23*$G18+_xlfn.NORM.DIST(0,VLOOKUP($D21,ratings,2,0)-VLOOKUP($D23,ratings,2,0),$A$1,1)*$G23*$G21+_xlfn.NORM.DIST(0,VLOOKUP($D20,ratings,2,0)-VLOOKUP($D23,ratings,2,0),$A$1,1)*$G23*$G20</f>
        <v>#N/A</v>
      </c>
      <c r="J23" s="26"/>
      <c r="K23" s="26" t="str">
        <f>_xlfn.NORM.DIST(0,VLOOKUP($D31,ratings,2,0)-VLOOKUP($D23,ratings,2,0),$A$1,1)*$I23*$I31+_xlfn.NORM.DIST(0,VLOOKUP($D32,ratings,2,0)-VLOOKUP($D23,ratings,2,0),$A$1,1)*$I23*$I32+_xlfn.NORM.DIST(0,VLOOKUP($D33,ratings,2,0)-VLOOKUP($D23,ratings,2,0),$A$1,1)*$I23*$I33+_xlfn.NORM.DIST(0,VLOOKUP($D26,ratings,2,0)-VLOOKUP($D23,ratings,2,0),$A$1,1)*$I23*$I26+_xlfn.NORM.DIST(0,VLOOKUP($D27,ratings,2,0)-VLOOKUP($D23,ratings,2,0),$A$1,1)*$I23*$I27+_xlfn.NORM.DIST(0,VLOOKUP($D28,ratings,2,0)-VLOOKUP($D23,ratings,2,0),$A$1,1)*$I23*$I28+_xlfn.NORM.DIST(0,VLOOKUP($D29,ratings,2,0)-VLOOKUP($D23,ratings,2,0),$A$1,1)*$I23*$I29+_xlfn.NORM.DIST(0,VLOOKUP($D30,ratings,2,0)-VLOOKUP($D23,ratings,2,0),$A$1,1)*$I23*$I30</f>
        <v>#N/A</v>
      </c>
      <c r="L23" s="15" t="str">
        <f t="shared" si="1"/>
        <v/>
      </c>
      <c r="M23" s="26" t="str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#N/A</v>
      </c>
      <c r="N23" s="13"/>
      <c r="O23" s="26" t="str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#N/A</v>
      </c>
      <c r="P23" s="15" t="str">
        <f t="shared" si="2"/>
        <v/>
      </c>
      <c r="Q23" s="6"/>
      <c r="R23" s="6"/>
      <c r="S23" s="6"/>
      <c r="T23" s="6">
        <f t="shared" si="3"/>
        <v>12</v>
      </c>
      <c r="U23" s="27" t="s">
        <v>318</v>
      </c>
      <c r="V23" s="29" t="str">
        <f>VLOOKUP(U22,ratings,2,0)-VLOOKUP(U23,ratings,2,0)</f>
        <v>#N/A</v>
      </c>
      <c r="W23" s="29"/>
      <c r="X23" s="19" t="str">
        <f t="shared" si="4"/>
        <v>#N/A</v>
      </c>
      <c r="Y23" s="20" t="str">
        <f t="shared" si="5"/>
        <v>#N/A</v>
      </c>
      <c r="Z23" s="32" t="str">
        <f>(W22/2)+(V22/2)</f>
        <v>#N/A</v>
      </c>
      <c r="AA23" s="7" t="str">
        <f>V23</f>
        <v>#N/A</v>
      </c>
      <c r="AB23" s="6"/>
      <c r="AC23" s="6"/>
      <c r="AD23" s="6"/>
      <c r="AE23" s="6"/>
      <c r="AF23" s="6"/>
    </row>
    <row r="24" ht="14.25" customHeight="1">
      <c r="B24" s="11" t="s">
        <v>28</v>
      </c>
      <c r="C24" s="11">
        <v>4.0</v>
      </c>
      <c r="D24" s="11" t="s">
        <v>88</v>
      </c>
      <c r="E24" s="42" t="str">
        <f>_xlfn.NORM.DIST(0,VLOOKUP(D25,ratings,2,0)-VLOOKUP(D24,ratings,2,0),$A$1,1)</f>
        <v>#N/A</v>
      </c>
      <c r="F24" s="13"/>
      <c r="G24" s="51" t="str">
        <f>_xlfn.NORM.DIST(0,VLOOKUP(D22,ratings,2,0)-VLOOKUP(D24,ratings,2,0),$A$1,1)*E24*E22+_xlfn.NORM.DIST(0,VLOOKUP(D23,ratings,2,0)-VLOOKUP(D24,ratings,2,0),$A$1,1)*E24*E23</f>
        <v>#N/A</v>
      </c>
      <c r="H24" s="13"/>
      <c r="I24" s="13" t="str">
        <f>_xlfn.NORM.DIST(0,VLOOKUP($D20,ratings,2,0)-VLOOKUP($D24,ratings,2,0),$A$1,1)*$G24*$G20+_xlfn.NORM.DIST(0,VLOOKUP($D19,ratings,2,0)-VLOOKUP($D24,ratings,2,0),$A$1,1)*$G24*$G19+_xlfn.NORM.DIST(0,VLOOKUP($D18,ratings,2,0)-VLOOKUP($D24,ratings,2,0),$A$1,1)*$G24*$G18+_xlfn.NORM.DIST(0,VLOOKUP($D21,ratings,2,0)-VLOOKUP($D24,ratings,2,0),$A$1,1)*$G24*$G21</f>
        <v>#N/A</v>
      </c>
      <c r="J24" s="13"/>
      <c r="K24" s="13" t="str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#N/A</v>
      </c>
      <c r="L24" s="15" t="str">
        <f t="shared" si="1"/>
        <v/>
      </c>
      <c r="M24" s="13" t="str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#N/A</v>
      </c>
      <c r="N24" s="13"/>
      <c r="O24" s="13" t="str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#N/A</v>
      </c>
      <c r="P24" s="15" t="str">
        <f t="shared" si="2"/>
        <v/>
      </c>
      <c r="Q24" s="6"/>
      <c r="R24" s="6"/>
      <c r="S24" s="11"/>
      <c r="T24" s="6">
        <f t="shared" si="3"/>
        <v>4</v>
      </c>
      <c r="U24" s="16" t="s">
        <v>88</v>
      </c>
      <c r="V24" s="18" t="str">
        <f>VLOOKUP($U25,ratings,2,0)-VLOOKUP($U24,ratings,2,0)</f>
        <v>#N/A</v>
      </c>
      <c r="W24" s="18" t="str">
        <f>VLOOKUP($U25,ratings20,3,0)+VLOOKUP($U24,ratings20,3,0)-147</f>
        <v>#N/A</v>
      </c>
      <c r="X24" s="19" t="str">
        <f t="shared" si="4"/>
        <v>#N/A</v>
      </c>
      <c r="Y24" s="20" t="str">
        <f t="shared" si="5"/>
        <v>#N/A</v>
      </c>
      <c r="Z24" s="21" t="str">
        <f>(W24/2)+(V25/2)</f>
        <v>#N/A</v>
      </c>
      <c r="AA24" s="7" t="str">
        <f>W24</f>
        <v>#N/A</v>
      </c>
      <c r="AB24" s="6"/>
      <c r="AC24" s="6"/>
      <c r="AD24" s="6"/>
      <c r="AE24" s="6"/>
      <c r="AF24" s="6"/>
    </row>
    <row r="25" ht="14.25" customHeight="1">
      <c r="B25" s="11" t="s">
        <v>28</v>
      </c>
      <c r="C25" s="53">
        <v>13.0</v>
      </c>
      <c r="D25" s="54" t="s">
        <v>319</v>
      </c>
      <c r="E25" s="83" t="str">
        <f>_xlfn.NORM.DIST(0,VLOOKUP(D24,ratings,2,0)-VLOOKUP(D25,ratings,2,0),$A$1,1)</f>
        <v>#N/A</v>
      </c>
      <c r="F25" s="13"/>
      <c r="G25" s="95" t="str">
        <f>_xlfn.NORM.DIST(0,VLOOKUP(D23,ratings,2,0)-VLOOKUP(D25,ratings,2,0),$A$1,1)*E25*E23+_xlfn.NORM.DIST(0,VLOOKUP(D22,ratings,2,0)-VLOOKUP(D25,ratings,2,0),$A$1,1)*E25*E22</f>
        <v>#N/A</v>
      </c>
      <c r="H25" s="13"/>
      <c r="I25" s="85" t="str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#N/A</v>
      </c>
      <c r="J25" s="85"/>
      <c r="K25" s="85" t="str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#N/A</v>
      </c>
      <c r="L25" s="15" t="str">
        <f t="shared" si="1"/>
        <v/>
      </c>
      <c r="M25" s="85" t="str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#N/A</v>
      </c>
      <c r="N25" s="13"/>
      <c r="O25" s="85" t="str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#N/A</v>
      </c>
      <c r="P25" s="15" t="str">
        <f t="shared" si="2"/>
        <v/>
      </c>
      <c r="Q25" s="6"/>
      <c r="R25" s="6"/>
      <c r="S25" s="6"/>
      <c r="T25" s="6">
        <f t="shared" si="3"/>
        <v>13</v>
      </c>
      <c r="U25" s="27" t="s">
        <v>319</v>
      </c>
      <c r="V25" s="29" t="str">
        <f>VLOOKUP(U24,ratings,2,0)-VLOOKUP(U25,ratings,2,0)</f>
        <v>#N/A</v>
      </c>
      <c r="W25" s="29"/>
      <c r="X25" s="19" t="str">
        <f t="shared" si="4"/>
        <v>#N/A</v>
      </c>
      <c r="Y25" s="20" t="str">
        <f t="shared" si="5"/>
        <v>#N/A</v>
      </c>
      <c r="Z25" s="32" t="str">
        <f>(W24/2)+(V24/2)</f>
        <v>#N/A</v>
      </c>
      <c r="AA25" s="7" t="str">
        <f>V25</f>
        <v>#N/A</v>
      </c>
      <c r="AB25" s="6"/>
      <c r="AC25" s="6"/>
      <c r="AD25" s="6"/>
      <c r="AE25" s="6"/>
      <c r="AF25" s="6"/>
    </row>
    <row r="26" ht="14.25" customHeight="1">
      <c r="B26" s="11" t="s">
        <v>28</v>
      </c>
      <c r="C26" s="11">
        <v>6.0</v>
      </c>
      <c r="D26" s="11" t="s">
        <v>84</v>
      </c>
      <c r="E26" s="42" t="str">
        <f>_xlfn.NORM.DIST(0,VLOOKUP(D27,ratings,2,0)-VLOOKUP(D26,ratings,2,0),$A$1,1)</f>
        <v>#N/A</v>
      </c>
      <c r="F26" s="13"/>
      <c r="G26" s="74" t="str">
        <f>_xlfn.NORM.DIST(0,VLOOKUP(D28,ratings,2,0)-VLOOKUP(D26,ratings,2,0),$A$1,1)*E26*E28+_xlfn.NORM.DIST(0,VLOOKUP(D29,ratings,2,0)-VLOOKUP(D26,ratings,2,0),$A$1,1)*E26*E29</f>
        <v>#N/A</v>
      </c>
      <c r="H26" s="13"/>
      <c r="I26" s="13" t="str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#N/A</v>
      </c>
      <c r="J26" s="13"/>
      <c r="K26" s="13" t="str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#N/A</v>
      </c>
      <c r="L26" s="15" t="str">
        <f t="shared" si="1"/>
        <v/>
      </c>
      <c r="M26" s="13" t="str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#N/A</v>
      </c>
      <c r="N26" s="13"/>
      <c r="O26" s="13" t="str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#N/A</v>
      </c>
      <c r="P26" s="15" t="str">
        <f t="shared" si="2"/>
        <v/>
      </c>
      <c r="Q26" s="6"/>
      <c r="R26" s="6"/>
      <c r="S26" s="11"/>
      <c r="T26" s="6">
        <f t="shared" si="3"/>
        <v>6</v>
      </c>
      <c r="U26" s="16" t="s">
        <v>84</v>
      </c>
      <c r="V26" s="18" t="str">
        <f>VLOOKUP($U27,ratings,2,0)-VLOOKUP($U26,ratings,2,0)</f>
        <v>#N/A</v>
      </c>
      <c r="W26" s="18" t="str">
        <f>VLOOKUP($U27,ratings20,3,0)+VLOOKUP($U26,ratings20,3,0)-147</f>
        <v>#N/A</v>
      </c>
      <c r="X26" s="19" t="str">
        <f t="shared" si="4"/>
        <v>#N/A</v>
      </c>
      <c r="Y26" s="20" t="str">
        <f t="shared" si="5"/>
        <v>#N/A</v>
      </c>
      <c r="Z26" s="21" t="str">
        <f>(W26/2)+(V27/2)</f>
        <v>#N/A</v>
      </c>
      <c r="AA26" s="7" t="str">
        <f>W26</f>
        <v>#N/A</v>
      </c>
      <c r="AB26" s="6"/>
      <c r="AC26" s="6"/>
      <c r="AD26" s="6"/>
      <c r="AE26" s="6"/>
      <c r="AF26" s="6"/>
    </row>
    <row r="27" ht="14.25" customHeight="1">
      <c r="B27" s="11" t="s">
        <v>28</v>
      </c>
      <c r="C27" s="22">
        <v>11.0</v>
      </c>
      <c r="D27" s="38" t="s">
        <v>112</v>
      </c>
      <c r="E27" s="49" t="str">
        <f>_xlfn.NORM.DIST(0,VLOOKUP(D26,ratings,2,0)-VLOOKUP(D27,ratings,2,0),$A$1,1)</f>
        <v>#N/A</v>
      </c>
      <c r="F27" s="13"/>
      <c r="G27" s="25" t="str">
        <f>_xlfn.NORM.DIST(0,VLOOKUP(D29,ratings,2,0)-VLOOKUP(D27,ratings,2,0),$A$1,1)*E27*E29+_xlfn.NORM.DIST(0,VLOOKUP(D28,ratings,2,0)-VLOOKUP(D27,ratings,2,0),$A$1,1)*E27*E28</f>
        <v>#N/A</v>
      </c>
      <c r="H27" s="13"/>
      <c r="I27" s="26" t="str">
        <f>_xlfn.NORM.DIST(0,VLOOKUP($D31,ratings,2,0)-VLOOKUP($D27,ratings,2,0),$A$1,1)*$G27*$G31+_xlfn.NORM.DIST(0,VLOOKUP($D32,ratings,2,0)-VLOOKUP($D27,ratings,2,0),$A$1,1)*$G27*$G32+_xlfn.NORM.DIST(0,VLOOKUP($D33,ratings,2,0)-VLOOKUP($D27,ratings,2,0),$A$1,1)*$G27*$G33+_xlfn.NORM.DIST(0,VLOOKUP($D30,ratings,2,0)-VLOOKUP($D27,ratings,2,0),$A$1,1)*$G27*$G30</f>
        <v>#N/A</v>
      </c>
      <c r="J27" s="26"/>
      <c r="K27" s="26" t="str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#N/A</v>
      </c>
      <c r="L27" s="15" t="str">
        <f t="shared" si="1"/>
        <v/>
      </c>
      <c r="M27" s="26" t="str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#N/A</v>
      </c>
      <c r="N27" s="13"/>
      <c r="O27" s="26" t="str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#N/A</v>
      </c>
      <c r="P27" s="15" t="str">
        <f t="shared" si="2"/>
        <v/>
      </c>
      <c r="Q27" s="6"/>
      <c r="R27" s="6"/>
      <c r="S27" s="6"/>
      <c r="T27" s="6">
        <f t="shared" si="3"/>
        <v>11</v>
      </c>
      <c r="U27" s="27" t="s">
        <v>112</v>
      </c>
      <c r="V27" s="29" t="str">
        <f>VLOOKUP(U26,ratings,2,0)-VLOOKUP(U27,ratings,2,0)</f>
        <v>#N/A</v>
      </c>
      <c r="W27" s="29"/>
      <c r="X27" s="19" t="str">
        <f t="shared" si="4"/>
        <v>#N/A</v>
      </c>
      <c r="Y27" s="20" t="str">
        <f t="shared" si="5"/>
        <v>#N/A</v>
      </c>
      <c r="Z27" s="32" t="str">
        <f>(W26/2)+(V26/2)</f>
        <v>#N/A</v>
      </c>
      <c r="AA27" s="7" t="str">
        <f>V27</f>
        <v>#N/A</v>
      </c>
      <c r="AB27" s="6"/>
      <c r="AC27" s="6"/>
      <c r="AD27" s="6"/>
      <c r="AE27" s="6"/>
      <c r="AF27" s="6"/>
    </row>
    <row r="28" ht="14.25" customHeight="1">
      <c r="B28" s="11" t="s">
        <v>28</v>
      </c>
      <c r="C28" s="11">
        <v>3.0</v>
      </c>
      <c r="D28" s="11" t="s">
        <v>320</v>
      </c>
      <c r="E28" s="42" t="str">
        <f>_xlfn.NORM.DIST(0,VLOOKUP(D29,ratings,2,0)-VLOOKUP(D28,ratings,2,0),$A$1,1)</f>
        <v>#N/A</v>
      </c>
      <c r="F28" s="13"/>
      <c r="G28" s="75" t="str">
        <f>_xlfn.NORM.DIST(0,VLOOKUP(D26,ratings,2,0)-VLOOKUP(D28,ratings,2,0),$A$1,1)*E28*E26+_xlfn.NORM.DIST(0,VLOOKUP(D27,ratings,2,0)-VLOOKUP(D28,ratings,2,0),$A$1,1)*E28*E27</f>
        <v>#N/A</v>
      </c>
      <c r="H28" s="13"/>
      <c r="I28" s="13" t="str">
        <f>_xlfn.NORM.DIST(0,VLOOKUP($D32,ratings,2,0)-VLOOKUP($D28,ratings,2,0),$A$1,1)*$G28*$G32+_xlfn.NORM.DIST(0,VLOOKUP($D33,ratings,2,0)-VLOOKUP($D28,ratings,2,0),$A$1,1)*$G28*$G33+_xlfn.NORM.DIST(0,VLOOKUP($D30,ratings,2,0)-VLOOKUP($D28,ratings,2,0),$A$1,1)*$G28*$G30+_xlfn.NORM.DIST(0,VLOOKUP($D31,ratings,2,0)-VLOOKUP($D28,ratings,2,0),$A$1,1)*$G28*$G31</f>
        <v>#N/A</v>
      </c>
      <c r="J28" s="13"/>
      <c r="K28" s="13" t="str">
        <f>_xlfn.NORM.DIST(0,VLOOKUP($D20,ratings,2,0)-VLOOKUP($D28,ratings,2,0),$A$1,1)*$I28*$I20+_xlfn.NORM.DIST(0,VLOOKUP($D19,ratings,2,0)-VLOOKUP($D28,ratings,2,0),$A$1,1)*$I28*$I19+_xlfn.NORM.DIST(0,VLOOKUP($D18,ratings,2,0)-VLOOKUP($D28,ratings,2,0),$A$1,1)*$I28*$I18+_xlfn.NORM.DIST(0,VLOOKUP($D25,ratings,2,0)-VLOOKUP($D28,ratings,2,0),$A$1,1)*$I28*$I25+_xlfn.NORM.DIST(0,VLOOKUP($D24,ratings,2,0)-VLOOKUP($D28,ratings,2,0),$A$1,1)*$I28*$I24+_xlfn.NORM.DIST(0,VLOOKUP($D23,ratings,2,0)-VLOOKUP($D28,ratings,2,0),$A$1,1)*$I28*$I23+_xlfn.NORM.DIST(0,VLOOKUP($D22,ratings,2,0)-VLOOKUP($D28,ratings,2,0),$A$1,1)*$I28*$I22+_xlfn.NORM.DIST(0,VLOOKUP($D21,ratings,2,0)-VLOOKUP($D28,ratings,2,0),$A$1,1)*$I28*$I21</f>
        <v>#N/A</v>
      </c>
      <c r="L28" s="15" t="str">
        <f t="shared" si="1"/>
        <v/>
      </c>
      <c r="M28" s="13" t="str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#N/A</v>
      </c>
      <c r="N28" s="13"/>
      <c r="O28" s="13" t="str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#N/A</v>
      </c>
      <c r="P28" s="15" t="str">
        <f t="shared" si="2"/>
        <v/>
      </c>
      <c r="Q28" s="6"/>
      <c r="R28" s="6"/>
      <c r="S28" s="11"/>
      <c r="T28" s="6">
        <f t="shared" si="3"/>
        <v>3</v>
      </c>
      <c r="U28" s="16" t="s">
        <v>320</v>
      </c>
      <c r="V28" s="18" t="str">
        <f>VLOOKUP($U29,ratings,2,0)-VLOOKUP($U28,ratings,2,0)</f>
        <v>#N/A</v>
      </c>
      <c r="W28" s="18" t="str">
        <f>VLOOKUP($U29,ratings20,3,0)+VLOOKUP($U28,ratings20,3,0)-147</f>
        <v>#N/A</v>
      </c>
      <c r="X28" s="19" t="str">
        <f t="shared" si="4"/>
        <v>#N/A</v>
      </c>
      <c r="Y28" s="20" t="str">
        <f t="shared" si="5"/>
        <v>#N/A</v>
      </c>
      <c r="Z28" s="21" t="str">
        <f>(W28/2)+(V29/2)</f>
        <v>#N/A</v>
      </c>
      <c r="AA28" s="7" t="str">
        <f>W28</f>
        <v>#N/A</v>
      </c>
      <c r="AB28" s="6"/>
      <c r="AC28" s="6"/>
      <c r="AD28" s="6"/>
      <c r="AE28" s="6"/>
      <c r="AF28" s="6"/>
    </row>
    <row r="29" ht="14.25" customHeight="1">
      <c r="B29" s="11" t="s">
        <v>28</v>
      </c>
      <c r="C29" s="22">
        <v>14.0</v>
      </c>
      <c r="D29" s="38" t="s">
        <v>321</v>
      </c>
      <c r="E29" s="49" t="str">
        <f>_xlfn.NORM.DIST(0,VLOOKUP(D28,ratings,2,0)-VLOOKUP(D29,ratings,2,0),$A$1,1)</f>
        <v>#N/A</v>
      </c>
      <c r="F29" s="13"/>
      <c r="G29" s="25" t="str">
        <f>_xlfn.NORM.DIST(0,VLOOKUP(D27,ratings,2,0)-VLOOKUP(D29,ratings,2,0),$A$1,1)*E29*E27+_xlfn.NORM.DIST(0,VLOOKUP(D26,ratings,2,0)-VLOOKUP(D29,ratings,2,0),$A$1,1)*E29*E26</f>
        <v>#N/A</v>
      </c>
      <c r="H29" s="13"/>
      <c r="I29" s="26" t="str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#N/A</v>
      </c>
      <c r="J29" s="26"/>
      <c r="K29" s="26" t="str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#N/A</v>
      </c>
      <c r="L29" s="15" t="str">
        <f t="shared" si="1"/>
        <v/>
      </c>
      <c r="M29" s="26" t="str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#N/A</v>
      </c>
      <c r="N29" s="13"/>
      <c r="O29" s="26" t="str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#N/A</v>
      </c>
      <c r="P29" s="15" t="str">
        <f t="shared" si="2"/>
        <v/>
      </c>
      <c r="Q29" s="6"/>
      <c r="R29" s="6"/>
      <c r="S29" s="6"/>
      <c r="T29" s="6">
        <f t="shared" si="3"/>
        <v>14</v>
      </c>
      <c r="U29" s="27" t="s">
        <v>321</v>
      </c>
      <c r="V29" s="29" t="str">
        <f>VLOOKUP(U28,ratings,2,0)-VLOOKUP(U29,ratings,2,0)</f>
        <v>#N/A</v>
      </c>
      <c r="W29" s="29"/>
      <c r="X29" s="19" t="str">
        <f t="shared" si="4"/>
        <v>#N/A</v>
      </c>
      <c r="Y29" s="20" t="str">
        <f t="shared" si="5"/>
        <v>#N/A</v>
      </c>
      <c r="Z29" s="32" t="str">
        <f>(W28/2)+(V28/2)</f>
        <v>#N/A</v>
      </c>
      <c r="AA29" s="7" t="str">
        <f>V29</f>
        <v>#N/A</v>
      </c>
      <c r="AB29" s="6"/>
      <c r="AC29" s="6"/>
      <c r="AD29" s="6"/>
      <c r="AE29" s="6"/>
      <c r="AF29" s="6"/>
    </row>
    <row r="30" ht="14.25" customHeight="1">
      <c r="B30" s="11" t="s">
        <v>28</v>
      </c>
      <c r="C30" s="11">
        <v>7.0</v>
      </c>
      <c r="D30" s="11" t="s">
        <v>322</v>
      </c>
      <c r="E30" s="42" t="str">
        <f>_xlfn.NORM.DIST(0,VLOOKUP(D31,ratings,2,0)-VLOOKUP(D30,ratings,2,0),$A$1,1)</f>
        <v>#N/A</v>
      </c>
      <c r="F30" s="13"/>
      <c r="G30" s="78" t="str">
        <f>_xlfn.NORM.DIST(0,VLOOKUP(D32,ratings,2,0)-VLOOKUP(D30,ratings,2,0),$A$1,1)*E30*E32+_xlfn.NORM.DIST(0,VLOOKUP(D33,ratings,2,0)-VLOOKUP(D30,ratings,2,0),$A$1,1)*E30*E33</f>
        <v>#N/A</v>
      </c>
      <c r="H30" s="13"/>
      <c r="I30" s="13" t="str">
        <f>_xlfn.NORM.DIST(0,VLOOKUP($D26,ratings,2,0)-VLOOKUP($D30,ratings,2,0),$A$1,1)*$G30*$G26+_xlfn.NORM.DIST(0,VLOOKUP($D29,ratings,2,0)-VLOOKUP($D30,ratings,2,0),$A$1,1)*$G30*$G29+_xlfn.NORM.DIST(0,VLOOKUP($D28,ratings,2,0)-VLOOKUP($D30,ratings,2,0),$A$1,1)*$G30*$G28+_xlfn.NORM.DIST(0,VLOOKUP($D27,ratings,2,0)-VLOOKUP($D30,ratings,2,0),$A$1,1)*$G30*$G27</f>
        <v>#N/A</v>
      </c>
      <c r="J30" s="13"/>
      <c r="K30" s="13" t="str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#N/A</v>
      </c>
      <c r="L30" s="15" t="str">
        <f t="shared" si="1"/>
        <v/>
      </c>
      <c r="M30" s="13" t="str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#N/A</v>
      </c>
      <c r="N30" s="13"/>
      <c r="O30" s="13" t="str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#N/A</v>
      </c>
      <c r="P30" s="15" t="str">
        <f t="shared" si="2"/>
        <v/>
      </c>
      <c r="Q30" s="6"/>
      <c r="R30" s="6"/>
      <c r="S30" s="11"/>
      <c r="T30" s="6">
        <f t="shared" si="3"/>
        <v>7</v>
      </c>
      <c r="U30" s="16" t="s">
        <v>322</v>
      </c>
      <c r="V30" s="18" t="str">
        <f>VLOOKUP($U31,ratings,2,0)-VLOOKUP($U30,ratings,2,0)</f>
        <v>#N/A</v>
      </c>
      <c r="W30" s="18" t="str">
        <f>VLOOKUP($U31,ratings20,3,0)+VLOOKUP($U30,ratings20,3,0)-147</f>
        <v>#N/A</v>
      </c>
      <c r="X30" s="19" t="str">
        <f t="shared" si="4"/>
        <v>#N/A</v>
      </c>
      <c r="Y30" s="20" t="str">
        <f t="shared" si="5"/>
        <v>#N/A</v>
      </c>
      <c r="Z30" s="21" t="str">
        <f>(W30/2)+(V31/2)</f>
        <v>#N/A</v>
      </c>
      <c r="AA30" s="7" t="str">
        <f>W30</f>
        <v>#N/A</v>
      </c>
      <c r="AB30" s="6"/>
      <c r="AC30" s="6"/>
      <c r="AD30" s="6"/>
      <c r="AE30" s="6"/>
      <c r="AF30" s="6"/>
    </row>
    <row r="31" ht="14.25" customHeight="1">
      <c r="B31" s="11" t="s">
        <v>28</v>
      </c>
      <c r="C31" s="22">
        <v>10.0</v>
      </c>
      <c r="D31" s="38" t="s">
        <v>323</v>
      </c>
      <c r="E31" s="49" t="str">
        <f>_xlfn.NORM.DIST(0,VLOOKUP(D30,ratings,2,0)-VLOOKUP(D31,ratings,2,0),$A$1,1)</f>
        <v>#N/A</v>
      </c>
      <c r="F31" s="13"/>
      <c r="G31" s="25" t="str">
        <f>_xlfn.NORM.DIST(0,VLOOKUP(D33,ratings,2,0)-VLOOKUP(D31,ratings,2,0),$A$1,1)*E31*E33+_xlfn.NORM.DIST(0,VLOOKUP(D32,ratings,2,0)-VLOOKUP(D31,ratings,2,0),$A$1,1)*E31*E32</f>
        <v>#N/A</v>
      </c>
      <c r="H31" s="13"/>
      <c r="I31" s="26" t="str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#N/A</v>
      </c>
      <c r="J31" s="26"/>
      <c r="K31" s="26" t="str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#N/A</v>
      </c>
      <c r="L31" s="15" t="str">
        <f t="shared" si="1"/>
        <v/>
      </c>
      <c r="M31" s="26" t="str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#N/A</v>
      </c>
      <c r="N31" s="13"/>
      <c r="O31" s="26" t="str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#N/A</v>
      </c>
      <c r="P31" s="15" t="str">
        <f t="shared" si="2"/>
        <v/>
      </c>
      <c r="Q31" s="6"/>
      <c r="R31" s="6"/>
      <c r="S31" s="6"/>
      <c r="T31" s="6">
        <f t="shared" si="3"/>
        <v>10</v>
      </c>
      <c r="U31" s="27" t="s">
        <v>323</v>
      </c>
      <c r="V31" s="29" t="str">
        <f>VLOOKUP(U30,ratings,2,0)-VLOOKUP(U31,ratings,2,0)</f>
        <v>#N/A</v>
      </c>
      <c r="W31" s="29"/>
      <c r="X31" s="19" t="str">
        <f t="shared" si="4"/>
        <v>#N/A</v>
      </c>
      <c r="Y31" s="20" t="str">
        <f t="shared" si="5"/>
        <v>#N/A</v>
      </c>
      <c r="Z31" s="32" t="str">
        <f>(W30/2)+(V30/2)</f>
        <v>#N/A</v>
      </c>
      <c r="AA31" s="7" t="str">
        <f>V31</f>
        <v>#N/A</v>
      </c>
      <c r="AB31" s="6"/>
      <c r="AC31" s="6"/>
      <c r="AD31" s="6"/>
      <c r="AE31" s="6"/>
      <c r="AF31" s="6"/>
    </row>
    <row r="32" ht="14.25" customHeight="1">
      <c r="B32" s="11" t="s">
        <v>28</v>
      </c>
      <c r="C32" s="11">
        <v>2.0</v>
      </c>
      <c r="D32" s="11" t="s">
        <v>35</v>
      </c>
      <c r="E32" s="42" t="str">
        <f>_xlfn.NORM.DIST(0,VLOOKUP(D33,ratings,2,0)-VLOOKUP(D32,ratings,2,0),$A$1,1)</f>
        <v>#N/A</v>
      </c>
      <c r="F32" s="13"/>
      <c r="G32" s="81" t="str">
        <f>_xlfn.NORM.DIST(0,VLOOKUP(D30,ratings,2,0)-VLOOKUP(D32,ratings,2,0),$A$1,1)*E32*E30+_xlfn.NORM.DIST(0,VLOOKUP(D31,ratings,2,0)-VLOOKUP(D32,ratings,2,0),$A$1,1)*E32*E31</f>
        <v>#N/A</v>
      </c>
      <c r="H32" s="13"/>
      <c r="I32" s="13" t="str">
        <f>_xlfn.NORM.DIST(0,VLOOKUP($D28,ratings,2,0)-VLOOKUP($D32,ratings,2,0),$A$1,1)*$G32*$G28+_xlfn.NORM.DIST(0,VLOOKUP($D27,ratings,2,0)-VLOOKUP($D32,ratings,2,0),$A$1,1)*$G32*$G27+_xlfn.NORM.DIST(0,VLOOKUP($D26,ratings,2,0)-VLOOKUP($D32,ratings,2,0),$A$1,1)*$G32*$G26+_xlfn.NORM.DIST(0,VLOOKUP($D29,ratings,2,0)-VLOOKUP($D32,ratings,2,0),$A$1,1)*$G32*$G29</f>
        <v>#N/A</v>
      </c>
      <c r="J32" s="13"/>
      <c r="K32" s="13" t="str">
        <f>_xlfn.NORM.DIST(0,VLOOKUP($D24,ratings,2,0)-VLOOKUP($D32,ratings,2,0),$A$1,1)*$I32*$I24+_xlfn.NORM.DIST(0,VLOOKUP($D23,ratings,2,0)-VLOOKUP($D32,ratings,2,0),$A$1,1)*$I32*$I23+_xlfn.NORM.DIST(0,VLOOKUP($D22,ratings,2,0)-VLOOKUP($D32,ratings,2,0),$A$1,1)*$I32*$I22+_xlfn.NORM.DIST(0,VLOOKUP($D21,ratings,2,0)-VLOOKUP($D32,ratings,2,0),$A$1,1)*$I32*$I21+_xlfn.NORM.DIST(0,VLOOKUP($D20,ratings,2,0)-VLOOKUP($D32,ratings,2,0),$A$1,1)*$I32*$I20+_xlfn.NORM.DIST(0,VLOOKUP($D19,ratings,2,0)-VLOOKUP($D32,ratings,2,0),$A$1,1)*$I32*$I19+_xlfn.NORM.DIST(0,VLOOKUP($D18,ratings,2,0)-VLOOKUP($D32,ratings,2,0),$A$1,1)*$I32*$I18+_xlfn.NORM.DIST(0,VLOOKUP($D25,ratings,2,0)-VLOOKUP($D32,ratings,2,0),$A$1,1)*$I32*$I25</f>
        <v>#N/A</v>
      </c>
      <c r="L32" s="15" t="str">
        <f t="shared" si="1"/>
        <v/>
      </c>
      <c r="M32" s="13" t="str">
        <f>_xlfn.NORM.DIST(0,VLOOKUP($D15,ratings,2,0)-VLOOKUP($D32,ratings,2,0),$A$1,1)*$K32*$K15+_xlfn.NORM.DIST(0,VLOOKUP($D16,ratings,2,0)-VLOOKUP($D32,ratings,2,0),$A$1,1)*$K32*$K16+_xlfn.NORM.DIST(0,VLOOKUP($D14,ratings,2,0)-VLOOKUP($D32,ratings,2,0),$A$1,1)*$K32*$K14+_xlfn.NORM.DIST(0,VLOOKUP($D13,ratings,2,0)-VLOOKUP($D32,ratings,2,0),$A$1,1)*$K32*$K13+_xlfn.NORM.DIST(0,VLOOKUP($D12,ratings,2,0)-VLOOKUP($D32,ratings,2,0),$A$1,1)*$K32*$K12+_xlfn.NORM.DIST(0,VLOOKUP($D11,ratings,2,0)-VLOOKUP($D32,ratings,2,0),$A$1,1)*$K32*$K11+_xlfn.NORM.DIST(0,VLOOKUP($D10,ratings,2,0)-VLOOKUP($D32,ratings,2,0),$A$1,1)*$K32*$K10+_xlfn.NORM.DIST(0,VLOOKUP($D9,ratings,2,0)-VLOOKUP($D32,ratings,2,0),$A$1,1)*$K32*$K9+_xlfn.NORM.DIST(0,VLOOKUP($D8,ratings,2,0)-VLOOKUP($D32,ratings,2,0),$A$1,1)*$K32*$K8+_xlfn.NORM.DIST(0,VLOOKUP($D7,ratings,2,0)-VLOOKUP($D32,ratings,2,0),$A$1,1)*$K32*$K7+_xlfn.NORM.DIST(0,VLOOKUP($D6,ratings,2,0)-VLOOKUP($D32,ratings,2,0),$A$1,1)*$K32*$K6+_xlfn.NORM.DIST(0,VLOOKUP($D5,ratings,2,0)-VLOOKUP($D32,ratings,2,0),$A$1,1)*$K32*$K5+_xlfn.NORM.DIST(0,VLOOKUP($D4,ratings,2,0)-VLOOKUP($D32,ratings,2,0),$A$1,1)*$K32*$K4+_xlfn.NORM.DIST(0,VLOOKUP($D3,ratings,2,0)-VLOOKUP($D32,ratings,2,0),$A$1,1)*$K32*$K3+_xlfn.NORM.DIST(0,VLOOKUP($D2,ratings,2,0)-VLOOKUP($D32,ratings,2,0),$A$1,1)*$K32*$K2+_xlfn.NORM.DIST(0,VLOOKUP($D17,ratings,2,0)-VLOOKUP($D32,ratings,2,0),$A$1,1)*$K32*$K17</f>
        <v>#N/A</v>
      </c>
      <c r="N32" s="13"/>
      <c r="O32" s="13" t="str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#N/A</v>
      </c>
      <c r="P32" s="15" t="str">
        <f t="shared" si="2"/>
        <v/>
      </c>
      <c r="Q32" s="6"/>
      <c r="R32" s="6"/>
      <c r="S32" s="11"/>
      <c r="T32" s="6">
        <f t="shared" si="3"/>
        <v>2</v>
      </c>
      <c r="U32" s="16" t="s">
        <v>35</v>
      </c>
      <c r="V32" s="18" t="str">
        <f>VLOOKUP($U33,ratings,2,0)-VLOOKUP($U32,ratings,2,0)</f>
        <v>#N/A</v>
      </c>
      <c r="W32" s="18" t="str">
        <f>VLOOKUP($U33,ratings20,3,0)+VLOOKUP($U32,ratings20,3,0)-147</f>
        <v>#N/A</v>
      </c>
      <c r="X32" s="19" t="str">
        <f t="shared" si="4"/>
        <v>#N/A</v>
      </c>
      <c r="Y32" s="20" t="str">
        <f t="shared" si="5"/>
        <v>#N/A</v>
      </c>
      <c r="Z32" s="21" t="str">
        <f>(W32/2)+(V33/2)</f>
        <v>#N/A</v>
      </c>
      <c r="AA32" s="7" t="str">
        <f>W32</f>
        <v>#N/A</v>
      </c>
      <c r="AB32" s="6"/>
      <c r="AC32" s="6"/>
      <c r="AD32" s="6"/>
      <c r="AE32" s="6"/>
      <c r="AF32" s="6"/>
    </row>
    <row r="33" ht="14.25" customHeight="1">
      <c r="B33" s="11" t="s">
        <v>28</v>
      </c>
      <c r="C33" s="53">
        <v>15.0</v>
      </c>
      <c r="D33" s="54" t="s">
        <v>324</v>
      </c>
      <c r="E33" s="83" t="str">
        <f>_xlfn.NORM.DIST(0,VLOOKUP(D32,ratings,2,0)-VLOOKUP(D33,ratings,2,0),$A$1,1)</f>
        <v>#N/A</v>
      </c>
      <c r="F33" s="13"/>
      <c r="G33" s="84" t="str">
        <f>_xlfn.NORM.DIST(0,VLOOKUP(D31,ratings,2,0)-VLOOKUP(D33,ratings,2,0),$A$1,1)*E33*E31+_xlfn.NORM.DIST(0,VLOOKUP(D30,ratings,2,0)-VLOOKUP(D33,ratings,2,0),$A$1,1)*E33*E30</f>
        <v>#N/A</v>
      </c>
      <c r="H33" s="13"/>
      <c r="I33" s="85" t="str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#N/A</v>
      </c>
      <c r="J33" s="85"/>
      <c r="K33" s="85" t="str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#N/A</v>
      </c>
      <c r="L33" s="15" t="str">
        <f t="shared" si="1"/>
        <v/>
      </c>
      <c r="M33" s="85" t="str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#N/A</v>
      </c>
      <c r="N33" s="13"/>
      <c r="O33" s="85" t="str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#N/A</v>
      </c>
      <c r="P33" s="15" t="str">
        <f t="shared" si="2"/>
        <v/>
      </c>
      <c r="Q33" s="6"/>
      <c r="R33" s="6"/>
      <c r="S33" s="6"/>
      <c r="T33" s="6">
        <f t="shared" si="3"/>
        <v>15</v>
      </c>
      <c r="U33" s="27" t="s">
        <v>324</v>
      </c>
      <c r="V33" s="29" t="str">
        <f>VLOOKUP(U32,ratings,2,0)-VLOOKUP(U33,ratings,2,0)</f>
        <v>#N/A</v>
      </c>
      <c r="W33" s="29"/>
      <c r="X33" s="19" t="str">
        <f t="shared" si="4"/>
        <v>#N/A</v>
      </c>
      <c r="Y33" s="20" t="str">
        <f t="shared" si="5"/>
        <v>#N/A</v>
      </c>
      <c r="Z33" s="32" t="str">
        <f>(W32/2)+(V32/2)</f>
        <v>#N/A</v>
      </c>
      <c r="AA33" s="7" t="str">
        <f>V33</f>
        <v>#N/A</v>
      </c>
      <c r="AB33" s="6"/>
      <c r="AC33" s="6"/>
      <c r="AD33" s="6"/>
      <c r="AE33" s="6"/>
      <c r="AF33" s="6"/>
    </row>
    <row r="34" ht="14.25" customHeight="1">
      <c r="A34" s="121" t="s">
        <v>42</v>
      </c>
      <c r="B34" s="11" t="s">
        <v>26</v>
      </c>
      <c r="C34" s="11">
        <v>1.0</v>
      </c>
      <c r="D34" s="11" t="s">
        <v>74</v>
      </c>
      <c r="E34" s="12" t="str">
        <f>_xlfn.NORM.DIST(0,VLOOKUP(D35,ratings,2,0)-VLOOKUP(D34,ratings,2,0),$A$1,1)</f>
        <v>#N/A</v>
      </c>
      <c r="F34" s="13"/>
      <c r="G34" s="13" t="str">
        <f>_xlfn.NORM.DIST(0,VLOOKUP(D36,ratings,2,0)-VLOOKUP(D34,ratings,2,0),$A$1,1)*E34*E36+_xlfn.NORM.DIST(0,VLOOKUP(D37,ratings,2,0)-VLOOKUP(D34,ratings,2,0),$A$1,1)*E34*E37</f>
        <v>#N/A</v>
      </c>
      <c r="H34" s="13"/>
      <c r="I34" s="13" t="str">
        <f>_xlfn.NORM.DIST(0,VLOOKUP($D38,ratings,2,0)-VLOOKUP($D34,ratings,2,0),$A$1,1)*$G34*$G38+_xlfn.NORM.DIST(0,VLOOKUP($D39,ratings,2,0)-VLOOKUP($D34,ratings,2,0),$A$1,1)*$G34*$G39+_xlfn.NORM.DIST(0,VLOOKUP($D40,ratings,2,0)-VLOOKUP($D34,ratings,2,0),$A$1,1)*$G34*$G40+_xlfn.NORM.DIST(0,VLOOKUP($D41,ratings,2,0)-VLOOKUP($D34,ratings,2,0),$A$1,1)*$G34*$G41</f>
        <v>#N/A</v>
      </c>
      <c r="J34" s="13"/>
      <c r="K34" s="13" t="str">
        <f>_xlfn.NORM.DIST(0,VLOOKUP($D42,ratings,2,0)-VLOOKUP($D34,ratings,2,0),$A$1,1)*$I34*$I42+_xlfn.NORM.DIST(0,VLOOKUP($D43,ratings,2,0)-VLOOKUP($D34,ratings,2,0),$A$1,1)*$I34*$I43+_xlfn.NORM.DIST(0,VLOOKUP($D44,ratings,2,0)-VLOOKUP($D34,ratings,2,0),$A$1,1)*$I34*$I44+_xlfn.NORM.DIST(0,VLOOKUP($D45,ratings,2,0)-VLOOKUP($D34,ratings,2,0),$A$1,1)*$I34*$I45+_xlfn.NORM.DIST(0,VLOOKUP($D46,ratings,2,0)-VLOOKUP($D34,ratings,2,0),$A$1,1)*$I34*$I46+_xlfn.NORM.DIST(0,VLOOKUP($D47,ratings,2,0)-VLOOKUP($D34,ratings,2,0),$A$1,1)*$I34*$I47+_xlfn.NORM.DIST(0,VLOOKUP($D48,ratings,2,0)-VLOOKUP($D34,ratings,2,0),$A$1,1)*$I34*$I48+_xlfn.NORM.DIST(0,VLOOKUP($D49,ratings,2,0)-VLOOKUP($D34,ratings,2,0),$A$1,1)*$I34*$I49</f>
        <v>#N/A</v>
      </c>
      <c r="L34" s="15" t="str">
        <f t="shared" si="1"/>
        <v/>
      </c>
      <c r="M34" s="13" t="str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#N/A</v>
      </c>
      <c r="N34" s="13"/>
      <c r="O34" s="13" t="str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#N/A</v>
      </c>
      <c r="P34" s="15" t="str">
        <f t="shared" si="2"/>
        <v/>
      </c>
      <c r="Q34" s="6"/>
      <c r="R34" s="6"/>
      <c r="S34" s="11"/>
      <c r="T34" s="6">
        <f t="shared" si="3"/>
        <v>1</v>
      </c>
      <c r="U34" s="16" t="s">
        <v>74</v>
      </c>
      <c r="V34" s="18" t="str">
        <f>VLOOKUP($U35,ratings,2,0)-VLOOKUP($U34,ratings,2,0)</f>
        <v>#N/A</v>
      </c>
      <c r="W34" s="18" t="str">
        <f>VLOOKUP($U35,ratings20,3,0)+VLOOKUP($U34,ratings20,3,0)-147</f>
        <v>#N/A</v>
      </c>
      <c r="X34" s="19" t="str">
        <f t="shared" si="4"/>
        <v>#N/A</v>
      </c>
      <c r="Y34" s="20" t="str">
        <f t="shared" si="5"/>
        <v>#N/A</v>
      </c>
      <c r="Z34" s="21" t="str">
        <f>(W34/2)+(V35/2)</f>
        <v>#N/A</v>
      </c>
      <c r="AA34" s="7" t="str">
        <f>W34</f>
        <v>#N/A</v>
      </c>
      <c r="AB34" s="6"/>
      <c r="AC34" s="6"/>
      <c r="AD34" s="6"/>
      <c r="AE34" s="6"/>
      <c r="AF34" s="6"/>
    </row>
    <row r="35" ht="14.25" customHeight="1">
      <c r="B35" s="11" t="s">
        <v>26</v>
      </c>
      <c r="C35" s="22">
        <v>16.0</v>
      </c>
      <c r="D35" s="38" t="s">
        <v>325</v>
      </c>
      <c r="E35" s="24" t="str">
        <f>_xlfn.NORM.DIST(0,VLOOKUP(D34,ratings,2,0)-VLOOKUP(D35,ratings,2,0),$A$1,1)</f>
        <v>#N/A</v>
      </c>
      <c r="F35" s="13"/>
      <c r="G35" s="26" t="str">
        <f>_xlfn.NORM.DIST(0,VLOOKUP(D37,ratings,2,0)-VLOOKUP(D35,ratings,2,0),$A$1,1)*E35*E37+_xlfn.NORM.DIST(0,VLOOKUP(D36,ratings,2,0)-VLOOKUP(D35,ratings,2,0),$A$1,1)*E35*E36</f>
        <v>#N/A</v>
      </c>
      <c r="H35" s="13"/>
      <c r="I35" s="26" t="str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#N/A</v>
      </c>
      <c r="J35" s="26"/>
      <c r="K35" s="26" t="str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#N/A</v>
      </c>
      <c r="L35" s="15" t="str">
        <f t="shared" si="1"/>
        <v/>
      </c>
      <c r="M35" s="26" t="str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#N/A</v>
      </c>
      <c r="N35" s="13"/>
      <c r="O35" s="26" t="str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#N/A</v>
      </c>
      <c r="P35" s="15" t="str">
        <f t="shared" si="2"/>
        <v/>
      </c>
      <c r="Q35" s="6"/>
      <c r="R35" s="6"/>
      <c r="S35" s="6"/>
      <c r="T35" s="6">
        <f t="shared" si="3"/>
        <v>16</v>
      </c>
      <c r="U35" s="27" t="s">
        <v>325</v>
      </c>
      <c r="V35" s="29" t="str">
        <f>VLOOKUP(U34,ratings,2,0)-VLOOKUP(U35,ratings,2,0)</f>
        <v>#N/A</v>
      </c>
      <c r="W35" s="29"/>
      <c r="X35" s="19" t="str">
        <f t="shared" si="4"/>
        <v>#N/A</v>
      </c>
      <c r="Y35" s="20" t="str">
        <f t="shared" si="5"/>
        <v>#N/A</v>
      </c>
      <c r="Z35" s="32" t="str">
        <f>(W34/2)+(V34/2)</f>
        <v>#N/A</v>
      </c>
      <c r="AA35" s="7" t="str">
        <f>V35</f>
        <v>#N/A</v>
      </c>
      <c r="AB35" s="6"/>
      <c r="AC35" s="6"/>
      <c r="AD35" s="6"/>
      <c r="AE35" s="6"/>
      <c r="AF35" s="6"/>
    </row>
    <row r="36" ht="14.25" customHeight="1">
      <c r="B36" s="11" t="s">
        <v>26</v>
      </c>
      <c r="C36" s="11">
        <v>8.0</v>
      </c>
      <c r="D36" s="11" t="s">
        <v>326</v>
      </c>
      <c r="E36" s="12" t="str">
        <f>_xlfn.NORM.DIST(0,VLOOKUP(D37,ratings,2,0)-VLOOKUP(D36,ratings,2,0),$A$1,1)</f>
        <v>#N/A</v>
      </c>
      <c r="F36" s="13"/>
      <c r="G36" s="13" t="str">
        <f>_xlfn.NORM.DIST(0,VLOOKUP(D34,ratings,2,0)-VLOOKUP(D36,ratings,2,0),$A$1,1)*E36*E34+_xlfn.NORM.DIST(0,VLOOKUP(D35,ratings,2,0)-VLOOKUP(D36,ratings,2,0),$A$1,1)*E36*E35</f>
        <v>#N/A</v>
      </c>
      <c r="H36" s="13"/>
      <c r="I36" s="13" t="str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#N/A</v>
      </c>
      <c r="J36" s="13"/>
      <c r="K36" s="13" t="str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#N/A</v>
      </c>
      <c r="L36" s="15" t="str">
        <f t="shared" si="1"/>
        <v/>
      </c>
      <c r="M36" s="13" t="str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#N/A</v>
      </c>
      <c r="N36" s="13"/>
      <c r="O36" s="13" t="str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#N/A</v>
      </c>
      <c r="P36" s="15" t="str">
        <f t="shared" si="2"/>
        <v/>
      </c>
      <c r="Q36" s="6"/>
      <c r="R36" s="6"/>
      <c r="S36" s="11"/>
      <c r="T36" s="6">
        <f t="shared" si="3"/>
        <v>8</v>
      </c>
      <c r="U36" s="16" t="s">
        <v>326</v>
      </c>
      <c r="V36" s="18" t="str">
        <f>VLOOKUP($U37,ratings,2,0)-VLOOKUP($U36,ratings,2,0)</f>
        <v>#N/A</v>
      </c>
      <c r="W36" s="18" t="str">
        <f>VLOOKUP($U37,ratings20,3,0)+VLOOKUP($U36,ratings20,3,0)-147</f>
        <v>#N/A</v>
      </c>
      <c r="X36" s="19" t="str">
        <f t="shared" si="4"/>
        <v>#N/A</v>
      </c>
      <c r="Y36" s="20" t="str">
        <f t="shared" si="5"/>
        <v>#N/A</v>
      </c>
      <c r="Z36" s="21" t="str">
        <f>(W36/2)+(V37/2)</f>
        <v>#N/A</v>
      </c>
      <c r="AA36" s="7" t="str">
        <f>W36</f>
        <v>#N/A</v>
      </c>
      <c r="AB36" s="6"/>
      <c r="AC36" s="6"/>
      <c r="AD36" s="6"/>
      <c r="AE36" s="6"/>
      <c r="AF36" s="6"/>
    </row>
    <row r="37" ht="14.25" customHeight="1">
      <c r="B37" s="11" t="s">
        <v>26</v>
      </c>
      <c r="C37" s="22">
        <v>9.0</v>
      </c>
      <c r="D37" s="38" t="s">
        <v>20</v>
      </c>
      <c r="E37" s="24" t="str">
        <f>_xlfn.NORM.DIST(0,VLOOKUP(D36,ratings,2,0)-VLOOKUP(D37,ratings,2,0),$A$1,1)</f>
        <v>#N/A</v>
      </c>
      <c r="F37" s="13"/>
      <c r="G37" s="26" t="str">
        <f>_xlfn.NORM.DIST(0,VLOOKUP(D35,ratings,2,0)-VLOOKUP(D37,ratings,2,0),$A$1,1)*E37*E35+_xlfn.NORM.DIST(0,VLOOKUP(D34,ratings,2,0)-VLOOKUP(D37,ratings,2,0),$A$1,1)*E37*E34</f>
        <v>#N/A</v>
      </c>
      <c r="H37" s="13"/>
      <c r="I37" s="26" t="str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#N/A</v>
      </c>
      <c r="J37" s="26"/>
      <c r="K37" s="26" t="str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#N/A</v>
      </c>
      <c r="L37" s="15" t="str">
        <f t="shared" si="1"/>
        <v/>
      </c>
      <c r="M37" s="26" t="str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#N/A</v>
      </c>
      <c r="N37" s="13"/>
      <c r="O37" s="26" t="str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#N/A</v>
      </c>
      <c r="P37" s="15" t="str">
        <f t="shared" si="2"/>
        <v/>
      </c>
      <c r="Q37" s="6"/>
      <c r="R37" s="6"/>
      <c r="S37" s="6"/>
      <c r="T37" s="6">
        <f t="shared" si="3"/>
        <v>9</v>
      </c>
      <c r="U37" s="27" t="s">
        <v>20</v>
      </c>
      <c r="V37" s="29" t="str">
        <f>VLOOKUP(U36,ratings,2,0)-VLOOKUP(U37,ratings,2,0)</f>
        <v>#N/A</v>
      </c>
      <c r="W37" s="29"/>
      <c r="X37" s="19" t="str">
        <f t="shared" si="4"/>
        <v>#N/A</v>
      </c>
      <c r="Y37" s="20" t="str">
        <f t="shared" si="5"/>
        <v>#N/A</v>
      </c>
      <c r="Z37" s="32" t="str">
        <f>(W36/2)+(V36/2)</f>
        <v>#N/A</v>
      </c>
      <c r="AA37" s="7" t="str">
        <f>V37</f>
        <v>#N/A</v>
      </c>
      <c r="AB37" s="6"/>
      <c r="AC37" s="6"/>
      <c r="AD37" s="6"/>
      <c r="AE37" s="6"/>
      <c r="AF37" s="6"/>
    </row>
    <row r="38" ht="14.25" customHeight="1">
      <c r="B38" s="11" t="s">
        <v>26</v>
      </c>
      <c r="C38" s="11">
        <v>5.0</v>
      </c>
      <c r="D38" s="11" t="s">
        <v>108</v>
      </c>
      <c r="E38" s="42" t="str">
        <f>_xlfn.NORM.DIST(0,VLOOKUP(D39,ratings,2,0)-VLOOKUP(D38,ratings,2,0),$A$1,1)</f>
        <v>#N/A</v>
      </c>
      <c r="F38" s="13"/>
      <c r="G38" s="13" t="str">
        <f>_xlfn.NORM.DIST(0,VLOOKUP(D40,ratings,2,0)-VLOOKUP(D38,ratings,2,0),$A$1,1)*E38*E40+_xlfn.NORM.DIST(0,VLOOKUP(D41,ratings,2,0)-VLOOKUP(D38,ratings,2,0),$A$1,1)*E38*E41</f>
        <v>#N/A</v>
      </c>
      <c r="H38" s="13"/>
      <c r="I38" s="13" t="str">
        <f>_xlfn.NORM.DIST(0,VLOOKUP($D34,ratings,2,0)-VLOOKUP($D38,ratings,2,0),$A$1,1)*$G38*$G34+_xlfn.NORM.DIST(0,VLOOKUP($D37,ratings,2,0)-VLOOKUP($D38,ratings,2,0),$A$1,1)*$G38*$G37+_xlfn.NORM.DIST(0,VLOOKUP($D36,ratings,2,0)-VLOOKUP($D38,ratings,2,0),$A$1,1)*$G38*$G36+_xlfn.NORM.DIST(0,VLOOKUP($D35,ratings,2,0)-VLOOKUP($D38,ratings,2,0),$A$1,1)*$G38*$G35</f>
        <v>#N/A</v>
      </c>
      <c r="J38" s="13"/>
      <c r="K38" s="13" t="str">
        <f>_xlfn.NORM.DIST(0,VLOOKUP($D46,ratings,2,0)-VLOOKUP($D38,ratings,2,0),$A$1,1)*$I38*$I46+_xlfn.NORM.DIST(0,VLOOKUP($D47,ratings,2,0)-VLOOKUP($D38,ratings,2,0),$A$1,1)*$I38*$I47+_xlfn.NORM.DIST(0,VLOOKUP($D48,ratings,2,0)-VLOOKUP($D38,ratings,2,0),$A$1,1)*$I38*$I48+_xlfn.NORM.DIST(0,VLOOKUP($D49,ratings,2,0)-VLOOKUP($D38,ratings,2,0),$A$1,1)*$I38*$I49+_xlfn.NORM.DIST(0,VLOOKUP($D42,ratings,2,0)-VLOOKUP($D38,ratings,2,0),$A$1,1)*$I38*$I42+_xlfn.NORM.DIST(0,VLOOKUP($D43,ratings,2,0)-VLOOKUP($D38,ratings,2,0),$A$1,1)*$I38*$I43+_xlfn.NORM.DIST(0,VLOOKUP($D44,ratings,2,0)-VLOOKUP($D38,ratings,2,0),$A$1,1)*$I38*$I44+_xlfn.NORM.DIST(0,VLOOKUP($D45,ratings,2,0)-VLOOKUP($D38,ratings,2,0),$A$1,1)*$I38*$I45</f>
        <v>#N/A</v>
      </c>
      <c r="L38" s="15" t="str">
        <f t="shared" si="1"/>
        <v/>
      </c>
      <c r="M38" s="13" t="str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#N/A</v>
      </c>
      <c r="N38" s="13"/>
      <c r="O38" s="13" t="str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#N/A</v>
      </c>
      <c r="P38" s="15" t="str">
        <f t="shared" si="2"/>
        <v/>
      </c>
      <c r="Q38" s="6"/>
      <c r="R38" s="6"/>
      <c r="S38" s="11"/>
      <c r="T38" s="6">
        <f t="shared" si="3"/>
        <v>5</v>
      </c>
      <c r="U38" s="16" t="s">
        <v>108</v>
      </c>
      <c r="V38" s="18" t="str">
        <f>VLOOKUP($U39,ratings,2,0)-VLOOKUP($U38,ratings,2,0)</f>
        <v>#N/A</v>
      </c>
      <c r="W38" s="18" t="str">
        <f>VLOOKUP($U39,ratings20,3,0)+VLOOKUP($U38,ratings20,3,0)-147</f>
        <v>#N/A</v>
      </c>
      <c r="X38" s="19" t="str">
        <f t="shared" si="4"/>
        <v>#N/A</v>
      </c>
      <c r="Y38" s="20" t="str">
        <f t="shared" si="5"/>
        <v>#N/A</v>
      </c>
      <c r="Z38" s="21" t="str">
        <f>(W38/2)+(V39/2)</f>
        <v>#N/A</v>
      </c>
      <c r="AA38" s="7" t="str">
        <f>W38</f>
        <v>#N/A</v>
      </c>
      <c r="AB38" s="6"/>
      <c r="AC38" s="6"/>
      <c r="AD38" s="6"/>
      <c r="AE38" s="6"/>
      <c r="AF38" s="6"/>
    </row>
    <row r="39" ht="14.25" customHeight="1">
      <c r="B39" s="11" t="s">
        <v>26</v>
      </c>
      <c r="C39" s="22">
        <v>12.0</v>
      </c>
      <c r="D39" s="38" t="s">
        <v>51</v>
      </c>
      <c r="E39" s="49" t="str">
        <f>_xlfn.NORM.DIST(0,VLOOKUP(D38,ratings,2,0)-VLOOKUP(D39,ratings,2,0),$A$1,1)</f>
        <v>#N/A</v>
      </c>
      <c r="F39" s="13"/>
      <c r="G39" s="26" t="str">
        <f>_xlfn.NORM.DIST(0,VLOOKUP(D41,ratings,2,0)-VLOOKUP(D39,ratings,2,0),$A$1,1)*E39*E41+_xlfn.NORM.DIST(0,VLOOKUP(D40,ratings,2,0)-VLOOKUP(D39,ratings,2,0),$A$1,1)*E39*E40</f>
        <v>#N/A</v>
      </c>
      <c r="H39" s="13"/>
      <c r="I39" s="26" t="str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#N/A</v>
      </c>
      <c r="J39" s="26"/>
      <c r="K39" s="26" t="str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#N/A</v>
      </c>
      <c r="L39" s="15" t="str">
        <f t="shared" si="1"/>
        <v/>
      </c>
      <c r="M39" s="26" t="str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#N/A</v>
      </c>
      <c r="N39" s="13"/>
      <c r="O39" s="26" t="str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#N/A</v>
      </c>
      <c r="P39" s="15" t="str">
        <f t="shared" si="2"/>
        <v/>
      </c>
      <c r="Q39" s="6"/>
      <c r="R39" s="6"/>
      <c r="S39" s="6"/>
      <c r="T39" s="6">
        <f t="shared" si="3"/>
        <v>12</v>
      </c>
      <c r="U39" s="27" t="s">
        <v>51</v>
      </c>
      <c r="V39" s="29" t="str">
        <f>VLOOKUP(U38,ratings,2,0)-VLOOKUP(U39,ratings,2,0)</f>
        <v>#N/A</v>
      </c>
      <c r="W39" s="29"/>
      <c r="X39" s="19" t="str">
        <f t="shared" si="4"/>
        <v>#N/A</v>
      </c>
      <c r="Y39" s="20" t="str">
        <f t="shared" si="5"/>
        <v>#N/A</v>
      </c>
      <c r="Z39" s="32" t="str">
        <f>(W38/2)+(V38/2)</f>
        <v>#N/A</v>
      </c>
      <c r="AA39" s="7" t="str">
        <f>V39</f>
        <v>#N/A</v>
      </c>
      <c r="AB39" s="6"/>
      <c r="AC39" s="6"/>
      <c r="AD39" s="6"/>
      <c r="AE39" s="6"/>
      <c r="AF39" s="6"/>
    </row>
    <row r="40" ht="14.25" customHeight="1">
      <c r="B40" s="11" t="s">
        <v>26</v>
      </c>
      <c r="C40" s="11">
        <v>4.0</v>
      </c>
      <c r="D40" s="11" t="s">
        <v>327</v>
      </c>
      <c r="E40" s="42" t="str">
        <f>_xlfn.NORM.DIST(0,VLOOKUP(D41,ratings,2,0)-VLOOKUP(D40,ratings,2,0),$A$1,1)</f>
        <v>#N/A</v>
      </c>
      <c r="F40" s="13"/>
      <c r="G40" s="13" t="str">
        <f>_xlfn.NORM.DIST(0,VLOOKUP(D38,ratings,2,0)-VLOOKUP(D40,ratings,2,0),$A$1,1)*E40*E38+_xlfn.NORM.DIST(0,VLOOKUP(D39,ratings,2,0)-VLOOKUP(D40,ratings,2,0),$A$1,1)*E40*E39</f>
        <v>#N/A</v>
      </c>
      <c r="H40" s="13"/>
      <c r="I40" s="13" t="str">
        <f>_xlfn.NORM.DIST(0,VLOOKUP($D36,ratings,2,0)-VLOOKUP($D40,ratings,2,0),$A$1,1)*$G40*$G36+_xlfn.NORM.DIST(0,VLOOKUP($D35,ratings,2,0)-VLOOKUP($D40,ratings,2,0),$A$1,1)*$G40*$G35+_xlfn.NORM.DIST(0,VLOOKUP($D34,ratings,2,0)-VLOOKUP($D40,ratings,2,0),$A$1,1)*$G40*$G34+_xlfn.NORM.DIST(0,VLOOKUP($D37,ratings,2,0)-VLOOKUP($D40,ratings,2,0),$A$1,1)*$G40*$G37</f>
        <v>#N/A</v>
      </c>
      <c r="J40" s="13"/>
      <c r="K40" s="13" t="str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#N/A</v>
      </c>
      <c r="L40" s="15" t="str">
        <f t="shared" si="1"/>
        <v/>
      </c>
      <c r="M40" s="13" t="str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#N/A</v>
      </c>
      <c r="N40" s="13"/>
      <c r="O40" s="13" t="str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#N/A</v>
      </c>
      <c r="P40" s="15" t="str">
        <f t="shared" si="2"/>
        <v/>
      </c>
      <c r="Q40" s="6"/>
      <c r="R40" s="6"/>
      <c r="S40" s="11"/>
      <c r="T40" s="6">
        <f t="shared" si="3"/>
        <v>4</v>
      </c>
      <c r="U40" s="16" t="s">
        <v>327</v>
      </c>
      <c r="V40" s="18" t="str">
        <f>VLOOKUP($U41,ratings,2,0)-VLOOKUP($U40,ratings,2,0)</f>
        <v>#N/A</v>
      </c>
      <c r="W40" s="18" t="str">
        <f>VLOOKUP($U41,ratings20,3,0)+VLOOKUP($U40,ratings20,3,0)-147</f>
        <v>#N/A</v>
      </c>
      <c r="X40" s="19" t="str">
        <f t="shared" si="4"/>
        <v>#N/A</v>
      </c>
      <c r="Y40" s="20" t="str">
        <f t="shared" si="5"/>
        <v>#N/A</v>
      </c>
      <c r="Z40" s="21" t="str">
        <f>(W40/2)+(V41/2)</f>
        <v>#N/A</v>
      </c>
      <c r="AA40" s="7" t="str">
        <f>W40</f>
        <v>#N/A</v>
      </c>
      <c r="AB40" s="6"/>
      <c r="AC40" s="6"/>
      <c r="AD40" s="6"/>
      <c r="AE40" s="6"/>
      <c r="AF40" s="6"/>
    </row>
    <row r="41" ht="14.25" customHeight="1">
      <c r="B41" s="11" t="s">
        <v>26</v>
      </c>
      <c r="C41" s="53">
        <v>13.0</v>
      </c>
      <c r="D41" s="54" t="s">
        <v>328</v>
      </c>
      <c r="E41" s="83" t="str">
        <f>_xlfn.NORM.DIST(0,VLOOKUP(D40,ratings,2,0)-VLOOKUP(D41,ratings,2,0),$A$1,1)</f>
        <v>#N/A</v>
      </c>
      <c r="F41" s="13"/>
      <c r="G41" s="85" t="str">
        <f>_xlfn.NORM.DIST(0,VLOOKUP(D39,ratings,2,0)-VLOOKUP(D41,ratings,2,0),$A$1,1)*E41*E39+_xlfn.NORM.DIST(0,VLOOKUP(D38,ratings,2,0)-VLOOKUP(D41,ratings,2,0),$A$1,1)*E41*E38</f>
        <v>#N/A</v>
      </c>
      <c r="H41" s="13"/>
      <c r="I41" s="85" t="str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#N/A</v>
      </c>
      <c r="J41" s="85"/>
      <c r="K41" s="85" t="str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#N/A</v>
      </c>
      <c r="L41" s="15" t="str">
        <f t="shared" si="1"/>
        <v/>
      </c>
      <c r="M41" s="85" t="str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#N/A</v>
      </c>
      <c r="N41" s="13"/>
      <c r="O41" s="85" t="str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#N/A</v>
      </c>
      <c r="P41" s="15" t="str">
        <f t="shared" si="2"/>
        <v/>
      </c>
      <c r="Q41" s="6"/>
      <c r="R41" s="6"/>
      <c r="S41" s="6"/>
      <c r="T41" s="6">
        <f t="shared" si="3"/>
        <v>13</v>
      </c>
      <c r="U41" s="27" t="s">
        <v>328</v>
      </c>
      <c r="V41" s="29" t="str">
        <f>VLOOKUP(U40,ratings,2,0)-VLOOKUP(U41,ratings,2,0)</f>
        <v>#N/A</v>
      </c>
      <c r="W41" s="29"/>
      <c r="X41" s="19" t="str">
        <f t="shared" si="4"/>
        <v>#N/A</v>
      </c>
      <c r="Y41" s="20" t="str">
        <f t="shared" si="5"/>
        <v>#N/A</v>
      </c>
      <c r="Z41" s="32" t="str">
        <f>(W40/2)+(V40/2)</f>
        <v>#N/A</v>
      </c>
      <c r="AA41" s="7" t="str">
        <f>V41</f>
        <v>#N/A</v>
      </c>
      <c r="AB41" s="6"/>
      <c r="AC41" s="6"/>
      <c r="AD41" s="6"/>
      <c r="AE41" s="6"/>
      <c r="AF41" s="6"/>
    </row>
    <row r="42" ht="14.25" customHeight="1">
      <c r="B42" s="11" t="s">
        <v>26</v>
      </c>
      <c r="C42" s="11">
        <v>6.0</v>
      </c>
      <c r="D42" s="11" t="s">
        <v>102</v>
      </c>
      <c r="E42" s="42" t="str">
        <f>_xlfn.NORM.DIST(0,VLOOKUP(D43,ratings,2,0)-VLOOKUP(D42,ratings,2,0),$A$1,1)</f>
        <v>#N/A</v>
      </c>
      <c r="F42" s="13"/>
      <c r="G42" s="13" t="str">
        <f>_xlfn.NORM.DIST(0,VLOOKUP(D44,ratings,2,0)-VLOOKUP(D42,ratings,2,0),$A$1,1)*E42*E44+_xlfn.NORM.DIST(0,VLOOKUP(D45,ratings,2,0)-VLOOKUP(D42,ratings,2,0),$A$1,1)*E42*E45</f>
        <v>#N/A</v>
      </c>
      <c r="H42" s="13"/>
      <c r="I42" s="13" t="str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#N/A</v>
      </c>
      <c r="J42" s="13"/>
      <c r="K42" s="13" t="str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#N/A</v>
      </c>
      <c r="L42" s="15" t="str">
        <f t="shared" si="1"/>
        <v/>
      </c>
      <c r="M42" s="13" t="str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#N/A</v>
      </c>
      <c r="N42" s="13"/>
      <c r="O42" s="13" t="str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#N/A</v>
      </c>
      <c r="P42" s="15" t="str">
        <f t="shared" si="2"/>
        <v/>
      </c>
      <c r="Q42" s="6"/>
      <c r="R42" s="6"/>
      <c r="S42" s="11"/>
      <c r="T42" s="6">
        <f t="shared" si="3"/>
        <v>6</v>
      </c>
      <c r="U42" s="16" t="s">
        <v>102</v>
      </c>
      <c r="V42" s="18" t="str">
        <f>VLOOKUP($U43,ratings,2,0)-VLOOKUP($U42,ratings,2,0)</f>
        <v>#N/A</v>
      </c>
      <c r="W42" s="18" t="str">
        <f>VLOOKUP($U43,ratings20,3,0)+VLOOKUP($U42,ratings20,3,0)-147</f>
        <v>#N/A</v>
      </c>
      <c r="X42" s="19" t="str">
        <f t="shared" si="4"/>
        <v>#N/A</v>
      </c>
      <c r="Y42" s="20" t="str">
        <f t="shared" si="5"/>
        <v>#N/A</v>
      </c>
      <c r="Z42" s="21" t="str">
        <f>(W42/2)+(V43/2)</f>
        <v>#N/A</v>
      </c>
      <c r="AA42" s="7" t="str">
        <f>W42</f>
        <v>#N/A</v>
      </c>
      <c r="AB42" s="6"/>
      <c r="AC42" s="6"/>
      <c r="AD42" s="6"/>
      <c r="AE42" s="6"/>
      <c r="AF42" s="6"/>
    </row>
    <row r="43" ht="14.25" customHeight="1">
      <c r="B43" s="11" t="s">
        <v>26</v>
      </c>
      <c r="C43" s="22">
        <v>11.0</v>
      </c>
      <c r="D43" s="23" t="s">
        <v>329</v>
      </c>
      <c r="E43" s="49" t="str">
        <f>_xlfn.NORM.DIST(0,VLOOKUP(D42,ratings,2,0)-VLOOKUP(D43,ratings,2,0),$A$1,1)</f>
        <v>#N/A</v>
      </c>
      <c r="F43" s="13"/>
      <c r="G43" s="26" t="str">
        <f>_xlfn.NORM.DIST(0,VLOOKUP(D45,ratings,2,0)-VLOOKUP(D43,ratings,2,0),$A$1,1)*E43*E45+_xlfn.NORM.DIST(0,VLOOKUP(D44,ratings,2,0)-VLOOKUP(D43,ratings,2,0),$A$1,1)*E43*E44</f>
        <v>#N/A</v>
      </c>
      <c r="H43" s="13"/>
      <c r="I43" s="26" t="str">
        <f>_xlfn.NORM.DIST(0,VLOOKUP($D47,ratings,2,0)-VLOOKUP($D43,ratings,2,0),$A$1,1)*$G43*$G47+_xlfn.NORM.DIST(0,VLOOKUP($D48,ratings,2,0)-VLOOKUP($D43,ratings,2,0),$A$1,1)*$G43*$G48+_xlfn.NORM.DIST(0,VLOOKUP($D49,ratings,2,0)-VLOOKUP($D43,ratings,2,0),$A$1,1)*$G43*$G49+_xlfn.NORM.DIST(0,VLOOKUP($D46,ratings,2,0)-VLOOKUP($D43,ratings,2,0),$A$1,1)*$G43*$G46</f>
        <v>#N/A</v>
      </c>
      <c r="J43" s="26"/>
      <c r="K43" s="26" t="str">
        <f>_xlfn.NORM.DIST(0,VLOOKUP($D35,ratings,2,0)-VLOOKUP($D43,ratings,2,0),$A$1,1)*$I43*$I35+_xlfn.NORM.DIST(0,VLOOKUP($D34,ratings,2,0)-VLOOKUP($D43,ratings,2,0),$A$1,1)*$I43*$I34+_xlfn.NORM.DIST(0,VLOOKUP($D41,ratings,2,0)-VLOOKUP($D43,ratings,2,0),$A$1,1)*$I43*$I41+_xlfn.NORM.DIST(0,VLOOKUP($D40,ratings,2,0)-VLOOKUP($D43,ratings,2,0),$A$1,1)*$I43*$I40+_xlfn.NORM.DIST(0,VLOOKUP($D39,ratings,2,0)-VLOOKUP($D43,ratings,2,0),$A$1,1)*$I43*$I39+_xlfn.NORM.DIST(0,VLOOKUP($D38,ratings,2,0)-VLOOKUP($D43,ratings,2,0),$A$1,1)*$I43*$I38+_xlfn.NORM.DIST(0,VLOOKUP($D37,ratings,2,0)-VLOOKUP($D43,ratings,2,0),$A$1,1)*$I43*$I37+_xlfn.NORM.DIST(0,VLOOKUP($D36,ratings,2,0)-VLOOKUP($D43,ratings,2,0),$A$1,1)*$I43*$I36</f>
        <v>#N/A</v>
      </c>
      <c r="L43" s="15" t="str">
        <f t="shared" si="1"/>
        <v/>
      </c>
      <c r="M43" s="26" t="str">
        <f>_xlfn.NORM.DIST(0,VLOOKUP($D59,ratings,2,0)-VLOOKUP($D43,ratings,2,0),$A$1,1)*$K43*$K59+_xlfn.NORM.DIST(0,VLOOKUP($D60,ratings,2,0)-VLOOKUP($D43,ratings,2,0),$A$1,1)*$K43*$K60+_xlfn.NORM.DIST(0,VLOOKUP($D61,ratings,2,0)-VLOOKUP($D43,ratings,2,0),$A$1,1)*$K43*$K61+_xlfn.NORM.DIST(0,VLOOKUP($D62,ratings,2,0)-VLOOKUP($D43,ratings,2,0),$A$1,1)*$K43*$K62+_xlfn.NORM.DIST(0,VLOOKUP($D63,ratings,2,0)-VLOOKUP($D43,ratings,2,0),$A$1,1)*$K43*$K63+_xlfn.NORM.DIST(0,VLOOKUP($D64,ratings,2,0)-VLOOKUP($D43,ratings,2,0),$A$1,1)*$K43*$K64+_xlfn.NORM.DIST(0,VLOOKUP($D65,ratings,2,0)-VLOOKUP($D43,ratings,2,0),$A$1,1)*$K43*$K65+_xlfn.NORM.DIST(0,VLOOKUP($D50,ratings,2,0)-VLOOKUP($D43,ratings,2,0),$A$1,1)*$K43*$K50+_xlfn.NORM.DIST(0,VLOOKUP($D51,ratings,2,0)-VLOOKUP($D43,ratings,2,0),$A$1,1)*$K43*$K51+_xlfn.NORM.DIST(0,VLOOKUP($D52,ratings,2,0)-VLOOKUP($D43,ratings,2,0),$A$1,1)*$K43*$K52+_xlfn.NORM.DIST(0,VLOOKUP($D53,ratings,2,0)-VLOOKUP($D43,ratings,2,0),$A$1,1)*$K43*$K53+_xlfn.NORM.DIST(0,VLOOKUP($D54,ratings,2,0)-VLOOKUP($D43,ratings,2,0),$A$1,1)*$K43*$K54+_xlfn.NORM.DIST(0,VLOOKUP($D55,ratings,2,0)-VLOOKUP($D43,ratings,2,0),$A$1,1)*$K43*$K55+_xlfn.NORM.DIST(0,VLOOKUP($D56,ratings,2,0)-VLOOKUP($D43,ratings,2,0),$A$1,1)*$K43*$K56+_xlfn.NORM.DIST(0,VLOOKUP($D57,ratings,2,0)-VLOOKUP($D43,ratings,2,0),$A$1,1)*$K43*$K57+_xlfn.NORM.DIST(0,VLOOKUP($D58,ratings,2,0)-VLOOKUP($D43,ratings,2,0),$A$1,1)*$K43*$K58</f>
        <v>#N/A</v>
      </c>
      <c r="N43" s="13"/>
      <c r="O43" s="26" t="str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#N/A</v>
      </c>
      <c r="P43" s="15" t="str">
        <f t="shared" si="2"/>
        <v/>
      </c>
      <c r="Q43" s="6"/>
      <c r="R43" s="6"/>
      <c r="S43" s="6"/>
      <c r="T43" s="6">
        <f t="shared" si="3"/>
        <v>11</v>
      </c>
      <c r="U43" s="27" t="s">
        <v>329</v>
      </c>
      <c r="V43" s="29" t="str">
        <f>VLOOKUP(U42,ratings,2,0)-VLOOKUP(U43,ratings,2,0)</f>
        <v>#N/A</v>
      </c>
      <c r="W43" s="29"/>
      <c r="X43" s="19" t="str">
        <f t="shared" si="4"/>
        <v>#N/A</v>
      </c>
      <c r="Y43" s="20" t="str">
        <f t="shared" si="5"/>
        <v>#N/A</v>
      </c>
      <c r="Z43" s="32" t="str">
        <f>(W42/2)+(V42/2)</f>
        <v>#N/A</v>
      </c>
      <c r="AA43" s="7" t="str">
        <f>V43</f>
        <v>#N/A</v>
      </c>
      <c r="AB43" s="6"/>
      <c r="AC43" s="6"/>
      <c r="AD43" s="6"/>
      <c r="AE43" s="6"/>
      <c r="AF43" s="6"/>
    </row>
    <row r="44" ht="14.25" customHeight="1">
      <c r="B44" s="11" t="s">
        <v>26</v>
      </c>
      <c r="C44" s="11">
        <v>3.0</v>
      </c>
      <c r="D44" s="11" t="s">
        <v>83</v>
      </c>
      <c r="E44" s="42" t="str">
        <f>_xlfn.NORM.DIST(0,VLOOKUP(D45,ratings,2,0)-VLOOKUP(D44,ratings,2,0),$A$1,1)</f>
        <v>#N/A</v>
      </c>
      <c r="F44" s="13"/>
      <c r="G44" s="13" t="str">
        <f>_xlfn.NORM.DIST(0,VLOOKUP(D42,ratings,2,0)-VLOOKUP(D44,ratings,2,0),$A$1,1)*E44*E42+_xlfn.NORM.DIST(0,VLOOKUP(D43,ratings,2,0)-VLOOKUP(D44,ratings,2,0),$A$1,1)*E44*E43</f>
        <v>#N/A</v>
      </c>
      <c r="H44" s="13"/>
      <c r="I44" s="13" t="str">
        <f>_xlfn.NORM.DIST(0,VLOOKUP($D48,ratings,2,0)-VLOOKUP($D44,ratings,2,0),$A$1,1)*$G44*$G48+_xlfn.NORM.DIST(0,VLOOKUP($D49,ratings,2,0)-VLOOKUP($D44,ratings,2,0),$A$1,1)*$G44*$G49+_xlfn.NORM.DIST(0,VLOOKUP($D46,ratings,2,0)-VLOOKUP($D44,ratings,2,0),$A$1,1)*$G44*$G46+_xlfn.NORM.DIST(0,VLOOKUP($D47,ratings,2,0)-VLOOKUP($D44,ratings,2,0),$A$1,1)*$G44*$G47</f>
        <v>#N/A</v>
      </c>
      <c r="J44" s="13"/>
      <c r="K44" s="13" t="str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#N/A</v>
      </c>
      <c r="L44" s="15" t="str">
        <f t="shared" si="1"/>
        <v/>
      </c>
      <c r="M44" s="13" t="str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#N/A</v>
      </c>
      <c r="N44" s="13"/>
      <c r="O44" s="13" t="str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#N/A</v>
      </c>
      <c r="P44" s="15" t="str">
        <f t="shared" si="2"/>
        <v/>
      </c>
      <c r="Q44" s="6"/>
      <c r="R44" s="6"/>
      <c r="S44" s="11"/>
      <c r="T44" s="6">
        <f t="shared" si="3"/>
        <v>3</v>
      </c>
      <c r="U44" s="16" t="s">
        <v>83</v>
      </c>
      <c r="V44" s="18" t="str">
        <f>VLOOKUP($U45,ratings,2,0)-VLOOKUP($U44,ratings,2,0)</f>
        <v>#N/A</v>
      </c>
      <c r="W44" s="18" t="str">
        <f>VLOOKUP($U45,ratings20,3,0)+VLOOKUP($U44,ratings20,3,0)-147</f>
        <v>#N/A</v>
      </c>
      <c r="X44" s="19" t="str">
        <f t="shared" si="4"/>
        <v>#N/A</v>
      </c>
      <c r="Y44" s="20" t="str">
        <f t="shared" si="5"/>
        <v>#N/A</v>
      </c>
      <c r="Z44" s="21" t="str">
        <f>(W44/2)+(V45/2)</f>
        <v>#N/A</v>
      </c>
      <c r="AA44" s="7" t="str">
        <f>W44</f>
        <v>#N/A</v>
      </c>
      <c r="AB44" s="6"/>
      <c r="AC44" s="6"/>
      <c r="AD44" s="6"/>
      <c r="AE44" s="6"/>
      <c r="AF44" s="6"/>
    </row>
    <row r="45" ht="14.25" customHeight="1">
      <c r="B45" s="11" t="s">
        <v>26</v>
      </c>
      <c r="C45" s="22">
        <v>14.0</v>
      </c>
      <c r="D45" s="38" t="s">
        <v>330</v>
      </c>
      <c r="E45" s="49" t="str">
        <f>_xlfn.NORM.DIST(0,VLOOKUP(D44,ratings,2,0)-VLOOKUP(D45,ratings,2,0),$A$1,1)</f>
        <v>#N/A</v>
      </c>
      <c r="F45" s="13"/>
      <c r="G45" s="26" t="str">
        <f>_xlfn.NORM.DIST(0,VLOOKUP(D43,ratings,2,0)-VLOOKUP(D45,ratings,2,0),$A$1,1)*E45*E43+_xlfn.NORM.DIST(0,VLOOKUP(D42,ratings,2,0)-VLOOKUP(D45,ratings,2,0),$A$1,1)*E45*E42</f>
        <v>#N/A</v>
      </c>
      <c r="H45" s="13"/>
      <c r="I45" s="26" t="str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#N/A</v>
      </c>
      <c r="J45" s="26"/>
      <c r="K45" s="26" t="str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#N/A</v>
      </c>
      <c r="L45" s="15" t="str">
        <f t="shared" si="1"/>
        <v/>
      </c>
      <c r="M45" s="26" t="str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#N/A</v>
      </c>
      <c r="N45" s="13"/>
      <c r="O45" s="26" t="str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#N/A</v>
      </c>
      <c r="P45" s="15" t="str">
        <f t="shared" si="2"/>
        <v/>
      </c>
      <c r="Q45" s="6"/>
      <c r="R45" s="6"/>
      <c r="S45" s="6"/>
      <c r="T45" s="6">
        <f t="shared" si="3"/>
        <v>14</v>
      </c>
      <c r="U45" s="27" t="s">
        <v>330</v>
      </c>
      <c r="V45" s="29" t="str">
        <f>VLOOKUP(U44,ratings,2,0)-VLOOKUP(U45,ratings,2,0)</f>
        <v>#N/A</v>
      </c>
      <c r="W45" s="29"/>
      <c r="X45" s="19" t="str">
        <f t="shared" si="4"/>
        <v>#N/A</v>
      </c>
      <c r="Y45" s="20" t="str">
        <f t="shared" si="5"/>
        <v>#N/A</v>
      </c>
      <c r="Z45" s="32" t="str">
        <f>(W44/2)+(V44/2)</f>
        <v>#N/A</v>
      </c>
      <c r="AA45" s="7" t="str">
        <f>V45</f>
        <v>#N/A</v>
      </c>
      <c r="AB45" s="6"/>
      <c r="AC45" s="6"/>
      <c r="AD45" s="6"/>
      <c r="AE45" s="6"/>
      <c r="AF45" s="6"/>
    </row>
    <row r="46" ht="14.25" customHeight="1">
      <c r="B46" s="11" t="s">
        <v>26</v>
      </c>
      <c r="C46" s="11">
        <v>7.0</v>
      </c>
      <c r="D46" s="11" t="s">
        <v>27</v>
      </c>
      <c r="E46" s="42" t="str">
        <f>_xlfn.NORM.DIST(0,VLOOKUP(D47,ratings,2,0)-VLOOKUP(D46,ratings,2,0),$A$1,1)</f>
        <v>#N/A</v>
      </c>
      <c r="F46" s="13"/>
      <c r="G46" s="13" t="str">
        <f>_xlfn.NORM.DIST(0,VLOOKUP(D48,ratings,2,0)-VLOOKUP(D46,ratings,2,0),$A$1,1)*E46*E48+_xlfn.NORM.DIST(0,VLOOKUP(D49,ratings,2,0)-VLOOKUP(D46,ratings,2,0),$A$1,1)*E46*E49</f>
        <v>#N/A</v>
      </c>
      <c r="H46" s="13"/>
      <c r="I46" s="13" t="str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#N/A</v>
      </c>
      <c r="J46" s="13"/>
      <c r="K46" s="13" t="str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#N/A</v>
      </c>
      <c r="L46" s="15" t="str">
        <f t="shared" si="1"/>
        <v/>
      </c>
      <c r="M46" s="13" t="str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#N/A</v>
      </c>
      <c r="N46" s="13"/>
      <c r="O46" s="13" t="str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#N/A</v>
      </c>
      <c r="P46" s="15" t="str">
        <f t="shared" si="2"/>
        <v/>
      </c>
      <c r="Q46" s="6"/>
      <c r="R46" s="6"/>
      <c r="S46" s="11"/>
      <c r="T46" s="6">
        <f t="shared" si="3"/>
        <v>7</v>
      </c>
      <c r="U46" s="16" t="s">
        <v>27</v>
      </c>
      <c r="V46" s="18" t="str">
        <f>VLOOKUP($U47,ratings,2,0)-VLOOKUP($U46,ratings,2,0)</f>
        <v>#N/A</v>
      </c>
      <c r="W46" s="18" t="str">
        <f>VLOOKUP($U47,ratings20,3,0)+VLOOKUP($U46,ratings20,3,0)-147</f>
        <v>#N/A</v>
      </c>
      <c r="X46" s="19" t="str">
        <f t="shared" si="4"/>
        <v>#N/A</v>
      </c>
      <c r="Y46" s="20" t="str">
        <f t="shared" si="5"/>
        <v>#N/A</v>
      </c>
      <c r="Z46" s="21" t="str">
        <f>(W46/2)+(V47/2)</f>
        <v>#N/A</v>
      </c>
      <c r="AA46" s="7" t="str">
        <f>W46</f>
        <v>#N/A</v>
      </c>
      <c r="AB46" s="6"/>
      <c r="AC46" s="6"/>
      <c r="AD46" s="6"/>
      <c r="AE46" s="6"/>
      <c r="AF46" s="6"/>
    </row>
    <row r="47" ht="14.25" customHeight="1">
      <c r="B47" s="11" t="s">
        <v>26</v>
      </c>
      <c r="C47" s="22">
        <v>10.0</v>
      </c>
      <c r="D47" s="38" t="s">
        <v>331</v>
      </c>
      <c r="E47" s="49" t="str">
        <f>_xlfn.NORM.DIST(0,VLOOKUP(D46,ratings,2,0)-VLOOKUP(D47,ratings,2,0),$A$1,1)</f>
        <v>#N/A</v>
      </c>
      <c r="F47" s="13"/>
      <c r="G47" s="26" t="str">
        <f>_xlfn.NORM.DIST(0,VLOOKUP(D49,ratings,2,0)-VLOOKUP(D47,ratings,2,0),$A$1,1)*E47*E49+_xlfn.NORM.DIST(0,VLOOKUP(D48,ratings,2,0)-VLOOKUP(D47,ratings,2,0),$A$1,1)*E47*E48</f>
        <v>#N/A</v>
      </c>
      <c r="H47" s="13"/>
      <c r="I47" s="26" t="str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#N/A</v>
      </c>
      <c r="J47" s="26"/>
      <c r="K47" s="26" t="str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#N/A</v>
      </c>
      <c r="L47" s="15" t="str">
        <f t="shared" si="1"/>
        <v/>
      </c>
      <c r="M47" s="26" t="str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#N/A</v>
      </c>
      <c r="N47" s="13"/>
      <c r="O47" s="26" t="str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#N/A</v>
      </c>
      <c r="P47" s="15" t="str">
        <f t="shared" si="2"/>
        <v/>
      </c>
      <c r="Q47" s="6"/>
      <c r="R47" s="6"/>
      <c r="S47" s="6"/>
      <c r="T47" s="6">
        <f t="shared" si="3"/>
        <v>10</v>
      </c>
      <c r="U47" s="27" t="s">
        <v>331</v>
      </c>
      <c r="V47" s="29" t="str">
        <f>VLOOKUP(U46,ratings,2,0)-VLOOKUP(U47,ratings,2,0)</f>
        <v>#N/A</v>
      </c>
      <c r="W47" s="29"/>
      <c r="X47" s="19" t="str">
        <f t="shared" si="4"/>
        <v>#N/A</v>
      </c>
      <c r="Y47" s="20" t="str">
        <f t="shared" si="5"/>
        <v>#N/A</v>
      </c>
      <c r="Z47" s="32" t="str">
        <f>(W46/2)+(V46/2)</f>
        <v>#N/A</v>
      </c>
      <c r="AA47" s="7" t="str">
        <f>V47</f>
        <v>#N/A</v>
      </c>
      <c r="AB47" s="6"/>
      <c r="AC47" s="6"/>
      <c r="AD47" s="6"/>
      <c r="AE47" s="6"/>
      <c r="AF47" s="6"/>
    </row>
    <row r="48" ht="14.25" customHeight="1">
      <c r="B48" s="11" t="s">
        <v>26</v>
      </c>
      <c r="C48" s="11">
        <v>2.0</v>
      </c>
      <c r="D48" s="11" t="s">
        <v>93</v>
      </c>
      <c r="E48" s="42" t="str">
        <f>_xlfn.NORM.DIST(0,VLOOKUP(D49,ratings,2,0)-VLOOKUP(D48,ratings,2,0),$A$1,1)</f>
        <v>#N/A</v>
      </c>
      <c r="F48" s="13"/>
      <c r="G48" s="13" t="str">
        <f>_xlfn.NORM.DIST(0,VLOOKUP(D46,ratings,2,0)-VLOOKUP(D48,ratings,2,0),$A$1,1)*E48*E46+_xlfn.NORM.DIST(0,VLOOKUP(D47,ratings,2,0)-VLOOKUP(D48,ratings,2,0),$A$1,1)*E48*E47</f>
        <v>#N/A</v>
      </c>
      <c r="H48" s="13"/>
      <c r="I48" s="13" t="str">
        <f>_xlfn.NORM.DIST(0,VLOOKUP($D44,ratings,2,0)-VLOOKUP($D48,ratings,2,0),$A$1,1)*$G48*$G44+_xlfn.NORM.DIST(0,VLOOKUP($D43,ratings,2,0)-VLOOKUP($D48,ratings,2,0),$A$1,1)*$G48*$G43+_xlfn.NORM.DIST(0,VLOOKUP($D42,ratings,2,0)-VLOOKUP($D48,ratings,2,0),$A$1,1)*$G48*$G42+_xlfn.NORM.DIST(0,VLOOKUP($D45,ratings,2,0)-VLOOKUP($D48,ratings,2,0),$A$1,1)*$G48*$G45</f>
        <v>#N/A</v>
      </c>
      <c r="J48" s="13"/>
      <c r="K48" s="13" t="str">
        <f>_xlfn.NORM.DIST(0,VLOOKUP($D40,ratings,2,0)-VLOOKUP($D48,ratings,2,0),$A$1,1)*$I48*$I40+_xlfn.NORM.DIST(0,VLOOKUP($D39,ratings,2,0)-VLOOKUP($D48,ratings,2,0),$A$1,1)*$I48*$I39+_xlfn.NORM.DIST(0,VLOOKUP($D38,ratings,2,0)-VLOOKUP($D48,ratings,2,0),$A$1,1)*$I48*$I38+_xlfn.NORM.DIST(0,VLOOKUP($D37,ratings,2,0)-VLOOKUP($D48,ratings,2,0),$A$1,1)*$I48*$I37+_xlfn.NORM.DIST(0,VLOOKUP($D36,ratings,2,0)-VLOOKUP($D48,ratings,2,0),$A$1,1)*$I48*$I36+_xlfn.NORM.DIST(0,VLOOKUP($D35,ratings,2,0)-VLOOKUP($D48,ratings,2,0),$A$1,1)*$I48*$I35+_xlfn.NORM.DIST(0,VLOOKUP($D34,ratings,2,0)-VLOOKUP($D48,ratings,2,0),$A$1,1)*$I48*$I34+_xlfn.NORM.DIST(0,VLOOKUP($D41,ratings,2,0)-VLOOKUP($D48,ratings,2,0),$A$1,1)*$I48*$I41</f>
        <v>#N/A</v>
      </c>
      <c r="L48" s="15" t="str">
        <f t="shared" si="1"/>
        <v/>
      </c>
      <c r="M48" s="13" t="str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#N/A</v>
      </c>
      <c r="N48" s="13"/>
      <c r="O48" s="13" t="str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#N/A</v>
      </c>
      <c r="P48" s="15" t="str">
        <f t="shared" si="2"/>
        <v/>
      </c>
      <c r="Q48" s="6"/>
      <c r="R48" s="6"/>
      <c r="S48" s="11"/>
      <c r="T48" s="6">
        <f t="shared" si="3"/>
        <v>2</v>
      </c>
      <c r="U48" s="16" t="s">
        <v>93</v>
      </c>
      <c r="V48" s="18" t="str">
        <f>VLOOKUP($U49,ratings,2,0)-VLOOKUP($U48,ratings,2,0)</f>
        <v>#N/A</v>
      </c>
      <c r="W48" s="18" t="str">
        <f>VLOOKUP($U49,ratings20,3,0)+VLOOKUP($U48,ratings20,3,0)-147</f>
        <v>#N/A</v>
      </c>
      <c r="X48" s="19" t="str">
        <f t="shared" si="4"/>
        <v>#N/A</v>
      </c>
      <c r="Y48" s="20" t="str">
        <f t="shared" si="5"/>
        <v>#N/A</v>
      </c>
      <c r="Z48" s="21" t="str">
        <f>(W48/2)+(V49/2)</f>
        <v>#N/A</v>
      </c>
      <c r="AA48" s="7" t="str">
        <f>W48</f>
        <v>#N/A</v>
      </c>
      <c r="AB48" s="6"/>
      <c r="AC48" s="6"/>
      <c r="AD48" s="6"/>
      <c r="AE48" s="6"/>
      <c r="AF48" s="6"/>
    </row>
    <row r="49" ht="14.25" customHeight="1">
      <c r="B49" s="11" t="s">
        <v>26</v>
      </c>
      <c r="C49" s="53">
        <v>15.0</v>
      </c>
      <c r="D49" s="54" t="s">
        <v>332</v>
      </c>
      <c r="E49" s="83" t="str">
        <f>_xlfn.NORM.DIST(0,VLOOKUP(D48,ratings,2,0)-VLOOKUP(D49,ratings,2,0),$A$1,1)</f>
        <v>#N/A</v>
      </c>
      <c r="F49" s="13"/>
      <c r="G49" s="85" t="str">
        <f>_xlfn.NORM.DIST(0,VLOOKUP(D47,ratings,2,0)-VLOOKUP(D49,ratings,2,0),$A$1,1)*E49*E47+_xlfn.NORM.DIST(0,VLOOKUP(D46,ratings,2,0)-VLOOKUP(D49,ratings,2,0),$A$1,1)*E49*E46</f>
        <v>#N/A</v>
      </c>
      <c r="H49" s="13"/>
      <c r="I49" s="85" t="str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#N/A</v>
      </c>
      <c r="J49" s="85"/>
      <c r="K49" s="85" t="str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#N/A</v>
      </c>
      <c r="L49" s="15" t="str">
        <f t="shared" si="1"/>
        <v/>
      </c>
      <c r="M49" s="85" t="str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#N/A</v>
      </c>
      <c r="N49" s="13"/>
      <c r="O49" s="85" t="str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#N/A</v>
      </c>
      <c r="P49" s="15" t="str">
        <f t="shared" si="2"/>
        <v/>
      </c>
      <c r="Q49" s="6"/>
      <c r="R49" s="6"/>
      <c r="S49" s="6"/>
      <c r="T49" s="6">
        <f t="shared" si="3"/>
        <v>15</v>
      </c>
      <c r="U49" s="27" t="s">
        <v>332</v>
      </c>
      <c r="V49" s="29" t="str">
        <f>VLOOKUP(U48,ratings,2,0)-VLOOKUP(U49,ratings,2,0)</f>
        <v>#N/A</v>
      </c>
      <c r="W49" s="29"/>
      <c r="X49" s="19" t="str">
        <f t="shared" si="4"/>
        <v>#N/A</v>
      </c>
      <c r="Y49" s="20" t="str">
        <f t="shared" si="5"/>
        <v>#N/A</v>
      </c>
      <c r="Z49" s="32" t="str">
        <f>(W48/2)+(V48/2)</f>
        <v>#N/A</v>
      </c>
      <c r="AA49" s="7" t="str">
        <f>V49</f>
        <v>#N/A</v>
      </c>
      <c r="AB49" s="6"/>
      <c r="AC49" s="6"/>
      <c r="AD49" s="6"/>
      <c r="AE49" s="6"/>
      <c r="AF49" s="6"/>
    </row>
    <row r="50" ht="14.25" customHeight="1">
      <c r="A50" s="87" t="s">
        <v>40</v>
      </c>
      <c r="B50" s="11" t="s">
        <v>30</v>
      </c>
      <c r="C50" s="11">
        <v>1.0</v>
      </c>
      <c r="D50" s="11" t="s">
        <v>54</v>
      </c>
      <c r="E50" s="12" t="str">
        <f>_xlfn.NORM.DIST(0,VLOOKUP(D51,ratings,2,0)-VLOOKUP(D50,ratings,2,0),$A$1,1)</f>
        <v>#N/A</v>
      </c>
      <c r="F50" s="13"/>
      <c r="G50" s="13" t="str">
        <f>_xlfn.NORM.DIST(0,VLOOKUP(D52,ratings,2,0)-VLOOKUP(D50,ratings,2,0),$A$1,1)*E50*E52+_xlfn.NORM.DIST(0,VLOOKUP(D53,ratings,2,0)-VLOOKUP(D50,ratings,2,0),$A$1,1)*E50*E53</f>
        <v>#N/A</v>
      </c>
      <c r="H50" s="13"/>
      <c r="I50" s="13" t="str">
        <f>_xlfn.NORM.DIST(0,VLOOKUP($D54,ratings,2,0)-VLOOKUP($D50,ratings,2,0),$A$1,1)*$G50*$G54+_xlfn.NORM.DIST(0,VLOOKUP($D55,ratings,2,0)-VLOOKUP($D50,ratings,2,0),$A$1,1)*$G50*$G55+_xlfn.NORM.DIST(0,VLOOKUP($D56,ratings,2,0)-VLOOKUP($D50,ratings,2,0),$A$1,1)*$G50*$G56+_xlfn.NORM.DIST(0,VLOOKUP($D57,ratings,2,0)-VLOOKUP($D50,ratings,2,0),$A$1,1)*$G50*$G57</f>
        <v>#N/A</v>
      </c>
      <c r="J50" s="13"/>
      <c r="K50" s="13" t="str">
        <f>_xlfn.NORM.DIST(0,VLOOKUP($D58,ratings,2,0)-VLOOKUP($D50,ratings,2,0),$A$1,1)*$I50*$I58+_xlfn.NORM.DIST(0,VLOOKUP($D59,ratings,2,0)-VLOOKUP($D50,ratings,2,0),$A$1,1)*$I50*$I59+_xlfn.NORM.DIST(0,VLOOKUP($D60,ratings,2,0)-VLOOKUP($D50,ratings,2,0),$A$1,1)*$I50*$I60+_xlfn.NORM.DIST(0,VLOOKUP($D61,ratings,2,0)-VLOOKUP($D50,ratings,2,0),$A$1,1)*$I50*$I61+_xlfn.NORM.DIST(0,VLOOKUP($D62,ratings,2,0)-VLOOKUP($D50,ratings,2,0),$A$1,1)*$I50*$I62+_xlfn.NORM.DIST(0,VLOOKUP($D63,ratings,2,0)-VLOOKUP($D50,ratings,2,0),$A$1,1)*$I50*$I63+_xlfn.NORM.DIST(0,VLOOKUP($D64,ratings,2,0)-VLOOKUP($D50,ratings,2,0),$A$1,1)*$I50*$I64+_xlfn.NORM.DIST(0,VLOOKUP($D65,ratings,2,0)-VLOOKUP($D50,ratings,2,0),$A$1,1)*$I50*$I65</f>
        <v>#N/A</v>
      </c>
      <c r="L50" s="15" t="str">
        <f t="shared" si="1"/>
        <v/>
      </c>
      <c r="M50" s="13" t="str">
        <f>_xlfn.NORM.DIST(0,VLOOKUP($D49,ratings,2,0)-VLOOKUP($D50,ratings,2,0),$A$1,1)*$K50*$K49+_xlfn.NORM.DIST(0,VLOOKUP($D34,ratings,2,0)-VLOOKUP($D50,ratings,2,0),$A$1,1)*$K50*$K34+_xlfn.NORM.DIST(0,VLOOKUP($D48,ratings,2,0)-VLOOKUP($D50,ratings,2,0),$A$1,1)*$K50*$K48+_xlfn.NORM.DIST(0,VLOOKUP($D47,ratings,2,0)-VLOOKUP($D50,ratings,2,0),$A$1,1)*$K50*$K47+_xlfn.NORM.DIST(0,VLOOKUP($D46,ratings,2,0)-VLOOKUP($D50,ratings,2,0),$A$1,1)*$K50*$K46+_xlfn.NORM.DIST(0,VLOOKUP($D45,ratings,2,0)-VLOOKUP($D50,ratings,2,0),$A$1,1)*$K50*$K45+_xlfn.NORM.DIST(0,VLOOKUP($D44,ratings,2,0)-VLOOKUP($D50,ratings,2,0),$A$1,1)*$K50*$K44+_xlfn.NORM.DIST(0,VLOOKUP($D43,ratings,2,0)-VLOOKUP($D50,ratings,2,0),$A$1,1)*$K50*$K43+_xlfn.NORM.DIST(0,VLOOKUP($D42,ratings,2,0)-VLOOKUP($D50,ratings,2,0),$A$1,1)*$K50*$K42+_xlfn.NORM.DIST(0,VLOOKUP($D41,ratings,2,0)-VLOOKUP($D50,ratings,2,0),$A$1,1)*$K50*$K41+_xlfn.NORM.DIST(0,VLOOKUP($D40,ratings,2,0)-VLOOKUP($D50,ratings,2,0),$A$1,1)*$K50*$K40+_xlfn.NORM.DIST(0,VLOOKUP($D39,ratings,2,0)-VLOOKUP($D50,ratings,2,0),$A$1,1)*$K50*$K39+_xlfn.NORM.DIST(0,VLOOKUP($D38,ratings,2,0)-VLOOKUP($D50,ratings,2,0),$A$1,1)*$K50*$K38+_xlfn.NORM.DIST(0,VLOOKUP($D37,ratings,2,0)-VLOOKUP($D50,ratings,2,0),$A$1,1)*$K50*$K37+_xlfn.NORM.DIST(0,VLOOKUP($D36,ratings,2,0)-VLOOKUP($D50,ratings,2,0),$A$1,1)*$K50*$K36+_xlfn.NORM.DIST(0,VLOOKUP($D35,ratings,2,0)-VLOOKUP($D50,ratings,2,0),$A$1,1)*$K50*$K35</f>
        <v>#N/A</v>
      </c>
      <c r="N50" s="13"/>
      <c r="O50" s="13" t="str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#N/A</v>
      </c>
      <c r="P50" s="15" t="str">
        <f t="shared" si="2"/>
        <v/>
      </c>
      <c r="Q50" s="6"/>
      <c r="R50" s="6"/>
      <c r="S50" s="11"/>
      <c r="T50" s="6">
        <f t="shared" si="3"/>
        <v>1</v>
      </c>
      <c r="U50" s="16" t="s">
        <v>54</v>
      </c>
      <c r="V50" s="18" t="str">
        <f>VLOOKUP($U51,ratings,2,0)-VLOOKUP($U50,ratings,2,0)</f>
        <v>#N/A</v>
      </c>
      <c r="W50" s="18" t="str">
        <f>VLOOKUP($U51,ratings20,3,0)+VLOOKUP($U50,ratings20,3,0)-147</f>
        <v>#N/A</v>
      </c>
      <c r="X50" s="19" t="str">
        <f t="shared" si="4"/>
        <v>#N/A</v>
      </c>
      <c r="Y50" s="20" t="str">
        <f t="shared" si="5"/>
        <v>#N/A</v>
      </c>
      <c r="Z50" s="21" t="str">
        <f>(W50/2)+(V51/2)</f>
        <v>#N/A</v>
      </c>
      <c r="AA50" s="7" t="str">
        <f>W50</f>
        <v>#N/A</v>
      </c>
      <c r="AB50" s="6"/>
      <c r="AC50" s="6"/>
      <c r="AD50" s="6"/>
      <c r="AE50" s="6"/>
      <c r="AF50" s="6"/>
    </row>
    <row r="51" ht="14.25" customHeight="1">
      <c r="B51" s="11" t="s">
        <v>30</v>
      </c>
      <c r="C51" s="22">
        <v>16.0</v>
      </c>
      <c r="D51" s="38" t="s">
        <v>333</v>
      </c>
      <c r="E51" s="24" t="str">
        <f>_xlfn.NORM.DIST(0,VLOOKUP(D50,ratings,2,0)-VLOOKUP(D51,ratings,2,0),$A$1,1)</f>
        <v>#N/A</v>
      </c>
      <c r="F51" s="13"/>
      <c r="G51" s="26" t="str">
        <f>_xlfn.NORM.DIST(0,VLOOKUP(D53,ratings,2,0)-VLOOKUP(D51,ratings,2,0),$A$1,1)*E51*E53+_xlfn.NORM.DIST(0,VLOOKUP(D52,ratings,2,0)-VLOOKUP(D51,ratings,2,0),$A$1,1)*E51*E52</f>
        <v>#N/A</v>
      </c>
      <c r="H51" s="13"/>
      <c r="I51" s="26" t="str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#N/A</v>
      </c>
      <c r="J51" s="26"/>
      <c r="K51" s="26" t="str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#N/A</v>
      </c>
      <c r="L51" s="15" t="str">
        <f t="shared" si="1"/>
        <v/>
      </c>
      <c r="M51" s="26" t="str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#N/A</v>
      </c>
      <c r="N51" s="13"/>
      <c r="O51" s="26" t="str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#N/A</v>
      </c>
      <c r="P51" s="15" t="str">
        <f t="shared" si="2"/>
        <v/>
      </c>
      <c r="Q51" s="6"/>
      <c r="R51" s="6"/>
      <c r="S51" s="6"/>
      <c r="T51" s="6">
        <f t="shared" si="3"/>
        <v>16</v>
      </c>
      <c r="U51" s="27" t="s">
        <v>333</v>
      </c>
      <c r="V51" s="29" t="str">
        <f>VLOOKUP(U50,ratings,2,0)-VLOOKUP(U51,ratings,2,0)</f>
        <v>#N/A</v>
      </c>
      <c r="W51" s="29"/>
      <c r="X51" s="19" t="str">
        <f t="shared" si="4"/>
        <v>#N/A</v>
      </c>
      <c r="Y51" s="20" t="str">
        <f t="shared" si="5"/>
        <v>#N/A</v>
      </c>
      <c r="Z51" s="32" t="str">
        <f>(W50/2)+(V50/2)</f>
        <v>#N/A</v>
      </c>
      <c r="AA51" s="7" t="str">
        <f>V51</f>
        <v>#N/A</v>
      </c>
      <c r="AB51" s="6"/>
      <c r="AC51" s="6"/>
      <c r="AD51" s="6"/>
      <c r="AE51" s="6"/>
      <c r="AF51" s="6"/>
    </row>
    <row r="52" ht="14.25" customHeight="1">
      <c r="B52" s="11" t="s">
        <v>30</v>
      </c>
      <c r="C52" s="11">
        <v>8.0</v>
      </c>
      <c r="D52" s="11" t="s">
        <v>55</v>
      </c>
      <c r="E52" s="12">
        <f>_xlfn.NORM.DIST(0,VLOOKUP(D53,ratings,2,0)-VLOOKUP(D52,ratings,2,0),$A$1,1)</f>
        <v>0.3412364737</v>
      </c>
      <c r="F52" s="13"/>
      <c r="G52" s="13" t="str">
        <f>_xlfn.NORM.DIST(0,VLOOKUP(D50,ratings,2,0)-VLOOKUP(D52,ratings,2,0),$A$1,1)*E52*E50+_xlfn.NORM.DIST(0,VLOOKUP(D51,ratings,2,0)-VLOOKUP(D52,ratings,2,0),$A$1,1)*E52*E51</f>
        <v>#N/A</v>
      </c>
      <c r="H52" s="13"/>
      <c r="I52" s="13" t="str">
        <f>_xlfn.NORM.DIST(0,VLOOKUP($D56,ratings,2,0)-VLOOKUP($D52,ratings,2,0),$A$1,1)*$G52*$G56+_xlfn.NORM.DIST(0,VLOOKUP($D57,ratings,2,0)-VLOOKUP($D52,ratings,2,0),$A$1,1)*$G52*$G57+_xlfn.NORM.DIST(0,VLOOKUP($D54,ratings,2,0)-VLOOKUP($D52,ratings,2,0),$A$1,1)*$G52*$G54+_xlfn.NORM.DIST(0,VLOOKUP($D55,ratings,2,0)-VLOOKUP($D52,ratings,2,0),$A$1,1)*$G52*$G55</f>
        <v>#N/A</v>
      </c>
      <c r="J52" s="13"/>
      <c r="K52" s="13" t="str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#N/A</v>
      </c>
      <c r="L52" s="15" t="str">
        <f t="shared" si="1"/>
        <v/>
      </c>
      <c r="M52" s="13" t="str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#N/A</v>
      </c>
      <c r="N52" s="13"/>
      <c r="O52" s="13" t="str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#N/A</v>
      </c>
      <c r="P52" s="15" t="str">
        <f t="shared" si="2"/>
        <v/>
      </c>
      <c r="Q52" s="6"/>
      <c r="R52" s="6"/>
      <c r="S52" s="11"/>
      <c r="T52" s="6">
        <f t="shared" si="3"/>
        <v>8</v>
      </c>
      <c r="U52" s="16" t="s">
        <v>55</v>
      </c>
      <c r="V52" s="18">
        <f>VLOOKUP($U53,ratings,2,0)-VLOOKUP($U52,ratings,2,0)</f>
        <v>4.5</v>
      </c>
      <c r="W52" s="18">
        <f>VLOOKUP($U53,ratings20,3,0)+VLOOKUP($U52,ratings20,3,0)-147</f>
        <v>156</v>
      </c>
      <c r="X52" s="19">
        <f t="shared" si="4"/>
        <v>0.3594235668</v>
      </c>
      <c r="Y52" s="20">
        <f t="shared" si="5"/>
        <v>178.2232698</v>
      </c>
      <c r="Z52" s="21">
        <f>(W52/2)+(V53/2)</f>
        <v>75.75</v>
      </c>
      <c r="AA52" s="7">
        <f>W52</f>
        <v>156</v>
      </c>
      <c r="AB52" s="6"/>
      <c r="AC52" s="6"/>
      <c r="AD52" s="6"/>
      <c r="AE52" s="6"/>
      <c r="AF52" s="6"/>
    </row>
    <row r="53" ht="14.25" customHeight="1">
      <c r="B53" s="11" t="s">
        <v>30</v>
      </c>
      <c r="C53" s="22">
        <v>9.0</v>
      </c>
      <c r="D53" s="38" t="s">
        <v>82</v>
      </c>
      <c r="E53" s="24">
        <f>_xlfn.NORM.DIST(0,VLOOKUP(D52,ratings,2,0)-VLOOKUP(D53,ratings,2,0),$A$1,1)</f>
        <v>0.6587635263</v>
      </c>
      <c r="F53" s="13"/>
      <c r="G53" s="26" t="str">
        <f>_xlfn.NORM.DIST(0,VLOOKUP(D51,ratings,2,0)-VLOOKUP(D53,ratings,2,0),$A$1,1)*E53*E51+_xlfn.NORM.DIST(0,VLOOKUP(D50,ratings,2,0)-VLOOKUP(D53,ratings,2,0),$A$1,1)*E53*E50</f>
        <v>#N/A</v>
      </c>
      <c r="H53" s="13"/>
      <c r="I53" s="26" t="str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#N/A</v>
      </c>
      <c r="J53" s="26"/>
      <c r="K53" s="26" t="str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#N/A</v>
      </c>
      <c r="L53" s="15" t="str">
        <f t="shared" si="1"/>
        <v/>
      </c>
      <c r="M53" s="26" t="str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#N/A</v>
      </c>
      <c r="N53" s="13"/>
      <c r="O53" s="26" t="str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#N/A</v>
      </c>
      <c r="P53" s="15" t="str">
        <f t="shared" si="2"/>
        <v/>
      </c>
      <c r="Q53" s="6"/>
      <c r="R53" s="6"/>
      <c r="S53" s="6"/>
      <c r="T53" s="6">
        <f t="shared" si="3"/>
        <v>9</v>
      </c>
      <c r="U53" s="27" t="s">
        <v>82</v>
      </c>
      <c r="V53" s="29">
        <f>VLOOKUP(U52,ratings,2,0)-VLOOKUP(U53,ratings,2,0)</f>
        <v>-4.5</v>
      </c>
      <c r="W53" s="29"/>
      <c r="X53" s="19">
        <f t="shared" si="4"/>
        <v>0.6405764332</v>
      </c>
      <c r="Y53" s="20">
        <f t="shared" si="5"/>
        <v>-178.2232698</v>
      </c>
      <c r="Z53" s="32">
        <f>(W52/2)+(V52/2)</f>
        <v>80.25</v>
      </c>
      <c r="AA53" s="7">
        <f>V53</f>
        <v>-4.5</v>
      </c>
      <c r="AB53" s="6"/>
      <c r="AC53" s="6"/>
      <c r="AD53" s="6"/>
      <c r="AE53" s="6"/>
      <c r="AF53" s="6"/>
    </row>
    <row r="54" ht="14.25" customHeight="1">
      <c r="B54" s="11" t="s">
        <v>30</v>
      </c>
      <c r="C54" s="11">
        <v>5.0</v>
      </c>
      <c r="D54" s="11" t="s">
        <v>70</v>
      </c>
      <c r="E54" s="42">
        <f>_xlfn.NORM.DIST(0,VLOOKUP(D55,ratings,2,0)-VLOOKUP(D54,ratings,2,0),$A$1,1)</f>
        <v>0.5721372923</v>
      </c>
      <c r="F54" s="13"/>
      <c r="G54" s="13" t="str">
        <f>_xlfn.NORM.DIST(0,VLOOKUP(D56,ratings,2,0)-VLOOKUP(D54,ratings,2,0),$A$1,1)*E54*E56+_xlfn.NORM.DIST(0,VLOOKUP(D57,ratings,2,0)-VLOOKUP(D54,ratings,2,0),$A$1,1)*E54*E57</f>
        <v>#N/A</v>
      </c>
      <c r="H54" s="13"/>
      <c r="I54" s="13" t="str">
        <f>_xlfn.NORM.DIST(0,VLOOKUP($D50,ratings,2,0)-VLOOKUP($D54,ratings,2,0),$A$1,1)*$G54*$G50+_xlfn.NORM.DIST(0,VLOOKUP($D53,ratings,2,0)-VLOOKUP($D54,ratings,2,0),$A$1,1)*$G54*$G53+_xlfn.NORM.DIST(0,VLOOKUP($D52,ratings,2,0)-VLOOKUP($D54,ratings,2,0),$A$1,1)*$G54*$G52+_xlfn.NORM.DIST(0,VLOOKUP($D51,ratings,2,0)-VLOOKUP($D54,ratings,2,0),$A$1,1)*$G54*$G51</f>
        <v>#N/A</v>
      </c>
      <c r="J54" s="13"/>
      <c r="K54" s="13" t="str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#N/A</v>
      </c>
      <c r="L54" s="15" t="str">
        <f t="shared" si="1"/>
        <v/>
      </c>
      <c r="M54" s="13" t="str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#N/A</v>
      </c>
      <c r="N54" s="13"/>
      <c r="O54" s="13" t="str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#N/A</v>
      </c>
      <c r="P54" s="15" t="str">
        <f t="shared" si="2"/>
        <v/>
      </c>
      <c r="Q54" s="6"/>
      <c r="R54" s="6"/>
      <c r="S54" s="11"/>
      <c r="T54" s="6">
        <f t="shared" si="3"/>
        <v>5</v>
      </c>
      <c r="U54" s="16" t="s">
        <v>70</v>
      </c>
      <c r="V54" s="18">
        <f>VLOOKUP($U55,ratings,2,0)-VLOOKUP($U54,ratings,2,0)</f>
        <v>-2</v>
      </c>
      <c r="W54" s="18">
        <f>VLOOKUP($U55,ratings20,3,0)+VLOOKUP($U54,ratings20,3,0)-147</f>
        <v>126.5</v>
      </c>
      <c r="X54" s="19">
        <f t="shared" si="4"/>
        <v>0.5635594629</v>
      </c>
      <c r="Y54" s="20">
        <f t="shared" si="5"/>
        <v>-129.1262875</v>
      </c>
      <c r="Z54" s="21">
        <f>(W54/2)+(V55/2)</f>
        <v>64.25</v>
      </c>
      <c r="AA54" s="7">
        <f>W54</f>
        <v>126.5</v>
      </c>
      <c r="AB54" s="6"/>
      <c r="AC54" s="6"/>
      <c r="AD54" s="6"/>
      <c r="AE54" s="6"/>
      <c r="AF54" s="6"/>
    </row>
    <row r="55" ht="14.25" customHeight="1">
      <c r="B55" s="11" t="s">
        <v>30</v>
      </c>
      <c r="C55" s="22">
        <v>12.0</v>
      </c>
      <c r="D55" s="38" t="s">
        <v>67</v>
      </c>
      <c r="E55" s="49">
        <f>_xlfn.NORM.DIST(0,VLOOKUP(D54,ratings,2,0)-VLOOKUP(D55,ratings,2,0),$A$1,1)</f>
        <v>0.4278627077</v>
      </c>
      <c r="F55" s="13"/>
      <c r="G55" s="26" t="str">
        <f>_xlfn.NORM.DIST(0,VLOOKUP(D57,ratings,2,0)-VLOOKUP(D55,ratings,2,0),$A$1,1)*E55*E57+_xlfn.NORM.DIST(0,VLOOKUP(D56,ratings,2,0)-VLOOKUP(D55,ratings,2,0),$A$1,1)*E55*E56</f>
        <v>#N/A</v>
      </c>
      <c r="H55" s="13"/>
      <c r="I55" s="26" t="str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#N/A</v>
      </c>
      <c r="J55" s="26"/>
      <c r="K55" s="26" t="str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#N/A</v>
      </c>
      <c r="L55" s="15" t="str">
        <f t="shared" si="1"/>
        <v/>
      </c>
      <c r="M55" s="26" t="str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#N/A</v>
      </c>
      <c r="N55" s="13"/>
      <c r="O55" s="26" t="str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#N/A</v>
      </c>
      <c r="P55" s="15" t="str">
        <f t="shared" si="2"/>
        <v/>
      </c>
      <c r="Q55" s="6"/>
      <c r="R55" s="6"/>
      <c r="S55" s="6"/>
      <c r="T55" s="6">
        <f t="shared" si="3"/>
        <v>12</v>
      </c>
      <c r="U55" s="27" t="s">
        <v>67</v>
      </c>
      <c r="V55" s="29">
        <f>VLOOKUP(U54,ratings,2,0)-VLOOKUP(U55,ratings,2,0)</f>
        <v>2</v>
      </c>
      <c r="W55" s="29"/>
      <c r="X55" s="19">
        <f t="shared" si="4"/>
        <v>0.4364405371</v>
      </c>
      <c r="Y55" s="20">
        <f t="shared" si="5"/>
        <v>129.1262875</v>
      </c>
      <c r="Z55" s="32">
        <f>(W54/2)+(V54/2)</f>
        <v>62.25</v>
      </c>
      <c r="AA55" s="7">
        <f>V55</f>
        <v>2</v>
      </c>
      <c r="AB55" s="6"/>
      <c r="AC55" s="6"/>
      <c r="AD55" s="6"/>
      <c r="AE55" s="6"/>
      <c r="AF55" s="6"/>
    </row>
    <row r="56" ht="14.25" customHeight="1">
      <c r="B56" s="11" t="s">
        <v>30</v>
      </c>
      <c r="C56" s="11">
        <v>4.0</v>
      </c>
      <c r="D56" s="11" t="s">
        <v>334</v>
      </c>
      <c r="E56" s="42" t="str">
        <f>_xlfn.NORM.DIST(0,VLOOKUP(D57,ratings,2,0)-VLOOKUP(D56,ratings,2,0),$A$1,1)</f>
        <v>#N/A</v>
      </c>
      <c r="F56" s="13"/>
      <c r="G56" s="13" t="str">
        <f>_xlfn.NORM.DIST(0,VLOOKUP(D54,ratings,2,0)-VLOOKUP(D56,ratings,2,0),$A$1,1)*E56*E54+_xlfn.NORM.DIST(0,VLOOKUP(D55,ratings,2,0)-VLOOKUP(D56,ratings,2,0),$A$1,1)*E56*E55</f>
        <v>#N/A</v>
      </c>
      <c r="H56" s="13"/>
      <c r="I56" s="13" t="str">
        <f>_xlfn.NORM.DIST(0,VLOOKUP($D52,ratings,2,0)-VLOOKUP($D56,ratings,2,0),$A$1,1)*$G56*$G52+_xlfn.NORM.DIST(0,VLOOKUP($D51,ratings,2,0)-VLOOKUP($D56,ratings,2,0),$A$1,1)*$G56*$G51+_xlfn.NORM.DIST(0,VLOOKUP($D50,ratings,2,0)-VLOOKUP($D56,ratings,2,0),$A$1,1)*$G56*$G50+_xlfn.NORM.DIST(0,VLOOKUP($D53,ratings,2,0)-VLOOKUP($D56,ratings,2,0),$A$1,1)*$G56*$G53</f>
        <v>#N/A</v>
      </c>
      <c r="J56" s="13"/>
      <c r="K56" s="13" t="str">
        <f>_xlfn.NORM.DIST(0,VLOOKUP($D64,ratings,2,0)-VLOOKUP($D56,ratings,2,0),$A$1,1)*$I56*$I64+_xlfn.NORM.DIST(0,VLOOKUP($D65,ratings,2,0)-VLOOKUP($D56,ratings,2,0),$A$1,1)*$I56*$I65+_xlfn.NORM.DIST(0,VLOOKUP($D58,ratings,2,0)-VLOOKUP($D56,ratings,2,0),$A$1,1)*$I56*$I58+_xlfn.NORM.DIST(0,VLOOKUP($D59,ratings,2,0)-VLOOKUP($D56,ratings,2,0),$A$1,1)*$I56*$I59+_xlfn.NORM.DIST(0,VLOOKUP($D60,ratings,2,0)-VLOOKUP($D56,ratings,2,0),$A$1,1)*$I56*$I60+_xlfn.NORM.DIST(0,VLOOKUP($D61,ratings,2,0)-VLOOKUP($D56,ratings,2,0),$A$1,1)*$I56*$I61+_xlfn.NORM.DIST(0,VLOOKUP($D62,ratings,2,0)-VLOOKUP($D56,ratings,2,0),$A$1,1)*$I56*$I62+_xlfn.NORM.DIST(0,VLOOKUP($D63,ratings,2,0)-VLOOKUP($D56,ratings,2,0),$A$1,1)*$I56*$I63</f>
        <v>#N/A</v>
      </c>
      <c r="L56" s="15" t="str">
        <f t="shared" si="1"/>
        <v/>
      </c>
      <c r="M56" s="13" t="str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#N/A</v>
      </c>
      <c r="N56" s="13"/>
      <c r="O56" s="13" t="str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#N/A</v>
      </c>
      <c r="P56" s="15" t="str">
        <f t="shared" si="2"/>
        <v/>
      </c>
      <c r="Q56" s="6"/>
      <c r="R56" s="6"/>
      <c r="S56" s="11"/>
      <c r="T56" s="6">
        <f t="shared" si="3"/>
        <v>4</v>
      </c>
      <c r="U56" s="16" t="s">
        <v>334</v>
      </c>
      <c r="V56" s="18" t="str">
        <f>VLOOKUP($U57,ratings,2,0)-VLOOKUP($U56,ratings,2,0)</f>
        <v>#N/A</v>
      </c>
      <c r="W56" s="18" t="str">
        <f>VLOOKUP($U57,ratings20,3,0)+VLOOKUP($U56,ratings20,3,0)-147</f>
        <v>#N/A</v>
      </c>
      <c r="X56" s="19" t="str">
        <f t="shared" si="4"/>
        <v>#N/A</v>
      </c>
      <c r="Y56" s="20" t="str">
        <f t="shared" si="5"/>
        <v>#N/A</v>
      </c>
      <c r="Z56" s="21" t="str">
        <f>(W56/2)+(V57/2)</f>
        <v>#N/A</v>
      </c>
      <c r="AA56" s="7" t="str">
        <f>W56</f>
        <v>#N/A</v>
      </c>
      <c r="AB56" s="6"/>
      <c r="AC56" s="6"/>
      <c r="AD56" s="6"/>
      <c r="AE56" s="6"/>
      <c r="AF56" s="6"/>
    </row>
    <row r="57" ht="14.25" customHeight="1">
      <c r="B57" s="11" t="s">
        <v>30</v>
      </c>
      <c r="C57" s="53">
        <v>13.0</v>
      </c>
      <c r="D57" s="54" t="s">
        <v>335</v>
      </c>
      <c r="E57" s="83" t="str">
        <f>_xlfn.NORM.DIST(0,VLOOKUP(D56,ratings,2,0)-VLOOKUP(D57,ratings,2,0),$A$1,1)</f>
        <v>#N/A</v>
      </c>
      <c r="F57" s="13"/>
      <c r="G57" s="85" t="str">
        <f>_xlfn.NORM.DIST(0,VLOOKUP(D55,ratings,2,0)-VLOOKUP(D57,ratings,2,0),$A$1,1)*E57*E55+_xlfn.NORM.DIST(0,VLOOKUP(D54,ratings,2,0)-VLOOKUP(D57,ratings,2,0),$A$1,1)*E57*E54</f>
        <v>#N/A</v>
      </c>
      <c r="H57" s="13"/>
      <c r="I57" s="85" t="str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#N/A</v>
      </c>
      <c r="J57" s="85"/>
      <c r="K57" s="85" t="str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#N/A</v>
      </c>
      <c r="L57" s="15" t="str">
        <f t="shared" si="1"/>
        <v/>
      </c>
      <c r="M57" s="85" t="str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#N/A</v>
      </c>
      <c r="N57" s="13"/>
      <c r="O57" s="85" t="str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#N/A</v>
      </c>
      <c r="P57" s="15" t="str">
        <f t="shared" si="2"/>
        <v/>
      </c>
      <c r="Q57" s="6"/>
      <c r="R57" s="6"/>
      <c r="S57" s="6"/>
      <c r="T57" s="6">
        <f t="shared" si="3"/>
        <v>13</v>
      </c>
      <c r="U57" s="27" t="s">
        <v>335</v>
      </c>
      <c r="V57" s="29" t="str">
        <f>VLOOKUP(U56,ratings,2,0)-VLOOKUP(U57,ratings,2,0)</f>
        <v>#N/A</v>
      </c>
      <c r="W57" s="29"/>
      <c r="X57" s="19" t="str">
        <f t="shared" si="4"/>
        <v>#N/A</v>
      </c>
      <c r="Y57" s="20" t="str">
        <f t="shared" si="5"/>
        <v>#N/A</v>
      </c>
      <c r="Z57" s="32" t="str">
        <f>(W56/2)+(V56/2)</f>
        <v>#N/A</v>
      </c>
      <c r="AA57" s="7" t="str">
        <f>V57</f>
        <v>#N/A</v>
      </c>
      <c r="AB57" s="6"/>
      <c r="AC57" s="6"/>
      <c r="AD57" s="6"/>
      <c r="AE57" s="6"/>
      <c r="AF57" s="6"/>
    </row>
    <row r="58" ht="14.25" customHeight="1">
      <c r="B58" s="11" t="s">
        <v>30</v>
      </c>
      <c r="C58" s="11">
        <v>6.0</v>
      </c>
      <c r="D58" s="11" t="s">
        <v>336</v>
      </c>
      <c r="E58" s="42" t="str">
        <f>_xlfn.NORM.DIST(0,VLOOKUP(D59,ratings,2,0)-VLOOKUP(D58,ratings,2,0),$A$1,1)</f>
        <v>#N/A</v>
      </c>
      <c r="F58" s="13"/>
      <c r="G58" s="13" t="str">
        <f>_xlfn.NORM.DIST(0,VLOOKUP(D60,ratings,2,0)-VLOOKUP(D58,ratings,2,0),$A$1,1)*E58*E60+_xlfn.NORM.DIST(0,VLOOKUP(D61,ratings,2,0)-VLOOKUP(D58,ratings,2,0),$A$1,1)*E58*E61</f>
        <v>#N/A</v>
      </c>
      <c r="H58" s="13"/>
      <c r="I58" s="13" t="str">
        <f>_xlfn.NORM.DIST(0,VLOOKUP($D62,ratings,2,0)-VLOOKUP($D58,ratings,2,0),$A$1,1)*$G58*$G62+_xlfn.NORM.DIST(0,VLOOKUP($D63,ratings,2,0)-VLOOKUP($D58,ratings,2,0),$A$1,1)*$G58*$G63+_xlfn.NORM.DIST(0,VLOOKUP($D64,ratings,2,0)-VLOOKUP($D58,ratings,2,0),$A$1,1)*$G58*$G64+_xlfn.NORM.DIST(0,VLOOKUP($D65,ratings,2,0)-VLOOKUP($D58,ratings,2,0),$A$1,1)*$G58*$G65</f>
        <v>#N/A</v>
      </c>
      <c r="J58" s="13"/>
      <c r="K58" s="13" t="str">
        <f>_xlfn.NORM.DIST(0,VLOOKUP($D50,ratings,2,0)-VLOOKUP($D58,ratings,2,0),$A$1,1)*$I58*$I50+_xlfn.NORM.DIST(0,VLOOKUP($D57,ratings,2,0)-VLOOKUP($D58,ratings,2,0),$A$1,1)*$I58*$I57+_xlfn.NORM.DIST(0,VLOOKUP($D56,ratings,2,0)-VLOOKUP($D58,ratings,2,0),$A$1,1)*$I58*$I56+_xlfn.NORM.DIST(0,VLOOKUP($D55,ratings,2,0)-VLOOKUP($D58,ratings,2,0),$A$1,1)*$I58*$I55+_xlfn.NORM.DIST(0,VLOOKUP($D54,ratings,2,0)-VLOOKUP($D58,ratings,2,0),$A$1,1)*$I58*$I54+_xlfn.NORM.DIST(0,VLOOKUP($D53,ratings,2,0)-VLOOKUP($D58,ratings,2,0),$A$1,1)*$I58*$I53+_xlfn.NORM.DIST(0,VLOOKUP($D52,ratings,2,0)-VLOOKUP($D58,ratings,2,0),$A$1,1)*$I58*$I52+_xlfn.NORM.DIST(0,VLOOKUP($D51,ratings,2,0)-VLOOKUP($D58,ratings,2,0),$A$1,1)*$I58*$I51</f>
        <v>#N/A</v>
      </c>
      <c r="L58" s="15" t="str">
        <f t="shared" si="1"/>
        <v/>
      </c>
      <c r="M58" s="13" t="str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#N/A</v>
      </c>
      <c r="N58" s="13"/>
      <c r="O58" s="13" t="str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#N/A</v>
      </c>
      <c r="P58" s="15" t="str">
        <f t="shared" si="2"/>
        <v/>
      </c>
      <c r="Q58" s="6"/>
      <c r="R58" s="6"/>
      <c r="S58" s="11"/>
      <c r="T58" s="6">
        <f t="shared" si="3"/>
        <v>6</v>
      </c>
      <c r="U58" s="16" t="s">
        <v>336</v>
      </c>
      <c r="V58" s="18" t="str">
        <f>VLOOKUP($U59,ratings,2,0)-VLOOKUP($U58,ratings,2,0)</f>
        <v>#N/A</v>
      </c>
      <c r="W58" s="18" t="str">
        <f>VLOOKUP($U59,ratings20,3,0)+VLOOKUP($U58,ratings20,3,0)-147</f>
        <v>#N/A</v>
      </c>
      <c r="X58" s="19" t="str">
        <f t="shared" si="4"/>
        <v>#N/A</v>
      </c>
      <c r="Y58" s="20" t="str">
        <f t="shared" si="5"/>
        <v>#N/A</v>
      </c>
      <c r="Z58" s="21" t="str">
        <f>(W58/2)+(V59/2)</f>
        <v>#N/A</v>
      </c>
      <c r="AA58" s="7" t="str">
        <f>W58</f>
        <v>#N/A</v>
      </c>
      <c r="AB58" s="6"/>
      <c r="AC58" s="6"/>
      <c r="AD58" s="6"/>
      <c r="AE58" s="6"/>
      <c r="AF58" s="6"/>
    </row>
    <row r="59" ht="14.25" customHeight="1">
      <c r="B59" s="11" t="s">
        <v>30</v>
      </c>
      <c r="C59" s="22">
        <v>11.0</v>
      </c>
      <c r="D59" s="23" t="s">
        <v>337</v>
      </c>
      <c r="E59" s="49" t="str">
        <f>_xlfn.NORM.DIST(0,VLOOKUP(D58,ratings,2,0)-VLOOKUP(D59,ratings,2,0),$A$1,1)</f>
        <v>#N/A</v>
      </c>
      <c r="F59" s="13"/>
      <c r="G59" s="26" t="str">
        <f>_xlfn.NORM.DIST(0,VLOOKUP(D61,ratings,2,0)-VLOOKUP(D59,ratings,2,0),$A$1,1)*E59*E61+_xlfn.NORM.DIST(0,VLOOKUP(D60,ratings,2,0)-VLOOKUP(D59,ratings,2,0),$A$1,1)*E59*E60</f>
        <v>#N/A</v>
      </c>
      <c r="H59" s="13"/>
      <c r="I59" s="26" t="str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#N/A</v>
      </c>
      <c r="J59" s="26"/>
      <c r="K59" s="26" t="str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#N/A</v>
      </c>
      <c r="L59" s="15" t="str">
        <f t="shared" si="1"/>
        <v/>
      </c>
      <c r="M59" s="26" t="str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#N/A</v>
      </c>
      <c r="N59" s="13"/>
      <c r="O59" s="26" t="str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#N/A</v>
      </c>
      <c r="P59" s="15" t="str">
        <f t="shared" si="2"/>
        <v/>
      </c>
      <c r="Q59" s="6"/>
      <c r="R59" s="6"/>
      <c r="S59" s="6"/>
      <c r="T59" s="6">
        <f t="shared" si="3"/>
        <v>11</v>
      </c>
      <c r="U59" s="27" t="s">
        <v>337</v>
      </c>
      <c r="V59" s="29" t="str">
        <f>VLOOKUP(U58,ratings,2,0)-VLOOKUP(U59,ratings,2,0)</f>
        <v>#N/A</v>
      </c>
      <c r="W59" s="29"/>
      <c r="X59" s="19" t="str">
        <f t="shared" si="4"/>
        <v>#N/A</v>
      </c>
      <c r="Y59" s="20" t="str">
        <f t="shared" si="5"/>
        <v>#N/A</v>
      </c>
      <c r="Z59" s="32" t="str">
        <f>(W58/2)+(V58/2)</f>
        <v>#N/A</v>
      </c>
      <c r="AA59" s="7" t="str">
        <f>V59</f>
        <v>#N/A</v>
      </c>
      <c r="AB59" s="6"/>
      <c r="AC59" s="6"/>
      <c r="AD59" s="6"/>
      <c r="AE59" s="6"/>
      <c r="AF59" s="6"/>
    </row>
    <row r="60" ht="14.25" customHeight="1">
      <c r="B60" s="11" t="s">
        <v>30</v>
      </c>
      <c r="C60" s="11">
        <v>3.0</v>
      </c>
      <c r="D60" s="11" t="s">
        <v>76</v>
      </c>
      <c r="E60" s="42">
        <f>_xlfn.NORM.DIST(0,VLOOKUP(D61,ratings,2,0)-VLOOKUP(D60,ratings,2,0),$A$1,1)</f>
        <v>0.8901399487</v>
      </c>
      <c r="F60" s="13"/>
      <c r="G60" s="13" t="str">
        <f>_xlfn.NORM.DIST(0,VLOOKUP(D58,ratings,2,0)-VLOOKUP(D60,ratings,2,0),$A$1,1)*E60*E58+_xlfn.NORM.DIST(0,VLOOKUP(D59,ratings,2,0)-VLOOKUP(D60,ratings,2,0),$A$1,1)*E60*E59</f>
        <v>#N/A</v>
      </c>
      <c r="H60" s="13"/>
      <c r="I60" s="13" t="str">
        <f>_xlfn.NORM.DIST(0,VLOOKUP($D64,ratings,2,0)-VLOOKUP($D60,ratings,2,0),$A$1,1)*$G60*$G64+_xlfn.NORM.DIST(0,VLOOKUP($D65,ratings,2,0)-VLOOKUP($D60,ratings,2,0),$A$1,1)*$G60*$G65+_xlfn.NORM.DIST(0,VLOOKUP($D62,ratings,2,0)-VLOOKUP($D60,ratings,2,0),$A$1,1)*$G60*$G62+_xlfn.NORM.DIST(0,VLOOKUP($D63,ratings,2,0)-VLOOKUP($D60,ratings,2,0),$A$1,1)*$G60*$G63</f>
        <v>#N/A</v>
      </c>
      <c r="J60" s="13"/>
      <c r="K60" s="13" t="str">
        <f>_xlfn.NORM.DIST(0,VLOOKUP($D52,ratings,2,0)-VLOOKUP($D60,ratings,2,0),$A$1,1)*$I60*$I52+_xlfn.NORM.DIST(0,VLOOKUP($D51,ratings,2,0)-VLOOKUP($D60,ratings,2,0),$A$1,1)*$I60*$I51+_xlfn.NORM.DIST(0,VLOOKUP($D50,ratings,2,0)-VLOOKUP($D60,ratings,2,0),$A$1,1)*$I60*$I50+_xlfn.NORM.DIST(0,VLOOKUP($D57,ratings,2,0)-VLOOKUP($D60,ratings,2,0),$A$1,1)*$I60*$I57+_xlfn.NORM.DIST(0,VLOOKUP($D56,ratings,2,0)-VLOOKUP($D60,ratings,2,0),$A$1,1)*$I60*$I56+_xlfn.NORM.DIST(0,VLOOKUP($D55,ratings,2,0)-VLOOKUP($D60,ratings,2,0),$A$1,1)*$I60*$I55+_xlfn.NORM.DIST(0,VLOOKUP($D54,ratings,2,0)-VLOOKUP($D60,ratings,2,0),$A$1,1)*$I60*$I54+_xlfn.NORM.DIST(0,VLOOKUP($D53,ratings,2,0)-VLOOKUP($D60,ratings,2,0),$A$1,1)*$I60*$I53</f>
        <v>#N/A</v>
      </c>
      <c r="L60" s="15" t="str">
        <f t="shared" si="1"/>
        <v/>
      </c>
      <c r="M60" s="13" t="str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#N/A</v>
      </c>
      <c r="N60" s="13"/>
      <c r="O60" s="13" t="str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#N/A</v>
      </c>
      <c r="P60" s="15" t="str">
        <f t="shared" si="2"/>
        <v/>
      </c>
      <c r="Q60" s="6"/>
      <c r="R60" s="6"/>
      <c r="S60" s="11"/>
      <c r="T60" s="6">
        <f t="shared" si="3"/>
        <v>3</v>
      </c>
      <c r="U60" s="16" t="s">
        <v>76</v>
      </c>
      <c r="V60" s="18">
        <f>VLOOKUP($U61,ratings,2,0)-VLOOKUP($U60,ratings,2,0)</f>
        <v>-13.5</v>
      </c>
      <c r="W60" s="18">
        <f>VLOOKUP($U61,ratings20,3,0)+VLOOKUP($U60,ratings20,3,0)-147</f>
        <v>156</v>
      </c>
      <c r="X60" s="19">
        <f t="shared" si="4"/>
        <v>0.8599289099</v>
      </c>
      <c r="Y60" s="20">
        <f t="shared" si="5"/>
        <v>-613.9231938</v>
      </c>
      <c r="Z60" s="21">
        <f>(W60/2)+(V61/2)</f>
        <v>84.75</v>
      </c>
      <c r="AA60" s="7">
        <f>W60</f>
        <v>156</v>
      </c>
      <c r="AB60" s="6"/>
      <c r="AC60" s="6"/>
      <c r="AD60" s="6"/>
      <c r="AE60" s="6"/>
      <c r="AF60" s="6"/>
    </row>
    <row r="61" ht="14.25" customHeight="1">
      <c r="B61" s="11" t="s">
        <v>30</v>
      </c>
      <c r="C61" s="22">
        <v>14.0</v>
      </c>
      <c r="D61" s="38" t="s">
        <v>49</v>
      </c>
      <c r="E61" s="49">
        <f>_xlfn.NORM.DIST(0,VLOOKUP(D60,ratings,2,0)-VLOOKUP(D61,ratings,2,0),$A$1,1)</f>
        <v>0.1098600513</v>
      </c>
      <c r="F61" s="13"/>
      <c r="G61" s="26" t="str">
        <f>_xlfn.NORM.DIST(0,VLOOKUP(D59,ratings,2,0)-VLOOKUP(D61,ratings,2,0),$A$1,1)*E61*E59+_xlfn.NORM.DIST(0,VLOOKUP(D58,ratings,2,0)-VLOOKUP(D61,ratings,2,0),$A$1,1)*E61*E58</f>
        <v>#N/A</v>
      </c>
      <c r="H61" s="13"/>
      <c r="I61" s="26" t="str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#N/A</v>
      </c>
      <c r="J61" s="26"/>
      <c r="K61" s="26" t="str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#N/A</v>
      </c>
      <c r="L61" s="15" t="str">
        <f t="shared" si="1"/>
        <v/>
      </c>
      <c r="M61" s="26" t="str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#N/A</v>
      </c>
      <c r="N61" s="13"/>
      <c r="O61" s="26" t="str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#N/A</v>
      </c>
      <c r="P61" s="15" t="str">
        <f t="shared" si="2"/>
        <v/>
      </c>
      <c r="Q61" s="6"/>
      <c r="R61" s="6"/>
      <c r="S61" s="6"/>
      <c r="T61" s="6">
        <f t="shared" si="3"/>
        <v>14</v>
      </c>
      <c r="U61" s="27" t="s">
        <v>49</v>
      </c>
      <c r="V61" s="29">
        <f>VLOOKUP(U60,ratings,2,0)-VLOOKUP(U61,ratings,2,0)</f>
        <v>13.5</v>
      </c>
      <c r="W61" s="29"/>
      <c r="X61" s="19">
        <f t="shared" si="4"/>
        <v>0.1400710901</v>
      </c>
      <c r="Y61" s="20">
        <f t="shared" si="5"/>
        <v>613.9231938</v>
      </c>
      <c r="Z61" s="32">
        <f>(W60/2)+(V60/2)</f>
        <v>71.25</v>
      </c>
      <c r="AA61" s="7">
        <f>V61</f>
        <v>13.5</v>
      </c>
      <c r="AB61" s="6"/>
      <c r="AC61" s="6"/>
      <c r="AD61" s="6"/>
      <c r="AE61" s="6"/>
      <c r="AF61" s="6"/>
    </row>
    <row r="62" ht="14.25" customHeight="1">
      <c r="B62" s="11" t="s">
        <v>30</v>
      </c>
      <c r="C62" s="11">
        <v>7.0</v>
      </c>
      <c r="D62" s="11" t="s">
        <v>338</v>
      </c>
      <c r="E62" s="42" t="str">
        <f>_xlfn.NORM.DIST(0,VLOOKUP(D63,ratings,2,0)-VLOOKUP(D62,ratings,2,0),$A$1,1)</f>
        <v>#N/A</v>
      </c>
      <c r="F62" s="13"/>
      <c r="G62" s="13" t="str">
        <f>_xlfn.NORM.DIST(0,VLOOKUP(D64,ratings,2,0)-VLOOKUP(D62,ratings,2,0),$A$1,1)*E62*E64+_xlfn.NORM.DIST(0,VLOOKUP(D65,ratings,2,0)-VLOOKUP(D62,ratings,2,0),$A$1,1)*E62*E65</f>
        <v>#N/A</v>
      </c>
      <c r="H62" s="13"/>
      <c r="I62" s="13" t="str">
        <f>_xlfn.NORM.DIST(0,VLOOKUP($D58,ratings,2,0)-VLOOKUP($D62,ratings,2,0),$A$1,1)*$G62*$G58+_xlfn.NORM.DIST(0,VLOOKUP($D61,ratings,2,0)-VLOOKUP($D62,ratings,2,0),$A$1,1)*$G62*$G61+_xlfn.NORM.DIST(0,VLOOKUP($D60,ratings,2,0)-VLOOKUP($D62,ratings,2,0),$A$1,1)*$G62*$G60+_xlfn.NORM.DIST(0,VLOOKUP($D59,ratings,2,0)-VLOOKUP($D62,ratings,2,0),$A$1,1)*$G62*$G59</f>
        <v>#N/A</v>
      </c>
      <c r="J62" s="13"/>
      <c r="K62" s="13" t="str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#N/A</v>
      </c>
      <c r="L62" s="15" t="str">
        <f t="shared" si="1"/>
        <v/>
      </c>
      <c r="M62" s="13" t="str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#N/A</v>
      </c>
      <c r="N62" s="13"/>
      <c r="O62" s="13" t="str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#N/A</v>
      </c>
      <c r="P62" s="15" t="str">
        <f t="shared" si="2"/>
        <v/>
      </c>
      <c r="Q62" s="6"/>
      <c r="R62" s="6"/>
      <c r="S62" s="11"/>
      <c r="T62" s="6">
        <f t="shared" si="3"/>
        <v>7</v>
      </c>
      <c r="U62" s="16" t="s">
        <v>338</v>
      </c>
      <c r="V62" s="18" t="str">
        <f>VLOOKUP($U63,ratings,2,0)-VLOOKUP($U62,ratings,2,0)</f>
        <v>#N/A</v>
      </c>
      <c r="W62" s="18" t="str">
        <f>VLOOKUP($U63,ratings20,3,0)+VLOOKUP($U62,ratings20,3,0)-147</f>
        <v>#N/A</v>
      </c>
      <c r="X62" s="19" t="str">
        <f t="shared" si="4"/>
        <v>#N/A</v>
      </c>
      <c r="Y62" s="20" t="str">
        <f t="shared" si="5"/>
        <v>#N/A</v>
      </c>
      <c r="Z62" s="21" t="str">
        <f>(W62/2)+(V63/2)</f>
        <v>#N/A</v>
      </c>
      <c r="AA62" s="7" t="str">
        <f>W62</f>
        <v>#N/A</v>
      </c>
      <c r="AB62" s="6"/>
      <c r="AC62" s="6"/>
      <c r="AD62" s="6"/>
      <c r="AE62" s="6"/>
      <c r="AF62" s="6"/>
    </row>
    <row r="63" ht="14.25" customHeight="1">
      <c r="B63" s="11" t="s">
        <v>30</v>
      </c>
      <c r="C63" s="22">
        <v>10.0</v>
      </c>
      <c r="D63" s="38" t="s">
        <v>339</v>
      </c>
      <c r="E63" s="49" t="str">
        <f>_xlfn.NORM.DIST(0,VLOOKUP(D62,ratings,2,0)-VLOOKUP(D63,ratings,2,0),$A$1,1)</f>
        <v>#N/A</v>
      </c>
      <c r="F63" s="13"/>
      <c r="G63" s="26" t="str">
        <f>_xlfn.NORM.DIST(0,VLOOKUP(D65,ratings,2,0)-VLOOKUP(D63,ratings,2,0),$A$1,1)*E63*E65+_xlfn.NORM.DIST(0,VLOOKUP(D64,ratings,2,0)-VLOOKUP(D63,ratings,2,0),$A$1,1)*E63*E64</f>
        <v>#N/A</v>
      </c>
      <c r="H63" s="13"/>
      <c r="I63" s="26" t="str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#N/A</v>
      </c>
      <c r="J63" s="26"/>
      <c r="K63" s="26" t="str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#N/A</v>
      </c>
      <c r="L63" s="15" t="str">
        <f t="shared" si="1"/>
        <v/>
      </c>
      <c r="M63" s="26" t="str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#N/A</v>
      </c>
      <c r="N63" s="13"/>
      <c r="O63" s="26" t="str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#N/A</v>
      </c>
      <c r="P63" s="15" t="str">
        <f t="shared" si="2"/>
        <v/>
      </c>
      <c r="Q63" s="6"/>
      <c r="R63" s="6"/>
      <c r="S63" s="6"/>
      <c r="T63" s="6">
        <f t="shared" si="3"/>
        <v>10</v>
      </c>
      <c r="U63" s="27" t="s">
        <v>339</v>
      </c>
      <c r="V63" s="29" t="str">
        <f>VLOOKUP(U62,ratings,2,0)-VLOOKUP(U63,ratings,2,0)</f>
        <v>#N/A</v>
      </c>
      <c r="W63" s="29"/>
      <c r="X63" s="19" t="str">
        <f t="shared" si="4"/>
        <v>#N/A</v>
      </c>
      <c r="Y63" s="20" t="str">
        <f t="shared" si="5"/>
        <v>#N/A</v>
      </c>
      <c r="Z63" s="32" t="str">
        <f>(W62/2)+(V62/2)</f>
        <v>#N/A</v>
      </c>
      <c r="AA63" s="7" t="str">
        <f>V63</f>
        <v>#N/A</v>
      </c>
      <c r="AB63" s="6"/>
      <c r="AC63" s="6"/>
      <c r="AD63" s="6"/>
      <c r="AE63" s="6"/>
      <c r="AF63" s="6"/>
    </row>
    <row r="64" ht="14.25" customHeight="1">
      <c r="B64" s="11" t="s">
        <v>30</v>
      </c>
      <c r="C64" s="11">
        <v>2.0</v>
      </c>
      <c r="D64" s="11" t="s">
        <v>86</v>
      </c>
      <c r="E64" s="42" t="str">
        <f>_xlfn.NORM.DIST(0,VLOOKUP(D65,ratings,2,0)-VLOOKUP(D64,ratings,2,0),$A$1,1)</f>
        <v>#N/A</v>
      </c>
      <c r="F64" s="13"/>
      <c r="G64" s="13" t="str">
        <f>_xlfn.NORM.DIST(0,VLOOKUP(D62,ratings,2,0)-VLOOKUP(D64,ratings,2,0),$A$1,1)*E64*E62+_xlfn.NORM.DIST(0,VLOOKUP(D63,ratings,2,0)-VLOOKUP(D64,ratings,2,0),$A$1,1)*E64*E63</f>
        <v>#N/A</v>
      </c>
      <c r="H64" s="13"/>
      <c r="I64" s="13" t="str">
        <f>_xlfn.NORM.DIST(0,VLOOKUP($D60,ratings,2,0)-VLOOKUP($D64,ratings,2,0),$A$1,1)*$G64*$G60+_xlfn.NORM.DIST(0,VLOOKUP($D59,ratings,2,0)-VLOOKUP($D64,ratings,2,0),$A$1,1)*$G64*$G59+_xlfn.NORM.DIST(0,VLOOKUP($D58,ratings,2,0)-VLOOKUP($D64,ratings,2,0),$A$1,1)*$G64*$G58+_xlfn.NORM.DIST(0,VLOOKUP($D61,ratings,2,0)-VLOOKUP($D64,ratings,2,0),$A$1,1)*$G64*$G61</f>
        <v>#N/A</v>
      </c>
      <c r="J64" s="13"/>
      <c r="K64" s="13" t="str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#N/A</v>
      </c>
      <c r="L64" s="15" t="str">
        <f t="shared" si="1"/>
        <v/>
      </c>
      <c r="M64" s="13" t="str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#N/A</v>
      </c>
      <c r="N64" s="13"/>
      <c r="O64" s="13" t="str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#N/A</v>
      </c>
      <c r="P64" s="15" t="str">
        <f t="shared" si="2"/>
        <v/>
      </c>
      <c r="Q64" s="6"/>
      <c r="R64" s="6"/>
      <c r="S64" s="11"/>
      <c r="T64" s="6">
        <f t="shared" si="3"/>
        <v>2</v>
      </c>
      <c r="U64" s="16" t="s">
        <v>86</v>
      </c>
      <c r="V64" s="18">
        <f>VLOOKUP($U65,ratings,2,0)-VLOOKUP($U64,ratings,2,0)</f>
        <v>6</v>
      </c>
      <c r="W64" s="18">
        <f>VLOOKUP($U65,ratings20,3,0)+VLOOKUP($U64,ratings20,3,0)-147</f>
        <v>148</v>
      </c>
      <c r="X64" s="19">
        <f t="shared" si="4"/>
        <v>0.3156136965</v>
      </c>
      <c r="Y64" s="20">
        <f t="shared" si="5"/>
        <v>216.8430303</v>
      </c>
      <c r="Z64" s="21">
        <f>(W64/2)+(V65/2)</f>
        <v>71</v>
      </c>
      <c r="AA64" s="7">
        <f>W64</f>
        <v>148</v>
      </c>
      <c r="AB64" s="6"/>
      <c r="AC64" s="6"/>
      <c r="AD64" s="6"/>
      <c r="AE64" s="6"/>
      <c r="AF64" s="6"/>
    </row>
    <row r="65" ht="14.25" customHeight="1">
      <c r="B65" s="11" t="s">
        <v>30</v>
      </c>
      <c r="C65" s="53">
        <v>15.0</v>
      </c>
      <c r="D65" s="54" t="s">
        <v>340</v>
      </c>
      <c r="E65" s="83" t="str">
        <f>_xlfn.NORM.DIST(0,VLOOKUP(D64,ratings,2,0)-VLOOKUP(D65,ratings,2,0),$A$1,1)</f>
        <v>#N/A</v>
      </c>
      <c r="F65" s="13"/>
      <c r="G65" s="85" t="str">
        <f>_xlfn.NORM.DIST(0,VLOOKUP(D63,ratings,2,0)-VLOOKUP(D65,ratings,2,0),$A$1,1)*E65*E63+_xlfn.NORM.DIST(0,VLOOKUP(D62,ratings,2,0)-VLOOKUP(D65,ratings,2,0),$A$1,1)*E65*E62</f>
        <v>#N/A</v>
      </c>
      <c r="H65" s="13"/>
      <c r="I65" s="85" t="str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#N/A</v>
      </c>
      <c r="J65" s="85"/>
      <c r="K65" s="85" t="str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#N/A</v>
      </c>
      <c r="L65" s="15" t="str">
        <f t="shared" si="1"/>
        <v/>
      </c>
      <c r="M65" s="85" t="str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#N/A</v>
      </c>
      <c r="N65" s="13"/>
      <c r="O65" s="85" t="str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#N/A</v>
      </c>
      <c r="P65" s="15" t="str">
        <f t="shared" si="2"/>
        <v/>
      </c>
      <c r="Q65" s="6"/>
      <c r="R65" s="6"/>
      <c r="S65" s="6"/>
      <c r="T65" s="6">
        <f t="shared" si="3"/>
        <v>15</v>
      </c>
      <c r="U65" s="38" t="s">
        <v>76</v>
      </c>
      <c r="V65" s="29">
        <f>VLOOKUP(U64,ratings,2,0)-VLOOKUP(U65,ratings,2,0)</f>
        <v>-6</v>
      </c>
      <c r="W65" s="29"/>
      <c r="X65" s="19">
        <f t="shared" si="4"/>
        <v>0.6843863035</v>
      </c>
      <c r="Y65" s="20">
        <f t="shared" si="5"/>
        <v>-216.8430303</v>
      </c>
      <c r="Z65" s="32">
        <f>(W64/2)+(V64/2)</f>
        <v>77</v>
      </c>
      <c r="AA65" s="7">
        <f>V65</f>
        <v>-6</v>
      </c>
      <c r="AB65" s="6"/>
      <c r="AC65" s="6"/>
      <c r="AD65" s="6"/>
      <c r="AE65" s="6"/>
      <c r="AF65" s="6"/>
    </row>
    <row r="66" ht="14.25" customHeight="1">
      <c r="A66" s="6"/>
      <c r="B66" s="6"/>
      <c r="C66" s="6"/>
      <c r="D66" s="6"/>
      <c r="E66" s="136"/>
      <c r="F66" s="136"/>
      <c r="G66" s="136"/>
      <c r="H66" s="136"/>
      <c r="I66" s="136"/>
      <c r="J66" s="136"/>
      <c r="K66" s="136"/>
      <c r="L66" s="137"/>
      <c r="M66" s="136"/>
      <c r="N66" s="136"/>
      <c r="O66" s="136"/>
      <c r="P66" s="7"/>
      <c r="Q66" s="6"/>
      <c r="R66" s="6"/>
      <c r="S66" s="6"/>
      <c r="T66" s="6"/>
      <c r="U66" s="6"/>
      <c r="V66" s="7"/>
      <c r="W66" s="7"/>
      <c r="X66" s="136"/>
      <c r="Y66" s="7"/>
      <c r="Z66" s="7"/>
      <c r="AA66" s="7"/>
      <c r="AB66" s="6"/>
      <c r="AC66" s="6"/>
      <c r="AD66" s="6"/>
      <c r="AE66" s="6"/>
      <c r="AF66" s="6"/>
    </row>
    <row r="67" ht="14.25" customHeight="1">
      <c r="A67" s="6"/>
      <c r="B67" s="6"/>
      <c r="C67" s="6"/>
      <c r="D67" s="6"/>
      <c r="E67" s="136"/>
      <c r="F67" s="136"/>
      <c r="G67" s="136"/>
      <c r="H67" s="136"/>
      <c r="I67" s="136"/>
      <c r="J67" s="136"/>
      <c r="K67" s="136"/>
      <c r="L67" s="137"/>
      <c r="M67" s="136"/>
      <c r="N67" s="136"/>
      <c r="O67" s="136"/>
      <c r="P67" s="7"/>
      <c r="Q67" s="6"/>
      <c r="R67" s="6"/>
      <c r="S67" s="6"/>
      <c r="T67" s="6"/>
      <c r="U67" s="6"/>
      <c r="V67" s="7"/>
      <c r="W67" s="7"/>
      <c r="X67" s="136"/>
      <c r="Y67" s="7"/>
      <c r="Z67" s="7"/>
      <c r="AA67" s="7"/>
      <c r="AB67" s="6"/>
      <c r="AC67" s="6"/>
      <c r="AD67" s="6"/>
      <c r="AE67" s="6"/>
      <c r="AF67" s="6"/>
    </row>
    <row r="68" ht="14.25" customHeight="1">
      <c r="A68" s="6"/>
      <c r="B68" s="6"/>
      <c r="C68" s="6"/>
      <c r="D68" s="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6"/>
      <c r="P68" s="7"/>
      <c r="Q68" s="6"/>
      <c r="R68" s="6"/>
      <c r="S68" s="6"/>
      <c r="T68" s="6"/>
      <c r="U68" s="6"/>
      <c r="V68" s="7"/>
      <c r="W68" s="7"/>
      <c r="X68" s="136"/>
      <c r="Y68" s="7"/>
      <c r="Z68" s="7"/>
      <c r="AA68" s="7"/>
      <c r="AB68" s="6"/>
      <c r="AC68" s="6"/>
      <c r="AD68" s="6"/>
      <c r="AE68" s="6"/>
      <c r="AF68" s="6"/>
    </row>
    <row r="69" ht="14.25" customHeight="1">
      <c r="A69" s="6"/>
      <c r="B69" s="6"/>
      <c r="C69" s="6"/>
      <c r="D69" s="6"/>
      <c r="E69" s="136"/>
      <c r="F69" s="136"/>
      <c r="G69" s="136"/>
      <c r="H69" s="136"/>
      <c r="I69" s="136"/>
      <c r="J69" s="136"/>
      <c r="K69" s="136"/>
      <c r="L69" s="137"/>
      <c r="M69" s="136"/>
      <c r="N69" s="136"/>
      <c r="O69" s="136"/>
      <c r="P69" s="7"/>
      <c r="Q69" s="6"/>
      <c r="R69" s="6"/>
      <c r="S69" s="6"/>
      <c r="T69" s="6"/>
      <c r="U69" s="6"/>
      <c r="V69" s="7"/>
      <c r="W69" s="7"/>
      <c r="X69" s="136"/>
      <c r="Y69" s="7"/>
      <c r="Z69" s="7"/>
      <c r="AA69" s="7"/>
      <c r="AB69" s="6"/>
      <c r="AC69" s="6"/>
      <c r="AD69" s="6"/>
      <c r="AE69" s="6"/>
      <c r="AF69" s="6"/>
    </row>
    <row r="70" ht="14.25" customHeight="1">
      <c r="A70" s="6"/>
      <c r="B70" s="6"/>
      <c r="C70" s="6"/>
      <c r="D70" s="6"/>
      <c r="E70" s="136" t="str">
        <f>E11</f>
        <v>#N/A</v>
      </c>
      <c r="F70" s="136"/>
      <c r="G70" s="136" t="str">
        <f>G11</f>
        <v>#N/A</v>
      </c>
      <c r="H70" s="136"/>
      <c r="I70" s="136" t="str">
        <f>I11</f>
        <v>#N/A</v>
      </c>
      <c r="J70" s="136"/>
      <c r="K70" s="136" t="str">
        <f>K11</f>
        <v>#N/A</v>
      </c>
      <c r="L70" s="137"/>
      <c r="M70" s="136" t="str">
        <f>M11</f>
        <v>#N/A</v>
      </c>
      <c r="N70" s="136"/>
      <c r="O70" s="136" t="str">
        <f>O11</f>
        <v>#N/A</v>
      </c>
      <c r="P70" s="7"/>
      <c r="Q70" s="6"/>
      <c r="R70" s="6"/>
      <c r="S70" s="6"/>
      <c r="T70" s="6"/>
      <c r="U70" s="6"/>
      <c r="V70" s="7"/>
      <c r="W70" s="7"/>
      <c r="X70" s="136"/>
      <c r="Y70" s="7"/>
      <c r="Z70" s="7"/>
      <c r="AA70" s="7"/>
      <c r="AB70" s="6"/>
      <c r="AC70" s="6"/>
      <c r="AD70" s="6"/>
      <c r="AE70" s="6"/>
      <c r="AF70" s="6"/>
    </row>
    <row r="71" ht="14.25" customHeight="1">
      <c r="A71" s="11" t="s">
        <v>19</v>
      </c>
      <c r="B71" s="6"/>
      <c r="C71" s="6"/>
      <c r="D71" s="2" t="s">
        <v>2</v>
      </c>
      <c r="E71" s="3" t="s">
        <v>3</v>
      </c>
      <c r="F71" s="136"/>
      <c r="G71" s="3" t="s">
        <v>5</v>
      </c>
      <c r="H71" s="136"/>
      <c r="I71" s="3" t="s">
        <v>6</v>
      </c>
      <c r="J71" s="136"/>
      <c r="K71" s="3" t="s">
        <v>7</v>
      </c>
      <c r="L71" s="137"/>
      <c r="M71" s="5" t="s">
        <v>9</v>
      </c>
      <c r="N71" s="136"/>
      <c r="O71" s="5" t="s">
        <v>10</v>
      </c>
      <c r="P71" s="7"/>
      <c r="Q71" s="6"/>
      <c r="R71" s="6"/>
      <c r="S71" s="6"/>
      <c r="T71" s="6"/>
      <c r="U71" s="2" t="s">
        <v>12</v>
      </c>
      <c r="V71" s="4" t="s">
        <v>13</v>
      </c>
      <c r="W71" s="4" t="s">
        <v>14</v>
      </c>
      <c r="X71" s="3" t="s">
        <v>15</v>
      </c>
      <c r="Y71" s="4" t="s">
        <v>16</v>
      </c>
      <c r="Z71" s="4" t="s">
        <v>17</v>
      </c>
      <c r="AA71" s="7"/>
      <c r="AB71" s="6"/>
      <c r="AC71" s="6"/>
      <c r="AD71" s="6"/>
      <c r="AE71" s="6"/>
      <c r="AF71" s="6"/>
    </row>
    <row r="72" ht="14.25" customHeight="1">
      <c r="A72" s="6"/>
      <c r="B72" s="11" t="s">
        <v>19</v>
      </c>
      <c r="C72" s="11">
        <v>16.0</v>
      </c>
      <c r="D72" s="11" t="s">
        <v>305</v>
      </c>
      <c r="E72" s="136" t="str">
        <f>E70*$R72</f>
        <v>#N/A</v>
      </c>
      <c r="F72" s="136"/>
      <c r="G72" s="136" t="str">
        <f>G70*$R72</f>
        <v>#N/A</v>
      </c>
      <c r="H72" s="136"/>
      <c r="I72" s="136" t="str">
        <f>I70*$R72</f>
        <v>#N/A</v>
      </c>
      <c r="J72" s="136"/>
      <c r="K72" s="136" t="str">
        <f>K70*$R72</f>
        <v>#N/A</v>
      </c>
      <c r="L72" s="15" t="str">
        <f t="shared" ref="L72:L73" si="8">1/K72</f>
        <v>#N/A</v>
      </c>
      <c r="M72" s="136" t="str">
        <f>M70*$R72</f>
        <v>#N/A</v>
      </c>
      <c r="N72" s="136"/>
      <c r="O72" s="136" t="str">
        <f>O70*$R72</f>
        <v>#N/A</v>
      </c>
      <c r="P72" s="15" t="str">
        <f t="shared" ref="P72:P73" si="9">1/O72</f>
        <v>#N/A</v>
      </c>
      <c r="Q72" s="6"/>
      <c r="R72" s="139" t="str">
        <f>_xlfn.NORM.DIST(0,VLOOKUP(D73,ratings,2,0)-VLOOKUP(D72,ratings,2,0),$A$1,1)</f>
        <v>#N/A</v>
      </c>
      <c r="S72" s="6"/>
      <c r="T72" s="6">
        <f t="shared" ref="T72:U72" si="7">C72</f>
        <v>16</v>
      </c>
      <c r="U72" s="6" t="str">
        <f t="shared" si="7"/>
        <v>Texas A&amp;M-CC</v>
      </c>
      <c r="V72" s="18" t="str">
        <f>VLOOKUP($U73,ratings,2,0)-VLOOKUP($U72,ratings,2,0)</f>
        <v>#N/A</v>
      </c>
      <c r="W72" s="18" t="str">
        <f>VLOOKUP($U73,ratings22,3,0)+VLOOKUP($U72,ratings22,3,0)-144</f>
        <v>#N/A</v>
      </c>
      <c r="X72" s="19" t="str">
        <f t="shared" ref="X72:X73" si="11">_xlfn.NORM.DIST(0,V72,12.5,1)</f>
        <v>#N/A</v>
      </c>
      <c r="Y72" s="20" t="str">
        <f t="shared" ref="Y72:Y73" si="12">IF(X72&gt;0.5,-(X72/(1-X72)),(1-X72)/X72)*100</f>
        <v>#N/A</v>
      </c>
      <c r="Z72" s="21" t="str">
        <f>(W72/2)+(V73/2)</f>
        <v>#N/A</v>
      </c>
      <c r="AA72" s="7" t="str">
        <f>W72</f>
        <v>#N/A</v>
      </c>
      <c r="AB72" s="6"/>
      <c r="AC72" s="6"/>
      <c r="AD72" s="6"/>
      <c r="AE72" s="6"/>
      <c r="AF72" s="6"/>
    </row>
    <row r="73" ht="14.25" customHeight="1">
      <c r="A73" s="6"/>
      <c r="B73" s="11" t="s">
        <v>19</v>
      </c>
      <c r="C73" s="11">
        <v>16.0</v>
      </c>
      <c r="D73" s="54" t="s">
        <v>341</v>
      </c>
      <c r="E73" s="136" t="str">
        <f>E70*$R73</f>
        <v>#N/A</v>
      </c>
      <c r="F73" s="136"/>
      <c r="G73" s="136" t="str">
        <f>G70*$R73</f>
        <v>#N/A</v>
      </c>
      <c r="H73" s="136"/>
      <c r="I73" s="136" t="str">
        <f>I70*$R73</f>
        <v>#N/A</v>
      </c>
      <c r="J73" s="136"/>
      <c r="K73" s="136" t="str">
        <f>K70*$R73</f>
        <v>#N/A</v>
      </c>
      <c r="L73" s="15" t="str">
        <f t="shared" si="8"/>
        <v>#N/A</v>
      </c>
      <c r="M73" s="136" t="str">
        <f>M70*$R73</f>
        <v>#N/A</v>
      </c>
      <c r="N73" s="136"/>
      <c r="O73" s="136" t="str">
        <f>O70*$R73</f>
        <v>#N/A</v>
      </c>
      <c r="P73" s="15" t="str">
        <f t="shared" si="9"/>
        <v>#N/A</v>
      </c>
      <c r="Q73" s="6"/>
      <c r="R73" s="141" t="str">
        <f>_xlfn.NORM.DIST(0,VLOOKUP(D72,ratings,2,0)-VLOOKUP(D73,ratings,2,0),$A$1,1)</f>
        <v>#N/A</v>
      </c>
      <c r="S73" s="6"/>
      <c r="T73" s="6">
        <f t="shared" ref="T73:U73" si="10">C73</f>
        <v>16</v>
      </c>
      <c r="U73" s="160" t="str">
        <f t="shared" si="10"/>
        <v>SE Missouri</v>
      </c>
      <c r="V73" s="29" t="str">
        <f>VLOOKUP(U72,ratings,2,0)-VLOOKUP(U73,ratings,2,0)</f>
        <v>#N/A</v>
      </c>
      <c r="W73" s="29"/>
      <c r="X73" s="19" t="str">
        <f t="shared" si="11"/>
        <v>#N/A</v>
      </c>
      <c r="Y73" s="20" t="str">
        <f t="shared" si="12"/>
        <v>#N/A</v>
      </c>
      <c r="Z73" s="32" t="str">
        <f>(W72/2)+(V72/2)</f>
        <v>#N/A</v>
      </c>
      <c r="AA73" s="7" t="str">
        <f>V73</f>
        <v>#N/A</v>
      </c>
      <c r="AB73" s="6"/>
      <c r="AC73" s="6"/>
      <c r="AD73" s="6"/>
      <c r="AE73" s="6"/>
      <c r="AF73" s="6"/>
    </row>
    <row r="74" ht="14.25" customHeight="1">
      <c r="A74" s="6"/>
      <c r="B74" s="6"/>
      <c r="C74" s="6"/>
      <c r="D74" s="6"/>
      <c r="E74" s="136"/>
      <c r="F74" s="136"/>
      <c r="G74" s="136"/>
      <c r="H74" s="136"/>
      <c r="I74" s="136"/>
      <c r="J74" s="136"/>
      <c r="K74" s="136"/>
      <c r="L74" s="137"/>
      <c r="M74" s="136"/>
      <c r="N74" s="136"/>
      <c r="O74" s="136"/>
      <c r="P74" s="7"/>
      <c r="Q74" s="6"/>
      <c r="R74" s="6"/>
      <c r="S74" s="6"/>
      <c r="T74" s="6"/>
      <c r="U74" s="6"/>
      <c r="V74" s="7"/>
      <c r="W74" s="7"/>
      <c r="X74" s="136"/>
      <c r="Y74" s="7"/>
      <c r="Z74" s="7"/>
      <c r="AA74" s="7"/>
      <c r="AB74" s="6"/>
      <c r="AC74" s="6"/>
      <c r="AD74" s="6"/>
      <c r="AE74" s="6"/>
      <c r="AF74" s="6"/>
    </row>
    <row r="75" ht="14.25" customHeight="1">
      <c r="A75" s="6"/>
      <c r="B75" s="6"/>
      <c r="C75" s="6"/>
      <c r="D75" s="6"/>
      <c r="E75" s="136" t="str">
        <f t="shared" ref="E75:K75" si="13">E19</f>
        <v>#N/A</v>
      </c>
      <c r="F75" s="136" t="str">
        <f t="shared" si="13"/>
        <v/>
      </c>
      <c r="G75" s="136" t="str">
        <f t="shared" si="13"/>
        <v>#N/A</v>
      </c>
      <c r="H75" s="136" t="str">
        <f t="shared" si="13"/>
        <v/>
      </c>
      <c r="I75" s="136" t="str">
        <f t="shared" si="13"/>
        <v>#N/A</v>
      </c>
      <c r="J75" s="136" t="str">
        <f t="shared" si="13"/>
        <v/>
      </c>
      <c r="K75" s="136" t="str">
        <f t="shared" si="13"/>
        <v>#N/A</v>
      </c>
      <c r="L75" s="136"/>
      <c r="M75" s="136" t="str">
        <f t="shared" ref="M75:O75" si="14">M19</f>
        <v>#N/A</v>
      </c>
      <c r="N75" s="136" t="str">
        <f t="shared" si="14"/>
        <v/>
      </c>
      <c r="O75" s="136" t="str">
        <f t="shared" si="14"/>
        <v>#N/A</v>
      </c>
      <c r="P75" s="7"/>
      <c r="Q75" s="6"/>
      <c r="R75" s="6"/>
      <c r="S75" s="6"/>
      <c r="T75" s="6"/>
      <c r="U75" s="6"/>
      <c r="V75" s="7"/>
      <c r="W75" s="7"/>
      <c r="X75" s="136"/>
      <c r="Y75" s="7"/>
      <c r="Z75" s="7"/>
      <c r="AA75" s="7"/>
      <c r="AB75" s="6"/>
      <c r="AC75" s="6"/>
      <c r="AD75" s="6"/>
      <c r="AE75" s="6"/>
      <c r="AF75" s="6"/>
    </row>
    <row r="76" ht="14.25" customHeight="1">
      <c r="A76" s="6"/>
      <c r="B76" s="6"/>
      <c r="C76" s="6"/>
      <c r="D76" s="2" t="s">
        <v>2</v>
      </c>
      <c r="E76" s="3" t="s">
        <v>3</v>
      </c>
      <c r="F76" s="136"/>
      <c r="G76" s="3" t="s">
        <v>5</v>
      </c>
      <c r="H76" s="136"/>
      <c r="I76" s="3" t="s">
        <v>6</v>
      </c>
      <c r="J76" s="136"/>
      <c r="K76" s="3" t="s">
        <v>7</v>
      </c>
      <c r="L76" s="137"/>
      <c r="M76" s="5" t="s">
        <v>9</v>
      </c>
      <c r="N76" s="136"/>
      <c r="O76" s="5" t="s">
        <v>10</v>
      </c>
      <c r="P76" s="7"/>
      <c r="Q76" s="6"/>
      <c r="R76" s="6"/>
      <c r="S76" s="6"/>
      <c r="T76" s="6"/>
      <c r="U76" s="2" t="s">
        <v>12</v>
      </c>
      <c r="V76" s="4" t="s">
        <v>13</v>
      </c>
      <c r="W76" s="4" t="s">
        <v>14</v>
      </c>
      <c r="X76" s="3" t="s">
        <v>15</v>
      </c>
      <c r="Y76" s="4" t="s">
        <v>16</v>
      </c>
      <c r="Z76" s="4" t="s">
        <v>17</v>
      </c>
      <c r="AA76" s="7"/>
      <c r="AB76" s="6"/>
      <c r="AC76" s="6"/>
      <c r="AD76" s="6"/>
      <c r="AE76" s="6"/>
      <c r="AF76" s="6"/>
    </row>
    <row r="77" ht="14.25" customHeight="1">
      <c r="A77" s="11" t="s">
        <v>28</v>
      </c>
      <c r="B77" s="11" t="s">
        <v>28</v>
      </c>
      <c r="C77" s="11">
        <v>16.0</v>
      </c>
      <c r="D77" s="11" t="s">
        <v>316</v>
      </c>
      <c r="E77" s="136" t="str">
        <f>E75*$R77</f>
        <v>#N/A</v>
      </c>
      <c r="F77" s="136"/>
      <c r="G77" s="136" t="str">
        <f>G75*$R77</f>
        <v>#N/A</v>
      </c>
      <c r="H77" s="136"/>
      <c r="I77" s="136" t="str">
        <f>I75*$R77</f>
        <v>#N/A</v>
      </c>
      <c r="J77" s="136"/>
      <c r="K77" s="136" t="str">
        <f>K75*$R77</f>
        <v>#N/A</v>
      </c>
      <c r="L77" s="15" t="str">
        <f t="shared" ref="L77:L78" si="16">1/K77</f>
        <v>#N/A</v>
      </c>
      <c r="M77" s="136" t="str">
        <f>M75*$R77</f>
        <v>#N/A</v>
      </c>
      <c r="N77" s="136"/>
      <c r="O77" s="136" t="str">
        <f>O75*$R77</f>
        <v>#N/A</v>
      </c>
      <c r="P77" s="15" t="str">
        <f t="shared" ref="P77:P78" si="17">1/O77</f>
        <v>#N/A</v>
      </c>
      <c r="Q77" s="6"/>
      <c r="R77" s="139" t="str">
        <f>_xlfn.NORM.DIST(0,VLOOKUP(D78,ratings,2,0)-VLOOKUP(D77,ratings,2,0),$A$1,1)</f>
        <v>#N/A</v>
      </c>
      <c r="S77" s="6"/>
      <c r="T77" s="6">
        <f t="shared" ref="T77:U77" si="15">C77</f>
        <v>16</v>
      </c>
      <c r="U77" s="6" t="str">
        <f t="shared" si="15"/>
        <v>Texas Southern</v>
      </c>
      <c r="V77" s="18" t="str">
        <f>VLOOKUP($U78,ratings,2,0)-VLOOKUP($U77,ratings,2,0)</f>
        <v>#N/A</v>
      </c>
      <c r="W77" s="18" t="str">
        <f>VLOOKUP($U78,ratings20,3,0)+VLOOKUP($U77,ratings20,3,0)-144</f>
        <v>#N/A</v>
      </c>
      <c r="X77" s="19" t="str">
        <f t="shared" ref="X77:X78" si="19">_xlfn.NORM.DIST(0,V77,12.5,1)</f>
        <v>#N/A</v>
      </c>
      <c r="Y77" s="20" t="str">
        <f t="shared" ref="Y77:Y78" si="20">IF(X77&gt;0.5,-(X77/(1-X77)),(1-X77)/X77)*100</f>
        <v>#N/A</v>
      </c>
      <c r="Z77" s="21" t="str">
        <f>(W77/2)+(V78/2)</f>
        <v>#N/A</v>
      </c>
      <c r="AA77" s="7" t="str">
        <f>W77</f>
        <v>#N/A</v>
      </c>
      <c r="AB77" s="6"/>
      <c r="AC77" s="6"/>
      <c r="AD77" s="6"/>
      <c r="AE77" s="6"/>
      <c r="AF77" s="6"/>
    </row>
    <row r="78" ht="14.25" customHeight="1">
      <c r="A78" s="6"/>
      <c r="B78" s="11" t="s">
        <v>28</v>
      </c>
      <c r="C78" s="11">
        <v>16.0</v>
      </c>
      <c r="D78" s="54" t="s">
        <v>315</v>
      </c>
      <c r="E78" s="136" t="str">
        <f>E75*$R78</f>
        <v>#N/A</v>
      </c>
      <c r="F78" s="136"/>
      <c r="G78" s="136" t="str">
        <f>G75*$R78</f>
        <v>#N/A</v>
      </c>
      <c r="H78" s="136"/>
      <c r="I78" s="136" t="str">
        <f>I75*$R78</f>
        <v>#N/A</v>
      </c>
      <c r="J78" s="136"/>
      <c r="K78" s="136" t="str">
        <f>K75*$R78</f>
        <v>#N/A</v>
      </c>
      <c r="L78" s="15" t="str">
        <f t="shared" si="16"/>
        <v>#N/A</v>
      </c>
      <c r="M78" s="136" t="str">
        <f>M75*$R78</f>
        <v>#N/A</v>
      </c>
      <c r="N78" s="136"/>
      <c r="O78" s="136" t="str">
        <f>O75*$R78</f>
        <v>#N/A</v>
      </c>
      <c r="P78" s="15" t="str">
        <f t="shared" si="17"/>
        <v>#N/A</v>
      </c>
      <c r="Q78" s="6"/>
      <c r="R78" s="141" t="str">
        <f>_xlfn.NORM.DIST(0,VLOOKUP(D77,ratings,2,0)-VLOOKUP(D78,ratings,2,0),$A$1,1)</f>
        <v>#N/A</v>
      </c>
      <c r="S78" s="6"/>
      <c r="T78" s="6">
        <f t="shared" ref="T78:U78" si="18">C78</f>
        <v>16</v>
      </c>
      <c r="U78" s="160" t="str">
        <f t="shared" si="18"/>
        <v>Fairleigh</v>
      </c>
      <c r="V78" s="29" t="str">
        <f>VLOOKUP(U77,ratings,2,0)-VLOOKUP(U78,ratings,2,0)</f>
        <v>#N/A</v>
      </c>
      <c r="W78" s="29"/>
      <c r="X78" s="19" t="str">
        <f t="shared" si="19"/>
        <v>#N/A</v>
      </c>
      <c r="Y78" s="20" t="str">
        <f t="shared" si="20"/>
        <v>#N/A</v>
      </c>
      <c r="Z78" s="32" t="str">
        <f>(W77/2)+(V77/2)</f>
        <v>#N/A</v>
      </c>
      <c r="AA78" s="7" t="str">
        <f>V78</f>
        <v>#N/A</v>
      </c>
      <c r="AB78" s="6"/>
      <c r="AC78" s="6"/>
      <c r="AD78" s="6"/>
      <c r="AE78" s="6"/>
      <c r="AF78" s="6"/>
    </row>
    <row r="79" ht="14.25" customHeight="1">
      <c r="A79" s="6"/>
      <c r="B79" s="6"/>
      <c r="C79" s="6"/>
      <c r="D79" s="6"/>
      <c r="E79" s="136"/>
      <c r="F79" s="136"/>
      <c r="G79" s="136"/>
      <c r="H79" s="136"/>
      <c r="I79" s="136"/>
      <c r="J79" s="136"/>
      <c r="K79" s="136"/>
      <c r="L79" s="137"/>
      <c r="M79" s="136"/>
      <c r="N79" s="136"/>
      <c r="O79" s="136"/>
      <c r="P79" s="7"/>
      <c r="Q79" s="6"/>
      <c r="R79" s="6"/>
      <c r="S79" s="6"/>
      <c r="T79" s="6"/>
      <c r="U79" s="6"/>
      <c r="V79" s="7"/>
      <c r="W79" s="7"/>
      <c r="X79" s="136"/>
      <c r="Y79" s="7"/>
      <c r="Z79" s="7"/>
      <c r="AA79" s="7"/>
      <c r="AB79" s="6"/>
      <c r="AC79" s="6"/>
      <c r="AD79" s="6"/>
      <c r="AE79" s="6"/>
      <c r="AF79" s="6"/>
    </row>
    <row r="80" ht="14.25" customHeight="1">
      <c r="A80" s="6"/>
      <c r="B80" s="6"/>
      <c r="C80" s="6"/>
      <c r="D80" s="6"/>
      <c r="E80" s="136" t="str">
        <f t="shared" ref="E80:K80" si="21">E43</f>
        <v>#N/A</v>
      </c>
      <c r="F80" s="136" t="str">
        <f t="shared" si="21"/>
        <v/>
      </c>
      <c r="G80" s="136" t="str">
        <f t="shared" si="21"/>
        <v>#N/A</v>
      </c>
      <c r="H80" s="136" t="str">
        <f t="shared" si="21"/>
        <v/>
      </c>
      <c r="I80" s="136" t="str">
        <f t="shared" si="21"/>
        <v>#N/A</v>
      </c>
      <c r="J80" s="136" t="str">
        <f t="shared" si="21"/>
        <v/>
      </c>
      <c r="K80" s="136" t="str">
        <f t="shared" si="21"/>
        <v>#N/A</v>
      </c>
      <c r="L80" s="136"/>
      <c r="M80" s="136" t="str">
        <f t="shared" ref="M80:O80" si="22">M43</f>
        <v>#N/A</v>
      </c>
      <c r="N80" s="136" t="str">
        <f t="shared" si="22"/>
        <v/>
      </c>
      <c r="O80" s="136" t="str">
        <f t="shared" si="22"/>
        <v>#N/A</v>
      </c>
      <c r="P80" s="7"/>
      <c r="Q80" s="6"/>
      <c r="R80" s="6"/>
      <c r="S80" s="6"/>
      <c r="T80" s="6"/>
      <c r="U80" s="6"/>
      <c r="V80" s="7"/>
      <c r="W80" s="7"/>
      <c r="X80" s="136"/>
      <c r="Y80" s="7"/>
      <c r="Z80" s="7"/>
      <c r="AA80" s="7"/>
      <c r="AB80" s="6"/>
      <c r="AC80" s="6"/>
      <c r="AD80" s="6"/>
      <c r="AE80" s="6"/>
      <c r="AF80" s="6"/>
    </row>
    <row r="81" ht="14.25" customHeight="1">
      <c r="A81" s="6"/>
      <c r="B81" s="6"/>
      <c r="C81" s="6"/>
      <c r="D81" s="2" t="s">
        <v>2</v>
      </c>
      <c r="E81" s="3" t="s">
        <v>3</v>
      </c>
      <c r="F81" s="136"/>
      <c r="G81" s="3" t="s">
        <v>5</v>
      </c>
      <c r="H81" s="136"/>
      <c r="I81" s="3" t="s">
        <v>6</v>
      </c>
      <c r="J81" s="136"/>
      <c r="K81" s="3" t="s">
        <v>7</v>
      </c>
      <c r="L81" s="137"/>
      <c r="M81" s="5" t="s">
        <v>9</v>
      </c>
      <c r="N81" s="136"/>
      <c r="O81" s="5" t="s">
        <v>10</v>
      </c>
      <c r="P81" s="7"/>
      <c r="Q81" s="6"/>
      <c r="R81" s="6"/>
      <c r="S81" s="6"/>
      <c r="T81" s="6"/>
      <c r="U81" s="2" t="s">
        <v>12</v>
      </c>
      <c r="V81" s="4" t="s">
        <v>13</v>
      </c>
      <c r="W81" s="4" t="s">
        <v>14</v>
      </c>
      <c r="X81" s="3" t="s">
        <v>15</v>
      </c>
      <c r="Y81" s="4" t="s">
        <v>16</v>
      </c>
      <c r="Z81" s="4" t="s">
        <v>17</v>
      </c>
      <c r="AA81" s="7"/>
      <c r="AB81" s="6"/>
      <c r="AC81" s="6"/>
      <c r="AD81" s="6"/>
      <c r="AE81" s="6"/>
      <c r="AF81" s="6"/>
    </row>
    <row r="82" ht="14.25" customHeight="1">
      <c r="A82" s="11" t="s">
        <v>26</v>
      </c>
      <c r="B82" s="11" t="s">
        <v>26</v>
      </c>
      <c r="C82" s="11">
        <v>11.0</v>
      </c>
      <c r="D82" s="11" t="s">
        <v>342</v>
      </c>
      <c r="E82" s="136" t="str">
        <f>E80*$R82</f>
        <v>#N/A</v>
      </c>
      <c r="F82" s="136"/>
      <c r="G82" s="136" t="str">
        <f>G80*$R82</f>
        <v>#N/A</v>
      </c>
      <c r="H82" s="136"/>
      <c r="I82" s="136" t="str">
        <f>I80*$R82</f>
        <v>#N/A</v>
      </c>
      <c r="J82" s="136"/>
      <c r="K82" s="136" t="str">
        <f>K80*$R82</f>
        <v>#N/A</v>
      </c>
      <c r="L82" s="15" t="str">
        <f t="shared" ref="L82:L83" si="24">1/K82</f>
        <v>#N/A</v>
      </c>
      <c r="M82" s="136" t="str">
        <f>M80*$R82</f>
        <v>#N/A</v>
      </c>
      <c r="N82" s="136"/>
      <c r="O82" s="136" t="str">
        <f>O80*$R82</f>
        <v>#N/A</v>
      </c>
      <c r="P82" s="15" t="str">
        <f t="shared" ref="P82:P83" si="25">1/O82</f>
        <v>#N/A</v>
      </c>
      <c r="Q82" s="6"/>
      <c r="R82" s="139" t="str">
        <f>_xlfn.NORM.DIST(0,VLOOKUP(D83,ratings,2,0)-VLOOKUP(D82,ratings,2,0),$A$1,1)</f>
        <v>#N/A</v>
      </c>
      <c r="S82" s="6"/>
      <c r="T82" s="6">
        <f t="shared" ref="T82:U82" si="23">C82</f>
        <v>11</v>
      </c>
      <c r="U82" s="6" t="str">
        <f t="shared" si="23"/>
        <v>Mississippi St</v>
      </c>
      <c r="V82" s="18" t="str">
        <f>VLOOKUP($U83,ratings,2,0)-VLOOKUP($U82,ratings,2,0)</f>
        <v>#N/A</v>
      </c>
      <c r="W82" s="18" t="str">
        <f>VLOOKUP($U83,ratings20,3,0)+VLOOKUP($U82,ratings20,3,0)-144</f>
        <v>#N/A</v>
      </c>
      <c r="X82" s="19" t="str">
        <f t="shared" ref="X82:X83" si="27">_xlfn.NORM.DIST(0,V82,12.5,1)</f>
        <v>#N/A</v>
      </c>
      <c r="Y82" s="20" t="str">
        <f t="shared" ref="Y82:Y83" si="28">IF(X82&gt;0.5,-(X82/(1-X82)),(1-X82)/X82)*100</f>
        <v>#N/A</v>
      </c>
      <c r="Z82" s="21" t="str">
        <f>(W82/2)+(V83/2)</f>
        <v>#N/A</v>
      </c>
      <c r="AA82" s="7" t="str">
        <f>W82</f>
        <v>#N/A</v>
      </c>
      <c r="AB82" s="6"/>
      <c r="AC82" s="6"/>
      <c r="AD82" s="6"/>
      <c r="AE82" s="6"/>
      <c r="AF82" s="6"/>
    </row>
    <row r="83" ht="14.25" customHeight="1">
      <c r="A83" s="6"/>
      <c r="B83" s="11" t="s">
        <v>26</v>
      </c>
      <c r="C83" s="11">
        <v>11.0</v>
      </c>
      <c r="D83" s="54" t="s">
        <v>329</v>
      </c>
      <c r="E83" s="136" t="str">
        <f>E80*$R83</f>
        <v>#N/A</v>
      </c>
      <c r="F83" s="136"/>
      <c r="G83" s="136" t="str">
        <f>G80*$R83</f>
        <v>#N/A</v>
      </c>
      <c r="H83" s="136"/>
      <c r="I83" s="136" t="str">
        <f>I80*$R83</f>
        <v>#N/A</v>
      </c>
      <c r="J83" s="136"/>
      <c r="K83" s="136" t="str">
        <f>K80*$R83</f>
        <v>#N/A</v>
      </c>
      <c r="L83" s="15" t="str">
        <f t="shared" si="24"/>
        <v>#N/A</v>
      </c>
      <c r="M83" s="136" t="str">
        <f>M80*$R83</f>
        <v>#N/A</v>
      </c>
      <c r="N83" s="136"/>
      <c r="O83" s="136" t="str">
        <f>O80*$R83</f>
        <v>#N/A</v>
      </c>
      <c r="P83" s="15" t="str">
        <f t="shared" si="25"/>
        <v>#N/A</v>
      </c>
      <c r="Q83" s="6"/>
      <c r="R83" s="141" t="str">
        <f>_xlfn.NORM.DIST(0,VLOOKUP(D82,ratings,2,0)-VLOOKUP(D83,ratings,2,0),$A$1,1)</f>
        <v>#N/A</v>
      </c>
      <c r="S83" s="6"/>
      <c r="T83" s="6">
        <f t="shared" ref="T83:U83" si="26">C83</f>
        <v>11</v>
      </c>
      <c r="U83" s="160" t="str">
        <f t="shared" si="26"/>
        <v>Pittsburgh</v>
      </c>
      <c r="V83" s="29" t="str">
        <f>VLOOKUP(U82,ratings,2,0)-VLOOKUP(U83,ratings,2,0)</f>
        <v>#N/A</v>
      </c>
      <c r="W83" s="29"/>
      <c r="X83" s="19" t="str">
        <f t="shared" si="27"/>
        <v>#N/A</v>
      </c>
      <c r="Y83" s="20" t="str">
        <f t="shared" si="28"/>
        <v>#N/A</v>
      </c>
      <c r="Z83" s="32" t="str">
        <f>(W82/2)+(V82/2)</f>
        <v>#N/A</v>
      </c>
      <c r="AA83" s="7" t="str">
        <f>V83</f>
        <v>#N/A</v>
      </c>
      <c r="AB83" s="6"/>
      <c r="AC83" s="6"/>
      <c r="AD83" s="6"/>
      <c r="AE83" s="6"/>
      <c r="AF83" s="6"/>
    </row>
    <row r="84" ht="14.25" customHeight="1">
      <c r="A84" s="6"/>
      <c r="B84" s="6"/>
      <c r="C84" s="6"/>
      <c r="D84" s="6"/>
      <c r="E84" s="136"/>
      <c r="F84" s="136"/>
      <c r="G84" s="136"/>
      <c r="H84" s="136"/>
      <c r="I84" s="136"/>
      <c r="J84" s="136"/>
      <c r="K84" s="136"/>
      <c r="L84" s="137"/>
      <c r="M84" s="136"/>
      <c r="N84" s="136"/>
      <c r="O84" s="136"/>
      <c r="P84" s="7"/>
      <c r="Q84" s="6"/>
      <c r="R84" s="6"/>
      <c r="S84" s="6"/>
      <c r="T84" s="6"/>
      <c r="U84" s="6"/>
      <c r="V84" s="7"/>
      <c r="W84" s="7"/>
      <c r="X84" s="136"/>
      <c r="Y84" s="7"/>
      <c r="Z84" s="7"/>
      <c r="AA84" s="7"/>
      <c r="AB84" s="6"/>
      <c r="AC84" s="6"/>
      <c r="AD84" s="6"/>
      <c r="AE84" s="6"/>
      <c r="AF84" s="6"/>
    </row>
    <row r="85" ht="14.25" customHeight="1">
      <c r="A85" s="6"/>
      <c r="B85" s="6"/>
      <c r="C85" s="6"/>
      <c r="D85" s="6"/>
      <c r="E85" s="136" t="str">
        <f t="shared" ref="E85:K85" si="29">E59</f>
        <v>#N/A</v>
      </c>
      <c r="F85" s="136" t="str">
        <f t="shared" si="29"/>
        <v/>
      </c>
      <c r="G85" s="136" t="str">
        <f t="shared" si="29"/>
        <v>#N/A</v>
      </c>
      <c r="H85" s="136" t="str">
        <f t="shared" si="29"/>
        <v/>
      </c>
      <c r="I85" s="136" t="str">
        <f t="shared" si="29"/>
        <v>#N/A</v>
      </c>
      <c r="J85" s="136" t="str">
        <f t="shared" si="29"/>
        <v/>
      </c>
      <c r="K85" s="136" t="str">
        <f t="shared" si="29"/>
        <v>#N/A</v>
      </c>
      <c r="L85" s="136"/>
      <c r="M85" s="136" t="str">
        <f t="shared" ref="M85:O85" si="30">M59</f>
        <v>#N/A</v>
      </c>
      <c r="N85" s="136" t="str">
        <f t="shared" si="30"/>
        <v/>
      </c>
      <c r="O85" s="136" t="str">
        <f t="shared" si="30"/>
        <v>#N/A</v>
      </c>
      <c r="P85" s="7"/>
      <c r="Q85" s="6"/>
      <c r="R85" s="6"/>
      <c r="S85" s="6"/>
      <c r="T85" s="6"/>
      <c r="U85" s="6"/>
      <c r="V85" s="7"/>
      <c r="W85" s="7"/>
      <c r="X85" s="136"/>
      <c r="Y85" s="7"/>
      <c r="Z85" s="7"/>
      <c r="AA85" s="7"/>
      <c r="AB85" s="6"/>
      <c r="AC85" s="6"/>
      <c r="AD85" s="6"/>
      <c r="AE85" s="6"/>
      <c r="AF85" s="6"/>
    </row>
    <row r="86" ht="14.25" customHeight="1">
      <c r="A86" s="6"/>
      <c r="B86" s="6"/>
      <c r="C86" s="6"/>
      <c r="D86" s="2" t="s">
        <v>2</v>
      </c>
      <c r="E86" s="3" t="s">
        <v>3</v>
      </c>
      <c r="F86" s="136"/>
      <c r="G86" s="3" t="s">
        <v>5</v>
      </c>
      <c r="H86" s="136"/>
      <c r="I86" s="3" t="s">
        <v>6</v>
      </c>
      <c r="J86" s="136"/>
      <c r="K86" s="3" t="s">
        <v>7</v>
      </c>
      <c r="L86" s="137"/>
      <c r="M86" s="5" t="s">
        <v>9</v>
      </c>
      <c r="N86" s="136"/>
      <c r="O86" s="5" t="s">
        <v>10</v>
      </c>
      <c r="P86" s="7"/>
      <c r="Q86" s="6"/>
      <c r="R86" s="6"/>
      <c r="S86" s="6"/>
      <c r="T86" s="6"/>
      <c r="U86" s="2" t="s">
        <v>12</v>
      </c>
      <c r="V86" s="4" t="s">
        <v>13</v>
      </c>
      <c r="W86" s="4" t="s">
        <v>14</v>
      </c>
      <c r="X86" s="3" t="s">
        <v>15</v>
      </c>
      <c r="Y86" s="4" t="s">
        <v>16</v>
      </c>
      <c r="Z86" s="4" t="s">
        <v>17</v>
      </c>
      <c r="AA86" s="7"/>
      <c r="AB86" s="6"/>
      <c r="AC86" s="6"/>
      <c r="AD86" s="6"/>
      <c r="AE86" s="6"/>
      <c r="AF86" s="6"/>
    </row>
    <row r="87" ht="14.25" customHeight="1">
      <c r="A87" s="11" t="s">
        <v>30</v>
      </c>
      <c r="B87" s="11" t="s">
        <v>30</v>
      </c>
      <c r="C87" s="11">
        <v>11.0</v>
      </c>
      <c r="D87" s="11" t="s">
        <v>337</v>
      </c>
      <c r="E87" s="136" t="str">
        <f>E85*$R87</f>
        <v>#N/A</v>
      </c>
      <c r="F87" s="136"/>
      <c r="G87" s="136" t="str">
        <f>G85*$R87</f>
        <v>#N/A</v>
      </c>
      <c r="H87" s="136"/>
      <c r="I87" s="136" t="str">
        <f>I85*$R87</f>
        <v>#N/A</v>
      </c>
      <c r="J87" s="136"/>
      <c r="K87" s="136" t="str">
        <f>K85*$R87</f>
        <v>#N/A</v>
      </c>
      <c r="L87" s="15" t="str">
        <f t="shared" ref="L87:L88" si="32">1/K87</f>
        <v>#N/A</v>
      </c>
      <c r="M87" s="136" t="str">
        <f>M85*$R87</f>
        <v>#N/A</v>
      </c>
      <c r="N87" s="136"/>
      <c r="O87" s="136" t="str">
        <f>O85*$R87</f>
        <v>#N/A</v>
      </c>
      <c r="P87" s="15" t="str">
        <f t="shared" ref="P87:P88" si="33">1/O87</f>
        <v>#N/A</v>
      </c>
      <c r="Q87" s="6"/>
      <c r="R87" s="139" t="str">
        <f>_xlfn.NORM.DIST(0,VLOOKUP(D88,ratings,2,0)-VLOOKUP(D87,ratings,2,0),$A$1,1)</f>
        <v>#N/A</v>
      </c>
      <c r="S87" s="6"/>
      <c r="T87" s="6">
        <f t="shared" ref="T87:U87" si="31">C87</f>
        <v>11</v>
      </c>
      <c r="U87" s="6" t="str">
        <f t="shared" si="31"/>
        <v>Arizona St</v>
      </c>
      <c r="V87" s="18" t="str">
        <f>VLOOKUP($U88,ratings,2,0)-VLOOKUP($U87,ratings,2,0)</f>
        <v>#N/A</v>
      </c>
      <c r="W87" s="18" t="str">
        <f>VLOOKUP($U88,ratings22,3,0)+VLOOKUP($U87,ratings22,3,0)-144</f>
        <v>#N/A</v>
      </c>
      <c r="X87" s="19" t="str">
        <f t="shared" ref="X87:X88" si="35">_xlfn.NORM.DIST(0,V87,12.5,1)</f>
        <v>#N/A</v>
      </c>
      <c r="Y87" s="20" t="str">
        <f t="shared" ref="Y87:Y88" si="36">IF(X87&gt;0.5,-(X87/(1-X87)),(1-X87)/X87)*100</f>
        <v>#N/A</v>
      </c>
      <c r="Z87" s="21" t="str">
        <f>(W87/2)+(V88/2)</f>
        <v>#N/A</v>
      </c>
      <c r="AA87" s="7" t="str">
        <f>W87</f>
        <v>#N/A</v>
      </c>
      <c r="AB87" s="6"/>
      <c r="AC87" s="6"/>
      <c r="AD87" s="6"/>
      <c r="AE87" s="6"/>
      <c r="AF87" s="6"/>
    </row>
    <row r="88" ht="14.25" customHeight="1">
      <c r="A88" s="6"/>
      <c r="B88" s="11" t="s">
        <v>30</v>
      </c>
      <c r="C88" s="11">
        <v>11.0</v>
      </c>
      <c r="D88" s="54" t="s">
        <v>343</v>
      </c>
      <c r="E88" s="136" t="str">
        <f>E85*$R88</f>
        <v>#N/A</v>
      </c>
      <c r="F88" s="136"/>
      <c r="G88" s="136" t="str">
        <f>G85*$R88</f>
        <v>#N/A</v>
      </c>
      <c r="H88" s="136"/>
      <c r="I88" s="136" t="str">
        <f>I85*$R88</f>
        <v>#N/A</v>
      </c>
      <c r="J88" s="136"/>
      <c r="K88" s="136" t="str">
        <f>K85*$R88</f>
        <v>#N/A</v>
      </c>
      <c r="L88" s="15" t="str">
        <f t="shared" si="32"/>
        <v>#N/A</v>
      </c>
      <c r="M88" s="136" t="str">
        <f>M85*$R88</f>
        <v>#N/A</v>
      </c>
      <c r="N88" s="136"/>
      <c r="O88" s="136" t="str">
        <f>O85*$R88</f>
        <v>#N/A</v>
      </c>
      <c r="P88" s="15" t="str">
        <f t="shared" si="33"/>
        <v>#N/A</v>
      </c>
      <c r="Q88" s="6"/>
      <c r="R88" s="141" t="str">
        <f>_xlfn.NORM.DIST(0,VLOOKUP(D87,ratings,2,0)-VLOOKUP(D88,ratings,2,0),$A$1,1)</f>
        <v>#N/A</v>
      </c>
      <c r="S88" s="6"/>
      <c r="T88" s="6">
        <f t="shared" ref="T88:U88" si="34">C88</f>
        <v>11</v>
      </c>
      <c r="U88" s="160" t="str">
        <f t="shared" si="34"/>
        <v>Nevada</v>
      </c>
      <c r="V88" s="29" t="str">
        <f>VLOOKUP(U87,ratings,2,0)-VLOOKUP(U88,ratings,2,0)</f>
        <v>#N/A</v>
      </c>
      <c r="W88" s="29"/>
      <c r="X88" s="19" t="str">
        <f t="shared" si="35"/>
        <v>#N/A</v>
      </c>
      <c r="Y88" s="20" t="str">
        <f t="shared" si="36"/>
        <v>#N/A</v>
      </c>
      <c r="Z88" s="32" t="str">
        <f>(W87/2)+(V87/2)</f>
        <v>#N/A</v>
      </c>
      <c r="AA88" s="7" t="str">
        <f>V88</f>
        <v>#N/A</v>
      </c>
      <c r="AB88" s="6"/>
      <c r="AC88" s="6"/>
      <c r="AD88" s="6"/>
      <c r="AE88" s="6"/>
      <c r="AF88" s="6"/>
    </row>
    <row r="89" ht="14.25" customHeight="1">
      <c r="A89" s="6"/>
      <c r="B89" s="6"/>
      <c r="C89" s="6"/>
      <c r="D89" s="6"/>
      <c r="E89" s="136"/>
      <c r="F89" s="136"/>
      <c r="G89" s="136"/>
      <c r="H89" s="136"/>
      <c r="I89" s="136"/>
      <c r="J89" s="136"/>
      <c r="K89" s="136"/>
      <c r="L89" s="137"/>
      <c r="M89" s="136"/>
      <c r="N89" s="136"/>
      <c r="O89" s="136"/>
      <c r="P89" s="7"/>
      <c r="Q89" s="6"/>
      <c r="R89" s="6"/>
      <c r="S89" s="6"/>
      <c r="T89" s="6"/>
      <c r="U89" s="6"/>
      <c r="V89" s="7"/>
      <c r="W89" s="7"/>
      <c r="X89" s="136"/>
      <c r="Y89" s="7"/>
      <c r="Z89" s="7"/>
      <c r="AA89" s="7"/>
      <c r="AB89" s="6"/>
      <c r="AC89" s="6"/>
      <c r="AD89" s="6"/>
      <c r="AE89" s="6"/>
      <c r="AF89" s="6"/>
    </row>
    <row r="90" ht="14.25" customHeight="1">
      <c r="A90" s="6"/>
      <c r="B90" s="6"/>
      <c r="C90" s="6"/>
      <c r="D90" s="6"/>
      <c r="E90" s="136"/>
      <c r="F90" s="136"/>
      <c r="G90" s="136"/>
      <c r="H90" s="136"/>
      <c r="I90" s="136"/>
      <c r="J90" s="136"/>
      <c r="K90" s="136"/>
      <c r="L90" s="137"/>
      <c r="M90" s="136"/>
      <c r="N90" s="136"/>
      <c r="O90" s="136"/>
      <c r="P90" s="7"/>
      <c r="Q90" s="6"/>
      <c r="R90" s="6"/>
      <c r="S90" s="6"/>
      <c r="T90" s="6"/>
      <c r="U90" s="6"/>
      <c r="V90" s="7"/>
      <c r="W90" s="7"/>
      <c r="X90" s="136"/>
      <c r="Y90" s="7"/>
      <c r="Z90" s="7"/>
      <c r="AA90" s="7"/>
      <c r="AB90" s="6"/>
      <c r="AC90" s="6"/>
      <c r="AD90" s="6"/>
      <c r="AE90" s="6"/>
      <c r="AF90" s="6"/>
    </row>
    <row r="91" ht="14.25" customHeight="1">
      <c r="A91" s="6"/>
      <c r="B91" s="6"/>
      <c r="C91" s="6"/>
      <c r="D91" s="6"/>
      <c r="E91" s="136"/>
      <c r="F91" s="136"/>
      <c r="G91" s="136"/>
      <c r="H91" s="136"/>
      <c r="I91" s="136"/>
      <c r="J91" s="136"/>
      <c r="K91" s="136"/>
      <c r="L91" s="137"/>
      <c r="M91" s="136"/>
      <c r="N91" s="136"/>
      <c r="O91" s="136"/>
      <c r="P91" s="7"/>
      <c r="Q91" s="6"/>
      <c r="R91" s="6"/>
      <c r="S91" s="6"/>
      <c r="T91" s="6"/>
      <c r="U91" s="6"/>
      <c r="V91" s="7"/>
      <c r="W91" s="7"/>
      <c r="X91" s="136"/>
      <c r="Y91" s="7"/>
      <c r="Z91" s="7"/>
      <c r="AA91" s="7"/>
      <c r="AB91" s="6"/>
      <c r="AC91" s="6"/>
      <c r="AD91" s="6"/>
      <c r="AE91" s="6"/>
      <c r="AF91" s="6"/>
    </row>
    <row r="92" ht="14.25" customHeight="1">
      <c r="A92" s="6"/>
      <c r="B92" s="6"/>
      <c r="C92" s="6"/>
      <c r="D92" s="6"/>
      <c r="E92" s="136"/>
      <c r="F92" s="136"/>
      <c r="G92" s="136"/>
      <c r="H92" s="136"/>
      <c r="I92" s="136"/>
      <c r="J92" s="136"/>
      <c r="K92" s="136"/>
      <c r="L92" s="137"/>
      <c r="M92" s="136"/>
      <c r="N92" s="136"/>
      <c r="O92" s="136"/>
      <c r="P92" s="7"/>
      <c r="Q92" s="6"/>
      <c r="R92" s="6"/>
      <c r="S92" s="6"/>
      <c r="T92" s="6"/>
      <c r="U92" s="6"/>
      <c r="V92" s="7"/>
      <c r="W92" s="7"/>
      <c r="X92" s="136"/>
      <c r="Y92" s="7"/>
      <c r="Z92" s="7"/>
      <c r="AA92" s="7"/>
      <c r="AB92" s="6"/>
      <c r="AC92" s="6"/>
      <c r="AD92" s="6"/>
      <c r="AE92" s="6"/>
      <c r="AF92" s="6"/>
    </row>
    <row r="93" ht="14.25" customHeight="1">
      <c r="A93" s="6"/>
      <c r="B93" s="6"/>
      <c r="C93" s="6"/>
      <c r="D93" s="6"/>
      <c r="E93" s="136"/>
      <c r="F93" s="136"/>
      <c r="G93" s="136"/>
      <c r="H93" s="136"/>
      <c r="I93" s="136"/>
      <c r="J93" s="136"/>
      <c r="K93" s="136"/>
      <c r="L93" s="137"/>
      <c r="M93" s="136"/>
      <c r="N93" s="136"/>
      <c r="O93" s="136"/>
      <c r="P93" s="7"/>
      <c r="Q93" s="6"/>
      <c r="R93" s="6"/>
      <c r="S93" s="6"/>
      <c r="T93" s="6"/>
      <c r="U93" s="6"/>
      <c r="V93" s="7"/>
      <c r="W93" s="7"/>
      <c r="X93" s="136"/>
      <c r="Y93" s="7"/>
      <c r="Z93" s="7"/>
      <c r="AA93" s="7"/>
      <c r="AB93" s="6"/>
      <c r="AC93" s="6"/>
      <c r="AD93" s="6"/>
      <c r="AE93" s="6"/>
      <c r="AF93" s="6"/>
    </row>
    <row r="94" ht="14.25" customHeight="1">
      <c r="A94" s="6"/>
      <c r="B94" s="6"/>
      <c r="C94" s="6"/>
      <c r="D94" s="6"/>
      <c r="E94" s="136"/>
      <c r="F94" s="136"/>
      <c r="G94" s="136"/>
      <c r="H94" s="136"/>
      <c r="I94" s="136"/>
      <c r="J94" s="136"/>
      <c r="K94" s="136"/>
      <c r="L94" s="137"/>
      <c r="M94" s="136"/>
      <c r="N94" s="136"/>
      <c r="O94" s="136"/>
      <c r="P94" s="7"/>
      <c r="Q94" s="6"/>
      <c r="R94" s="6"/>
      <c r="S94" s="6"/>
      <c r="T94" s="6"/>
      <c r="U94" s="6"/>
      <c r="V94" s="7"/>
      <c r="W94" s="7"/>
      <c r="X94" s="136"/>
      <c r="Y94" s="7"/>
      <c r="Z94" s="7"/>
      <c r="AA94" s="7"/>
      <c r="AB94" s="6"/>
      <c r="AC94" s="6"/>
      <c r="AD94" s="6"/>
      <c r="AE94" s="6"/>
      <c r="AF94" s="6"/>
    </row>
    <row r="95" ht="14.25" customHeight="1">
      <c r="A95" s="6"/>
      <c r="B95" s="6"/>
      <c r="C95" s="6"/>
      <c r="D95" s="6"/>
      <c r="E95" s="136"/>
      <c r="F95" s="136"/>
      <c r="G95" s="136"/>
      <c r="H95" s="136"/>
      <c r="I95" s="136"/>
      <c r="J95" s="136"/>
      <c r="K95" s="136"/>
      <c r="L95" s="137"/>
      <c r="M95" s="136"/>
      <c r="N95" s="136"/>
      <c r="O95" s="136"/>
      <c r="P95" s="7"/>
      <c r="Q95" s="6"/>
      <c r="R95" s="6"/>
      <c r="S95" s="6"/>
      <c r="T95" s="6"/>
      <c r="U95" s="6"/>
      <c r="V95" s="7"/>
      <c r="W95" s="7"/>
      <c r="X95" s="136"/>
      <c r="Y95" s="7"/>
      <c r="Z95" s="7"/>
      <c r="AA95" s="7"/>
      <c r="AB95" s="6"/>
      <c r="AC95" s="6"/>
      <c r="AD95" s="6"/>
      <c r="AE95" s="6"/>
      <c r="AF95" s="6"/>
    </row>
    <row r="96" ht="14.25" customHeight="1">
      <c r="A96" s="6"/>
      <c r="B96" s="6"/>
      <c r="C96" s="6"/>
      <c r="D96" s="6"/>
      <c r="E96" s="136"/>
      <c r="F96" s="136"/>
      <c r="G96" s="136"/>
      <c r="H96" s="136"/>
      <c r="I96" s="136"/>
      <c r="J96" s="136"/>
      <c r="K96" s="136"/>
      <c r="L96" s="137"/>
      <c r="M96" s="136"/>
      <c r="N96" s="136"/>
      <c r="O96" s="136"/>
      <c r="P96" s="7"/>
      <c r="Q96" s="6"/>
      <c r="R96" s="6"/>
      <c r="S96" s="6"/>
      <c r="T96" s="6"/>
      <c r="U96" s="6"/>
      <c r="V96" s="7"/>
      <c r="W96" s="7"/>
      <c r="X96" s="136"/>
      <c r="Y96" s="7"/>
      <c r="Z96" s="7"/>
      <c r="AA96" s="7"/>
      <c r="AB96" s="6"/>
      <c r="AC96" s="6"/>
      <c r="AD96" s="6"/>
      <c r="AE96" s="6"/>
      <c r="AF96" s="6"/>
    </row>
    <row r="97" ht="14.25" customHeight="1">
      <c r="A97" s="6"/>
      <c r="B97" s="6"/>
      <c r="C97" s="6"/>
      <c r="D97" s="6"/>
      <c r="E97" s="136"/>
      <c r="F97" s="136"/>
      <c r="G97" s="136"/>
      <c r="H97" s="136"/>
      <c r="I97" s="136"/>
      <c r="J97" s="136"/>
      <c r="K97" s="136"/>
      <c r="L97" s="137"/>
      <c r="M97" s="136"/>
      <c r="N97" s="136"/>
      <c r="O97" s="136"/>
      <c r="P97" s="7"/>
      <c r="Q97" s="6"/>
      <c r="R97" s="6"/>
      <c r="S97" s="6"/>
      <c r="T97" s="6"/>
      <c r="U97" s="6"/>
      <c r="V97" s="7"/>
      <c r="W97" s="7"/>
      <c r="X97" s="136"/>
      <c r="Y97" s="7"/>
      <c r="Z97" s="7"/>
      <c r="AA97" s="7"/>
      <c r="AB97" s="6"/>
      <c r="AC97" s="6"/>
      <c r="AD97" s="6"/>
      <c r="AE97" s="6"/>
      <c r="AF97" s="6"/>
    </row>
    <row r="98" ht="14.25" customHeight="1">
      <c r="A98" s="6"/>
      <c r="B98" s="6"/>
      <c r="C98" s="6"/>
      <c r="D98" s="6"/>
      <c r="E98" s="136"/>
      <c r="F98" s="136"/>
      <c r="G98" s="136"/>
      <c r="H98" s="136"/>
      <c r="I98" s="136"/>
      <c r="J98" s="136"/>
      <c r="K98" s="136"/>
      <c r="L98" s="137"/>
      <c r="M98" s="136"/>
      <c r="N98" s="136"/>
      <c r="O98" s="136"/>
      <c r="P98" s="7"/>
      <c r="Q98" s="6"/>
      <c r="R98" s="6"/>
      <c r="S98" s="6"/>
      <c r="T98" s="6"/>
      <c r="U98" s="6"/>
      <c r="V98" s="7"/>
      <c r="W98" s="7"/>
      <c r="X98" s="136"/>
      <c r="Y98" s="7"/>
      <c r="Z98" s="7"/>
      <c r="AA98" s="7"/>
      <c r="AB98" s="6"/>
      <c r="AC98" s="6"/>
      <c r="AD98" s="6"/>
      <c r="AE98" s="6"/>
      <c r="AF98" s="6"/>
    </row>
    <row r="99" ht="14.25" customHeight="1">
      <c r="A99" s="6"/>
      <c r="B99" s="6"/>
      <c r="C99" s="6"/>
      <c r="D99" s="6"/>
      <c r="E99" s="136"/>
      <c r="F99" s="136"/>
      <c r="G99" s="136"/>
      <c r="H99" s="136"/>
      <c r="I99" s="136"/>
      <c r="J99" s="136"/>
      <c r="K99" s="136"/>
      <c r="L99" s="137"/>
      <c r="M99" s="136"/>
      <c r="N99" s="136"/>
      <c r="O99" s="136"/>
      <c r="P99" s="7"/>
      <c r="Q99" s="6"/>
      <c r="R99" s="6"/>
      <c r="S99" s="6"/>
      <c r="T99" s="6"/>
      <c r="U99" s="6"/>
      <c r="V99" s="7"/>
      <c r="W99" s="7"/>
      <c r="X99" s="136"/>
      <c r="Y99" s="7"/>
      <c r="Z99" s="7"/>
      <c r="AA99" s="7"/>
      <c r="AB99" s="6"/>
      <c r="AC99" s="6"/>
      <c r="AD99" s="6"/>
      <c r="AE99" s="6"/>
      <c r="AF99" s="6"/>
    </row>
    <row r="100" ht="14.25" customHeight="1">
      <c r="A100" s="6"/>
      <c r="B100" s="6"/>
      <c r="C100" s="6"/>
      <c r="D100" s="6"/>
      <c r="E100" s="136"/>
      <c r="F100" s="136"/>
      <c r="G100" s="136"/>
      <c r="H100" s="136"/>
      <c r="I100" s="136"/>
      <c r="J100" s="136"/>
      <c r="K100" s="136"/>
      <c r="L100" s="137"/>
      <c r="M100" s="136"/>
      <c r="N100" s="136"/>
      <c r="O100" s="136"/>
      <c r="P100" s="7"/>
      <c r="Q100" s="6"/>
      <c r="R100" s="6"/>
      <c r="S100" s="6"/>
      <c r="T100" s="6"/>
      <c r="U100" s="6"/>
      <c r="V100" s="7"/>
      <c r="W100" s="7"/>
      <c r="X100" s="136"/>
      <c r="Y100" s="7"/>
      <c r="Z100" s="7"/>
      <c r="AA100" s="7"/>
      <c r="AB100" s="6"/>
      <c r="AC100" s="6"/>
      <c r="AD100" s="6"/>
      <c r="AE100" s="6"/>
      <c r="AF100" s="6"/>
    </row>
    <row r="101" ht="14.25" customHeight="1">
      <c r="A101" s="6"/>
      <c r="B101" s="6"/>
      <c r="C101" s="6"/>
      <c r="D101" s="6"/>
      <c r="E101" s="136"/>
      <c r="F101" s="136"/>
      <c r="G101" s="136"/>
      <c r="H101" s="136"/>
      <c r="I101" s="136"/>
      <c r="J101" s="136"/>
      <c r="K101" s="136"/>
      <c r="L101" s="137"/>
      <c r="M101" s="136"/>
      <c r="N101" s="136"/>
      <c r="O101" s="136"/>
      <c r="P101" s="7"/>
      <c r="Q101" s="6"/>
      <c r="R101" s="6"/>
      <c r="S101" s="6"/>
      <c r="T101" s="6"/>
      <c r="U101" s="6"/>
      <c r="V101" s="7"/>
      <c r="W101" s="7"/>
      <c r="X101" s="136"/>
      <c r="Y101" s="7"/>
      <c r="Z101" s="7"/>
      <c r="AA101" s="7"/>
      <c r="AB101" s="6"/>
      <c r="AC101" s="6"/>
      <c r="AD101" s="6"/>
      <c r="AE101" s="6"/>
      <c r="AF101" s="6"/>
    </row>
    <row r="102" ht="14.25" customHeight="1">
      <c r="A102" s="6"/>
      <c r="B102" s="6"/>
      <c r="C102" s="6"/>
      <c r="D102" s="6"/>
      <c r="E102" s="136"/>
      <c r="F102" s="136"/>
      <c r="G102" s="136"/>
      <c r="H102" s="136"/>
      <c r="I102" s="136"/>
      <c r="J102" s="136"/>
      <c r="K102" s="136"/>
      <c r="L102" s="137"/>
      <c r="M102" s="136"/>
      <c r="N102" s="136"/>
      <c r="O102" s="136"/>
      <c r="P102" s="7"/>
      <c r="Q102" s="6"/>
      <c r="R102" s="6"/>
      <c r="S102" s="6"/>
      <c r="T102" s="6"/>
      <c r="U102" s="6"/>
      <c r="V102" s="7"/>
      <c r="W102" s="7"/>
      <c r="X102" s="136"/>
      <c r="Y102" s="7"/>
      <c r="Z102" s="7"/>
      <c r="AA102" s="7"/>
      <c r="AB102" s="6"/>
      <c r="AC102" s="6"/>
      <c r="AD102" s="6"/>
      <c r="AE102" s="6"/>
      <c r="AF102" s="6"/>
    </row>
    <row r="103" ht="14.25" customHeight="1">
      <c r="A103" s="6"/>
      <c r="B103" s="6"/>
      <c r="C103" s="6"/>
      <c r="D103" s="6"/>
      <c r="E103" s="136"/>
      <c r="F103" s="136"/>
      <c r="G103" s="136"/>
      <c r="H103" s="136"/>
      <c r="I103" s="136"/>
      <c r="J103" s="136"/>
      <c r="K103" s="136"/>
      <c r="L103" s="137"/>
      <c r="M103" s="136"/>
      <c r="N103" s="136"/>
      <c r="O103" s="136"/>
      <c r="P103" s="7"/>
      <c r="Q103" s="6"/>
      <c r="R103" s="6"/>
      <c r="S103" s="6"/>
      <c r="T103" s="6"/>
      <c r="U103" s="6"/>
      <c r="V103" s="7"/>
      <c r="W103" s="7"/>
      <c r="X103" s="136"/>
      <c r="Y103" s="7"/>
      <c r="Z103" s="7"/>
      <c r="AA103" s="7"/>
      <c r="AB103" s="6"/>
      <c r="AC103" s="6"/>
      <c r="AD103" s="6"/>
      <c r="AE103" s="6"/>
      <c r="AF103" s="6"/>
    </row>
    <row r="104" ht="14.25" customHeight="1">
      <c r="A104" s="6"/>
      <c r="B104" s="6"/>
      <c r="C104" s="6"/>
      <c r="D104" s="6"/>
      <c r="E104" s="136"/>
      <c r="F104" s="136"/>
      <c r="G104" s="136"/>
      <c r="H104" s="136"/>
      <c r="I104" s="136"/>
      <c r="J104" s="136"/>
      <c r="K104" s="136"/>
      <c r="L104" s="137"/>
      <c r="M104" s="136"/>
      <c r="N104" s="136"/>
      <c r="O104" s="136"/>
      <c r="P104" s="7"/>
      <c r="Q104" s="6"/>
      <c r="R104" s="6"/>
      <c r="S104" s="6"/>
      <c r="T104" s="6"/>
      <c r="U104" s="6"/>
      <c r="V104" s="7"/>
      <c r="W104" s="7"/>
      <c r="X104" s="136"/>
      <c r="Y104" s="7"/>
      <c r="Z104" s="7"/>
      <c r="AA104" s="7"/>
      <c r="AB104" s="6"/>
      <c r="AC104" s="6"/>
      <c r="AD104" s="6"/>
      <c r="AE104" s="6"/>
      <c r="AF104" s="6"/>
    </row>
    <row r="105" ht="14.25" customHeight="1">
      <c r="A105" s="6"/>
      <c r="B105" s="6"/>
      <c r="C105" s="6"/>
      <c r="D105" s="6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36"/>
      <c r="P105" s="7"/>
      <c r="Q105" s="6"/>
      <c r="R105" s="6"/>
      <c r="S105" s="6"/>
      <c r="T105" s="6"/>
      <c r="U105" s="6"/>
      <c r="V105" s="7"/>
      <c r="W105" s="7"/>
      <c r="X105" s="136"/>
      <c r="Y105" s="7"/>
      <c r="Z105" s="7"/>
      <c r="AA105" s="7"/>
      <c r="AB105" s="6"/>
      <c r="AC105" s="6"/>
      <c r="AD105" s="6"/>
      <c r="AE105" s="6"/>
      <c r="AF105" s="6"/>
    </row>
    <row r="106" ht="14.25" customHeight="1">
      <c r="A106" s="6"/>
      <c r="B106" s="6"/>
      <c r="C106" s="6"/>
      <c r="D106" s="6"/>
      <c r="E106" s="136"/>
      <c r="F106" s="136"/>
      <c r="G106" s="136"/>
      <c r="H106" s="136"/>
      <c r="I106" s="136"/>
      <c r="J106" s="136"/>
      <c r="K106" s="136"/>
      <c r="L106" s="137"/>
      <c r="M106" s="136"/>
      <c r="N106" s="136"/>
      <c r="O106" s="136"/>
      <c r="P106" s="7"/>
      <c r="Q106" s="6"/>
      <c r="R106" s="6"/>
      <c r="S106" s="6"/>
      <c r="T106" s="6"/>
      <c r="U106" s="6"/>
      <c r="V106" s="7"/>
      <c r="W106" s="7"/>
      <c r="X106" s="136"/>
      <c r="Y106" s="7"/>
      <c r="Z106" s="7"/>
      <c r="AA106" s="7"/>
      <c r="AB106" s="6"/>
      <c r="AC106" s="6"/>
      <c r="AD106" s="6"/>
      <c r="AE106" s="6"/>
      <c r="AF106" s="6"/>
    </row>
    <row r="107" ht="14.25" customHeight="1">
      <c r="A107" s="6"/>
      <c r="B107" s="6"/>
      <c r="C107" s="6"/>
      <c r="D107" s="6"/>
      <c r="E107" s="136"/>
      <c r="F107" s="136"/>
      <c r="G107" s="136"/>
      <c r="H107" s="136"/>
      <c r="I107" s="136"/>
      <c r="J107" s="136"/>
      <c r="K107" s="136"/>
      <c r="L107" s="137"/>
      <c r="M107" s="136"/>
      <c r="N107" s="136"/>
      <c r="O107" s="136"/>
      <c r="P107" s="7"/>
      <c r="Q107" s="6"/>
      <c r="R107" s="6"/>
      <c r="S107" s="6"/>
      <c r="T107" s="6"/>
      <c r="U107" s="6"/>
      <c r="V107" s="7"/>
      <c r="W107" s="7"/>
      <c r="X107" s="136"/>
      <c r="Y107" s="7"/>
      <c r="Z107" s="7"/>
      <c r="AA107" s="7"/>
      <c r="AB107" s="6"/>
      <c r="AC107" s="6"/>
      <c r="AD107" s="6"/>
      <c r="AE107" s="6"/>
      <c r="AF107" s="6"/>
    </row>
    <row r="108" ht="14.25" customHeight="1">
      <c r="A108" s="6"/>
      <c r="B108" s="6"/>
      <c r="C108" s="6"/>
      <c r="D108" s="6"/>
      <c r="E108" s="136"/>
      <c r="F108" s="136"/>
      <c r="G108" s="136"/>
      <c r="H108" s="136"/>
      <c r="I108" s="136"/>
      <c r="J108" s="136"/>
      <c r="K108" s="136"/>
      <c r="L108" s="137"/>
      <c r="M108" s="136"/>
      <c r="N108" s="136"/>
      <c r="O108" s="136"/>
      <c r="P108" s="7"/>
      <c r="Q108" s="6"/>
      <c r="R108" s="6"/>
      <c r="S108" s="6"/>
      <c r="T108" s="6"/>
      <c r="U108" s="6"/>
      <c r="V108" s="7"/>
      <c r="W108" s="7"/>
      <c r="X108" s="136"/>
      <c r="Y108" s="7"/>
      <c r="Z108" s="7"/>
      <c r="AA108" s="7"/>
      <c r="AB108" s="6"/>
      <c r="AC108" s="6"/>
      <c r="AD108" s="6"/>
      <c r="AE108" s="6"/>
      <c r="AF108" s="6"/>
    </row>
    <row r="109" ht="14.25" customHeight="1">
      <c r="A109" s="6"/>
      <c r="B109" s="6"/>
      <c r="C109" s="6"/>
      <c r="D109" s="6"/>
      <c r="E109" s="136"/>
      <c r="F109" s="136"/>
      <c r="G109" s="136"/>
      <c r="H109" s="136"/>
      <c r="I109" s="136"/>
      <c r="J109" s="136"/>
      <c r="K109" s="136"/>
      <c r="L109" s="137"/>
      <c r="M109" s="136"/>
      <c r="N109" s="136"/>
      <c r="O109" s="136"/>
      <c r="P109" s="7"/>
      <c r="Q109" s="6"/>
      <c r="R109" s="6"/>
      <c r="S109" s="6"/>
      <c r="T109" s="6"/>
      <c r="U109" s="6"/>
      <c r="V109" s="7"/>
      <c r="W109" s="7"/>
      <c r="X109" s="136"/>
      <c r="Y109" s="7"/>
      <c r="Z109" s="7"/>
      <c r="AA109" s="7"/>
      <c r="AB109" s="6"/>
      <c r="AC109" s="6"/>
      <c r="AD109" s="6"/>
      <c r="AE109" s="6"/>
      <c r="AF109" s="6"/>
    </row>
    <row r="110" ht="14.25" customHeight="1">
      <c r="A110" s="6"/>
      <c r="B110" s="6"/>
      <c r="C110" s="6"/>
      <c r="D110" s="6"/>
      <c r="E110" s="136"/>
      <c r="F110" s="136"/>
      <c r="G110" s="136"/>
      <c r="H110" s="136"/>
      <c r="I110" s="136"/>
      <c r="J110" s="136"/>
      <c r="K110" s="136"/>
      <c r="L110" s="137"/>
      <c r="M110" s="136"/>
      <c r="N110" s="136"/>
      <c r="O110" s="136"/>
      <c r="P110" s="7"/>
      <c r="Q110" s="6"/>
      <c r="R110" s="6"/>
      <c r="S110" s="6"/>
      <c r="T110" s="6"/>
      <c r="U110" s="6"/>
      <c r="V110" s="7"/>
      <c r="W110" s="7"/>
      <c r="X110" s="136"/>
      <c r="Y110" s="7"/>
      <c r="Z110" s="7"/>
      <c r="AA110" s="7"/>
      <c r="AB110" s="6"/>
      <c r="AC110" s="6"/>
      <c r="AD110" s="6"/>
      <c r="AE110" s="6"/>
      <c r="AF110" s="6"/>
    </row>
    <row r="111" ht="14.25" customHeight="1">
      <c r="A111" s="6"/>
      <c r="B111" s="6"/>
      <c r="C111" s="6"/>
      <c r="D111" s="6"/>
      <c r="E111" s="136"/>
      <c r="F111" s="136"/>
      <c r="G111" s="136"/>
      <c r="H111" s="136"/>
      <c r="I111" s="136"/>
      <c r="J111" s="136"/>
      <c r="K111" s="136"/>
      <c r="L111" s="137"/>
      <c r="M111" s="136"/>
      <c r="N111" s="136"/>
      <c r="O111" s="136"/>
      <c r="P111" s="7"/>
      <c r="Q111" s="6"/>
      <c r="R111" s="6"/>
      <c r="S111" s="6"/>
      <c r="T111" s="6"/>
      <c r="U111" s="6"/>
      <c r="V111" s="7"/>
      <c r="W111" s="7"/>
      <c r="X111" s="136"/>
      <c r="Y111" s="7"/>
      <c r="Z111" s="7"/>
      <c r="AA111" s="7"/>
      <c r="AB111" s="6"/>
      <c r="AC111" s="6"/>
      <c r="AD111" s="6"/>
      <c r="AE111" s="6"/>
      <c r="AF111" s="6"/>
    </row>
    <row r="112" ht="14.25" customHeight="1">
      <c r="A112" s="6"/>
      <c r="B112" s="6"/>
      <c r="C112" s="6"/>
      <c r="D112" s="6"/>
      <c r="E112" s="136"/>
      <c r="F112" s="136"/>
      <c r="G112" s="136"/>
      <c r="H112" s="136"/>
      <c r="I112" s="136"/>
      <c r="J112" s="136"/>
      <c r="K112" s="136"/>
      <c r="L112" s="137"/>
      <c r="M112" s="136"/>
      <c r="N112" s="136"/>
      <c r="O112" s="136"/>
      <c r="P112" s="7"/>
      <c r="Q112" s="6"/>
      <c r="R112" s="6"/>
      <c r="S112" s="6"/>
      <c r="T112" s="6"/>
      <c r="U112" s="6"/>
      <c r="V112" s="7"/>
      <c r="W112" s="7"/>
      <c r="X112" s="136"/>
      <c r="Y112" s="7"/>
      <c r="Z112" s="7"/>
      <c r="AA112" s="7"/>
      <c r="AB112" s="6"/>
      <c r="AC112" s="6"/>
      <c r="AD112" s="6"/>
      <c r="AE112" s="6"/>
      <c r="AF112" s="6"/>
    </row>
    <row r="113" ht="14.25" customHeight="1">
      <c r="A113" s="6"/>
      <c r="B113" s="6"/>
      <c r="C113" s="6"/>
      <c r="D113" s="6"/>
      <c r="E113" s="136"/>
      <c r="F113" s="136"/>
      <c r="G113" s="136"/>
      <c r="H113" s="136"/>
      <c r="I113" s="136"/>
      <c r="J113" s="136"/>
      <c r="K113" s="136"/>
      <c r="L113" s="137"/>
      <c r="M113" s="136"/>
      <c r="N113" s="136"/>
      <c r="O113" s="136"/>
      <c r="P113" s="7"/>
      <c r="Q113" s="6"/>
      <c r="R113" s="6"/>
      <c r="S113" s="6"/>
      <c r="T113" s="6"/>
      <c r="U113" s="6"/>
      <c r="V113" s="7"/>
      <c r="W113" s="7"/>
      <c r="X113" s="136"/>
      <c r="Y113" s="7"/>
      <c r="Z113" s="7"/>
      <c r="AA113" s="7"/>
      <c r="AB113" s="6"/>
      <c r="AC113" s="6"/>
      <c r="AD113" s="6"/>
      <c r="AE113" s="6"/>
      <c r="AF113" s="6"/>
    </row>
    <row r="114" ht="14.25" customHeight="1">
      <c r="A114" s="6"/>
      <c r="B114" s="6"/>
      <c r="C114" s="6"/>
      <c r="D114" s="6"/>
      <c r="E114" s="136"/>
      <c r="F114" s="136"/>
      <c r="G114" s="136"/>
      <c r="H114" s="136"/>
      <c r="I114" s="136"/>
      <c r="J114" s="136"/>
      <c r="K114" s="136"/>
      <c r="L114" s="137"/>
      <c r="M114" s="136"/>
      <c r="N114" s="136"/>
      <c r="O114" s="136"/>
      <c r="P114" s="7"/>
      <c r="Q114" s="6"/>
      <c r="R114" s="6"/>
      <c r="S114" s="6"/>
      <c r="T114" s="6"/>
      <c r="U114" s="6"/>
      <c r="V114" s="7"/>
      <c r="W114" s="7"/>
      <c r="X114" s="136"/>
      <c r="Y114" s="7"/>
      <c r="Z114" s="7"/>
      <c r="AA114" s="7"/>
      <c r="AB114" s="6"/>
      <c r="AC114" s="6"/>
      <c r="AD114" s="6"/>
      <c r="AE114" s="6"/>
      <c r="AF114" s="6"/>
    </row>
    <row r="115" ht="14.25" customHeight="1">
      <c r="A115" s="6"/>
      <c r="B115" s="6"/>
      <c r="C115" s="6"/>
      <c r="D115" s="6"/>
      <c r="E115" s="136"/>
      <c r="F115" s="136"/>
      <c r="G115" s="136"/>
      <c r="H115" s="136"/>
      <c r="I115" s="136"/>
      <c r="J115" s="136"/>
      <c r="K115" s="136"/>
      <c r="L115" s="137"/>
      <c r="M115" s="136"/>
      <c r="N115" s="136"/>
      <c r="O115" s="136"/>
      <c r="P115" s="7"/>
      <c r="Q115" s="6"/>
      <c r="R115" s="6"/>
      <c r="S115" s="6"/>
      <c r="T115" s="6"/>
      <c r="U115" s="6"/>
      <c r="V115" s="7"/>
      <c r="W115" s="7"/>
      <c r="X115" s="136"/>
      <c r="Y115" s="7"/>
      <c r="Z115" s="7"/>
      <c r="AA115" s="7"/>
      <c r="AB115" s="6"/>
      <c r="AC115" s="6"/>
      <c r="AD115" s="6"/>
      <c r="AE115" s="6"/>
      <c r="AF115" s="6"/>
    </row>
    <row r="116" ht="14.25" customHeight="1">
      <c r="A116" s="6"/>
      <c r="B116" s="6"/>
      <c r="C116" s="6"/>
      <c r="D116" s="6"/>
      <c r="E116" s="136"/>
      <c r="F116" s="136"/>
      <c r="G116" s="136"/>
      <c r="H116" s="136"/>
      <c r="I116" s="136"/>
      <c r="J116" s="136"/>
      <c r="K116" s="136"/>
      <c r="L116" s="137"/>
      <c r="M116" s="136"/>
      <c r="N116" s="136"/>
      <c r="O116" s="136"/>
      <c r="P116" s="7"/>
      <c r="Q116" s="6"/>
      <c r="R116" s="6"/>
      <c r="S116" s="6"/>
      <c r="T116" s="6"/>
      <c r="U116" s="6"/>
      <c r="V116" s="7"/>
      <c r="W116" s="7"/>
      <c r="X116" s="136"/>
      <c r="Y116" s="7"/>
      <c r="Z116" s="7"/>
      <c r="AA116" s="7"/>
      <c r="AB116" s="6"/>
      <c r="AC116" s="6"/>
      <c r="AD116" s="6"/>
      <c r="AE116" s="6"/>
      <c r="AF116" s="6"/>
    </row>
    <row r="117" ht="14.25" customHeight="1">
      <c r="A117" s="6"/>
      <c r="B117" s="6"/>
      <c r="C117" s="6"/>
      <c r="D117" s="6"/>
      <c r="E117" s="136"/>
      <c r="F117" s="136"/>
      <c r="G117" s="136"/>
      <c r="H117" s="136"/>
      <c r="I117" s="136"/>
      <c r="J117" s="136"/>
      <c r="K117" s="136"/>
      <c r="L117" s="137"/>
      <c r="M117" s="136"/>
      <c r="N117" s="136"/>
      <c r="O117" s="136"/>
      <c r="P117" s="7"/>
      <c r="Q117" s="6"/>
      <c r="R117" s="6"/>
      <c r="S117" s="6"/>
      <c r="T117" s="6"/>
      <c r="U117" s="6"/>
      <c r="V117" s="7"/>
      <c r="W117" s="7"/>
      <c r="X117" s="136"/>
      <c r="Y117" s="7"/>
      <c r="Z117" s="7"/>
      <c r="AA117" s="7"/>
      <c r="AB117" s="6"/>
      <c r="AC117" s="6"/>
      <c r="AD117" s="6"/>
      <c r="AE117" s="6"/>
      <c r="AF117" s="6"/>
    </row>
    <row r="118" ht="14.25" customHeight="1">
      <c r="A118" s="6"/>
      <c r="B118" s="6"/>
      <c r="C118" s="6"/>
      <c r="D118" s="6"/>
      <c r="E118" s="136"/>
      <c r="F118" s="136"/>
      <c r="G118" s="136"/>
      <c r="H118" s="136"/>
      <c r="I118" s="136"/>
      <c r="J118" s="136"/>
      <c r="K118" s="136"/>
      <c r="L118" s="137"/>
      <c r="M118" s="136"/>
      <c r="N118" s="136"/>
      <c r="O118" s="136"/>
      <c r="P118" s="7"/>
      <c r="Q118" s="6"/>
      <c r="R118" s="6"/>
      <c r="S118" s="6"/>
      <c r="T118" s="6"/>
      <c r="U118" s="6"/>
      <c r="V118" s="7"/>
      <c r="W118" s="7"/>
      <c r="X118" s="136"/>
      <c r="Y118" s="7"/>
      <c r="Z118" s="7"/>
      <c r="AA118" s="7"/>
      <c r="AB118" s="6"/>
      <c r="AC118" s="6"/>
      <c r="AD118" s="6"/>
      <c r="AE118" s="6"/>
      <c r="AF118" s="6"/>
    </row>
    <row r="119" ht="14.25" customHeight="1">
      <c r="A119" s="6"/>
      <c r="B119" s="6"/>
      <c r="C119" s="6"/>
      <c r="D119" s="6"/>
      <c r="E119" s="136"/>
      <c r="F119" s="136"/>
      <c r="G119" s="136"/>
      <c r="H119" s="136"/>
      <c r="I119" s="136"/>
      <c r="J119" s="136"/>
      <c r="K119" s="136"/>
      <c r="L119" s="137"/>
      <c r="M119" s="136"/>
      <c r="N119" s="136"/>
      <c r="O119" s="136"/>
      <c r="P119" s="7"/>
      <c r="Q119" s="6"/>
      <c r="R119" s="6"/>
      <c r="S119" s="6"/>
      <c r="T119" s="6"/>
      <c r="U119" s="6"/>
      <c r="V119" s="7"/>
      <c r="W119" s="7"/>
      <c r="X119" s="136"/>
      <c r="Y119" s="7"/>
      <c r="Z119" s="7"/>
      <c r="AA119" s="7"/>
      <c r="AB119" s="6"/>
      <c r="AC119" s="6"/>
      <c r="AD119" s="6"/>
      <c r="AE119" s="6"/>
      <c r="AF119" s="6"/>
    </row>
    <row r="120" ht="14.25" customHeight="1">
      <c r="A120" s="6"/>
      <c r="B120" s="6"/>
      <c r="C120" s="6"/>
      <c r="D120" s="6"/>
      <c r="E120" s="136"/>
      <c r="F120" s="136"/>
      <c r="G120" s="136"/>
      <c r="H120" s="136"/>
      <c r="I120" s="136"/>
      <c r="J120" s="136"/>
      <c r="K120" s="136"/>
      <c r="L120" s="137"/>
      <c r="M120" s="136"/>
      <c r="N120" s="136"/>
      <c r="O120" s="136"/>
      <c r="P120" s="7"/>
      <c r="Q120" s="6"/>
      <c r="R120" s="6"/>
      <c r="S120" s="6"/>
      <c r="T120" s="6"/>
      <c r="U120" s="6"/>
      <c r="V120" s="7"/>
      <c r="W120" s="7"/>
      <c r="X120" s="136"/>
      <c r="Y120" s="7"/>
      <c r="Z120" s="7"/>
      <c r="AA120" s="7"/>
      <c r="AB120" s="6"/>
      <c r="AC120" s="6"/>
      <c r="AD120" s="6"/>
      <c r="AE120" s="6"/>
      <c r="AF120" s="6"/>
    </row>
    <row r="121" ht="14.25" customHeight="1">
      <c r="A121" s="6"/>
      <c r="B121" s="6"/>
      <c r="C121" s="6"/>
      <c r="D121" s="6"/>
      <c r="E121" s="136"/>
      <c r="F121" s="136"/>
      <c r="G121" s="136"/>
      <c r="H121" s="136"/>
      <c r="I121" s="136"/>
      <c r="J121" s="136"/>
      <c r="K121" s="136"/>
      <c r="L121" s="137"/>
      <c r="M121" s="136"/>
      <c r="N121" s="136"/>
      <c r="O121" s="136"/>
      <c r="P121" s="7"/>
      <c r="Q121" s="6"/>
      <c r="R121" s="6"/>
      <c r="S121" s="6"/>
      <c r="T121" s="6"/>
      <c r="U121" s="6"/>
      <c r="V121" s="7"/>
      <c r="W121" s="7"/>
      <c r="X121" s="136"/>
      <c r="Y121" s="7"/>
      <c r="Z121" s="7"/>
      <c r="AA121" s="7"/>
      <c r="AB121" s="6"/>
      <c r="AC121" s="6"/>
      <c r="AD121" s="6"/>
      <c r="AE121" s="6"/>
      <c r="AF121" s="6"/>
    </row>
    <row r="122" ht="14.25" customHeight="1">
      <c r="A122" s="6"/>
      <c r="B122" s="6"/>
      <c r="C122" s="6"/>
      <c r="D122" s="6"/>
      <c r="E122" s="136"/>
      <c r="F122" s="136"/>
      <c r="G122" s="136"/>
      <c r="H122" s="136"/>
      <c r="I122" s="136"/>
      <c r="J122" s="136"/>
      <c r="K122" s="136"/>
      <c r="L122" s="137"/>
      <c r="M122" s="136"/>
      <c r="N122" s="136"/>
      <c r="O122" s="136"/>
      <c r="P122" s="7"/>
      <c r="Q122" s="6"/>
      <c r="R122" s="6"/>
      <c r="S122" s="6"/>
      <c r="T122" s="6"/>
      <c r="U122" s="6"/>
      <c r="V122" s="7"/>
      <c r="W122" s="7"/>
      <c r="X122" s="136"/>
      <c r="Y122" s="7"/>
      <c r="Z122" s="7"/>
      <c r="AA122" s="7"/>
      <c r="AB122" s="6"/>
      <c r="AC122" s="6"/>
      <c r="AD122" s="6"/>
      <c r="AE122" s="6"/>
      <c r="AF122" s="6"/>
    </row>
    <row r="123" ht="14.25" customHeight="1">
      <c r="A123" s="6"/>
      <c r="B123" s="6"/>
      <c r="C123" s="6"/>
      <c r="D123" s="6"/>
      <c r="E123" s="136"/>
      <c r="F123" s="136"/>
      <c r="G123" s="136"/>
      <c r="H123" s="136"/>
      <c r="I123" s="136"/>
      <c r="J123" s="136"/>
      <c r="K123" s="136"/>
      <c r="L123" s="137"/>
      <c r="M123" s="136"/>
      <c r="N123" s="136"/>
      <c r="O123" s="136"/>
      <c r="P123" s="7"/>
      <c r="Q123" s="6"/>
      <c r="R123" s="6"/>
      <c r="S123" s="6"/>
      <c r="T123" s="6"/>
      <c r="U123" s="6"/>
      <c r="V123" s="7"/>
      <c r="W123" s="7"/>
      <c r="X123" s="136"/>
      <c r="Y123" s="7"/>
      <c r="Z123" s="7"/>
      <c r="AA123" s="7"/>
      <c r="AB123" s="6"/>
      <c r="AC123" s="6"/>
      <c r="AD123" s="6"/>
      <c r="AE123" s="6"/>
      <c r="AF123" s="6"/>
    </row>
    <row r="124" ht="14.25" customHeight="1">
      <c r="A124" s="6"/>
      <c r="B124" s="6"/>
      <c r="C124" s="6"/>
      <c r="D124" s="6"/>
      <c r="E124" s="136"/>
      <c r="F124" s="136"/>
      <c r="G124" s="136"/>
      <c r="H124" s="136"/>
      <c r="I124" s="136"/>
      <c r="J124" s="136"/>
      <c r="K124" s="136"/>
      <c r="L124" s="137"/>
      <c r="M124" s="136"/>
      <c r="N124" s="136"/>
      <c r="O124" s="136"/>
      <c r="P124" s="7"/>
      <c r="Q124" s="6"/>
      <c r="R124" s="6"/>
      <c r="S124" s="6"/>
      <c r="T124" s="6"/>
      <c r="U124" s="6"/>
      <c r="V124" s="7"/>
      <c r="W124" s="7"/>
      <c r="X124" s="136"/>
      <c r="Y124" s="7"/>
      <c r="Z124" s="7"/>
      <c r="AA124" s="7"/>
      <c r="AB124" s="6"/>
      <c r="AC124" s="6"/>
      <c r="AD124" s="6"/>
      <c r="AE124" s="6"/>
      <c r="AF124" s="6"/>
    </row>
    <row r="125" ht="14.25" customHeight="1">
      <c r="A125" s="6"/>
      <c r="B125" s="6"/>
      <c r="C125" s="6"/>
      <c r="D125" s="6"/>
      <c r="E125" s="136"/>
      <c r="F125" s="136"/>
      <c r="G125" s="136"/>
      <c r="H125" s="136"/>
      <c r="I125" s="136"/>
      <c r="J125" s="136"/>
      <c r="K125" s="136"/>
      <c r="L125" s="137"/>
      <c r="M125" s="136"/>
      <c r="N125" s="136"/>
      <c r="O125" s="136"/>
      <c r="P125" s="7"/>
      <c r="Q125" s="6"/>
      <c r="R125" s="6"/>
      <c r="S125" s="6"/>
      <c r="T125" s="6"/>
      <c r="U125" s="6"/>
      <c r="V125" s="7"/>
      <c r="W125" s="7"/>
      <c r="X125" s="136"/>
      <c r="Y125" s="7"/>
      <c r="Z125" s="7"/>
      <c r="AA125" s="7"/>
      <c r="AB125" s="6"/>
      <c r="AC125" s="6"/>
      <c r="AD125" s="6"/>
      <c r="AE125" s="6"/>
      <c r="AF125" s="6"/>
    </row>
    <row r="126" ht="14.25" customHeight="1">
      <c r="A126" s="6"/>
      <c r="B126" s="6"/>
      <c r="C126" s="6"/>
      <c r="D126" s="6"/>
      <c r="E126" s="136"/>
      <c r="F126" s="136"/>
      <c r="G126" s="136"/>
      <c r="H126" s="136"/>
      <c r="I126" s="136"/>
      <c r="J126" s="136"/>
      <c r="K126" s="136"/>
      <c r="L126" s="137"/>
      <c r="M126" s="136"/>
      <c r="N126" s="136"/>
      <c r="O126" s="136"/>
      <c r="P126" s="7"/>
      <c r="Q126" s="6"/>
      <c r="R126" s="6"/>
      <c r="S126" s="6"/>
      <c r="T126" s="6"/>
      <c r="U126" s="6"/>
      <c r="V126" s="7"/>
      <c r="W126" s="7"/>
      <c r="X126" s="136"/>
      <c r="Y126" s="7"/>
      <c r="Z126" s="7"/>
      <c r="AA126" s="7"/>
      <c r="AB126" s="6"/>
      <c r="AC126" s="6"/>
      <c r="AD126" s="6"/>
      <c r="AE126" s="6"/>
      <c r="AF126" s="6"/>
    </row>
    <row r="127" ht="14.25" customHeight="1">
      <c r="A127" s="6"/>
      <c r="B127" s="6"/>
      <c r="C127" s="6"/>
      <c r="D127" s="6"/>
      <c r="E127" s="136"/>
      <c r="F127" s="136"/>
      <c r="G127" s="136"/>
      <c r="H127" s="136"/>
      <c r="I127" s="136"/>
      <c r="J127" s="136"/>
      <c r="K127" s="136"/>
      <c r="L127" s="137"/>
      <c r="M127" s="136"/>
      <c r="N127" s="136"/>
      <c r="O127" s="136"/>
      <c r="P127" s="7"/>
      <c r="Q127" s="6"/>
      <c r="R127" s="6"/>
      <c r="S127" s="6"/>
      <c r="T127" s="6"/>
      <c r="U127" s="6"/>
      <c r="V127" s="7"/>
      <c r="W127" s="7"/>
      <c r="X127" s="136"/>
      <c r="Y127" s="7"/>
      <c r="Z127" s="7"/>
      <c r="AA127" s="7"/>
      <c r="AB127" s="6"/>
      <c r="AC127" s="6"/>
      <c r="AD127" s="6"/>
      <c r="AE127" s="6"/>
      <c r="AF127" s="6"/>
    </row>
    <row r="128" ht="14.25" customHeight="1">
      <c r="A128" s="6"/>
      <c r="B128" s="6"/>
      <c r="C128" s="6"/>
      <c r="D128" s="6"/>
      <c r="E128" s="136"/>
      <c r="F128" s="136"/>
      <c r="G128" s="136"/>
      <c r="H128" s="136"/>
      <c r="I128" s="136"/>
      <c r="J128" s="136"/>
      <c r="K128" s="136"/>
      <c r="L128" s="137"/>
      <c r="M128" s="136"/>
      <c r="N128" s="136"/>
      <c r="O128" s="136"/>
      <c r="P128" s="7"/>
      <c r="Q128" s="6"/>
      <c r="R128" s="6"/>
      <c r="S128" s="6"/>
      <c r="T128" s="6"/>
      <c r="U128" s="6"/>
      <c r="V128" s="7"/>
      <c r="W128" s="7"/>
      <c r="X128" s="136"/>
      <c r="Y128" s="7"/>
      <c r="Z128" s="7"/>
      <c r="AA128" s="7"/>
      <c r="AB128" s="6"/>
      <c r="AC128" s="6"/>
      <c r="AD128" s="6"/>
      <c r="AE128" s="6"/>
      <c r="AF128" s="6"/>
    </row>
    <row r="129" ht="14.25" customHeight="1">
      <c r="A129" s="6"/>
      <c r="B129" s="6"/>
      <c r="C129" s="6"/>
      <c r="D129" s="6"/>
      <c r="E129" s="136"/>
      <c r="F129" s="136"/>
      <c r="G129" s="136"/>
      <c r="H129" s="136"/>
      <c r="I129" s="136"/>
      <c r="J129" s="136"/>
      <c r="K129" s="136"/>
      <c r="L129" s="137"/>
      <c r="M129" s="136"/>
      <c r="N129" s="136"/>
      <c r="O129" s="136"/>
      <c r="P129" s="7"/>
      <c r="Q129" s="6"/>
      <c r="R129" s="6"/>
      <c r="S129" s="6"/>
      <c r="T129" s="6"/>
      <c r="U129" s="6"/>
      <c r="V129" s="7"/>
      <c r="W129" s="7"/>
      <c r="X129" s="136"/>
      <c r="Y129" s="7"/>
      <c r="Z129" s="7"/>
      <c r="AA129" s="7"/>
      <c r="AB129" s="6"/>
      <c r="AC129" s="6"/>
      <c r="AD129" s="6"/>
      <c r="AE129" s="6"/>
      <c r="AF129" s="6"/>
    </row>
    <row r="130" ht="14.25" customHeight="1">
      <c r="A130" s="6"/>
      <c r="B130" s="6"/>
      <c r="C130" s="6"/>
      <c r="D130" s="6"/>
      <c r="E130" s="136"/>
      <c r="F130" s="136"/>
      <c r="G130" s="136"/>
      <c r="H130" s="136"/>
      <c r="I130" s="136"/>
      <c r="J130" s="136"/>
      <c r="K130" s="136"/>
      <c r="L130" s="137"/>
      <c r="M130" s="136"/>
      <c r="N130" s="136"/>
      <c r="O130" s="136"/>
      <c r="P130" s="7"/>
      <c r="Q130" s="6"/>
      <c r="R130" s="6"/>
      <c r="S130" s="6"/>
      <c r="T130" s="6"/>
      <c r="U130" s="6"/>
      <c r="V130" s="7"/>
      <c r="W130" s="7"/>
      <c r="X130" s="136"/>
      <c r="Y130" s="7"/>
      <c r="Z130" s="7"/>
      <c r="AA130" s="7"/>
      <c r="AB130" s="6"/>
      <c r="AC130" s="6"/>
      <c r="AD130" s="6"/>
      <c r="AE130" s="6"/>
      <c r="AF130" s="6"/>
    </row>
    <row r="131" ht="14.25" customHeight="1">
      <c r="A131" s="6"/>
      <c r="B131" s="6"/>
      <c r="C131" s="6"/>
      <c r="D131" s="6"/>
      <c r="E131" s="136"/>
      <c r="F131" s="136"/>
      <c r="G131" s="136"/>
      <c r="H131" s="136"/>
      <c r="I131" s="136"/>
      <c r="J131" s="136"/>
      <c r="K131" s="136"/>
      <c r="L131" s="137"/>
      <c r="M131" s="136"/>
      <c r="N131" s="136"/>
      <c r="O131" s="136"/>
      <c r="P131" s="7"/>
      <c r="Q131" s="6"/>
      <c r="R131" s="6"/>
      <c r="S131" s="6"/>
      <c r="T131" s="6"/>
      <c r="U131" s="6"/>
      <c r="V131" s="7"/>
      <c r="W131" s="7"/>
      <c r="X131" s="136"/>
      <c r="Y131" s="7"/>
      <c r="Z131" s="7"/>
      <c r="AA131" s="7"/>
      <c r="AB131" s="6"/>
      <c r="AC131" s="6"/>
      <c r="AD131" s="6"/>
      <c r="AE131" s="6"/>
      <c r="AF131" s="6"/>
    </row>
    <row r="132" ht="14.25" customHeight="1">
      <c r="A132" s="6"/>
      <c r="B132" s="6"/>
      <c r="C132" s="6"/>
      <c r="D132" s="6"/>
      <c r="E132" s="136"/>
      <c r="F132" s="136"/>
      <c r="G132" s="136"/>
      <c r="H132" s="136"/>
      <c r="I132" s="136"/>
      <c r="J132" s="136"/>
      <c r="K132" s="136"/>
      <c r="L132" s="137"/>
      <c r="M132" s="136"/>
      <c r="N132" s="136"/>
      <c r="O132" s="136"/>
      <c r="P132" s="7"/>
      <c r="Q132" s="6"/>
      <c r="R132" s="6"/>
      <c r="S132" s="6"/>
      <c r="T132" s="6"/>
      <c r="U132" s="6"/>
      <c r="V132" s="7"/>
      <c r="W132" s="7"/>
      <c r="X132" s="136"/>
      <c r="Y132" s="7"/>
      <c r="Z132" s="7"/>
      <c r="AA132" s="7"/>
      <c r="AB132" s="6"/>
      <c r="AC132" s="6"/>
      <c r="AD132" s="6"/>
      <c r="AE132" s="6"/>
      <c r="AF132" s="6"/>
    </row>
    <row r="133" ht="14.25" customHeight="1">
      <c r="A133" s="6"/>
      <c r="B133" s="6"/>
      <c r="C133" s="6"/>
      <c r="D133" s="6"/>
      <c r="E133" s="136"/>
      <c r="F133" s="136"/>
      <c r="G133" s="136"/>
      <c r="H133" s="136"/>
      <c r="I133" s="136"/>
      <c r="J133" s="136"/>
      <c r="K133" s="136"/>
      <c r="L133" s="137"/>
      <c r="M133" s="136"/>
      <c r="N133" s="136"/>
      <c r="O133" s="136"/>
      <c r="P133" s="7"/>
      <c r="Q133" s="6"/>
      <c r="R133" s="6"/>
      <c r="S133" s="6"/>
      <c r="T133" s="6"/>
      <c r="U133" s="6"/>
      <c r="V133" s="7"/>
      <c r="W133" s="7"/>
      <c r="X133" s="136"/>
      <c r="Y133" s="7"/>
      <c r="Z133" s="7"/>
      <c r="AA133" s="7"/>
      <c r="AB133" s="6"/>
      <c r="AC133" s="6"/>
      <c r="AD133" s="6"/>
      <c r="AE133" s="6"/>
      <c r="AF133" s="6"/>
    </row>
    <row r="134" ht="14.25" customHeight="1">
      <c r="A134" s="6"/>
      <c r="B134" s="6"/>
      <c r="C134" s="6"/>
      <c r="D134" s="6"/>
      <c r="E134" s="136"/>
      <c r="F134" s="136"/>
      <c r="G134" s="136"/>
      <c r="H134" s="136"/>
      <c r="I134" s="136"/>
      <c r="J134" s="136"/>
      <c r="K134" s="136"/>
      <c r="L134" s="137"/>
      <c r="M134" s="136"/>
      <c r="N134" s="136"/>
      <c r="O134" s="136"/>
      <c r="P134" s="7"/>
      <c r="Q134" s="6"/>
      <c r="R134" s="6"/>
      <c r="S134" s="6"/>
      <c r="T134" s="6"/>
      <c r="U134" s="6"/>
      <c r="V134" s="7"/>
      <c r="W134" s="7"/>
      <c r="X134" s="136"/>
      <c r="Y134" s="7"/>
      <c r="Z134" s="7"/>
      <c r="AA134" s="7"/>
      <c r="AB134" s="6"/>
      <c r="AC134" s="6"/>
      <c r="AD134" s="6"/>
      <c r="AE134" s="6"/>
      <c r="AF134" s="6"/>
    </row>
    <row r="135" ht="14.25" customHeight="1">
      <c r="A135" s="6"/>
      <c r="B135" s="6"/>
      <c r="C135" s="6"/>
      <c r="D135" s="6"/>
      <c r="E135" s="136"/>
      <c r="F135" s="136"/>
      <c r="G135" s="136"/>
      <c r="H135" s="136"/>
      <c r="I135" s="136"/>
      <c r="J135" s="136"/>
      <c r="K135" s="136"/>
      <c r="L135" s="137"/>
      <c r="M135" s="136"/>
      <c r="N135" s="136"/>
      <c r="O135" s="136"/>
      <c r="P135" s="7"/>
      <c r="Q135" s="6"/>
      <c r="R135" s="6"/>
      <c r="S135" s="6"/>
      <c r="T135" s="6"/>
      <c r="U135" s="6"/>
      <c r="V135" s="7"/>
      <c r="W135" s="7"/>
      <c r="X135" s="136"/>
      <c r="Y135" s="7"/>
      <c r="Z135" s="7"/>
      <c r="AA135" s="7"/>
      <c r="AB135" s="6"/>
      <c r="AC135" s="6"/>
      <c r="AD135" s="6"/>
      <c r="AE135" s="6"/>
      <c r="AF135" s="6"/>
    </row>
    <row r="136" ht="14.25" customHeight="1">
      <c r="A136" s="6"/>
      <c r="B136" s="6"/>
      <c r="C136" s="6"/>
      <c r="D136" s="6"/>
      <c r="E136" s="136"/>
      <c r="F136" s="136"/>
      <c r="G136" s="136"/>
      <c r="H136" s="136"/>
      <c r="I136" s="136"/>
      <c r="J136" s="136"/>
      <c r="K136" s="136"/>
      <c r="L136" s="137"/>
      <c r="M136" s="136"/>
      <c r="N136" s="136"/>
      <c r="O136" s="136"/>
      <c r="P136" s="7"/>
      <c r="Q136" s="6"/>
      <c r="R136" s="6"/>
      <c r="S136" s="6"/>
      <c r="T136" s="6"/>
      <c r="U136" s="6"/>
      <c r="V136" s="7"/>
      <c r="W136" s="7"/>
      <c r="X136" s="136"/>
      <c r="Y136" s="7"/>
      <c r="Z136" s="7"/>
      <c r="AA136" s="7"/>
      <c r="AB136" s="6"/>
      <c r="AC136" s="6"/>
      <c r="AD136" s="6"/>
      <c r="AE136" s="6"/>
      <c r="AF136" s="6"/>
    </row>
    <row r="137" ht="14.25" customHeight="1">
      <c r="A137" s="6"/>
      <c r="B137" s="6"/>
      <c r="C137" s="6"/>
      <c r="D137" s="6"/>
      <c r="E137" s="136"/>
      <c r="F137" s="136"/>
      <c r="G137" s="136"/>
      <c r="H137" s="136"/>
      <c r="I137" s="136"/>
      <c r="J137" s="136"/>
      <c r="K137" s="136"/>
      <c r="L137" s="137"/>
      <c r="M137" s="136"/>
      <c r="N137" s="136"/>
      <c r="O137" s="136"/>
      <c r="P137" s="7"/>
      <c r="Q137" s="6"/>
      <c r="R137" s="6"/>
      <c r="S137" s="6"/>
      <c r="T137" s="6"/>
      <c r="U137" s="6"/>
      <c r="V137" s="7"/>
      <c r="W137" s="7"/>
      <c r="X137" s="136"/>
      <c r="Y137" s="7"/>
      <c r="Z137" s="7"/>
      <c r="AA137" s="7"/>
      <c r="AB137" s="6"/>
      <c r="AC137" s="6"/>
      <c r="AD137" s="6"/>
      <c r="AE137" s="6"/>
      <c r="AF137" s="6"/>
    </row>
    <row r="138" ht="14.25" customHeight="1">
      <c r="A138" s="6"/>
      <c r="B138" s="6"/>
      <c r="C138" s="6"/>
      <c r="D138" s="6"/>
      <c r="E138" s="136"/>
      <c r="F138" s="136"/>
      <c r="G138" s="136"/>
      <c r="H138" s="136"/>
      <c r="I138" s="136"/>
      <c r="J138" s="136"/>
      <c r="K138" s="136"/>
      <c r="L138" s="137"/>
      <c r="M138" s="136"/>
      <c r="N138" s="136"/>
      <c r="O138" s="136"/>
      <c r="P138" s="7"/>
      <c r="Q138" s="6"/>
      <c r="R138" s="6"/>
      <c r="S138" s="6"/>
      <c r="T138" s="6"/>
      <c r="U138" s="6"/>
      <c r="V138" s="7"/>
      <c r="W138" s="7"/>
      <c r="X138" s="136"/>
      <c r="Y138" s="7"/>
      <c r="Z138" s="7"/>
      <c r="AA138" s="7"/>
      <c r="AB138" s="6"/>
      <c r="AC138" s="6"/>
      <c r="AD138" s="6"/>
      <c r="AE138" s="6"/>
      <c r="AF138" s="6"/>
    </row>
    <row r="139" ht="14.25" customHeight="1">
      <c r="A139" s="6"/>
      <c r="B139" s="6"/>
      <c r="C139" s="6"/>
      <c r="D139" s="6"/>
      <c r="E139" s="136"/>
      <c r="F139" s="136"/>
      <c r="G139" s="136"/>
      <c r="H139" s="136"/>
      <c r="I139" s="136"/>
      <c r="J139" s="136"/>
      <c r="K139" s="136"/>
      <c r="L139" s="137"/>
      <c r="M139" s="136"/>
      <c r="N139" s="136"/>
      <c r="O139" s="136"/>
      <c r="P139" s="7"/>
      <c r="Q139" s="6"/>
      <c r="R139" s="6"/>
      <c r="S139" s="6"/>
      <c r="T139" s="6"/>
      <c r="U139" s="6"/>
      <c r="V139" s="7"/>
      <c r="W139" s="7"/>
      <c r="X139" s="136"/>
      <c r="Y139" s="7"/>
      <c r="Z139" s="7"/>
      <c r="AA139" s="7"/>
      <c r="AB139" s="6"/>
      <c r="AC139" s="6"/>
      <c r="AD139" s="6"/>
      <c r="AE139" s="6"/>
      <c r="AF139" s="6"/>
    </row>
    <row r="140" ht="14.25" customHeight="1">
      <c r="A140" s="6"/>
      <c r="B140" s="6"/>
      <c r="C140" s="6"/>
      <c r="D140" s="6"/>
      <c r="E140" s="136"/>
      <c r="F140" s="136"/>
      <c r="G140" s="136"/>
      <c r="H140" s="136"/>
      <c r="I140" s="136"/>
      <c r="J140" s="136"/>
      <c r="K140" s="136"/>
      <c r="L140" s="137"/>
      <c r="M140" s="136"/>
      <c r="N140" s="136"/>
      <c r="O140" s="136"/>
      <c r="P140" s="7"/>
      <c r="Q140" s="6"/>
      <c r="R140" s="6"/>
      <c r="S140" s="6"/>
      <c r="T140" s="6"/>
      <c r="U140" s="6"/>
      <c r="V140" s="7"/>
      <c r="W140" s="7"/>
      <c r="X140" s="136"/>
      <c r="Y140" s="7"/>
      <c r="Z140" s="7"/>
      <c r="AA140" s="7"/>
      <c r="AB140" s="6"/>
      <c r="AC140" s="6"/>
      <c r="AD140" s="6"/>
      <c r="AE140" s="6"/>
      <c r="AF140" s="6"/>
    </row>
    <row r="141" ht="14.25" customHeight="1">
      <c r="A141" s="6"/>
      <c r="B141" s="6"/>
      <c r="C141" s="6"/>
      <c r="D141" s="6"/>
      <c r="E141" s="136"/>
      <c r="F141" s="136"/>
      <c r="G141" s="136"/>
      <c r="H141" s="136"/>
      <c r="I141" s="136"/>
      <c r="J141" s="136"/>
      <c r="K141" s="136"/>
      <c r="L141" s="137"/>
      <c r="M141" s="136"/>
      <c r="N141" s="136"/>
      <c r="O141" s="136"/>
      <c r="P141" s="7"/>
      <c r="Q141" s="6"/>
      <c r="R141" s="6"/>
      <c r="S141" s="6"/>
      <c r="T141" s="6"/>
      <c r="U141" s="6"/>
      <c r="V141" s="7"/>
      <c r="W141" s="7"/>
      <c r="X141" s="136"/>
      <c r="Y141" s="7"/>
      <c r="Z141" s="7"/>
      <c r="AA141" s="7"/>
      <c r="AB141" s="6"/>
      <c r="AC141" s="6"/>
      <c r="AD141" s="6"/>
      <c r="AE141" s="6"/>
      <c r="AF141" s="6"/>
    </row>
    <row r="142" ht="14.25" customHeight="1">
      <c r="A142" s="6"/>
      <c r="B142" s="6"/>
      <c r="C142" s="6"/>
      <c r="D142" s="6"/>
      <c r="E142" s="136"/>
      <c r="F142" s="136"/>
      <c r="G142" s="136"/>
      <c r="H142" s="136"/>
      <c r="I142" s="136"/>
      <c r="J142" s="136"/>
      <c r="K142" s="136"/>
      <c r="L142" s="137"/>
      <c r="M142" s="136"/>
      <c r="N142" s="136"/>
      <c r="O142" s="136"/>
      <c r="P142" s="7"/>
      <c r="Q142" s="6"/>
      <c r="R142" s="6"/>
      <c r="S142" s="6"/>
      <c r="T142" s="6"/>
      <c r="U142" s="6"/>
      <c r="V142" s="7"/>
      <c r="W142" s="7"/>
      <c r="X142" s="136"/>
      <c r="Y142" s="7"/>
      <c r="Z142" s="7"/>
      <c r="AA142" s="7"/>
      <c r="AB142" s="6"/>
      <c r="AC142" s="6"/>
      <c r="AD142" s="6"/>
      <c r="AE142" s="6"/>
      <c r="AF142" s="6"/>
    </row>
    <row r="143" ht="14.25" customHeight="1">
      <c r="A143" s="6"/>
      <c r="B143" s="6"/>
      <c r="C143" s="6"/>
      <c r="D143" s="6"/>
      <c r="E143" s="136"/>
      <c r="F143" s="136"/>
      <c r="G143" s="136"/>
      <c r="H143" s="136"/>
      <c r="I143" s="136"/>
      <c r="J143" s="136"/>
      <c r="K143" s="136"/>
      <c r="L143" s="137"/>
      <c r="M143" s="136"/>
      <c r="N143" s="136"/>
      <c r="O143" s="136"/>
      <c r="P143" s="7"/>
      <c r="Q143" s="6"/>
      <c r="R143" s="6"/>
      <c r="S143" s="6"/>
      <c r="T143" s="6"/>
      <c r="U143" s="6"/>
      <c r="V143" s="7"/>
      <c r="W143" s="7"/>
      <c r="X143" s="136"/>
      <c r="Y143" s="7"/>
      <c r="Z143" s="7"/>
      <c r="AA143" s="7"/>
      <c r="AB143" s="6"/>
      <c r="AC143" s="6"/>
      <c r="AD143" s="6"/>
      <c r="AE143" s="6"/>
      <c r="AF143" s="6"/>
    </row>
    <row r="144" ht="14.25" customHeight="1">
      <c r="A144" s="6"/>
      <c r="B144" s="6"/>
      <c r="C144" s="6"/>
      <c r="D144" s="6"/>
      <c r="E144" s="136"/>
      <c r="F144" s="136"/>
      <c r="G144" s="136"/>
      <c r="H144" s="136"/>
      <c r="I144" s="136"/>
      <c r="J144" s="136"/>
      <c r="K144" s="136"/>
      <c r="L144" s="137"/>
      <c r="M144" s="136"/>
      <c r="N144" s="136"/>
      <c r="O144" s="136"/>
      <c r="P144" s="7"/>
      <c r="Q144" s="6"/>
      <c r="R144" s="6"/>
      <c r="S144" s="6"/>
      <c r="T144" s="6"/>
      <c r="U144" s="6"/>
      <c r="V144" s="7"/>
      <c r="W144" s="7"/>
      <c r="X144" s="136"/>
      <c r="Y144" s="7"/>
      <c r="Z144" s="7"/>
      <c r="AA144" s="7"/>
      <c r="AB144" s="6"/>
      <c r="AC144" s="6"/>
      <c r="AD144" s="6"/>
      <c r="AE144" s="6"/>
      <c r="AF144" s="6"/>
    </row>
    <row r="145" ht="14.25" customHeight="1">
      <c r="A145" s="6"/>
      <c r="B145" s="6"/>
      <c r="C145" s="6"/>
      <c r="D145" s="6"/>
      <c r="E145" s="136"/>
      <c r="F145" s="136"/>
      <c r="G145" s="136"/>
      <c r="H145" s="136"/>
      <c r="I145" s="136"/>
      <c r="J145" s="136"/>
      <c r="K145" s="136"/>
      <c r="L145" s="137"/>
      <c r="M145" s="136"/>
      <c r="N145" s="136"/>
      <c r="O145" s="136"/>
      <c r="P145" s="7"/>
      <c r="Q145" s="6"/>
      <c r="R145" s="6"/>
      <c r="S145" s="6"/>
      <c r="T145" s="6"/>
      <c r="U145" s="6"/>
      <c r="V145" s="7"/>
      <c r="W145" s="7"/>
      <c r="X145" s="136"/>
      <c r="Y145" s="7"/>
      <c r="Z145" s="7"/>
      <c r="AA145" s="7"/>
      <c r="AB145" s="6"/>
      <c r="AC145" s="6"/>
      <c r="AD145" s="6"/>
      <c r="AE145" s="6"/>
      <c r="AF145" s="6"/>
    </row>
    <row r="146" ht="14.25" customHeight="1">
      <c r="A146" s="6"/>
      <c r="B146" s="6"/>
      <c r="C146" s="6"/>
      <c r="D146" s="6"/>
      <c r="E146" s="136"/>
      <c r="F146" s="136"/>
      <c r="G146" s="136"/>
      <c r="H146" s="136"/>
      <c r="I146" s="136"/>
      <c r="J146" s="136"/>
      <c r="K146" s="136"/>
      <c r="L146" s="137"/>
      <c r="M146" s="136"/>
      <c r="N146" s="136"/>
      <c r="O146" s="136"/>
      <c r="P146" s="7"/>
      <c r="Q146" s="6"/>
      <c r="R146" s="6"/>
      <c r="S146" s="6"/>
      <c r="T146" s="6"/>
      <c r="U146" s="6"/>
      <c r="V146" s="7"/>
      <c r="W146" s="7"/>
      <c r="X146" s="136"/>
      <c r="Y146" s="7"/>
      <c r="Z146" s="7"/>
      <c r="AA146" s="7"/>
      <c r="AB146" s="6"/>
      <c r="AC146" s="6"/>
      <c r="AD146" s="6"/>
      <c r="AE146" s="6"/>
      <c r="AF146" s="6"/>
    </row>
    <row r="147" ht="14.25" customHeight="1">
      <c r="A147" s="6"/>
      <c r="B147" s="6"/>
      <c r="C147" s="6"/>
      <c r="D147" s="6"/>
      <c r="E147" s="136"/>
      <c r="F147" s="136"/>
      <c r="G147" s="136"/>
      <c r="H147" s="136"/>
      <c r="I147" s="136"/>
      <c r="J147" s="136"/>
      <c r="K147" s="136"/>
      <c r="L147" s="137"/>
      <c r="M147" s="136"/>
      <c r="N147" s="136"/>
      <c r="O147" s="136"/>
      <c r="P147" s="7"/>
      <c r="Q147" s="6"/>
      <c r="R147" s="6"/>
      <c r="S147" s="6"/>
      <c r="T147" s="6"/>
      <c r="U147" s="6"/>
      <c r="V147" s="7"/>
      <c r="W147" s="7"/>
      <c r="X147" s="136"/>
      <c r="Y147" s="7"/>
      <c r="Z147" s="7"/>
      <c r="AA147" s="7"/>
      <c r="AB147" s="6"/>
      <c r="AC147" s="6"/>
      <c r="AD147" s="6"/>
      <c r="AE147" s="6"/>
      <c r="AF147" s="6"/>
    </row>
    <row r="148" ht="14.25" customHeight="1">
      <c r="A148" s="6"/>
      <c r="B148" s="6"/>
      <c r="C148" s="6"/>
      <c r="D148" s="6"/>
      <c r="E148" s="136"/>
      <c r="F148" s="136"/>
      <c r="G148" s="136"/>
      <c r="H148" s="136"/>
      <c r="I148" s="136"/>
      <c r="J148" s="136"/>
      <c r="K148" s="136"/>
      <c r="L148" s="137"/>
      <c r="M148" s="136"/>
      <c r="N148" s="136"/>
      <c r="O148" s="136"/>
      <c r="P148" s="7"/>
      <c r="Q148" s="6"/>
      <c r="R148" s="6"/>
      <c r="S148" s="6"/>
      <c r="T148" s="6"/>
      <c r="U148" s="6"/>
      <c r="V148" s="7"/>
      <c r="W148" s="7"/>
      <c r="X148" s="136"/>
      <c r="Y148" s="7"/>
      <c r="Z148" s="7"/>
      <c r="AA148" s="7"/>
      <c r="AB148" s="6"/>
      <c r="AC148" s="6"/>
      <c r="AD148" s="6"/>
      <c r="AE148" s="6"/>
      <c r="AF148" s="6"/>
    </row>
    <row r="149" ht="14.25" customHeight="1">
      <c r="A149" s="6"/>
      <c r="B149" s="6"/>
      <c r="C149" s="6"/>
      <c r="D149" s="6"/>
      <c r="E149" s="136"/>
      <c r="F149" s="136"/>
      <c r="G149" s="136"/>
      <c r="H149" s="136"/>
      <c r="I149" s="136"/>
      <c r="J149" s="136"/>
      <c r="K149" s="136"/>
      <c r="L149" s="137"/>
      <c r="M149" s="136"/>
      <c r="N149" s="136"/>
      <c r="O149" s="136"/>
      <c r="P149" s="7"/>
      <c r="Q149" s="6"/>
      <c r="R149" s="6"/>
      <c r="S149" s="6"/>
      <c r="T149" s="6"/>
      <c r="U149" s="6"/>
      <c r="V149" s="7"/>
      <c r="W149" s="7"/>
      <c r="X149" s="136"/>
      <c r="Y149" s="7"/>
      <c r="Z149" s="7"/>
      <c r="AA149" s="7"/>
      <c r="AB149" s="6"/>
      <c r="AC149" s="6"/>
      <c r="AD149" s="6"/>
      <c r="AE149" s="6"/>
      <c r="AF149" s="6"/>
    </row>
    <row r="150" ht="14.25" customHeight="1">
      <c r="A150" s="6"/>
      <c r="B150" s="6"/>
      <c r="C150" s="6"/>
      <c r="D150" s="6"/>
      <c r="E150" s="136"/>
      <c r="F150" s="136"/>
      <c r="G150" s="136"/>
      <c r="H150" s="136"/>
      <c r="I150" s="136"/>
      <c r="J150" s="136"/>
      <c r="K150" s="136"/>
      <c r="L150" s="137"/>
      <c r="M150" s="136"/>
      <c r="N150" s="136"/>
      <c r="O150" s="136"/>
      <c r="P150" s="7"/>
      <c r="Q150" s="6"/>
      <c r="R150" s="6"/>
      <c r="S150" s="6"/>
      <c r="T150" s="6"/>
      <c r="U150" s="6"/>
      <c r="V150" s="7"/>
      <c r="W150" s="7"/>
      <c r="X150" s="136"/>
      <c r="Y150" s="7"/>
      <c r="Z150" s="7"/>
      <c r="AA150" s="7"/>
      <c r="AB150" s="6"/>
      <c r="AC150" s="6"/>
      <c r="AD150" s="6"/>
      <c r="AE150" s="6"/>
      <c r="AF150" s="6"/>
    </row>
    <row r="151" ht="14.25" customHeight="1">
      <c r="A151" s="6"/>
      <c r="B151" s="6"/>
      <c r="C151" s="6"/>
      <c r="D151" s="6"/>
      <c r="E151" s="136"/>
      <c r="F151" s="136"/>
      <c r="G151" s="136"/>
      <c r="H151" s="136"/>
      <c r="I151" s="136"/>
      <c r="J151" s="136"/>
      <c r="K151" s="136"/>
      <c r="L151" s="137"/>
      <c r="M151" s="136"/>
      <c r="N151" s="136"/>
      <c r="O151" s="136"/>
      <c r="P151" s="7"/>
      <c r="Q151" s="6"/>
      <c r="R151" s="6"/>
      <c r="S151" s="6"/>
      <c r="T151" s="6"/>
      <c r="U151" s="6"/>
      <c r="V151" s="7"/>
      <c r="W151" s="7"/>
      <c r="X151" s="136"/>
      <c r="Y151" s="7"/>
      <c r="Z151" s="7"/>
      <c r="AA151" s="7"/>
      <c r="AB151" s="6"/>
      <c r="AC151" s="6"/>
      <c r="AD151" s="6"/>
      <c r="AE151" s="6"/>
      <c r="AF151" s="6"/>
    </row>
    <row r="152" ht="14.25" customHeight="1">
      <c r="A152" s="6"/>
      <c r="B152" s="6"/>
      <c r="C152" s="6"/>
      <c r="D152" s="6"/>
      <c r="E152" s="136"/>
      <c r="F152" s="136"/>
      <c r="G152" s="136"/>
      <c r="H152" s="136"/>
      <c r="I152" s="136"/>
      <c r="J152" s="136"/>
      <c r="K152" s="136"/>
      <c r="L152" s="137"/>
      <c r="M152" s="136"/>
      <c r="N152" s="136"/>
      <c r="O152" s="136"/>
      <c r="P152" s="7"/>
      <c r="Q152" s="6"/>
      <c r="R152" s="6"/>
      <c r="S152" s="6"/>
      <c r="T152" s="6"/>
      <c r="U152" s="6"/>
      <c r="V152" s="7"/>
      <c r="W152" s="7"/>
      <c r="X152" s="136"/>
      <c r="Y152" s="7"/>
      <c r="Z152" s="7"/>
      <c r="AA152" s="7"/>
      <c r="AB152" s="6"/>
      <c r="AC152" s="6"/>
      <c r="AD152" s="6"/>
      <c r="AE152" s="6"/>
      <c r="AF152" s="6"/>
    </row>
    <row r="153" ht="14.25" customHeight="1">
      <c r="A153" s="6"/>
      <c r="B153" s="6"/>
      <c r="C153" s="6"/>
      <c r="D153" s="6"/>
      <c r="E153" s="136"/>
      <c r="F153" s="136"/>
      <c r="G153" s="136"/>
      <c r="H153" s="136"/>
      <c r="I153" s="136"/>
      <c r="J153" s="136"/>
      <c r="K153" s="136"/>
      <c r="L153" s="137"/>
      <c r="M153" s="136"/>
      <c r="N153" s="136"/>
      <c r="O153" s="136"/>
      <c r="P153" s="7"/>
      <c r="Q153" s="6"/>
      <c r="R153" s="6"/>
      <c r="S153" s="6"/>
      <c r="T153" s="6"/>
      <c r="U153" s="6"/>
      <c r="V153" s="7"/>
      <c r="W153" s="7"/>
      <c r="X153" s="136"/>
      <c r="Y153" s="7"/>
      <c r="Z153" s="7"/>
      <c r="AA153" s="7"/>
      <c r="AB153" s="6"/>
      <c r="AC153" s="6"/>
      <c r="AD153" s="6"/>
      <c r="AE153" s="6"/>
      <c r="AF153" s="6"/>
    </row>
    <row r="154" ht="14.25" customHeight="1">
      <c r="A154" s="6"/>
      <c r="B154" s="6"/>
      <c r="C154" s="6"/>
      <c r="D154" s="6"/>
      <c r="E154" s="136"/>
      <c r="F154" s="136"/>
      <c r="G154" s="136"/>
      <c r="H154" s="136"/>
      <c r="I154" s="136"/>
      <c r="J154" s="136"/>
      <c r="K154" s="136"/>
      <c r="L154" s="137"/>
      <c r="M154" s="136"/>
      <c r="N154" s="136"/>
      <c r="O154" s="136"/>
      <c r="P154" s="7"/>
      <c r="Q154" s="6"/>
      <c r="R154" s="6"/>
      <c r="S154" s="6"/>
      <c r="T154" s="6"/>
      <c r="U154" s="6"/>
      <c r="V154" s="7"/>
      <c r="W154" s="7"/>
      <c r="X154" s="136"/>
      <c r="Y154" s="7"/>
      <c r="Z154" s="7"/>
      <c r="AA154" s="7"/>
      <c r="AB154" s="6"/>
      <c r="AC154" s="6"/>
      <c r="AD154" s="6"/>
      <c r="AE154" s="6"/>
      <c r="AF154" s="6"/>
    </row>
    <row r="155" ht="14.25" customHeight="1">
      <c r="A155" s="6"/>
      <c r="B155" s="6"/>
      <c r="C155" s="6"/>
      <c r="D155" s="6"/>
      <c r="E155" s="136"/>
      <c r="F155" s="136"/>
      <c r="G155" s="136"/>
      <c r="H155" s="136"/>
      <c r="I155" s="136"/>
      <c r="J155" s="136"/>
      <c r="K155" s="136"/>
      <c r="L155" s="137"/>
      <c r="M155" s="136"/>
      <c r="N155" s="136"/>
      <c r="O155" s="136"/>
      <c r="P155" s="7"/>
      <c r="Q155" s="6"/>
      <c r="R155" s="6"/>
      <c r="S155" s="6"/>
      <c r="T155" s="6"/>
      <c r="U155" s="6"/>
      <c r="V155" s="7"/>
      <c r="W155" s="7"/>
      <c r="X155" s="136"/>
      <c r="Y155" s="7"/>
      <c r="Z155" s="7"/>
      <c r="AA155" s="7"/>
      <c r="AB155" s="6"/>
      <c r="AC155" s="6"/>
      <c r="AD155" s="6"/>
      <c r="AE155" s="6"/>
      <c r="AF155" s="6"/>
    </row>
    <row r="156" ht="14.25" customHeight="1">
      <c r="A156" s="6"/>
      <c r="B156" s="6"/>
      <c r="C156" s="6"/>
      <c r="D156" s="6"/>
      <c r="E156" s="136"/>
      <c r="F156" s="136"/>
      <c r="G156" s="136"/>
      <c r="H156" s="136"/>
      <c r="I156" s="136"/>
      <c r="J156" s="136"/>
      <c r="K156" s="136"/>
      <c r="L156" s="137"/>
      <c r="M156" s="136"/>
      <c r="N156" s="136"/>
      <c r="O156" s="136"/>
      <c r="P156" s="7"/>
      <c r="Q156" s="6"/>
      <c r="R156" s="6"/>
      <c r="S156" s="6"/>
      <c r="T156" s="6"/>
      <c r="U156" s="6"/>
      <c r="V156" s="7"/>
      <c r="W156" s="7"/>
      <c r="X156" s="136"/>
      <c r="Y156" s="7"/>
      <c r="Z156" s="7"/>
      <c r="AA156" s="7"/>
      <c r="AB156" s="6"/>
      <c r="AC156" s="6"/>
      <c r="AD156" s="6"/>
      <c r="AE156" s="6"/>
      <c r="AF156" s="6"/>
    </row>
    <row r="157" ht="14.25" customHeight="1">
      <c r="A157" s="6"/>
      <c r="B157" s="6"/>
      <c r="C157" s="6"/>
      <c r="D157" s="6"/>
      <c r="E157" s="136"/>
      <c r="F157" s="136"/>
      <c r="G157" s="136"/>
      <c r="H157" s="136"/>
      <c r="I157" s="136"/>
      <c r="J157" s="136"/>
      <c r="K157" s="136"/>
      <c r="L157" s="137"/>
      <c r="M157" s="136"/>
      <c r="N157" s="136"/>
      <c r="O157" s="136"/>
      <c r="P157" s="7"/>
      <c r="Q157" s="6"/>
      <c r="R157" s="6"/>
      <c r="S157" s="6"/>
      <c r="T157" s="6"/>
      <c r="U157" s="6"/>
      <c r="V157" s="7"/>
      <c r="W157" s="7"/>
      <c r="X157" s="136"/>
      <c r="Y157" s="7"/>
      <c r="Z157" s="7"/>
      <c r="AA157" s="7"/>
      <c r="AB157" s="6"/>
      <c r="AC157" s="6"/>
      <c r="AD157" s="6"/>
      <c r="AE157" s="6"/>
      <c r="AF157" s="6"/>
    </row>
    <row r="158" ht="14.25" customHeight="1">
      <c r="A158" s="6"/>
      <c r="B158" s="6"/>
      <c r="C158" s="6"/>
      <c r="D158" s="6"/>
      <c r="E158" s="136"/>
      <c r="F158" s="136"/>
      <c r="G158" s="136"/>
      <c r="H158" s="136"/>
      <c r="I158" s="136"/>
      <c r="J158" s="136"/>
      <c r="K158" s="136"/>
      <c r="L158" s="137"/>
      <c r="M158" s="136"/>
      <c r="N158" s="136"/>
      <c r="O158" s="136"/>
      <c r="P158" s="7"/>
      <c r="Q158" s="6"/>
      <c r="R158" s="6"/>
      <c r="S158" s="6"/>
      <c r="T158" s="6"/>
      <c r="U158" s="6"/>
      <c r="V158" s="7"/>
      <c r="W158" s="7"/>
      <c r="X158" s="136"/>
      <c r="Y158" s="7"/>
      <c r="Z158" s="7"/>
      <c r="AA158" s="7"/>
      <c r="AB158" s="6"/>
      <c r="AC158" s="6"/>
      <c r="AD158" s="6"/>
      <c r="AE158" s="6"/>
      <c r="AF158" s="6"/>
    </row>
    <row r="159" ht="14.25" customHeight="1">
      <c r="A159" s="6"/>
      <c r="B159" s="6"/>
      <c r="C159" s="6"/>
      <c r="D159" s="6"/>
      <c r="E159" s="136"/>
      <c r="F159" s="136"/>
      <c r="G159" s="136"/>
      <c r="H159" s="136"/>
      <c r="I159" s="136"/>
      <c r="J159" s="136"/>
      <c r="K159" s="136"/>
      <c r="L159" s="137"/>
      <c r="M159" s="136"/>
      <c r="N159" s="136"/>
      <c r="O159" s="136"/>
      <c r="P159" s="7"/>
      <c r="Q159" s="6"/>
      <c r="R159" s="6"/>
      <c r="S159" s="6"/>
      <c r="T159" s="6"/>
      <c r="U159" s="6"/>
      <c r="V159" s="7"/>
      <c r="W159" s="7"/>
      <c r="X159" s="136"/>
      <c r="Y159" s="7"/>
      <c r="Z159" s="7"/>
      <c r="AA159" s="7"/>
      <c r="AB159" s="6"/>
      <c r="AC159" s="6"/>
      <c r="AD159" s="6"/>
      <c r="AE159" s="6"/>
      <c r="AF159" s="6"/>
    </row>
    <row r="160" ht="14.25" customHeight="1">
      <c r="A160" s="6"/>
      <c r="B160" s="6"/>
      <c r="C160" s="6"/>
      <c r="D160" s="6"/>
      <c r="E160" s="136"/>
      <c r="F160" s="136"/>
      <c r="G160" s="136"/>
      <c r="H160" s="136"/>
      <c r="I160" s="136"/>
      <c r="J160" s="136"/>
      <c r="K160" s="136"/>
      <c r="L160" s="137"/>
      <c r="M160" s="136"/>
      <c r="N160" s="136"/>
      <c r="O160" s="136"/>
      <c r="P160" s="7"/>
      <c r="Q160" s="6"/>
      <c r="R160" s="6"/>
      <c r="S160" s="6"/>
      <c r="T160" s="6"/>
      <c r="U160" s="6"/>
      <c r="V160" s="7"/>
      <c r="W160" s="7"/>
      <c r="X160" s="136"/>
      <c r="Y160" s="7"/>
      <c r="Z160" s="7"/>
      <c r="AA160" s="7"/>
      <c r="AB160" s="6"/>
      <c r="AC160" s="6"/>
      <c r="AD160" s="6"/>
      <c r="AE160" s="6"/>
      <c r="AF160" s="6"/>
    </row>
    <row r="161" ht="14.25" customHeight="1">
      <c r="A161" s="6"/>
      <c r="B161" s="6"/>
      <c r="C161" s="6"/>
      <c r="D161" s="6"/>
      <c r="E161" s="136"/>
      <c r="F161" s="136"/>
      <c r="G161" s="136"/>
      <c r="H161" s="136"/>
      <c r="I161" s="136"/>
      <c r="J161" s="136"/>
      <c r="K161" s="136"/>
      <c r="L161" s="137"/>
      <c r="M161" s="136"/>
      <c r="N161" s="136"/>
      <c r="O161" s="136"/>
      <c r="P161" s="7"/>
      <c r="Q161" s="6"/>
      <c r="R161" s="6"/>
      <c r="S161" s="6"/>
      <c r="T161" s="6"/>
      <c r="U161" s="6"/>
      <c r="V161" s="7"/>
      <c r="W161" s="7"/>
      <c r="X161" s="136"/>
      <c r="Y161" s="7"/>
      <c r="Z161" s="7"/>
      <c r="AA161" s="7"/>
      <c r="AB161" s="6"/>
      <c r="AC161" s="6"/>
      <c r="AD161" s="6"/>
      <c r="AE161" s="6"/>
      <c r="AF161" s="6"/>
    </row>
    <row r="162" ht="14.25" customHeight="1">
      <c r="A162" s="6"/>
      <c r="B162" s="6"/>
      <c r="C162" s="6"/>
      <c r="D162" s="6"/>
      <c r="E162" s="136"/>
      <c r="F162" s="136"/>
      <c r="G162" s="136"/>
      <c r="H162" s="136"/>
      <c r="I162" s="136"/>
      <c r="J162" s="136"/>
      <c r="K162" s="136"/>
      <c r="L162" s="137"/>
      <c r="M162" s="136"/>
      <c r="N162" s="136"/>
      <c r="O162" s="136"/>
      <c r="P162" s="7"/>
      <c r="Q162" s="6"/>
      <c r="R162" s="6"/>
      <c r="S162" s="6"/>
      <c r="T162" s="6"/>
      <c r="U162" s="6"/>
      <c r="V162" s="7"/>
      <c r="W162" s="7"/>
      <c r="X162" s="136"/>
      <c r="Y162" s="7"/>
      <c r="Z162" s="7"/>
      <c r="AA162" s="7"/>
      <c r="AB162" s="6"/>
      <c r="AC162" s="6"/>
      <c r="AD162" s="6"/>
      <c r="AE162" s="6"/>
      <c r="AF162" s="6"/>
    </row>
    <row r="163" ht="14.25" customHeight="1">
      <c r="A163" s="6"/>
      <c r="B163" s="6"/>
      <c r="C163" s="6"/>
      <c r="D163" s="6"/>
      <c r="E163" s="136"/>
      <c r="F163" s="136"/>
      <c r="G163" s="136"/>
      <c r="H163" s="136"/>
      <c r="I163" s="136"/>
      <c r="J163" s="136"/>
      <c r="K163" s="136"/>
      <c r="L163" s="137"/>
      <c r="M163" s="136"/>
      <c r="N163" s="136"/>
      <c r="O163" s="136"/>
      <c r="P163" s="7"/>
      <c r="Q163" s="6"/>
      <c r="R163" s="6"/>
      <c r="S163" s="6"/>
      <c r="T163" s="6"/>
      <c r="U163" s="6"/>
      <c r="V163" s="7"/>
      <c r="W163" s="7"/>
      <c r="X163" s="136"/>
      <c r="Y163" s="7"/>
      <c r="Z163" s="7"/>
      <c r="AA163" s="7"/>
      <c r="AB163" s="6"/>
      <c r="AC163" s="6"/>
      <c r="AD163" s="6"/>
      <c r="AE163" s="6"/>
      <c r="AF163" s="6"/>
    </row>
    <row r="164" ht="14.25" customHeight="1">
      <c r="A164" s="6"/>
      <c r="B164" s="6"/>
      <c r="C164" s="6"/>
      <c r="D164" s="6"/>
      <c r="E164" s="136"/>
      <c r="F164" s="136"/>
      <c r="G164" s="136"/>
      <c r="H164" s="136"/>
      <c r="I164" s="136"/>
      <c r="J164" s="136"/>
      <c r="K164" s="136"/>
      <c r="L164" s="137"/>
      <c r="M164" s="136"/>
      <c r="N164" s="136"/>
      <c r="O164" s="136"/>
      <c r="P164" s="7"/>
      <c r="Q164" s="6"/>
      <c r="R164" s="6"/>
      <c r="S164" s="6"/>
      <c r="T164" s="6"/>
      <c r="U164" s="6"/>
      <c r="V164" s="7"/>
      <c r="W164" s="7"/>
      <c r="X164" s="136"/>
      <c r="Y164" s="7"/>
      <c r="Z164" s="7"/>
      <c r="AA164" s="7"/>
      <c r="AB164" s="6"/>
      <c r="AC164" s="6"/>
      <c r="AD164" s="6"/>
      <c r="AE164" s="6"/>
      <c r="AF164" s="6"/>
    </row>
    <row r="165" ht="14.25" customHeight="1">
      <c r="A165" s="6"/>
      <c r="B165" s="6"/>
      <c r="C165" s="6"/>
      <c r="D165" s="6"/>
      <c r="E165" s="136"/>
      <c r="F165" s="136"/>
      <c r="G165" s="136"/>
      <c r="H165" s="136"/>
      <c r="I165" s="136"/>
      <c r="J165" s="136"/>
      <c r="K165" s="136"/>
      <c r="L165" s="137"/>
      <c r="M165" s="136"/>
      <c r="N165" s="136"/>
      <c r="O165" s="136"/>
      <c r="P165" s="7"/>
      <c r="Q165" s="6"/>
      <c r="R165" s="6"/>
      <c r="S165" s="6"/>
      <c r="T165" s="6"/>
      <c r="U165" s="6"/>
      <c r="V165" s="7"/>
      <c r="W165" s="7"/>
      <c r="X165" s="136"/>
      <c r="Y165" s="7"/>
      <c r="Z165" s="7"/>
      <c r="AA165" s="7"/>
      <c r="AB165" s="6"/>
      <c r="AC165" s="6"/>
      <c r="AD165" s="6"/>
      <c r="AE165" s="6"/>
      <c r="AF165" s="6"/>
    </row>
    <row r="166" ht="14.25" customHeight="1">
      <c r="A166" s="6"/>
      <c r="B166" s="6"/>
      <c r="C166" s="6"/>
      <c r="D166" s="6"/>
      <c r="E166" s="136"/>
      <c r="F166" s="136"/>
      <c r="G166" s="136"/>
      <c r="H166" s="136"/>
      <c r="I166" s="136"/>
      <c r="J166" s="136"/>
      <c r="K166" s="136"/>
      <c r="L166" s="137"/>
      <c r="M166" s="136"/>
      <c r="N166" s="136"/>
      <c r="O166" s="136"/>
      <c r="P166" s="7"/>
      <c r="Q166" s="6"/>
      <c r="R166" s="6"/>
      <c r="S166" s="6"/>
      <c r="T166" s="6"/>
      <c r="U166" s="6"/>
      <c r="V166" s="7"/>
      <c r="W166" s="7"/>
      <c r="X166" s="136"/>
      <c r="Y166" s="7"/>
      <c r="Z166" s="7"/>
      <c r="AA166" s="7"/>
      <c r="AB166" s="6"/>
      <c r="AC166" s="6"/>
      <c r="AD166" s="6"/>
      <c r="AE166" s="6"/>
      <c r="AF166" s="6"/>
    </row>
    <row r="167" ht="14.25" customHeight="1">
      <c r="A167" s="6"/>
      <c r="B167" s="6"/>
      <c r="C167" s="6"/>
      <c r="D167" s="6"/>
      <c r="E167" s="136"/>
      <c r="F167" s="136"/>
      <c r="G167" s="136"/>
      <c r="H167" s="136"/>
      <c r="I167" s="136"/>
      <c r="J167" s="136"/>
      <c r="K167" s="136"/>
      <c r="L167" s="137"/>
      <c r="M167" s="136"/>
      <c r="N167" s="136"/>
      <c r="O167" s="136"/>
      <c r="P167" s="7"/>
      <c r="Q167" s="6"/>
      <c r="R167" s="6"/>
      <c r="S167" s="6"/>
      <c r="T167" s="6"/>
      <c r="U167" s="6"/>
      <c r="V167" s="7"/>
      <c r="W167" s="7"/>
      <c r="X167" s="136"/>
      <c r="Y167" s="7"/>
      <c r="Z167" s="7"/>
      <c r="AA167" s="7"/>
      <c r="AB167" s="6"/>
      <c r="AC167" s="6"/>
      <c r="AD167" s="6"/>
      <c r="AE167" s="6"/>
      <c r="AF167" s="6"/>
    </row>
    <row r="168" ht="14.25" customHeight="1">
      <c r="A168" s="6"/>
      <c r="B168" s="6"/>
      <c r="C168" s="6"/>
      <c r="D168" s="6"/>
      <c r="E168" s="136"/>
      <c r="F168" s="136"/>
      <c r="G168" s="136"/>
      <c r="H168" s="136"/>
      <c r="I168" s="136"/>
      <c r="J168" s="136"/>
      <c r="K168" s="136"/>
      <c r="L168" s="137"/>
      <c r="M168" s="136"/>
      <c r="N168" s="136"/>
      <c r="O168" s="136"/>
      <c r="P168" s="7"/>
      <c r="Q168" s="6"/>
      <c r="R168" s="6"/>
      <c r="S168" s="6"/>
      <c r="T168" s="6"/>
      <c r="U168" s="6"/>
      <c r="V168" s="7"/>
      <c r="W168" s="7"/>
      <c r="X168" s="136"/>
      <c r="Y168" s="7"/>
      <c r="Z168" s="7"/>
      <c r="AA168" s="7"/>
      <c r="AB168" s="6"/>
      <c r="AC168" s="6"/>
      <c r="AD168" s="6"/>
      <c r="AE168" s="6"/>
      <c r="AF168" s="6"/>
    </row>
    <row r="169" ht="14.25" customHeight="1">
      <c r="A169" s="6"/>
      <c r="B169" s="6"/>
      <c r="C169" s="6"/>
      <c r="D169" s="6"/>
      <c r="E169" s="136"/>
      <c r="F169" s="136"/>
      <c r="G169" s="136"/>
      <c r="H169" s="136"/>
      <c r="I169" s="136"/>
      <c r="J169" s="136"/>
      <c r="K169" s="136"/>
      <c r="L169" s="137"/>
      <c r="M169" s="136"/>
      <c r="N169" s="136"/>
      <c r="O169" s="136"/>
      <c r="P169" s="7"/>
      <c r="Q169" s="6"/>
      <c r="R169" s="6"/>
      <c r="S169" s="6"/>
      <c r="T169" s="6"/>
      <c r="U169" s="6"/>
      <c r="V169" s="7"/>
      <c r="W169" s="7"/>
      <c r="X169" s="136"/>
      <c r="Y169" s="7"/>
      <c r="Z169" s="7"/>
      <c r="AA169" s="7"/>
      <c r="AB169" s="6"/>
      <c r="AC169" s="6"/>
      <c r="AD169" s="6"/>
      <c r="AE169" s="6"/>
      <c r="AF169" s="6"/>
    </row>
    <row r="170" ht="14.25" customHeight="1">
      <c r="A170" s="6"/>
      <c r="B170" s="6"/>
      <c r="C170" s="6"/>
      <c r="D170" s="6"/>
      <c r="E170" s="136"/>
      <c r="F170" s="136"/>
      <c r="G170" s="136"/>
      <c r="H170" s="136"/>
      <c r="I170" s="136"/>
      <c r="J170" s="136"/>
      <c r="K170" s="136"/>
      <c r="L170" s="137"/>
      <c r="M170" s="136"/>
      <c r="N170" s="136"/>
      <c r="O170" s="136"/>
      <c r="P170" s="7"/>
      <c r="Q170" s="6"/>
      <c r="R170" s="6"/>
      <c r="S170" s="6"/>
      <c r="T170" s="6"/>
      <c r="U170" s="6"/>
      <c r="V170" s="7"/>
      <c r="W170" s="7"/>
      <c r="X170" s="136"/>
      <c r="Y170" s="7"/>
      <c r="Z170" s="7"/>
      <c r="AA170" s="7"/>
      <c r="AB170" s="6"/>
      <c r="AC170" s="6"/>
      <c r="AD170" s="6"/>
      <c r="AE170" s="6"/>
      <c r="AF170" s="6"/>
    </row>
    <row r="171" ht="14.25" customHeight="1">
      <c r="A171" s="6"/>
      <c r="B171" s="6"/>
      <c r="C171" s="6"/>
      <c r="D171" s="6"/>
      <c r="E171" s="136"/>
      <c r="F171" s="136"/>
      <c r="G171" s="136"/>
      <c r="H171" s="136"/>
      <c r="I171" s="136"/>
      <c r="J171" s="136"/>
      <c r="K171" s="136"/>
      <c r="L171" s="137"/>
      <c r="M171" s="136"/>
      <c r="N171" s="136"/>
      <c r="O171" s="136"/>
      <c r="P171" s="7"/>
      <c r="Q171" s="6"/>
      <c r="R171" s="6"/>
      <c r="S171" s="6"/>
      <c r="T171" s="6"/>
      <c r="U171" s="6"/>
      <c r="V171" s="7"/>
      <c r="W171" s="7"/>
      <c r="X171" s="136"/>
      <c r="Y171" s="7"/>
      <c r="Z171" s="7"/>
      <c r="AA171" s="7"/>
      <c r="AB171" s="6"/>
      <c r="AC171" s="6"/>
      <c r="AD171" s="6"/>
      <c r="AE171" s="6"/>
      <c r="AF171" s="6"/>
    </row>
    <row r="172" ht="14.25" customHeight="1">
      <c r="A172" s="6"/>
      <c r="B172" s="6"/>
      <c r="C172" s="6"/>
      <c r="D172" s="6"/>
      <c r="E172" s="136"/>
      <c r="F172" s="136"/>
      <c r="G172" s="136"/>
      <c r="H172" s="136"/>
      <c r="I172" s="136"/>
      <c r="J172" s="136"/>
      <c r="K172" s="136"/>
      <c r="L172" s="137"/>
      <c r="M172" s="136"/>
      <c r="N172" s="136"/>
      <c r="O172" s="136"/>
      <c r="P172" s="7"/>
      <c r="Q172" s="6"/>
      <c r="R172" s="6"/>
      <c r="S172" s="6"/>
      <c r="T172" s="6"/>
      <c r="U172" s="6"/>
      <c r="V172" s="7"/>
      <c r="W172" s="7"/>
      <c r="X172" s="136"/>
      <c r="Y172" s="7"/>
      <c r="Z172" s="7"/>
      <c r="AA172" s="7"/>
      <c r="AB172" s="6"/>
      <c r="AC172" s="6"/>
      <c r="AD172" s="6"/>
      <c r="AE172" s="6"/>
      <c r="AF172" s="6"/>
    </row>
    <row r="173" ht="14.25" customHeight="1">
      <c r="A173" s="6"/>
      <c r="B173" s="6"/>
      <c r="C173" s="6"/>
      <c r="D173" s="6"/>
      <c r="E173" s="136"/>
      <c r="F173" s="136"/>
      <c r="G173" s="136"/>
      <c r="H173" s="136"/>
      <c r="I173" s="136"/>
      <c r="J173" s="136"/>
      <c r="K173" s="136"/>
      <c r="L173" s="137"/>
      <c r="M173" s="136"/>
      <c r="N173" s="136"/>
      <c r="O173" s="136"/>
      <c r="P173" s="7"/>
      <c r="Q173" s="6"/>
      <c r="R173" s="6"/>
      <c r="S173" s="6"/>
      <c r="T173" s="6"/>
      <c r="U173" s="6"/>
      <c r="V173" s="7"/>
      <c r="W173" s="7"/>
      <c r="X173" s="136"/>
      <c r="Y173" s="7"/>
      <c r="Z173" s="7"/>
      <c r="AA173" s="7"/>
      <c r="AB173" s="6"/>
      <c r="AC173" s="6"/>
      <c r="AD173" s="6"/>
      <c r="AE173" s="6"/>
      <c r="AF173" s="6"/>
    </row>
    <row r="174" ht="14.25" customHeight="1">
      <c r="A174" s="6"/>
      <c r="B174" s="6"/>
      <c r="C174" s="6"/>
      <c r="D174" s="6"/>
      <c r="E174" s="136"/>
      <c r="F174" s="136"/>
      <c r="G174" s="136"/>
      <c r="H174" s="136"/>
      <c r="I174" s="136"/>
      <c r="J174" s="136"/>
      <c r="K174" s="136"/>
      <c r="L174" s="137"/>
      <c r="M174" s="136"/>
      <c r="N174" s="136"/>
      <c r="O174" s="136"/>
      <c r="P174" s="7"/>
      <c r="Q174" s="6"/>
      <c r="R174" s="6"/>
      <c r="S174" s="6"/>
      <c r="T174" s="6"/>
      <c r="U174" s="6"/>
      <c r="V174" s="7"/>
      <c r="W174" s="7"/>
      <c r="X174" s="136"/>
      <c r="Y174" s="7"/>
      <c r="Z174" s="7"/>
      <c r="AA174" s="7"/>
      <c r="AB174" s="6"/>
      <c r="AC174" s="6"/>
      <c r="AD174" s="6"/>
      <c r="AE174" s="6"/>
      <c r="AF174" s="6"/>
    </row>
    <row r="175" ht="14.25" customHeight="1">
      <c r="A175" s="6"/>
      <c r="B175" s="6"/>
      <c r="C175" s="6"/>
      <c r="D175" s="6"/>
      <c r="E175" s="136"/>
      <c r="F175" s="136"/>
      <c r="G175" s="136"/>
      <c r="H175" s="136"/>
      <c r="I175" s="136"/>
      <c r="J175" s="136"/>
      <c r="K175" s="136"/>
      <c r="L175" s="137"/>
      <c r="M175" s="136"/>
      <c r="N175" s="136"/>
      <c r="O175" s="136"/>
      <c r="P175" s="7"/>
      <c r="Q175" s="6"/>
      <c r="R175" s="6"/>
      <c r="S175" s="6"/>
      <c r="T175" s="6"/>
      <c r="U175" s="6"/>
      <c r="V175" s="7"/>
      <c r="W175" s="7"/>
      <c r="X175" s="136"/>
      <c r="Y175" s="7"/>
      <c r="Z175" s="7"/>
      <c r="AA175" s="7"/>
      <c r="AB175" s="6"/>
      <c r="AC175" s="6"/>
      <c r="AD175" s="6"/>
      <c r="AE175" s="6"/>
      <c r="AF175" s="6"/>
    </row>
    <row r="176" ht="14.25" customHeight="1">
      <c r="A176" s="6"/>
      <c r="B176" s="6"/>
      <c r="C176" s="6"/>
      <c r="D176" s="6"/>
      <c r="E176" s="136"/>
      <c r="F176" s="136"/>
      <c r="G176" s="136"/>
      <c r="H176" s="136"/>
      <c r="I176" s="136"/>
      <c r="J176" s="136"/>
      <c r="K176" s="136"/>
      <c r="L176" s="137"/>
      <c r="M176" s="136"/>
      <c r="N176" s="136"/>
      <c r="O176" s="136"/>
      <c r="P176" s="7"/>
      <c r="Q176" s="6"/>
      <c r="R176" s="6"/>
      <c r="S176" s="6"/>
      <c r="T176" s="6"/>
      <c r="U176" s="6"/>
      <c r="V176" s="7"/>
      <c r="W176" s="7"/>
      <c r="X176" s="136"/>
      <c r="Y176" s="7"/>
      <c r="Z176" s="7"/>
      <c r="AA176" s="7"/>
      <c r="AB176" s="6"/>
      <c r="AC176" s="6"/>
      <c r="AD176" s="6"/>
      <c r="AE176" s="6"/>
      <c r="AF176" s="6"/>
    </row>
    <row r="177" ht="14.25" customHeight="1">
      <c r="A177" s="6"/>
      <c r="B177" s="6"/>
      <c r="C177" s="6"/>
      <c r="D177" s="6"/>
      <c r="E177" s="136"/>
      <c r="F177" s="136"/>
      <c r="G177" s="136"/>
      <c r="H177" s="136"/>
      <c r="I177" s="136"/>
      <c r="J177" s="136"/>
      <c r="K177" s="136"/>
      <c r="L177" s="137"/>
      <c r="M177" s="136"/>
      <c r="N177" s="136"/>
      <c r="O177" s="136"/>
      <c r="P177" s="7"/>
      <c r="Q177" s="6"/>
      <c r="R177" s="6"/>
      <c r="S177" s="6"/>
      <c r="T177" s="6"/>
      <c r="U177" s="6"/>
      <c r="V177" s="7"/>
      <c r="W177" s="7"/>
      <c r="X177" s="136"/>
      <c r="Y177" s="7"/>
      <c r="Z177" s="7"/>
      <c r="AA177" s="7"/>
      <c r="AB177" s="6"/>
      <c r="AC177" s="6"/>
      <c r="AD177" s="6"/>
      <c r="AE177" s="6"/>
      <c r="AF177" s="6"/>
    </row>
    <row r="178" ht="14.25" customHeight="1">
      <c r="A178" s="6"/>
      <c r="B178" s="6"/>
      <c r="C178" s="6"/>
      <c r="D178" s="6"/>
      <c r="E178" s="136"/>
      <c r="F178" s="136"/>
      <c r="G178" s="136"/>
      <c r="H178" s="136"/>
      <c r="I178" s="136"/>
      <c r="J178" s="136"/>
      <c r="K178" s="136"/>
      <c r="L178" s="137"/>
      <c r="M178" s="136"/>
      <c r="N178" s="136"/>
      <c r="O178" s="136"/>
      <c r="P178" s="7"/>
      <c r="Q178" s="6"/>
      <c r="R178" s="6"/>
      <c r="S178" s="6"/>
      <c r="T178" s="6"/>
      <c r="U178" s="6"/>
      <c r="V178" s="7"/>
      <c r="W178" s="7"/>
      <c r="X178" s="136"/>
      <c r="Y178" s="7"/>
      <c r="Z178" s="7"/>
      <c r="AA178" s="7"/>
      <c r="AB178" s="6"/>
      <c r="AC178" s="6"/>
      <c r="AD178" s="6"/>
      <c r="AE178" s="6"/>
      <c r="AF178" s="6"/>
    </row>
    <row r="179" ht="14.25" customHeight="1">
      <c r="A179" s="6"/>
      <c r="B179" s="6"/>
      <c r="C179" s="6"/>
      <c r="D179" s="6"/>
      <c r="E179" s="136"/>
      <c r="F179" s="136"/>
      <c r="G179" s="136"/>
      <c r="H179" s="136"/>
      <c r="I179" s="136"/>
      <c r="J179" s="136"/>
      <c r="K179" s="136"/>
      <c r="L179" s="137"/>
      <c r="M179" s="136"/>
      <c r="N179" s="136"/>
      <c r="O179" s="136"/>
      <c r="P179" s="7"/>
      <c r="Q179" s="6"/>
      <c r="R179" s="6"/>
      <c r="S179" s="6"/>
      <c r="T179" s="6"/>
      <c r="U179" s="6"/>
      <c r="V179" s="7"/>
      <c r="W179" s="7"/>
      <c r="X179" s="136"/>
      <c r="Y179" s="7"/>
      <c r="Z179" s="7"/>
      <c r="AA179" s="7"/>
      <c r="AB179" s="6"/>
      <c r="AC179" s="6"/>
      <c r="AD179" s="6"/>
      <c r="AE179" s="6"/>
      <c r="AF179" s="6"/>
    </row>
    <row r="180" ht="14.25" customHeight="1">
      <c r="A180" s="6"/>
      <c r="B180" s="6"/>
      <c r="C180" s="6"/>
      <c r="D180" s="6"/>
      <c r="E180" s="136"/>
      <c r="F180" s="136"/>
      <c r="G180" s="136"/>
      <c r="H180" s="136"/>
      <c r="I180" s="136"/>
      <c r="J180" s="136"/>
      <c r="K180" s="136"/>
      <c r="L180" s="137"/>
      <c r="M180" s="136"/>
      <c r="N180" s="136"/>
      <c r="O180" s="136"/>
      <c r="P180" s="7"/>
      <c r="Q180" s="6"/>
      <c r="R180" s="6"/>
      <c r="S180" s="6"/>
      <c r="T180" s="6"/>
      <c r="U180" s="6"/>
      <c r="V180" s="7"/>
      <c r="W180" s="7"/>
      <c r="X180" s="136"/>
      <c r="Y180" s="7"/>
      <c r="Z180" s="7"/>
      <c r="AA180" s="7"/>
      <c r="AB180" s="6"/>
      <c r="AC180" s="6"/>
      <c r="AD180" s="6"/>
      <c r="AE180" s="6"/>
      <c r="AF180" s="6"/>
    </row>
    <row r="181" ht="14.25" customHeight="1">
      <c r="A181" s="6"/>
      <c r="B181" s="6"/>
      <c r="C181" s="6"/>
      <c r="D181" s="6"/>
      <c r="E181" s="136"/>
      <c r="F181" s="136"/>
      <c r="G181" s="136"/>
      <c r="H181" s="136"/>
      <c r="I181" s="136"/>
      <c r="J181" s="136"/>
      <c r="K181" s="136"/>
      <c r="L181" s="137"/>
      <c r="M181" s="136"/>
      <c r="N181" s="136"/>
      <c r="O181" s="136"/>
      <c r="P181" s="7"/>
      <c r="Q181" s="6"/>
      <c r="R181" s="6"/>
      <c r="S181" s="6"/>
      <c r="T181" s="6"/>
      <c r="U181" s="6"/>
      <c r="V181" s="7"/>
      <c r="W181" s="7"/>
      <c r="X181" s="136"/>
      <c r="Y181" s="7"/>
      <c r="Z181" s="7"/>
      <c r="AA181" s="7"/>
      <c r="AB181" s="6"/>
      <c r="AC181" s="6"/>
      <c r="AD181" s="6"/>
      <c r="AE181" s="6"/>
      <c r="AF181" s="6"/>
    </row>
    <row r="182" ht="14.25" customHeight="1">
      <c r="A182" s="6"/>
      <c r="B182" s="6"/>
      <c r="C182" s="6"/>
      <c r="D182" s="6"/>
      <c r="E182" s="136"/>
      <c r="F182" s="136"/>
      <c r="G182" s="136"/>
      <c r="H182" s="136"/>
      <c r="I182" s="136"/>
      <c r="J182" s="136"/>
      <c r="K182" s="136"/>
      <c r="L182" s="137"/>
      <c r="M182" s="136"/>
      <c r="N182" s="136"/>
      <c r="O182" s="136"/>
      <c r="P182" s="7"/>
      <c r="Q182" s="6"/>
      <c r="R182" s="6"/>
      <c r="S182" s="6"/>
      <c r="T182" s="6"/>
      <c r="U182" s="6"/>
      <c r="V182" s="7"/>
      <c r="W182" s="7"/>
      <c r="X182" s="136"/>
      <c r="Y182" s="7"/>
      <c r="Z182" s="7"/>
      <c r="AA182" s="7"/>
      <c r="AB182" s="6"/>
      <c r="AC182" s="6"/>
      <c r="AD182" s="6"/>
      <c r="AE182" s="6"/>
      <c r="AF182" s="6"/>
    </row>
    <row r="183" ht="14.25" customHeight="1">
      <c r="A183" s="6"/>
      <c r="B183" s="6"/>
      <c r="C183" s="6"/>
      <c r="D183" s="6"/>
      <c r="E183" s="136"/>
      <c r="F183" s="136"/>
      <c r="G183" s="136"/>
      <c r="H183" s="136"/>
      <c r="I183" s="136"/>
      <c r="J183" s="136"/>
      <c r="K183" s="136"/>
      <c r="L183" s="137"/>
      <c r="M183" s="136"/>
      <c r="N183" s="136"/>
      <c r="O183" s="136"/>
      <c r="P183" s="7"/>
      <c r="Q183" s="6"/>
      <c r="R183" s="6"/>
      <c r="S183" s="6"/>
      <c r="T183" s="6"/>
      <c r="U183" s="6"/>
      <c r="V183" s="7"/>
      <c r="W183" s="7"/>
      <c r="X183" s="136"/>
      <c r="Y183" s="7"/>
      <c r="Z183" s="7"/>
      <c r="AA183" s="7"/>
      <c r="AB183" s="6"/>
      <c r="AC183" s="6"/>
      <c r="AD183" s="6"/>
      <c r="AE183" s="6"/>
      <c r="AF183" s="6"/>
    </row>
    <row r="184" ht="14.25" customHeight="1">
      <c r="A184" s="6"/>
      <c r="B184" s="6"/>
      <c r="C184" s="6"/>
      <c r="D184" s="6"/>
      <c r="E184" s="136"/>
      <c r="F184" s="136"/>
      <c r="G184" s="136"/>
      <c r="H184" s="136"/>
      <c r="I184" s="136"/>
      <c r="J184" s="136"/>
      <c r="K184" s="136"/>
      <c r="L184" s="137"/>
      <c r="M184" s="136"/>
      <c r="N184" s="136"/>
      <c r="O184" s="136"/>
      <c r="P184" s="7"/>
      <c r="Q184" s="6"/>
      <c r="R184" s="6"/>
      <c r="S184" s="6"/>
      <c r="T184" s="6"/>
      <c r="U184" s="6"/>
      <c r="V184" s="7"/>
      <c r="W184" s="7"/>
      <c r="X184" s="136"/>
      <c r="Y184" s="7"/>
      <c r="Z184" s="7"/>
      <c r="AA184" s="7"/>
      <c r="AB184" s="6"/>
      <c r="AC184" s="6"/>
      <c r="AD184" s="6"/>
      <c r="AE184" s="6"/>
      <c r="AF184" s="6"/>
    </row>
    <row r="185" ht="14.25" customHeight="1">
      <c r="A185" s="6"/>
      <c r="B185" s="6"/>
      <c r="C185" s="6"/>
      <c r="D185" s="6"/>
      <c r="E185" s="136"/>
      <c r="F185" s="136"/>
      <c r="G185" s="136"/>
      <c r="H185" s="136"/>
      <c r="I185" s="136"/>
      <c r="J185" s="136"/>
      <c r="K185" s="136"/>
      <c r="L185" s="137"/>
      <c r="M185" s="136"/>
      <c r="N185" s="136"/>
      <c r="O185" s="136"/>
      <c r="P185" s="7"/>
      <c r="Q185" s="6"/>
      <c r="R185" s="6"/>
      <c r="S185" s="6"/>
      <c r="T185" s="6"/>
      <c r="U185" s="6"/>
      <c r="V185" s="7"/>
      <c r="W185" s="7"/>
      <c r="X185" s="136"/>
      <c r="Y185" s="7"/>
      <c r="Z185" s="7"/>
      <c r="AA185" s="7"/>
      <c r="AB185" s="6"/>
      <c r="AC185" s="6"/>
      <c r="AD185" s="6"/>
      <c r="AE185" s="6"/>
      <c r="AF185" s="6"/>
    </row>
    <row r="186" ht="14.25" customHeight="1">
      <c r="A186" s="6"/>
      <c r="B186" s="6"/>
      <c r="C186" s="6"/>
      <c r="D186" s="6"/>
      <c r="E186" s="136"/>
      <c r="F186" s="136"/>
      <c r="G186" s="136"/>
      <c r="H186" s="136"/>
      <c r="I186" s="136"/>
      <c r="J186" s="136"/>
      <c r="K186" s="136"/>
      <c r="L186" s="137"/>
      <c r="M186" s="136"/>
      <c r="N186" s="136"/>
      <c r="O186" s="136"/>
      <c r="P186" s="7"/>
      <c r="Q186" s="6"/>
      <c r="R186" s="6"/>
      <c r="S186" s="6"/>
      <c r="T186" s="6"/>
      <c r="U186" s="6"/>
      <c r="V186" s="7"/>
      <c r="W186" s="7"/>
      <c r="X186" s="136"/>
      <c r="Y186" s="7"/>
      <c r="Z186" s="7"/>
      <c r="AA186" s="7"/>
      <c r="AB186" s="6"/>
      <c r="AC186" s="6"/>
      <c r="AD186" s="6"/>
      <c r="AE186" s="6"/>
      <c r="AF186" s="6"/>
    </row>
    <row r="187" ht="14.25" customHeight="1">
      <c r="A187" s="6"/>
      <c r="B187" s="6"/>
      <c r="C187" s="6"/>
      <c r="D187" s="6"/>
      <c r="E187" s="136"/>
      <c r="F187" s="136"/>
      <c r="G187" s="136"/>
      <c r="H187" s="136"/>
      <c r="I187" s="136"/>
      <c r="J187" s="136"/>
      <c r="K187" s="136"/>
      <c r="L187" s="137"/>
      <c r="M187" s="136"/>
      <c r="N187" s="136"/>
      <c r="O187" s="136"/>
      <c r="P187" s="7"/>
      <c r="Q187" s="6"/>
      <c r="R187" s="6"/>
      <c r="S187" s="6"/>
      <c r="T187" s="6"/>
      <c r="U187" s="6"/>
      <c r="V187" s="7"/>
      <c r="W187" s="7"/>
      <c r="X187" s="136"/>
      <c r="Y187" s="7"/>
      <c r="Z187" s="7"/>
      <c r="AA187" s="7"/>
      <c r="AB187" s="6"/>
      <c r="AC187" s="6"/>
      <c r="AD187" s="6"/>
      <c r="AE187" s="6"/>
      <c r="AF187" s="6"/>
    </row>
    <row r="188" ht="14.25" customHeight="1">
      <c r="A188" s="6"/>
      <c r="B188" s="6"/>
      <c r="C188" s="6"/>
      <c r="D188" s="6"/>
      <c r="E188" s="136"/>
      <c r="F188" s="136"/>
      <c r="G188" s="136"/>
      <c r="H188" s="136"/>
      <c r="I188" s="136"/>
      <c r="J188" s="136"/>
      <c r="K188" s="136"/>
      <c r="L188" s="137"/>
      <c r="M188" s="136"/>
      <c r="N188" s="136"/>
      <c r="O188" s="136"/>
      <c r="P188" s="7"/>
      <c r="Q188" s="6"/>
      <c r="R188" s="6"/>
      <c r="S188" s="6"/>
      <c r="T188" s="6"/>
      <c r="U188" s="6"/>
      <c r="V188" s="7"/>
      <c r="W188" s="7"/>
      <c r="X188" s="136"/>
      <c r="Y188" s="7"/>
      <c r="Z188" s="7"/>
      <c r="AA188" s="7"/>
      <c r="AB188" s="6"/>
      <c r="AC188" s="6"/>
      <c r="AD188" s="6"/>
      <c r="AE188" s="6"/>
      <c r="AF188" s="6"/>
    </row>
    <row r="189" ht="14.25" customHeight="1">
      <c r="A189" s="6"/>
      <c r="B189" s="6"/>
      <c r="C189" s="6"/>
      <c r="D189" s="6"/>
      <c r="E189" s="136"/>
      <c r="F189" s="136"/>
      <c r="G189" s="136"/>
      <c r="H189" s="136"/>
      <c r="I189" s="136"/>
      <c r="J189" s="136"/>
      <c r="K189" s="136"/>
      <c r="L189" s="137"/>
      <c r="M189" s="136"/>
      <c r="N189" s="136"/>
      <c r="O189" s="136"/>
      <c r="P189" s="7"/>
      <c r="Q189" s="6"/>
      <c r="R189" s="6"/>
      <c r="S189" s="6"/>
      <c r="T189" s="6"/>
      <c r="U189" s="6"/>
      <c r="V189" s="7"/>
      <c r="W189" s="7"/>
      <c r="X189" s="136"/>
      <c r="Y189" s="7"/>
      <c r="Z189" s="7"/>
      <c r="AA189" s="7"/>
      <c r="AB189" s="6"/>
      <c r="AC189" s="6"/>
      <c r="AD189" s="6"/>
      <c r="AE189" s="6"/>
      <c r="AF189" s="6"/>
    </row>
    <row r="190" ht="14.25" customHeight="1">
      <c r="A190" s="6"/>
      <c r="B190" s="6"/>
      <c r="C190" s="6"/>
      <c r="D190" s="6"/>
      <c r="E190" s="136"/>
      <c r="F190" s="136"/>
      <c r="G190" s="136"/>
      <c r="H190" s="136"/>
      <c r="I190" s="136"/>
      <c r="J190" s="136"/>
      <c r="K190" s="136"/>
      <c r="L190" s="137"/>
      <c r="M190" s="136"/>
      <c r="N190" s="136"/>
      <c r="O190" s="136"/>
      <c r="P190" s="7"/>
      <c r="Q190" s="6"/>
      <c r="R190" s="6"/>
      <c r="S190" s="6"/>
      <c r="T190" s="6"/>
      <c r="U190" s="6"/>
      <c r="V190" s="7"/>
      <c r="W190" s="7"/>
      <c r="X190" s="136"/>
      <c r="Y190" s="7"/>
      <c r="Z190" s="7"/>
      <c r="AA190" s="7"/>
      <c r="AB190" s="6"/>
      <c r="AC190" s="6"/>
      <c r="AD190" s="6"/>
      <c r="AE190" s="6"/>
      <c r="AF190" s="6"/>
    </row>
    <row r="191" ht="14.25" customHeight="1">
      <c r="A191" s="6"/>
      <c r="B191" s="6"/>
      <c r="C191" s="6"/>
      <c r="D191" s="6"/>
      <c r="E191" s="136"/>
      <c r="F191" s="136"/>
      <c r="G191" s="136"/>
      <c r="H191" s="136"/>
      <c r="I191" s="136"/>
      <c r="J191" s="136"/>
      <c r="K191" s="136"/>
      <c r="L191" s="137"/>
      <c r="M191" s="136"/>
      <c r="N191" s="136"/>
      <c r="O191" s="136"/>
      <c r="P191" s="7"/>
      <c r="Q191" s="6"/>
      <c r="R191" s="6"/>
      <c r="S191" s="6"/>
      <c r="T191" s="6"/>
      <c r="U191" s="6"/>
      <c r="V191" s="7"/>
      <c r="W191" s="7"/>
      <c r="X191" s="136"/>
      <c r="Y191" s="7"/>
      <c r="Z191" s="7"/>
      <c r="AA191" s="7"/>
      <c r="AB191" s="6"/>
      <c r="AC191" s="6"/>
      <c r="AD191" s="6"/>
      <c r="AE191" s="6"/>
      <c r="AF191" s="6"/>
    </row>
    <row r="192" ht="14.25" customHeight="1">
      <c r="A192" s="6"/>
      <c r="B192" s="6"/>
      <c r="C192" s="6"/>
      <c r="D192" s="6"/>
      <c r="E192" s="136"/>
      <c r="F192" s="136"/>
      <c r="G192" s="136"/>
      <c r="H192" s="136"/>
      <c r="I192" s="136"/>
      <c r="J192" s="136"/>
      <c r="K192" s="136"/>
      <c r="L192" s="137"/>
      <c r="M192" s="136"/>
      <c r="N192" s="136"/>
      <c r="O192" s="136"/>
      <c r="P192" s="7"/>
      <c r="Q192" s="6"/>
      <c r="R192" s="6"/>
      <c r="S192" s="6"/>
      <c r="T192" s="6"/>
      <c r="U192" s="6"/>
      <c r="V192" s="7"/>
      <c r="W192" s="7"/>
      <c r="X192" s="136"/>
      <c r="Y192" s="7"/>
      <c r="Z192" s="7"/>
      <c r="AA192" s="7"/>
      <c r="AB192" s="6"/>
      <c r="AC192" s="6"/>
      <c r="AD192" s="6"/>
      <c r="AE192" s="6"/>
      <c r="AF192" s="6"/>
    </row>
    <row r="193" ht="14.25" customHeight="1">
      <c r="A193" s="6"/>
      <c r="B193" s="6"/>
      <c r="C193" s="6"/>
      <c r="D193" s="6"/>
      <c r="E193" s="136"/>
      <c r="F193" s="136"/>
      <c r="G193" s="136"/>
      <c r="H193" s="136"/>
      <c r="I193" s="136"/>
      <c r="J193" s="136"/>
      <c r="K193" s="136"/>
      <c r="L193" s="137"/>
      <c r="M193" s="136"/>
      <c r="N193" s="136"/>
      <c r="O193" s="136"/>
      <c r="P193" s="7"/>
      <c r="Q193" s="6"/>
      <c r="R193" s="6"/>
      <c r="S193" s="6"/>
      <c r="T193" s="6"/>
      <c r="U193" s="6"/>
      <c r="V193" s="7"/>
      <c r="W193" s="7"/>
      <c r="X193" s="136"/>
      <c r="Y193" s="7"/>
      <c r="Z193" s="7"/>
      <c r="AA193" s="7"/>
      <c r="AB193" s="6"/>
      <c r="AC193" s="6"/>
      <c r="AD193" s="6"/>
      <c r="AE193" s="6"/>
      <c r="AF193" s="6"/>
    </row>
    <row r="194" ht="14.25" customHeight="1">
      <c r="A194" s="6"/>
      <c r="B194" s="6"/>
      <c r="C194" s="6"/>
      <c r="D194" s="6"/>
      <c r="E194" s="136"/>
      <c r="F194" s="136"/>
      <c r="G194" s="136"/>
      <c r="H194" s="136"/>
      <c r="I194" s="136"/>
      <c r="J194" s="136"/>
      <c r="K194" s="136"/>
      <c r="L194" s="137"/>
      <c r="M194" s="136"/>
      <c r="N194" s="136"/>
      <c r="O194" s="136"/>
      <c r="P194" s="7"/>
      <c r="Q194" s="6"/>
      <c r="R194" s="6"/>
      <c r="S194" s="6"/>
      <c r="T194" s="6"/>
      <c r="U194" s="6"/>
      <c r="V194" s="7"/>
      <c r="W194" s="7"/>
      <c r="X194" s="136"/>
      <c r="Y194" s="7"/>
      <c r="Z194" s="7"/>
      <c r="AA194" s="7"/>
      <c r="AB194" s="6"/>
      <c r="AC194" s="6"/>
      <c r="AD194" s="6"/>
      <c r="AE194" s="6"/>
      <c r="AF194" s="6"/>
    </row>
    <row r="195" ht="14.25" customHeight="1">
      <c r="A195" s="6"/>
      <c r="B195" s="6"/>
      <c r="C195" s="6"/>
      <c r="D195" s="6"/>
      <c r="E195" s="136"/>
      <c r="F195" s="136"/>
      <c r="G195" s="136"/>
      <c r="H195" s="136"/>
      <c r="I195" s="136"/>
      <c r="J195" s="136"/>
      <c r="K195" s="136"/>
      <c r="L195" s="137"/>
      <c r="M195" s="136"/>
      <c r="N195" s="136"/>
      <c r="O195" s="136"/>
      <c r="P195" s="7"/>
      <c r="Q195" s="6"/>
      <c r="R195" s="6"/>
      <c r="S195" s="6"/>
      <c r="T195" s="6"/>
      <c r="U195" s="6"/>
      <c r="V195" s="7"/>
      <c r="W195" s="7"/>
      <c r="X195" s="136"/>
      <c r="Y195" s="7"/>
      <c r="Z195" s="7"/>
      <c r="AA195" s="7"/>
      <c r="AB195" s="6"/>
      <c r="AC195" s="6"/>
      <c r="AD195" s="6"/>
      <c r="AE195" s="6"/>
      <c r="AF195" s="6"/>
    </row>
    <row r="196" ht="14.25" customHeight="1">
      <c r="A196" s="6"/>
      <c r="B196" s="6"/>
      <c r="C196" s="6"/>
      <c r="D196" s="6"/>
      <c r="E196" s="136"/>
      <c r="F196" s="136"/>
      <c r="G196" s="136"/>
      <c r="H196" s="136"/>
      <c r="I196" s="136"/>
      <c r="J196" s="136"/>
      <c r="K196" s="136"/>
      <c r="L196" s="137"/>
      <c r="M196" s="136"/>
      <c r="N196" s="136"/>
      <c r="O196" s="136"/>
      <c r="P196" s="7"/>
      <c r="Q196" s="6"/>
      <c r="R196" s="6"/>
      <c r="S196" s="6"/>
      <c r="T196" s="6"/>
      <c r="U196" s="6"/>
      <c r="V196" s="7"/>
      <c r="W196" s="7"/>
      <c r="X196" s="136"/>
      <c r="Y196" s="7"/>
      <c r="Z196" s="7"/>
      <c r="AA196" s="7"/>
      <c r="AB196" s="6"/>
      <c r="AC196" s="6"/>
      <c r="AD196" s="6"/>
      <c r="AE196" s="6"/>
      <c r="AF196" s="6"/>
    </row>
    <row r="197" ht="14.25" customHeight="1">
      <c r="A197" s="6"/>
      <c r="B197" s="6"/>
      <c r="C197" s="6"/>
      <c r="D197" s="6"/>
      <c r="E197" s="136"/>
      <c r="F197" s="136"/>
      <c r="G197" s="136"/>
      <c r="H197" s="136"/>
      <c r="I197" s="136"/>
      <c r="J197" s="136"/>
      <c r="K197" s="136"/>
      <c r="L197" s="137"/>
      <c r="M197" s="136"/>
      <c r="N197" s="136"/>
      <c r="O197" s="136"/>
      <c r="P197" s="7"/>
      <c r="Q197" s="6"/>
      <c r="R197" s="6"/>
      <c r="S197" s="6"/>
      <c r="T197" s="6"/>
      <c r="U197" s="6"/>
      <c r="V197" s="7"/>
      <c r="W197" s="7"/>
      <c r="X197" s="136"/>
      <c r="Y197" s="7"/>
      <c r="Z197" s="7"/>
      <c r="AA197" s="7"/>
      <c r="AB197" s="6"/>
      <c r="AC197" s="6"/>
      <c r="AD197" s="6"/>
      <c r="AE197" s="6"/>
      <c r="AF197" s="6"/>
    </row>
    <row r="198" ht="14.25" customHeight="1">
      <c r="A198" s="6"/>
      <c r="B198" s="6"/>
      <c r="C198" s="6"/>
      <c r="D198" s="6"/>
      <c r="E198" s="136"/>
      <c r="F198" s="136"/>
      <c r="G198" s="136"/>
      <c r="H198" s="136"/>
      <c r="I198" s="136"/>
      <c r="J198" s="136"/>
      <c r="K198" s="136"/>
      <c r="L198" s="137"/>
      <c r="M198" s="136"/>
      <c r="N198" s="136"/>
      <c r="O198" s="136"/>
      <c r="P198" s="7"/>
      <c r="Q198" s="6"/>
      <c r="R198" s="6"/>
      <c r="S198" s="6"/>
      <c r="T198" s="6"/>
      <c r="U198" s="6"/>
      <c r="V198" s="7"/>
      <c r="W198" s="7"/>
      <c r="X198" s="136"/>
      <c r="Y198" s="7"/>
      <c r="Z198" s="7"/>
      <c r="AA198" s="7"/>
      <c r="AB198" s="6"/>
      <c r="AC198" s="6"/>
      <c r="AD198" s="6"/>
      <c r="AE198" s="6"/>
      <c r="AF198" s="6"/>
    </row>
    <row r="199" ht="14.25" customHeight="1">
      <c r="A199" s="6"/>
      <c r="B199" s="6"/>
      <c r="C199" s="6"/>
      <c r="D199" s="6"/>
      <c r="E199" s="136"/>
      <c r="F199" s="136"/>
      <c r="G199" s="136"/>
      <c r="H199" s="136"/>
      <c r="I199" s="136"/>
      <c r="J199" s="136"/>
      <c r="K199" s="136"/>
      <c r="L199" s="137"/>
      <c r="M199" s="136"/>
      <c r="N199" s="136"/>
      <c r="O199" s="136"/>
      <c r="P199" s="7"/>
      <c r="Q199" s="6"/>
      <c r="R199" s="6"/>
      <c r="S199" s="6"/>
      <c r="T199" s="6"/>
      <c r="U199" s="6"/>
      <c r="V199" s="7"/>
      <c r="W199" s="7"/>
      <c r="X199" s="136"/>
      <c r="Y199" s="7"/>
      <c r="Z199" s="7"/>
      <c r="AA199" s="7"/>
      <c r="AB199" s="6"/>
      <c r="AC199" s="6"/>
      <c r="AD199" s="6"/>
      <c r="AE199" s="6"/>
      <c r="AF199" s="6"/>
    </row>
    <row r="200" ht="14.25" customHeight="1">
      <c r="A200" s="6"/>
      <c r="B200" s="6"/>
      <c r="C200" s="6"/>
      <c r="D200" s="6"/>
      <c r="E200" s="136"/>
      <c r="F200" s="136"/>
      <c r="G200" s="136"/>
      <c r="H200" s="136"/>
      <c r="I200" s="136"/>
      <c r="J200" s="136"/>
      <c r="K200" s="136"/>
      <c r="L200" s="137"/>
      <c r="M200" s="136"/>
      <c r="N200" s="136"/>
      <c r="O200" s="136"/>
      <c r="P200" s="7"/>
      <c r="Q200" s="6"/>
      <c r="R200" s="6"/>
      <c r="S200" s="6"/>
      <c r="T200" s="6"/>
      <c r="U200" s="6"/>
      <c r="V200" s="7"/>
      <c r="W200" s="7"/>
      <c r="X200" s="136"/>
      <c r="Y200" s="7"/>
      <c r="Z200" s="7"/>
      <c r="AA200" s="7"/>
      <c r="AB200" s="6"/>
      <c r="AC200" s="6"/>
      <c r="AD200" s="6"/>
      <c r="AE200" s="6"/>
      <c r="AF200" s="6"/>
    </row>
    <row r="201" ht="14.25" customHeight="1">
      <c r="A201" s="6"/>
      <c r="B201" s="6"/>
      <c r="C201" s="6"/>
      <c r="D201" s="6"/>
      <c r="E201" s="136"/>
      <c r="F201" s="136"/>
      <c r="G201" s="136"/>
      <c r="H201" s="136"/>
      <c r="I201" s="136"/>
      <c r="J201" s="136"/>
      <c r="K201" s="136"/>
      <c r="L201" s="137"/>
      <c r="M201" s="136"/>
      <c r="N201" s="136"/>
      <c r="O201" s="136"/>
      <c r="P201" s="7"/>
      <c r="Q201" s="6"/>
      <c r="R201" s="6"/>
      <c r="S201" s="6"/>
      <c r="T201" s="6"/>
      <c r="U201" s="6"/>
      <c r="V201" s="7"/>
      <c r="W201" s="7"/>
      <c r="X201" s="136"/>
      <c r="Y201" s="7"/>
      <c r="Z201" s="7"/>
      <c r="AA201" s="7"/>
      <c r="AB201" s="6"/>
      <c r="AC201" s="6"/>
      <c r="AD201" s="6"/>
      <c r="AE201" s="6"/>
      <c r="AF201" s="6"/>
    </row>
    <row r="202" ht="14.25" customHeight="1">
      <c r="A202" s="6"/>
      <c r="B202" s="6"/>
      <c r="C202" s="6"/>
      <c r="D202" s="6"/>
      <c r="E202" s="136"/>
      <c r="F202" s="136"/>
      <c r="G202" s="136"/>
      <c r="H202" s="136"/>
      <c r="I202" s="136"/>
      <c r="J202" s="136"/>
      <c r="K202" s="136"/>
      <c r="L202" s="137"/>
      <c r="M202" s="136"/>
      <c r="N202" s="136"/>
      <c r="O202" s="136"/>
      <c r="P202" s="7"/>
      <c r="Q202" s="6"/>
      <c r="R202" s="6"/>
      <c r="S202" s="6"/>
      <c r="T202" s="6"/>
      <c r="U202" s="6"/>
      <c r="V202" s="7"/>
      <c r="W202" s="7"/>
      <c r="X202" s="136"/>
      <c r="Y202" s="7"/>
      <c r="Z202" s="7"/>
      <c r="AA202" s="7"/>
      <c r="AB202" s="6"/>
      <c r="AC202" s="6"/>
      <c r="AD202" s="6"/>
      <c r="AE202" s="6"/>
      <c r="AF202" s="6"/>
    </row>
    <row r="203" ht="14.25" customHeight="1">
      <c r="A203" s="6"/>
      <c r="B203" s="6"/>
      <c r="C203" s="6"/>
      <c r="D203" s="6"/>
      <c r="E203" s="136"/>
      <c r="F203" s="136"/>
      <c r="G203" s="136"/>
      <c r="H203" s="136"/>
      <c r="I203" s="136"/>
      <c r="J203" s="136"/>
      <c r="K203" s="136"/>
      <c r="L203" s="137"/>
      <c r="M203" s="136"/>
      <c r="N203" s="136"/>
      <c r="O203" s="136"/>
      <c r="P203" s="7"/>
      <c r="Q203" s="6"/>
      <c r="R203" s="6"/>
      <c r="S203" s="6"/>
      <c r="T203" s="6"/>
      <c r="U203" s="6"/>
      <c r="V203" s="7"/>
      <c r="W203" s="7"/>
      <c r="X203" s="136"/>
      <c r="Y203" s="7"/>
      <c r="Z203" s="7"/>
      <c r="AA203" s="7"/>
      <c r="AB203" s="6"/>
      <c r="AC203" s="6"/>
      <c r="AD203" s="6"/>
      <c r="AE203" s="6"/>
      <c r="AF203" s="6"/>
    </row>
    <row r="204" ht="14.25" customHeight="1">
      <c r="A204" s="6"/>
      <c r="B204" s="6"/>
      <c r="C204" s="6"/>
      <c r="D204" s="6"/>
      <c r="E204" s="136"/>
      <c r="F204" s="136"/>
      <c r="G204" s="136"/>
      <c r="H204" s="136"/>
      <c r="I204" s="136"/>
      <c r="J204" s="136"/>
      <c r="K204" s="136"/>
      <c r="L204" s="137"/>
      <c r="M204" s="136"/>
      <c r="N204" s="136"/>
      <c r="O204" s="136"/>
      <c r="P204" s="7"/>
      <c r="Q204" s="6"/>
      <c r="R204" s="6"/>
      <c r="S204" s="6"/>
      <c r="T204" s="6"/>
      <c r="U204" s="6"/>
      <c r="V204" s="7"/>
      <c r="W204" s="7"/>
      <c r="X204" s="136"/>
      <c r="Y204" s="7"/>
      <c r="Z204" s="7"/>
      <c r="AA204" s="7"/>
      <c r="AB204" s="6"/>
      <c r="AC204" s="6"/>
      <c r="AD204" s="6"/>
      <c r="AE204" s="6"/>
      <c r="AF204" s="6"/>
    </row>
    <row r="205" ht="14.25" customHeight="1">
      <c r="A205" s="6"/>
      <c r="B205" s="6"/>
      <c r="C205" s="6"/>
      <c r="D205" s="6"/>
      <c r="E205" s="136"/>
      <c r="F205" s="136"/>
      <c r="G205" s="136"/>
      <c r="H205" s="136"/>
      <c r="I205" s="136"/>
      <c r="J205" s="136"/>
      <c r="K205" s="136"/>
      <c r="L205" s="137"/>
      <c r="M205" s="136"/>
      <c r="N205" s="136"/>
      <c r="O205" s="136"/>
      <c r="P205" s="7"/>
      <c r="Q205" s="6"/>
      <c r="R205" s="6"/>
      <c r="S205" s="6"/>
      <c r="T205" s="6"/>
      <c r="U205" s="6"/>
      <c r="V205" s="7"/>
      <c r="W205" s="7"/>
      <c r="X205" s="136"/>
      <c r="Y205" s="7"/>
      <c r="Z205" s="7"/>
      <c r="AA205" s="7"/>
      <c r="AB205" s="6"/>
      <c r="AC205" s="6"/>
      <c r="AD205" s="6"/>
      <c r="AE205" s="6"/>
      <c r="AF205" s="6"/>
    </row>
    <row r="206" ht="14.25" customHeight="1">
      <c r="A206" s="6"/>
      <c r="B206" s="6"/>
      <c r="C206" s="6"/>
      <c r="D206" s="6"/>
      <c r="E206" s="136"/>
      <c r="F206" s="136"/>
      <c r="G206" s="136"/>
      <c r="H206" s="136"/>
      <c r="I206" s="136"/>
      <c r="J206" s="136"/>
      <c r="K206" s="136"/>
      <c r="L206" s="137"/>
      <c r="M206" s="136"/>
      <c r="N206" s="136"/>
      <c r="O206" s="136"/>
      <c r="P206" s="7"/>
      <c r="Q206" s="6"/>
      <c r="R206" s="6"/>
      <c r="S206" s="6"/>
      <c r="T206" s="6"/>
      <c r="U206" s="6"/>
      <c r="V206" s="7"/>
      <c r="W206" s="7"/>
      <c r="X206" s="136"/>
      <c r="Y206" s="7"/>
      <c r="Z206" s="7"/>
      <c r="AA206" s="7"/>
      <c r="AB206" s="6"/>
      <c r="AC206" s="6"/>
      <c r="AD206" s="6"/>
      <c r="AE206" s="6"/>
      <c r="AF206" s="6"/>
    </row>
    <row r="207" ht="14.25" customHeight="1">
      <c r="A207" s="6"/>
      <c r="B207" s="6"/>
      <c r="C207" s="6"/>
      <c r="D207" s="6"/>
      <c r="E207" s="136"/>
      <c r="F207" s="136"/>
      <c r="G207" s="136"/>
      <c r="H207" s="136"/>
      <c r="I207" s="136"/>
      <c r="J207" s="136"/>
      <c r="K207" s="136"/>
      <c r="L207" s="137"/>
      <c r="M207" s="136"/>
      <c r="N207" s="136"/>
      <c r="O207" s="136"/>
      <c r="P207" s="7"/>
      <c r="Q207" s="6"/>
      <c r="R207" s="6"/>
      <c r="S207" s="6"/>
      <c r="T207" s="6"/>
      <c r="U207" s="6"/>
      <c r="V207" s="7"/>
      <c r="W207" s="7"/>
      <c r="X207" s="136"/>
      <c r="Y207" s="7"/>
      <c r="Z207" s="7"/>
      <c r="AA207" s="7"/>
      <c r="AB207" s="6"/>
      <c r="AC207" s="6"/>
      <c r="AD207" s="6"/>
      <c r="AE207" s="6"/>
      <c r="AF207" s="6"/>
    </row>
    <row r="208" ht="14.25" customHeight="1">
      <c r="A208" s="6"/>
      <c r="B208" s="6"/>
      <c r="C208" s="6"/>
      <c r="D208" s="6"/>
      <c r="E208" s="136"/>
      <c r="F208" s="136"/>
      <c r="G208" s="136"/>
      <c r="H208" s="136"/>
      <c r="I208" s="136"/>
      <c r="J208" s="136"/>
      <c r="K208" s="136"/>
      <c r="L208" s="137"/>
      <c r="M208" s="136"/>
      <c r="N208" s="136"/>
      <c r="O208" s="136"/>
      <c r="P208" s="7"/>
      <c r="Q208" s="6"/>
      <c r="R208" s="6"/>
      <c r="S208" s="6"/>
      <c r="T208" s="6"/>
      <c r="U208" s="6"/>
      <c r="V208" s="7"/>
      <c r="W208" s="7"/>
      <c r="X208" s="136"/>
      <c r="Y208" s="7"/>
      <c r="Z208" s="7"/>
      <c r="AA208" s="7"/>
      <c r="AB208" s="6"/>
      <c r="AC208" s="6"/>
      <c r="AD208" s="6"/>
      <c r="AE208" s="6"/>
      <c r="AF208" s="6"/>
    </row>
    <row r="209" ht="14.25" customHeight="1">
      <c r="A209" s="6"/>
      <c r="B209" s="6"/>
      <c r="C209" s="6"/>
      <c r="D209" s="6"/>
      <c r="E209" s="136"/>
      <c r="F209" s="136"/>
      <c r="G209" s="136"/>
      <c r="H209" s="136"/>
      <c r="I209" s="136"/>
      <c r="J209" s="136"/>
      <c r="K209" s="136"/>
      <c r="L209" s="137"/>
      <c r="M209" s="136"/>
      <c r="N209" s="136"/>
      <c r="O209" s="136"/>
      <c r="P209" s="7"/>
      <c r="Q209" s="6"/>
      <c r="R209" s="6"/>
      <c r="S209" s="6"/>
      <c r="T209" s="6"/>
      <c r="U209" s="6"/>
      <c r="V209" s="7"/>
      <c r="W209" s="7"/>
      <c r="X209" s="136"/>
      <c r="Y209" s="7"/>
      <c r="Z209" s="7"/>
      <c r="AA209" s="7"/>
      <c r="AB209" s="6"/>
      <c r="AC209" s="6"/>
      <c r="AD209" s="6"/>
      <c r="AE209" s="6"/>
      <c r="AF209" s="6"/>
    </row>
    <row r="210" ht="14.25" customHeight="1">
      <c r="A210" s="6"/>
      <c r="B210" s="6"/>
      <c r="C210" s="6"/>
      <c r="D210" s="6"/>
      <c r="E210" s="136"/>
      <c r="F210" s="136"/>
      <c r="G210" s="136"/>
      <c r="H210" s="136"/>
      <c r="I210" s="136"/>
      <c r="J210" s="136"/>
      <c r="K210" s="136"/>
      <c r="L210" s="137"/>
      <c r="M210" s="136"/>
      <c r="N210" s="136"/>
      <c r="O210" s="136"/>
      <c r="P210" s="7"/>
      <c r="Q210" s="6"/>
      <c r="R210" s="6"/>
      <c r="S210" s="6"/>
      <c r="T210" s="6"/>
      <c r="U210" s="6"/>
      <c r="V210" s="7"/>
      <c r="W210" s="7"/>
      <c r="X210" s="136"/>
      <c r="Y210" s="7"/>
      <c r="Z210" s="7"/>
      <c r="AA210" s="7"/>
      <c r="AB210" s="6"/>
      <c r="AC210" s="6"/>
      <c r="AD210" s="6"/>
      <c r="AE210" s="6"/>
      <c r="AF210" s="6"/>
    </row>
    <row r="211" ht="14.25" customHeight="1">
      <c r="A211" s="6"/>
      <c r="B211" s="6"/>
      <c r="C211" s="6"/>
      <c r="D211" s="6"/>
      <c r="E211" s="136"/>
      <c r="F211" s="136"/>
      <c r="G211" s="136"/>
      <c r="H211" s="136"/>
      <c r="I211" s="136"/>
      <c r="J211" s="136"/>
      <c r="K211" s="136"/>
      <c r="L211" s="137"/>
      <c r="M211" s="136"/>
      <c r="N211" s="136"/>
      <c r="O211" s="136"/>
      <c r="P211" s="7"/>
      <c r="Q211" s="6"/>
      <c r="R211" s="6"/>
      <c r="S211" s="6"/>
      <c r="T211" s="6"/>
      <c r="U211" s="6"/>
      <c r="V211" s="7"/>
      <c r="W211" s="7"/>
      <c r="X211" s="136"/>
      <c r="Y211" s="7"/>
      <c r="Z211" s="7"/>
      <c r="AA211" s="7"/>
      <c r="AB211" s="6"/>
      <c r="AC211" s="6"/>
      <c r="AD211" s="6"/>
      <c r="AE211" s="6"/>
      <c r="AF211" s="6"/>
    </row>
    <row r="212" ht="14.25" customHeight="1">
      <c r="A212" s="6"/>
      <c r="B212" s="6"/>
      <c r="C212" s="6"/>
      <c r="D212" s="6"/>
      <c r="E212" s="136"/>
      <c r="F212" s="136"/>
      <c r="G212" s="136"/>
      <c r="H212" s="136"/>
      <c r="I212" s="136"/>
      <c r="J212" s="136"/>
      <c r="K212" s="136"/>
      <c r="L212" s="137"/>
      <c r="M212" s="136"/>
      <c r="N212" s="136"/>
      <c r="O212" s="136"/>
      <c r="P212" s="7"/>
      <c r="Q212" s="6"/>
      <c r="R212" s="6"/>
      <c r="S212" s="6"/>
      <c r="T212" s="6"/>
      <c r="U212" s="6"/>
      <c r="V212" s="7"/>
      <c r="W212" s="7"/>
      <c r="X212" s="136"/>
      <c r="Y212" s="7"/>
      <c r="Z212" s="7"/>
      <c r="AA212" s="7"/>
      <c r="AB212" s="6"/>
      <c r="AC212" s="6"/>
      <c r="AD212" s="6"/>
      <c r="AE212" s="6"/>
      <c r="AF212" s="6"/>
    </row>
    <row r="213" ht="14.25" customHeight="1">
      <c r="A213" s="6"/>
      <c r="B213" s="6"/>
      <c r="C213" s="6"/>
      <c r="D213" s="6"/>
      <c r="E213" s="136"/>
      <c r="F213" s="136"/>
      <c r="G213" s="136"/>
      <c r="H213" s="136"/>
      <c r="I213" s="136"/>
      <c r="J213" s="136"/>
      <c r="K213" s="136"/>
      <c r="L213" s="137"/>
      <c r="M213" s="136"/>
      <c r="N213" s="136"/>
      <c r="O213" s="136"/>
      <c r="P213" s="7"/>
      <c r="Q213" s="6"/>
      <c r="R213" s="6"/>
      <c r="S213" s="6"/>
      <c r="T213" s="6"/>
      <c r="U213" s="6"/>
      <c r="V213" s="7"/>
      <c r="W213" s="7"/>
      <c r="X213" s="136"/>
      <c r="Y213" s="7"/>
      <c r="Z213" s="7"/>
      <c r="AA213" s="7"/>
      <c r="AB213" s="6"/>
      <c r="AC213" s="6"/>
      <c r="AD213" s="6"/>
      <c r="AE213" s="6"/>
      <c r="AF213" s="6"/>
    </row>
    <row r="214" ht="14.25" customHeight="1">
      <c r="A214" s="6"/>
      <c r="B214" s="6"/>
      <c r="C214" s="6"/>
      <c r="D214" s="6"/>
      <c r="E214" s="136"/>
      <c r="F214" s="136"/>
      <c r="G214" s="136"/>
      <c r="H214" s="136"/>
      <c r="I214" s="136"/>
      <c r="J214" s="136"/>
      <c r="K214" s="136"/>
      <c r="L214" s="137"/>
      <c r="M214" s="136"/>
      <c r="N214" s="136"/>
      <c r="O214" s="136"/>
      <c r="P214" s="7"/>
      <c r="Q214" s="6"/>
      <c r="R214" s="6"/>
      <c r="S214" s="6"/>
      <c r="T214" s="6"/>
      <c r="U214" s="6"/>
      <c r="V214" s="7"/>
      <c r="W214" s="7"/>
      <c r="X214" s="136"/>
      <c r="Y214" s="7"/>
      <c r="Z214" s="7"/>
      <c r="AA214" s="7"/>
      <c r="AB214" s="6"/>
      <c r="AC214" s="6"/>
      <c r="AD214" s="6"/>
      <c r="AE214" s="6"/>
      <c r="AF214" s="6"/>
    </row>
    <row r="215" ht="14.25" customHeight="1">
      <c r="A215" s="6"/>
      <c r="B215" s="6"/>
      <c r="C215" s="6"/>
      <c r="D215" s="6"/>
      <c r="E215" s="136"/>
      <c r="F215" s="136"/>
      <c r="G215" s="136"/>
      <c r="H215" s="136"/>
      <c r="I215" s="136"/>
      <c r="J215" s="136"/>
      <c r="K215" s="136"/>
      <c r="L215" s="137"/>
      <c r="M215" s="136"/>
      <c r="N215" s="136"/>
      <c r="O215" s="136"/>
      <c r="P215" s="7"/>
      <c r="Q215" s="6"/>
      <c r="R215" s="6"/>
      <c r="S215" s="6"/>
      <c r="T215" s="6"/>
      <c r="U215" s="6"/>
      <c r="V215" s="7"/>
      <c r="W215" s="7"/>
      <c r="X215" s="136"/>
      <c r="Y215" s="7"/>
      <c r="Z215" s="7"/>
      <c r="AA215" s="7"/>
      <c r="AB215" s="6"/>
      <c r="AC215" s="6"/>
      <c r="AD215" s="6"/>
      <c r="AE215" s="6"/>
      <c r="AF215" s="6"/>
    </row>
    <row r="216" ht="14.25" customHeight="1">
      <c r="A216" s="6"/>
      <c r="B216" s="6"/>
      <c r="C216" s="6"/>
      <c r="D216" s="6"/>
      <c r="E216" s="136"/>
      <c r="F216" s="136"/>
      <c r="G216" s="136"/>
      <c r="H216" s="136"/>
      <c r="I216" s="136"/>
      <c r="J216" s="136"/>
      <c r="K216" s="136"/>
      <c r="L216" s="137"/>
      <c r="M216" s="136"/>
      <c r="N216" s="136"/>
      <c r="O216" s="136"/>
      <c r="P216" s="7"/>
      <c r="Q216" s="6"/>
      <c r="R216" s="6"/>
      <c r="S216" s="6"/>
      <c r="T216" s="6"/>
      <c r="U216" s="6"/>
      <c r="V216" s="7"/>
      <c r="W216" s="7"/>
      <c r="X216" s="136"/>
      <c r="Y216" s="7"/>
      <c r="Z216" s="7"/>
      <c r="AA216" s="7"/>
      <c r="AB216" s="6"/>
      <c r="AC216" s="6"/>
      <c r="AD216" s="6"/>
      <c r="AE216" s="6"/>
      <c r="AF216" s="6"/>
    </row>
    <row r="217" ht="14.25" customHeight="1">
      <c r="A217" s="6"/>
      <c r="B217" s="6"/>
      <c r="C217" s="6"/>
      <c r="D217" s="6"/>
      <c r="E217" s="136"/>
      <c r="F217" s="136"/>
      <c r="G217" s="136"/>
      <c r="H217" s="136"/>
      <c r="I217" s="136"/>
      <c r="J217" s="136"/>
      <c r="K217" s="136"/>
      <c r="L217" s="137"/>
      <c r="M217" s="136"/>
      <c r="N217" s="136"/>
      <c r="O217" s="136"/>
      <c r="P217" s="7"/>
      <c r="Q217" s="6"/>
      <c r="R217" s="6"/>
      <c r="S217" s="6"/>
      <c r="T217" s="6"/>
      <c r="U217" s="6"/>
      <c r="V217" s="7"/>
      <c r="W217" s="7"/>
      <c r="X217" s="136"/>
      <c r="Y217" s="7"/>
      <c r="Z217" s="7"/>
      <c r="AA217" s="7"/>
      <c r="AB217" s="6"/>
      <c r="AC217" s="6"/>
      <c r="AD217" s="6"/>
      <c r="AE217" s="6"/>
      <c r="AF217" s="6"/>
    </row>
    <row r="218" ht="14.25" customHeight="1">
      <c r="A218" s="6"/>
      <c r="B218" s="6"/>
      <c r="C218" s="6"/>
      <c r="D218" s="6"/>
      <c r="E218" s="136"/>
      <c r="F218" s="136"/>
      <c r="G218" s="136"/>
      <c r="H218" s="136"/>
      <c r="I218" s="136"/>
      <c r="J218" s="136"/>
      <c r="K218" s="136"/>
      <c r="L218" s="137"/>
      <c r="M218" s="136"/>
      <c r="N218" s="136"/>
      <c r="O218" s="136"/>
      <c r="P218" s="7"/>
      <c r="Q218" s="6"/>
      <c r="R218" s="6"/>
      <c r="S218" s="6"/>
      <c r="T218" s="6"/>
      <c r="U218" s="6"/>
      <c r="V218" s="7"/>
      <c r="W218" s="7"/>
      <c r="X218" s="136"/>
      <c r="Y218" s="7"/>
      <c r="Z218" s="7"/>
      <c r="AA218" s="7"/>
      <c r="AB218" s="6"/>
      <c r="AC218" s="6"/>
      <c r="AD218" s="6"/>
      <c r="AE218" s="6"/>
      <c r="AF218" s="6"/>
    </row>
    <row r="219" ht="14.25" customHeight="1">
      <c r="A219" s="6"/>
      <c r="B219" s="6"/>
      <c r="C219" s="6"/>
      <c r="D219" s="6"/>
      <c r="E219" s="136"/>
      <c r="F219" s="136"/>
      <c r="G219" s="136"/>
      <c r="H219" s="136"/>
      <c r="I219" s="136"/>
      <c r="J219" s="136"/>
      <c r="K219" s="136"/>
      <c r="L219" s="137"/>
      <c r="M219" s="136"/>
      <c r="N219" s="136"/>
      <c r="O219" s="136"/>
      <c r="P219" s="7"/>
      <c r="Q219" s="6"/>
      <c r="R219" s="6"/>
      <c r="S219" s="6"/>
      <c r="T219" s="6"/>
      <c r="U219" s="6"/>
      <c r="V219" s="7"/>
      <c r="W219" s="7"/>
      <c r="X219" s="136"/>
      <c r="Y219" s="7"/>
      <c r="Z219" s="7"/>
      <c r="AA219" s="7"/>
      <c r="AB219" s="6"/>
      <c r="AC219" s="6"/>
      <c r="AD219" s="6"/>
      <c r="AE219" s="6"/>
      <c r="AF219" s="6"/>
    </row>
    <row r="220" ht="14.25" customHeight="1">
      <c r="A220" s="6"/>
      <c r="B220" s="6"/>
      <c r="C220" s="6"/>
      <c r="D220" s="6"/>
      <c r="E220" s="136"/>
      <c r="F220" s="136"/>
      <c r="G220" s="136"/>
      <c r="H220" s="136"/>
      <c r="I220" s="136"/>
      <c r="J220" s="136"/>
      <c r="K220" s="136"/>
      <c r="L220" s="137"/>
      <c r="M220" s="136"/>
      <c r="N220" s="136"/>
      <c r="O220" s="136"/>
      <c r="P220" s="7"/>
      <c r="Q220" s="6"/>
      <c r="R220" s="6"/>
      <c r="S220" s="6"/>
      <c r="T220" s="6"/>
      <c r="U220" s="6"/>
      <c r="V220" s="7"/>
      <c r="W220" s="7"/>
      <c r="X220" s="136"/>
      <c r="Y220" s="7"/>
      <c r="Z220" s="7"/>
      <c r="AA220" s="7"/>
      <c r="AB220" s="6"/>
      <c r="AC220" s="6"/>
      <c r="AD220" s="6"/>
      <c r="AE220" s="6"/>
      <c r="AF220" s="6"/>
    </row>
    <row r="221" ht="14.25" customHeight="1">
      <c r="A221" s="6"/>
      <c r="B221" s="6"/>
      <c r="C221" s="6"/>
      <c r="D221" s="6"/>
      <c r="E221" s="136"/>
      <c r="F221" s="136"/>
      <c r="G221" s="136"/>
      <c r="H221" s="136"/>
      <c r="I221" s="136"/>
      <c r="J221" s="136"/>
      <c r="K221" s="136"/>
      <c r="L221" s="137"/>
      <c r="M221" s="136"/>
      <c r="N221" s="136"/>
      <c r="O221" s="136"/>
      <c r="P221" s="7"/>
      <c r="Q221" s="6"/>
      <c r="R221" s="6"/>
      <c r="S221" s="6"/>
      <c r="T221" s="6"/>
      <c r="U221" s="6"/>
      <c r="V221" s="7"/>
      <c r="W221" s="7"/>
      <c r="X221" s="136"/>
      <c r="Y221" s="7"/>
      <c r="Z221" s="7"/>
      <c r="AA221" s="7"/>
      <c r="AB221" s="6"/>
      <c r="AC221" s="6"/>
      <c r="AD221" s="6"/>
      <c r="AE221" s="6"/>
      <c r="AF221" s="6"/>
    </row>
    <row r="222" ht="14.25" customHeight="1">
      <c r="A222" s="6"/>
      <c r="B222" s="6"/>
      <c r="C222" s="6"/>
      <c r="D222" s="6"/>
      <c r="E222" s="136"/>
      <c r="F222" s="136"/>
      <c r="G222" s="136"/>
      <c r="H222" s="136"/>
      <c r="I222" s="136"/>
      <c r="J222" s="136"/>
      <c r="K222" s="136"/>
      <c r="L222" s="137"/>
      <c r="M222" s="136"/>
      <c r="N222" s="136"/>
      <c r="O222" s="136"/>
      <c r="P222" s="7"/>
      <c r="Q222" s="6"/>
      <c r="R222" s="6"/>
      <c r="S222" s="6"/>
      <c r="T222" s="6"/>
      <c r="U222" s="6"/>
      <c r="V222" s="7"/>
      <c r="W222" s="7"/>
      <c r="X222" s="136"/>
      <c r="Y222" s="7"/>
      <c r="Z222" s="7"/>
      <c r="AA222" s="7"/>
      <c r="AB222" s="6"/>
      <c r="AC222" s="6"/>
      <c r="AD222" s="6"/>
      <c r="AE222" s="6"/>
      <c r="AF222" s="6"/>
    </row>
    <row r="223" ht="14.25" customHeight="1">
      <c r="A223" s="6"/>
      <c r="B223" s="6"/>
      <c r="C223" s="6"/>
      <c r="D223" s="6"/>
      <c r="E223" s="136"/>
      <c r="F223" s="136"/>
      <c r="G223" s="136"/>
      <c r="H223" s="136"/>
      <c r="I223" s="136"/>
      <c r="J223" s="136"/>
      <c r="K223" s="136"/>
      <c r="L223" s="137"/>
      <c r="M223" s="136"/>
      <c r="N223" s="136"/>
      <c r="O223" s="136"/>
      <c r="P223" s="7"/>
      <c r="Q223" s="6"/>
      <c r="R223" s="6"/>
      <c r="S223" s="6"/>
      <c r="T223" s="6"/>
      <c r="U223" s="6"/>
      <c r="V223" s="7"/>
      <c r="W223" s="7"/>
      <c r="X223" s="136"/>
      <c r="Y223" s="7"/>
      <c r="Z223" s="7"/>
      <c r="AA223" s="7"/>
      <c r="AB223" s="6"/>
      <c r="AC223" s="6"/>
      <c r="AD223" s="6"/>
      <c r="AE223" s="6"/>
      <c r="AF223" s="6"/>
    </row>
    <row r="224" ht="14.25" customHeight="1">
      <c r="A224" s="6"/>
      <c r="B224" s="6"/>
      <c r="C224" s="6"/>
      <c r="D224" s="6"/>
      <c r="E224" s="136"/>
      <c r="F224" s="136"/>
      <c r="G224" s="136"/>
      <c r="H224" s="136"/>
      <c r="I224" s="136"/>
      <c r="J224" s="136"/>
      <c r="K224" s="136"/>
      <c r="L224" s="137"/>
      <c r="M224" s="136"/>
      <c r="N224" s="136"/>
      <c r="O224" s="136"/>
      <c r="P224" s="7"/>
      <c r="Q224" s="6"/>
      <c r="R224" s="6"/>
      <c r="S224" s="6"/>
      <c r="T224" s="6"/>
      <c r="U224" s="6"/>
      <c r="V224" s="7"/>
      <c r="W224" s="7"/>
      <c r="X224" s="136"/>
      <c r="Y224" s="7"/>
      <c r="Z224" s="7"/>
      <c r="AA224" s="7"/>
      <c r="AB224" s="6"/>
      <c r="AC224" s="6"/>
      <c r="AD224" s="6"/>
      <c r="AE224" s="6"/>
      <c r="AF224" s="6"/>
    </row>
    <row r="225" ht="14.25" customHeight="1">
      <c r="A225" s="6"/>
      <c r="B225" s="6"/>
      <c r="C225" s="6"/>
      <c r="D225" s="6"/>
      <c r="E225" s="136"/>
      <c r="F225" s="136"/>
      <c r="G225" s="136"/>
      <c r="H225" s="136"/>
      <c r="I225" s="136"/>
      <c r="J225" s="136"/>
      <c r="K225" s="136"/>
      <c r="L225" s="137"/>
      <c r="M225" s="136"/>
      <c r="N225" s="136"/>
      <c r="O225" s="136"/>
      <c r="P225" s="7"/>
      <c r="Q225" s="6"/>
      <c r="R225" s="6"/>
      <c r="S225" s="6"/>
      <c r="T225" s="6"/>
      <c r="U225" s="6"/>
      <c r="V225" s="7"/>
      <c r="W225" s="7"/>
      <c r="X225" s="136"/>
      <c r="Y225" s="7"/>
      <c r="Z225" s="7"/>
      <c r="AA225" s="7"/>
      <c r="AB225" s="6"/>
      <c r="AC225" s="6"/>
      <c r="AD225" s="6"/>
      <c r="AE225" s="6"/>
      <c r="AF225" s="6"/>
    </row>
    <row r="226" ht="14.25" customHeight="1">
      <c r="A226" s="6"/>
      <c r="B226" s="6"/>
      <c r="C226" s="6"/>
      <c r="D226" s="6"/>
      <c r="E226" s="136"/>
      <c r="F226" s="136"/>
      <c r="G226" s="136"/>
      <c r="H226" s="136"/>
      <c r="I226" s="136"/>
      <c r="J226" s="136"/>
      <c r="K226" s="136"/>
      <c r="L226" s="137"/>
      <c r="M226" s="136"/>
      <c r="N226" s="136"/>
      <c r="O226" s="136"/>
      <c r="P226" s="7"/>
      <c r="Q226" s="6"/>
      <c r="R226" s="6"/>
      <c r="S226" s="6"/>
      <c r="T226" s="6"/>
      <c r="U226" s="6"/>
      <c r="V226" s="7"/>
      <c r="W226" s="7"/>
      <c r="X226" s="136"/>
      <c r="Y226" s="7"/>
      <c r="Z226" s="7"/>
      <c r="AA226" s="7"/>
      <c r="AB226" s="6"/>
      <c r="AC226" s="6"/>
      <c r="AD226" s="6"/>
      <c r="AE226" s="6"/>
      <c r="AF226" s="6"/>
    </row>
    <row r="227" ht="14.25" customHeight="1">
      <c r="A227" s="6"/>
      <c r="B227" s="6"/>
      <c r="C227" s="6"/>
      <c r="D227" s="6"/>
      <c r="E227" s="136"/>
      <c r="F227" s="136"/>
      <c r="G227" s="136"/>
      <c r="H227" s="136"/>
      <c r="I227" s="136"/>
      <c r="J227" s="136"/>
      <c r="K227" s="136"/>
      <c r="L227" s="137"/>
      <c r="M227" s="136"/>
      <c r="N227" s="136"/>
      <c r="O227" s="136"/>
      <c r="P227" s="7"/>
      <c r="Q227" s="6"/>
      <c r="R227" s="6"/>
      <c r="S227" s="6"/>
      <c r="T227" s="6"/>
      <c r="U227" s="6"/>
      <c r="V227" s="7"/>
      <c r="W227" s="7"/>
      <c r="X227" s="136"/>
      <c r="Y227" s="7"/>
      <c r="Z227" s="7"/>
      <c r="AA227" s="7"/>
      <c r="AB227" s="6"/>
      <c r="AC227" s="6"/>
      <c r="AD227" s="6"/>
      <c r="AE227" s="6"/>
      <c r="AF227" s="6"/>
    </row>
    <row r="228" ht="14.25" customHeight="1">
      <c r="A228" s="6"/>
      <c r="B228" s="6"/>
      <c r="C228" s="6"/>
      <c r="D228" s="6"/>
      <c r="E228" s="136"/>
      <c r="F228" s="136"/>
      <c r="G228" s="136"/>
      <c r="H228" s="136"/>
      <c r="I228" s="136"/>
      <c r="J228" s="136"/>
      <c r="K228" s="136"/>
      <c r="L228" s="137"/>
      <c r="M228" s="136"/>
      <c r="N228" s="136"/>
      <c r="O228" s="136"/>
      <c r="P228" s="7"/>
      <c r="Q228" s="6"/>
      <c r="R228" s="6"/>
      <c r="S228" s="6"/>
      <c r="T228" s="6"/>
      <c r="U228" s="6"/>
      <c r="V228" s="7"/>
      <c r="W228" s="7"/>
      <c r="X228" s="136"/>
      <c r="Y228" s="7"/>
      <c r="Z228" s="7"/>
      <c r="AA228" s="7"/>
      <c r="AB228" s="6"/>
      <c r="AC228" s="6"/>
      <c r="AD228" s="6"/>
      <c r="AE228" s="6"/>
      <c r="AF228" s="6"/>
    </row>
    <row r="229" ht="14.25" customHeight="1">
      <c r="A229" s="6"/>
      <c r="B229" s="6"/>
      <c r="C229" s="6"/>
      <c r="D229" s="6"/>
      <c r="E229" s="136"/>
      <c r="F229" s="136"/>
      <c r="G229" s="136"/>
      <c r="H229" s="136"/>
      <c r="I229" s="136"/>
      <c r="J229" s="136"/>
      <c r="K229" s="136"/>
      <c r="L229" s="137"/>
      <c r="M229" s="136"/>
      <c r="N229" s="136"/>
      <c r="O229" s="136"/>
      <c r="P229" s="7"/>
      <c r="Q229" s="6"/>
      <c r="R229" s="6"/>
      <c r="S229" s="6"/>
      <c r="T229" s="6"/>
      <c r="U229" s="6"/>
      <c r="V229" s="7"/>
      <c r="W229" s="7"/>
      <c r="X229" s="136"/>
      <c r="Y229" s="7"/>
      <c r="Z229" s="7"/>
      <c r="AA229" s="7"/>
      <c r="AB229" s="6"/>
      <c r="AC229" s="6"/>
      <c r="AD229" s="6"/>
      <c r="AE229" s="6"/>
      <c r="AF229" s="6"/>
    </row>
    <row r="230" ht="14.25" customHeight="1">
      <c r="A230" s="6"/>
      <c r="B230" s="6"/>
      <c r="C230" s="6"/>
      <c r="D230" s="6"/>
      <c r="E230" s="136"/>
      <c r="F230" s="136"/>
      <c r="G230" s="136"/>
      <c r="H230" s="136"/>
      <c r="I230" s="136"/>
      <c r="J230" s="136"/>
      <c r="K230" s="136"/>
      <c r="L230" s="137"/>
      <c r="M230" s="136"/>
      <c r="N230" s="136"/>
      <c r="O230" s="136"/>
      <c r="P230" s="7"/>
      <c r="Q230" s="6"/>
      <c r="R230" s="6"/>
      <c r="S230" s="6"/>
      <c r="T230" s="6"/>
      <c r="U230" s="6"/>
      <c r="V230" s="7"/>
      <c r="W230" s="7"/>
      <c r="X230" s="136"/>
      <c r="Y230" s="7"/>
      <c r="Z230" s="7"/>
      <c r="AA230" s="7"/>
      <c r="AB230" s="6"/>
      <c r="AC230" s="6"/>
      <c r="AD230" s="6"/>
      <c r="AE230" s="6"/>
      <c r="AF230" s="6"/>
    </row>
    <row r="231" ht="14.25" customHeight="1">
      <c r="A231" s="6"/>
      <c r="B231" s="6"/>
      <c r="C231" s="6"/>
      <c r="D231" s="6"/>
      <c r="E231" s="136"/>
      <c r="F231" s="136"/>
      <c r="G231" s="136"/>
      <c r="H231" s="136"/>
      <c r="I231" s="136"/>
      <c r="J231" s="136"/>
      <c r="K231" s="136"/>
      <c r="L231" s="137"/>
      <c r="M231" s="136"/>
      <c r="N231" s="136"/>
      <c r="O231" s="136"/>
      <c r="P231" s="7"/>
      <c r="Q231" s="6"/>
      <c r="R231" s="6"/>
      <c r="S231" s="6"/>
      <c r="T231" s="6"/>
      <c r="U231" s="6"/>
      <c r="V231" s="7"/>
      <c r="W231" s="7"/>
      <c r="X231" s="136"/>
      <c r="Y231" s="7"/>
      <c r="Z231" s="7"/>
      <c r="AA231" s="7"/>
      <c r="AB231" s="6"/>
      <c r="AC231" s="6"/>
      <c r="AD231" s="6"/>
      <c r="AE231" s="6"/>
      <c r="AF231" s="6"/>
    </row>
    <row r="232" ht="14.25" customHeight="1">
      <c r="A232" s="6"/>
      <c r="B232" s="6"/>
      <c r="C232" s="6"/>
      <c r="D232" s="6"/>
      <c r="E232" s="136"/>
      <c r="F232" s="136"/>
      <c r="G232" s="136"/>
      <c r="H232" s="136"/>
      <c r="I232" s="136"/>
      <c r="J232" s="136"/>
      <c r="K232" s="136"/>
      <c r="L232" s="137"/>
      <c r="M232" s="136"/>
      <c r="N232" s="136"/>
      <c r="O232" s="136"/>
      <c r="P232" s="7"/>
      <c r="Q232" s="6"/>
      <c r="R232" s="6"/>
      <c r="S232" s="6"/>
      <c r="T232" s="6"/>
      <c r="U232" s="6"/>
      <c r="V232" s="7"/>
      <c r="W232" s="7"/>
      <c r="X232" s="136"/>
      <c r="Y232" s="7"/>
      <c r="Z232" s="7"/>
      <c r="AA232" s="7"/>
      <c r="AB232" s="6"/>
      <c r="AC232" s="6"/>
      <c r="AD232" s="6"/>
      <c r="AE232" s="6"/>
      <c r="AF232" s="6"/>
    </row>
    <row r="233" ht="14.25" customHeight="1">
      <c r="A233" s="6"/>
      <c r="B233" s="6"/>
      <c r="C233" s="6"/>
      <c r="D233" s="6"/>
      <c r="E233" s="136"/>
      <c r="F233" s="136"/>
      <c r="G233" s="136"/>
      <c r="H233" s="136"/>
      <c r="I233" s="136"/>
      <c r="J233" s="136"/>
      <c r="K233" s="136"/>
      <c r="L233" s="137"/>
      <c r="M233" s="136"/>
      <c r="N233" s="136"/>
      <c r="O233" s="136"/>
      <c r="P233" s="7"/>
      <c r="Q233" s="6"/>
      <c r="R233" s="6"/>
      <c r="S233" s="6"/>
      <c r="T233" s="6"/>
      <c r="U233" s="6"/>
      <c r="V233" s="7"/>
      <c r="W233" s="7"/>
      <c r="X233" s="136"/>
      <c r="Y233" s="7"/>
      <c r="Z233" s="7"/>
      <c r="AA233" s="7"/>
      <c r="AB233" s="6"/>
      <c r="AC233" s="6"/>
      <c r="AD233" s="6"/>
      <c r="AE233" s="6"/>
      <c r="AF233" s="6"/>
    </row>
    <row r="234" ht="14.25" customHeight="1">
      <c r="A234" s="6"/>
      <c r="B234" s="6"/>
      <c r="C234" s="6"/>
      <c r="D234" s="6"/>
      <c r="E234" s="136"/>
      <c r="F234" s="136"/>
      <c r="G234" s="136"/>
      <c r="H234" s="136"/>
      <c r="I234" s="136"/>
      <c r="J234" s="136"/>
      <c r="K234" s="136"/>
      <c r="L234" s="137"/>
      <c r="M234" s="136"/>
      <c r="N234" s="136"/>
      <c r="O234" s="136"/>
      <c r="P234" s="7"/>
      <c r="Q234" s="6"/>
      <c r="R234" s="6"/>
      <c r="S234" s="6"/>
      <c r="T234" s="6"/>
      <c r="U234" s="6"/>
      <c r="V234" s="7"/>
      <c r="W234" s="7"/>
      <c r="X234" s="136"/>
      <c r="Y234" s="7"/>
      <c r="Z234" s="7"/>
      <c r="AA234" s="7"/>
      <c r="AB234" s="6"/>
      <c r="AC234" s="6"/>
      <c r="AD234" s="6"/>
      <c r="AE234" s="6"/>
      <c r="AF234" s="6"/>
    </row>
    <row r="235" ht="14.25" customHeight="1">
      <c r="A235" s="6"/>
      <c r="B235" s="6"/>
      <c r="C235" s="6"/>
      <c r="D235" s="6"/>
      <c r="E235" s="136"/>
      <c r="F235" s="136"/>
      <c r="G235" s="136"/>
      <c r="H235" s="136"/>
      <c r="I235" s="136"/>
      <c r="J235" s="136"/>
      <c r="K235" s="136"/>
      <c r="L235" s="137"/>
      <c r="M235" s="136"/>
      <c r="N235" s="136"/>
      <c r="O235" s="136"/>
      <c r="P235" s="7"/>
      <c r="Q235" s="6"/>
      <c r="R235" s="6"/>
      <c r="S235" s="6"/>
      <c r="T235" s="6"/>
      <c r="U235" s="6"/>
      <c r="V235" s="7"/>
      <c r="W235" s="7"/>
      <c r="X235" s="136"/>
      <c r="Y235" s="7"/>
      <c r="Z235" s="7"/>
      <c r="AA235" s="7"/>
      <c r="AB235" s="6"/>
      <c r="AC235" s="6"/>
      <c r="AD235" s="6"/>
      <c r="AE235" s="6"/>
      <c r="AF235" s="6"/>
    </row>
    <row r="236" ht="14.25" customHeight="1">
      <c r="A236" s="6"/>
      <c r="B236" s="6"/>
      <c r="C236" s="6"/>
      <c r="D236" s="6"/>
      <c r="E236" s="136"/>
      <c r="F236" s="136"/>
      <c r="G236" s="136"/>
      <c r="H236" s="136"/>
      <c r="I236" s="136"/>
      <c r="J236" s="136"/>
      <c r="K236" s="136"/>
      <c r="L236" s="137"/>
      <c r="M236" s="136"/>
      <c r="N236" s="136"/>
      <c r="O236" s="136"/>
      <c r="P236" s="7"/>
      <c r="Q236" s="6"/>
      <c r="R236" s="6"/>
      <c r="S236" s="6"/>
      <c r="T236" s="6"/>
      <c r="U236" s="6"/>
      <c r="V236" s="7"/>
      <c r="W236" s="7"/>
      <c r="X236" s="136"/>
      <c r="Y236" s="7"/>
      <c r="Z236" s="7"/>
      <c r="AA236" s="7"/>
      <c r="AB236" s="6"/>
      <c r="AC236" s="6"/>
      <c r="AD236" s="6"/>
      <c r="AE236" s="6"/>
      <c r="AF236" s="6"/>
    </row>
    <row r="237" ht="14.25" customHeight="1">
      <c r="A237" s="6"/>
      <c r="B237" s="6"/>
      <c r="C237" s="6"/>
      <c r="D237" s="6"/>
      <c r="E237" s="136"/>
      <c r="F237" s="136"/>
      <c r="G237" s="136"/>
      <c r="H237" s="136"/>
      <c r="I237" s="136"/>
      <c r="J237" s="136"/>
      <c r="K237" s="136"/>
      <c r="L237" s="137"/>
      <c r="M237" s="136"/>
      <c r="N237" s="136"/>
      <c r="O237" s="136"/>
      <c r="P237" s="7"/>
      <c r="Q237" s="6"/>
      <c r="R237" s="6"/>
      <c r="S237" s="6"/>
      <c r="T237" s="6"/>
      <c r="U237" s="6"/>
      <c r="V237" s="7"/>
      <c r="W237" s="7"/>
      <c r="X237" s="136"/>
      <c r="Y237" s="7"/>
      <c r="Z237" s="7"/>
      <c r="AA237" s="7"/>
      <c r="AB237" s="6"/>
      <c r="AC237" s="6"/>
      <c r="AD237" s="6"/>
      <c r="AE237" s="6"/>
      <c r="AF237" s="6"/>
    </row>
    <row r="238" ht="14.25" customHeight="1">
      <c r="A238" s="6"/>
      <c r="B238" s="6"/>
      <c r="C238" s="6"/>
      <c r="D238" s="6"/>
      <c r="E238" s="136"/>
      <c r="F238" s="136"/>
      <c r="G238" s="136"/>
      <c r="H238" s="136"/>
      <c r="I238" s="136"/>
      <c r="J238" s="136"/>
      <c r="K238" s="136"/>
      <c r="L238" s="137"/>
      <c r="M238" s="136"/>
      <c r="N238" s="136"/>
      <c r="O238" s="136"/>
      <c r="P238" s="7"/>
      <c r="Q238" s="6"/>
      <c r="R238" s="6"/>
      <c r="S238" s="6"/>
      <c r="T238" s="6"/>
      <c r="U238" s="6"/>
      <c r="V238" s="7"/>
      <c r="W238" s="7"/>
      <c r="X238" s="136"/>
      <c r="Y238" s="7"/>
      <c r="Z238" s="7"/>
      <c r="AA238" s="7"/>
      <c r="AB238" s="6"/>
      <c r="AC238" s="6"/>
      <c r="AD238" s="6"/>
      <c r="AE238" s="6"/>
      <c r="AF238" s="6"/>
    </row>
    <row r="239" ht="14.25" customHeight="1">
      <c r="A239" s="6"/>
      <c r="B239" s="6"/>
      <c r="C239" s="6"/>
      <c r="D239" s="6"/>
      <c r="E239" s="136"/>
      <c r="F239" s="136"/>
      <c r="G239" s="136"/>
      <c r="H239" s="136"/>
      <c r="I239" s="136"/>
      <c r="J239" s="136"/>
      <c r="K239" s="136"/>
      <c r="L239" s="137"/>
      <c r="M239" s="136"/>
      <c r="N239" s="136"/>
      <c r="O239" s="136"/>
      <c r="P239" s="7"/>
      <c r="Q239" s="6"/>
      <c r="R239" s="6"/>
      <c r="S239" s="6"/>
      <c r="T239" s="6"/>
      <c r="U239" s="6"/>
      <c r="V239" s="7"/>
      <c r="W239" s="7"/>
      <c r="X239" s="136"/>
      <c r="Y239" s="7"/>
      <c r="Z239" s="7"/>
      <c r="AA239" s="7"/>
      <c r="AB239" s="6"/>
      <c r="AC239" s="6"/>
      <c r="AD239" s="6"/>
      <c r="AE239" s="6"/>
      <c r="AF239" s="6"/>
    </row>
    <row r="240" ht="14.25" customHeight="1">
      <c r="A240" s="6"/>
      <c r="B240" s="6"/>
      <c r="C240" s="6"/>
      <c r="D240" s="6"/>
      <c r="E240" s="136"/>
      <c r="F240" s="136"/>
      <c r="G240" s="136"/>
      <c r="H240" s="136"/>
      <c r="I240" s="136"/>
      <c r="J240" s="136"/>
      <c r="K240" s="136"/>
      <c r="L240" s="137"/>
      <c r="M240" s="136"/>
      <c r="N240" s="136"/>
      <c r="O240" s="136"/>
      <c r="P240" s="7"/>
      <c r="Q240" s="6"/>
      <c r="R240" s="6"/>
      <c r="S240" s="6"/>
      <c r="T240" s="6"/>
      <c r="U240" s="6"/>
      <c r="V240" s="7"/>
      <c r="W240" s="7"/>
      <c r="X240" s="136"/>
      <c r="Y240" s="7"/>
      <c r="Z240" s="7"/>
      <c r="AA240" s="7"/>
      <c r="AB240" s="6"/>
      <c r="AC240" s="6"/>
      <c r="AD240" s="6"/>
      <c r="AE240" s="6"/>
      <c r="AF240" s="6"/>
    </row>
    <row r="241" ht="14.25" customHeight="1">
      <c r="A241" s="6"/>
      <c r="B241" s="6"/>
      <c r="C241" s="6"/>
      <c r="D241" s="6"/>
      <c r="E241" s="136"/>
      <c r="F241" s="136"/>
      <c r="G241" s="136"/>
      <c r="H241" s="136"/>
      <c r="I241" s="136"/>
      <c r="J241" s="136"/>
      <c r="K241" s="136"/>
      <c r="L241" s="137"/>
      <c r="M241" s="136"/>
      <c r="N241" s="136"/>
      <c r="O241" s="136"/>
      <c r="P241" s="7"/>
      <c r="Q241" s="6"/>
      <c r="R241" s="6"/>
      <c r="S241" s="6"/>
      <c r="T241" s="6"/>
      <c r="U241" s="6"/>
      <c r="V241" s="7"/>
      <c r="W241" s="7"/>
      <c r="X241" s="136"/>
      <c r="Y241" s="7"/>
      <c r="Z241" s="7"/>
      <c r="AA241" s="7"/>
      <c r="AB241" s="6"/>
      <c r="AC241" s="6"/>
      <c r="AD241" s="6"/>
      <c r="AE241" s="6"/>
      <c r="AF241" s="6"/>
    </row>
    <row r="242" ht="14.25" customHeight="1">
      <c r="A242" s="6"/>
      <c r="B242" s="6"/>
      <c r="C242" s="6"/>
      <c r="D242" s="6"/>
      <c r="E242" s="136"/>
      <c r="F242" s="136"/>
      <c r="G242" s="136"/>
      <c r="H242" s="136"/>
      <c r="I242" s="136"/>
      <c r="J242" s="136"/>
      <c r="K242" s="136"/>
      <c r="L242" s="137"/>
      <c r="M242" s="136"/>
      <c r="N242" s="136"/>
      <c r="O242" s="136"/>
      <c r="P242" s="7"/>
      <c r="Q242" s="6"/>
      <c r="R242" s="6"/>
      <c r="S242" s="6"/>
      <c r="T242" s="6"/>
      <c r="U242" s="6"/>
      <c r="V242" s="7"/>
      <c r="W242" s="7"/>
      <c r="X242" s="136"/>
      <c r="Y242" s="7"/>
      <c r="Z242" s="7"/>
      <c r="AA242" s="7"/>
      <c r="AB242" s="6"/>
      <c r="AC242" s="6"/>
      <c r="AD242" s="6"/>
      <c r="AE242" s="6"/>
      <c r="AF242" s="6"/>
    </row>
    <row r="243" ht="14.25" customHeight="1">
      <c r="A243" s="6"/>
      <c r="B243" s="6"/>
      <c r="C243" s="6"/>
      <c r="D243" s="6"/>
      <c r="E243" s="136"/>
      <c r="F243" s="136"/>
      <c r="G243" s="136"/>
      <c r="H243" s="136"/>
      <c r="I243" s="136"/>
      <c r="J243" s="136"/>
      <c r="K243" s="136"/>
      <c r="L243" s="137"/>
      <c r="M243" s="136"/>
      <c r="N243" s="136"/>
      <c r="O243" s="136"/>
      <c r="P243" s="7"/>
      <c r="Q243" s="6"/>
      <c r="R243" s="6"/>
      <c r="S243" s="6"/>
      <c r="T243" s="6"/>
      <c r="U243" s="6"/>
      <c r="V243" s="7"/>
      <c r="W243" s="7"/>
      <c r="X243" s="136"/>
      <c r="Y243" s="7"/>
      <c r="Z243" s="7"/>
      <c r="AA243" s="7"/>
      <c r="AB243" s="6"/>
      <c r="AC243" s="6"/>
      <c r="AD243" s="6"/>
      <c r="AE243" s="6"/>
      <c r="AF243" s="6"/>
    </row>
    <row r="244" ht="14.25" customHeight="1">
      <c r="A244" s="6"/>
      <c r="B244" s="6"/>
      <c r="C244" s="6"/>
      <c r="D244" s="6"/>
      <c r="E244" s="136"/>
      <c r="F244" s="136"/>
      <c r="G244" s="136"/>
      <c r="H244" s="136"/>
      <c r="I244" s="136"/>
      <c r="J244" s="136"/>
      <c r="K244" s="136"/>
      <c r="L244" s="137"/>
      <c r="M244" s="136"/>
      <c r="N244" s="136"/>
      <c r="O244" s="136"/>
      <c r="P244" s="7"/>
      <c r="Q244" s="6"/>
      <c r="R244" s="6"/>
      <c r="S244" s="6"/>
      <c r="T244" s="6"/>
      <c r="U244" s="6"/>
      <c r="V244" s="7"/>
      <c r="W244" s="7"/>
      <c r="X244" s="136"/>
      <c r="Y244" s="7"/>
      <c r="Z244" s="7"/>
      <c r="AA244" s="7"/>
      <c r="AB244" s="6"/>
      <c r="AC244" s="6"/>
      <c r="AD244" s="6"/>
      <c r="AE244" s="6"/>
      <c r="AF244" s="6"/>
    </row>
    <row r="245" ht="14.25" customHeight="1">
      <c r="A245" s="6"/>
      <c r="B245" s="6"/>
      <c r="C245" s="6"/>
      <c r="D245" s="6"/>
      <c r="E245" s="136"/>
      <c r="F245" s="136"/>
      <c r="G245" s="136"/>
      <c r="H245" s="136"/>
      <c r="I245" s="136"/>
      <c r="J245" s="136"/>
      <c r="K245" s="136"/>
      <c r="L245" s="137"/>
      <c r="M245" s="136"/>
      <c r="N245" s="136"/>
      <c r="O245" s="136"/>
      <c r="P245" s="7"/>
      <c r="Q245" s="6"/>
      <c r="R245" s="6"/>
      <c r="S245" s="6"/>
      <c r="T245" s="6"/>
      <c r="U245" s="6"/>
      <c r="V245" s="7"/>
      <c r="W245" s="7"/>
      <c r="X245" s="136"/>
      <c r="Y245" s="7"/>
      <c r="Z245" s="7"/>
      <c r="AA245" s="7"/>
      <c r="AB245" s="6"/>
      <c r="AC245" s="6"/>
      <c r="AD245" s="6"/>
      <c r="AE245" s="6"/>
      <c r="AF245" s="6"/>
    </row>
    <row r="246" ht="14.25" customHeight="1">
      <c r="A246" s="6"/>
      <c r="B246" s="6"/>
      <c r="C246" s="6"/>
      <c r="D246" s="6"/>
      <c r="E246" s="136"/>
      <c r="F246" s="136"/>
      <c r="G246" s="136"/>
      <c r="H246" s="136"/>
      <c r="I246" s="136"/>
      <c r="J246" s="136"/>
      <c r="K246" s="136"/>
      <c r="L246" s="137"/>
      <c r="M246" s="136"/>
      <c r="N246" s="136"/>
      <c r="O246" s="136"/>
      <c r="P246" s="7"/>
      <c r="Q246" s="6"/>
      <c r="R246" s="6"/>
      <c r="S246" s="6"/>
      <c r="T246" s="6"/>
      <c r="U246" s="6"/>
      <c r="V246" s="7"/>
      <c r="W246" s="7"/>
      <c r="X246" s="136"/>
      <c r="Y246" s="7"/>
      <c r="Z246" s="7"/>
      <c r="AA246" s="7"/>
      <c r="AB246" s="6"/>
      <c r="AC246" s="6"/>
      <c r="AD246" s="6"/>
      <c r="AE246" s="6"/>
      <c r="AF246" s="6"/>
    </row>
    <row r="247" ht="14.25" customHeight="1">
      <c r="A247" s="6"/>
      <c r="B247" s="6"/>
      <c r="C247" s="6"/>
      <c r="D247" s="6"/>
      <c r="E247" s="136"/>
      <c r="F247" s="136"/>
      <c r="G247" s="136"/>
      <c r="H247" s="136"/>
      <c r="I247" s="136"/>
      <c r="J247" s="136"/>
      <c r="K247" s="136"/>
      <c r="L247" s="137"/>
      <c r="M247" s="136"/>
      <c r="N247" s="136"/>
      <c r="O247" s="136"/>
      <c r="P247" s="7"/>
      <c r="Q247" s="6"/>
      <c r="R247" s="6"/>
      <c r="S247" s="6"/>
      <c r="T247" s="6"/>
      <c r="U247" s="6"/>
      <c r="V247" s="7"/>
      <c r="W247" s="7"/>
      <c r="X247" s="136"/>
      <c r="Y247" s="7"/>
      <c r="Z247" s="7"/>
      <c r="AA247" s="7"/>
      <c r="AB247" s="6"/>
      <c r="AC247" s="6"/>
      <c r="AD247" s="6"/>
      <c r="AE247" s="6"/>
      <c r="AF247" s="6"/>
    </row>
    <row r="248" ht="14.25" customHeight="1">
      <c r="A248" s="6"/>
      <c r="B248" s="6"/>
      <c r="C248" s="6"/>
      <c r="D248" s="6"/>
      <c r="E248" s="136"/>
      <c r="F248" s="136"/>
      <c r="G248" s="136"/>
      <c r="H248" s="136"/>
      <c r="I248" s="136"/>
      <c r="J248" s="136"/>
      <c r="K248" s="136"/>
      <c r="L248" s="137"/>
      <c r="M248" s="136"/>
      <c r="N248" s="136"/>
      <c r="O248" s="136"/>
      <c r="P248" s="7"/>
      <c r="Q248" s="6"/>
      <c r="R248" s="6"/>
      <c r="S248" s="6"/>
      <c r="T248" s="6"/>
      <c r="U248" s="6"/>
      <c r="V248" s="7"/>
      <c r="W248" s="7"/>
      <c r="X248" s="136"/>
      <c r="Y248" s="7"/>
      <c r="Z248" s="7"/>
      <c r="AA248" s="7"/>
      <c r="AB248" s="6"/>
      <c r="AC248" s="6"/>
      <c r="AD248" s="6"/>
      <c r="AE248" s="6"/>
      <c r="AF248" s="6"/>
    </row>
    <row r="249" ht="14.25" customHeight="1">
      <c r="A249" s="6"/>
      <c r="B249" s="6"/>
      <c r="C249" s="6"/>
      <c r="D249" s="6"/>
      <c r="E249" s="136"/>
      <c r="F249" s="136"/>
      <c r="G249" s="136"/>
      <c r="H249" s="136"/>
      <c r="I249" s="136"/>
      <c r="J249" s="136"/>
      <c r="K249" s="136"/>
      <c r="L249" s="137"/>
      <c r="M249" s="136"/>
      <c r="N249" s="136"/>
      <c r="O249" s="136"/>
      <c r="P249" s="7"/>
      <c r="Q249" s="6"/>
      <c r="R249" s="6"/>
      <c r="S249" s="6"/>
      <c r="T249" s="6"/>
      <c r="U249" s="6"/>
      <c r="V249" s="7"/>
      <c r="W249" s="7"/>
      <c r="X249" s="136"/>
      <c r="Y249" s="7"/>
      <c r="Z249" s="7"/>
      <c r="AA249" s="7"/>
      <c r="AB249" s="6"/>
      <c r="AC249" s="6"/>
      <c r="AD249" s="6"/>
      <c r="AE249" s="6"/>
      <c r="AF249" s="6"/>
    </row>
    <row r="250" ht="14.25" customHeight="1">
      <c r="A250" s="6"/>
      <c r="B250" s="6"/>
      <c r="C250" s="6"/>
      <c r="D250" s="6"/>
      <c r="E250" s="136"/>
      <c r="F250" s="136"/>
      <c r="G250" s="136"/>
      <c r="H250" s="136"/>
      <c r="I250" s="136"/>
      <c r="J250" s="136"/>
      <c r="K250" s="136"/>
      <c r="L250" s="137"/>
      <c r="M250" s="136"/>
      <c r="N250" s="136"/>
      <c r="O250" s="136"/>
      <c r="P250" s="7"/>
      <c r="Q250" s="6"/>
      <c r="R250" s="6"/>
      <c r="S250" s="6"/>
      <c r="T250" s="6"/>
      <c r="U250" s="6"/>
      <c r="V250" s="7"/>
      <c r="W250" s="7"/>
      <c r="X250" s="136"/>
      <c r="Y250" s="7"/>
      <c r="Z250" s="7"/>
      <c r="AA250" s="7"/>
      <c r="AB250" s="6"/>
      <c r="AC250" s="6"/>
      <c r="AD250" s="6"/>
      <c r="AE250" s="6"/>
      <c r="AF250" s="6"/>
    </row>
    <row r="251" ht="14.25" customHeight="1">
      <c r="A251" s="6"/>
      <c r="B251" s="6"/>
      <c r="C251" s="6"/>
      <c r="D251" s="6"/>
      <c r="E251" s="136"/>
      <c r="F251" s="136"/>
      <c r="G251" s="136"/>
      <c r="H251" s="136"/>
      <c r="I251" s="136"/>
      <c r="J251" s="136"/>
      <c r="K251" s="136"/>
      <c r="L251" s="137"/>
      <c r="M251" s="136"/>
      <c r="N251" s="136"/>
      <c r="O251" s="136"/>
      <c r="P251" s="7"/>
      <c r="Q251" s="6"/>
      <c r="R251" s="6"/>
      <c r="S251" s="6"/>
      <c r="T251" s="6"/>
      <c r="U251" s="6"/>
      <c r="V251" s="7"/>
      <c r="W251" s="7"/>
      <c r="X251" s="136"/>
      <c r="Y251" s="7"/>
      <c r="Z251" s="7"/>
      <c r="AA251" s="7"/>
      <c r="AB251" s="6"/>
      <c r="AC251" s="6"/>
      <c r="AD251" s="6"/>
      <c r="AE251" s="6"/>
      <c r="AF251" s="6"/>
    </row>
    <row r="252" ht="14.25" customHeight="1">
      <c r="A252" s="6"/>
      <c r="B252" s="6"/>
      <c r="C252" s="6"/>
      <c r="D252" s="6"/>
      <c r="E252" s="136"/>
      <c r="F252" s="136"/>
      <c r="G252" s="136"/>
      <c r="H252" s="136"/>
      <c r="I252" s="136"/>
      <c r="J252" s="136"/>
      <c r="K252" s="136"/>
      <c r="L252" s="137"/>
      <c r="M252" s="136"/>
      <c r="N252" s="136"/>
      <c r="O252" s="136"/>
      <c r="P252" s="7"/>
      <c r="Q252" s="6"/>
      <c r="R252" s="6"/>
      <c r="S252" s="6"/>
      <c r="T252" s="6"/>
      <c r="U252" s="6"/>
      <c r="V252" s="7"/>
      <c r="W252" s="7"/>
      <c r="X252" s="136"/>
      <c r="Y252" s="7"/>
      <c r="Z252" s="7"/>
      <c r="AA252" s="7"/>
      <c r="AB252" s="6"/>
      <c r="AC252" s="6"/>
      <c r="AD252" s="6"/>
      <c r="AE252" s="6"/>
      <c r="AF252" s="6"/>
    </row>
    <row r="253" ht="14.25" customHeight="1">
      <c r="A253" s="6"/>
      <c r="B253" s="6"/>
      <c r="C253" s="6"/>
      <c r="D253" s="6"/>
      <c r="E253" s="136"/>
      <c r="F253" s="136"/>
      <c r="G253" s="136"/>
      <c r="H253" s="136"/>
      <c r="I253" s="136"/>
      <c r="J253" s="136"/>
      <c r="K253" s="136"/>
      <c r="L253" s="137"/>
      <c r="M253" s="136"/>
      <c r="N253" s="136"/>
      <c r="O253" s="136"/>
      <c r="P253" s="7"/>
      <c r="Q253" s="6"/>
      <c r="R253" s="6"/>
      <c r="S253" s="6"/>
      <c r="T253" s="6"/>
      <c r="U253" s="6"/>
      <c r="V253" s="7"/>
      <c r="W253" s="7"/>
      <c r="X253" s="136"/>
      <c r="Y253" s="7"/>
      <c r="Z253" s="7"/>
      <c r="AA253" s="7"/>
      <c r="AB253" s="6"/>
      <c r="AC253" s="6"/>
      <c r="AD253" s="6"/>
      <c r="AE253" s="6"/>
      <c r="AF253" s="6"/>
    </row>
    <row r="254" ht="14.25" customHeight="1">
      <c r="A254" s="6"/>
      <c r="B254" s="6"/>
      <c r="C254" s="6"/>
      <c r="D254" s="6"/>
      <c r="E254" s="136"/>
      <c r="F254" s="136"/>
      <c r="G254" s="136"/>
      <c r="H254" s="136"/>
      <c r="I254" s="136"/>
      <c r="J254" s="136"/>
      <c r="K254" s="136"/>
      <c r="L254" s="137"/>
      <c r="M254" s="136"/>
      <c r="N254" s="136"/>
      <c r="O254" s="136"/>
      <c r="P254" s="7"/>
      <c r="Q254" s="6"/>
      <c r="R254" s="6"/>
      <c r="S254" s="6"/>
      <c r="T254" s="6"/>
      <c r="U254" s="6"/>
      <c r="V254" s="7"/>
      <c r="W254" s="7"/>
      <c r="X254" s="136"/>
      <c r="Y254" s="7"/>
      <c r="Z254" s="7"/>
      <c r="AA254" s="7"/>
      <c r="AB254" s="6"/>
      <c r="AC254" s="6"/>
      <c r="AD254" s="6"/>
      <c r="AE254" s="6"/>
      <c r="AF254" s="6"/>
    </row>
    <row r="255" ht="14.25" customHeight="1">
      <c r="A255" s="6"/>
      <c r="B255" s="6"/>
      <c r="C255" s="6"/>
      <c r="D255" s="6"/>
      <c r="E255" s="136"/>
      <c r="F255" s="136"/>
      <c r="G255" s="136"/>
      <c r="H255" s="136"/>
      <c r="I255" s="136"/>
      <c r="J255" s="136"/>
      <c r="K255" s="136"/>
      <c r="L255" s="137"/>
      <c r="M255" s="136"/>
      <c r="N255" s="136"/>
      <c r="O255" s="136"/>
      <c r="P255" s="7"/>
      <c r="Q255" s="6"/>
      <c r="R255" s="6"/>
      <c r="S255" s="6"/>
      <c r="T255" s="6"/>
      <c r="U255" s="6"/>
      <c r="V255" s="7"/>
      <c r="W255" s="7"/>
      <c r="X255" s="136"/>
      <c r="Y255" s="7"/>
      <c r="Z255" s="7"/>
      <c r="AA255" s="7"/>
      <c r="AB255" s="6"/>
      <c r="AC255" s="6"/>
      <c r="AD255" s="6"/>
      <c r="AE255" s="6"/>
      <c r="AF255" s="6"/>
    </row>
    <row r="256" ht="14.25" customHeight="1">
      <c r="A256" s="6"/>
      <c r="B256" s="6"/>
      <c r="C256" s="6"/>
      <c r="D256" s="6"/>
      <c r="E256" s="136"/>
      <c r="F256" s="136"/>
      <c r="G256" s="136"/>
      <c r="H256" s="136"/>
      <c r="I256" s="136"/>
      <c r="J256" s="136"/>
      <c r="K256" s="136"/>
      <c r="L256" s="137"/>
      <c r="M256" s="136"/>
      <c r="N256" s="136"/>
      <c r="O256" s="136"/>
      <c r="P256" s="7"/>
      <c r="Q256" s="6"/>
      <c r="R256" s="6"/>
      <c r="S256" s="6"/>
      <c r="T256" s="6"/>
      <c r="U256" s="6"/>
      <c r="V256" s="7"/>
      <c r="W256" s="7"/>
      <c r="X256" s="136"/>
      <c r="Y256" s="7"/>
      <c r="Z256" s="7"/>
      <c r="AA256" s="7"/>
      <c r="AB256" s="6"/>
      <c r="AC256" s="6"/>
      <c r="AD256" s="6"/>
      <c r="AE256" s="6"/>
      <c r="AF256" s="6"/>
    </row>
    <row r="257" ht="14.25" customHeight="1">
      <c r="A257" s="6"/>
      <c r="B257" s="6"/>
      <c r="C257" s="6"/>
      <c r="D257" s="6"/>
      <c r="E257" s="136"/>
      <c r="F257" s="136"/>
      <c r="G257" s="136"/>
      <c r="H257" s="136"/>
      <c r="I257" s="136"/>
      <c r="J257" s="136"/>
      <c r="K257" s="136"/>
      <c r="L257" s="137"/>
      <c r="M257" s="136"/>
      <c r="N257" s="136"/>
      <c r="O257" s="136"/>
      <c r="P257" s="7"/>
      <c r="Q257" s="6"/>
      <c r="R257" s="6"/>
      <c r="S257" s="6"/>
      <c r="T257" s="6"/>
      <c r="U257" s="6"/>
      <c r="V257" s="7"/>
      <c r="W257" s="7"/>
      <c r="X257" s="136"/>
      <c r="Y257" s="7"/>
      <c r="Z257" s="7"/>
      <c r="AA257" s="7"/>
      <c r="AB257" s="6"/>
      <c r="AC257" s="6"/>
      <c r="AD257" s="6"/>
      <c r="AE257" s="6"/>
      <c r="AF257" s="6"/>
    </row>
    <row r="258" ht="14.25" customHeight="1">
      <c r="A258" s="6"/>
      <c r="B258" s="6"/>
      <c r="C258" s="6"/>
      <c r="D258" s="6"/>
      <c r="E258" s="136"/>
      <c r="F258" s="136"/>
      <c r="G258" s="136"/>
      <c r="H258" s="136"/>
      <c r="I258" s="136"/>
      <c r="J258" s="136"/>
      <c r="K258" s="136"/>
      <c r="L258" s="137"/>
      <c r="M258" s="136"/>
      <c r="N258" s="136"/>
      <c r="O258" s="136"/>
      <c r="P258" s="7"/>
      <c r="Q258" s="6"/>
      <c r="R258" s="6"/>
      <c r="S258" s="6"/>
      <c r="T258" s="6"/>
      <c r="U258" s="6"/>
      <c r="V258" s="7"/>
      <c r="W258" s="7"/>
      <c r="X258" s="136"/>
      <c r="Y258" s="7"/>
      <c r="Z258" s="7"/>
      <c r="AA258" s="7"/>
      <c r="AB258" s="6"/>
      <c r="AC258" s="6"/>
      <c r="AD258" s="6"/>
      <c r="AE258" s="6"/>
      <c r="AF258" s="6"/>
    </row>
    <row r="259" ht="14.25" customHeight="1">
      <c r="A259" s="6"/>
      <c r="B259" s="6"/>
      <c r="C259" s="6"/>
      <c r="D259" s="6"/>
      <c r="E259" s="136"/>
      <c r="F259" s="136"/>
      <c r="G259" s="136"/>
      <c r="H259" s="136"/>
      <c r="I259" s="136"/>
      <c r="J259" s="136"/>
      <c r="K259" s="136"/>
      <c r="L259" s="137"/>
      <c r="M259" s="136"/>
      <c r="N259" s="136"/>
      <c r="O259" s="136"/>
      <c r="P259" s="7"/>
      <c r="Q259" s="6"/>
      <c r="R259" s="6"/>
      <c r="S259" s="6"/>
      <c r="T259" s="6"/>
      <c r="U259" s="6"/>
      <c r="V259" s="7"/>
      <c r="W259" s="7"/>
      <c r="X259" s="136"/>
      <c r="Y259" s="7"/>
      <c r="Z259" s="7"/>
      <c r="AA259" s="7"/>
      <c r="AB259" s="6"/>
      <c r="AC259" s="6"/>
      <c r="AD259" s="6"/>
      <c r="AE259" s="6"/>
      <c r="AF259" s="6"/>
    </row>
    <row r="260" ht="14.25" customHeight="1">
      <c r="A260" s="6"/>
      <c r="B260" s="6"/>
      <c r="C260" s="6"/>
      <c r="D260" s="6"/>
      <c r="E260" s="136"/>
      <c r="F260" s="136"/>
      <c r="G260" s="136"/>
      <c r="H260" s="136"/>
      <c r="I260" s="136"/>
      <c r="J260" s="136"/>
      <c r="K260" s="136"/>
      <c r="L260" s="137"/>
      <c r="M260" s="136"/>
      <c r="N260" s="136"/>
      <c r="O260" s="136"/>
      <c r="P260" s="7"/>
      <c r="Q260" s="6"/>
      <c r="R260" s="6"/>
      <c r="S260" s="6"/>
      <c r="T260" s="6"/>
      <c r="U260" s="6"/>
      <c r="V260" s="7"/>
      <c r="W260" s="7"/>
      <c r="X260" s="136"/>
      <c r="Y260" s="7"/>
      <c r="Z260" s="7"/>
      <c r="AA260" s="7"/>
      <c r="AB260" s="6"/>
      <c r="AC260" s="6"/>
      <c r="AD260" s="6"/>
      <c r="AE260" s="6"/>
      <c r="AF260" s="6"/>
    </row>
    <row r="261" ht="14.25" customHeight="1">
      <c r="A261" s="6"/>
      <c r="B261" s="6"/>
      <c r="C261" s="6"/>
      <c r="D261" s="6"/>
      <c r="E261" s="136"/>
      <c r="F261" s="136"/>
      <c r="G261" s="136"/>
      <c r="H261" s="136"/>
      <c r="I261" s="136"/>
      <c r="J261" s="136"/>
      <c r="K261" s="136"/>
      <c r="L261" s="137"/>
      <c r="M261" s="136"/>
      <c r="N261" s="136"/>
      <c r="O261" s="136"/>
      <c r="P261" s="7"/>
      <c r="Q261" s="6"/>
      <c r="R261" s="6"/>
      <c r="S261" s="6"/>
      <c r="T261" s="6"/>
      <c r="U261" s="6"/>
      <c r="V261" s="7"/>
      <c r="W261" s="7"/>
      <c r="X261" s="136"/>
      <c r="Y261" s="7"/>
      <c r="Z261" s="7"/>
      <c r="AA261" s="7"/>
      <c r="AB261" s="6"/>
      <c r="AC261" s="6"/>
      <c r="AD261" s="6"/>
      <c r="AE261" s="6"/>
      <c r="AF261" s="6"/>
    </row>
    <row r="262" ht="14.25" customHeight="1">
      <c r="A262" s="6"/>
      <c r="B262" s="6"/>
      <c r="C262" s="6"/>
      <c r="D262" s="6"/>
      <c r="E262" s="136"/>
      <c r="F262" s="136"/>
      <c r="G262" s="136"/>
      <c r="H262" s="136"/>
      <c r="I262" s="136"/>
      <c r="J262" s="136"/>
      <c r="K262" s="136"/>
      <c r="L262" s="137"/>
      <c r="M262" s="136"/>
      <c r="N262" s="136"/>
      <c r="O262" s="136"/>
      <c r="P262" s="7"/>
      <c r="Q262" s="6"/>
      <c r="R262" s="6"/>
      <c r="S262" s="6"/>
      <c r="T262" s="6"/>
      <c r="U262" s="6"/>
      <c r="V262" s="7"/>
      <c r="W262" s="7"/>
      <c r="X262" s="136"/>
      <c r="Y262" s="7"/>
      <c r="Z262" s="7"/>
      <c r="AA262" s="7"/>
      <c r="AB262" s="6"/>
      <c r="AC262" s="6"/>
      <c r="AD262" s="6"/>
      <c r="AE262" s="6"/>
      <c r="AF262" s="6"/>
    </row>
    <row r="263" ht="14.25" customHeight="1">
      <c r="A263" s="6"/>
      <c r="B263" s="6"/>
      <c r="C263" s="6"/>
      <c r="D263" s="6"/>
      <c r="E263" s="136"/>
      <c r="F263" s="136"/>
      <c r="G263" s="136"/>
      <c r="H263" s="136"/>
      <c r="I263" s="136"/>
      <c r="J263" s="136"/>
      <c r="K263" s="136"/>
      <c r="L263" s="137"/>
      <c r="M263" s="136"/>
      <c r="N263" s="136"/>
      <c r="O263" s="136"/>
      <c r="P263" s="7"/>
      <c r="Q263" s="6"/>
      <c r="R263" s="6"/>
      <c r="S263" s="6"/>
      <c r="T263" s="6"/>
      <c r="U263" s="6"/>
      <c r="V263" s="7"/>
      <c r="W263" s="7"/>
      <c r="X263" s="136"/>
      <c r="Y263" s="7"/>
      <c r="Z263" s="7"/>
      <c r="AA263" s="7"/>
      <c r="AB263" s="6"/>
      <c r="AC263" s="6"/>
      <c r="AD263" s="6"/>
      <c r="AE263" s="6"/>
      <c r="AF263" s="6"/>
    </row>
    <row r="264" ht="14.25" customHeight="1">
      <c r="A264" s="6"/>
      <c r="B264" s="6"/>
      <c r="C264" s="6"/>
      <c r="D264" s="6"/>
      <c r="E264" s="136"/>
      <c r="F264" s="136"/>
      <c r="G264" s="136"/>
      <c r="H264" s="136"/>
      <c r="I264" s="136"/>
      <c r="J264" s="136"/>
      <c r="K264" s="136"/>
      <c r="L264" s="137"/>
      <c r="M264" s="136"/>
      <c r="N264" s="136"/>
      <c r="O264" s="136"/>
      <c r="P264" s="7"/>
      <c r="Q264" s="6"/>
      <c r="R264" s="6"/>
      <c r="S264" s="6"/>
      <c r="T264" s="6"/>
      <c r="U264" s="6"/>
      <c r="V264" s="7"/>
      <c r="W264" s="7"/>
      <c r="X264" s="136"/>
      <c r="Y264" s="7"/>
      <c r="Z264" s="7"/>
      <c r="AA264" s="7"/>
      <c r="AB264" s="6"/>
      <c r="AC264" s="6"/>
      <c r="AD264" s="6"/>
      <c r="AE264" s="6"/>
      <c r="AF264" s="6"/>
    </row>
    <row r="265" ht="14.25" customHeight="1">
      <c r="A265" s="6"/>
      <c r="B265" s="6"/>
      <c r="C265" s="6"/>
      <c r="D265" s="6"/>
      <c r="E265" s="136"/>
      <c r="F265" s="136"/>
      <c r="G265" s="136"/>
      <c r="H265" s="136"/>
      <c r="I265" s="136"/>
      <c r="J265" s="136"/>
      <c r="K265" s="136"/>
      <c r="L265" s="137"/>
      <c r="M265" s="136"/>
      <c r="N265" s="136"/>
      <c r="O265" s="136"/>
      <c r="P265" s="7"/>
      <c r="Q265" s="6"/>
      <c r="R265" s="6"/>
      <c r="S265" s="6"/>
      <c r="T265" s="6"/>
      <c r="U265" s="6"/>
      <c r="V265" s="7"/>
      <c r="W265" s="7"/>
      <c r="X265" s="136"/>
      <c r="Y265" s="7"/>
      <c r="Z265" s="7"/>
      <c r="AA265" s="7"/>
      <c r="AB265" s="6"/>
      <c r="AC265" s="6"/>
      <c r="AD265" s="6"/>
      <c r="AE265" s="6"/>
      <c r="AF265" s="6"/>
    </row>
    <row r="266" ht="14.25" customHeight="1">
      <c r="A266" s="6"/>
      <c r="B266" s="6"/>
      <c r="C266" s="6"/>
      <c r="D266" s="6"/>
      <c r="E266" s="136"/>
      <c r="F266" s="136"/>
      <c r="G266" s="136"/>
      <c r="H266" s="136"/>
      <c r="I266" s="136"/>
      <c r="J266" s="136"/>
      <c r="K266" s="136"/>
      <c r="L266" s="137"/>
      <c r="M266" s="136"/>
      <c r="N266" s="136"/>
      <c r="O266" s="136"/>
      <c r="P266" s="7"/>
      <c r="Q266" s="6"/>
      <c r="R266" s="6"/>
      <c r="S266" s="6"/>
      <c r="T266" s="6"/>
      <c r="U266" s="6"/>
      <c r="V266" s="7"/>
      <c r="W266" s="7"/>
      <c r="X266" s="136"/>
      <c r="Y266" s="7"/>
      <c r="Z266" s="7"/>
      <c r="AA266" s="7"/>
      <c r="AB266" s="6"/>
      <c r="AC266" s="6"/>
      <c r="AD266" s="6"/>
      <c r="AE266" s="6"/>
      <c r="AF266" s="6"/>
    </row>
    <row r="267" ht="14.25" customHeight="1">
      <c r="A267" s="6"/>
      <c r="B267" s="6"/>
      <c r="C267" s="6"/>
      <c r="D267" s="6"/>
      <c r="E267" s="136"/>
      <c r="F267" s="136"/>
      <c r="G267" s="136"/>
      <c r="H267" s="136"/>
      <c r="I267" s="136"/>
      <c r="J267" s="136"/>
      <c r="K267" s="136"/>
      <c r="L267" s="137"/>
      <c r="M267" s="136"/>
      <c r="N267" s="136"/>
      <c r="O267" s="136"/>
      <c r="P267" s="7"/>
      <c r="Q267" s="6"/>
      <c r="R267" s="6"/>
      <c r="S267" s="6"/>
      <c r="T267" s="6"/>
      <c r="U267" s="6"/>
      <c r="V267" s="7"/>
      <c r="W267" s="7"/>
      <c r="X267" s="136"/>
      <c r="Y267" s="7"/>
      <c r="Z267" s="7"/>
      <c r="AA267" s="7"/>
      <c r="AB267" s="6"/>
      <c r="AC267" s="6"/>
      <c r="AD267" s="6"/>
      <c r="AE267" s="6"/>
      <c r="AF267" s="6"/>
    </row>
    <row r="268" ht="14.25" customHeight="1">
      <c r="A268" s="6"/>
      <c r="B268" s="6"/>
      <c r="C268" s="6"/>
      <c r="D268" s="6"/>
      <c r="E268" s="136"/>
      <c r="F268" s="136"/>
      <c r="G268" s="136"/>
      <c r="H268" s="136"/>
      <c r="I268" s="136"/>
      <c r="J268" s="136"/>
      <c r="K268" s="136"/>
      <c r="L268" s="137"/>
      <c r="M268" s="136"/>
      <c r="N268" s="136"/>
      <c r="O268" s="136"/>
      <c r="P268" s="7"/>
      <c r="Q268" s="6"/>
      <c r="R268" s="6"/>
      <c r="S268" s="6"/>
      <c r="T268" s="6"/>
      <c r="U268" s="6"/>
      <c r="V268" s="7"/>
      <c r="W268" s="7"/>
      <c r="X268" s="136"/>
      <c r="Y268" s="7"/>
      <c r="Z268" s="7"/>
      <c r="AA268" s="7"/>
      <c r="AB268" s="6"/>
      <c r="AC268" s="6"/>
      <c r="AD268" s="6"/>
      <c r="AE268" s="6"/>
      <c r="AF268" s="6"/>
    </row>
    <row r="269" ht="14.25" customHeight="1">
      <c r="A269" s="6"/>
      <c r="B269" s="6"/>
      <c r="C269" s="6"/>
      <c r="D269" s="6"/>
      <c r="E269" s="136"/>
      <c r="F269" s="136"/>
      <c r="G269" s="136"/>
      <c r="H269" s="136"/>
      <c r="I269" s="136"/>
      <c r="J269" s="136"/>
      <c r="K269" s="136"/>
      <c r="L269" s="137"/>
      <c r="M269" s="136"/>
      <c r="N269" s="136"/>
      <c r="O269" s="136"/>
      <c r="P269" s="7"/>
      <c r="Q269" s="6"/>
      <c r="R269" s="6"/>
      <c r="S269" s="6"/>
      <c r="T269" s="6"/>
      <c r="U269" s="6"/>
      <c r="V269" s="7"/>
      <c r="W269" s="7"/>
      <c r="X269" s="136"/>
      <c r="Y269" s="7"/>
      <c r="Z269" s="7"/>
      <c r="AA269" s="7"/>
      <c r="AB269" s="6"/>
      <c r="AC269" s="6"/>
      <c r="AD269" s="6"/>
      <c r="AE269" s="6"/>
      <c r="AF269" s="6"/>
    </row>
    <row r="270" ht="14.25" customHeight="1">
      <c r="A270" s="6"/>
      <c r="B270" s="6"/>
      <c r="C270" s="6"/>
      <c r="D270" s="6"/>
      <c r="E270" s="136"/>
      <c r="F270" s="136"/>
      <c r="G270" s="136"/>
      <c r="H270" s="136"/>
      <c r="I270" s="136"/>
      <c r="J270" s="136"/>
      <c r="K270" s="136"/>
      <c r="L270" s="137"/>
      <c r="M270" s="136"/>
      <c r="N270" s="136"/>
      <c r="O270" s="136"/>
      <c r="P270" s="7"/>
      <c r="Q270" s="6"/>
      <c r="R270" s="6"/>
      <c r="S270" s="6"/>
      <c r="T270" s="6"/>
      <c r="U270" s="6"/>
      <c r="V270" s="7"/>
      <c r="W270" s="7"/>
      <c r="X270" s="136"/>
      <c r="Y270" s="7"/>
      <c r="Z270" s="7"/>
      <c r="AA270" s="7"/>
      <c r="AB270" s="6"/>
      <c r="AC270" s="6"/>
      <c r="AD270" s="6"/>
      <c r="AE270" s="6"/>
      <c r="AF270" s="6"/>
    </row>
    <row r="271" ht="14.25" customHeight="1">
      <c r="A271" s="6"/>
      <c r="B271" s="6"/>
      <c r="C271" s="6"/>
      <c r="D271" s="6"/>
      <c r="E271" s="136"/>
      <c r="F271" s="136"/>
      <c r="G271" s="136"/>
      <c r="H271" s="136"/>
      <c r="I271" s="136"/>
      <c r="J271" s="136"/>
      <c r="K271" s="136"/>
      <c r="L271" s="137"/>
      <c r="M271" s="136"/>
      <c r="N271" s="136"/>
      <c r="O271" s="136"/>
      <c r="P271" s="7"/>
      <c r="Q271" s="6"/>
      <c r="R271" s="6"/>
      <c r="S271" s="6"/>
      <c r="T271" s="6"/>
      <c r="U271" s="6"/>
      <c r="V271" s="7"/>
      <c r="W271" s="7"/>
      <c r="X271" s="136"/>
      <c r="Y271" s="7"/>
      <c r="Z271" s="7"/>
      <c r="AA271" s="7"/>
      <c r="AB271" s="6"/>
      <c r="AC271" s="6"/>
      <c r="AD271" s="6"/>
      <c r="AE271" s="6"/>
      <c r="AF271" s="6"/>
    </row>
    <row r="272" ht="14.25" customHeight="1">
      <c r="A272" s="6"/>
      <c r="B272" s="6"/>
      <c r="C272" s="6"/>
      <c r="D272" s="6"/>
      <c r="E272" s="136"/>
      <c r="F272" s="136"/>
      <c r="G272" s="136"/>
      <c r="H272" s="136"/>
      <c r="I272" s="136"/>
      <c r="J272" s="136"/>
      <c r="K272" s="136"/>
      <c r="L272" s="137"/>
      <c r="M272" s="136"/>
      <c r="N272" s="136"/>
      <c r="O272" s="136"/>
      <c r="P272" s="7"/>
      <c r="Q272" s="6"/>
      <c r="R272" s="6"/>
      <c r="S272" s="6"/>
      <c r="T272" s="6"/>
      <c r="U272" s="6"/>
      <c r="V272" s="7"/>
      <c r="W272" s="7"/>
      <c r="X272" s="136"/>
      <c r="Y272" s="7"/>
      <c r="Z272" s="7"/>
      <c r="AA272" s="7"/>
      <c r="AB272" s="6"/>
      <c r="AC272" s="6"/>
      <c r="AD272" s="6"/>
      <c r="AE272" s="6"/>
      <c r="AF272" s="6"/>
    </row>
    <row r="273" ht="14.25" customHeight="1">
      <c r="A273" s="6"/>
      <c r="B273" s="6"/>
      <c r="C273" s="6"/>
      <c r="D273" s="6"/>
      <c r="E273" s="136"/>
      <c r="F273" s="136"/>
      <c r="G273" s="136"/>
      <c r="H273" s="136"/>
      <c r="I273" s="136"/>
      <c r="J273" s="136"/>
      <c r="K273" s="136"/>
      <c r="L273" s="137"/>
      <c r="M273" s="136"/>
      <c r="N273" s="136"/>
      <c r="O273" s="136"/>
      <c r="P273" s="7"/>
      <c r="Q273" s="6"/>
      <c r="R273" s="6"/>
      <c r="S273" s="6"/>
      <c r="T273" s="6"/>
      <c r="U273" s="6"/>
      <c r="V273" s="7"/>
      <c r="W273" s="7"/>
      <c r="X273" s="136"/>
      <c r="Y273" s="7"/>
      <c r="Z273" s="7"/>
      <c r="AA273" s="7"/>
      <c r="AB273" s="6"/>
      <c r="AC273" s="6"/>
      <c r="AD273" s="6"/>
      <c r="AE273" s="6"/>
      <c r="AF273" s="6"/>
    </row>
    <row r="274" ht="14.25" customHeight="1">
      <c r="A274" s="6"/>
      <c r="B274" s="6"/>
      <c r="C274" s="6"/>
      <c r="D274" s="6"/>
      <c r="E274" s="136"/>
      <c r="F274" s="136"/>
      <c r="G274" s="136"/>
      <c r="H274" s="136"/>
      <c r="I274" s="136"/>
      <c r="J274" s="136"/>
      <c r="K274" s="136"/>
      <c r="L274" s="137"/>
      <c r="M274" s="136"/>
      <c r="N274" s="136"/>
      <c r="O274" s="136"/>
      <c r="P274" s="7"/>
      <c r="Q274" s="6"/>
      <c r="R274" s="6"/>
      <c r="S274" s="6"/>
      <c r="T274" s="6"/>
      <c r="U274" s="6"/>
      <c r="V274" s="7"/>
      <c r="W274" s="7"/>
      <c r="X274" s="136"/>
      <c r="Y274" s="7"/>
      <c r="Z274" s="7"/>
      <c r="AA274" s="7"/>
      <c r="AB274" s="6"/>
      <c r="AC274" s="6"/>
      <c r="AD274" s="6"/>
      <c r="AE274" s="6"/>
      <c r="AF274" s="6"/>
    </row>
    <row r="275" ht="14.25" customHeight="1">
      <c r="A275" s="6"/>
      <c r="B275" s="6"/>
      <c r="C275" s="6"/>
      <c r="D275" s="6"/>
      <c r="E275" s="136"/>
      <c r="F275" s="136"/>
      <c r="G275" s="136"/>
      <c r="H275" s="136"/>
      <c r="I275" s="136"/>
      <c r="J275" s="136"/>
      <c r="K275" s="136"/>
      <c r="L275" s="137"/>
      <c r="M275" s="136"/>
      <c r="N275" s="136"/>
      <c r="O275" s="136"/>
      <c r="P275" s="7"/>
      <c r="Q275" s="6"/>
      <c r="R275" s="6"/>
      <c r="S275" s="6"/>
      <c r="T275" s="6"/>
      <c r="U275" s="6"/>
      <c r="V275" s="7"/>
      <c r="W275" s="7"/>
      <c r="X275" s="136"/>
      <c r="Y275" s="7"/>
      <c r="Z275" s="7"/>
      <c r="AA275" s="7"/>
      <c r="AB275" s="6"/>
      <c r="AC275" s="6"/>
      <c r="AD275" s="6"/>
      <c r="AE275" s="6"/>
      <c r="AF275" s="6"/>
    </row>
    <row r="276" ht="14.25" customHeight="1">
      <c r="A276" s="6"/>
      <c r="B276" s="6"/>
      <c r="C276" s="6"/>
      <c r="D276" s="6"/>
      <c r="E276" s="136"/>
      <c r="F276" s="136"/>
      <c r="G276" s="136"/>
      <c r="H276" s="136"/>
      <c r="I276" s="136"/>
      <c r="J276" s="136"/>
      <c r="K276" s="136"/>
      <c r="L276" s="137"/>
      <c r="M276" s="136"/>
      <c r="N276" s="136"/>
      <c r="O276" s="136"/>
      <c r="P276" s="7"/>
      <c r="Q276" s="6"/>
      <c r="R276" s="6"/>
      <c r="S276" s="6"/>
      <c r="T276" s="6"/>
      <c r="U276" s="6"/>
      <c r="V276" s="7"/>
      <c r="W276" s="7"/>
      <c r="X276" s="136"/>
      <c r="Y276" s="7"/>
      <c r="Z276" s="7"/>
      <c r="AA276" s="7"/>
      <c r="AB276" s="6"/>
      <c r="AC276" s="6"/>
      <c r="AD276" s="6"/>
      <c r="AE276" s="6"/>
      <c r="AF276" s="6"/>
    </row>
    <row r="277" ht="14.25" customHeight="1">
      <c r="A277" s="6"/>
      <c r="B277" s="6"/>
      <c r="C277" s="6"/>
      <c r="D277" s="6"/>
      <c r="E277" s="136"/>
      <c r="F277" s="136"/>
      <c r="G277" s="136"/>
      <c r="H277" s="136"/>
      <c r="I277" s="136"/>
      <c r="J277" s="136"/>
      <c r="K277" s="136"/>
      <c r="L277" s="137"/>
      <c r="M277" s="136"/>
      <c r="N277" s="136"/>
      <c r="O277" s="136"/>
      <c r="P277" s="7"/>
      <c r="Q277" s="6"/>
      <c r="R277" s="6"/>
      <c r="S277" s="6"/>
      <c r="T277" s="6"/>
      <c r="U277" s="6"/>
      <c r="V277" s="7"/>
      <c r="W277" s="7"/>
      <c r="X277" s="136"/>
      <c r="Y277" s="7"/>
      <c r="Z277" s="7"/>
      <c r="AA277" s="7"/>
      <c r="AB277" s="6"/>
      <c r="AC277" s="6"/>
      <c r="AD277" s="6"/>
      <c r="AE277" s="6"/>
      <c r="AF277" s="6"/>
    </row>
    <row r="278" ht="14.25" customHeight="1">
      <c r="A278" s="6"/>
      <c r="B278" s="6"/>
      <c r="C278" s="6"/>
      <c r="D278" s="6"/>
      <c r="E278" s="136"/>
      <c r="F278" s="136"/>
      <c r="G278" s="136"/>
      <c r="H278" s="136"/>
      <c r="I278" s="136"/>
      <c r="J278" s="136"/>
      <c r="K278" s="136"/>
      <c r="L278" s="137"/>
      <c r="M278" s="136"/>
      <c r="N278" s="136"/>
      <c r="O278" s="136"/>
      <c r="P278" s="7"/>
      <c r="Q278" s="6"/>
      <c r="R278" s="6"/>
      <c r="S278" s="6"/>
      <c r="T278" s="6"/>
      <c r="U278" s="6"/>
      <c r="V278" s="7"/>
      <c r="W278" s="7"/>
      <c r="X278" s="136"/>
      <c r="Y278" s="7"/>
      <c r="Z278" s="7"/>
      <c r="AA278" s="7"/>
      <c r="AB278" s="6"/>
      <c r="AC278" s="6"/>
      <c r="AD278" s="6"/>
      <c r="AE278" s="6"/>
      <c r="AF278" s="6"/>
    </row>
    <row r="279" ht="14.25" customHeight="1">
      <c r="A279" s="6"/>
      <c r="B279" s="6"/>
      <c r="C279" s="6"/>
      <c r="D279" s="6"/>
      <c r="E279" s="136"/>
      <c r="F279" s="136"/>
      <c r="G279" s="136"/>
      <c r="H279" s="136"/>
      <c r="I279" s="136"/>
      <c r="J279" s="136"/>
      <c r="K279" s="136"/>
      <c r="L279" s="137"/>
      <c r="M279" s="136"/>
      <c r="N279" s="136"/>
      <c r="O279" s="136"/>
      <c r="P279" s="7"/>
      <c r="Q279" s="6"/>
      <c r="R279" s="6"/>
      <c r="S279" s="6"/>
      <c r="T279" s="6"/>
      <c r="U279" s="6"/>
      <c r="V279" s="7"/>
      <c r="W279" s="7"/>
      <c r="X279" s="136"/>
      <c r="Y279" s="7"/>
      <c r="Z279" s="7"/>
      <c r="AA279" s="7"/>
      <c r="AB279" s="6"/>
      <c r="AC279" s="6"/>
      <c r="AD279" s="6"/>
      <c r="AE279" s="6"/>
      <c r="AF279" s="6"/>
    </row>
    <row r="280" ht="14.25" customHeight="1">
      <c r="A280" s="6"/>
      <c r="B280" s="6"/>
      <c r="C280" s="6"/>
      <c r="D280" s="6"/>
      <c r="E280" s="136"/>
      <c r="F280" s="136"/>
      <c r="G280" s="136"/>
      <c r="H280" s="136"/>
      <c r="I280" s="136"/>
      <c r="J280" s="136"/>
      <c r="K280" s="136"/>
      <c r="L280" s="137"/>
      <c r="M280" s="136"/>
      <c r="N280" s="136"/>
      <c r="O280" s="136"/>
      <c r="P280" s="7"/>
      <c r="Q280" s="6"/>
      <c r="R280" s="6"/>
      <c r="S280" s="6"/>
      <c r="T280" s="6"/>
      <c r="U280" s="6"/>
      <c r="V280" s="7"/>
      <c r="W280" s="7"/>
      <c r="X280" s="136"/>
      <c r="Y280" s="7"/>
      <c r="Z280" s="7"/>
      <c r="AA280" s="7"/>
      <c r="AB280" s="6"/>
      <c r="AC280" s="6"/>
      <c r="AD280" s="6"/>
      <c r="AE280" s="6"/>
      <c r="AF280" s="6"/>
    </row>
    <row r="281" ht="14.25" customHeight="1">
      <c r="A281" s="6"/>
      <c r="B281" s="6"/>
      <c r="C281" s="6"/>
      <c r="D281" s="6"/>
      <c r="E281" s="136"/>
      <c r="F281" s="136"/>
      <c r="G281" s="136"/>
      <c r="H281" s="136"/>
      <c r="I281" s="136"/>
      <c r="J281" s="136"/>
      <c r="K281" s="136"/>
      <c r="L281" s="137"/>
      <c r="M281" s="136"/>
      <c r="N281" s="136"/>
      <c r="O281" s="136"/>
      <c r="P281" s="7"/>
      <c r="Q281" s="6"/>
      <c r="R281" s="6"/>
      <c r="S281" s="6"/>
      <c r="T281" s="6"/>
      <c r="U281" s="6"/>
      <c r="V281" s="7"/>
      <c r="W281" s="7"/>
      <c r="X281" s="136"/>
      <c r="Y281" s="7"/>
      <c r="Z281" s="7"/>
      <c r="AA281" s="7"/>
      <c r="AB281" s="6"/>
      <c r="AC281" s="6"/>
      <c r="AD281" s="6"/>
      <c r="AE281" s="6"/>
      <c r="AF281" s="6"/>
    </row>
    <row r="282" ht="14.25" customHeight="1">
      <c r="A282" s="6"/>
      <c r="B282" s="6"/>
      <c r="C282" s="6"/>
      <c r="D282" s="6"/>
      <c r="E282" s="136"/>
      <c r="F282" s="136"/>
      <c r="G282" s="136"/>
      <c r="H282" s="136"/>
      <c r="I282" s="136"/>
      <c r="J282" s="136"/>
      <c r="K282" s="136"/>
      <c r="L282" s="137"/>
      <c r="M282" s="136"/>
      <c r="N282" s="136"/>
      <c r="O282" s="136"/>
      <c r="P282" s="7"/>
      <c r="Q282" s="6"/>
      <c r="R282" s="6"/>
      <c r="S282" s="6"/>
      <c r="T282" s="6"/>
      <c r="U282" s="6"/>
      <c r="V282" s="7"/>
      <c r="W282" s="7"/>
      <c r="X282" s="136"/>
      <c r="Y282" s="7"/>
      <c r="Z282" s="7"/>
      <c r="AA282" s="7"/>
      <c r="AB282" s="6"/>
      <c r="AC282" s="6"/>
      <c r="AD282" s="6"/>
      <c r="AE282" s="6"/>
      <c r="AF282" s="6"/>
    </row>
    <row r="283" ht="14.25" customHeight="1">
      <c r="A283" s="6"/>
      <c r="B283" s="6"/>
      <c r="C283" s="6"/>
      <c r="D283" s="6"/>
      <c r="E283" s="136"/>
      <c r="F283" s="136"/>
      <c r="G283" s="136"/>
      <c r="H283" s="136"/>
      <c r="I283" s="136"/>
      <c r="J283" s="136"/>
      <c r="K283" s="136"/>
      <c r="L283" s="137"/>
      <c r="M283" s="136"/>
      <c r="N283" s="136"/>
      <c r="O283" s="136"/>
      <c r="P283" s="7"/>
      <c r="Q283" s="6"/>
      <c r="R283" s="6"/>
      <c r="S283" s="6"/>
      <c r="T283" s="6"/>
      <c r="U283" s="6"/>
      <c r="V283" s="7"/>
      <c r="W283" s="7"/>
      <c r="X283" s="136"/>
      <c r="Y283" s="7"/>
      <c r="Z283" s="7"/>
      <c r="AA283" s="7"/>
      <c r="AB283" s="6"/>
      <c r="AC283" s="6"/>
      <c r="AD283" s="6"/>
      <c r="AE283" s="6"/>
      <c r="AF283" s="6"/>
    </row>
    <row r="284" ht="14.25" customHeight="1">
      <c r="A284" s="6"/>
      <c r="B284" s="6"/>
      <c r="C284" s="6"/>
      <c r="D284" s="6"/>
      <c r="E284" s="136"/>
      <c r="F284" s="136"/>
      <c r="G284" s="136"/>
      <c r="H284" s="136"/>
      <c r="I284" s="136"/>
      <c r="J284" s="136"/>
      <c r="K284" s="136"/>
      <c r="L284" s="137"/>
      <c r="M284" s="136"/>
      <c r="N284" s="136"/>
      <c r="O284" s="136"/>
      <c r="P284" s="7"/>
      <c r="Q284" s="6"/>
      <c r="R284" s="6"/>
      <c r="S284" s="6"/>
      <c r="T284" s="6"/>
      <c r="U284" s="6"/>
      <c r="V284" s="7"/>
      <c r="W284" s="7"/>
      <c r="X284" s="136"/>
      <c r="Y284" s="7"/>
      <c r="Z284" s="7"/>
      <c r="AA284" s="7"/>
      <c r="AB284" s="6"/>
      <c r="AC284" s="6"/>
      <c r="AD284" s="6"/>
      <c r="AE284" s="6"/>
      <c r="AF284" s="6"/>
    </row>
    <row r="285" ht="14.25" customHeight="1">
      <c r="A285" s="6"/>
      <c r="B285" s="6"/>
      <c r="C285" s="6"/>
      <c r="D285" s="6"/>
      <c r="E285" s="136"/>
      <c r="F285" s="136"/>
      <c r="G285" s="136"/>
      <c r="H285" s="136"/>
      <c r="I285" s="136"/>
      <c r="J285" s="136"/>
      <c r="K285" s="136"/>
      <c r="L285" s="137"/>
      <c r="M285" s="136"/>
      <c r="N285" s="136"/>
      <c r="O285" s="136"/>
      <c r="P285" s="7"/>
      <c r="Q285" s="6"/>
      <c r="R285" s="6"/>
      <c r="S285" s="6"/>
      <c r="T285" s="6"/>
      <c r="U285" s="6"/>
      <c r="V285" s="7"/>
      <c r="W285" s="7"/>
      <c r="X285" s="136"/>
      <c r="Y285" s="7"/>
      <c r="Z285" s="7"/>
      <c r="AA285" s="7"/>
      <c r="AB285" s="6"/>
      <c r="AC285" s="6"/>
      <c r="AD285" s="6"/>
      <c r="AE285" s="6"/>
      <c r="AF285" s="6"/>
    </row>
    <row r="286" ht="14.25" customHeight="1">
      <c r="A286" s="6"/>
      <c r="B286" s="6"/>
      <c r="C286" s="6"/>
      <c r="D286" s="6"/>
      <c r="E286" s="136"/>
      <c r="F286" s="136"/>
      <c r="G286" s="136"/>
      <c r="H286" s="136"/>
      <c r="I286" s="136"/>
      <c r="J286" s="136"/>
      <c r="K286" s="136"/>
      <c r="L286" s="137"/>
      <c r="M286" s="136"/>
      <c r="N286" s="136"/>
      <c r="O286" s="136"/>
      <c r="P286" s="7"/>
      <c r="Q286" s="6"/>
      <c r="R286" s="6"/>
      <c r="S286" s="6"/>
      <c r="T286" s="6"/>
      <c r="U286" s="6"/>
      <c r="V286" s="7"/>
      <c r="W286" s="7"/>
      <c r="X286" s="136"/>
      <c r="Y286" s="7"/>
      <c r="Z286" s="7"/>
      <c r="AA286" s="7"/>
      <c r="AB286" s="6"/>
      <c r="AC286" s="6"/>
      <c r="AD286" s="6"/>
      <c r="AE286" s="6"/>
      <c r="AF286" s="6"/>
    </row>
    <row r="287" ht="14.25" customHeight="1">
      <c r="A287" s="6"/>
      <c r="B287" s="6"/>
      <c r="C287" s="6"/>
      <c r="D287" s="6"/>
      <c r="E287" s="136"/>
      <c r="F287" s="136"/>
      <c r="G287" s="136"/>
      <c r="H287" s="136"/>
      <c r="I287" s="136"/>
      <c r="J287" s="136"/>
      <c r="K287" s="136"/>
      <c r="L287" s="137"/>
      <c r="M287" s="136"/>
      <c r="N287" s="136"/>
      <c r="O287" s="136"/>
      <c r="P287" s="7"/>
      <c r="Q287" s="6"/>
      <c r="R287" s="6"/>
      <c r="S287" s="6"/>
      <c r="T287" s="6"/>
      <c r="U287" s="6"/>
      <c r="V287" s="7"/>
      <c r="W287" s="7"/>
      <c r="X287" s="136"/>
      <c r="Y287" s="7"/>
      <c r="Z287" s="7"/>
      <c r="AA287" s="7"/>
      <c r="AB287" s="6"/>
      <c r="AC287" s="6"/>
      <c r="AD287" s="6"/>
      <c r="AE287" s="6"/>
      <c r="AF287" s="6"/>
    </row>
    <row r="288" ht="14.25" customHeight="1">
      <c r="A288" s="6"/>
      <c r="B288" s="6"/>
      <c r="C288" s="6"/>
      <c r="D288" s="6"/>
      <c r="E288" s="136"/>
      <c r="F288" s="136"/>
      <c r="G288" s="136"/>
      <c r="H288" s="136"/>
      <c r="I288" s="136"/>
      <c r="J288" s="136"/>
      <c r="K288" s="136"/>
      <c r="L288" s="137"/>
      <c r="M288" s="136"/>
      <c r="N288" s="136"/>
      <c r="O288" s="136"/>
      <c r="P288" s="7"/>
      <c r="Q288" s="6"/>
      <c r="R288" s="6"/>
      <c r="S288" s="6"/>
      <c r="T288" s="6"/>
      <c r="U288" s="6"/>
      <c r="V288" s="7"/>
      <c r="W288" s="7"/>
      <c r="X288" s="136"/>
      <c r="Y288" s="7"/>
      <c r="Z288" s="7"/>
      <c r="AA288" s="7"/>
      <c r="AB288" s="6"/>
      <c r="AC288" s="6"/>
      <c r="AD288" s="6"/>
      <c r="AE288" s="6"/>
      <c r="AF288" s="6"/>
    </row>
    <row r="289" ht="14.25" customHeight="1">
      <c r="A289" s="6"/>
      <c r="B289" s="6"/>
      <c r="C289" s="6"/>
      <c r="D289" s="6"/>
      <c r="E289" s="136"/>
      <c r="F289" s="136"/>
      <c r="G289" s="136"/>
      <c r="H289" s="136"/>
      <c r="I289" s="136"/>
      <c r="J289" s="136"/>
      <c r="K289" s="136"/>
      <c r="L289" s="137"/>
      <c r="M289" s="136"/>
      <c r="N289" s="136"/>
      <c r="O289" s="136"/>
      <c r="P289" s="7"/>
      <c r="Q289" s="6"/>
      <c r="R289" s="6"/>
      <c r="S289" s="6"/>
      <c r="T289" s="6"/>
      <c r="U289" s="6"/>
      <c r="V289" s="7"/>
      <c r="W289" s="7"/>
      <c r="X289" s="136"/>
      <c r="Y289" s="7"/>
      <c r="Z289" s="7"/>
      <c r="AA289" s="7"/>
      <c r="AB289" s="6"/>
      <c r="AC289" s="6"/>
      <c r="AD289" s="6"/>
      <c r="AE289" s="6"/>
      <c r="AF289" s="6"/>
    </row>
    <row r="290" ht="14.25" customHeight="1">
      <c r="A290" s="6"/>
      <c r="B290" s="6"/>
      <c r="C290" s="6"/>
      <c r="D290" s="6"/>
      <c r="E290" s="136"/>
      <c r="F290" s="136"/>
      <c r="G290" s="136"/>
      <c r="H290" s="136"/>
      <c r="I290" s="136"/>
      <c r="J290" s="136"/>
      <c r="K290" s="136"/>
      <c r="L290" s="137"/>
      <c r="M290" s="136"/>
      <c r="N290" s="136"/>
      <c r="O290" s="136"/>
      <c r="P290" s="7"/>
      <c r="Q290" s="6"/>
      <c r="R290" s="6"/>
      <c r="S290" s="6"/>
      <c r="T290" s="6"/>
      <c r="U290" s="6"/>
      <c r="V290" s="7"/>
      <c r="W290" s="7"/>
      <c r="X290" s="136"/>
      <c r="Y290" s="7"/>
      <c r="Z290" s="7"/>
      <c r="AA290" s="7"/>
      <c r="AB290" s="6"/>
      <c r="AC290" s="6"/>
      <c r="AD290" s="6"/>
      <c r="AE290" s="6"/>
      <c r="AF290" s="6"/>
    </row>
    <row r="291" ht="14.25" customHeight="1">
      <c r="A291" s="6"/>
      <c r="B291" s="6"/>
      <c r="C291" s="6"/>
      <c r="D291" s="6"/>
      <c r="E291" s="136"/>
      <c r="F291" s="136"/>
      <c r="G291" s="136"/>
      <c r="H291" s="136"/>
      <c r="I291" s="136"/>
      <c r="J291" s="136"/>
      <c r="K291" s="136"/>
      <c r="L291" s="137"/>
      <c r="M291" s="136"/>
      <c r="N291" s="136"/>
      <c r="O291" s="136"/>
      <c r="P291" s="7"/>
      <c r="Q291" s="6"/>
      <c r="R291" s="6"/>
      <c r="S291" s="6"/>
      <c r="T291" s="6"/>
      <c r="U291" s="6"/>
      <c r="V291" s="7"/>
      <c r="W291" s="7"/>
      <c r="X291" s="136"/>
      <c r="Y291" s="7"/>
      <c r="Z291" s="7"/>
      <c r="AA291" s="7"/>
      <c r="AB291" s="6"/>
      <c r="AC291" s="6"/>
      <c r="AD291" s="6"/>
      <c r="AE291" s="6"/>
      <c r="AF291" s="6"/>
    </row>
    <row r="292" ht="14.25" customHeight="1">
      <c r="A292" s="6"/>
      <c r="B292" s="6"/>
      <c r="C292" s="6"/>
      <c r="D292" s="6"/>
      <c r="E292" s="136"/>
      <c r="F292" s="136"/>
      <c r="G292" s="136"/>
      <c r="H292" s="136"/>
      <c r="I292" s="136"/>
      <c r="J292" s="136"/>
      <c r="K292" s="136"/>
      <c r="L292" s="137"/>
      <c r="M292" s="136"/>
      <c r="N292" s="136"/>
      <c r="O292" s="136"/>
      <c r="P292" s="7"/>
      <c r="Q292" s="6"/>
      <c r="R292" s="6"/>
      <c r="S292" s="6"/>
      <c r="T292" s="6"/>
      <c r="U292" s="6"/>
      <c r="V292" s="7"/>
      <c r="W292" s="7"/>
      <c r="X292" s="136"/>
      <c r="Y292" s="7"/>
      <c r="Z292" s="7"/>
      <c r="AA292" s="7"/>
      <c r="AB292" s="6"/>
      <c r="AC292" s="6"/>
      <c r="AD292" s="6"/>
      <c r="AE292" s="6"/>
      <c r="AF292" s="6"/>
    </row>
    <row r="293" ht="14.25" customHeight="1">
      <c r="A293" s="6"/>
      <c r="B293" s="6"/>
      <c r="C293" s="6"/>
      <c r="D293" s="6"/>
      <c r="E293" s="136"/>
      <c r="F293" s="136"/>
      <c r="G293" s="136"/>
      <c r="H293" s="136"/>
      <c r="I293" s="136"/>
      <c r="J293" s="136"/>
      <c r="K293" s="136"/>
      <c r="L293" s="137"/>
      <c r="M293" s="136"/>
      <c r="N293" s="136"/>
      <c r="O293" s="136"/>
      <c r="P293" s="7"/>
      <c r="Q293" s="6"/>
      <c r="R293" s="6"/>
      <c r="S293" s="6"/>
      <c r="T293" s="6"/>
      <c r="U293" s="6"/>
      <c r="V293" s="7"/>
      <c r="W293" s="7"/>
      <c r="X293" s="136"/>
      <c r="Y293" s="7"/>
      <c r="Z293" s="7"/>
      <c r="AA293" s="7"/>
      <c r="AB293" s="6"/>
      <c r="AC293" s="6"/>
      <c r="AD293" s="6"/>
      <c r="AE293" s="6"/>
      <c r="AF293" s="6"/>
    </row>
    <row r="294" ht="14.25" customHeight="1">
      <c r="A294" s="6"/>
      <c r="B294" s="6"/>
      <c r="C294" s="6"/>
      <c r="D294" s="6"/>
      <c r="E294" s="136"/>
      <c r="F294" s="136"/>
      <c r="G294" s="136"/>
      <c r="H294" s="136"/>
      <c r="I294" s="136"/>
      <c r="J294" s="136"/>
      <c r="K294" s="136"/>
      <c r="L294" s="137"/>
      <c r="M294" s="136"/>
      <c r="N294" s="136"/>
      <c r="O294" s="136"/>
      <c r="P294" s="7"/>
      <c r="Q294" s="6"/>
      <c r="R294" s="6"/>
      <c r="S294" s="6"/>
      <c r="T294" s="6"/>
      <c r="U294" s="6"/>
      <c r="V294" s="7"/>
      <c r="W294" s="7"/>
      <c r="X294" s="136"/>
      <c r="Y294" s="7"/>
      <c r="Z294" s="7"/>
      <c r="AA294" s="7"/>
      <c r="AB294" s="6"/>
      <c r="AC294" s="6"/>
      <c r="AD294" s="6"/>
      <c r="AE294" s="6"/>
      <c r="AF294" s="6"/>
    </row>
    <row r="295" ht="14.25" customHeight="1">
      <c r="A295" s="6"/>
      <c r="B295" s="6"/>
      <c r="C295" s="6"/>
      <c r="D295" s="6"/>
      <c r="E295" s="136"/>
      <c r="F295" s="136"/>
      <c r="G295" s="136"/>
      <c r="H295" s="136"/>
      <c r="I295" s="136"/>
      <c r="J295" s="136"/>
      <c r="K295" s="136"/>
      <c r="L295" s="137"/>
      <c r="M295" s="136"/>
      <c r="N295" s="136"/>
      <c r="O295" s="136"/>
      <c r="P295" s="7"/>
      <c r="Q295" s="6"/>
      <c r="R295" s="6"/>
      <c r="S295" s="6"/>
      <c r="T295" s="6"/>
      <c r="U295" s="6"/>
      <c r="V295" s="7"/>
      <c r="W295" s="7"/>
      <c r="X295" s="136"/>
      <c r="Y295" s="7"/>
      <c r="Z295" s="7"/>
      <c r="AA295" s="7"/>
      <c r="AB295" s="6"/>
      <c r="AC295" s="6"/>
      <c r="AD295" s="6"/>
      <c r="AE295" s="6"/>
      <c r="AF295" s="6"/>
    </row>
    <row r="296" ht="14.25" customHeight="1">
      <c r="A296" s="6"/>
      <c r="B296" s="6"/>
      <c r="C296" s="6"/>
      <c r="D296" s="6"/>
      <c r="E296" s="136"/>
      <c r="F296" s="136"/>
      <c r="G296" s="136"/>
      <c r="H296" s="136"/>
      <c r="I296" s="136"/>
      <c r="J296" s="136"/>
      <c r="K296" s="136"/>
      <c r="L296" s="137"/>
      <c r="M296" s="136"/>
      <c r="N296" s="136"/>
      <c r="O296" s="136"/>
      <c r="P296" s="7"/>
      <c r="Q296" s="6"/>
      <c r="R296" s="6"/>
      <c r="S296" s="6"/>
      <c r="T296" s="6"/>
      <c r="U296" s="6"/>
      <c r="V296" s="7"/>
      <c r="W296" s="7"/>
      <c r="X296" s="136"/>
      <c r="Y296" s="7"/>
      <c r="Z296" s="7"/>
      <c r="AA296" s="7"/>
      <c r="AB296" s="6"/>
      <c r="AC296" s="6"/>
      <c r="AD296" s="6"/>
      <c r="AE296" s="6"/>
      <c r="AF296" s="6"/>
    </row>
    <row r="297" ht="14.25" customHeight="1">
      <c r="A297" s="6"/>
      <c r="B297" s="6"/>
      <c r="C297" s="6"/>
      <c r="D297" s="6"/>
      <c r="E297" s="136"/>
      <c r="F297" s="136"/>
      <c r="G297" s="136"/>
      <c r="H297" s="136"/>
      <c r="I297" s="136"/>
      <c r="J297" s="136"/>
      <c r="K297" s="136"/>
      <c r="L297" s="137"/>
      <c r="M297" s="136"/>
      <c r="N297" s="136"/>
      <c r="O297" s="136"/>
      <c r="P297" s="7"/>
      <c r="Q297" s="6"/>
      <c r="R297" s="6"/>
      <c r="S297" s="6"/>
      <c r="T297" s="6"/>
      <c r="U297" s="6"/>
      <c r="V297" s="7"/>
      <c r="W297" s="7"/>
      <c r="X297" s="136"/>
      <c r="Y297" s="7"/>
      <c r="Z297" s="7"/>
      <c r="AA297" s="7"/>
      <c r="AB297" s="6"/>
      <c r="AC297" s="6"/>
      <c r="AD297" s="6"/>
      <c r="AE297" s="6"/>
      <c r="AF297" s="6"/>
    </row>
    <row r="298" ht="14.25" customHeight="1">
      <c r="A298" s="6"/>
      <c r="B298" s="6"/>
      <c r="C298" s="6"/>
      <c r="D298" s="6"/>
      <c r="E298" s="136"/>
      <c r="F298" s="136"/>
      <c r="G298" s="136"/>
      <c r="H298" s="136"/>
      <c r="I298" s="136"/>
      <c r="J298" s="136"/>
      <c r="K298" s="136"/>
      <c r="L298" s="137"/>
      <c r="M298" s="136"/>
      <c r="N298" s="136"/>
      <c r="O298" s="136"/>
      <c r="P298" s="7"/>
      <c r="Q298" s="6"/>
      <c r="R298" s="6"/>
      <c r="S298" s="6"/>
      <c r="T298" s="6"/>
      <c r="U298" s="6"/>
      <c r="V298" s="7"/>
      <c r="W298" s="7"/>
      <c r="X298" s="136"/>
      <c r="Y298" s="7"/>
      <c r="Z298" s="7"/>
      <c r="AA298" s="7"/>
      <c r="AB298" s="6"/>
      <c r="AC298" s="6"/>
      <c r="AD298" s="6"/>
      <c r="AE298" s="6"/>
      <c r="AF298" s="6"/>
    </row>
    <row r="299" ht="14.25" customHeight="1">
      <c r="A299" s="6"/>
      <c r="B299" s="6"/>
      <c r="C299" s="6"/>
      <c r="D299" s="6"/>
      <c r="E299" s="136"/>
      <c r="F299" s="136"/>
      <c r="G299" s="136"/>
      <c r="H299" s="136"/>
      <c r="I299" s="136"/>
      <c r="J299" s="136"/>
      <c r="K299" s="136"/>
      <c r="L299" s="137"/>
      <c r="M299" s="136"/>
      <c r="N299" s="136"/>
      <c r="O299" s="136"/>
      <c r="P299" s="7"/>
      <c r="Q299" s="6"/>
      <c r="R299" s="6"/>
      <c r="S299" s="6"/>
      <c r="T299" s="6"/>
      <c r="U299" s="6"/>
      <c r="V299" s="7"/>
      <c r="W299" s="7"/>
      <c r="X299" s="136"/>
      <c r="Y299" s="7"/>
      <c r="Z299" s="7"/>
      <c r="AA299" s="7"/>
      <c r="AB299" s="6"/>
      <c r="AC299" s="6"/>
      <c r="AD299" s="6"/>
      <c r="AE299" s="6"/>
      <c r="AF299" s="6"/>
    </row>
    <row r="300" ht="14.25" customHeight="1">
      <c r="A300" s="6"/>
      <c r="B300" s="6"/>
      <c r="C300" s="6"/>
      <c r="D300" s="6"/>
      <c r="E300" s="136"/>
      <c r="F300" s="136"/>
      <c r="G300" s="136"/>
      <c r="H300" s="136"/>
      <c r="I300" s="136"/>
      <c r="J300" s="136"/>
      <c r="K300" s="136"/>
      <c r="L300" s="137"/>
      <c r="M300" s="136"/>
      <c r="N300" s="136"/>
      <c r="O300" s="136"/>
      <c r="P300" s="7"/>
      <c r="Q300" s="6"/>
      <c r="R300" s="6"/>
      <c r="S300" s="6"/>
      <c r="T300" s="6"/>
      <c r="U300" s="6"/>
      <c r="V300" s="7"/>
      <c r="W300" s="7"/>
      <c r="X300" s="136"/>
      <c r="Y300" s="7"/>
      <c r="Z300" s="7"/>
      <c r="AA300" s="7"/>
      <c r="AB300" s="6"/>
      <c r="AC300" s="6"/>
      <c r="AD300" s="6"/>
      <c r="AE300" s="6"/>
      <c r="AF300" s="6"/>
    </row>
    <row r="301" ht="14.25" customHeight="1">
      <c r="A301" s="6"/>
      <c r="B301" s="6"/>
      <c r="C301" s="6"/>
      <c r="D301" s="6"/>
      <c r="E301" s="136"/>
      <c r="F301" s="136"/>
      <c r="G301" s="136"/>
      <c r="H301" s="136"/>
      <c r="I301" s="136"/>
      <c r="J301" s="136"/>
      <c r="K301" s="136"/>
      <c r="L301" s="137"/>
      <c r="M301" s="136"/>
      <c r="N301" s="136"/>
      <c r="O301" s="136"/>
      <c r="P301" s="7"/>
      <c r="Q301" s="6"/>
      <c r="R301" s="6"/>
      <c r="S301" s="6"/>
      <c r="T301" s="6"/>
      <c r="U301" s="6"/>
      <c r="V301" s="7"/>
      <c r="W301" s="7"/>
      <c r="X301" s="136"/>
      <c r="Y301" s="7"/>
      <c r="Z301" s="7"/>
      <c r="AA301" s="7"/>
      <c r="AB301" s="6"/>
      <c r="AC301" s="6"/>
      <c r="AD301" s="6"/>
      <c r="AE301" s="6"/>
      <c r="AF301" s="6"/>
    </row>
    <row r="302" ht="14.25" customHeight="1">
      <c r="A302" s="6"/>
      <c r="B302" s="6"/>
      <c r="C302" s="6"/>
      <c r="D302" s="6"/>
      <c r="E302" s="136"/>
      <c r="F302" s="136"/>
      <c r="G302" s="136"/>
      <c r="H302" s="136"/>
      <c r="I302" s="136"/>
      <c r="J302" s="136"/>
      <c r="K302" s="136"/>
      <c r="L302" s="137"/>
      <c r="M302" s="136"/>
      <c r="N302" s="136"/>
      <c r="O302" s="136"/>
      <c r="P302" s="7"/>
      <c r="Q302" s="6"/>
      <c r="R302" s="6"/>
      <c r="S302" s="6"/>
      <c r="T302" s="6"/>
      <c r="U302" s="6"/>
      <c r="V302" s="7"/>
      <c r="W302" s="7"/>
      <c r="X302" s="136"/>
      <c r="Y302" s="7"/>
      <c r="Z302" s="7"/>
      <c r="AA302" s="7"/>
      <c r="AB302" s="6"/>
      <c r="AC302" s="6"/>
      <c r="AD302" s="6"/>
      <c r="AE302" s="6"/>
      <c r="AF302" s="6"/>
    </row>
    <row r="303" ht="14.25" customHeight="1">
      <c r="A303" s="6"/>
      <c r="B303" s="6"/>
      <c r="C303" s="6"/>
      <c r="D303" s="6"/>
      <c r="E303" s="136"/>
      <c r="F303" s="136"/>
      <c r="G303" s="136"/>
      <c r="H303" s="136"/>
      <c r="I303" s="136"/>
      <c r="J303" s="136"/>
      <c r="K303" s="136"/>
      <c r="L303" s="137"/>
      <c r="M303" s="136"/>
      <c r="N303" s="136"/>
      <c r="O303" s="136"/>
      <c r="P303" s="7"/>
      <c r="Q303" s="6"/>
      <c r="R303" s="6"/>
      <c r="S303" s="6"/>
      <c r="T303" s="6"/>
      <c r="U303" s="6"/>
      <c r="V303" s="7"/>
      <c r="W303" s="7"/>
      <c r="X303" s="136"/>
      <c r="Y303" s="7"/>
      <c r="Z303" s="7"/>
      <c r="AA303" s="7"/>
      <c r="AB303" s="6"/>
      <c r="AC303" s="6"/>
      <c r="AD303" s="6"/>
      <c r="AE303" s="6"/>
      <c r="AF303" s="6"/>
    </row>
    <row r="304" ht="14.25" customHeight="1">
      <c r="A304" s="6"/>
      <c r="B304" s="6"/>
      <c r="C304" s="6"/>
      <c r="D304" s="6"/>
      <c r="E304" s="136"/>
      <c r="F304" s="136"/>
      <c r="G304" s="136"/>
      <c r="H304" s="136"/>
      <c r="I304" s="136"/>
      <c r="J304" s="136"/>
      <c r="K304" s="136"/>
      <c r="L304" s="137"/>
      <c r="M304" s="136"/>
      <c r="N304" s="136"/>
      <c r="O304" s="136"/>
      <c r="P304" s="7"/>
      <c r="Q304" s="6"/>
      <c r="R304" s="6"/>
      <c r="S304" s="6"/>
      <c r="T304" s="6"/>
      <c r="U304" s="6"/>
      <c r="V304" s="7"/>
      <c r="W304" s="7"/>
      <c r="X304" s="136"/>
      <c r="Y304" s="7"/>
      <c r="Z304" s="7"/>
      <c r="AA304" s="7"/>
      <c r="AB304" s="6"/>
      <c r="AC304" s="6"/>
      <c r="AD304" s="6"/>
      <c r="AE304" s="6"/>
      <c r="AF304" s="6"/>
    </row>
    <row r="305" ht="14.25" customHeight="1">
      <c r="A305" s="6"/>
      <c r="B305" s="6"/>
      <c r="C305" s="6"/>
      <c r="D305" s="6"/>
      <c r="E305" s="136"/>
      <c r="F305" s="136"/>
      <c r="G305" s="136"/>
      <c r="H305" s="136"/>
      <c r="I305" s="136"/>
      <c r="J305" s="136"/>
      <c r="K305" s="136"/>
      <c r="L305" s="137"/>
      <c r="M305" s="136"/>
      <c r="N305" s="136"/>
      <c r="O305" s="136"/>
      <c r="P305" s="7"/>
      <c r="Q305" s="6"/>
      <c r="R305" s="6"/>
      <c r="S305" s="6"/>
      <c r="T305" s="6"/>
      <c r="U305" s="6"/>
      <c r="V305" s="7"/>
      <c r="W305" s="7"/>
      <c r="X305" s="136"/>
      <c r="Y305" s="7"/>
      <c r="Z305" s="7"/>
      <c r="AA305" s="7"/>
      <c r="AB305" s="6"/>
      <c r="AC305" s="6"/>
      <c r="AD305" s="6"/>
      <c r="AE305" s="6"/>
      <c r="AF305" s="6"/>
    </row>
    <row r="306" ht="14.25" customHeight="1">
      <c r="A306" s="6"/>
      <c r="B306" s="6"/>
      <c r="C306" s="6"/>
      <c r="D306" s="6"/>
      <c r="E306" s="136"/>
      <c r="F306" s="136"/>
      <c r="G306" s="136"/>
      <c r="H306" s="136"/>
      <c r="I306" s="136"/>
      <c r="J306" s="136"/>
      <c r="K306" s="136"/>
      <c r="L306" s="137"/>
      <c r="M306" s="136"/>
      <c r="N306" s="136"/>
      <c r="O306" s="136"/>
      <c r="P306" s="7"/>
      <c r="Q306" s="6"/>
      <c r="R306" s="6"/>
      <c r="S306" s="6"/>
      <c r="T306" s="6"/>
      <c r="U306" s="6"/>
      <c r="V306" s="7"/>
      <c r="W306" s="7"/>
      <c r="X306" s="136"/>
      <c r="Y306" s="7"/>
      <c r="Z306" s="7"/>
      <c r="AA306" s="7"/>
      <c r="AB306" s="6"/>
      <c r="AC306" s="6"/>
      <c r="AD306" s="6"/>
      <c r="AE306" s="6"/>
      <c r="AF306" s="6"/>
    </row>
    <row r="307" ht="14.25" customHeight="1">
      <c r="A307" s="6"/>
      <c r="B307" s="6"/>
      <c r="C307" s="6"/>
      <c r="D307" s="6"/>
      <c r="E307" s="136"/>
      <c r="F307" s="136"/>
      <c r="G307" s="136"/>
      <c r="H307" s="136"/>
      <c r="I307" s="136"/>
      <c r="J307" s="136"/>
      <c r="K307" s="136"/>
      <c r="L307" s="137"/>
      <c r="M307" s="136"/>
      <c r="N307" s="136"/>
      <c r="O307" s="136"/>
      <c r="P307" s="7"/>
      <c r="Q307" s="6"/>
      <c r="R307" s="6"/>
      <c r="S307" s="6"/>
      <c r="T307" s="6"/>
      <c r="U307" s="6"/>
      <c r="V307" s="7"/>
      <c r="W307" s="7"/>
      <c r="X307" s="136"/>
      <c r="Y307" s="7"/>
      <c r="Z307" s="7"/>
      <c r="AA307" s="7"/>
      <c r="AB307" s="6"/>
      <c r="AC307" s="6"/>
      <c r="AD307" s="6"/>
      <c r="AE307" s="6"/>
      <c r="AF307" s="6"/>
    </row>
    <row r="308" ht="14.25" customHeight="1">
      <c r="A308" s="6"/>
      <c r="B308" s="6"/>
      <c r="C308" s="6"/>
      <c r="D308" s="6"/>
      <c r="E308" s="136"/>
      <c r="F308" s="136"/>
      <c r="G308" s="136"/>
      <c r="H308" s="136"/>
      <c r="I308" s="136"/>
      <c r="J308" s="136"/>
      <c r="K308" s="136"/>
      <c r="L308" s="137"/>
      <c r="M308" s="136"/>
      <c r="N308" s="136"/>
      <c r="O308" s="136"/>
      <c r="P308" s="7"/>
      <c r="Q308" s="6"/>
      <c r="R308" s="6"/>
      <c r="S308" s="6"/>
      <c r="T308" s="6"/>
      <c r="U308" s="6"/>
      <c r="V308" s="7"/>
      <c r="W308" s="7"/>
      <c r="X308" s="136"/>
      <c r="Y308" s="7"/>
      <c r="Z308" s="7"/>
      <c r="AA308" s="7"/>
      <c r="AB308" s="6"/>
      <c r="AC308" s="6"/>
      <c r="AD308" s="6"/>
      <c r="AE308" s="6"/>
      <c r="AF308" s="6"/>
    </row>
    <row r="309" ht="14.25" customHeight="1">
      <c r="A309" s="6"/>
      <c r="B309" s="6"/>
      <c r="C309" s="6"/>
      <c r="D309" s="6"/>
      <c r="E309" s="136"/>
      <c r="F309" s="136"/>
      <c r="G309" s="136"/>
      <c r="H309" s="136"/>
      <c r="I309" s="136"/>
      <c r="J309" s="136"/>
      <c r="K309" s="136"/>
      <c r="L309" s="137"/>
      <c r="M309" s="136"/>
      <c r="N309" s="136"/>
      <c r="O309" s="136"/>
      <c r="P309" s="7"/>
      <c r="Q309" s="6"/>
      <c r="R309" s="6"/>
      <c r="S309" s="6"/>
      <c r="T309" s="6"/>
      <c r="U309" s="6"/>
      <c r="V309" s="7"/>
      <c r="W309" s="7"/>
      <c r="X309" s="136"/>
      <c r="Y309" s="7"/>
      <c r="Z309" s="7"/>
      <c r="AA309" s="7"/>
      <c r="AB309" s="6"/>
      <c r="AC309" s="6"/>
      <c r="AD309" s="6"/>
      <c r="AE309" s="6"/>
      <c r="AF309" s="6"/>
    </row>
    <row r="310" ht="14.25" customHeight="1">
      <c r="A310" s="6"/>
      <c r="B310" s="6"/>
      <c r="C310" s="6"/>
      <c r="D310" s="6"/>
      <c r="E310" s="136"/>
      <c r="F310" s="136"/>
      <c r="G310" s="136"/>
      <c r="H310" s="136"/>
      <c r="I310" s="136"/>
      <c r="J310" s="136"/>
      <c r="K310" s="136"/>
      <c r="L310" s="137"/>
      <c r="M310" s="136"/>
      <c r="N310" s="136"/>
      <c r="O310" s="136"/>
      <c r="P310" s="7"/>
      <c r="Q310" s="6"/>
      <c r="R310" s="6"/>
      <c r="S310" s="6"/>
      <c r="T310" s="6"/>
      <c r="U310" s="6"/>
      <c r="V310" s="7"/>
      <c r="W310" s="7"/>
      <c r="X310" s="136"/>
      <c r="Y310" s="7"/>
      <c r="Z310" s="7"/>
      <c r="AA310" s="7"/>
      <c r="AB310" s="6"/>
      <c r="AC310" s="6"/>
      <c r="AD310" s="6"/>
      <c r="AE310" s="6"/>
      <c r="AF310" s="6"/>
    </row>
    <row r="311" ht="14.25" customHeight="1">
      <c r="A311" s="6"/>
      <c r="B311" s="6"/>
      <c r="C311" s="6"/>
      <c r="D311" s="6"/>
      <c r="E311" s="136"/>
      <c r="F311" s="136"/>
      <c r="G311" s="136"/>
      <c r="H311" s="136"/>
      <c r="I311" s="136"/>
      <c r="J311" s="136"/>
      <c r="K311" s="136"/>
      <c r="L311" s="137"/>
      <c r="M311" s="136"/>
      <c r="N311" s="136"/>
      <c r="O311" s="136"/>
      <c r="P311" s="7"/>
      <c r="Q311" s="6"/>
      <c r="R311" s="6"/>
      <c r="S311" s="6"/>
      <c r="T311" s="6"/>
      <c r="U311" s="6"/>
      <c r="V311" s="7"/>
      <c r="W311" s="7"/>
      <c r="X311" s="136"/>
      <c r="Y311" s="7"/>
      <c r="Z311" s="7"/>
      <c r="AA311" s="7"/>
      <c r="AB311" s="6"/>
      <c r="AC311" s="6"/>
      <c r="AD311" s="6"/>
      <c r="AE311" s="6"/>
      <c r="AF311" s="6"/>
    </row>
    <row r="312" ht="14.25" customHeight="1">
      <c r="A312" s="6"/>
      <c r="B312" s="6"/>
      <c r="C312" s="6"/>
      <c r="D312" s="6"/>
      <c r="E312" s="136"/>
      <c r="F312" s="136"/>
      <c r="G312" s="136"/>
      <c r="H312" s="136"/>
      <c r="I312" s="136"/>
      <c r="J312" s="136"/>
      <c r="K312" s="136"/>
      <c r="L312" s="137"/>
      <c r="M312" s="136"/>
      <c r="N312" s="136"/>
      <c r="O312" s="136"/>
      <c r="P312" s="7"/>
      <c r="Q312" s="6"/>
      <c r="R312" s="6"/>
      <c r="S312" s="6"/>
      <c r="T312" s="6"/>
      <c r="U312" s="6"/>
      <c r="V312" s="7"/>
      <c r="W312" s="7"/>
      <c r="X312" s="136"/>
      <c r="Y312" s="7"/>
      <c r="Z312" s="7"/>
      <c r="AA312" s="7"/>
      <c r="AB312" s="6"/>
      <c r="AC312" s="6"/>
      <c r="AD312" s="6"/>
      <c r="AE312" s="6"/>
      <c r="AF312" s="6"/>
    </row>
    <row r="313" ht="14.25" customHeight="1">
      <c r="A313" s="6"/>
      <c r="B313" s="6"/>
      <c r="C313" s="6"/>
      <c r="D313" s="6"/>
      <c r="E313" s="136"/>
      <c r="F313" s="136"/>
      <c r="G313" s="136"/>
      <c r="H313" s="136"/>
      <c r="I313" s="136"/>
      <c r="J313" s="136"/>
      <c r="K313" s="136"/>
      <c r="L313" s="137"/>
      <c r="M313" s="136"/>
      <c r="N313" s="136"/>
      <c r="O313" s="136"/>
      <c r="P313" s="7"/>
      <c r="Q313" s="6"/>
      <c r="R313" s="6"/>
      <c r="S313" s="6"/>
      <c r="T313" s="6"/>
      <c r="U313" s="6"/>
      <c r="V313" s="7"/>
      <c r="W313" s="7"/>
      <c r="X313" s="136"/>
      <c r="Y313" s="7"/>
      <c r="Z313" s="7"/>
      <c r="AA313" s="7"/>
      <c r="AB313" s="6"/>
      <c r="AC313" s="6"/>
      <c r="AD313" s="6"/>
      <c r="AE313" s="6"/>
      <c r="AF313" s="6"/>
    </row>
    <row r="314" ht="14.25" customHeight="1">
      <c r="A314" s="6"/>
      <c r="B314" s="6"/>
      <c r="C314" s="6"/>
      <c r="D314" s="6"/>
      <c r="E314" s="136"/>
      <c r="F314" s="136"/>
      <c r="G314" s="136"/>
      <c r="H314" s="136"/>
      <c r="I314" s="136"/>
      <c r="J314" s="136"/>
      <c r="K314" s="136"/>
      <c r="L314" s="137"/>
      <c r="M314" s="136"/>
      <c r="N314" s="136"/>
      <c r="O314" s="136"/>
      <c r="P314" s="7"/>
      <c r="Q314" s="6"/>
      <c r="R314" s="6"/>
      <c r="S314" s="6"/>
      <c r="T314" s="6"/>
      <c r="U314" s="6"/>
      <c r="V314" s="7"/>
      <c r="W314" s="7"/>
      <c r="X314" s="136"/>
      <c r="Y314" s="7"/>
      <c r="Z314" s="7"/>
      <c r="AA314" s="7"/>
      <c r="AB314" s="6"/>
      <c r="AC314" s="6"/>
      <c r="AD314" s="6"/>
      <c r="AE314" s="6"/>
      <c r="AF314" s="6"/>
    </row>
    <row r="315" ht="14.25" customHeight="1">
      <c r="A315" s="6"/>
      <c r="B315" s="6"/>
      <c r="C315" s="6"/>
      <c r="D315" s="6"/>
      <c r="E315" s="136"/>
      <c r="F315" s="136"/>
      <c r="G315" s="136"/>
      <c r="H315" s="136"/>
      <c r="I315" s="136"/>
      <c r="J315" s="136"/>
      <c r="K315" s="136"/>
      <c r="L315" s="137"/>
      <c r="M315" s="136"/>
      <c r="N315" s="136"/>
      <c r="O315" s="136"/>
      <c r="P315" s="7"/>
      <c r="Q315" s="6"/>
      <c r="R315" s="6"/>
      <c r="S315" s="6"/>
      <c r="T315" s="6"/>
      <c r="U315" s="6"/>
      <c r="V315" s="7"/>
      <c r="W315" s="7"/>
      <c r="X315" s="136"/>
      <c r="Y315" s="7"/>
      <c r="Z315" s="7"/>
      <c r="AA315" s="7"/>
      <c r="AB315" s="6"/>
      <c r="AC315" s="6"/>
      <c r="AD315" s="6"/>
      <c r="AE315" s="6"/>
      <c r="AF315" s="6"/>
    </row>
    <row r="316" ht="14.25" customHeight="1">
      <c r="A316" s="6"/>
      <c r="B316" s="6"/>
      <c r="C316" s="6"/>
      <c r="D316" s="6"/>
      <c r="E316" s="136"/>
      <c r="F316" s="136"/>
      <c r="G316" s="136"/>
      <c r="H316" s="136"/>
      <c r="I316" s="136"/>
      <c r="J316" s="136"/>
      <c r="K316" s="136"/>
      <c r="L316" s="137"/>
      <c r="M316" s="136"/>
      <c r="N316" s="136"/>
      <c r="O316" s="136"/>
      <c r="P316" s="7"/>
      <c r="Q316" s="6"/>
      <c r="R316" s="6"/>
      <c r="S316" s="6"/>
      <c r="T316" s="6"/>
      <c r="U316" s="6"/>
      <c r="V316" s="7"/>
      <c r="W316" s="7"/>
      <c r="X316" s="136"/>
      <c r="Y316" s="7"/>
      <c r="Z316" s="7"/>
      <c r="AA316" s="7"/>
      <c r="AB316" s="6"/>
      <c r="AC316" s="6"/>
      <c r="AD316" s="6"/>
      <c r="AE316" s="6"/>
      <c r="AF316" s="6"/>
    </row>
    <row r="317" ht="14.25" customHeight="1">
      <c r="A317" s="6"/>
      <c r="B317" s="6"/>
      <c r="C317" s="6"/>
      <c r="D317" s="6"/>
      <c r="E317" s="136"/>
      <c r="F317" s="136"/>
      <c r="G317" s="136"/>
      <c r="H317" s="136"/>
      <c r="I317" s="136"/>
      <c r="J317" s="136"/>
      <c r="K317" s="136"/>
      <c r="L317" s="137"/>
      <c r="M317" s="136"/>
      <c r="N317" s="136"/>
      <c r="O317" s="136"/>
      <c r="P317" s="7"/>
      <c r="Q317" s="6"/>
      <c r="R317" s="6"/>
      <c r="S317" s="6"/>
      <c r="T317" s="6"/>
      <c r="U317" s="6"/>
      <c r="V317" s="7"/>
      <c r="W317" s="7"/>
      <c r="X317" s="136"/>
      <c r="Y317" s="7"/>
      <c r="Z317" s="7"/>
      <c r="AA317" s="7"/>
      <c r="AB317" s="6"/>
      <c r="AC317" s="6"/>
      <c r="AD317" s="6"/>
      <c r="AE317" s="6"/>
      <c r="AF317" s="6"/>
    </row>
    <row r="318" ht="14.25" customHeight="1">
      <c r="A318" s="6"/>
      <c r="B318" s="6"/>
      <c r="C318" s="6"/>
      <c r="D318" s="6"/>
      <c r="E318" s="136"/>
      <c r="F318" s="136"/>
      <c r="G318" s="136"/>
      <c r="H318" s="136"/>
      <c r="I318" s="136"/>
      <c r="J318" s="136"/>
      <c r="K318" s="136"/>
      <c r="L318" s="137"/>
      <c r="M318" s="136"/>
      <c r="N318" s="136"/>
      <c r="O318" s="136"/>
      <c r="P318" s="7"/>
      <c r="Q318" s="6"/>
      <c r="R318" s="6"/>
      <c r="S318" s="6"/>
      <c r="T318" s="6"/>
      <c r="U318" s="6"/>
      <c r="V318" s="7"/>
      <c r="W318" s="7"/>
      <c r="X318" s="136"/>
      <c r="Y318" s="7"/>
      <c r="Z318" s="7"/>
      <c r="AA318" s="7"/>
      <c r="AB318" s="6"/>
      <c r="AC318" s="6"/>
      <c r="AD318" s="6"/>
      <c r="AE318" s="6"/>
      <c r="AF318" s="6"/>
    </row>
    <row r="319" ht="14.25" customHeight="1">
      <c r="A319" s="6"/>
      <c r="B319" s="6"/>
      <c r="C319" s="6"/>
      <c r="D319" s="6"/>
      <c r="E319" s="136"/>
      <c r="F319" s="136"/>
      <c r="G319" s="136"/>
      <c r="H319" s="136"/>
      <c r="I319" s="136"/>
      <c r="J319" s="136"/>
      <c r="K319" s="136"/>
      <c r="L319" s="137"/>
      <c r="M319" s="136"/>
      <c r="N319" s="136"/>
      <c r="O319" s="136"/>
      <c r="P319" s="7"/>
      <c r="Q319" s="6"/>
      <c r="R319" s="6"/>
      <c r="S319" s="6"/>
      <c r="T319" s="6"/>
      <c r="U319" s="6"/>
      <c r="V319" s="7"/>
      <c r="W319" s="7"/>
      <c r="X319" s="136"/>
      <c r="Y319" s="7"/>
      <c r="Z319" s="7"/>
      <c r="AA319" s="7"/>
      <c r="AB319" s="6"/>
      <c r="AC319" s="6"/>
      <c r="AD319" s="6"/>
      <c r="AE319" s="6"/>
      <c r="AF319" s="6"/>
    </row>
    <row r="320" ht="14.25" customHeight="1">
      <c r="A320" s="6"/>
      <c r="B320" s="6"/>
      <c r="C320" s="6"/>
      <c r="D320" s="6"/>
      <c r="E320" s="136"/>
      <c r="F320" s="136"/>
      <c r="G320" s="136"/>
      <c r="H320" s="136"/>
      <c r="I320" s="136"/>
      <c r="J320" s="136"/>
      <c r="K320" s="136"/>
      <c r="L320" s="137"/>
      <c r="M320" s="136"/>
      <c r="N320" s="136"/>
      <c r="O320" s="136"/>
      <c r="P320" s="7"/>
      <c r="Q320" s="6"/>
      <c r="R320" s="6"/>
      <c r="S320" s="6"/>
      <c r="T320" s="6"/>
      <c r="U320" s="6"/>
      <c r="V320" s="7"/>
      <c r="W320" s="7"/>
      <c r="X320" s="136"/>
      <c r="Y320" s="7"/>
      <c r="Z320" s="7"/>
      <c r="AA320" s="7"/>
      <c r="AB320" s="6"/>
      <c r="AC320" s="6"/>
      <c r="AD320" s="6"/>
      <c r="AE320" s="6"/>
      <c r="AF320" s="6"/>
    </row>
    <row r="321" ht="14.25" customHeight="1">
      <c r="A321" s="6"/>
      <c r="B321" s="6"/>
      <c r="C321" s="6"/>
      <c r="D321" s="6"/>
      <c r="E321" s="136"/>
      <c r="F321" s="136"/>
      <c r="G321" s="136"/>
      <c r="H321" s="136"/>
      <c r="I321" s="136"/>
      <c r="J321" s="136"/>
      <c r="K321" s="136"/>
      <c r="L321" s="137"/>
      <c r="M321" s="136"/>
      <c r="N321" s="136"/>
      <c r="O321" s="136"/>
      <c r="P321" s="7"/>
      <c r="Q321" s="6"/>
      <c r="R321" s="6"/>
      <c r="S321" s="6"/>
      <c r="T321" s="6"/>
      <c r="U321" s="6"/>
      <c r="V321" s="7"/>
      <c r="W321" s="7"/>
      <c r="X321" s="136"/>
      <c r="Y321" s="7"/>
      <c r="Z321" s="7"/>
      <c r="AA321" s="7"/>
      <c r="AB321" s="6"/>
      <c r="AC321" s="6"/>
      <c r="AD321" s="6"/>
      <c r="AE321" s="6"/>
      <c r="AF321" s="6"/>
    </row>
    <row r="322" ht="14.25" customHeight="1">
      <c r="A322" s="6"/>
      <c r="B322" s="6"/>
      <c r="C322" s="6"/>
      <c r="D322" s="6"/>
      <c r="E322" s="136"/>
      <c r="F322" s="136"/>
      <c r="G322" s="136"/>
      <c r="H322" s="136"/>
      <c r="I322" s="136"/>
      <c r="J322" s="136"/>
      <c r="K322" s="136"/>
      <c r="L322" s="137"/>
      <c r="M322" s="136"/>
      <c r="N322" s="136"/>
      <c r="O322" s="136"/>
      <c r="P322" s="7"/>
      <c r="Q322" s="6"/>
      <c r="R322" s="6"/>
      <c r="S322" s="6"/>
      <c r="T322" s="6"/>
      <c r="U322" s="6"/>
      <c r="V322" s="7"/>
      <c r="W322" s="7"/>
      <c r="X322" s="136"/>
      <c r="Y322" s="7"/>
      <c r="Z322" s="7"/>
      <c r="AA322" s="7"/>
      <c r="AB322" s="6"/>
      <c r="AC322" s="6"/>
      <c r="AD322" s="6"/>
      <c r="AE322" s="6"/>
      <c r="AF322" s="6"/>
    </row>
    <row r="323" ht="14.25" customHeight="1">
      <c r="A323" s="6"/>
      <c r="B323" s="6"/>
      <c r="C323" s="6"/>
      <c r="D323" s="6"/>
      <c r="E323" s="136"/>
      <c r="F323" s="136"/>
      <c r="G323" s="136"/>
      <c r="H323" s="136"/>
      <c r="I323" s="136"/>
      <c r="J323" s="136"/>
      <c r="K323" s="136"/>
      <c r="L323" s="137"/>
      <c r="M323" s="136"/>
      <c r="N323" s="136"/>
      <c r="O323" s="136"/>
      <c r="P323" s="7"/>
      <c r="Q323" s="6"/>
      <c r="R323" s="6"/>
      <c r="S323" s="6"/>
      <c r="T323" s="6"/>
      <c r="U323" s="6"/>
      <c r="V323" s="7"/>
      <c r="W323" s="7"/>
      <c r="X323" s="136"/>
      <c r="Y323" s="7"/>
      <c r="Z323" s="7"/>
      <c r="AA323" s="7"/>
      <c r="AB323" s="6"/>
      <c r="AC323" s="6"/>
      <c r="AD323" s="6"/>
      <c r="AE323" s="6"/>
      <c r="AF323" s="6"/>
    </row>
    <row r="324" ht="14.25" customHeight="1">
      <c r="A324" s="6"/>
      <c r="B324" s="6"/>
      <c r="C324" s="6"/>
      <c r="D324" s="6"/>
      <c r="E324" s="136"/>
      <c r="F324" s="136"/>
      <c r="G324" s="136"/>
      <c r="H324" s="136"/>
      <c r="I324" s="136"/>
      <c r="J324" s="136"/>
      <c r="K324" s="136"/>
      <c r="L324" s="137"/>
      <c r="M324" s="136"/>
      <c r="N324" s="136"/>
      <c r="O324" s="136"/>
      <c r="P324" s="7"/>
      <c r="Q324" s="6"/>
      <c r="R324" s="6"/>
      <c r="S324" s="6"/>
      <c r="T324" s="6"/>
      <c r="U324" s="6"/>
      <c r="V324" s="7"/>
      <c r="W324" s="7"/>
      <c r="X324" s="136"/>
      <c r="Y324" s="7"/>
      <c r="Z324" s="7"/>
      <c r="AA324" s="7"/>
      <c r="AB324" s="6"/>
      <c r="AC324" s="6"/>
      <c r="AD324" s="6"/>
      <c r="AE324" s="6"/>
      <c r="AF324" s="6"/>
    </row>
    <row r="325" ht="14.25" customHeight="1">
      <c r="A325" s="6"/>
      <c r="B325" s="6"/>
      <c r="C325" s="6"/>
      <c r="D325" s="6"/>
      <c r="E325" s="136"/>
      <c r="F325" s="136"/>
      <c r="G325" s="136"/>
      <c r="H325" s="136"/>
      <c r="I325" s="136"/>
      <c r="J325" s="136"/>
      <c r="K325" s="136"/>
      <c r="L325" s="137"/>
      <c r="M325" s="136"/>
      <c r="N325" s="136"/>
      <c r="O325" s="136"/>
      <c r="P325" s="7"/>
      <c r="Q325" s="6"/>
      <c r="R325" s="6"/>
      <c r="S325" s="6"/>
      <c r="T325" s="6"/>
      <c r="U325" s="6"/>
      <c r="V325" s="7"/>
      <c r="W325" s="7"/>
      <c r="X325" s="136"/>
      <c r="Y325" s="7"/>
      <c r="Z325" s="7"/>
      <c r="AA325" s="7"/>
      <c r="AB325" s="6"/>
      <c r="AC325" s="6"/>
      <c r="AD325" s="6"/>
      <c r="AE325" s="6"/>
      <c r="AF325" s="6"/>
    </row>
    <row r="326" ht="14.25" customHeight="1">
      <c r="A326" s="6"/>
      <c r="B326" s="6"/>
      <c r="C326" s="6"/>
      <c r="D326" s="6"/>
      <c r="E326" s="136"/>
      <c r="F326" s="136"/>
      <c r="G326" s="136"/>
      <c r="H326" s="136"/>
      <c r="I326" s="136"/>
      <c r="J326" s="136"/>
      <c r="K326" s="136"/>
      <c r="L326" s="137"/>
      <c r="M326" s="136"/>
      <c r="N326" s="136"/>
      <c r="O326" s="136"/>
      <c r="P326" s="7"/>
      <c r="Q326" s="6"/>
      <c r="R326" s="6"/>
      <c r="S326" s="6"/>
      <c r="T326" s="6"/>
      <c r="U326" s="6"/>
      <c r="V326" s="7"/>
      <c r="W326" s="7"/>
      <c r="X326" s="136"/>
      <c r="Y326" s="7"/>
      <c r="Z326" s="7"/>
      <c r="AA326" s="7"/>
      <c r="AB326" s="6"/>
      <c r="AC326" s="6"/>
      <c r="AD326" s="6"/>
      <c r="AE326" s="6"/>
      <c r="AF326" s="6"/>
    </row>
    <row r="327" ht="14.25" customHeight="1">
      <c r="A327" s="6"/>
      <c r="B327" s="6"/>
      <c r="C327" s="6"/>
      <c r="D327" s="6"/>
      <c r="E327" s="136"/>
      <c r="F327" s="136"/>
      <c r="G327" s="136"/>
      <c r="H327" s="136"/>
      <c r="I327" s="136"/>
      <c r="J327" s="136"/>
      <c r="K327" s="136"/>
      <c r="L327" s="137"/>
      <c r="M327" s="136"/>
      <c r="N327" s="136"/>
      <c r="O327" s="136"/>
      <c r="P327" s="7"/>
      <c r="Q327" s="6"/>
      <c r="R327" s="6"/>
      <c r="S327" s="6"/>
      <c r="T327" s="6"/>
      <c r="U327" s="6"/>
      <c r="V327" s="7"/>
      <c r="W327" s="7"/>
      <c r="X327" s="136"/>
      <c r="Y327" s="7"/>
      <c r="Z327" s="7"/>
      <c r="AA327" s="7"/>
      <c r="AB327" s="6"/>
      <c r="AC327" s="6"/>
      <c r="AD327" s="6"/>
      <c r="AE327" s="6"/>
      <c r="AF327" s="6"/>
    </row>
    <row r="328" ht="14.25" customHeight="1">
      <c r="A328" s="6"/>
      <c r="B328" s="6"/>
      <c r="C328" s="6"/>
      <c r="D328" s="6"/>
      <c r="E328" s="136"/>
      <c r="F328" s="136"/>
      <c r="G328" s="136"/>
      <c r="H328" s="136"/>
      <c r="I328" s="136"/>
      <c r="J328" s="136"/>
      <c r="K328" s="136"/>
      <c r="L328" s="137"/>
      <c r="M328" s="136"/>
      <c r="N328" s="136"/>
      <c r="O328" s="136"/>
      <c r="P328" s="7"/>
      <c r="Q328" s="6"/>
      <c r="R328" s="6"/>
      <c r="S328" s="6"/>
      <c r="T328" s="6"/>
      <c r="U328" s="6"/>
      <c r="V328" s="7"/>
      <c r="W328" s="7"/>
      <c r="X328" s="136"/>
      <c r="Y328" s="7"/>
      <c r="Z328" s="7"/>
      <c r="AA328" s="7"/>
      <c r="AB328" s="6"/>
      <c r="AC328" s="6"/>
      <c r="AD328" s="6"/>
      <c r="AE328" s="6"/>
      <c r="AF328" s="6"/>
    </row>
    <row r="329" ht="14.25" customHeight="1">
      <c r="A329" s="6"/>
      <c r="B329" s="6"/>
      <c r="C329" s="6"/>
      <c r="D329" s="6"/>
      <c r="E329" s="136"/>
      <c r="F329" s="136"/>
      <c r="G329" s="136"/>
      <c r="H329" s="136"/>
      <c r="I329" s="136"/>
      <c r="J329" s="136"/>
      <c r="K329" s="136"/>
      <c r="L329" s="137"/>
      <c r="M329" s="136"/>
      <c r="N329" s="136"/>
      <c r="O329" s="136"/>
      <c r="P329" s="7"/>
      <c r="Q329" s="6"/>
      <c r="R329" s="6"/>
      <c r="S329" s="6"/>
      <c r="T329" s="6"/>
      <c r="U329" s="6"/>
      <c r="V329" s="7"/>
      <c r="W329" s="7"/>
      <c r="X329" s="136"/>
      <c r="Y329" s="7"/>
      <c r="Z329" s="7"/>
      <c r="AA329" s="7"/>
      <c r="AB329" s="6"/>
      <c r="AC329" s="6"/>
      <c r="AD329" s="6"/>
      <c r="AE329" s="6"/>
      <c r="AF329" s="6"/>
    </row>
    <row r="330" ht="14.25" customHeight="1">
      <c r="A330" s="6"/>
      <c r="B330" s="6"/>
      <c r="C330" s="6"/>
      <c r="D330" s="6"/>
      <c r="E330" s="136"/>
      <c r="F330" s="136"/>
      <c r="G330" s="136"/>
      <c r="H330" s="136"/>
      <c r="I330" s="136"/>
      <c r="J330" s="136"/>
      <c r="K330" s="136"/>
      <c r="L330" s="137"/>
      <c r="M330" s="136"/>
      <c r="N330" s="136"/>
      <c r="O330" s="136"/>
      <c r="P330" s="7"/>
      <c r="Q330" s="6"/>
      <c r="R330" s="6"/>
      <c r="S330" s="6"/>
      <c r="T330" s="6"/>
      <c r="U330" s="6"/>
      <c r="V330" s="7"/>
      <c r="W330" s="7"/>
      <c r="X330" s="136"/>
      <c r="Y330" s="7"/>
      <c r="Z330" s="7"/>
      <c r="AA330" s="7"/>
      <c r="AB330" s="6"/>
      <c r="AC330" s="6"/>
      <c r="AD330" s="6"/>
      <c r="AE330" s="6"/>
      <c r="AF330" s="6"/>
    </row>
    <row r="331" ht="14.25" customHeight="1">
      <c r="A331" s="6"/>
      <c r="B331" s="6"/>
      <c r="C331" s="6"/>
      <c r="D331" s="6"/>
      <c r="E331" s="136"/>
      <c r="F331" s="136"/>
      <c r="G331" s="136"/>
      <c r="H331" s="136"/>
      <c r="I331" s="136"/>
      <c r="J331" s="136"/>
      <c r="K331" s="136"/>
      <c r="L331" s="137"/>
      <c r="M331" s="136"/>
      <c r="N331" s="136"/>
      <c r="O331" s="136"/>
      <c r="P331" s="7"/>
      <c r="Q331" s="6"/>
      <c r="R331" s="6"/>
      <c r="S331" s="6"/>
      <c r="T331" s="6"/>
      <c r="U331" s="6"/>
      <c r="V331" s="7"/>
      <c r="W331" s="7"/>
      <c r="X331" s="136"/>
      <c r="Y331" s="7"/>
      <c r="Z331" s="7"/>
      <c r="AA331" s="7"/>
      <c r="AB331" s="6"/>
      <c r="AC331" s="6"/>
      <c r="AD331" s="6"/>
      <c r="AE331" s="6"/>
      <c r="AF331" s="6"/>
    </row>
    <row r="332" ht="14.25" customHeight="1">
      <c r="A332" s="6"/>
      <c r="B332" s="6"/>
      <c r="C332" s="6"/>
      <c r="D332" s="6"/>
      <c r="E332" s="136"/>
      <c r="F332" s="136"/>
      <c r="G332" s="136"/>
      <c r="H332" s="136"/>
      <c r="I332" s="136"/>
      <c r="J332" s="136"/>
      <c r="K332" s="136"/>
      <c r="L332" s="137"/>
      <c r="M332" s="136"/>
      <c r="N332" s="136"/>
      <c r="O332" s="136"/>
      <c r="P332" s="7"/>
      <c r="Q332" s="6"/>
      <c r="R332" s="6"/>
      <c r="S332" s="6"/>
      <c r="T332" s="6"/>
      <c r="U332" s="6"/>
      <c r="V332" s="7"/>
      <c r="W332" s="7"/>
      <c r="X332" s="136"/>
      <c r="Y332" s="7"/>
      <c r="Z332" s="7"/>
      <c r="AA332" s="7"/>
      <c r="AB332" s="6"/>
      <c r="AC332" s="6"/>
      <c r="AD332" s="6"/>
      <c r="AE332" s="6"/>
      <c r="AF332" s="6"/>
    </row>
    <row r="333" ht="14.25" customHeight="1">
      <c r="A333" s="6"/>
      <c r="B333" s="6"/>
      <c r="C333" s="6"/>
      <c r="D333" s="6"/>
      <c r="E333" s="136"/>
      <c r="F333" s="136"/>
      <c r="G333" s="136"/>
      <c r="H333" s="136"/>
      <c r="I333" s="136"/>
      <c r="J333" s="136"/>
      <c r="K333" s="136"/>
      <c r="L333" s="137"/>
      <c r="M333" s="136"/>
      <c r="N333" s="136"/>
      <c r="O333" s="136"/>
      <c r="P333" s="7"/>
      <c r="Q333" s="6"/>
      <c r="R333" s="6"/>
      <c r="S333" s="6"/>
      <c r="T333" s="6"/>
      <c r="U333" s="6"/>
      <c r="V333" s="7"/>
      <c r="W333" s="7"/>
      <c r="X333" s="136"/>
      <c r="Y333" s="7"/>
      <c r="Z333" s="7"/>
      <c r="AA333" s="7"/>
      <c r="AB333" s="6"/>
      <c r="AC333" s="6"/>
      <c r="AD333" s="6"/>
      <c r="AE333" s="6"/>
      <c r="AF333" s="6"/>
    </row>
    <row r="334" ht="14.25" customHeight="1">
      <c r="A334" s="6"/>
      <c r="B334" s="6"/>
      <c r="C334" s="6"/>
      <c r="D334" s="6"/>
      <c r="E334" s="136"/>
      <c r="F334" s="136"/>
      <c r="G334" s="136"/>
      <c r="H334" s="136"/>
      <c r="I334" s="136"/>
      <c r="J334" s="136"/>
      <c r="K334" s="136"/>
      <c r="L334" s="137"/>
      <c r="M334" s="136"/>
      <c r="N334" s="136"/>
      <c r="O334" s="136"/>
      <c r="P334" s="7"/>
      <c r="Q334" s="6"/>
      <c r="R334" s="6"/>
      <c r="S334" s="6"/>
      <c r="T334" s="6"/>
      <c r="U334" s="6"/>
      <c r="V334" s="7"/>
      <c r="W334" s="7"/>
      <c r="X334" s="136"/>
      <c r="Y334" s="7"/>
      <c r="Z334" s="7"/>
      <c r="AA334" s="7"/>
      <c r="AB334" s="6"/>
      <c r="AC334" s="6"/>
      <c r="AD334" s="6"/>
      <c r="AE334" s="6"/>
      <c r="AF334" s="6"/>
    </row>
    <row r="335" ht="14.25" customHeight="1">
      <c r="A335" s="6"/>
      <c r="B335" s="6"/>
      <c r="C335" s="6"/>
      <c r="D335" s="6"/>
      <c r="E335" s="136"/>
      <c r="F335" s="136"/>
      <c r="G335" s="136"/>
      <c r="H335" s="136"/>
      <c r="I335" s="136"/>
      <c r="J335" s="136"/>
      <c r="K335" s="136"/>
      <c r="L335" s="137"/>
      <c r="M335" s="136"/>
      <c r="N335" s="136"/>
      <c r="O335" s="136"/>
      <c r="P335" s="7"/>
      <c r="Q335" s="6"/>
      <c r="R335" s="6"/>
      <c r="S335" s="6"/>
      <c r="T335" s="6"/>
      <c r="U335" s="6"/>
      <c r="V335" s="7"/>
      <c r="W335" s="7"/>
      <c r="X335" s="136"/>
      <c r="Y335" s="7"/>
      <c r="Z335" s="7"/>
      <c r="AA335" s="7"/>
      <c r="AB335" s="6"/>
      <c r="AC335" s="6"/>
      <c r="AD335" s="6"/>
      <c r="AE335" s="6"/>
      <c r="AF335" s="6"/>
    </row>
    <row r="336" ht="14.25" customHeight="1">
      <c r="A336" s="6"/>
      <c r="B336" s="6"/>
      <c r="C336" s="6"/>
      <c r="D336" s="6"/>
      <c r="E336" s="136"/>
      <c r="F336" s="136"/>
      <c r="G336" s="136"/>
      <c r="H336" s="136"/>
      <c r="I336" s="136"/>
      <c r="J336" s="136"/>
      <c r="K336" s="136"/>
      <c r="L336" s="137"/>
      <c r="M336" s="136"/>
      <c r="N336" s="136"/>
      <c r="O336" s="136"/>
      <c r="P336" s="7"/>
      <c r="Q336" s="6"/>
      <c r="R336" s="6"/>
      <c r="S336" s="6"/>
      <c r="T336" s="6"/>
      <c r="U336" s="6"/>
      <c r="V336" s="7"/>
      <c r="W336" s="7"/>
      <c r="X336" s="136"/>
      <c r="Y336" s="7"/>
      <c r="Z336" s="7"/>
      <c r="AA336" s="7"/>
      <c r="AB336" s="6"/>
      <c r="AC336" s="6"/>
      <c r="AD336" s="6"/>
      <c r="AE336" s="6"/>
      <c r="AF336" s="6"/>
    </row>
    <row r="337" ht="14.25" customHeight="1">
      <c r="A337" s="6"/>
      <c r="B337" s="6"/>
      <c r="C337" s="6"/>
      <c r="D337" s="6"/>
      <c r="E337" s="136"/>
      <c r="F337" s="136"/>
      <c r="G337" s="136"/>
      <c r="H337" s="136"/>
      <c r="I337" s="136"/>
      <c r="J337" s="136"/>
      <c r="K337" s="136"/>
      <c r="L337" s="137"/>
      <c r="M337" s="136"/>
      <c r="N337" s="136"/>
      <c r="O337" s="136"/>
      <c r="P337" s="7"/>
      <c r="Q337" s="6"/>
      <c r="R337" s="6"/>
      <c r="S337" s="6"/>
      <c r="T337" s="6"/>
      <c r="U337" s="6"/>
      <c r="V337" s="7"/>
      <c r="W337" s="7"/>
      <c r="X337" s="136"/>
      <c r="Y337" s="7"/>
      <c r="Z337" s="7"/>
      <c r="AA337" s="7"/>
      <c r="AB337" s="6"/>
      <c r="AC337" s="6"/>
      <c r="AD337" s="6"/>
      <c r="AE337" s="6"/>
      <c r="AF337" s="6"/>
    </row>
    <row r="338" ht="14.25" customHeight="1">
      <c r="A338" s="6"/>
      <c r="B338" s="6"/>
      <c r="C338" s="6"/>
      <c r="D338" s="6"/>
      <c r="E338" s="136"/>
      <c r="F338" s="136"/>
      <c r="G338" s="136"/>
      <c r="H338" s="136"/>
      <c r="I338" s="136"/>
      <c r="J338" s="136"/>
      <c r="K338" s="136"/>
      <c r="L338" s="137"/>
      <c r="M338" s="136"/>
      <c r="N338" s="136"/>
      <c r="O338" s="136"/>
      <c r="P338" s="7"/>
      <c r="Q338" s="6"/>
      <c r="R338" s="6"/>
      <c r="S338" s="6"/>
      <c r="T338" s="6"/>
      <c r="U338" s="6"/>
      <c r="V338" s="7"/>
      <c r="W338" s="7"/>
      <c r="X338" s="136"/>
      <c r="Y338" s="7"/>
      <c r="Z338" s="7"/>
      <c r="AA338" s="7"/>
      <c r="AB338" s="6"/>
      <c r="AC338" s="6"/>
      <c r="AD338" s="6"/>
      <c r="AE338" s="6"/>
      <c r="AF338" s="6"/>
    </row>
    <row r="339" ht="14.25" customHeight="1">
      <c r="A339" s="6"/>
      <c r="B339" s="6"/>
      <c r="C339" s="6"/>
      <c r="D339" s="6"/>
      <c r="E339" s="136"/>
      <c r="F339" s="136"/>
      <c r="G339" s="136"/>
      <c r="H339" s="136"/>
      <c r="I339" s="136"/>
      <c r="J339" s="136"/>
      <c r="K339" s="136"/>
      <c r="L339" s="137"/>
      <c r="M339" s="136"/>
      <c r="N339" s="136"/>
      <c r="O339" s="136"/>
      <c r="P339" s="7"/>
      <c r="Q339" s="6"/>
      <c r="R339" s="6"/>
      <c r="S339" s="6"/>
      <c r="T339" s="6"/>
      <c r="U339" s="6"/>
      <c r="V339" s="7"/>
      <c r="W339" s="7"/>
      <c r="X339" s="136"/>
      <c r="Y339" s="7"/>
      <c r="Z339" s="7"/>
      <c r="AA339" s="7"/>
      <c r="AB339" s="6"/>
      <c r="AC339" s="6"/>
      <c r="AD339" s="6"/>
      <c r="AE339" s="6"/>
      <c r="AF339" s="6"/>
    </row>
    <row r="340" ht="14.25" customHeight="1">
      <c r="A340" s="6"/>
      <c r="B340" s="6"/>
      <c r="C340" s="6"/>
      <c r="D340" s="6"/>
      <c r="E340" s="136"/>
      <c r="F340" s="136"/>
      <c r="G340" s="136"/>
      <c r="H340" s="136"/>
      <c r="I340" s="136"/>
      <c r="J340" s="136"/>
      <c r="K340" s="136"/>
      <c r="L340" s="137"/>
      <c r="M340" s="136"/>
      <c r="N340" s="136"/>
      <c r="O340" s="136"/>
      <c r="P340" s="7"/>
      <c r="Q340" s="6"/>
      <c r="R340" s="6"/>
      <c r="S340" s="6"/>
      <c r="T340" s="6"/>
      <c r="U340" s="6"/>
      <c r="V340" s="7"/>
      <c r="W340" s="7"/>
      <c r="X340" s="136"/>
      <c r="Y340" s="7"/>
      <c r="Z340" s="7"/>
      <c r="AA340" s="7"/>
      <c r="AB340" s="6"/>
      <c r="AC340" s="6"/>
      <c r="AD340" s="6"/>
      <c r="AE340" s="6"/>
      <c r="AF340" s="6"/>
    </row>
    <row r="341" ht="14.25" customHeight="1">
      <c r="A341" s="6"/>
      <c r="B341" s="6"/>
      <c r="C341" s="6"/>
      <c r="D341" s="6"/>
      <c r="E341" s="136"/>
      <c r="F341" s="136"/>
      <c r="G341" s="136"/>
      <c r="H341" s="136"/>
      <c r="I341" s="136"/>
      <c r="J341" s="136"/>
      <c r="K341" s="136"/>
      <c r="L341" s="137"/>
      <c r="M341" s="136"/>
      <c r="N341" s="136"/>
      <c r="O341" s="136"/>
      <c r="P341" s="7"/>
      <c r="Q341" s="6"/>
      <c r="R341" s="6"/>
      <c r="S341" s="6"/>
      <c r="T341" s="6"/>
      <c r="U341" s="6"/>
      <c r="V341" s="7"/>
      <c r="W341" s="7"/>
      <c r="X341" s="136"/>
      <c r="Y341" s="7"/>
      <c r="Z341" s="7"/>
      <c r="AA341" s="7"/>
      <c r="AB341" s="6"/>
      <c r="AC341" s="6"/>
      <c r="AD341" s="6"/>
      <c r="AE341" s="6"/>
      <c r="AF341" s="6"/>
    </row>
    <row r="342" ht="14.25" customHeight="1">
      <c r="A342" s="6"/>
      <c r="B342" s="6"/>
      <c r="C342" s="6"/>
      <c r="D342" s="6"/>
      <c r="E342" s="136"/>
      <c r="F342" s="136"/>
      <c r="G342" s="136"/>
      <c r="H342" s="136"/>
      <c r="I342" s="136"/>
      <c r="J342" s="136"/>
      <c r="K342" s="136"/>
      <c r="L342" s="137"/>
      <c r="M342" s="136"/>
      <c r="N342" s="136"/>
      <c r="O342" s="136"/>
      <c r="P342" s="7"/>
      <c r="Q342" s="6"/>
      <c r="R342" s="6"/>
      <c r="S342" s="6"/>
      <c r="T342" s="6"/>
      <c r="U342" s="6"/>
      <c r="V342" s="7"/>
      <c r="W342" s="7"/>
      <c r="X342" s="136"/>
      <c r="Y342" s="7"/>
      <c r="Z342" s="7"/>
      <c r="AA342" s="7"/>
      <c r="AB342" s="6"/>
      <c r="AC342" s="6"/>
      <c r="AD342" s="6"/>
      <c r="AE342" s="6"/>
      <c r="AF342" s="6"/>
    </row>
    <row r="343" ht="14.25" customHeight="1">
      <c r="A343" s="6"/>
      <c r="B343" s="6"/>
      <c r="C343" s="6"/>
      <c r="D343" s="6"/>
      <c r="E343" s="136"/>
      <c r="F343" s="136"/>
      <c r="G343" s="136"/>
      <c r="H343" s="136"/>
      <c r="I343" s="136"/>
      <c r="J343" s="136"/>
      <c r="K343" s="136"/>
      <c r="L343" s="137"/>
      <c r="M343" s="136"/>
      <c r="N343" s="136"/>
      <c r="O343" s="136"/>
      <c r="P343" s="7"/>
      <c r="Q343" s="6"/>
      <c r="R343" s="6"/>
      <c r="S343" s="6"/>
      <c r="T343" s="6"/>
      <c r="U343" s="6"/>
      <c r="V343" s="7"/>
      <c r="W343" s="7"/>
      <c r="X343" s="136"/>
      <c r="Y343" s="7"/>
      <c r="Z343" s="7"/>
      <c r="AA343" s="7"/>
      <c r="AB343" s="6"/>
      <c r="AC343" s="6"/>
      <c r="AD343" s="6"/>
      <c r="AE343" s="6"/>
      <c r="AF343" s="6"/>
    </row>
    <row r="344" ht="14.25" customHeight="1">
      <c r="A344" s="6"/>
      <c r="B344" s="6"/>
      <c r="C344" s="6"/>
      <c r="D344" s="6"/>
      <c r="E344" s="136"/>
      <c r="F344" s="136"/>
      <c r="G344" s="136"/>
      <c r="H344" s="136"/>
      <c r="I344" s="136"/>
      <c r="J344" s="136"/>
      <c r="K344" s="136"/>
      <c r="L344" s="137"/>
      <c r="M344" s="136"/>
      <c r="N344" s="136"/>
      <c r="O344" s="136"/>
      <c r="P344" s="7"/>
      <c r="Q344" s="6"/>
      <c r="R344" s="6"/>
      <c r="S344" s="6"/>
      <c r="T344" s="6"/>
      <c r="U344" s="6"/>
      <c r="V344" s="7"/>
      <c r="W344" s="7"/>
      <c r="X344" s="136"/>
      <c r="Y344" s="7"/>
      <c r="Z344" s="7"/>
      <c r="AA344" s="7"/>
      <c r="AB344" s="6"/>
      <c r="AC344" s="6"/>
      <c r="AD344" s="6"/>
      <c r="AE344" s="6"/>
      <c r="AF344" s="6"/>
    </row>
    <row r="345" ht="14.25" customHeight="1">
      <c r="A345" s="6"/>
      <c r="B345" s="6"/>
      <c r="C345" s="6"/>
      <c r="D345" s="6"/>
      <c r="E345" s="136"/>
      <c r="F345" s="136"/>
      <c r="G345" s="136"/>
      <c r="H345" s="136"/>
      <c r="I345" s="136"/>
      <c r="J345" s="136"/>
      <c r="K345" s="136"/>
      <c r="L345" s="137"/>
      <c r="M345" s="136"/>
      <c r="N345" s="136"/>
      <c r="O345" s="136"/>
      <c r="P345" s="7"/>
      <c r="Q345" s="6"/>
      <c r="R345" s="6"/>
      <c r="S345" s="6"/>
      <c r="T345" s="6"/>
      <c r="U345" s="6"/>
      <c r="V345" s="7"/>
      <c r="W345" s="7"/>
      <c r="X345" s="136"/>
      <c r="Y345" s="7"/>
      <c r="Z345" s="7"/>
      <c r="AA345" s="7"/>
      <c r="AB345" s="6"/>
      <c r="AC345" s="6"/>
      <c r="AD345" s="6"/>
      <c r="AE345" s="6"/>
      <c r="AF345" s="6"/>
    </row>
    <row r="346" ht="14.25" customHeight="1">
      <c r="A346" s="6"/>
      <c r="B346" s="6"/>
      <c r="C346" s="6"/>
      <c r="D346" s="6"/>
      <c r="E346" s="136"/>
      <c r="F346" s="136"/>
      <c r="G346" s="136"/>
      <c r="H346" s="136"/>
      <c r="I346" s="136"/>
      <c r="J346" s="136"/>
      <c r="K346" s="136"/>
      <c r="L346" s="137"/>
      <c r="M346" s="136"/>
      <c r="N346" s="136"/>
      <c r="O346" s="136"/>
      <c r="P346" s="7"/>
      <c r="Q346" s="6"/>
      <c r="R346" s="6"/>
      <c r="S346" s="6"/>
      <c r="T346" s="6"/>
      <c r="U346" s="6"/>
      <c r="V346" s="7"/>
      <c r="W346" s="7"/>
      <c r="X346" s="136"/>
      <c r="Y346" s="7"/>
      <c r="Z346" s="7"/>
      <c r="AA346" s="7"/>
      <c r="AB346" s="6"/>
      <c r="AC346" s="6"/>
      <c r="AD346" s="6"/>
      <c r="AE346" s="6"/>
      <c r="AF346" s="6"/>
    </row>
    <row r="347" ht="14.25" customHeight="1">
      <c r="A347" s="6"/>
      <c r="B347" s="6"/>
      <c r="C347" s="6"/>
      <c r="D347" s="6"/>
      <c r="E347" s="136"/>
      <c r="F347" s="136"/>
      <c r="G347" s="136"/>
      <c r="H347" s="136"/>
      <c r="I347" s="136"/>
      <c r="J347" s="136"/>
      <c r="K347" s="136"/>
      <c r="L347" s="137"/>
      <c r="M347" s="136"/>
      <c r="N347" s="136"/>
      <c r="O347" s="136"/>
      <c r="P347" s="7"/>
      <c r="Q347" s="6"/>
      <c r="R347" s="6"/>
      <c r="S347" s="6"/>
      <c r="T347" s="6"/>
      <c r="U347" s="6"/>
      <c r="V347" s="7"/>
      <c r="W347" s="7"/>
      <c r="X347" s="136"/>
      <c r="Y347" s="7"/>
      <c r="Z347" s="7"/>
      <c r="AA347" s="7"/>
      <c r="AB347" s="6"/>
      <c r="AC347" s="6"/>
      <c r="AD347" s="6"/>
      <c r="AE347" s="6"/>
      <c r="AF347" s="6"/>
    </row>
    <row r="348" ht="14.25" customHeight="1">
      <c r="A348" s="6"/>
      <c r="B348" s="6"/>
      <c r="C348" s="6"/>
      <c r="D348" s="6"/>
      <c r="E348" s="136"/>
      <c r="F348" s="136"/>
      <c r="G348" s="136"/>
      <c r="H348" s="136"/>
      <c r="I348" s="136"/>
      <c r="J348" s="136"/>
      <c r="K348" s="136"/>
      <c r="L348" s="137"/>
      <c r="M348" s="136"/>
      <c r="N348" s="136"/>
      <c r="O348" s="136"/>
      <c r="P348" s="7"/>
      <c r="Q348" s="6"/>
      <c r="R348" s="6"/>
      <c r="S348" s="6"/>
      <c r="T348" s="6"/>
      <c r="U348" s="6"/>
      <c r="V348" s="7"/>
      <c r="W348" s="7"/>
      <c r="X348" s="136"/>
      <c r="Y348" s="7"/>
      <c r="Z348" s="7"/>
      <c r="AA348" s="7"/>
      <c r="AB348" s="6"/>
      <c r="AC348" s="6"/>
      <c r="AD348" s="6"/>
      <c r="AE348" s="6"/>
      <c r="AF348" s="6"/>
    </row>
    <row r="349" ht="14.25" customHeight="1">
      <c r="A349" s="6"/>
      <c r="B349" s="6"/>
      <c r="C349" s="6"/>
      <c r="D349" s="6"/>
      <c r="E349" s="136"/>
      <c r="F349" s="136"/>
      <c r="G349" s="136"/>
      <c r="H349" s="136"/>
      <c r="I349" s="136"/>
      <c r="J349" s="136"/>
      <c r="K349" s="136"/>
      <c r="L349" s="137"/>
      <c r="M349" s="136"/>
      <c r="N349" s="136"/>
      <c r="O349" s="136"/>
      <c r="P349" s="7"/>
      <c r="Q349" s="6"/>
      <c r="R349" s="6"/>
      <c r="S349" s="6"/>
      <c r="T349" s="6"/>
      <c r="U349" s="6"/>
      <c r="V349" s="7"/>
      <c r="W349" s="7"/>
      <c r="X349" s="136"/>
      <c r="Y349" s="7"/>
      <c r="Z349" s="7"/>
      <c r="AA349" s="7"/>
      <c r="AB349" s="6"/>
      <c r="AC349" s="6"/>
      <c r="AD349" s="6"/>
      <c r="AE349" s="6"/>
      <c r="AF349" s="6"/>
    </row>
    <row r="350" ht="14.25" customHeight="1">
      <c r="A350" s="6"/>
      <c r="B350" s="6"/>
      <c r="C350" s="6"/>
      <c r="D350" s="6"/>
      <c r="E350" s="136"/>
      <c r="F350" s="136"/>
      <c r="G350" s="136"/>
      <c r="H350" s="136"/>
      <c r="I350" s="136"/>
      <c r="J350" s="136"/>
      <c r="K350" s="136"/>
      <c r="L350" s="137"/>
      <c r="M350" s="136"/>
      <c r="N350" s="136"/>
      <c r="O350" s="136"/>
      <c r="P350" s="7"/>
      <c r="Q350" s="6"/>
      <c r="R350" s="6"/>
      <c r="S350" s="6"/>
      <c r="T350" s="6"/>
      <c r="U350" s="6"/>
      <c r="V350" s="7"/>
      <c r="W350" s="7"/>
      <c r="X350" s="136"/>
      <c r="Y350" s="7"/>
      <c r="Z350" s="7"/>
      <c r="AA350" s="7"/>
      <c r="AB350" s="6"/>
      <c r="AC350" s="6"/>
      <c r="AD350" s="6"/>
      <c r="AE350" s="6"/>
      <c r="AF350" s="6"/>
    </row>
    <row r="351" ht="14.25" customHeight="1">
      <c r="A351" s="6"/>
      <c r="B351" s="6"/>
      <c r="C351" s="6"/>
      <c r="D351" s="6"/>
      <c r="E351" s="136"/>
      <c r="F351" s="136"/>
      <c r="G351" s="136"/>
      <c r="H351" s="136"/>
      <c r="I351" s="136"/>
      <c r="J351" s="136"/>
      <c r="K351" s="136"/>
      <c r="L351" s="137"/>
      <c r="M351" s="136"/>
      <c r="N351" s="136"/>
      <c r="O351" s="136"/>
      <c r="P351" s="7"/>
      <c r="Q351" s="6"/>
      <c r="R351" s="6"/>
      <c r="S351" s="6"/>
      <c r="T351" s="6"/>
      <c r="U351" s="6"/>
      <c r="V351" s="7"/>
      <c r="W351" s="7"/>
      <c r="X351" s="136"/>
      <c r="Y351" s="7"/>
      <c r="Z351" s="7"/>
      <c r="AA351" s="7"/>
      <c r="AB351" s="6"/>
      <c r="AC351" s="6"/>
      <c r="AD351" s="6"/>
      <c r="AE351" s="6"/>
      <c r="AF351" s="6"/>
    </row>
    <row r="352" ht="14.25" customHeight="1">
      <c r="A352" s="6"/>
      <c r="B352" s="6"/>
      <c r="C352" s="6"/>
      <c r="D352" s="6"/>
      <c r="E352" s="136"/>
      <c r="F352" s="136"/>
      <c r="G352" s="136"/>
      <c r="H352" s="136"/>
      <c r="I352" s="136"/>
      <c r="J352" s="136"/>
      <c r="K352" s="136"/>
      <c r="L352" s="137"/>
      <c r="M352" s="136"/>
      <c r="N352" s="136"/>
      <c r="O352" s="136"/>
      <c r="P352" s="7"/>
      <c r="Q352" s="6"/>
      <c r="R352" s="6"/>
      <c r="S352" s="6"/>
      <c r="T352" s="6"/>
      <c r="U352" s="6"/>
      <c r="V352" s="7"/>
      <c r="W352" s="7"/>
      <c r="X352" s="136"/>
      <c r="Y352" s="7"/>
      <c r="Z352" s="7"/>
      <c r="AA352" s="7"/>
      <c r="AB352" s="6"/>
      <c r="AC352" s="6"/>
      <c r="AD352" s="6"/>
      <c r="AE352" s="6"/>
      <c r="AF352" s="6"/>
    </row>
    <row r="353" ht="14.25" customHeight="1">
      <c r="A353" s="6"/>
      <c r="B353" s="6"/>
      <c r="C353" s="6"/>
      <c r="D353" s="6"/>
      <c r="E353" s="136"/>
      <c r="F353" s="136"/>
      <c r="G353" s="136"/>
      <c r="H353" s="136"/>
      <c r="I353" s="136"/>
      <c r="J353" s="136"/>
      <c r="K353" s="136"/>
      <c r="L353" s="137"/>
      <c r="M353" s="136"/>
      <c r="N353" s="136"/>
      <c r="O353" s="136"/>
      <c r="P353" s="7"/>
      <c r="Q353" s="6"/>
      <c r="R353" s="6"/>
      <c r="S353" s="6"/>
      <c r="T353" s="6"/>
      <c r="U353" s="6"/>
      <c r="V353" s="7"/>
      <c r="W353" s="7"/>
      <c r="X353" s="136"/>
      <c r="Y353" s="7"/>
      <c r="Z353" s="7"/>
      <c r="AA353" s="7"/>
      <c r="AB353" s="6"/>
      <c r="AC353" s="6"/>
      <c r="AD353" s="6"/>
      <c r="AE353" s="6"/>
      <c r="AF353" s="6"/>
    </row>
    <row r="354" ht="14.25" customHeight="1">
      <c r="A354" s="6"/>
      <c r="B354" s="6"/>
      <c r="C354" s="6"/>
      <c r="D354" s="6"/>
      <c r="E354" s="136"/>
      <c r="F354" s="136"/>
      <c r="G354" s="136"/>
      <c r="H354" s="136"/>
      <c r="I354" s="136"/>
      <c r="J354" s="136"/>
      <c r="K354" s="136"/>
      <c r="L354" s="137"/>
      <c r="M354" s="136"/>
      <c r="N354" s="136"/>
      <c r="O354" s="136"/>
      <c r="P354" s="7"/>
      <c r="Q354" s="6"/>
      <c r="R354" s="6"/>
      <c r="S354" s="6"/>
      <c r="T354" s="6"/>
      <c r="U354" s="6"/>
      <c r="V354" s="7"/>
      <c r="W354" s="7"/>
      <c r="X354" s="136"/>
      <c r="Y354" s="7"/>
      <c r="Z354" s="7"/>
      <c r="AA354" s="7"/>
      <c r="AB354" s="6"/>
      <c r="AC354" s="6"/>
      <c r="AD354" s="6"/>
      <c r="AE354" s="6"/>
      <c r="AF354" s="6"/>
    </row>
    <row r="355" ht="14.25" customHeight="1">
      <c r="A355" s="6"/>
      <c r="B355" s="6"/>
      <c r="C355" s="6"/>
      <c r="D355" s="6"/>
      <c r="E355" s="136"/>
      <c r="F355" s="136"/>
      <c r="G355" s="136"/>
      <c r="H355" s="136"/>
      <c r="I355" s="136"/>
      <c r="J355" s="136"/>
      <c r="K355" s="136"/>
      <c r="L355" s="137"/>
      <c r="M355" s="136"/>
      <c r="N355" s="136"/>
      <c r="O355" s="136"/>
      <c r="P355" s="7"/>
      <c r="Q355" s="6"/>
      <c r="R355" s="6"/>
      <c r="S355" s="6"/>
      <c r="T355" s="6"/>
      <c r="U355" s="6"/>
      <c r="V355" s="7"/>
      <c r="W355" s="7"/>
      <c r="X355" s="136"/>
      <c r="Y355" s="7"/>
      <c r="Z355" s="7"/>
      <c r="AA355" s="7"/>
      <c r="AB355" s="6"/>
      <c r="AC355" s="6"/>
      <c r="AD355" s="6"/>
      <c r="AE355" s="6"/>
      <c r="AF355" s="6"/>
    </row>
    <row r="356" ht="14.25" customHeight="1">
      <c r="A356" s="6"/>
      <c r="B356" s="6"/>
      <c r="C356" s="6"/>
      <c r="D356" s="6"/>
      <c r="E356" s="136"/>
      <c r="F356" s="136"/>
      <c r="G356" s="136"/>
      <c r="H356" s="136"/>
      <c r="I356" s="136"/>
      <c r="J356" s="136"/>
      <c r="K356" s="136"/>
      <c r="L356" s="137"/>
      <c r="M356" s="136"/>
      <c r="N356" s="136"/>
      <c r="O356" s="136"/>
      <c r="P356" s="7"/>
      <c r="Q356" s="6"/>
      <c r="R356" s="6"/>
      <c r="S356" s="6"/>
      <c r="T356" s="6"/>
      <c r="U356" s="6"/>
      <c r="V356" s="7"/>
      <c r="W356" s="7"/>
      <c r="X356" s="136"/>
      <c r="Y356" s="7"/>
      <c r="Z356" s="7"/>
      <c r="AA356" s="7"/>
      <c r="AB356" s="6"/>
      <c r="AC356" s="6"/>
      <c r="AD356" s="6"/>
      <c r="AE356" s="6"/>
      <c r="AF356" s="6"/>
    </row>
    <row r="357" ht="14.25" customHeight="1">
      <c r="A357" s="6"/>
      <c r="B357" s="6"/>
      <c r="C357" s="6"/>
      <c r="D357" s="6"/>
      <c r="E357" s="136"/>
      <c r="F357" s="136"/>
      <c r="G357" s="136"/>
      <c r="H357" s="136"/>
      <c r="I357" s="136"/>
      <c r="J357" s="136"/>
      <c r="K357" s="136"/>
      <c r="L357" s="137"/>
      <c r="M357" s="136"/>
      <c r="N357" s="136"/>
      <c r="O357" s="136"/>
      <c r="P357" s="7"/>
      <c r="Q357" s="6"/>
      <c r="R357" s="6"/>
      <c r="S357" s="6"/>
      <c r="T357" s="6"/>
      <c r="U357" s="6"/>
      <c r="V357" s="7"/>
      <c r="W357" s="7"/>
      <c r="X357" s="136"/>
      <c r="Y357" s="7"/>
      <c r="Z357" s="7"/>
      <c r="AA357" s="7"/>
      <c r="AB357" s="6"/>
      <c r="AC357" s="6"/>
      <c r="AD357" s="6"/>
      <c r="AE357" s="6"/>
      <c r="AF357" s="6"/>
    </row>
    <row r="358" ht="14.25" customHeight="1">
      <c r="A358" s="6"/>
      <c r="B358" s="6"/>
      <c r="C358" s="6"/>
      <c r="D358" s="6"/>
      <c r="E358" s="136"/>
      <c r="F358" s="136"/>
      <c r="G358" s="136"/>
      <c r="H358" s="136"/>
      <c r="I358" s="136"/>
      <c r="J358" s="136"/>
      <c r="K358" s="136"/>
      <c r="L358" s="137"/>
      <c r="M358" s="136"/>
      <c r="N358" s="136"/>
      <c r="O358" s="136"/>
      <c r="P358" s="7"/>
      <c r="Q358" s="6"/>
      <c r="R358" s="6"/>
      <c r="S358" s="6"/>
      <c r="T358" s="6"/>
      <c r="U358" s="6"/>
      <c r="V358" s="7"/>
      <c r="W358" s="7"/>
      <c r="X358" s="136"/>
      <c r="Y358" s="7"/>
      <c r="Z358" s="7"/>
      <c r="AA358" s="7"/>
      <c r="AB358" s="6"/>
      <c r="AC358" s="6"/>
      <c r="AD358" s="6"/>
      <c r="AE358" s="6"/>
      <c r="AF358" s="6"/>
    </row>
    <row r="359" ht="14.25" customHeight="1">
      <c r="A359" s="6"/>
      <c r="B359" s="6"/>
      <c r="C359" s="6"/>
      <c r="D359" s="6"/>
      <c r="E359" s="136"/>
      <c r="F359" s="136"/>
      <c r="G359" s="136"/>
      <c r="H359" s="136"/>
      <c r="I359" s="136"/>
      <c r="J359" s="136"/>
      <c r="K359" s="136"/>
      <c r="L359" s="137"/>
      <c r="M359" s="136"/>
      <c r="N359" s="136"/>
      <c r="O359" s="136"/>
      <c r="P359" s="7"/>
      <c r="Q359" s="6"/>
      <c r="R359" s="6"/>
      <c r="S359" s="6"/>
      <c r="T359" s="6"/>
      <c r="U359" s="6"/>
      <c r="V359" s="7"/>
      <c r="W359" s="7"/>
      <c r="X359" s="136"/>
      <c r="Y359" s="7"/>
      <c r="Z359" s="7"/>
      <c r="AA359" s="7"/>
      <c r="AB359" s="6"/>
      <c r="AC359" s="6"/>
      <c r="AD359" s="6"/>
      <c r="AE359" s="6"/>
      <c r="AF359" s="6"/>
    </row>
    <row r="360" ht="14.25" customHeight="1">
      <c r="A360" s="6"/>
      <c r="B360" s="6"/>
      <c r="C360" s="6"/>
      <c r="D360" s="6"/>
      <c r="E360" s="136"/>
      <c r="F360" s="136"/>
      <c r="G360" s="136"/>
      <c r="H360" s="136"/>
      <c r="I360" s="136"/>
      <c r="J360" s="136"/>
      <c r="K360" s="136"/>
      <c r="L360" s="137"/>
      <c r="M360" s="136"/>
      <c r="N360" s="136"/>
      <c r="O360" s="136"/>
      <c r="P360" s="7"/>
      <c r="Q360" s="6"/>
      <c r="R360" s="6"/>
      <c r="S360" s="6"/>
      <c r="T360" s="6"/>
      <c r="U360" s="6"/>
      <c r="V360" s="7"/>
      <c r="W360" s="7"/>
      <c r="X360" s="136"/>
      <c r="Y360" s="7"/>
      <c r="Z360" s="7"/>
      <c r="AA360" s="7"/>
      <c r="AB360" s="6"/>
      <c r="AC360" s="6"/>
      <c r="AD360" s="6"/>
      <c r="AE360" s="6"/>
      <c r="AF360" s="6"/>
    </row>
    <row r="361" ht="14.25" customHeight="1">
      <c r="A361" s="6"/>
      <c r="B361" s="6"/>
      <c r="C361" s="6"/>
      <c r="D361" s="6"/>
      <c r="E361" s="136"/>
      <c r="F361" s="136"/>
      <c r="G361" s="136"/>
      <c r="H361" s="136"/>
      <c r="I361" s="136"/>
      <c r="J361" s="136"/>
      <c r="K361" s="136"/>
      <c r="L361" s="137"/>
      <c r="M361" s="136"/>
      <c r="N361" s="136"/>
      <c r="O361" s="136"/>
      <c r="P361" s="7"/>
      <c r="Q361" s="6"/>
      <c r="R361" s="6"/>
      <c r="S361" s="6"/>
      <c r="T361" s="6"/>
      <c r="U361" s="6"/>
      <c r="V361" s="7"/>
      <c r="W361" s="7"/>
      <c r="X361" s="136"/>
      <c r="Y361" s="7"/>
      <c r="Z361" s="7"/>
      <c r="AA361" s="7"/>
      <c r="AB361" s="6"/>
      <c r="AC361" s="6"/>
      <c r="AD361" s="6"/>
      <c r="AE361" s="6"/>
      <c r="AF361" s="6"/>
    </row>
    <row r="362" ht="14.25" customHeight="1">
      <c r="A362" s="6"/>
      <c r="B362" s="6"/>
      <c r="C362" s="6"/>
      <c r="D362" s="6"/>
      <c r="E362" s="136"/>
      <c r="F362" s="136"/>
      <c r="G362" s="136"/>
      <c r="H362" s="136"/>
      <c r="I362" s="136"/>
      <c r="J362" s="136"/>
      <c r="K362" s="136"/>
      <c r="L362" s="137"/>
      <c r="M362" s="136"/>
      <c r="N362" s="136"/>
      <c r="O362" s="136"/>
      <c r="P362" s="7"/>
      <c r="Q362" s="6"/>
      <c r="R362" s="6"/>
      <c r="S362" s="6"/>
      <c r="T362" s="6"/>
      <c r="U362" s="6"/>
      <c r="V362" s="7"/>
      <c r="W362" s="7"/>
      <c r="X362" s="136"/>
      <c r="Y362" s="7"/>
      <c r="Z362" s="7"/>
      <c r="AA362" s="7"/>
      <c r="AB362" s="6"/>
      <c r="AC362" s="6"/>
      <c r="AD362" s="6"/>
      <c r="AE362" s="6"/>
      <c r="AF362" s="6"/>
    </row>
    <row r="363" ht="14.25" customHeight="1">
      <c r="A363" s="6"/>
      <c r="B363" s="6"/>
      <c r="C363" s="6"/>
      <c r="D363" s="6"/>
      <c r="E363" s="136"/>
      <c r="F363" s="136"/>
      <c r="G363" s="136"/>
      <c r="H363" s="136"/>
      <c r="I363" s="136"/>
      <c r="J363" s="136"/>
      <c r="K363" s="136"/>
      <c r="L363" s="137"/>
      <c r="M363" s="136"/>
      <c r="N363" s="136"/>
      <c r="O363" s="136"/>
      <c r="P363" s="7"/>
      <c r="Q363" s="6"/>
      <c r="R363" s="6"/>
      <c r="S363" s="6"/>
      <c r="T363" s="6"/>
      <c r="U363" s="6"/>
      <c r="V363" s="7"/>
      <c r="W363" s="7"/>
      <c r="X363" s="136"/>
      <c r="Y363" s="7"/>
      <c r="Z363" s="7"/>
      <c r="AA363" s="7"/>
      <c r="AB363" s="6"/>
      <c r="AC363" s="6"/>
      <c r="AD363" s="6"/>
      <c r="AE363" s="6"/>
      <c r="AF363" s="6"/>
    </row>
    <row r="364" ht="14.25" customHeight="1">
      <c r="A364" s="6"/>
      <c r="B364" s="6"/>
      <c r="C364" s="6"/>
      <c r="D364" s="6"/>
      <c r="E364" s="136"/>
      <c r="F364" s="136"/>
      <c r="G364" s="136"/>
      <c r="H364" s="136"/>
      <c r="I364" s="136"/>
      <c r="J364" s="136"/>
      <c r="K364" s="136"/>
      <c r="L364" s="137"/>
      <c r="M364" s="136"/>
      <c r="N364" s="136"/>
      <c r="O364" s="136"/>
      <c r="P364" s="7"/>
      <c r="Q364" s="6"/>
      <c r="R364" s="6"/>
      <c r="S364" s="6"/>
      <c r="T364" s="6"/>
      <c r="U364" s="6"/>
      <c r="V364" s="7"/>
      <c r="W364" s="7"/>
      <c r="X364" s="136"/>
      <c r="Y364" s="7"/>
      <c r="Z364" s="7"/>
      <c r="AA364" s="7"/>
      <c r="AB364" s="6"/>
      <c r="AC364" s="6"/>
      <c r="AD364" s="6"/>
      <c r="AE364" s="6"/>
      <c r="AF364" s="6"/>
    </row>
    <row r="365" ht="14.25" customHeight="1">
      <c r="A365" s="6"/>
      <c r="B365" s="6"/>
      <c r="C365" s="6"/>
      <c r="D365" s="6"/>
      <c r="E365" s="136"/>
      <c r="F365" s="136"/>
      <c r="G365" s="136"/>
      <c r="H365" s="136"/>
      <c r="I365" s="136"/>
      <c r="J365" s="136"/>
      <c r="K365" s="136"/>
      <c r="L365" s="137"/>
      <c r="M365" s="136"/>
      <c r="N365" s="136"/>
      <c r="O365" s="136"/>
      <c r="P365" s="7"/>
      <c r="Q365" s="6"/>
      <c r="R365" s="6"/>
      <c r="S365" s="6"/>
      <c r="T365" s="6"/>
      <c r="U365" s="6"/>
      <c r="V365" s="7"/>
      <c r="W365" s="7"/>
      <c r="X365" s="136"/>
      <c r="Y365" s="7"/>
      <c r="Z365" s="7"/>
      <c r="AA365" s="7"/>
      <c r="AB365" s="6"/>
      <c r="AC365" s="6"/>
      <c r="AD365" s="6"/>
      <c r="AE365" s="6"/>
      <c r="AF365" s="6"/>
    </row>
    <row r="366" ht="14.25" customHeight="1">
      <c r="A366" s="6"/>
      <c r="B366" s="6"/>
      <c r="C366" s="6"/>
      <c r="D366" s="6"/>
      <c r="E366" s="136"/>
      <c r="F366" s="136"/>
      <c r="G366" s="136"/>
      <c r="H366" s="136"/>
      <c r="I366" s="136"/>
      <c r="J366" s="136"/>
      <c r="K366" s="136"/>
      <c r="L366" s="137"/>
      <c r="M366" s="136"/>
      <c r="N366" s="136"/>
      <c r="O366" s="136"/>
      <c r="P366" s="7"/>
      <c r="Q366" s="6"/>
      <c r="R366" s="6"/>
      <c r="S366" s="6"/>
      <c r="T366" s="6"/>
      <c r="U366" s="6"/>
      <c r="V366" s="7"/>
      <c r="W366" s="7"/>
      <c r="X366" s="136"/>
      <c r="Y366" s="7"/>
      <c r="Z366" s="7"/>
      <c r="AA366" s="7"/>
      <c r="AB366" s="6"/>
      <c r="AC366" s="6"/>
      <c r="AD366" s="6"/>
      <c r="AE366" s="6"/>
      <c r="AF366" s="6"/>
    </row>
    <row r="367" ht="14.25" customHeight="1">
      <c r="A367" s="6"/>
      <c r="B367" s="6"/>
      <c r="C367" s="6"/>
      <c r="D367" s="6"/>
      <c r="E367" s="136"/>
      <c r="F367" s="136"/>
      <c r="G367" s="136"/>
      <c r="H367" s="136"/>
      <c r="I367" s="136"/>
      <c r="J367" s="136"/>
      <c r="K367" s="136"/>
      <c r="L367" s="137"/>
      <c r="M367" s="136"/>
      <c r="N367" s="136"/>
      <c r="O367" s="136"/>
      <c r="P367" s="7"/>
      <c r="Q367" s="6"/>
      <c r="R367" s="6"/>
      <c r="S367" s="6"/>
      <c r="T367" s="6"/>
      <c r="U367" s="6"/>
      <c r="V367" s="7"/>
      <c r="W367" s="7"/>
      <c r="X367" s="136"/>
      <c r="Y367" s="7"/>
      <c r="Z367" s="7"/>
      <c r="AA367" s="7"/>
      <c r="AB367" s="6"/>
      <c r="AC367" s="6"/>
      <c r="AD367" s="6"/>
      <c r="AE367" s="6"/>
      <c r="AF367" s="6"/>
    </row>
    <row r="368" ht="14.25" customHeight="1">
      <c r="A368" s="6"/>
      <c r="B368" s="6"/>
      <c r="C368" s="6"/>
      <c r="D368" s="6"/>
      <c r="E368" s="136"/>
      <c r="F368" s="136"/>
      <c r="G368" s="136"/>
      <c r="H368" s="136"/>
      <c r="I368" s="136"/>
      <c r="J368" s="136"/>
      <c r="K368" s="136"/>
      <c r="L368" s="137"/>
      <c r="M368" s="136"/>
      <c r="N368" s="136"/>
      <c r="O368" s="136"/>
      <c r="P368" s="7"/>
      <c r="Q368" s="6"/>
      <c r="R368" s="6"/>
      <c r="S368" s="6"/>
      <c r="T368" s="6"/>
      <c r="U368" s="6"/>
      <c r="V368" s="7"/>
      <c r="W368" s="7"/>
      <c r="X368" s="136"/>
      <c r="Y368" s="7"/>
      <c r="Z368" s="7"/>
      <c r="AA368" s="7"/>
      <c r="AB368" s="6"/>
      <c r="AC368" s="6"/>
      <c r="AD368" s="6"/>
      <c r="AE368" s="6"/>
      <c r="AF368" s="6"/>
    </row>
    <row r="369" ht="14.25" customHeight="1">
      <c r="A369" s="6"/>
      <c r="B369" s="6"/>
      <c r="C369" s="6"/>
      <c r="D369" s="6"/>
      <c r="E369" s="136"/>
      <c r="F369" s="136"/>
      <c r="G369" s="136"/>
      <c r="H369" s="136"/>
      <c r="I369" s="136"/>
      <c r="J369" s="136"/>
      <c r="K369" s="136"/>
      <c r="L369" s="137"/>
      <c r="M369" s="136"/>
      <c r="N369" s="136"/>
      <c r="O369" s="136"/>
      <c r="P369" s="7"/>
      <c r="Q369" s="6"/>
      <c r="R369" s="6"/>
      <c r="S369" s="6"/>
      <c r="T369" s="6"/>
      <c r="U369" s="6"/>
      <c r="V369" s="7"/>
      <c r="W369" s="7"/>
      <c r="X369" s="136"/>
      <c r="Y369" s="7"/>
      <c r="Z369" s="7"/>
      <c r="AA369" s="7"/>
      <c r="AB369" s="6"/>
      <c r="AC369" s="6"/>
      <c r="AD369" s="6"/>
      <c r="AE369" s="6"/>
      <c r="AF369" s="6"/>
    </row>
    <row r="370" ht="14.25" customHeight="1">
      <c r="A370" s="6"/>
      <c r="B370" s="6"/>
      <c r="C370" s="6"/>
      <c r="D370" s="6"/>
      <c r="E370" s="136"/>
      <c r="F370" s="136"/>
      <c r="G370" s="136"/>
      <c r="H370" s="136"/>
      <c r="I370" s="136"/>
      <c r="J370" s="136"/>
      <c r="K370" s="136"/>
      <c r="L370" s="137"/>
      <c r="M370" s="136"/>
      <c r="N370" s="136"/>
      <c r="O370" s="136"/>
      <c r="P370" s="7"/>
      <c r="Q370" s="6"/>
      <c r="R370" s="6"/>
      <c r="S370" s="6"/>
      <c r="T370" s="6"/>
      <c r="U370" s="6"/>
      <c r="V370" s="7"/>
      <c r="W370" s="7"/>
      <c r="X370" s="136"/>
      <c r="Y370" s="7"/>
      <c r="Z370" s="7"/>
      <c r="AA370" s="7"/>
      <c r="AB370" s="6"/>
      <c r="AC370" s="6"/>
      <c r="AD370" s="6"/>
      <c r="AE370" s="6"/>
      <c r="AF370" s="6"/>
    </row>
    <row r="371" ht="14.25" customHeight="1">
      <c r="A371" s="6"/>
      <c r="B371" s="6"/>
      <c r="C371" s="6"/>
      <c r="D371" s="6"/>
      <c r="E371" s="136"/>
      <c r="F371" s="136"/>
      <c r="G371" s="136"/>
      <c r="H371" s="136"/>
      <c r="I371" s="136"/>
      <c r="J371" s="136"/>
      <c r="K371" s="136"/>
      <c r="L371" s="137"/>
      <c r="M371" s="136"/>
      <c r="N371" s="136"/>
      <c r="O371" s="136"/>
      <c r="P371" s="7"/>
      <c r="Q371" s="6"/>
      <c r="R371" s="6"/>
      <c r="S371" s="6"/>
      <c r="T371" s="6"/>
      <c r="U371" s="6"/>
      <c r="V371" s="7"/>
      <c r="W371" s="7"/>
      <c r="X371" s="136"/>
      <c r="Y371" s="7"/>
      <c r="Z371" s="7"/>
      <c r="AA371" s="7"/>
      <c r="AB371" s="6"/>
      <c r="AC371" s="6"/>
      <c r="AD371" s="6"/>
      <c r="AE371" s="6"/>
      <c r="AF371" s="6"/>
    </row>
    <row r="372" ht="14.25" customHeight="1">
      <c r="A372" s="6"/>
      <c r="B372" s="6"/>
      <c r="C372" s="6"/>
      <c r="D372" s="6"/>
      <c r="E372" s="136"/>
      <c r="F372" s="136"/>
      <c r="G372" s="136"/>
      <c r="H372" s="136"/>
      <c r="I372" s="136"/>
      <c r="J372" s="136"/>
      <c r="K372" s="136"/>
      <c r="L372" s="137"/>
      <c r="M372" s="136"/>
      <c r="N372" s="136"/>
      <c r="O372" s="136"/>
      <c r="P372" s="7"/>
      <c r="Q372" s="6"/>
      <c r="R372" s="6"/>
      <c r="S372" s="6"/>
      <c r="T372" s="6"/>
      <c r="U372" s="6"/>
      <c r="V372" s="7"/>
      <c r="W372" s="7"/>
      <c r="X372" s="136"/>
      <c r="Y372" s="7"/>
      <c r="Z372" s="7"/>
      <c r="AA372" s="7"/>
      <c r="AB372" s="6"/>
      <c r="AC372" s="6"/>
      <c r="AD372" s="6"/>
      <c r="AE372" s="6"/>
      <c r="AF372" s="6"/>
    </row>
    <row r="373" ht="14.25" customHeight="1">
      <c r="A373" s="6"/>
      <c r="B373" s="6"/>
      <c r="C373" s="6"/>
      <c r="D373" s="6"/>
      <c r="E373" s="136"/>
      <c r="F373" s="136"/>
      <c r="G373" s="136"/>
      <c r="H373" s="136"/>
      <c r="I373" s="136"/>
      <c r="J373" s="136"/>
      <c r="K373" s="136"/>
      <c r="L373" s="137"/>
      <c r="M373" s="136"/>
      <c r="N373" s="136"/>
      <c r="O373" s="136"/>
      <c r="P373" s="7"/>
      <c r="Q373" s="6"/>
      <c r="R373" s="6"/>
      <c r="S373" s="6"/>
      <c r="T373" s="6"/>
      <c r="U373" s="6"/>
      <c r="V373" s="7"/>
      <c r="W373" s="7"/>
      <c r="X373" s="136"/>
      <c r="Y373" s="7"/>
      <c r="Z373" s="7"/>
      <c r="AA373" s="7"/>
      <c r="AB373" s="6"/>
      <c r="AC373" s="6"/>
      <c r="AD373" s="6"/>
      <c r="AE373" s="6"/>
      <c r="AF373" s="6"/>
    </row>
    <row r="374" ht="14.25" customHeight="1">
      <c r="A374" s="6"/>
      <c r="B374" s="6"/>
      <c r="C374" s="6"/>
      <c r="D374" s="6"/>
      <c r="E374" s="136"/>
      <c r="F374" s="136"/>
      <c r="G374" s="136"/>
      <c r="H374" s="136"/>
      <c r="I374" s="136"/>
      <c r="J374" s="136"/>
      <c r="K374" s="136"/>
      <c r="L374" s="137"/>
      <c r="M374" s="136"/>
      <c r="N374" s="136"/>
      <c r="O374" s="136"/>
      <c r="P374" s="7"/>
      <c r="Q374" s="6"/>
      <c r="R374" s="6"/>
      <c r="S374" s="6"/>
      <c r="T374" s="6"/>
      <c r="U374" s="6"/>
      <c r="V374" s="7"/>
      <c r="W374" s="7"/>
      <c r="X374" s="136"/>
      <c r="Y374" s="7"/>
      <c r="Z374" s="7"/>
      <c r="AA374" s="7"/>
      <c r="AB374" s="6"/>
      <c r="AC374" s="6"/>
      <c r="AD374" s="6"/>
      <c r="AE374" s="6"/>
      <c r="AF374" s="6"/>
    </row>
    <row r="375" ht="14.25" customHeight="1">
      <c r="A375" s="6"/>
      <c r="B375" s="6"/>
      <c r="C375" s="6"/>
      <c r="D375" s="6"/>
      <c r="E375" s="136"/>
      <c r="F375" s="136"/>
      <c r="G375" s="136"/>
      <c r="H375" s="136"/>
      <c r="I375" s="136"/>
      <c r="J375" s="136"/>
      <c r="K375" s="136"/>
      <c r="L375" s="137"/>
      <c r="M375" s="136"/>
      <c r="N375" s="136"/>
      <c r="O375" s="136"/>
      <c r="P375" s="7"/>
      <c r="Q375" s="6"/>
      <c r="R375" s="6"/>
      <c r="S375" s="6"/>
      <c r="T375" s="6"/>
      <c r="U375" s="6"/>
      <c r="V375" s="7"/>
      <c r="W375" s="7"/>
      <c r="X375" s="136"/>
      <c r="Y375" s="7"/>
      <c r="Z375" s="7"/>
      <c r="AA375" s="7"/>
      <c r="AB375" s="6"/>
      <c r="AC375" s="6"/>
      <c r="AD375" s="6"/>
      <c r="AE375" s="6"/>
      <c r="AF375" s="6"/>
    </row>
    <row r="376" ht="14.25" customHeight="1">
      <c r="A376" s="6"/>
      <c r="B376" s="6"/>
      <c r="C376" s="6"/>
      <c r="D376" s="6"/>
      <c r="E376" s="136"/>
      <c r="F376" s="136"/>
      <c r="G376" s="136"/>
      <c r="H376" s="136"/>
      <c r="I376" s="136"/>
      <c r="J376" s="136"/>
      <c r="K376" s="136"/>
      <c r="L376" s="137"/>
      <c r="M376" s="136"/>
      <c r="N376" s="136"/>
      <c r="O376" s="136"/>
      <c r="P376" s="7"/>
      <c r="Q376" s="6"/>
      <c r="R376" s="6"/>
      <c r="S376" s="6"/>
      <c r="T376" s="6"/>
      <c r="U376" s="6"/>
      <c r="V376" s="7"/>
      <c r="W376" s="7"/>
      <c r="X376" s="136"/>
      <c r="Y376" s="7"/>
      <c r="Z376" s="7"/>
      <c r="AA376" s="7"/>
      <c r="AB376" s="6"/>
      <c r="AC376" s="6"/>
      <c r="AD376" s="6"/>
      <c r="AE376" s="6"/>
      <c r="AF376" s="6"/>
    </row>
    <row r="377" ht="14.25" customHeight="1">
      <c r="A377" s="6"/>
      <c r="B377" s="6"/>
      <c r="C377" s="6"/>
      <c r="D377" s="6"/>
      <c r="E377" s="136"/>
      <c r="F377" s="136"/>
      <c r="G377" s="136"/>
      <c r="H377" s="136"/>
      <c r="I377" s="136"/>
      <c r="J377" s="136"/>
      <c r="K377" s="136"/>
      <c r="L377" s="137"/>
      <c r="M377" s="136"/>
      <c r="N377" s="136"/>
      <c r="O377" s="136"/>
      <c r="P377" s="7"/>
      <c r="Q377" s="6"/>
      <c r="R377" s="6"/>
      <c r="S377" s="6"/>
      <c r="T377" s="6"/>
      <c r="U377" s="6"/>
      <c r="V377" s="7"/>
      <c r="W377" s="7"/>
      <c r="X377" s="136"/>
      <c r="Y377" s="7"/>
      <c r="Z377" s="7"/>
      <c r="AA377" s="7"/>
      <c r="AB377" s="6"/>
      <c r="AC377" s="6"/>
      <c r="AD377" s="6"/>
      <c r="AE377" s="6"/>
      <c r="AF377" s="6"/>
    </row>
    <row r="378" ht="14.25" customHeight="1">
      <c r="A378" s="6"/>
      <c r="B378" s="6"/>
      <c r="C378" s="6"/>
      <c r="D378" s="6"/>
      <c r="E378" s="136"/>
      <c r="F378" s="136"/>
      <c r="G378" s="136"/>
      <c r="H378" s="136"/>
      <c r="I378" s="136"/>
      <c r="J378" s="136"/>
      <c r="K378" s="136"/>
      <c r="L378" s="137"/>
      <c r="M378" s="136"/>
      <c r="N378" s="136"/>
      <c r="O378" s="136"/>
      <c r="P378" s="7"/>
      <c r="Q378" s="6"/>
      <c r="R378" s="6"/>
      <c r="S378" s="6"/>
      <c r="T378" s="6"/>
      <c r="U378" s="6"/>
      <c r="V378" s="7"/>
      <c r="W378" s="7"/>
      <c r="X378" s="136"/>
      <c r="Y378" s="7"/>
      <c r="Z378" s="7"/>
      <c r="AA378" s="7"/>
      <c r="AB378" s="6"/>
      <c r="AC378" s="6"/>
      <c r="AD378" s="6"/>
      <c r="AE378" s="6"/>
      <c r="AF378" s="6"/>
    </row>
    <row r="379" ht="14.25" customHeight="1">
      <c r="A379" s="6"/>
      <c r="B379" s="6"/>
      <c r="C379" s="6"/>
      <c r="D379" s="6"/>
      <c r="E379" s="136"/>
      <c r="F379" s="136"/>
      <c r="G379" s="136"/>
      <c r="H379" s="136"/>
      <c r="I379" s="136"/>
      <c r="J379" s="136"/>
      <c r="K379" s="136"/>
      <c r="L379" s="137"/>
      <c r="M379" s="136"/>
      <c r="N379" s="136"/>
      <c r="O379" s="136"/>
      <c r="P379" s="7"/>
      <c r="Q379" s="6"/>
      <c r="R379" s="6"/>
      <c r="S379" s="6"/>
      <c r="T379" s="6"/>
      <c r="U379" s="6"/>
      <c r="V379" s="7"/>
      <c r="W379" s="7"/>
      <c r="X379" s="136"/>
      <c r="Y379" s="7"/>
      <c r="Z379" s="7"/>
      <c r="AA379" s="7"/>
      <c r="AB379" s="6"/>
      <c r="AC379" s="6"/>
      <c r="AD379" s="6"/>
      <c r="AE379" s="6"/>
      <c r="AF379" s="6"/>
    </row>
    <row r="380" ht="14.25" customHeight="1">
      <c r="A380" s="6"/>
      <c r="B380" s="6"/>
      <c r="C380" s="6"/>
      <c r="D380" s="6"/>
      <c r="E380" s="136"/>
      <c r="F380" s="136"/>
      <c r="G380" s="136"/>
      <c r="H380" s="136"/>
      <c r="I380" s="136"/>
      <c r="J380" s="136"/>
      <c r="K380" s="136"/>
      <c r="L380" s="137"/>
      <c r="M380" s="136"/>
      <c r="N380" s="136"/>
      <c r="O380" s="136"/>
      <c r="P380" s="7"/>
      <c r="Q380" s="6"/>
      <c r="R380" s="6"/>
      <c r="S380" s="6"/>
      <c r="T380" s="6"/>
      <c r="U380" s="6"/>
      <c r="V380" s="7"/>
      <c r="W380" s="7"/>
      <c r="X380" s="136"/>
      <c r="Y380" s="7"/>
      <c r="Z380" s="7"/>
      <c r="AA380" s="7"/>
      <c r="AB380" s="6"/>
      <c r="AC380" s="6"/>
      <c r="AD380" s="6"/>
      <c r="AE380" s="6"/>
      <c r="AF380" s="6"/>
    </row>
    <row r="381" ht="14.25" customHeight="1">
      <c r="A381" s="6"/>
      <c r="B381" s="6"/>
      <c r="C381" s="6"/>
      <c r="D381" s="6"/>
      <c r="E381" s="136"/>
      <c r="F381" s="136"/>
      <c r="G381" s="136"/>
      <c r="H381" s="136"/>
      <c r="I381" s="136"/>
      <c r="J381" s="136"/>
      <c r="K381" s="136"/>
      <c r="L381" s="137"/>
      <c r="M381" s="136"/>
      <c r="N381" s="136"/>
      <c r="O381" s="136"/>
      <c r="P381" s="7"/>
      <c r="Q381" s="6"/>
      <c r="R381" s="6"/>
      <c r="S381" s="6"/>
      <c r="T381" s="6"/>
      <c r="U381" s="6"/>
      <c r="V381" s="7"/>
      <c r="W381" s="7"/>
      <c r="X381" s="136"/>
      <c r="Y381" s="7"/>
      <c r="Z381" s="7"/>
      <c r="AA381" s="7"/>
      <c r="AB381" s="6"/>
      <c r="AC381" s="6"/>
      <c r="AD381" s="6"/>
      <c r="AE381" s="6"/>
      <c r="AF381" s="6"/>
    </row>
    <row r="382" ht="14.25" customHeight="1">
      <c r="A382" s="6"/>
      <c r="B382" s="6"/>
      <c r="C382" s="6"/>
      <c r="D382" s="6"/>
      <c r="E382" s="136"/>
      <c r="F382" s="136"/>
      <c r="G382" s="136"/>
      <c r="H382" s="136"/>
      <c r="I382" s="136"/>
      <c r="J382" s="136"/>
      <c r="K382" s="136"/>
      <c r="L382" s="137"/>
      <c r="M382" s="136"/>
      <c r="N382" s="136"/>
      <c r="O382" s="136"/>
      <c r="P382" s="7"/>
      <c r="Q382" s="6"/>
      <c r="R382" s="6"/>
      <c r="S382" s="6"/>
      <c r="T382" s="6"/>
      <c r="U382" s="6"/>
      <c r="V382" s="7"/>
      <c r="W382" s="7"/>
      <c r="X382" s="136"/>
      <c r="Y382" s="7"/>
      <c r="Z382" s="7"/>
      <c r="AA382" s="7"/>
      <c r="AB382" s="6"/>
      <c r="AC382" s="6"/>
      <c r="AD382" s="6"/>
      <c r="AE382" s="6"/>
      <c r="AF382" s="6"/>
    </row>
    <row r="383" ht="14.25" customHeight="1">
      <c r="A383" s="6"/>
      <c r="B383" s="6"/>
      <c r="C383" s="6"/>
      <c r="D383" s="6"/>
      <c r="E383" s="136"/>
      <c r="F383" s="136"/>
      <c r="G383" s="136"/>
      <c r="H383" s="136"/>
      <c r="I383" s="136"/>
      <c r="J383" s="136"/>
      <c r="K383" s="136"/>
      <c r="L383" s="137"/>
      <c r="M383" s="136"/>
      <c r="N383" s="136"/>
      <c r="O383" s="136"/>
      <c r="P383" s="7"/>
      <c r="Q383" s="6"/>
      <c r="R383" s="6"/>
      <c r="S383" s="6"/>
      <c r="T383" s="6"/>
      <c r="U383" s="6"/>
      <c r="V383" s="7"/>
      <c r="W383" s="7"/>
      <c r="X383" s="136"/>
      <c r="Y383" s="7"/>
      <c r="Z383" s="7"/>
      <c r="AA383" s="7"/>
      <c r="AB383" s="6"/>
      <c r="AC383" s="6"/>
      <c r="AD383" s="6"/>
      <c r="AE383" s="6"/>
      <c r="AF383" s="6"/>
    </row>
    <row r="384" ht="14.25" customHeight="1">
      <c r="A384" s="6"/>
      <c r="B384" s="6"/>
      <c r="C384" s="6"/>
      <c r="D384" s="6"/>
      <c r="E384" s="136"/>
      <c r="F384" s="136"/>
      <c r="G384" s="136"/>
      <c r="H384" s="136"/>
      <c r="I384" s="136"/>
      <c r="J384" s="136"/>
      <c r="K384" s="136"/>
      <c r="L384" s="137"/>
      <c r="M384" s="136"/>
      <c r="N384" s="136"/>
      <c r="O384" s="136"/>
      <c r="P384" s="7"/>
      <c r="Q384" s="6"/>
      <c r="R384" s="6"/>
      <c r="S384" s="6"/>
      <c r="T384" s="6"/>
      <c r="U384" s="6"/>
      <c r="V384" s="7"/>
      <c r="W384" s="7"/>
      <c r="X384" s="136"/>
      <c r="Y384" s="7"/>
      <c r="Z384" s="7"/>
      <c r="AA384" s="7"/>
      <c r="AB384" s="6"/>
      <c r="AC384" s="6"/>
      <c r="AD384" s="6"/>
      <c r="AE384" s="6"/>
      <c r="AF384" s="6"/>
    </row>
    <row r="385" ht="14.25" customHeight="1">
      <c r="A385" s="6"/>
      <c r="B385" s="6"/>
      <c r="C385" s="6"/>
      <c r="D385" s="6"/>
      <c r="E385" s="136"/>
      <c r="F385" s="136"/>
      <c r="G385" s="136"/>
      <c r="H385" s="136"/>
      <c r="I385" s="136"/>
      <c r="J385" s="136"/>
      <c r="K385" s="136"/>
      <c r="L385" s="137"/>
      <c r="M385" s="136"/>
      <c r="N385" s="136"/>
      <c r="O385" s="136"/>
      <c r="P385" s="7"/>
      <c r="Q385" s="6"/>
      <c r="R385" s="6"/>
      <c r="S385" s="6"/>
      <c r="T385" s="6"/>
      <c r="U385" s="6"/>
      <c r="V385" s="7"/>
      <c r="W385" s="7"/>
      <c r="X385" s="136"/>
      <c r="Y385" s="7"/>
      <c r="Z385" s="7"/>
      <c r="AA385" s="7"/>
      <c r="AB385" s="6"/>
      <c r="AC385" s="6"/>
      <c r="AD385" s="6"/>
      <c r="AE385" s="6"/>
      <c r="AF385" s="6"/>
    </row>
    <row r="386" ht="14.25" customHeight="1">
      <c r="A386" s="6"/>
      <c r="B386" s="6"/>
      <c r="C386" s="6"/>
      <c r="D386" s="6"/>
      <c r="E386" s="136"/>
      <c r="F386" s="136"/>
      <c r="G386" s="136"/>
      <c r="H386" s="136"/>
      <c r="I386" s="136"/>
      <c r="J386" s="136"/>
      <c r="K386" s="136"/>
      <c r="L386" s="137"/>
      <c r="M386" s="136"/>
      <c r="N386" s="136"/>
      <c r="O386" s="136"/>
      <c r="P386" s="7"/>
      <c r="Q386" s="6"/>
      <c r="R386" s="6"/>
      <c r="S386" s="6"/>
      <c r="T386" s="6"/>
      <c r="U386" s="6"/>
      <c r="V386" s="7"/>
      <c r="W386" s="7"/>
      <c r="X386" s="136"/>
      <c r="Y386" s="7"/>
      <c r="Z386" s="7"/>
      <c r="AA386" s="7"/>
      <c r="AB386" s="6"/>
      <c r="AC386" s="6"/>
      <c r="AD386" s="6"/>
      <c r="AE386" s="6"/>
      <c r="AF386" s="6"/>
    </row>
    <row r="387" ht="14.25" customHeight="1">
      <c r="A387" s="6"/>
      <c r="B387" s="6"/>
      <c r="C387" s="6"/>
      <c r="D387" s="6"/>
      <c r="E387" s="136"/>
      <c r="F387" s="136"/>
      <c r="G387" s="136"/>
      <c r="H387" s="136"/>
      <c r="I387" s="136"/>
      <c r="J387" s="136"/>
      <c r="K387" s="136"/>
      <c r="L387" s="137"/>
      <c r="M387" s="136"/>
      <c r="N387" s="136"/>
      <c r="O387" s="136"/>
      <c r="P387" s="7"/>
      <c r="Q387" s="6"/>
      <c r="R387" s="6"/>
      <c r="S387" s="6"/>
      <c r="T387" s="6"/>
      <c r="U387" s="6"/>
      <c r="V387" s="7"/>
      <c r="W387" s="7"/>
      <c r="X387" s="136"/>
      <c r="Y387" s="7"/>
      <c r="Z387" s="7"/>
      <c r="AA387" s="7"/>
      <c r="AB387" s="6"/>
      <c r="AC387" s="6"/>
      <c r="AD387" s="6"/>
      <c r="AE387" s="6"/>
      <c r="AF387" s="6"/>
    </row>
    <row r="388" ht="14.25" customHeight="1">
      <c r="A388" s="6"/>
      <c r="B388" s="6"/>
      <c r="C388" s="6"/>
      <c r="D388" s="6"/>
      <c r="E388" s="136"/>
      <c r="F388" s="136"/>
      <c r="G388" s="136"/>
      <c r="H388" s="136"/>
      <c r="I388" s="136"/>
      <c r="J388" s="136"/>
      <c r="K388" s="136"/>
      <c r="L388" s="137"/>
      <c r="M388" s="136"/>
      <c r="N388" s="136"/>
      <c r="O388" s="136"/>
      <c r="P388" s="7"/>
      <c r="Q388" s="6"/>
      <c r="R388" s="6"/>
      <c r="S388" s="6"/>
      <c r="T388" s="6"/>
      <c r="U388" s="6"/>
      <c r="V388" s="7"/>
      <c r="W388" s="7"/>
      <c r="X388" s="136"/>
      <c r="Y388" s="7"/>
      <c r="Z388" s="7"/>
      <c r="AA388" s="7"/>
      <c r="AB388" s="6"/>
      <c r="AC388" s="6"/>
      <c r="AD388" s="6"/>
      <c r="AE388" s="6"/>
      <c r="AF388" s="6"/>
    </row>
    <row r="389" ht="14.25" customHeight="1">
      <c r="A389" s="6"/>
      <c r="B389" s="6"/>
      <c r="C389" s="6"/>
      <c r="D389" s="6"/>
      <c r="E389" s="136"/>
      <c r="F389" s="136"/>
      <c r="G389" s="136"/>
      <c r="H389" s="136"/>
      <c r="I389" s="136"/>
      <c r="J389" s="136"/>
      <c r="K389" s="136"/>
      <c r="L389" s="137"/>
      <c r="M389" s="136"/>
      <c r="N389" s="136"/>
      <c r="O389" s="136"/>
      <c r="P389" s="7"/>
      <c r="Q389" s="6"/>
      <c r="R389" s="6"/>
      <c r="S389" s="6"/>
      <c r="T389" s="6"/>
      <c r="U389" s="6"/>
      <c r="V389" s="7"/>
      <c r="W389" s="7"/>
      <c r="X389" s="136"/>
      <c r="Y389" s="7"/>
      <c r="Z389" s="7"/>
      <c r="AA389" s="7"/>
      <c r="AB389" s="6"/>
      <c r="AC389" s="6"/>
      <c r="AD389" s="6"/>
      <c r="AE389" s="6"/>
      <c r="AF389" s="6"/>
    </row>
    <row r="390" ht="14.25" customHeight="1">
      <c r="A390" s="6"/>
      <c r="B390" s="6"/>
      <c r="C390" s="6"/>
      <c r="D390" s="6"/>
      <c r="E390" s="136"/>
      <c r="F390" s="136"/>
      <c r="G390" s="136"/>
      <c r="H390" s="136"/>
      <c r="I390" s="136"/>
      <c r="J390" s="136"/>
      <c r="K390" s="136"/>
      <c r="L390" s="137"/>
      <c r="M390" s="136"/>
      <c r="N390" s="136"/>
      <c r="O390" s="136"/>
      <c r="P390" s="7"/>
      <c r="Q390" s="6"/>
      <c r="R390" s="6"/>
      <c r="S390" s="6"/>
      <c r="T390" s="6"/>
      <c r="U390" s="6"/>
      <c r="V390" s="7"/>
      <c r="W390" s="7"/>
      <c r="X390" s="136"/>
      <c r="Y390" s="7"/>
      <c r="Z390" s="7"/>
      <c r="AA390" s="7"/>
      <c r="AB390" s="6"/>
      <c r="AC390" s="6"/>
      <c r="AD390" s="6"/>
      <c r="AE390" s="6"/>
      <c r="AF390" s="6"/>
    </row>
    <row r="391" ht="14.25" customHeight="1">
      <c r="A391" s="6"/>
      <c r="B391" s="6"/>
      <c r="C391" s="6"/>
      <c r="D391" s="6"/>
      <c r="E391" s="136"/>
      <c r="F391" s="136"/>
      <c r="G391" s="136"/>
      <c r="H391" s="136"/>
      <c r="I391" s="136"/>
      <c r="J391" s="136"/>
      <c r="K391" s="136"/>
      <c r="L391" s="137"/>
      <c r="M391" s="136"/>
      <c r="N391" s="136"/>
      <c r="O391" s="136"/>
      <c r="P391" s="7"/>
      <c r="Q391" s="6"/>
      <c r="R391" s="6"/>
      <c r="S391" s="6"/>
      <c r="T391" s="6"/>
      <c r="U391" s="6"/>
      <c r="V391" s="7"/>
      <c r="W391" s="7"/>
      <c r="X391" s="136"/>
      <c r="Y391" s="7"/>
      <c r="Z391" s="7"/>
      <c r="AA391" s="7"/>
      <c r="AB391" s="6"/>
      <c r="AC391" s="6"/>
      <c r="AD391" s="6"/>
      <c r="AE391" s="6"/>
      <c r="AF391" s="6"/>
    </row>
    <row r="392" ht="14.25" customHeight="1">
      <c r="A392" s="6"/>
      <c r="B392" s="6"/>
      <c r="C392" s="6"/>
      <c r="D392" s="6"/>
      <c r="E392" s="136"/>
      <c r="F392" s="136"/>
      <c r="G392" s="136"/>
      <c r="H392" s="136"/>
      <c r="I392" s="136"/>
      <c r="J392" s="136"/>
      <c r="K392" s="136"/>
      <c r="L392" s="137"/>
      <c r="M392" s="136"/>
      <c r="N392" s="136"/>
      <c r="O392" s="136"/>
      <c r="P392" s="7"/>
      <c r="Q392" s="6"/>
      <c r="R392" s="6"/>
      <c r="S392" s="6"/>
      <c r="T392" s="6"/>
      <c r="U392" s="6"/>
      <c r="V392" s="7"/>
      <c r="W392" s="7"/>
      <c r="X392" s="136"/>
      <c r="Y392" s="7"/>
      <c r="Z392" s="7"/>
      <c r="AA392" s="7"/>
      <c r="AB392" s="6"/>
      <c r="AC392" s="6"/>
      <c r="AD392" s="6"/>
      <c r="AE392" s="6"/>
      <c r="AF392" s="6"/>
    </row>
    <row r="393" ht="14.25" customHeight="1">
      <c r="A393" s="6"/>
      <c r="B393" s="6"/>
      <c r="C393" s="6"/>
      <c r="D393" s="6"/>
      <c r="E393" s="136"/>
      <c r="F393" s="136"/>
      <c r="G393" s="136"/>
      <c r="H393" s="136"/>
      <c r="I393" s="136"/>
      <c r="J393" s="136"/>
      <c r="K393" s="136"/>
      <c r="L393" s="137"/>
      <c r="M393" s="136"/>
      <c r="N393" s="136"/>
      <c r="O393" s="136"/>
      <c r="P393" s="7"/>
      <c r="Q393" s="6"/>
      <c r="R393" s="6"/>
      <c r="S393" s="6"/>
      <c r="T393" s="6"/>
      <c r="U393" s="6"/>
      <c r="V393" s="7"/>
      <c r="W393" s="7"/>
      <c r="X393" s="136"/>
      <c r="Y393" s="7"/>
      <c r="Z393" s="7"/>
      <c r="AA393" s="7"/>
      <c r="AB393" s="6"/>
      <c r="AC393" s="6"/>
      <c r="AD393" s="6"/>
      <c r="AE393" s="6"/>
      <c r="AF393" s="6"/>
    </row>
    <row r="394" ht="14.25" customHeight="1">
      <c r="A394" s="6"/>
      <c r="B394" s="6"/>
      <c r="C394" s="6"/>
      <c r="D394" s="6"/>
      <c r="E394" s="136"/>
      <c r="F394" s="136"/>
      <c r="G394" s="136"/>
      <c r="H394" s="136"/>
      <c r="I394" s="136"/>
      <c r="J394" s="136"/>
      <c r="K394" s="136"/>
      <c r="L394" s="137"/>
      <c r="M394" s="136"/>
      <c r="N394" s="136"/>
      <c r="O394" s="136"/>
      <c r="P394" s="7"/>
      <c r="Q394" s="6"/>
      <c r="R394" s="6"/>
      <c r="S394" s="6"/>
      <c r="T394" s="6"/>
      <c r="U394" s="6"/>
      <c r="V394" s="7"/>
      <c r="W394" s="7"/>
      <c r="X394" s="136"/>
      <c r="Y394" s="7"/>
      <c r="Z394" s="7"/>
      <c r="AA394" s="7"/>
      <c r="AB394" s="6"/>
      <c r="AC394" s="6"/>
      <c r="AD394" s="6"/>
      <c r="AE394" s="6"/>
      <c r="AF394" s="6"/>
    </row>
    <row r="395" ht="14.25" customHeight="1">
      <c r="A395" s="6"/>
      <c r="B395" s="6"/>
      <c r="C395" s="6"/>
      <c r="D395" s="6"/>
      <c r="E395" s="136"/>
      <c r="F395" s="136"/>
      <c r="G395" s="136"/>
      <c r="H395" s="136"/>
      <c r="I395" s="136"/>
      <c r="J395" s="136"/>
      <c r="K395" s="136"/>
      <c r="L395" s="137"/>
      <c r="M395" s="136"/>
      <c r="N395" s="136"/>
      <c r="O395" s="136"/>
      <c r="P395" s="7"/>
      <c r="Q395" s="6"/>
      <c r="R395" s="6"/>
      <c r="S395" s="6"/>
      <c r="T395" s="6"/>
      <c r="U395" s="6"/>
      <c r="V395" s="7"/>
      <c r="W395" s="7"/>
      <c r="X395" s="136"/>
      <c r="Y395" s="7"/>
      <c r="Z395" s="7"/>
      <c r="AA395" s="7"/>
      <c r="AB395" s="6"/>
      <c r="AC395" s="6"/>
      <c r="AD395" s="6"/>
      <c r="AE395" s="6"/>
      <c r="AF395" s="6"/>
    </row>
    <row r="396" ht="14.25" customHeight="1">
      <c r="A396" s="6"/>
      <c r="B396" s="6"/>
      <c r="C396" s="6"/>
      <c r="D396" s="6"/>
      <c r="E396" s="136"/>
      <c r="F396" s="136"/>
      <c r="G396" s="136"/>
      <c r="H396" s="136"/>
      <c r="I396" s="136"/>
      <c r="J396" s="136"/>
      <c r="K396" s="136"/>
      <c r="L396" s="137"/>
      <c r="M396" s="136"/>
      <c r="N396" s="136"/>
      <c r="O396" s="136"/>
      <c r="P396" s="7"/>
      <c r="Q396" s="6"/>
      <c r="R396" s="6"/>
      <c r="S396" s="6"/>
      <c r="T396" s="6"/>
      <c r="U396" s="6"/>
      <c r="V396" s="7"/>
      <c r="W396" s="7"/>
      <c r="X396" s="136"/>
      <c r="Y396" s="7"/>
      <c r="Z396" s="7"/>
      <c r="AA396" s="7"/>
      <c r="AB396" s="6"/>
      <c r="AC396" s="6"/>
      <c r="AD396" s="6"/>
      <c r="AE396" s="6"/>
      <c r="AF396" s="6"/>
    </row>
    <row r="397" ht="14.25" customHeight="1">
      <c r="A397" s="6"/>
      <c r="B397" s="6"/>
      <c r="C397" s="6"/>
      <c r="D397" s="6"/>
      <c r="E397" s="136"/>
      <c r="F397" s="136"/>
      <c r="G397" s="136"/>
      <c r="H397" s="136"/>
      <c r="I397" s="136"/>
      <c r="J397" s="136"/>
      <c r="K397" s="136"/>
      <c r="L397" s="137"/>
      <c r="M397" s="136"/>
      <c r="N397" s="136"/>
      <c r="O397" s="136"/>
      <c r="P397" s="7"/>
      <c r="Q397" s="6"/>
      <c r="R397" s="6"/>
      <c r="S397" s="6"/>
      <c r="T397" s="6"/>
      <c r="U397" s="6"/>
      <c r="V397" s="7"/>
      <c r="W397" s="7"/>
      <c r="X397" s="136"/>
      <c r="Y397" s="7"/>
      <c r="Z397" s="7"/>
      <c r="AA397" s="7"/>
      <c r="AB397" s="6"/>
      <c r="AC397" s="6"/>
      <c r="AD397" s="6"/>
      <c r="AE397" s="6"/>
      <c r="AF397" s="6"/>
    </row>
    <row r="398" ht="14.25" customHeight="1">
      <c r="A398" s="6"/>
      <c r="B398" s="6"/>
      <c r="C398" s="6"/>
      <c r="D398" s="6"/>
      <c r="E398" s="136"/>
      <c r="F398" s="136"/>
      <c r="G398" s="136"/>
      <c r="H398" s="136"/>
      <c r="I398" s="136"/>
      <c r="J398" s="136"/>
      <c r="K398" s="136"/>
      <c r="L398" s="137"/>
      <c r="M398" s="136"/>
      <c r="N398" s="136"/>
      <c r="O398" s="136"/>
      <c r="P398" s="7"/>
      <c r="Q398" s="6"/>
      <c r="R398" s="6"/>
      <c r="S398" s="6"/>
      <c r="T398" s="6"/>
      <c r="U398" s="6"/>
      <c r="V398" s="7"/>
      <c r="W398" s="7"/>
      <c r="X398" s="136"/>
      <c r="Y398" s="7"/>
      <c r="Z398" s="7"/>
      <c r="AA398" s="7"/>
      <c r="AB398" s="6"/>
      <c r="AC398" s="6"/>
      <c r="AD398" s="6"/>
      <c r="AE398" s="6"/>
      <c r="AF398" s="6"/>
    </row>
    <row r="399" ht="14.25" customHeight="1">
      <c r="A399" s="6"/>
      <c r="B399" s="6"/>
      <c r="C399" s="6"/>
      <c r="D399" s="6"/>
      <c r="E399" s="136"/>
      <c r="F399" s="136"/>
      <c r="G399" s="136"/>
      <c r="H399" s="136"/>
      <c r="I399" s="136"/>
      <c r="J399" s="136"/>
      <c r="K399" s="136"/>
      <c r="L399" s="137"/>
      <c r="M399" s="136"/>
      <c r="N399" s="136"/>
      <c r="O399" s="136"/>
      <c r="P399" s="7"/>
      <c r="Q399" s="6"/>
      <c r="R399" s="6"/>
      <c r="S399" s="6"/>
      <c r="T399" s="6"/>
      <c r="U399" s="6"/>
      <c r="V399" s="7"/>
      <c r="W399" s="7"/>
      <c r="X399" s="136"/>
      <c r="Y399" s="7"/>
      <c r="Z399" s="7"/>
      <c r="AA399" s="7"/>
      <c r="AB399" s="6"/>
      <c r="AC399" s="6"/>
      <c r="AD399" s="6"/>
      <c r="AE399" s="6"/>
      <c r="AF399" s="6"/>
    </row>
    <row r="400" ht="14.25" customHeight="1">
      <c r="A400" s="6"/>
      <c r="B400" s="6"/>
      <c r="C400" s="6"/>
      <c r="D400" s="6"/>
      <c r="E400" s="136"/>
      <c r="F400" s="136"/>
      <c r="G400" s="136"/>
      <c r="H400" s="136"/>
      <c r="I400" s="136"/>
      <c r="J400" s="136"/>
      <c r="K400" s="136"/>
      <c r="L400" s="137"/>
      <c r="M400" s="136"/>
      <c r="N400" s="136"/>
      <c r="O400" s="136"/>
      <c r="P400" s="7"/>
      <c r="Q400" s="6"/>
      <c r="R400" s="6"/>
      <c r="S400" s="6"/>
      <c r="T400" s="6"/>
      <c r="U400" s="6"/>
      <c r="V400" s="7"/>
      <c r="W400" s="7"/>
      <c r="X400" s="136"/>
      <c r="Y400" s="7"/>
      <c r="Z400" s="7"/>
      <c r="AA400" s="7"/>
      <c r="AB400" s="6"/>
      <c r="AC400" s="6"/>
      <c r="AD400" s="6"/>
      <c r="AE400" s="6"/>
      <c r="AF400" s="6"/>
    </row>
    <row r="401" ht="14.25" customHeight="1">
      <c r="A401" s="6"/>
      <c r="B401" s="6"/>
      <c r="C401" s="6"/>
      <c r="D401" s="6"/>
      <c r="E401" s="136"/>
      <c r="F401" s="136"/>
      <c r="G401" s="136"/>
      <c r="H401" s="136"/>
      <c r="I401" s="136"/>
      <c r="J401" s="136"/>
      <c r="K401" s="136"/>
      <c r="L401" s="137"/>
      <c r="M401" s="136"/>
      <c r="N401" s="136"/>
      <c r="O401" s="136"/>
      <c r="P401" s="7"/>
      <c r="Q401" s="6"/>
      <c r="R401" s="6"/>
      <c r="S401" s="6"/>
      <c r="T401" s="6"/>
      <c r="U401" s="6"/>
      <c r="V401" s="7"/>
      <c r="W401" s="7"/>
      <c r="X401" s="136"/>
      <c r="Y401" s="7"/>
      <c r="Z401" s="7"/>
      <c r="AA401" s="7"/>
      <c r="AB401" s="6"/>
      <c r="AC401" s="6"/>
      <c r="AD401" s="6"/>
      <c r="AE401" s="6"/>
      <c r="AF401" s="6"/>
    </row>
    <row r="402" ht="14.25" customHeight="1">
      <c r="A402" s="6"/>
      <c r="B402" s="6"/>
      <c r="C402" s="6"/>
      <c r="D402" s="6"/>
      <c r="E402" s="136"/>
      <c r="F402" s="136"/>
      <c r="G402" s="136"/>
      <c r="H402" s="136"/>
      <c r="I402" s="136"/>
      <c r="J402" s="136"/>
      <c r="K402" s="136"/>
      <c r="L402" s="137"/>
      <c r="M402" s="136"/>
      <c r="N402" s="136"/>
      <c r="O402" s="136"/>
      <c r="P402" s="7"/>
      <c r="Q402" s="6"/>
      <c r="R402" s="6"/>
      <c r="S402" s="6"/>
      <c r="T402" s="6"/>
      <c r="U402" s="6"/>
      <c r="V402" s="7"/>
      <c r="W402" s="7"/>
      <c r="X402" s="136"/>
      <c r="Y402" s="7"/>
      <c r="Z402" s="7"/>
      <c r="AA402" s="7"/>
      <c r="AB402" s="6"/>
      <c r="AC402" s="6"/>
      <c r="AD402" s="6"/>
      <c r="AE402" s="6"/>
      <c r="AF402" s="6"/>
    </row>
    <row r="403" ht="14.25" customHeight="1">
      <c r="A403" s="6"/>
      <c r="B403" s="6"/>
      <c r="C403" s="6"/>
      <c r="D403" s="6"/>
      <c r="E403" s="136"/>
      <c r="F403" s="136"/>
      <c r="G403" s="136"/>
      <c r="H403" s="136"/>
      <c r="I403" s="136"/>
      <c r="J403" s="136"/>
      <c r="K403" s="136"/>
      <c r="L403" s="137"/>
      <c r="M403" s="136"/>
      <c r="N403" s="136"/>
      <c r="O403" s="136"/>
      <c r="P403" s="7"/>
      <c r="Q403" s="6"/>
      <c r="R403" s="6"/>
      <c r="S403" s="6"/>
      <c r="T403" s="6"/>
      <c r="U403" s="6"/>
      <c r="V403" s="7"/>
      <c r="W403" s="7"/>
      <c r="X403" s="136"/>
      <c r="Y403" s="7"/>
      <c r="Z403" s="7"/>
      <c r="AA403" s="7"/>
      <c r="AB403" s="6"/>
      <c r="AC403" s="6"/>
      <c r="AD403" s="6"/>
      <c r="AE403" s="6"/>
      <c r="AF403" s="6"/>
    </row>
    <row r="404" ht="14.25" customHeight="1">
      <c r="A404" s="6"/>
      <c r="B404" s="6"/>
      <c r="C404" s="6"/>
      <c r="D404" s="6"/>
      <c r="E404" s="136"/>
      <c r="F404" s="136"/>
      <c r="G404" s="136"/>
      <c r="H404" s="136"/>
      <c r="I404" s="136"/>
      <c r="J404" s="136"/>
      <c r="K404" s="136"/>
      <c r="L404" s="137"/>
      <c r="M404" s="136"/>
      <c r="N404" s="136"/>
      <c r="O404" s="136"/>
      <c r="P404" s="7"/>
      <c r="Q404" s="6"/>
      <c r="R404" s="6"/>
      <c r="S404" s="6"/>
      <c r="T404" s="6"/>
      <c r="U404" s="6"/>
      <c r="V404" s="7"/>
      <c r="W404" s="7"/>
      <c r="X404" s="136"/>
      <c r="Y404" s="7"/>
      <c r="Z404" s="7"/>
      <c r="AA404" s="7"/>
      <c r="AB404" s="6"/>
      <c r="AC404" s="6"/>
      <c r="AD404" s="6"/>
      <c r="AE404" s="6"/>
      <c r="AF404" s="6"/>
    </row>
    <row r="405" ht="14.25" customHeight="1">
      <c r="A405" s="6"/>
      <c r="B405" s="6"/>
      <c r="C405" s="6"/>
      <c r="D405" s="6"/>
      <c r="E405" s="136"/>
      <c r="F405" s="136"/>
      <c r="G405" s="136"/>
      <c r="H405" s="136"/>
      <c r="I405" s="136"/>
      <c r="J405" s="136"/>
      <c r="K405" s="136"/>
      <c r="L405" s="137"/>
      <c r="M405" s="136"/>
      <c r="N405" s="136"/>
      <c r="O405" s="136"/>
      <c r="P405" s="7"/>
      <c r="Q405" s="6"/>
      <c r="R405" s="6"/>
      <c r="S405" s="6"/>
      <c r="T405" s="6"/>
      <c r="U405" s="6"/>
      <c r="V405" s="7"/>
      <c r="W405" s="7"/>
      <c r="X405" s="136"/>
      <c r="Y405" s="7"/>
      <c r="Z405" s="7"/>
      <c r="AA405" s="7"/>
      <c r="AB405" s="6"/>
      <c r="AC405" s="6"/>
      <c r="AD405" s="6"/>
      <c r="AE405" s="6"/>
      <c r="AF405" s="6"/>
    </row>
    <row r="406" ht="14.25" customHeight="1">
      <c r="A406" s="6"/>
      <c r="B406" s="6"/>
      <c r="C406" s="6"/>
      <c r="D406" s="6"/>
      <c r="E406" s="136"/>
      <c r="F406" s="136"/>
      <c r="G406" s="136"/>
      <c r="H406" s="136"/>
      <c r="I406" s="136"/>
      <c r="J406" s="136"/>
      <c r="K406" s="136"/>
      <c r="L406" s="137"/>
      <c r="M406" s="136"/>
      <c r="N406" s="136"/>
      <c r="O406" s="136"/>
      <c r="P406" s="7"/>
      <c r="Q406" s="6"/>
      <c r="R406" s="6"/>
      <c r="S406" s="6"/>
      <c r="T406" s="6"/>
      <c r="U406" s="6"/>
      <c r="V406" s="7"/>
      <c r="W406" s="7"/>
      <c r="X406" s="136"/>
      <c r="Y406" s="7"/>
      <c r="Z406" s="7"/>
      <c r="AA406" s="7"/>
      <c r="AB406" s="6"/>
      <c r="AC406" s="6"/>
      <c r="AD406" s="6"/>
      <c r="AE406" s="6"/>
      <c r="AF406" s="6"/>
    </row>
    <row r="407" ht="14.25" customHeight="1">
      <c r="A407" s="6"/>
      <c r="B407" s="6"/>
      <c r="C407" s="6"/>
      <c r="D407" s="6"/>
      <c r="E407" s="136"/>
      <c r="F407" s="136"/>
      <c r="G407" s="136"/>
      <c r="H407" s="136"/>
      <c r="I407" s="136"/>
      <c r="J407" s="136"/>
      <c r="K407" s="136"/>
      <c r="L407" s="137"/>
      <c r="M407" s="136"/>
      <c r="N407" s="136"/>
      <c r="O407" s="136"/>
      <c r="P407" s="7"/>
      <c r="Q407" s="6"/>
      <c r="R407" s="6"/>
      <c r="S407" s="6"/>
      <c r="T407" s="6"/>
      <c r="U407" s="6"/>
      <c r="V407" s="7"/>
      <c r="W407" s="7"/>
      <c r="X407" s="136"/>
      <c r="Y407" s="7"/>
      <c r="Z407" s="7"/>
      <c r="AA407" s="7"/>
      <c r="AB407" s="6"/>
      <c r="AC407" s="6"/>
      <c r="AD407" s="6"/>
      <c r="AE407" s="6"/>
      <c r="AF407" s="6"/>
    </row>
    <row r="408" ht="14.25" customHeight="1">
      <c r="A408" s="6"/>
      <c r="B408" s="6"/>
      <c r="C408" s="6"/>
      <c r="D408" s="6"/>
      <c r="E408" s="136"/>
      <c r="F408" s="136"/>
      <c r="G408" s="136"/>
      <c r="H408" s="136"/>
      <c r="I408" s="136"/>
      <c r="J408" s="136"/>
      <c r="K408" s="136"/>
      <c r="L408" s="137"/>
      <c r="M408" s="136"/>
      <c r="N408" s="136"/>
      <c r="O408" s="136"/>
      <c r="P408" s="7"/>
      <c r="Q408" s="6"/>
      <c r="R408" s="6"/>
      <c r="S408" s="6"/>
      <c r="T408" s="6"/>
      <c r="U408" s="6"/>
      <c r="V408" s="7"/>
      <c r="W408" s="7"/>
      <c r="X408" s="136"/>
      <c r="Y408" s="7"/>
      <c r="Z408" s="7"/>
      <c r="AA408" s="7"/>
      <c r="AB408" s="6"/>
      <c r="AC408" s="6"/>
      <c r="AD408" s="6"/>
      <c r="AE408" s="6"/>
      <c r="AF408" s="6"/>
    </row>
    <row r="409" ht="14.25" customHeight="1">
      <c r="A409" s="6"/>
      <c r="B409" s="6"/>
      <c r="C409" s="6"/>
      <c r="D409" s="6"/>
      <c r="E409" s="136"/>
      <c r="F409" s="136"/>
      <c r="G409" s="136"/>
      <c r="H409" s="136"/>
      <c r="I409" s="136"/>
      <c r="J409" s="136"/>
      <c r="K409" s="136"/>
      <c r="L409" s="137"/>
      <c r="M409" s="136"/>
      <c r="N409" s="136"/>
      <c r="O409" s="136"/>
      <c r="P409" s="7"/>
      <c r="Q409" s="6"/>
      <c r="R409" s="6"/>
      <c r="S409" s="6"/>
      <c r="T409" s="6"/>
      <c r="U409" s="6"/>
      <c r="V409" s="7"/>
      <c r="W409" s="7"/>
      <c r="X409" s="136"/>
      <c r="Y409" s="7"/>
      <c r="Z409" s="7"/>
      <c r="AA409" s="7"/>
      <c r="AB409" s="6"/>
      <c r="AC409" s="6"/>
      <c r="AD409" s="6"/>
      <c r="AE409" s="6"/>
      <c r="AF409" s="6"/>
    </row>
    <row r="410" ht="14.25" customHeight="1">
      <c r="A410" s="6"/>
      <c r="B410" s="6"/>
      <c r="C410" s="6"/>
      <c r="D410" s="6"/>
      <c r="E410" s="136"/>
      <c r="F410" s="136"/>
      <c r="G410" s="136"/>
      <c r="H410" s="136"/>
      <c r="I410" s="136"/>
      <c r="J410" s="136"/>
      <c r="K410" s="136"/>
      <c r="L410" s="137"/>
      <c r="M410" s="136"/>
      <c r="N410" s="136"/>
      <c r="O410" s="136"/>
      <c r="P410" s="7"/>
      <c r="Q410" s="6"/>
      <c r="R410" s="6"/>
      <c r="S410" s="6"/>
      <c r="T410" s="6"/>
      <c r="U410" s="6"/>
      <c r="V410" s="7"/>
      <c r="W410" s="7"/>
      <c r="X410" s="136"/>
      <c r="Y410" s="7"/>
      <c r="Z410" s="7"/>
      <c r="AA410" s="7"/>
      <c r="AB410" s="6"/>
      <c r="AC410" s="6"/>
      <c r="AD410" s="6"/>
      <c r="AE410" s="6"/>
      <c r="AF410" s="6"/>
    </row>
    <row r="411" ht="14.25" customHeight="1">
      <c r="A411" s="6"/>
      <c r="B411" s="6"/>
      <c r="C411" s="6"/>
      <c r="D411" s="6"/>
      <c r="E411" s="136"/>
      <c r="F411" s="136"/>
      <c r="G411" s="136"/>
      <c r="H411" s="136"/>
      <c r="I411" s="136"/>
      <c r="J411" s="136"/>
      <c r="K411" s="136"/>
      <c r="L411" s="137"/>
      <c r="M411" s="136"/>
      <c r="N411" s="136"/>
      <c r="O411" s="136"/>
      <c r="P411" s="7"/>
      <c r="Q411" s="6"/>
      <c r="R411" s="6"/>
      <c r="S411" s="6"/>
      <c r="T411" s="6"/>
      <c r="U411" s="6"/>
      <c r="V411" s="7"/>
      <c r="W411" s="7"/>
      <c r="X411" s="136"/>
      <c r="Y411" s="7"/>
      <c r="Z411" s="7"/>
      <c r="AA411" s="7"/>
      <c r="AB411" s="6"/>
      <c r="AC411" s="6"/>
      <c r="AD411" s="6"/>
      <c r="AE411" s="6"/>
      <c r="AF411" s="6"/>
    </row>
    <row r="412" ht="14.25" customHeight="1">
      <c r="A412" s="6"/>
      <c r="B412" s="6"/>
      <c r="C412" s="6"/>
      <c r="D412" s="6"/>
      <c r="E412" s="136"/>
      <c r="F412" s="136"/>
      <c r="G412" s="136"/>
      <c r="H412" s="136"/>
      <c r="I412" s="136"/>
      <c r="J412" s="136"/>
      <c r="K412" s="136"/>
      <c r="L412" s="137"/>
      <c r="M412" s="136"/>
      <c r="N412" s="136"/>
      <c r="O412" s="136"/>
      <c r="P412" s="7"/>
      <c r="Q412" s="6"/>
      <c r="R412" s="6"/>
      <c r="S412" s="6"/>
      <c r="T412" s="6"/>
      <c r="U412" s="6"/>
      <c r="V412" s="7"/>
      <c r="W412" s="7"/>
      <c r="X412" s="136"/>
      <c r="Y412" s="7"/>
      <c r="Z412" s="7"/>
      <c r="AA412" s="7"/>
      <c r="AB412" s="6"/>
      <c r="AC412" s="6"/>
      <c r="AD412" s="6"/>
      <c r="AE412" s="6"/>
      <c r="AF412" s="6"/>
    </row>
    <row r="413" ht="14.25" customHeight="1">
      <c r="A413" s="6"/>
      <c r="B413" s="6"/>
      <c r="C413" s="6"/>
      <c r="D413" s="6"/>
      <c r="E413" s="136"/>
      <c r="F413" s="136"/>
      <c r="G413" s="136"/>
      <c r="H413" s="136"/>
      <c r="I413" s="136"/>
      <c r="J413" s="136"/>
      <c r="K413" s="136"/>
      <c r="L413" s="137"/>
      <c r="M413" s="136"/>
      <c r="N413" s="136"/>
      <c r="O413" s="136"/>
      <c r="P413" s="7"/>
      <c r="Q413" s="6"/>
      <c r="R413" s="6"/>
      <c r="S413" s="6"/>
      <c r="T413" s="6"/>
      <c r="U413" s="6"/>
      <c r="V413" s="7"/>
      <c r="W413" s="7"/>
      <c r="X413" s="136"/>
      <c r="Y413" s="7"/>
      <c r="Z413" s="7"/>
      <c r="AA413" s="7"/>
      <c r="AB413" s="6"/>
      <c r="AC413" s="6"/>
      <c r="AD413" s="6"/>
      <c r="AE413" s="6"/>
      <c r="AF413" s="6"/>
    </row>
    <row r="414" ht="14.25" customHeight="1">
      <c r="A414" s="6"/>
      <c r="B414" s="6"/>
      <c r="C414" s="6"/>
      <c r="D414" s="6"/>
      <c r="E414" s="136"/>
      <c r="F414" s="136"/>
      <c r="G414" s="136"/>
      <c r="H414" s="136"/>
      <c r="I414" s="136"/>
      <c r="J414" s="136"/>
      <c r="K414" s="136"/>
      <c r="L414" s="137"/>
      <c r="M414" s="136"/>
      <c r="N414" s="136"/>
      <c r="O414" s="136"/>
      <c r="P414" s="7"/>
      <c r="Q414" s="6"/>
      <c r="R414" s="6"/>
      <c r="S414" s="6"/>
      <c r="T414" s="6"/>
      <c r="U414" s="6"/>
      <c r="V414" s="7"/>
      <c r="W414" s="7"/>
      <c r="X414" s="136"/>
      <c r="Y414" s="7"/>
      <c r="Z414" s="7"/>
      <c r="AA414" s="7"/>
      <c r="AB414" s="6"/>
      <c r="AC414" s="6"/>
      <c r="AD414" s="6"/>
      <c r="AE414" s="6"/>
      <c r="AF414" s="6"/>
    </row>
    <row r="415" ht="14.25" customHeight="1">
      <c r="A415" s="6"/>
      <c r="B415" s="6"/>
      <c r="C415" s="6"/>
      <c r="D415" s="6"/>
      <c r="E415" s="136"/>
      <c r="F415" s="136"/>
      <c r="G415" s="136"/>
      <c r="H415" s="136"/>
      <c r="I415" s="136"/>
      <c r="J415" s="136"/>
      <c r="K415" s="136"/>
      <c r="L415" s="137"/>
      <c r="M415" s="136"/>
      <c r="N415" s="136"/>
      <c r="O415" s="136"/>
      <c r="P415" s="7"/>
      <c r="Q415" s="6"/>
      <c r="R415" s="6"/>
      <c r="S415" s="6"/>
      <c r="T415" s="6"/>
      <c r="U415" s="6"/>
      <c r="V415" s="7"/>
      <c r="W415" s="7"/>
      <c r="X415" s="136"/>
      <c r="Y415" s="7"/>
      <c r="Z415" s="7"/>
      <c r="AA415" s="7"/>
      <c r="AB415" s="6"/>
      <c r="AC415" s="6"/>
      <c r="AD415" s="6"/>
      <c r="AE415" s="6"/>
      <c r="AF415" s="6"/>
    </row>
    <row r="416" ht="14.25" customHeight="1">
      <c r="A416" s="6"/>
      <c r="B416" s="6"/>
      <c r="C416" s="6"/>
      <c r="D416" s="6"/>
      <c r="E416" s="136"/>
      <c r="F416" s="136"/>
      <c r="G416" s="136"/>
      <c r="H416" s="136"/>
      <c r="I416" s="136"/>
      <c r="J416" s="136"/>
      <c r="K416" s="136"/>
      <c r="L416" s="137"/>
      <c r="M416" s="136"/>
      <c r="N416" s="136"/>
      <c r="O416" s="136"/>
      <c r="P416" s="7"/>
      <c r="Q416" s="6"/>
      <c r="R416" s="6"/>
      <c r="S416" s="6"/>
      <c r="T416" s="6"/>
      <c r="U416" s="6"/>
      <c r="V416" s="7"/>
      <c r="W416" s="7"/>
      <c r="X416" s="136"/>
      <c r="Y416" s="7"/>
      <c r="Z416" s="7"/>
      <c r="AA416" s="7"/>
      <c r="AB416" s="6"/>
      <c r="AC416" s="6"/>
      <c r="AD416" s="6"/>
      <c r="AE416" s="6"/>
      <c r="AF416" s="6"/>
    </row>
    <row r="417" ht="14.25" customHeight="1">
      <c r="A417" s="6"/>
      <c r="B417" s="6"/>
      <c r="C417" s="6"/>
      <c r="D417" s="6"/>
      <c r="E417" s="136"/>
      <c r="F417" s="136"/>
      <c r="G417" s="136"/>
      <c r="H417" s="136"/>
      <c r="I417" s="136"/>
      <c r="J417" s="136"/>
      <c r="K417" s="136"/>
      <c r="L417" s="137"/>
      <c r="M417" s="136"/>
      <c r="N417" s="136"/>
      <c r="O417" s="136"/>
      <c r="P417" s="7"/>
      <c r="Q417" s="6"/>
      <c r="R417" s="6"/>
      <c r="S417" s="6"/>
      <c r="T417" s="6"/>
      <c r="U417" s="6"/>
      <c r="V417" s="7"/>
      <c r="W417" s="7"/>
      <c r="X417" s="136"/>
      <c r="Y417" s="7"/>
      <c r="Z417" s="7"/>
      <c r="AA417" s="7"/>
      <c r="AB417" s="6"/>
      <c r="AC417" s="6"/>
      <c r="AD417" s="6"/>
      <c r="AE417" s="6"/>
      <c r="AF417" s="6"/>
    </row>
    <row r="418" ht="14.25" customHeight="1">
      <c r="A418" s="6"/>
      <c r="B418" s="6"/>
      <c r="C418" s="6"/>
      <c r="D418" s="6"/>
      <c r="E418" s="136"/>
      <c r="F418" s="136"/>
      <c r="G418" s="136"/>
      <c r="H418" s="136"/>
      <c r="I418" s="136"/>
      <c r="J418" s="136"/>
      <c r="K418" s="136"/>
      <c r="L418" s="137"/>
      <c r="M418" s="136"/>
      <c r="N418" s="136"/>
      <c r="O418" s="136"/>
      <c r="P418" s="7"/>
      <c r="Q418" s="6"/>
      <c r="R418" s="6"/>
      <c r="S418" s="6"/>
      <c r="T418" s="6"/>
      <c r="U418" s="6"/>
      <c r="V418" s="7"/>
      <c r="W418" s="7"/>
      <c r="X418" s="136"/>
      <c r="Y418" s="7"/>
      <c r="Z418" s="7"/>
      <c r="AA418" s="7"/>
      <c r="AB418" s="6"/>
      <c r="AC418" s="6"/>
      <c r="AD418" s="6"/>
      <c r="AE418" s="6"/>
      <c r="AF418" s="6"/>
    </row>
    <row r="419" ht="14.25" customHeight="1">
      <c r="A419" s="6"/>
      <c r="B419" s="6"/>
      <c r="C419" s="6"/>
      <c r="D419" s="6"/>
      <c r="E419" s="136"/>
      <c r="F419" s="136"/>
      <c r="G419" s="136"/>
      <c r="H419" s="136"/>
      <c r="I419" s="136"/>
      <c r="J419" s="136"/>
      <c r="K419" s="136"/>
      <c r="L419" s="137"/>
      <c r="M419" s="136"/>
      <c r="N419" s="136"/>
      <c r="O419" s="136"/>
      <c r="P419" s="7"/>
      <c r="Q419" s="6"/>
      <c r="R419" s="6"/>
      <c r="S419" s="6"/>
      <c r="T419" s="6"/>
      <c r="U419" s="6"/>
      <c r="V419" s="7"/>
      <c r="W419" s="7"/>
      <c r="X419" s="136"/>
      <c r="Y419" s="7"/>
      <c r="Z419" s="7"/>
      <c r="AA419" s="7"/>
      <c r="AB419" s="6"/>
      <c r="AC419" s="6"/>
      <c r="AD419" s="6"/>
      <c r="AE419" s="6"/>
      <c r="AF419" s="6"/>
    </row>
    <row r="420" ht="14.25" customHeight="1">
      <c r="A420" s="6"/>
      <c r="B420" s="6"/>
      <c r="C420" s="6"/>
      <c r="D420" s="6"/>
      <c r="E420" s="136"/>
      <c r="F420" s="136"/>
      <c r="G420" s="136"/>
      <c r="H420" s="136"/>
      <c r="I420" s="136"/>
      <c r="J420" s="136"/>
      <c r="K420" s="136"/>
      <c r="L420" s="137"/>
      <c r="M420" s="136"/>
      <c r="N420" s="136"/>
      <c r="O420" s="136"/>
      <c r="P420" s="7"/>
      <c r="Q420" s="6"/>
      <c r="R420" s="6"/>
      <c r="S420" s="6"/>
      <c r="T420" s="6"/>
      <c r="U420" s="6"/>
      <c r="V420" s="7"/>
      <c r="W420" s="7"/>
      <c r="X420" s="136"/>
      <c r="Y420" s="7"/>
      <c r="Z420" s="7"/>
      <c r="AA420" s="7"/>
      <c r="AB420" s="6"/>
      <c r="AC420" s="6"/>
      <c r="AD420" s="6"/>
      <c r="AE420" s="6"/>
      <c r="AF420" s="6"/>
    </row>
    <row r="421" ht="14.25" customHeight="1">
      <c r="A421" s="6"/>
      <c r="B421" s="6"/>
      <c r="C421" s="6"/>
      <c r="D421" s="6"/>
      <c r="E421" s="136"/>
      <c r="F421" s="136"/>
      <c r="G421" s="136"/>
      <c r="H421" s="136"/>
      <c r="I421" s="136"/>
      <c r="J421" s="136"/>
      <c r="K421" s="136"/>
      <c r="L421" s="137"/>
      <c r="M421" s="136"/>
      <c r="N421" s="136"/>
      <c r="O421" s="136"/>
      <c r="P421" s="7"/>
      <c r="Q421" s="6"/>
      <c r="R421" s="6"/>
      <c r="S421" s="6"/>
      <c r="T421" s="6"/>
      <c r="U421" s="6"/>
      <c r="V421" s="7"/>
      <c r="W421" s="7"/>
      <c r="X421" s="136"/>
      <c r="Y421" s="7"/>
      <c r="Z421" s="7"/>
      <c r="AA421" s="7"/>
      <c r="AB421" s="6"/>
      <c r="AC421" s="6"/>
      <c r="AD421" s="6"/>
      <c r="AE421" s="6"/>
      <c r="AF421" s="6"/>
    </row>
    <row r="422" ht="14.25" customHeight="1">
      <c r="A422" s="6"/>
      <c r="B422" s="6"/>
      <c r="C422" s="6"/>
      <c r="D422" s="6"/>
      <c r="E422" s="136"/>
      <c r="F422" s="136"/>
      <c r="G422" s="136"/>
      <c r="H422" s="136"/>
      <c r="I422" s="136"/>
      <c r="J422" s="136"/>
      <c r="K422" s="136"/>
      <c r="L422" s="137"/>
      <c r="M422" s="136"/>
      <c r="N422" s="136"/>
      <c r="O422" s="136"/>
      <c r="P422" s="7"/>
      <c r="Q422" s="6"/>
      <c r="R422" s="6"/>
      <c r="S422" s="6"/>
      <c r="T422" s="6"/>
      <c r="U422" s="6"/>
      <c r="V422" s="7"/>
      <c r="W422" s="7"/>
      <c r="X422" s="136"/>
      <c r="Y422" s="7"/>
      <c r="Z422" s="7"/>
      <c r="AA422" s="7"/>
      <c r="AB422" s="6"/>
      <c r="AC422" s="6"/>
      <c r="AD422" s="6"/>
      <c r="AE422" s="6"/>
      <c r="AF422" s="6"/>
    </row>
    <row r="423" ht="14.25" customHeight="1">
      <c r="A423" s="6"/>
      <c r="B423" s="6"/>
      <c r="C423" s="6"/>
      <c r="D423" s="6"/>
      <c r="E423" s="136"/>
      <c r="F423" s="136"/>
      <c r="G423" s="136"/>
      <c r="H423" s="136"/>
      <c r="I423" s="136"/>
      <c r="J423" s="136"/>
      <c r="K423" s="136"/>
      <c r="L423" s="137"/>
      <c r="M423" s="136"/>
      <c r="N423" s="136"/>
      <c r="O423" s="136"/>
      <c r="P423" s="7"/>
      <c r="Q423" s="6"/>
      <c r="R423" s="6"/>
      <c r="S423" s="6"/>
      <c r="T423" s="6"/>
      <c r="U423" s="6"/>
      <c r="V423" s="7"/>
      <c r="W423" s="7"/>
      <c r="X423" s="136"/>
      <c r="Y423" s="7"/>
      <c r="Z423" s="7"/>
      <c r="AA423" s="7"/>
      <c r="AB423" s="6"/>
      <c r="AC423" s="6"/>
      <c r="AD423" s="6"/>
      <c r="AE423" s="6"/>
      <c r="AF423" s="6"/>
    </row>
    <row r="424" ht="14.25" customHeight="1">
      <c r="A424" s="6"/>
      <c r="B424" s="6"/>
      <c r="C424" s="6"/>
      <c r="D424" s="6"/>
      <c r="E424" s="136"/>
      <c r="F424" s="136"/>
      <c r="G424" s="136"/>
      <c r="H424" s="136"/>
      <c r="I424" s="136"/>
      <c r="J424" s="136"/>
      <c r="K424" s="136"/>
      <c r="L424" s="137"/>
      <c r="M424" s="136"/>
      <c r="N424" s="136"/>
      <c r="O424" s="136"/>
      <c r="P424" s="7"/>
      <c r="Q424" s="6"/>
      <c r="R424" s="6"/>
      <c r="S424" s="6"/>
      <c r="T424" s="6"/>
      <c r="U424" s="6"/>
      <c r="V424" s="7"/>
      <c r="W424" s="7"/>
      <c r="X424" s="136"/>
      <c r="Y424" s="7"/>
      <c r="Z424" s="7"/>
      <c r="AA424" s="7"/>
      <c r="AB424" s="6"/>
      <c r="AC424" s="6"/>
      <c r="AD424" s="6"/>
      <c r="AE424" s="6"/>
      <c r="AF424" s="6"/>
    </row>
    <row r="425" ht="14.25" customHeight="1">
      <c r="A425" s="6"/>
      <c r="B425" s="6"/>
      <c r="C425" s="6"/>
      <c r="D425" s="6"/>
      <c r="E425" s="136"/>
      <c r="F425" s="136"/>
      <c r="G425" s="136"/>
      <c r="H425" s="136"/>
      <c r="I425" s="136"/>
      <c r="J425" s="136"/>
      <c r="K425" s="136"/>
      <c r="L425" s="137"/>
      <c r="M425" s="136"/>
      <c r="N425" s="136"/>
      <c r="O425" s="136"/>
      <c r="P425" s="7"/>
      <c r="Q425" s="6"/>
      <c r="R425" s="6"/>
      <c r="S425" s="6"/>
      <c r="T425" s="6"/>
      <c r="U425" s="6"/>
      <c r="V425" s="7"/>
      <c r="W425" s="7"/>
      <c r="X425" s="136"/>
      <c r="Y425" s="7"/>
      <c r="Z425" s="7"/>
      <c r="AA425" s="7"/>
      <c r="AB425" s="6"/>
      <c r="AC425" s="6"/>
      <c r="AD425" s="6"/>
      <c r="AE425" s="6"/>
      <c r="AF425" s="6"/>
    </row>
    <row r="426" ht="14.25" customHeight="1">
      <c r="A426" s="6"/>
      <c r="B426" s="6"/>
      <c r="C426" s="6"/>
      <c r="D426" s="6"/>
      <c r="E426" s="136"/>
      <c r="F426" s="136"/>
      <c r="G426" s="136"/>
      <c r="H426" s="136"/>
      <c r="I426" s="136"/>
      <c r="J426" s="136"/>
      <c r="K426" s="136"/>
      <c r="L426" s="137"/>
      <c r="M426" s="136"/>
      <c r="N426" s="136"/>
      <c r="O426" s="136"/>
      <c r="P426" s="7"/>
      <c r="Q426" s="6"/>
      <c r="R426" s="6"/>
      <c r="S426" s="6"/>
      <c r="T426" s="6"/>
      <c r="U426" s="6"/>
      <c r="V426" s="7"/>
      <c r="W426" s="7"/>
      <c r="X426" s="136"/>
      <c r="Y426" s="7"/>
      <c r="Z426" s="7"/>
      <c r="AA426" s="7"/>
      <c r="AB426" s="6"/>
      <c r="AC426" s="6"/>
      <c r="AD426" s="6"/>
      <c r="AE426" s="6"/>
      <c r="AF426" s="6"/>
    </row>
    <row r="427" ht="14.25" customHeight="1">
      <c r="A427" s="6"/>
      <c r="B427" s="6"/>
      <c r="C427" s="6"/>
      <c r="D427" s="6"/>
      <c r="E427" s="136"/>
      <c r="F427" s="136"/>
      <c r="G427" s="136"/>
      <c r="H427" s="136"/>
      <c r="I427" s="136"/>
      <c r="J427" s="136"/>
      <c r="K427" s="136"/>
      <c r="L427" s="137"/>
      <c r="M427" s="136"/>
      <c r="N427" s="136"/>
      <c r="O427" s="136"/>
      <c r="P427" s="7"/>
      <c r="Q427" s="6"/>
      <c r="R427" s="6"/>
      <c r="S427" s="6"/>
      <c r="T427" s="6"/>
      <c r="U427" s="6"/>
      <c r="V427" s="7"/>
      <c r="W427" s="7"/>
      <c r="X427" s="136"/>
      <c r="Y427" s="7"/>
      <c r="Z427" s="7"/>
      <c r="AA427" s="7"/>
      <c r="AB427" s="6"/>
      <c r="AC427" s="6"/>
      <c r="AD427" s="6"/>
      <c r="AE427" s="6"/>
      <c r="AF427" s="6"/>
    </row>
    <row r="428" ht="14.25" customHeight="1">
      <c r="A428" s="6"/>
      <c r="B428" s="6"/>
      <c r="C428" s="6"/>
      <c r="D428" s="6"/>
      <c r="E428" s="136"/>
      <c r="F428" s="136"/>
      <c r="G428" s="136"/>
      <c r="H428" s="136"/>
      <c r="I428" s="136"/>
      <c r="J428" s="136"/>
      <c r="K428" s="136"/>
      <c r="L428" s="137"/>
      <c r="M428" s="136"/>
      <c r="N428" s="136"/>
      <c r="O428" s="136"/>
      <c r="P428" s="7"/>
      <c r="Q428" s="6"/>
      <c r="R428" s="6"/>
      <c r="S428" s="6"/>
      <c r="T428" s="6"/>
      <c r="U428" s="6"/>
      <c r="V428" s="7"/>
      <c r="W428" s="7"/>
      <c r="X428" s="136"/>
      <c r="Y428" s="7"/>
      <c r="Z428" s="7"/>
      <c r="AA428" s="7"/>
      <c r="AB428" s="6"/>
      <c r="AC428" s="6"/>
      <c r="AD428" s="6"/>
      <c r="AE428" s="6"/>
      <c r="AF428" s="6"/>
    </row>
    <row r="429" ht="14.25" customHeight="1">
      <c r="A429" s="6"/>
      <c r="B429" s="6"/>
      <c r="C429" s="6"/>
      <c r="D429" s="6"/>
      <c r="E429" s="136"/>
      <c r="F429" s="136"/>
      <c r="G429" s="136"/>
      <c r="H429" s="136"/>
      <c r="I429" s="136"/>
      <c r="J429" s="136"/>
      <c r="K429" s="136"/>
      <c r="L429" s="137"/>
      <c r="M429" s="136"/>
      <c r="N429" s="136"/>
      <c r="O429" s="136"/>
      <c r="P429" s="7"/>
      <c r="Q429" s="6"/>
      <c r="R429" s="6"/>
      <c r="S429" s="6"/>
      <c r="T429" s="6"/>
      <c r="U429" s="6"/>
      <c r="V429" s="7"/>
      <c r="W429" s="7"/>
      <c r="X429" s="136"/>
      <c r="Y429" s="7"/>
      <c r="Z429" s="7"/>
      <c r="AA429" s="7"/>
      <c r="AB429" s="6"/>
      <c r="AC429" s="6"/>
      <c r="AD429" s="6"/>
      <c r="AE429" s="6"/>
      <c r="AF429" s="6"/>
    </row>
    <row r="430" ht="14.25" customHeight="1">
      <c r="A430" s="6"/>
      <c r="B430" s="6"/>
      <c r="C430" s="6"/>
      <c r="D430" s="6"/>
      <c r="E430" s="136"/>
      <c r="F430" s="136"/>
      <c r="G430" s="136"/>
      <c r="H430" s="136"/>
      <c r="I430" s="136"/>
      <c r="J430" s="136"/>
      <c r="K430" s="136"/>
      <c r="L430" s="137"/>
      <c r="M430" s="136"/>
      <c r="N430" s="136"/>
      <c r="O430" s="136"/>
      <c r="P430" s="7"/>
      <c r="Q430" s="6"/>
      <c r="R430" s="6"/>
      <c r="S430" s="6"/>
      <c r="T430" s="6"/>
      <c r="U430" s="6"/>
      <c r="V430" s="7"/>
      <c r="W430" s="7"/>
      <c r="X430" s="136"/>
      <c r="Y430" s="7"/>
      <c r="Z430" s="7"/>
      <c r="AA430" s="7"/>
      <c r="AB430" s="6"/>
      <c r="AC430" s="6"/>
      <c r="AD430" s="6"/>
      <c r="AE430" s="6"/>
      <c r="AF430" s="6"/>
    </row>
    <row r="431" ht="14.25" customHeight="1">
      <c r="A431" s="6"/>
      <c r="B431" s="6"/>
      <c r="C431" s="6"/>
      <c r="D431" s="6"/>
      <c r="E431" s="136"/>
      <c r="F431" s="136"/>
      <c r="G431" s="136"/>
      <c r="H431" s="136"/>
      <c r="I431" s="136"/>
      <c r="J431" s="136"/>
      <c r="K431" s="136"/>
      <c r="L431" s="137"/>
      <c r="M431" s="136"/>
      <c r="N431" s="136"/>
      <c r="O431" s="136"/>
      <c r="P431" s="7"/>
      <c r="Q431" s="6"/>
      <c r="R431" s="6"/>
      <c r="S431" s="6"/>
      <c r="T431" s="6"/>
      <c r="U431" s="6"/>
      <c r="V431" s="7"/>
      <c r="W431" s="7"/>
      <c r="X431" s="136"/>
      <c r="Y431" s="7"/>
      <c r="Z431" s="7"/>
      <c r="AA431" s="7"/>
      <c r="AB431" s="6"/>
      <c r="AC431" s="6"/>
      <c r="AD431" s="6"/>
      <c r="AE431" s="6"/>
      <c r="AF431" s="6"/>
    </row>
    <row r="432" ht="14.25" customHeight="1">
      <c r="A432" s="6"/>
      <c r="B432" s="6"/>
      <c r="C432" s="6"/>
      <c r="D432" s="6"/>
      <c r="E432" s="136"/>
      <c r="F432" s="136"/>
      <c r="G432" s="136"/>
      <c r="H432" s="136"/>
      <c r="I432" s="136"/>
      <c r="J432" s="136"/>
      <c r="K432" s="136"/>
      <c r="L432" s="137"/>
      <c r="M432" s="136"/>
      <c r="N432" s="136"/>
      <c r="O432" s="136"/>
      <c r="P432" s="7"/>
      <c r="Q432" s="6"/>
      <c r="R432" s="6"/>
      <c r="S432" s="6"/>
      <c r="T432" s="6"/>
      <c r="U432" s="6"/>
      <c r="V432" s="7"/>
      <c r="W432" s="7"/>
      <c r="X432" s="136"/>
      <c r="Y432" s="7"/>
      <c r="Z432" s="7"/>
      <c r="AA432" s="7"/>
      <c r="AB432" s="6"/>
      <c r="AC432" s="6"/>
      <c r="AD432" s="6"/>
      <c r="AE432" s="6"/>
      <c r="AF432" s="6"/>
    </row>
    <row r="433" ht="14.25" customHeight="1">
      <c r="A433" s="6"/>
      <c r="B433" s="6"/>
      <c r="C433" s="6"/>
      <c r="D433" s="6"/>
      <c r="E433" s="136"/>
      <c r="F433" s="136"/>
      <c r="G433" s="136"/>
      <c r="H433" s="136"/>
      <c r="I433" s="136"/>
      <c r="J433" s="136"/>
      <c r="K433" s="136"/>
      <c r="L433" s="137"/>
      <c r="M433" s="136"/>
      <c r="N433" s="136"/>
      <c r="O433" s="136"/>
      <c r="P433" s="7"/>
      <c r="Q433" s="6"/>
      <c r="R433" s="6"/>
      <c r="S433" s="6"/>
      <c r="T433" s="6"/>
      <c r="U433" s="6"/>
      <c r="V433" s="7"/>
      <c r="W433" s="7"/>
      <c r="X433" s="136"/>
      <c r="Y433" s="7"/>
      <c r="Z433" s="7"/>
      <c r="AA433" s="7"/>
      <c r="AB433" s="6"/>
      <c r="AC433" s="6"/>
      <c r="AD433" s="6"/>
      <c r="AE433" s="6"/>
      <c r="AF433" s="6"/>
    </row>
    <row r="434" ht="14.25" customHeight="1">
      <c r="A434" s="6"/>
      <c r="B434" s="6"/>
      <c r="C434" s="6"/>
      <c r="D434" s="6"/>
      <c r="E434" s="136"/>
      <c r="F434" s="136"/>
      <c r="G434" s="136"/>
      <c r="H434" s="136"/>
      <c r="I434" s="136"/>
      <c r="J434" s="136"/>
      <c r="K434" s="136"/>
      <c r="L434" s="137"/>
      <c r="M434" s="136"/>
      <c r="N434" s="136"/>
      <c r="O434" s="136"/>
      <c r="P434" s="7"/>
      <c r="Q434" s="6"/>
      <c r="R434" s="6"/>
      <c r="S434" s="6"/>
      <c r="T434" s="6"/>
      <c r="U434" s="6"/>
      <c r="V434" s="7"/>
      <c r="W434" s="7"/>
      <c r="X434" s="136"/>
      <c r="Y434" s="7"/>
      <c r="Z434" s="7"/>
      <c r="AA434" s="7"/>
      <c r="AB434" s="6"/>
      <c r="AC434" s="6"/>
      <c r="AD434" s="6"/>
      <c r="AE434" s="6"/>
      <c r="AF434" s="6"/>
    </row>
    <row r="435" ht="14.25" customHeight="1">
      <c r="A435" s="6"/>
      <c r="B435" s="6"/>
      <c r="C435" s="6"/>
      <c r="D435" s="6"/>
      <c r="E435" s="136"/>
      <c r="F435" s="136"/>
      <c r="G435" s="136"/>
      <c r="H435" s="136"/>
      <c r="I435" s="136"/>
      <c r="J435" s="136"/>
      <c r="K435" s="136"/>
      <c r="L435" s="137"/>
      <c r="M435" s="136"/>
      <c r="N435" s="136"/>
      <c r="O435" s="136"/>
      <c r="P435" s="7"/>
      <c r="Q435" s="6"/>
      <c r="R435" s="6"/>
      <c r="S435" s="6"/>
      <c r="T435" s="6"/>
      <c r="U435" s="6"/>
      <c r="V435" s="7"/>
      <c r="W435" s="7"/>
      <c r="X435" s="136"/>
      <c r="Y435" s="7"/>
      <c r="Z435" s="7"/>
      <c r="AA435" s="7"/>
      <c r="AB435" s="6"/>
      <c r="AC435" s="6"/>
      <c r="AD435" s="6"/>
      <c r="AE435" s="6"/>
      <c r="AF435" s="6"/>
    </row>
    <row r="436" ht="14.25" customHeight="1">
      <c r="A436" s="6"/>
      <c r="B436" s="6"/>
      <c r="C436" s="6"/>
      <c r="D436" s="6"/>
      <c r="E436" s="136"/>
      <c r="F436" s="136"/>
      <c r="G436" s="136"/>
      <c r="H436" s="136"/>
      <c r="I436" s="136"/>
      <c r="J436" s="136"/>
      <c r="K436" s="136"/>
      <c r="L436" s="137"/>
      <c r="M436" s="136"/>
      <c r="N436" s="136"/>
      <c r="O436" s="136"/>
      <c r="P436" s="7"/>
      <c r="Q436" s="6"/>
      <c r="R436" s="6"/>
      <c r="S436" s="6"/>
      <c r="T436" s="6"/>
      <c r="U436" s="6"/>
      <c r="V436" s="7"/>
      <c r="W436" s="7"/>
      <c r="X436" s="136"/>
      <c r="Y436" s="7"/>
      <c r="Z436" s="7"/>
      <c r="AA436" s="7"/>
      <c r="AB436" s="6"/>
      <c r="AC436" s="6"/>
      <c r="AD436" s="6"/>
      <c r="AE436" s="6"/>
      <c r="AF436" s="6"/>
    </row>
    <row r="437" ht="14.25" customHeight="1">
      <c r="A437" s="6"/>
      <c r="B437" s="6"/>
      <c r="C437" s="6"/>
      <c r="D437" s="6"/>
      <c r="E437" s="136"/>
      <c r="F437" s="136"/>
      <c r="G437" s="136"/>
      <c r="H437" s="136"/>
      <c r="I437" s="136"/>
      <c r="J437" s="136"/>
      <c r="K437" s="136"/>
      <c r="L437" s="137"/>
      <c r="M437" s="136"/>
      <c r="N437" s="136"/>
      <c r="O437" s="136"/>
      <c r="P437" s="7"/>
      <c r="Q437" s="6"/>
      <c r="R437" s="6"/>
      <c r="S437" s="6"/>
      <c r="T437" s="6"/>
      <c r="U437" s="6"/>
      <c r="V437" s="7"/>
      <c r="W437" s="7"/>
      <c r="X437" s="136"/>
      <c r="Y437" s="7"/>
      <c r="Z437" s="7"/>
      <c r="AA437" s="7"/>
      <c r="AB437" s="6"/>
      <c r="AC437" s="6"/>
      <c r="AD437" s="6"/>
      <c r="AE437" s="6"/>
      <c r="AF437" s="6"/>
    </row>
    <row r="438" ht="14.25" customHeight="1">
      <c r="A438" s="6"/>
      <c r="B438" s="6"/>
      <c r="C438" s="6"/>
      <c r="D438" s="6"/>
      <c r="E438" s="136"/>
      <c r="F438" s="136"/>
      <c r="G438" s="136"/>
      <c r="H438" s="136"/>
      <c r="I438" s="136"/>
      <c r="J438" s="136"/>
      <c r="K438" s="136"/>
      <c r="L438" s="137"/>
      <c r="M438" s="136"/>
      <c r="N438" s="136"/>
      <c r="O438" s="136"/>
      <c r="P438" s="7"/>
      <c r="Q438" s="6"/>
      <c r="R438" s="6"/>
      <c r="S438" s="6"/>
      <c r="T438" s="6"/>
      <c r="U438" s="6"/>
      <c r="V438" s="7"/>
      <c r="W438" s="7"/>
      <c r="X438" s="136"/>
      <c r="Y438" s="7"/>
      <c r="Z438" s="7"/>
      <c r="AA438" s="7"/>
      <c r="AB438" s="6"/>
      <c r="AC438" s="6"/>
      <c r="AD438" s="6"/>
      <c r="AE438" s="6"/>
      <c r="AF438" s="6"/>
    </row>
    <row r="439" ht="14.25" customHeight="1">
      <c r="A439" s="6"/>
      <c r="B439" s="6"/>
      <c r="C439" s="6"/>
      <c r="D439" s="6"/>
      <c r="E439" s="136"/>
      <c r="F439" s="136"/>
      <c r="G439" s="136"/>
      <c r="H439" s="136"/>
      <c r="I439" s="136"/>
      <c r="J439" s="136"/>
      <c r="K439" s="136"/>
      <c r="L439" s="137"/>
      <c r="M439" s="136"/>
      <c r="N439" s="136"/>
      <c r="O439" s="136"/>
      <c r="P439" s="7"/>
      <c r="Q439" s="6"/>
      <c r="R439" s="6"/>
      <c r="S439" s="6"/>
      <c r="T439" s="6"/>
      <c r="U439" s="6"/>
      <c r="V439" s="7"/>
      <c r="W439" s="7"/>
      <c r="X439" s="136"/>
      <c r="Y439" s="7"/>
      <c r="Z439" s="7"/>
      <c r="AA439" s="7"/>
      <c r="AB439" s="6"/>
      <c r="AC439" s="6"/>
      <c r="AD439" s="6"/>
      <c r="AE439" s="6"/>
      <c r="AF439" s="6"/>
    </row>
    <row r="440" ht="14.25" customHeight="1">
      <c r="A440" s="6"/>
      <c r="B440" s="6"/>
      <c r="C440" s="6"/>
      <c r="D440" s="6"/>
      <c r="E440" s="136"/>
      <c r="F440" s="136"/>
      <c r="G440" s="136"/>
      <c r="H440" s="136"/>
      <c r="I440" s="136"/>
      <c r="J440" s="136"/>
      <c r="K440" s="136"/>
      <c r="L440" s="137"/>
      <c r="M440" s="136"/>
      <c r="N440" s="136"/>
      <c r="O440" s="136"/>
      <c r="P440" s="7"/>
      <c r="Q440" s="6"/>
      <c r="R440" s="6"/>
      <c r="S440" s="6"/>
      <c r="T440" s="6"/>
      <c r="U440" s="6"/>
      <c r="V440" s="7"/>
      <c r="W440" s="7"/>
      <c r="X440" s="136"/>
      <c r="Y440" s="7"/>
      <c r="Z440" s="7"/>
      <c r="AA440" s="7"/>
      <c r="AB440" s="6"/>
      <c r="AC440" s="6"/>
      <c r="AD440" s="6"/>
      <c r="AE440" s="6"/>
      <c r="AF440" s="6"/>
    </row>
    <row r="441" ht="14.25" customHeight="1">
      <c r="A441" s="6"/>
      <c r="B441" s="6"/>
      <c r="C441" s="6"/>
      <c r="D441" s="6"/>
      <c r="E441" s="136"/>
      <c r="F441" s="136"/>
      <c r="G441" s="136"/>
      <c r="H441" s="136"/>
      <c r="I441" s="136"/>
      <c r="J441" s="136"/>
      <c r="K441" s="136"/>
      <c r="L441" s="137"/>
      <c r="M441" s="136"/>
      <c r="N441" s="136"/>
      <c r="O441" s="136"/>
      <c r="P441" s="7"/>
      <c r="Q441" s="6"/>
      <c r="R441" s="6"/>
      <c r="S441" s="6"/>
      <c r="T441" s="6"/>
      <c r="U441" s="6"/>
      <c r="V441" s="7"/>
      <c r="W441" s="7"/>
      <c r="X441" s="136"/>
      <c r="Y441" s="7"/>
      <c r="Z441" s="7"/>
      <c r="AA441" s="7"/>
      <c r="AB441" s="6"/>
      <c r="AC441" s="6"/>
      <c r="AD441" s="6"/>
      <c r="AE441" s="6"/>
      <c r="AF441" s="6"/>
    </row>
    <row r="442" ht="14.25" customHeight="1">
      <c r="A442" s="6"/>
      <c r="B442" s="6"/>
      <c r="C442" s="6"/>
      <c r="D442" s="6"/>
      <c r="E442" s="136"/>
      <c r="F442" s="136"/>
      <c r="G442" s="136"/>
      <c r="H442" s="136"/>
      <c r="I442" s="136"/>
      <c r="J442" s="136"/>
      <c r="K442" s="136"/>
      <c r="L442" s="137"/>
      <c r="M442" s="136"/>
      <c r="N442" s="136"/>
      <c r="O442" s="136"/>
      <c r="P442" s="7"/>
      <c r="Q442" s="6"/>
      <c r="R442" s="6"/>
      <c r="S442" s="6"/>
      <c r="T442" s="6"/>
      <c r="U442" s="6"/>
      <c r="V442" s="7"/>
      <c r="W442" s="7"/>
      <c r="X442" s="136"/>
      <c r="Y442" s="7"/>
      <c r="Z442" s="7"/>
      <c r="AA442" s="7"/>
      <c r="AB442" s="6"/>
      <c r="AC442" s="6"/>
      <c r="AD442" s="6"/>
      <c r="AE442" s="6"/>
      <c r="AF442" s="6"/>
    </row>
    <row r="443" ht="14.25" customHeight="1">
      <c r="A443" s="6"/>
      <c r="B443" s="6"/>
      <c r="C443" s="6"/>
      <c r="D443" s="6"/>
      <c r="E443" s="136"/>
      <c r="F443" s="136"/>
      <c r="G443" s="136"/>
      <c r="H443" s="136"/>
      <c r="I443" s="136"/>
      <c r="J443" s="136"/>
      <c r="K443" s="136"/>
      <c r="L443" s="137"/>
      <c r="M443" s="136"/>
      <c r="N443" s="136"/>
      <c r="O443" s="136"/>
      <c r="P443" s="7"/>
      <c r="Q443" s="6"/>
      <c r="R443" s="6"/>
      <c r="S443" s="6"/>
      <c r="T443" s="6"/>
      <c r="U443" s="6"/>
      <c r="V443" s="7"/>
      <c r="W443" s="7"/>
      <c r="X443" s="136"/>
      <c r="Y443" s="7"/>
      <c r="Z443" s="7"/>
      <c r="AA443" s="7"/>
      <c r="AB443" s="6"/>
      <c r="AC443" s="6"/>
      <c r="AD443" s="6"/>
      <c r="AE443" s="6"/>
      <c r="AF443" s="6"/>
    </row>
    <row r="444" ht="14.25" customHeight="1">
      <c r="A444" s="6"/>
      <c r="B444" s="6"/>
      <c r="C444" s="6"/>
      <c r="D444" s="6"/>
      <c r="E444" s="136"/>
      <c r="F444" s="136"/>
      <c r="G444" s="136"/>
      <c r="H444" s="136"/>
      <c r="I444" s="136"/>
      <c r="J444" s="136"/>
      <c r="K444" s="136"/>
      <c r="L444" s="137"/>
      <c r="M444" s="136"/>
      <c r="N444" s="136"/>
      <c r="O444" s="136"/>
      <c r="P444" s="7"/>
      <c r="Q444" s="6"/>
      <c r="R444" s="6"/>
      <c r="S444" s="6"/>
      <c r="T444" s="6"/>
      <c r="U444" s="6"/>
      <c r="V444" s="7"/>
      <c r="W444" s="7"/>
      <c r="X444" s="136"/>
      <c r="Y444" s="7"/>
      <c r="Z444" s="7"/>
      <c r="AA444" s="7"/>
      <c r="AB444" s="6"/>
      <c r="AC444" s="6"/>
      <c r="AD444" s="6"/>
      <c r="AE444" s="6"/>
      <c r="AF444" s="6"/>
    </row>
    <row r="445" ht="14.25" customHeight="1">
      <c r="A445" s="6"/>
      <c r="B445" s="6"/>
      <c r="C445" s="6"/>
      <c r="D445" s="6"/>
      <c r="E445" s="136"/>
      <c r="F445" s="136"/>
      <c r="G445" s="136"/>
      <c r="H445" s="136"/>
      <c r="I445" s="136"/>
      <c r="J445" s="136"/>
      <c r="K445" s="136"/>
      <c r="L445" s="137"/>
      <c r="M445" s="136"/>
      <c r="N445" s="136"/>
      <c r="O445" s="136"/>
      <c r="P445" s="7"/>
      <c r="Q445" s="6"/>
      <c r="R445" s="6"/>
      <c r="S445" s="6"/>
      <c r="T445" s="6"/>
      <c r="U445" s="6"/>
      <c r="V445" s="7"/>
      <c r="W445" s="7"/>
      <c r="X445" s="136"/>
      <c r="Y445" s="7"/>
      <c r="Z445" s="7"/>
      <c r="AA445" s="7"/>
      <c r="AB445" s="6"/>
      <c r="AC445" s="6"/>
      <c r="AD445" s="6"/>
      <c r="AE445" s="6"/>
      <c r="AF445" s="6"/>
    </row>
    <row r="446" ht="14.25" customHeight="1">
      <c r="A446" s="6"/>
      <c r="B446" s="6"/>
      <c r="C446" s="6"/>
      <c r="D446" s="6"/>
      <c r="E446" s="136"/>
      <c r="F446" s="136"/>
      <c r="G446" s="136"/>
      <c r="H446" s="136"/>
      <c r="I446" s="136"/>
      <c r="J446" s="136"/>
      <c r="K446" s="136"/>
      <c r="L446" s="137"/>
      <c r="M446" s="136"/>
      <c r="N446" s="136"/>
      <c r="O446" s="136"/>
      <c r="P446" s="7"/>
      <c r="Q446" s="6"/>
      <c r="R446" s="6"/>
      <c r="S446" s="6"/>
      <c r="T446" s="6"/>
      <c r="U446" s="6"/>
      <c r="V446" s="7"/>
      <c r="W446" s="7"/>
      <c r="X446" s="136"/>
      <c r="Y446" s="7"/>
      <c r="Z446" s="7"/>
      <c r="AA446" s="7"/>
      <c r="AB446" s="6"/>
      <c r="AC446" s="6"/>
      <c r="AD446" s="6"/>
      <c r="AE446" s="6"/>
      <c r="AF446" s="6"/>
    </row>
    <row r="447" ht="14.25" customHeight="1">
      <c r="A447" s="6"/>
      <c r="B447" s="6"/>
      <c r="C447" s="6"/>
      <c r="D447" s="6"/>
      <c r="E447" s="136"/>
      <c r="F447" s="136"/>
      <c r="G447" s="136"/>
      <c r="H447" s="136"/>
      <c r="I447" s="136"/>
      <c r="J447" s="136"/>
      <c r="K447" s="136"/>
      <c r="L447" s="137"/>
      <c r="M447" s="136"/>
      <c r="N447" s="136"/>
      <c r="O447" s="136"/>
      <c r="P447" s="7"/>
      <c r="Q447" s="6"/>
      <c r="R447" s="6"/>
      <c r="S447" s="6"/>
      <c r="T447" s="6"/>
      <c r="U447" s="6"/>
      <c r="V447" s="7"/>
      <c r="W447" s="7"/>
      <c r="X447" s="136"/>
      <c r="Y447" s="7"/>
      <c r="Z447" s="7"/>
      <c r="AA447" s="7"/>
      <c r="AB447" s="6"/>
      <c r="AC447" s="6"/>
      <c r="AD447" s="6"/>
      <c r="AE447" s="6"/>
      <c r="AF447" s="6"/>
    </row>
    <row r="448" ht="14.25" customHeight="1">
      <c r="A448" s="6"/>
      <c r="B448" s="6"/>
      <c r="C448" s="6"/>
      <c r="D448" s="6"/>
      <c r="E448" s="136"/>
      <c r="F448" s="136"/>
      <c r="G448" s="136"/>
      <c r="H448" s="136"/>
      <c r="I448" s="136"/>
      <c r="J448" s="136"/>
      <c r="K448" s="136"/>
      <c r="L448" s="137"/>
      <c r="M448" s="136"/>
      <c r="N448" s="136"/>
      <c r="O448" s="136"/>
      <c r="P448" s="7"/>
      <c r="Q448" s="6"/>
      <c r="R448" s="6"/>
      <c r="S448" s="6"/>
      <c r="T448" s="6"/>
      <c r="U448" s="6"/>
      <c r="V448" s="7"/>
      <c r="W448" s="7"/>
      <c r="X448" s="136"/>
      <c r="Y448" s="7"/>
      <c r="Z448" s="7"/>
      <c r="AA448" s="7"/>
      <c r="AB448" s="6"/>
      <c r="AC448" s="6"/>
      <c r="AD448" s="6"/>
      <c r="AE448" s="6"/>
      <c r="AF448" s="6"/>
    </row>
    <row r="449" ht="14.25" customHeight="1">
      <c r="A449" s="6"/>
      <c r="B449" s="6"/>
      <c r="C449" s="6"/>
      <c r="D449" s="6"/>
      <c r="E449" s="136"/>
      <c r="F449" s="136"/>
      <c r="G449" s="136"/>
      <c r="H449" s="136"/>
      <c r="I449" s="136"/>
      <c r="J449" s="136"/>
      <c r="K449" s="136"/>
      <c r="L449" s="137"/>
      <c r="M449" s="136"/>
      <c r="N449" s="136"/>
      <c r="O449" s="136"/>
      <c r="P449" s="7"/>
      <c r="Q449" s="6"/>
      <c r="R449" s="6"/>
      <c r="S449" s="6"/>
      <c r="T449" s="6"/>
      <c r="U449" s="6"/>
      <c r="V449" s="7"/>
      <c r="W449" s="7"/>
      <c r="X449" s="136"/>
      <c r="Y449" s="7"/>
      <c r="Z449" s="7"/>
      <c r="AA449" s="7"/>
      <c r="AB449" s="6"/>
      <c r="AC449" s="6"/>
      <c r="AD449" s="6"/>
      <c r="AE449" s="6"/>
      <c r="AF449" s="6"/>
    </row>
    <row r="450" ht="14.25" customHeight="1">
      <c r="A450" s="6"/>
      <c r="B450" s="6"/>
      <c r="C450" s="6"/>
      <c r="D450" s="6"/>
      <c r="E450" s="136"/>
      <c r="F450" s="136"/>
      <c r="G450" s="136"/>
      <c r="H450" s="136"/>
      <c r="I450" s="136"/>
      <c r="J450" s="136"/>
      <c r="K450" s="136"/>
      <c r="L450" s="137"/>
      <c r="M450" s="136"/>
      <c r="N450" s="136"/>
      <c r="O450" s="136"/>
      <c r="P450" s="7"/>
      <c r="Q450" s="6"/>
      <c r="R450" s="6"/>
      <c r="S450" s="6"/>
      <c r="T450" s="6"/>
      <c r="U450" s="6"/>
      <c r="V450" s="7"/>
      <c r="W450" s="7"/>
      <c r="X450" s="136"/>
      <c r="Y450" s="7"/>
      <c r="Z450" s="7"/>
      <c r="AA450" s="7"/>
      <c r="AB450" s="6"/>
      <c r="AC450" s="6"/>
      <c r="AD450" s="6"/>
      <c r="AE450" s="6"/>
      <c r="AF450" s="6"/>
    </row>
    <row r="451" ht="14.25" customHeight="1">
      <c r="A451" s="6"/>
      <c r="B451" s="6"/>
      <c r="C451" s="6"/>
      <c r="D451" s="6"/>
      <c r="E451" s="136"/>
      <c r="F451" s="136"/>
      <c r="G451" s="136"/>
      <c r="H451" s="136"/>
      <c r="I451" s="136"/>
      <c r="J451" s="136"/>
      <c r="K451" s="136"/>
      <c r="L451" s="137"/>
      <c r="M451" s="136"/>
      <c r="N451" s="136"/>
      <c r="O451" s="136"/>
      <c r="P451" s="7"/>
      <c r="Q451" s="6"/>
      <c r="R451" s="6"/>
      <c r="S451" s="6"/>
      <c r="T451" s="6"/>
      <c r="U451" s="6"/>
      <c r="V451" s="7"/>
      <c r="W451" s="7"/>
      <c r="X451" s="136"/>
      <c r="Y451" s="7"/>
      <c r="Z451" s="7"/>
      <c r="AA451" s="7"/>
      <c r="AB451" s="6"/>
      <c r="AC451" s="6"/>
      <c r="AD451" s="6"/>
      <c r="AE451" s="6"/>
      <c r="AF451" s="6"/>
    </row>
    <row r="452" ht="14.25" customHeight="1">
      <c r="A452" s="6"/>
      <c r="B452" s="6"/>
      <c r="C452" s="6"/>
      <c r="D452" s="6"/>
      <c r="E452" s="136"/>
      <c r="F452" s="136"/>
      <c r="G452" s="136"/>
      <c r="H452" s="136"/>
      <c r="I452" s="136"/>
      <c r="J452" s="136"/>
      <c r="K452" s="136"/>
      <c r="L452" s="137"/>
      <c r="M452" s="136"/>
      <c r="N452" s="136"/>
      <c r="O452" s="136"/>
      <c r="P452" s="7"/>
      <c r="Q452" s="6"/>
      <c r="R452" s="6"/>
      <c r="S452" s="6"/>
      <c r="T452" s="6"/>
      <c r="U452" s="6"/>
      <c r="V452" s="7"/>
      <c r="W452" s="7"/>
      <c r="X452" s="136"/>
      <c r="Y452" s="7"/>
      <c r="Z452" s="7"/>
      <c r="AA452" s="7"/>
      <c r="AB452" s="6"/>
      <c r="AC452" s="6"/>
      <c r="AD452" s="6"/>
      <c r="AE452" s="6"/>
      <c r="AF452" s="6"/>
    </row>
    <row r="453" ht="14.25" customHeight="1">
      <c r="A453" s="6"/>
      <c r="B453" s="6"/>
      <c r="C453" s="6"/>
      <c r="D453" s="6"/>
      <c r="E453" s="136"/>
      <c r="F453" s="136"/>
      <c r="G453" s="136"/>
      <c r="H453" s="136"/>
      <c r="I453" s="136"/>
      <c r="J453" s="136"/>
      <c r="K453" s="136"/>
      <c r="L453" s="137"/>
      <c r="M453" s="136"/>
      <c r="N453" s="136"/>
      <c r="O453" s="136"/>
      <c r="P453" s="7"/>
      <c r="Q453" s="6"/>
      <c r="R453" s="6"/>
      <c r="S453" s="6"/>
      <c r="T453" s="6"/>
      <c r="U453" s="6"/>
      <c r="V453" s="7"/>
      <c r="W453" s="7"/>
      <c r="X453" s="136"/>
      <c r="Y453" s="7"/>
      <c r="Z453" s="7"/>
      <c r="AA453" s="7"/>
      <c r="AB453" s="6"/>
      <c r="AC453" s="6"/>
      <c r="AD453" s="6"/>
      <c r="AE453" s="6"/>
      <c r="AF453" s="6"/>
    </row>
    <row r="454" ht="14.25" customHeight="1">
      <c r="A454" s="6"/>
      <c r="B454" s="6"/>
      <c r="C454" s="6"/>
      <c r="D454" s="6"/>
      <c r="E454" s="136"/>
      <c r="F454" s="136"/>
      <c r="G454" s="136"/>
      <c r="H454" s="136"/>
      <c r="I454" s="136"/>
      <c r="J454" s="136"/>
      <c r="K454" s="136"/>
      <c r="L454" s="137"/>
      <c r="M454" s="136"/>
      <c r="N454" s="136"/>
      <c r="O454" s="136"/>
      <c r="P454" s="7"/>
      <c r="Q454" s="6"/>
      <c r="R454" s="6"/>
      <c r="S454" s="6"/>
      <c r="T454" s="6"/>
      <c r="U454" s="6"/>
      <c r="V454" s="7"/>
      <c r="W454" s="7"/>
      <c r="X454" s="136"/>
      <c r="Y454" s="7"/>
      <c r="Z454" s="7"/>
      <c r="AA454" s="7"/>
      <c r="AB454" s="6"/>
      <c r="AC454" s="6"/>
      <c r="AD454" s="6"/>
      <c r="AE454" s="6"/>
      <c r="AF454" s="6"/>
    </row>
    <row r="455" ht="14.25" customHeight="1">
      <c r="A455" s="6"/>
      <c r="B455" s="6"/>
      <c r="C455" s="6"/>
      <c r="D455" s="6"/>
      <c r="E455" s="136"/>
      <c r="F455" s="136"/>
      <c r="G455" s="136"/>
      <c r="H455" s="136"/>
      <c r="I455" s="136"/>
      <c r="J455" s="136"/>
      <c r="K455" s="136"/>
      <c r="L455" s="137"/>
      <c r="M455" s="136"/>
      <c r="N455" s="136"/>
      <c r="O455" s="136"/>
      <c r="P455" s="7"/>
      <c r="Q455" s="6"/>
      <c r="R455" s="6"/>
      <c r="S455" s="6"/>
      <c r="T455" s="6"/>
      <c r="U455" s="6"/>
      <c r="V455" s="7"/>
      <c r="W455" s="7"/>
      <c r="X455" s="136"/>
      <c r="Y455" s="7"/>
      <c r="Z455" s="7"/>
      <c r="AA455" s="7"/>
      <c r="AB455" s="6"/>
      <c r="AC455" s="6"/>
      <c r="AD455" s="6"/>
      <c r="AE455" s="6"/>
      <c r="AF455" s="6"/>
    </row>
    <row r="456" ht="14.25" customHeight="1">
      <c r="A456" s="6"/>
      <c r="B456" s="6"/>
      <c r="C456" s="6"/>
      <c r="D456" s="6"/>
      <c r="E456" s="136"/>
      <c r="F456" s="136"/>
      <c r="G456" s="136"/>
      <c r="H456" s="136"/>
      <c r="I456" s="136"/>
      <c r="J456" s="136"/>
      <c r="K456" s="136"/>
      <c r="L456" s="137"/>
      <c r="M456" s="136"/>
      <c r="N456" s="136"/>
      <c r="O456" s="136"/>
      <c r="P456" s="7"/>
      <c r="Q456" s="6"/>
      <c r="R456" s="6"/>
      <c r="S456" s="6"/>
      <c r="T456" s="6"/>
      <c r="U456" s="6"/>
      <c r="V456" s="7"/>
      <c r="W456" s="7"/>
      <c r="X456" s="136"/>
      <c r="Y456" s="7"/>
      <c r="Z456" s="7"/>
      <c r="AA456" s="7"/>
      <c r="AB456" s="6"/>
      <c r="AC456" s="6"/>
      <c r="AD456" s="6"/>
      <c r="AE456" s="6"/>
      <c r="AF456" s="6"/>
    </row>
    <row r="457" ht="14.25" customHeight="1">
      <c r="A457" s="6"/>
      <c r="B457" s="6"/>
      <c r="C457" s="6"/>
      <c r="D457" s="6"/>
      <c r="E457" s="136"/>
      <c r="F457" s="136"/>
      <c r="G457" s="136"/>
      <c r="H457" s="136"/>
      <c r="I457" s="136"/>
      <c r="J457" s="136"/>
      <c r="K457" s="136"/>
      <c r="L457" s="137"/>
      <c r="M457" s="136"/>
      <c r="N457" s="136"/>
      <c r="O457" s="136"/>
      <c r="P457" s="7"/>
      <c r="Q457" s="6"/>
      <c r="R457" s="6"/>
      <c r="S457" s="6"/>
      <c r="T457" s="6"/>
      <c r="U457" s="6"/>
      <c r="V457" s="7"/>
      <c r="W457" s="7"/>
      <c r="X457" s="136"/>
      <c r="Y457" s="7"/>
      <c r="Z457" s="7"/>
      <c r="AA457" s="7"/>
      <c r="AB457" s="6"/>
      <c r="AC457" s="6"/>
      <c r="AD457" s="6"/>
      <c r="AE457" s="6"/>
      <c r="AF457" s="6"/>
    </row>
    <row r="458" ht="14.25" customHeight="1">
      <c r="A458" s="6"/>
      <c r="B458" s="6"/>
      <c r="C458" s="6"/>
      <c r="D458" s="6"/>
      <c r="E458" s="136"/>
      <c r="F458" s="136"/>
      <c r="G458" s="136"/>
      <c r="H458" s="136"/>
      <c r="I458" s="136"/>
      <c r="J458" s="136"/>
      <c r="K458" s="136"/>
      <c r="L458" s="137"/>
      <c r="M458" s="136"/>
      <c r="N458" s="136"/>
      <c r="O458" s="136"/>
      <c r="P458" s="7"/>
      <c r="Q458" s="6"/>
      <c r="R458" s="6"/>
      <c r="S458" s="6"/>
      <c r="T458" s="6"/>
      <c r="U458" s="6"/>
      <c r="V458" s="7"/>
      <c r="W458" s="7"/>
      <c r="X458" s="136"/>
      <c r="Y458" s="7"/>
      <c r="Z458" s="7"/>
      <c r="AA458" s="7"/>
      <c r="AB458" s="6"/>
      <c r="AC458" s="6"/>
      <c r="AD458" s="6"/>
      <c r="AE458" s="6"/>
      <c r="AF458" s="6"/>
    </row>
    <row r="459" ht="14.25" customHeight="1">
      <c r="A459" s="6"/>
      <c r="B459" s="6"/>
      <c r="C459" s="6"/>
      <c r="D459" s="6"/>
      <c r="E459" s="136"/>
      <c r="F459" s="136"/>
      <c r="G459" s="136"/>
      <c r="H459" s="136"/>
      <c r="I459" s="136"/>
      <c r="J459" s="136"/>
      <c r="K459" s="136"/>
      <c r="L459" s="137"/>
      <c r="M459" s="136"/>
      <c r="N459" s="136"/>
      <c r="O459" s="136"/>
      <c r="P459" s="7"/>
      <c r="Q459" s="6"/>
      <c r="R459" s="6"/>
      <c r="S459" s="6"/>
      <c r="T459" s="6"/>
      <c r="U459" s="6"/>
      <c r="V459" s="7"/>
      <c r="W459" s="7"/>
      <c r="X459" s="136"/>
      <c r="Y459" s="7"/>
      <c r="Z459" s="7"/>
      <c r="AA459" s="7"/>
      <c r="AB459" s="6"/>
      <c r="AC459" s="6"/>
      <c r="AD459" s="6"/>
      <c r="AE459" s="6"/>
      <c r="AF459" s="6"/>
    </row>
    <row r="460" ht="14.25" customHeight="1">
      <c r="A460" s="6"/>
      <c r="B460" s="6"/>
      <c r="C460" s="6"/>
      <c r="D460" s="6"/>
      <c r="E460" s="136"/>
      <c r="F460" s="136"/>
      <c r="G460" s="136"/>
      <c r="H460" s="136"/>
      <c r="I460" s="136"/>
      <c r="J460" s="136"/>
      <c r="K460" s="136"/>
      <c r="L460" s="137"/>
      <c r="M460" s="136"/>
      <c r="N460" s="136"/>
      <c r="O460" s="136"/>
      <c r="P460" s="7"/>
      <c r="Q460" s="6"/>
      <c r="R460" s="6"/>
      <c r="S460" s="6"/>
      <c r="T460" s="6"/>
      <c r="U460" s="6"/>
      <c r="V460" s="7"/>
      <c r="W460" s="7"/>
      <c r="X460" s="136"/>
      <c r="Y460" s="7"/>
      <c r="Z460" s="7"/>
      <c r="AA460" s="7"/>
      <c r="AB460" s="6"/>
      <c r="AC460" s="6"/>
      <c r="AD460" s="6"/>
      <c r="AE460" s="6"/>
      <c r="AF460" s="6"/>
    </row>
    <row r="461" ht="14.25" customHeight="1">
      <c r="A461" s="6"/>
      <c r="B461" s="6"/>
      <c r="C461" s="6"/>
      <c r="D461" s="6"/>
      <c r="E461" s="136"/>
      <c r="F461" s="136"/>
      <c r="G461" s="136"/>
      <c r="H461" s="136"/>
      <c r="I461" s="136"/>
      <c r="J461" s="136"/>
      <c r="K461" s="136"/>
      <c r="L461" s="137"/>
      <c r="M461" s="136"/>
      <c r="N461" s="136"/>
      <c r="O461" s="136"/>
      <c r="P461" s="7"/>
      <c r="Q461" s="6"/>
      <c r="R461" s="6"/>
      <c r="S461" s="6"/>
      <c r="T461" s="6"/>
      <c r="U461" s="6"/>
      <c r="V461" s="7"/>
      <c r="W461" s="7"/>
      <c r="X461" s="136"/>
      <c r="Y461" s="7"/>
      <c r="Z461" s="7"/>
      <c r="AA461" s="7"/>
      <c r="AB461" s="6"/>
      <c r="AC461" s="6"/>
      <c r="AD461" s="6"/>
      <c r="AE461" s="6"/>
      <c r="AF461" s="6"/>
    </row>
    <row r="462" ht="14.25" customHeight="1">
      <c r="A462" s="6"/>
      <c r="B462" s="6"/>
      <c r="C462" s="6"/>
      <c r="D462" s="6"/>
      <c r="E462" s="136"/>
      <c r="F462" s="136"/>
      <c r="G462" s="136"/>
      <c r="H462" s="136"/>
      <c r="I462" s="136"/>
      <c r="J462" s="136"/>
      <c r="K462" s="136"/>
      <c r="L462" s="137"/>
      <c r="M462" s="136"/>
      <c r="N462" s="136"/>
      <c r="O462" s="136"/>
      <c r="P462" s="7"/>
      <c r="Q462" s="6"/>
      <c r="R462" s="6"/>
      <c r="S462" s="6"/>
      <c r="T462" s="6"/>
      <c r="U462" s="6"/>
      <c r="V462" s="7"/>
      <c r="W462" s="7"/>
      <c r="X462" s="136"/>
      <c r="Y462" s="7"/>
      <c r="Z462" s="7"/>
      <c r="AA462" s="7"/>
      <c r="AB462" s="6"/>
      <c r="AC462" s="6"/>
      <c r="AD462" s="6"/>
      <c r="AE462" s="6"/>
      <c r="AF462" s="6"/>
    </row>
    <row r="463" ht="14.25" customHeight="1">
      <c r="A463" s="6"/>
      <c r="B463" s="6"/>
      <c r="C463" s="6"/>
      <c r="D463" s="6"/>
      <c r="E463" s="136"/>
      <c r="F463" s="136"/>
      <c r="G463" s="136"/>
      <c r="H463" s="136"/>
      <c r="I463" s="136"/>
      <c r="J463" s="136"/>
      <c r="K463" s="136"/>
      <c r="L463" s="137"/>
      <c r="M463" s="136"/>
      <c r="N463" s="136"/>
      <c r="O463" s="136"/>
      <c r="P463" s="7"/>
      <c r="Q463" s="6"/>
      <c r="R463" s="6"/>
      <c r="S463" s="6"/>
      <c r="T463" s="6"/>
      <c r="U463" s="6"/>
      <c r="V463" s="7"/>
      <c r="W463" s="7"/>
      <c r="X463" s="136"/>
      <c r="Y463" s="7"/>
      <c r="Z463" s="7"/>
      <c r="AA463" s="7"/>
      <c r="AB463" s="6"/>
      <c r="AC463" s="6"/>
      <c r="AD463" s="6"/>
      <c r="AE463" s="6"/>
      <c r="AF463" s="6"/>
    </row>
    <row r="464" ht="14.25" customHeight="1">
      <c r="A464" s="6"/>
      <c r="B464" s="6"/>
      <c r="C464" s="6"/>
      <c r="D464" s="6"/>
      <c r="E464" s="136"/>
      <c r="F464" s="136"/>
      <c r="G464" s="136"/>
      <c r="H464" s="136"/>
      <c r="I464" s="136"/>
      <c r="J464" s="136"/>
      <c r="K464" s="136"/>
      <c r="L464" s="137"/>
      <c r="M464" s="136"/>
      <c r="N464" s="136"/>
      <c r="O464" s="136"/>
      <c r="P464" s="7"/>
      <c r="Q464" s="6"/>
      <c r="R464" s="6"/>
      <c r="S464" s="6"/>
      <c r="T464" s="6"/>
      <c r="U464" s="6"/>
      <c r="V464" s="7"/>
      <c r="W464" s="7"/>
      <c r="X464" s="136"/>
      <c r="Y464" s="7"/>
      <c r="Z464" s="7"/>
      <c r="AA464" s="7"/>
      <c r="AB464" s="6"/>
      <c r="AC464" s="6"/>
      <c r="AD464" s="6"/>
      <c r="AE464" s="6"/>
      <c r="AF464" s="6"/>
    </row>
    <row r="465" ht="14.25" customHeight="1">
      <c r="A465" s="6"/>
      <c r="B465" s="6"/>
      <c r="C465" s="6"/>
      <c r="D465" s="6"/>
      <c r="E465" s="136"/>
      <c r="F465" s="136"/>
      <c r="G465" s="136"/>
      <c r="H465" s="136"/>
      <c r="I465" s="136"/>
      <c r="J465" s="136"/>
      <c r="K465" s="136"/>
      <c r="L465" s="137"/>
      <c r="M465" s="136"/>
      <c r="N465" s="136"/>
      <c r="O465" s="136"/>
      <c r="P465" s="7"/>
      <c r="Q465" s="6"/>
      <c r="R465" s="6"/>
      <c r="S465" s="6"/>
      <c r="T465" s="6"/>
      <c r="U465" s="6"/>
      <c r="V465" s="7"/>
      <c r="W465" s="7"/>
      <c r="X465" s="136"/>
      <c r="Y465" s="7"/>
      <c r="Z465" s="7"/>
      <c r="AA465" s="7"/>
      <c r="AB465" s="6"/>
      <c r="AC465" s="6"/>
      <c r="AD465" s="6"/>
      <c r="AE465" s="6"/>
      <c r="AF465" s="6"/>
    </row>
    <row r="466" ht="14.25" customHeight="1">
      <c r="A466" s="6"/>
      <c r="B466" s="6"/>
      <c r="C466" s="6"/>
      <c r="D466" s="6"/>
      <c r="E466" s="136"/>
      <c r="F466" s="136"/>
      <c r="G466" s="136"/>
      <c r="H466" s="136"/>
      <c r="I466" s="136"/>
      <c r="J466" s="136"/>
      <c r="K466" s="136"/>
      <c r="L466" s="137"/>
      <c r="M466" s="136"/>
      <c r="N466" s="136"/>
      <c r="O466" s="136"/>
      <c r="P466" s="7"/>
      <c r="Q466" s="6"/>
      <c r="R466" s="6"/>
      <c r="S466" s="6"/>
      <c r="T466" s="6"/>
      <c r="U466" s="6"/>
      <c r="V466" s="7"/>
      <c r="W466" s="7"/>
      <c r="X466" s="136"/>
      <c r="Y466" s="7"/>
      <c r="Z466" s="7"/>
      <c r="AA466" s="7"/>
      <c r="AB466" s="6"/>
      <c r="AC466" s="6"/>
      <c r="AD466" s="6"/>
      <c r="AE466" s="6"/>
      <c r="AF466" s="6"/>
    </row>
    <row r="467" ht="14.25" customHeight="1">
      <c r="A467" s="6"/>
      <c r="B467" s="6"/>
      <c r="C467" s="6"/>
      <c r="D467" s="6"/>
      <c r="E467" s="136"/>
      <c r="F467" s="136"/>
      <c r="G467" s="136"/>
      <c r="H467" s="136"/>
      <c r="I467" s="136"/>
      <c r="J467" s="136"/>
      <c r="K467" s="136"/>
      <c r="L467" s="137"/>
      <c r="M467" s="136"/>
      <c r="N467" s="136"/>
      <c r="O467" s="136"/>
      <c r="P467" s="7"/>
      <c r="Q467" s="6"/>
      <c r="R467" s="6"/>
      <c r="S467" s="6"/>
      <c r="T467" s="6"/>
      <c r="U467" s="6"/>
      <c r="V467" s="7"/>
      <c r="W467" s="7"/>
      <c r="X467" s="136"/>
      <c r="Y467" s="7"/>
      <c r="Z467" s="7"/>
      <c r="AA467" s="7"/>
      <c r="AB467" s="6"/>
      <c r="AC467" s="6"/>
      <c r="AD467" s="6"/>
      <c r="AE467" s="6"/>
      <c r="AF467" s="6"/>
    </row>
    <row r="468" ht="14.25" customHeight="1">
      <c r="A468" s="6"/>
      <c r="B468" s="6"/>
      <c r="C468" s="6"/>
      <c r="D468" s="6"/>
      <c r="E468" s="136"/>
      <c r="F468" s="136"/>
      <c r="G468" s="136"/>
      <c r="H468" s="136"/>
      <c r="I468" s="136"/>
      <c r="J468" s="136"/>
      <c r="K468" s="136"/>
      <c r="L468" s="137"/>
      <c r="M468" s="136"/>
      <c r="N468" s="136"/>
      <c r="O468" s="136"/>
      <c r="P468" s="7"/>
      <c r="Q468" s="6"/>
      <c r="R468" s="6"/>
      <c r="S468" s="6"/>
      <c r="T468" s="6"/>
      <c r="U468" s="6"/>
      <c r="V468" s="7"/>
      <c r="W468" s="7"/>
      <c r="X468" s="136"/>
      <c r="Y468" s="7"/>
      <c r="Z468" s="7"/>
      <c r="AA468" s="7"/>
      <c r="AB468" s="6"/>
      <c r="AC468" s="6"/>
      <c r="AD468" s="6"/>
      <c r="AE468" s="6"/>
      <c r="AF468" s="6"/>
    </row>
    <row r="469" ht="14.25" customHeight="1">
      <c r="A469" s="6"/>
      <c r="B469" s="6"/>
      <c r="C469" s="6"/>
      <c r="D469" s="6"/>
      <c r="E469" s="136"/>
      <c r="F469" s="136"/>
      <c r="G469" s="136"/>
      <c r="H469" s="136"/>
      <c r="I469" s="136"/>
      <c r="J469" s="136"/>
      <c r="K469" s="136"/>
      <c r="L469" s="137"/>
      <c r="M469" s="136"/>
      <c r="N469" s="136"/>
      <c r="O469" s="136"/>
      <c r="P469" s="7"/>
      <c r="Q469" s="6"/>
      <c r="R469" s="6"/>
      <c r="S469" s="6"/>
      <c r="T469" s="6"/>
      <c r="U469" s="6"/>
      <c r="V469" s="7"/>
      <c r="W469" s="7"/>
      <c r="X469" s="136"/>
      <c r="Y469" s="7"/>
      <c r="Z469" s="7"/>
      <c r="AA469" s="7"/>
      <c r="AB469" s="6"/>
      <c r="AC469" s="6"/>
      <c r="AD469" s="6"/>
      <c r="AE469" s="6"/>
      <c r="AF469" s="6"/>
    </row>
    <row r="470" ht="14.25" customHeight="1">
      <c r="A470" s="6"/>
      <c r="B470" s="6"/>
      <c r="C470" s="6"/>
      <c r="D470" s="6"/>
      <c r="E470" s="136"/>
      <c r="F470" s="136"/>
      <c r="G470" s="136"/>
      <c r="H470" s="136"/>
      <c r="I470" s="136"/>
      <c r="J470" s="136"/>
      <c r="K470" s="136"/>
      <c r="L470" s="137"/>
      <c r="M470" s="136"/>
      <c r="N470" s="136"/>
      <c r="O470" s="136"/>
      <c r="P470" s="7"/>
      <c r="Q470" s="6"/>
      <c r="R470" s="6"/>
      <c r="S470" s="6"/>
      <c r="T470" s="6"/>
      <c r="U470" s="6"/>
      <c r="V470" s="7"/>
      <c r="W470" s="7"/>
      <c r="X470" s="136"/>
      <c r="Y470" s="7"/>
      <c r="Z470" s="7"/>
      <c r="AA470" s="7"/>
      <c r="AB470" s="6"/>
      <c r="AC470" s="6"/>
      <c r="AD470" s="6"/>
      <c r="AE470" s="6"/>
      <c r="AF470" s="6"/>
    </row>
    <row r="471" ht="14.25" customHeight="1">
      <c r="A471" s="6"/>
      <c r="B471" s="6"/>
      <c r="C471" s="6"/>
      <c r="D471" s="6"/>
      <c r="E471" s="136"/>
      <c r="F471" s="136"/>
      <c r="G471" s="136"/>
      <c r="H471" s="136"/>
      <c r="I471" s="136"/>
      <c r="J471" s="136"/>
      <c r="K471" s="136"/>
      <c r="L471" s="137"/>
      <c r="M471" s="136"/>
      <c r="N471" s="136"/>
      <c r="O471" s="136"/>
      <c r="P471" s="7"/>
      <c r="Q471" s="6"/>
      <c r="R471" s="6"/>
      <c r="S471" s="6"/>
      <c r="T471" s="6"/>
      <c r="U471" s="6"/>
      <c r="V471" s="7"/>
      <c r="W471" s="7"/>
      <c r="X471" s="136"/>
      <c r="Y471" s="7"/>
      <c r="Z471" s="7"/>
      <c r="AA471" s="7"/>
      <c r="AB471" s="6"/>
      <c r="AC471" s="6"/>
      <c r="AD471" s="6"/>
      <c r="AE471" s="6"/>
      <c r="AF471" s="6"/>
    </row>
    <row r="472" ht="14.25" customHeight="1">
      <c r="A472" s="6"/>
      <c r="B472" s="6"/>
      <c r="C472" s="6"/>
      <c r="D472" s="6"/>
      <c r="E472" s="136"/>
      <c r="F472" s="136"/>
      <c r="G472" s="136"/>
      <c r="H472" s="136"/>
      <c r="I472" s="136"/>
      <c r="J472" s="136"/>
      <c r="K472" s="136"/>
      <c r="L472" s="137"/>
      <c r="M472" s="136"/>
      <c r="N472" s="136"/>
      <c r="O472" s="136"/>
      <c r="P472" s="7"/>
      <c r="Q472" s="6"/>
      <c r="R472" s="6"/>
      <c r="S472" s="6"/>
      <c r="T472" s="6"/>
      <c r="U472" s="6"/>
      <c r="V472" s="7"/>
      <c r="W472" s="7"/>
      <c r="X472" s="136"/>
      <c r="Y472" s="7"/>
      <c r="Z472" s="7"/>
      <c r="AA472" s="7"/>
      <c r="AB472" s="6"/>
      <c r="AC472" s="6"/>
      <c r="AD472" s="6"/>
      <c r="AE472" s="6"/>
      <c r="AF472" s="6"/>
    </row>
    <row r="473" ht="14.25" customHeight="1">
      <c r="A473" s="6"/>
      <c r="B473" s="6"/>
      <c r="C473" s="6"/>
      <c r="D473" s="6"/>
      <c r="E473" s="136"/>
      <c r="F473" s="136"/>
      <c r="G473" s="136"/>
      <c r="H473" s="136"/>
      <c r="I473" s="136"/>
      <c r="J473" s="136"/>
      <c r="K473" s="136"/>
      <c r="L473" s="137"/>
      <c r="M473" s="136"/>
      <c r="N473" s="136"/>
      <c r="O473" s="136"/>
      <c r="P473" s="7"/>
      <c r="Q473" s="6"/>
      <c r="R473" s="6"/>
      <c r="S473" s="6"/>
      <c r="T473" s="6"/>
      <c r="U473" s="6"/>
      <c r="V473" s="7"/>
      <c r="W473" s="7"/>
      <c r="X473" s="136"/>
      <c r="Y473" s="7"/>
      <c r="Z473" s="7"/>
      <c r="AA473" s="7"/>
      <c r="AB473" s="6"/>
      <c r="AC473" s="6"/>
      <c r="AD473" s="6"/>
      <c r="AE473" s="6"/>
      <c r="AF473" s="6"/>
    </row>
    <row r="474" ht="14.25" customHeight="1">
      <c r="A474" s="6"/>
      <c r="B474" s="6"/>
      <c r="C474" s="6"/>
      <c r="D474" s="6"/>
      <c r="E474" s="136"/>
      <c r="F474" s="136"/>
      <c r="G474" s="136"/>
      <c r="H474" s="136"/>
      <c r="I474" s="136"/>
      <c r="J474" s="136"/>
      <c r="K474" s="136"/>
      <c r="L474" s="137"/>
      <c r="M474" s="136"/>
      <c r="N474" s="136"/>
      <c r="O474" s="136"/>
      <c r="P474" s="7"/>
      <c r="Q474" s="6"/>
      <c r="R474" s="6"/>
      <c r="S474" s="6"/>
      <c r="T474" s="6"/>
      <c r="U474" s="6"/>
      <c r="V474" s="7"/>
      <c r="W474" s="7"/>
      <c r="X474" s="136"/>
      <c r="Y474" s="7"/>
      <c r="Z474" s="7"/>
      <c r="AA474" s="7"/>
      <c r="AB474" s="6"/>
      <c r="AC474" s="6"/>
      <c r="AD474" s="6"/>
      <c r="AE474" s="6"/>
      <c r="AF474" s="6"/>
    </row>
    <row r="475" ht="14.25" customHeight="1">
      <c r="A475" s="6"/>
      <c r="B475" s="6"/>
      <c r="C475" s="6"/>
      <c r="D475" s="6"/>
      <c r="E475" s="136"/>
      <c r="F475" s="136"/>
      <c r="G475" s="136"/>
      <c r="H475" s="136"/>
      <c r="I475" s="136"/>
      <c r="J475" s="136"/>
      <c r="K475" s="136"/>
      <c r="L475" s="137"/>
      <c r="M475" s="136"/>
      <c r="N475" s="136"/>
      <c r="O475" s="136"/>
      <c r="P475" s="7"/>
      <c r="Q475" s="6"/>
      <c r="R475" s="6"/>
      <c r="S475" s="6"/>
      <c r="T475" s="6"/>
      <c r="U475" s="6"/>
      <c r="V475" s="7"/>
      <c r="W475" s="7"/>
      <c r="X475" s="136"/>
      <c r="Y475" s="7"/>
      <c r="Z475" s="7"/>
      <c r="AA475" s="7"/>
      <c r="AB475" s="6"/>
      <c r="AC475" s="6"/>
      <c r="AD475" s="6"/>
      <c r="AE475" s="6"/>
      <c r="AF475" s="6"/>
    </row>
    <row r="476" ht="14.25" customHeight="1">
      <c r="A476" s="6"/>
      <c r="B476" s="6"/>
      <c r="C476" s="6"/>
      <c r="D476" s="6"/>
      <c r="E476" s="136"/>
      <c r="F476" s="136"/>
      <c r="G476" s="136"/>
      <c r="H476" s="136"/>
      <c r="I476" s="136"/>
      <c r="J476" s="136"/>
      <c r="K476" s="136"/>
      <c r="L476" s="137"/>
      <c r="M476" s="136"/>
      <c r="N476" s="136"/>
      <c r="O476" s="136"/>
      <c r="P476" s="7"/>
      <c r="Q476" s="6"/>
      <c r="R476" s="6"/>
      <c r="S476" s="6"/>
      <c r="T476" s="6"/>
      <c r="U476" s="6"/>
      <c r="V476" s="7"/>
      <c r="W476" s="7"/>
      <c r="X476" s="136"/>
      <c r="Y476" s="7"/>
      <c r="Z476" s="7"/>
      <c r="AA476" s="7"/>
      <c r="AB476" s="6"/>
      <c r="AC476" s="6"/>
      <c r="AD476" s="6"/>
      <c r="AE476" s="6"/>
      <c r="AF476" s="6"/>
    </row>
    <row r="477" ht="14.25" customHeight="1">
      <c r="A477" s="6"/>
      <c r="B477" s="6"/>
      <c r="C477" s="6"/>
      <c r="D477" s="6"/>
      <c r="E477" s="136"/>
      <c r="F477" s="136"/>
      <c r="G477" s="136"/>
      <c r="H477" s="136"/>
      <c r="I477" s="136"/>
      <c r="J477" s="136"/>
      <c r="K477" s="136"/>
      <c r="L477" s="137"/>
      <c r="M477" s="136"/>
      <c r="N477" s="136"/>
      <c r="O477" s="136"/>
      <c r="P477" s="7"/>
      <c r="Q477" s="6"/>
      <c r="R477" s="6"/>
      <c r="S477" s="6"/>
      <c r="T477" s="6"/>
      <c r="U477" s="6"/>
      <c r="V477" s="7"/>
      <c r="W477" s="7"/>
      <c r="X477" s="136"/>
      <c r="Y477" s="7"/>
      <c r="Z477" s="7"/>
      <c r="AA477" s="7"/>
      <c r="AB477" s="6"/>
      <c r="AC477" s="6"/>
      <c r="AD477" s="6"/>
      <c r="AE477" s="6"/>
      <c r="AF477" s="6"/>
    </row>
    <row r="478" ht="14.25" customHeight="1">
      <c r="A478" s="6"/>
      <c r="B478" s="6"/>
      <c r="C478" s="6"/>
      <c r="D478" s="6"/>
      <c r="E478" s="136"/>
      <c r="F478" s="136"/>
      <c r="G478" s="136"/>
      <c r="H478" s="136"/>
      <c r="I478" s="136"/>
      <c r="J478" s="136"/>
      <c r="K478" s="136"/>
      <c r="L478" s="137"/>
      <c r="M478" s="136"/>
      <c r="N478" s="136"/>
      <c r="O478" s="136"/>
      <c r="P478" s="7"/>
      <c r="Q478" s="6"/>
      <c r="R478" s="6"/>
      <c r="S478" s="6"/>
      <c r="T478" s="6"/>
      <c r="U478" s="6"/>
      <c r="V478" s="7"/>
      <c r="W478" s="7"/>
      <c r="X478" s="136"/>
      <c r="Y478" s="7"/>
      <c r="Z478" s="7"/>
      <c r="AA478" s="7"/>
      <c r="AB478" s="6"/>
      <c r="AC478" s="6"/>
      <c r="AD478" s="6"/>
      <c r="AE478" s="6"/>
      <c r="AF478" s="6"/>
    </row>
    <row r="479" ht="14.25" customHeight="1">
      <c r="A479" s="6"/>
      <c r="B479" s="6"/>
      <c r="C479" s="6"/>
      <c r="D479" s="6"/>
      <c r="E479" s="136"/>
      <c r="F479" s="136"/>
      <c r="G479" s="136"/>
      <c r="H479" s="136"/>
      <c r="I479" s="136"/>
      <c r="J479" s="136"/>
      <c r="K479" s="136"/>
      <c r="L479" s="137"/>
      <c r="M479" s="136"/>
      <c r="N479" s="136"/>
      <c r="O479" s="136"/>
      <c r="P479" s="7"/>
      <c r="Q479" s="6"/>
      <c r="R479" s="6"/>
      <c r="S479" s="6"/>
      <c r="T479" s="6"/>
      <c r="U479" s="6"/>
      <c r="V479" s="7"/>
      <c r="W479" s="7"/>
      <c r="X479" s="136"/>
      <c r="Y479" s="7"/>
      <c r="Z479" s="7"/>
      <c r="AA479" s="7"/>
      <c r="AB479" s="6"/>
      <c r="AC479" s="6"/>
      <c r="AD479" s="6"/>
      <c r="AE479" s="6"/>
      <c r="AF479" s="6"/>
    </row>
    <row r="480" ht="14.25" customHeight="1">
      <c r="A480" s="6"/>
      <c r="B480" s="6"/>
      <c r="C480" s="6"/>
      <c r="D480" s="6"/>
      <c r="E480" s="136"/>
      <c r="F480" s="136"/>
      <c r="G480" s="136"/>
      <c r="H480" s="136"/>
      <c r="I480" s="136"/>
      <c r="J480" s="136"/>
      <c r="K480" s="136"/>
      <c r="L480" s="137"/>
      <c r="M480" s="136"/>
      <c r="N480" s="136"/>
      <c r="O480" s="136"/>
      <c r="P480" s="7"/>
      <c r="Q480" s="6"/>
      <c r="R480" s="6"/>
      <c r="S480" s="6"/>
      <c r="T480" s="6"/>
      <c r="U480" s="6"/>
      <c r="V480" s="7"/>
      <c r="W480" s="7"/>
      <c r="X480" s="136"/>
      <c r="Y480" s="7"/>
      <c r="Z480" s="7"/>
      <c r="AA480" s="7"/>
      <c r="AB480" s="6"/>
      <c r="AC480" s="6"/>
      <c r="AD480" s="6"/>
      <c r="AE480" s="6"/>
      <c r="AF480" s="6"/>
    </row>
    <row r="481" ht="14.25" customHeight="1">
      <c r="A481" s="6"/>
      <c r="B481" s="6"/>
      <c r="C481" s="6"/>
      <c r="D481" s="6"/>
      <c r="E481" s="136"/>
      <c r="F481" s="136"/>
      <c r="G481" s="136"/>
      <c r="H481" s="136"/>
      <c r="I481" s="136"/>
      <c r="J481" s="136"/>
      <c r="K481" s="136"/>
      <c r="L481" s="137"/>
      <c r="M481" s="136"/>
      <c r="N481" s="136"/>
      <c r="O481" s="136"/>
      <c r="P481" s="7"/>
      <c r="Q481" s="6"/>
      <c r="R481" s="6"/>
      <c r="S481" s="6"/>
      <c r="T481" s="6"/>
      <c r="U481" s="6"/>
      <c r="V481" s="7"/>
      <c r="W481" s="7"/>
      <c r="X481" s="136"/>
      <c r="Y481" s="7"/>
      <c r="Z481" s="7"/>
      <c r="AA481" s="7"/>
      <c r="AB481" s="6"/>
      <c r="AC481" s="6"/>
      <c r="AD481" s="6"/>
      <c r="AE481" s="6"/>
      <c r="AF481" s="6"/>
    </row>
    <row r="482" ht="14.25" customHeight="1">
      <c r="A482" s="6"/>
      <c r="B482" s="6"/>
      <c r="C482" s="6"/>
      <c r="D482" s="6"/>
      <c r="E482" s="136"/>
      <c r="F482" s="136"/>
      <c r="G482" s="136"/>
      <c r="H482" s="136"/>
      <c r="I482" s="136"/>
      <c r="J482" s="136"/>
      <c r="K482" s="136"/>
      <c r="L482" s="137"/>
      <c r="M482" s="136"/>
      <c r="N482" s="136"/>
      <c r="O482" s="136"/>
      <c r="P482" s="7"/>
      <c r="Q482" s="6"/>
      <c r="R482" s="6"/>
      <c r="S482" s="6"/>
      <c r="T482" s="6"/>
      <c r="U482" s="6"/>
      <c r="V482" s="7"/>
      <c r="W482" s="7"/>
      <c r="X482" s="136"/>
      <c r="Y482" s="7"/>
      <c r="Z482" s="7"/>
      <c r="AA482" s="7"/>
      <c r="AB482" s="6"/>
      <c r="AC482" s="6"/>
      <c r="AD482" s="6"/>
      <c r="AE482" s="6"/>
      <c r="AF482" s="6"/>
    </row>
    <row r="483" ht="14.25" customHeight="1">
      <c r="A483" s="6"/>
      <c r="B483" s="6"/>
      <c r="C483" s="6"/>
      <c r="D483" s="6"/>
      <c r="E483" s="136"/>
      <c r="F483" s="136"/>
      <c r="G483" s="136"/>
      <c r="H483" s="136"/>
      <c r="I483" s="136"/>
      <c r="J483" s="136"/>
      <c r="K483" s="136"/>
      <c r="L483" s="137"/>
      <c r="M483" s="136"/>
      <c r="N483" s="136"/>
      <c r="O483" s="136"/>
      <c r="P483" s="7"/>
      <c r="Q483" s="6"/>
      <c r="R483" s="6"/>
      <c r="S483" s="6"/>
      <c r="T483" s="6"/>
      <c r="U483" s="6"/>
      <c r="V483" s="7"/>
      <c r="W483" s="7"/>
      <c r="X483" s="136"/>
      <c r="Y483" s="7"/>
      <c r="Z483" s="7"/>
      <c r="AA483" s="7"/>
      <c r="AB483" s="6"/>
      <c r="AC483" s="6"/>
      <c r="AD483" s="6"/>
      <c r="AE483" s="6"/>
      <c r="AF483" s="6"/>
    </row>
    <row r="484" ht="14.25" customHeight="1">
      <c r="A484" s="6"/>
      <c r="B484" s="6"/>
      <c r="C484" s="6"/>
      <c r="D484" s="6"/>
      <c r="E484" s="136"/>
      <c r="F484" s="136"/>
      <c r="G484" s="136"/>
      <c r="H484" s="136"/>
      <c r="I484" s="136"/>
      <c r="J484" s="136"/>
      <c r="K484" s="136"/>
      <c r="L484" s="137"/>
      <c r="M484" s="136"/>
      <c r="N484" s="136"/>
      <c r="O484" s="136"/>
      <c r="P484" s="7"/>
      <c r="Q484" s="6"/>
      <c r="R484" s="6"/>
      <c r="S484" s="6"/>
      <c r="T484" s="6"/>
      <c r="U484" s="6"/>
      <c r="V484" s="7"/>
      <c r="W484" s="7"/>
      <c r="X484" s="136"/>
      <c r="Y484" s="7"/>
      <c r="Z484" s="7"/>
      <c r="AA484" s="7"/>
      <c r="AB484" s="6"/>
      <c r="AC484" s="6"/>
      <c r="AD484" s="6"/>
      <c r="AE484" s="6"/>
      <c r="AF484" s="6"/>
    </row>
    <row r="485" ht="14.25" customHeight="1">
      <c r="A485" s="6"/>
      <c r="B485" s="6"/>
      <c r="C485" s="6"/>
      <c r="D485" s="6"/>
      <c r="E485" s="136"/>
      <c r="F485" s="136"/>
      <c r="G485" s="136"/>
      <c r="H485" s="136"/>
      <c r="I485" s="136"/>
      <c r="J485" s="136"/>
      <c r="K485" s="136"/>
      <c r="L485" s="137"/>
      <c r="M485" s="136"/>
      <c r="N485" s="136"/>
      <c r="O485" s="136"/>
      <c r="P485" s="7"/>
      <c r="Q485" s="6"/>
      <c r="R485" s="6"/>
      <c r="S485" s="6"/>
      <c r="T485" s="6"/>
      <c r="U485" s="6"/>
      <c r="V485" s="7"/>
      <c r="W485" s="7"/>
      <c r="X485" s="136"/>
      <c r="Y485" s="7"/>
      <c r="Z485" s="7"/>
      <c r="AA485" s="7"/>
      <c r="AB485" s="6"/>
      <c r="AC485" s="6"/>
      <c r="AD485" s="6"/>
      <c r="AE485" s="6"/>
      <c r="AF485" s="6"/>
    </row>
    <row r="486" ht="14.25" customHeight="1">
      <c r="A486" s="6"/>
      <c r="B486" s="6"/>
      <c r="C486" s="6"/>
      <c r="D486" s="6"/>
      <c r="E486" s="136"/>
      <c r="F486" s="136"/>
      <c r="G486" s="136"/>
      <c r="H486" s="136"/>
      <c r="I486" s="136"/>
      <c r="J486" s="136"/>
      <c r="K486" s="136"/>
      <c r="L486" s="137"/>
      <c r="M486" s="136"/>
      <c r="N486" s="136"/>
      <c r="O486" s="136"/>
      <c r="P486" s="7"/>
      <c r="Q486" s="6"/>
      <c r="R486" s="6"/>
      <c r="S486" s="6"/>
      <c r="T486" s="6"/>
      <c r="U486" s="6"/>
      <c r="V486" s="7"/>
      <c r="W486" s="7"/>
      <c r="X486" s="136"/>
      <c r="Y486" s="7"/>
      <c r="Z486" s="7"/>
      <c r="AA486" s="7"/>
      <c r="AB486" s="6"/>
      <c r="AC486" s="6"/>
      <c r="AD486" s="6"/>
      <c r="AE486" s="6"/>
      <c r="AF486" s="6"/>
    </row>
    <row r="487" ht="14.25" customHeight="1">
      <c r="A487" s="6"/>
      <c r="B487" s="6"/>
      <c r="C487" s="6"/>
      <c r="D487" s="6"/>
      <c r="E487" s="136"/>
      <c r="F487" s="136"/>
      <c r="G487" s="136"/>
      <c r="H487" s="136"/>
      <c r="I487" s="136"/>
      <c r="J487" s="136"/>
      <c r="K487" s="136"/>
      <c r="L487" s="137"/>
      <c r="M487" s="136"/>
      <c r="N487" s="136"/>
      <c r="O487" s="136"/>
      <c r="P487" s="7"/>
      <c r="Q487" s="6"/>
      <c r="R487" s="6"/>
      <c r="S487" s="6"/>
      <c r="T487" s="6"/>
      <c r="U487" s="6"/>
      <c r="V487" s="7"/>
      <c r="W487" s="7"/>
      <c r="X487" s="136"/>
      <c r="Y487" s="7"/>
      <c r="Z487" s="7"/>
      <c r="AA487" s="7"/>
      <c r="AB487" s="6"/>
      <c r="AC487" s="6"/>
      <c r="AD487" s="6"/>
      <c r="AE487" s="6"/>
      <c r="AF487" s="6"/>
    </row>
    <row r="488" ht="14.25" customHeight="1">
      <c r="A488" s="6"/>
      <c r="B488" s="6"/>
      <c r="C488" s="6"/>
      <c r="D488" s="6"/>
      <c r="E488" s="136"/>
      <c r="F488" s="136"/>
      <c r="G488" s="136"/>
      <c r="H488" s="136"/>
      <c r="I488" s="136"/>
      <c r="J488" s="136"/>
      <c r="K488" s="136"/>
      <c r="L488" s="137"/>
      <c r="M488" s="136"/>
      <c r="N488" s="136"/>
      <c r="O488" s="136"/>
      <c r="P488" s="7"/>
      <c r="Q488" s="6"/>
      <c r="R488" s="6"/>
      <c r="S488" s="6"/>
      <c r="T488" s="6"/>
      <c r="U488" s="6"/>
      <c r="V488" s="7"/>
      <c r="W488" s="7"/>
      <c r="X488" s="136"/>
      <c r="Y488" s="7"/>
      <c r="Z488" s="7"/>
      <c r="AA488" s="7"/>
      <c r="AB488" s="6"/>
      <c r="AC488" s="6"/>
      <c r="AD488" s="6"/>
      <c r="AE488" s="6"/>
      <c r="AF488" s="6"/>
    </row>
    <row r="489" ht="14.25" customHeight="1">
      <c r="A489" s="6"/>
      <c r="B489" s="6"/>
      <c r="C489" s="6"/>
      <c r="D489" s="6"/>
      <c r="E489" s="136"/>
      <c r="F489" s="136"/>
      <c r="G489" s="136"/>
      <c r="H489" s="136"/>
      <c r="I489" s="136"/>
      <c r="J489" s="136"/>
      <c r="K489" s="136"/>
      <c r="L489" s="137"/>
      <c r="M489" s="136"/>
      <c r="N489" s="136"/>
      <c r="O489" s="136"/>
      <c r="P489" s="7"/>
      <c r="Q489" s="6"/>
      <c r="R489" s="6"/>
      <c r="S489" s="6"/>
      <c r="T489" s="6"/>
      <c r="U489" s="6"/>
      <c r="V489" s="7"/>
      <c r="W489" s="7"/>
      <c r="X489" s="136"/>
      <c r="Y489" s="7"/>
      <c r="Z489" s="7"/>
      <c r="AA489" s="7"/>
      <c r="AB489" s="6"/>
      <c r="AC489" s="6"/>
      <c r="AD489" s="6"/>
      <c r="AE489" s="6"/>
      <c r="AF489" s="6"/>
    </row>
    <row r="490" ht="14.25" customHeight="1">
      <c r="A490" s="6"/>
      <c r="B490" s="6"/>
      <c r="C490" s="6"/>
      <c r="D490" s="6"/>
      <c r="E490" s="136"/>
      <c r="F490" s="136"/>
      <c r="G490" s="136"/>
      <c r="H490" s="136"/>
      <c r="I490" s="136"/>
      <c r="J490" s="136"/>
      <c r="K490" s="136"/>
      <c r="L490" s="137"/>
      <c r="M490" s="136"/>
      <c r="N490" s="136"/>
      <c r="O490" s="136"/>
      <c r="P490" s="7"/>
      <c r="Q490" s="6"/>
      <c r="R490" s="6"/>
      <c r="S490" s="6"/>
      <c r="T490" s="6"/>
      <c r="U490" s="6"/>
      <c r="V490" s="7"/>
      <c r="W490" s="7"/>
      <c r="X490" s="136"/>
      <c r="Y490" s="7"/>
      <c r="Z490" s="7"/>
      <c r="AA490" s="7"/>
      <c r="AB490" s="6"/>
      <c r="AC490" s="6"/>
      <c r="AD490" s="6"/>
      <c r="AE490" s="6"/>
      <c r="AF490" s="6"/>
    </row>
    <row r="491" ht="14.25" customHeight="1">
      <c r="A491" s="6"/>
      <c r="B491" s="6"/>
      <c r="C491" s="6"/>
      <c r="D491" s="6"/>
      <c r="E491" s="136"/>
      <c r="F491" s="136"/>
      <c r="G491" s="136"/>
      <c r="H491" s="136"/>
      <c r="I491" s="136"/>
      <c r="J491" s="136"/>
      <c r="K491" s="136"/>
      <c r="L491" s="137"/>
      <c r="M491" s="136"/>
      <c r="N491" s="136"/>
      <c r="O491" s="136"/>
      <c r="P491" s="7"/>
      <c r="Q491" s="6"/>
      <c r="R491" s="6"/>
      <c r="S491" s="6"/>
      <c r="T491" s="6"/>
      <c r="U491" s="6"/>
      <c r="V491" s="7"/>
      <c r="W491" s="7"/>
      <c r="X491" s="136"/>
      <c r="Y491" s="7"/>
      <c r="Z491" s="7"/>
      <c r="AA491" s="7"/>
      <c r="AB491" s="6"/>
      <c r="AC491" s="6"/>
      <c r="AD491" s="6"/>
      <c r="AE491" s="6"/>
      <c r="AF491" s="6"/>
    </row>
    <row r="492" ht="14.25" customHeight="1">
      <c r="A492" s="6"/>
      <c r="B492" s="6"/>
      <c r="C492" s="6"/>
      <c r="D492" s="6"/>
      <c r="E492" s="136"/>
      <c r="F492" s="136"/>
      <c r="G492" s="136"/>
      <c r="H492" s="136"/>
      <c r="I492" s="136"/>
      <c r="J492" s="136"/>
      <c r="K492" s="136"/>
      <c r="L492" s="137"/>
      <c r="M492" s="136"/>
      <c r="N492" s="136"/>
      <c r="O492" s="136"/>
      <c r="P492" s="7"/>
      <c r="Q492" s="6"/>
      <c r="R492" s="6"/>
      <c r="S492" s="6"/>
      <c r="T492" s="6"/>
      <c r="U492" s="6"/>
      <c r="V492" s="7"/>
      <c r="W492" s="7"/>
      <c r="X492" s="136"/>
      <c r="Y492" s="7"/>
      <c r="Z492" s="7"/>
      <c r="AA492" s="7"/>
      <c r="AB492" s="6"/>
      <c r="AC492" s="6"/>
      <c r="AD492" s="6"/>
      <c r="AE492" s="6"/>
      <c r="AF492" s="6"/>
    </row>
    <row r="493" ht="14.25" customHeight="1">
      <c r="A493" s="6"/>
      <c r="B493" s="6"/>
      <c r="C493" s="6"/>
      <c r="D493" s="6"/>
      <c r="E493" s="136"/>
      <c r="F493" s="136"/>
      <c r="G493" s="136"/>
      <c r="H493" s="136"/>
      <c r="I493" s="136"/>
      <c r="J493" s="136"/>
      <c r="K493" s="136"/>
      <c r="L493" s="137"/>
      <c r="M493" s="136"/>
      <c r="N493" s="136"/>
      <c r="O493" s="136"/>
      <c r="P493" s="7"/>
      <c r="Q493" s="6"/>
      <c r="R493" s="6"/>
      <c r="S493" s="6"/>
      <c r="T493" s="6"/>
      <c r="U493" s="6"/>
      <c r="V493" s="7"/>
      <c r="W493" s="7"/>
      <c r="X493" s="136"/>
      <c r="Y493" s="7"/>
      <c r="Z493" s="7"/>
      <c r="AA493" s="7"/>
      <c r="AB493" s="6"/>
      <c r="AC493" s="6"/>
      <c r="AD493" s="6"/>
      <c r="AE493" s="6"/>
      <c r="AF493" s="6"/>
    </row>
    <row r="494" ht="14.25" customHeight="1">
      <c r="A494" s="6"/>
      <c r="B494" s="6"/>
      <c r="C494" s="6"/>
      <c r="D494" s="6"/>
      <c r="E494" s="136"/>
      <c r="F494" s="136"/>
      <c r="G494" s="136"/>
      <c r="H494" s="136"/>
      <c r="I494" s="136"/>
      <c r="J494" s="136"/>
      <c r="K494" s="136"/>
      <c r="L494" s="137"/>
      <c r="M494" s="136"/>
      <c r="N494" s="136"/>
      <c r="O494" s="136"/>
      <c r="P494" s="7"/>
      <c r="Q494" s="6"/>
      <c r="R494" s="6"/>
      <c r="S494" s="6"/>
      <c r="T494" s="6"/>
      <c r="U494" s="6"/>
      <c r="V494" s="7"/>
      <c r="W494" s="7"/>
      <c r="X494" s="136"/>
      <c r="Y494" s="7"/>
      <c r="Z494" s="7"/>
      <c r="AA494" s="7"/>
      <c r="AB494" s="6"/>
      <c r="AC494" s="6"/>
      <c r="AD494" s="6"/>
      <c r="AE494" s="6"/>
      <c r="AF494" s="6"/>
    </row>
    <row r="495" ht="14.25" customHeight="1">
      <c r="A495" s="6"/>
      <c r="B495" s="6"/>
      <c r="C495" s="6"/>
      <c r="D495" s="6"/>
      <c r="E495" s="136"/>
      <c r="F495" s="136"/>
      <c r="G495" s="136"/>
      <c r="H495" s="136"/>
      <c r="I495" s="136"/>
      <c r="J495" s="136"/>
      <c r="K495" s="136"/>
      <c r="L495" s="137"/>
      <c r="M495" s="136"/>
      <c r="N495" s="136"/>
      <c r="O495" s="136"/>
      <c r="P495" s="7"/>
      <c r="Q495" s="6"/>
      <c r="R495" s="6"/>
      <c r="S495" s="6"/>
      <c r="T495" s="6"/>
      <c r="U495" s="6"/>
      <c r="V495" s="7"/>
      <c r="W495" s="7"/>
      <c r="X495" s="136"/>
      <c r="Y495" s="7"/>
      <c r="Z495" s="7"/>
      <c r="AA495" s="7"/>
      <c r="AB495" s="6"/>
      <c r="AC495" s="6"/>
      <c r="AD495" s="6"/>
      <c r="AE495" s="6"/>
      <c r="AF495" s="6"/>
    </row>
    <row r="496" ht="14.25" customHeight="1">
      <c r="A496" s="6"/>
      <c r="B496" s="6"/>
      <c r="C496" s="6"/>
      <c r="D496" s="6"/>
      <c r="E496" s="136"/>
      <c r="F496" s="136"/>
      <c r="G496" s="136"/>
      <c r="H496" s="136"/>
      <c r="I496" s="136"/>
      <c r="J496" s="136"/>
      <c r="K496" s="136"/>
      <c r="L496" s="137"/>
      <c r="M496" s="136"/>
      <c r="N496" s="136"/>
      <c r="O496" s="136"/>
      <c r="P496" s="7"/>
      <c r="Q496" s="6"/>
      <c r="R496" s="6"/>
      <c r="S496" s="6"/>
      <c r="T496" s="6"/>
      <c r="U496" s="6"/>
      <c r="V496" s="7"/>
      <c r="W496" s="7"/>
      <c r="X496" s="136"/>
      <c r="Y496" s="7"/>
      <c r="Z496" s="7"/>
      <c r="AA496" s="7"/>
      <c r="AB496" s="6"/>
      <c r="AC496" s="6"/>
      <c r="AD496" s="6"/>
      <c r="AE496" s="6"/>
      <c r="AF496" s="6"/>
    </row>
    <row r="497" ht="14.25" customHeight="1">
      <c r="A497" s="6"/>
      <c r="B497" s="6"/>
      <c r="C497" s="6"/>
      <c r="D497" s="6"/>
      <c r="E497" s="136"/>
      <c r="F497" s="136"/>
      <c r="G497" s="136"/>
      <c r="H497" s="136"/>
      <c r="I497" s="136"/>
      <c r="J497" s="136"/>
      <c r="K497" s="136"/>
      <c r="L497" s="137"/>
      <c r="M497" s="136"/>
      <c r="N497" s="136"/>
      <c r="O497" s="136"/>
      <c r="P497" s="7"/>
      <c r="Q497" s="6"/>
      <c r="R497" s="6"/>
      <c r="S497" s="6"/>
      <c r="T497" s="6"/>
      <c r="U497" s="6"/>
      <c r="V497" s="7"/>
      <c r="W497" s="7"/>
      <c r="X497" s="136"/>
      <c r="Y497" s="7"/>
      <c r="Z497" s="7"/>
      <c r="AA497" s="7"/>
      <c r="AB497" s="6"/>
      <c r="AC497" s="6"/>
      <c r="AD497" s="6"/>
      <c r="AE497" s="6"/>
      <c r="AF497" s="6"/>
    </row>
    <row r="498" ht="14.25" customHeight="1">
      <c r="A498" s="6"/>
      <c r="B498" s="6"/>
      <c r="C498" s="6"/>
      <c r="D498" s="6"/>
      <c r="E498" s="136"/>
      <c r="F498" s="136"/>
      <c r="G498" s="136"/>
      <c r="H498" s="136"/>
      <c r="I498" s="136"/>
      <c r="J498" s="136"/>
      <c r="K498" s="136"/>
      <c r="L498" s="137"/>
      <c r="M498" s="136"/>
      <c r="N498" s="136"/>
      <c r="O498" s="136"/>
      <c r="P498" s="7"/>
      <c r="Q498" s="6"/>
      <c r="R498" s="6"/>
      <c r="S498" s="6"/>
      <c r="T498" s="6"/>
      <c r="U498" s="6"/>
      <c r="V498" s="7"/>
      <c r="W498" s="7"/>
      <c r="X498" s="136"/>
      <c r="Y498" s="7"/>
      <c r="Z498" s="7"/>
      <c r="AA498" s="7"/>
      <c r="AB498" s="6"/>
      <c r="AC498" s="6"/>
      <c r="AD498" s="6"/>
      <c r="AE498" s="6"/>
      <c r="AF498" s="6"/>
    </row>
    <row r="499" ht="14.25" customHeight="1">
      <c r="A499" s="6"/>
      <c r="B499" s="6"/>
      <c r="C499" s="6"/>
      <c r="D499" s="6"/>
      <c r="E499" s="136"/>
      <c r="F499" s="136"/>
      <c r="G499" s="136"/>
      <c r="H499" s="136"/>
      <c r="I499" s="136"/>
      <c r="J499" s="136"/>
      <c r="K499" s="136"/>
      <c r="L499" s="137"/>
      <c r="M499" s="136"/>
      <c r="N499" s="136"/>
      <c r="O499" s="136"/>
      <c r="P499" s="7"/>
      <c r="Q499" s="6"/>
      <c r="R499" s="6"/>
      <c r="S499" s="6"/>
      <c r="T499" s="6"/>
      <c r="U499" s="6"/>
      <c r="V499" s="7"/>
      <c r="W499" s="7"/>
      <c r="X499" s="136"/>
      <c r="Y499" s="7"/>
      <c r="Z499" s="7"/>
      <c r="AA499" s="7"/>
      <c r="AB499" s="6"/>
      <c r="AC499" s="6"/>
      <c r="AD499" s="6"/>
      <c r="AE499" s="6"/>
      <c r="AF499" s="6"/>
    </row>
    <row r="500" ht="14.25" customHeight="1">
      <c r="A500" s="6"/>
      <c r="B500" s="6"/>
      <c r="C500" s="6"/>
      <c r="D500" s="6"/>
      <c r="E500" s="136"/>
      <c r="F500" s="136"/>
      <c r="G500" s="136"/>
      <c r="H500" s="136"/>
      <c r="I500" s="136"/>
      <c r="J500" s="136"/>
      <c r="K500" s="136"/>
      <c r="L500" s="137"/>
      <c r="M500" s="136"/>
      <c r="N500" s="136"/>
      <c r="O500" s="136"/>
      <c r="P500" s="7"/>
      <c r="Q500" s="6"/>
      <c r="R500" s="6"/>
      <c r="S500" s="6"/>
      <c r="T500" s="6"/>
      <c r="U500" s="6"/>
      <c r="V500" s="7"/>
      <c r="W500" s="7"/>
      <c r="X500" s="136"/>
      <c r="Y500" s="7"/>
      <c r="Z500" s="7"/>
      <c r="AA500" s="7"/>
      <c r="AB500" s="6"/>
      <c r="AC500" s="6"/>
      <c r="AD500" s="6"/>
      <c r="AE500" s="6"/>
      <c r="AF500" s="6"/>
    </row>
    <row r="501" ht="14.25" customHeight="1">
      <c r="A501" s="6"/>
      <c r="B501" s="6"/>
      <c r="C501" s="6"/>
      <c r="D501" s="6"/>
      <c r="E501" s="136"/>
      <c r="F501" s="136"/>
      <c r="G501" s="136"/>
      <c r="H501" s="136"/>
      <c r="I501" s="136"/>
      <c r="J501" s="136"/>
      <c r="K501" s="136"/>
      <c r="L501" s="137"/>
      <c r="M501" s="136"/>
      <c r="N501" s="136"/>
      <c r="O501" s="136"/>
      <c r="P501" s="7"/>
      <c r="Q501" s="6"/>
      <c r="R501" s="6"/>
      <c r="S501" s="6"/>
      <c r="T501" s="6"/>
      <c r="U501" s="6"/>
      <c r="V501" s="7"/>
      <c r="W501" s="7"/>
      <c r="X501" s="136"/>
      <c r="Y501" s="7"/>
      <c r="Z501" s="7"/>
      <c r="AA501" s="7"/>
      <c r="AB501" s="6"/>
      <c r="AC501" s="6"/>
      <c r="AD501" s="6"/>
      <c r="AE501" s="6"/>
      <c r="AF501" s="6"/>
    </row>
    <row r="502" ht="14.25" customHeight="1">
      <c r="A502" s="6"/>
      <c r="B502" s="6"/>
      <c r="C502" s="6"/>
      <c r="D502" s="6"/>
      <c r="E502" s="136"/>
      <c r="F502" s="136"/>
      <c r="G502" s="136"/>
      <c r="H502" s="136"/>
      <c r="I502" s="136"/>
      <c r="J502" s="136"/>
      <c r="K502" s="136"/>
      <c r="L502" s="137"/>
      <c r="M502" s="136"/>
      <c r="N502" s="136"/>
      <c r="O502" s="136"/>
      <c r="P502" s="7"/>
      <c r="Q502" s="6"/>
      <c r="R502" s="6"/>
      <c r="S502" s="6"/>
      <c r="T502" s="6"/>
      <c r="U502" s="6"/>
      <c r="V502" s="7"/>
      <c r="W502" s="7"/>
      <c r="X502" s="136"/>
      <c r="Y502" s="7"/>
      <c r="Z502" s="7"/>
      <c r="AA502" s="7"/>
      <c r="AB502" s="6"/>
      <c r="AC502" s="6"/>
      <c r="AD502" s="6"/>
      <c r="AE502" s="6"/>
      <c r="AF502" s="6"/>
    </row>
    <row r="503" ht="14.25" customHeight="1">
      <c r="A503" s="6"/>
      <c r="B503" s="6"/>
      <c r="C503" s="6"/>
      <c r="D503" s="6"/>
      <c r="E503" s="136"/>
      <c r="F503" s="136"/>
      <c r="G503" s="136"/>
      <c r="H503" s="136"/>
      <c r="I503" s="136"/>
      <c r="J503" s="136"/>
      <c r="K503" s="136"/>
      <c r="L503" s="137"/>
      <c r="M503" s="136"/>
      <c r="N503" s="136"/>
      <c r="O503" s="136"/>
      <c r="P503" s="7"/>
      <c r="Q503" s="6"/>
      <c r="R503" s="6"/>
      <c r="S503" s="6"/>
      <c r="T503" s="6"/>
      <c r="U503" s="6"/>
      <c r="V503" s="7"/>
      <c r="W503" s="7"/>
      <c r="X503" s="136"/>
      <c r="Y503" s="7"/>
      <c r="Z503" s="7"/>
      <c r="AA503" s="7"/>
      <c r="AB503" s="6"/>
      <c r="AC503" s="6"/>
      <c r="AD503" s="6"/>
      <c r="AE503" s="6"/>
      <c r="AF503" s="6"/>
    </row>
    <row r="504" ht="14.25" customHeight="1">
      <c r="A504" s="6"/>
      <c r="B504" s="6"/>
      <c r="C504" s="6"/>
      <c r="D504" s="6"/>
      <c r="E504" s="136"/>
      <c r="F504" s="136"/>
      <c r="G504" s="136"/>
      <c r="H504" s="136"/>
      <c r="I504" s="136"/>
      <c r="J504" s="136"/>
      <c r="K504" s="136"/>
      <c r="L504" s="137"/>
      <c r="M504" s="136"/>
      <c r="N504" s="136"/>
      <c r="O504" s="136"/>
      <c r="P504" s="7"/>
      <c r="Q504" s="6"/>
      <c r="R504" s="6"/>
      <c r="S504" s="6"/>
      <c r="T504" s="6"/>
      <c r="U504" s="6"/>
      <c r="V504" s="7"/>
      <c r="W504" s="7"/>
      <c r="X504" s="136"/>
      <c r="Y504" s="7"/>
      <c r="Z504" s="7"/>
      <c r="AA504" s="7"/>
      <c r="AB504" s="6"/>
      <c r="AC504" s="6"/>
      <c r="AD504" s="6"/>
      <c r="AE504" s="6"/>
      <c r="AF504" s="6"/>
    </row>
    <row r="505" ht="14.25" customHeight="1">
      <c r="A505" s="6"/>
      <c r="B505" s="6"/>
      <c r="C505" s="6"/>
      <c r="D505" s="6"/>
      <c r="E505" s="136"/>
      <c r="F505" s="136"/>
      <c r="G505" s="136"/>
      <c r="H505" s="136"/>
      <c r="I505" s="136"/>
      <c r="J505" s="136"/>
      <c r="K505" s="136"/>
      <c r="L505" s="137"/>
      <c r="M505" s="136"/>
      <c r="N505" s="136"/>
      <c r="O505" s="136"/>
      <c r="P505" s="7"/>
      <c r="Q505" s="6"/>
      <c r="R505" s="6"/>
      <c r="S505" s="6"/>
      <c r="T505" s="6"/>
      <c r="U505" s="6"/>
      <c r="V505" s="7"/>
      <c r="W505" s="7"/>
      <c r="X505" s="136"/>
      <c r="Y505" s="7"/>
      <c r="Z505" s="7"/>
      <c r="AA505" s="7"/>
      <c r="AB505" s="6"/>
      <c r="AC505" s="6"/>
      <c r="AD505" s="6"/>
      <c r="AE505" s="6"/>
      <c r="AF505" s="6"/>
    </row>
    <row r="506" ht="14.25" customHeight="1">
      <c r="A506" s="6"/>
      <c r="B506" s="6"/>
      <c r="C506" s="6"/>
      <c r="D506" s="6"/>
      <c r="E506" s="136"/>
      <c r="F506" s="136"/>
      <c r="G506" s="136"/>
      <c r="H506" s="136"/>
      <c r="I506" s="136"/>
      <c r="J506" s="136"/>
      <c r="K506" s="136"/>
      <c r="L506" s="137"/>
      <c r="M506" s="136"/>
      <c r="N506" s="136"/>
      <c r="O506" s="136"/>
      <c r="P506" s="7"/>
      <c r="Q506" s="6"/>
      <c r="R506" s="6"/>
      <c r="S506" s="6"/>
      <c r="T506" s="6"/>
      <c r="U506" s="6"/>
      <c r="V506" s="7"/>
      <c r="W506" s="7"/>
      <c r="X506" s="136"/>
      <c r="Y506" s="7"/>
      <c r="Z506" s="7"/>
      <c r="AA506" s="7"/>
      <c r="AB506" s="6"/>
      <c r="AC506" s="6"/>
      <c r="AD506" s="6"/>
      <c r="AE506" s="6"/>
      <c r="AF506" s="6"/>
    </row>
    <row r="507" ht="14.25" customHeight="1">
      <c r="A507" s="6"/>
      <c r="B507" s="6"/>
      <c r="C507" s="6"/>
      <c r="D507" s="6"/>
      <c r="E507" s="136"/>
      <c r="F507" s="136"/>
      <c r="G507" s="136"/>
      <c r="H507" s="136"/>
      <c r="I507" s="136"/>
      <c r="J507" s="136"/>
      <c r="K507" s="136"/>
      <c r="L507" s="137"/>
      <c r="M507" s="136"/>
      <c r="N507" s="136"/>
      <c r="O507" s="136"/>
      <c r="P507" s="7"/>
      <c r="Q507" s="6"/>
      <c r="R507" s="6"/>
      <c r="S507" s="6"/>
      <c r="T507" s="6"/>
      <c r="U507" s="6"/>
      <c r="V507" s="7"/>
      <c r="W507" s="7"/>
      <c r="X507" s="136"/>
      <c r="Y507" s="7"/>
      <c r="Z507" s="7"/>
      <c r="AA507" s="7"/>
      <c r="AB507" s="6"/>
      <c r="AC507" s="6"/>
      <c r="AD507" s="6"/>
      <c r="AE507" s="6"/>
      <c r="AF507" s="6"/>
    </row>
    <row r="508" ht="14.25" customHeight="1">
      <c r="A508" s="6"/>
      <c r="B508" s="6"/>
      <c r="C508" s="6"/>
      <c r="D508" s="6"/>
      <c r="E508" s="136"/>
      <c r="F508" s="136"/>
      <c r="G508" s="136"/>
      <c r="H508" s="136"/>
      <c r="I508" s="136"/>
      <c r="J508" s="136"/>
      <c r="K508" s="136"/>
      <c r="L508" s="137"/>
      <c r="M508" s="136"/>
      <c r="N508" s="136"/>
      <c r="O508" s="136"/>
      <c r="P508" s="7"/>
      <c r="Q508" s="6"/>
      <c r="R508" s="6"/>
      <c r="S508" s="6"/>
      <c r="T508" s="6"/>
      <c r="U508" s="6"/>
      <c r="V508" s="7"/>
      <c r="W508" s="7"/>
      <c r="X508" s="136"/>
      <c r="Y508" s="7"/>
      <c r="Z508" s="7"/>
      <c r="AA508" s="7"/>
      <c r="AB508" s="6"/>
      <c r="AC508" s="6"/>
      <c r="AD508" s="6"/>
      <c r="AE508" s="6"/>
      <c r="AF508" s="6"/>
    </row>
    <row r="509" ht="14.25" customHeight="1">
      <c r="A509" s="6"/>
      <c r="B509" s="6"/>
      <c r="C509" s="6"/>
      <c r="D509" s="6"/>
      <c r="E509" s="136"/>
      <c r="F509" s="136"/>
      <c r="G509" s="136"/>
      <c r="H509" s="136"/>
      <c r="I509" s="136"/>
      <c r="J509" s="136"/>
      <c r="K509" s="136"/>
      <c r="L509" s="137"/>
      <c r="M509" s="136"/>
      <c r="N509" s="136"/>
      <c r="O509" s="136"/>
      <c r="P509" s="7"/>
      <c r="Q509" s="6"/>
      <c r="R509" s="6"/>
      <c r="S509" s="6"/>
      <c r="T509" s="6"/>
      <c r="U509" s="6"/>
      <c r="V509" s="7"/>
      <c r="W509" s="7"/>
      <c r="X509" s="136"/>
      <c r="Y509" s="7"/>
      <c r="Z509" s="7"/>
      <c r="AA509" s="7"/>
      <c r="AB509" s="6"/>
      <c r="AC509" s="6"/>
      <c r="AD509" s="6"/>
      <c r="AE509" s="6"/>
      <c r="AF509" s="6"/>
    </row>
    <row r="510" ht="14.25" customHeight="1">
      <c r="A510" s="6"/>
      <c r="B510" s="6"/>
      <c r="C510" s="6"/>
      <c r="D510" s="6"/>
      <c r="E510" s="136"/>
      <c r="F510" s="136"/>
      <c r="G510" s="136"/>
      <c r="H510" s="136"/>
      <c r="I510" s="136"/>
      <c r="J510" s="136"/>
      <c r="K510" s="136"/>
      <c r="L510" s="137"/>
      <c r="M510" s="136"/>
      <c r="N510" s="136"/>
      <c r="O510" s="136"/>
      <c r="P510" s="7"/>
      <c r="Q510" s="6"/>
      <c r="R510" s="6"/>
      <c r="S510" s="6"/>
      <c r="T510" s="6"/>
      <c r="U510" s="6"/>
      <c r="V510" s="7"/>
      <c r="W510" s="7"/>
      <c r="X510" s="136"/>
      <c r="Y510" s="7"/>
      <c r="Z510" s="7"/>
      <c r="AA510" s="7"/>
      <c r="AB510" s="6"/>
      <c r="AC510" s="6"/>
      <c r="AD510" s="6"/>
      <c r="AE510" s="6"/>
      <c r="AF510" s="6"/>
    </row>
    <row r="511" ht="14.25" customHeight="1">
      <c r="A511" s="6"/>
      <c r="B511" s="6"/>
      <c r="C511" s="6"/>
      <c r="D511" s="6"/>
      <c r="E511" s="136"/>
      <c r="F511" s="136"/>
      <c r="G511" s="136"/>
      <c r="H511" s="136"/>
      <c r="I511" s="136"/>
      <c r="J511" s="136"/>
      <c r="K511" s="136"/>
      <c r="L511" s="137"/>
      <c r="M511" s="136"/>
      <c r="N511" s="136"/>
      <c r="O511" s="136"/>
      <c r="P511" s="7"/>
      <c r="Q511" s="6"/>
      <c r="R511" s="6"/>
      <c r="S511" s="6"/>
      <c r="T511" s="6"/>
      <c r="U511" s="6"/>
      <c r="V511" s="7"/>
      <c r="W511" s="7"/>
      <c r="X511" s="136"/>
      <c r="Y511" s="7"/>
      <c r="Z511" s="7"/>
      <c r="AA511" s="7"/>
      <c r="AB511" s="6"/>
      <c r="AC511" s="6"/>
      <c r="AD511" s="6"/>
      <c r="AE511" s="6"/>
      <c r="AF511" s="6"/>
    </row>
    <row r="512" ht="14.25" customHeight="1">
      <c r="A512" s="6"/>
      <c r="B512" s="6"/>
      <c r="C512" s="6"/>
      <c r="D512" s="6"/>
      <c r="E512" s="136"/>
      <c r="F512" s="136"/>
      <c r="G512" s="136"/>
      <c r="H512" s="136"/>
      <c r="I512" s="136"/>
      <c r="J512" s="136"/>
      <c r="K512" s="136"/>
      <c r="L512" s="137"/>
      <c r="M512" s="136"/>
      <c r="N512" s="136"/>
      <c r="O512" s="136"/>
      <c r="P512" s="7"/>
      <c r="Q512" s="6"/>
      <c r="R512" s="6"/>
      <c r="S512" s="6"/>
      <c r="T512" s="6"/>
      <c r="U512" s="6"/>
      <c r="V512" s="7"/>
      <c r="W512" s="7"/>
      <c r="X512" s="136"/>
      <c r="Y512" s="7"/>
      <c r="Z512" s="7"/>
      <c r="AA512" s="7"/>
      <c r="AB512" s="6"/>
      <c r="AC512" s="6"/>
      <c r="AD512" s="6"/>
      <c r="AE512" s="6"/>
      <c r="AF512" s="6"/>
    </row>
    <row r="513" ht="14.25" customHeight="1">
      <c r="A513" s="6"/>
      <c r="B513" s="6"/>
      <c r="C513" s="6"/>
      <c r="D513" s="6"/>
      <c r="E513" s="136"/>
      <c r="F513" s="136"/>
      <c r="G513" s="136"/>
      <c r="H513" s="136"/>
      <c r="I513" s="136"/>
      <c r="J513" s="136"/>
      <c r="K513" s="136"/>
      <c r="L513" s="137"/>
      <c r="M513" s="136"/>
      <c r="N513" s="136"/>
      <c r="O513" s="136"/>
      <c r="P513" s="7"/>
      <c r="Q513" s="6"/>
      <c r="R513" s="6"/>
      <c r="S513" s="6"/>
      <c r="T513" s="6"/>
      <c r="U513" s="6"/>
      <c r="V513" s="7"/>
      <c r="W513" s="7"/>
      <c r="X513" s="136"/>
      <c r="Y513" s="7"/>
      <c r="Z513" s="7"/>
      <c r="AA513" s="7"/>
      <c r="AB513" s="6"/>
      <c r="AC513" s="6"/>
      <c r="AD513" s="6"/>
      <c r="AE513" s="6"/>
      <c r="AF513" s="6"/>
    </row>
    <row r="514" ht="14.25" customHeight="1">
      <c r="A514" s="6"/>
      <c r="B514" s="6"/>
      <c r="C514" s="6"/>
      <c r="D514" s="6"/>
      <c r="E514" s="136"/>
      <c r="F514" s="136"/>
      <c r="G514" s="136"/>
      <c r="H514" s="136"/>
      <c r="I514" s="136"/>
      <c r="J514" s="136"/>
      <c r="K514" s="136"/>
      <c r="L514" s="137"/>
      <c r="M514" s="136"/>
      <c r="N514" s="136"/>
      <c r="O514" s="136"/>
      <c r="P514" s="7"/>
      <c r="Q514" s="6"/>
      <c r="R514" s="6"/>
      <c r="S514" s="6"/>
      <c r="T514" s="6"/>
      <c r="U514" s="6"/>
      <c r="V514" s="7"/>
      <c r="W514" s="7"/>
      <c r="X514" s="136"/>
      <c r="Y514" s="7"/>
      <c r="Z514" s="7"/>
      <c r="AA514" s="7"/>
      <c r="AB514" s="6"/>
      <c r="AC514" s="6"/>
      <c r="AD514" s="6"/>
      <c r="AE514" s="6"/>
      <c r="AF514" s="6"/>
    </row>
    <row r="515" ht="14.25" customHeight="1">
      <c r="A515" s="6"/>
      <c r="B515" s="6"/>
      <c r="C515" s="6"/>
      <c r="D515" s="6"/>
      <c r="E515" s="136"/>
      <c r="F515" s="136"/>
      <c r="G515" s="136"/>
      <c r="H515" s="136"/>
      <c r="I515" s="136"/>
      <c r="J515" s="136"/>
      <c r="K515" s="136"/>
      <c r="L515" s="137"/>
      <c r="M515" s="136"/>
      <c r="N515" s="136"/>
      <c r="O515" s="136"/>
      <c r="P515" s="7"/>
      <c r="Q515" s="6"/>
      <c r="R515" s="6"/>
      <c r="S515" s="6"/>
      <c r="T515" s="6"/>
      <c r="U515" s="6"/>
      <c r="V515" s="7"/>
      <c r="W515" s="7"/>
      <c r="X515" s="136"/>
      <c r="Y515" s="7"/>
      <c r="Z515" s="7"/>
      <c r="AA515" s="7"/>
      <c r="AB515" s="6"/>
      <c r="AC515" s="6"/>
      <c r="AD515" s="6"/>
      <c r="AE515" s="6"/>
      <c r="AF515" s="6"/>
    </row>
    <row r="516" ht="14.25" customHeight="1">
      <c r="A516" s="6"/>
      <c r="B516" s="6"/>
      <c r="C516" s="6"/>
      <c r="D516" s="6"/>
      <c r="E516" s="136"/>
      <c r="F516" s="136"/>
      <c r="G516" s="136"/>
      <c r="H516" s="136"/>
      <c r="I516" s="136"/>
      <c r="J516" s="136"/>
      <c r="K516" s="136"/>
      <c r="L516" s="137"/>
      <c r="M516" s="136"/>
      <c r="N516" s="136"/>
      <c r="O516" s="136"/>
      <c r="P516" s="7"/>
      <c r="Q516" s="6"/>
      <c r="R516" s="6"/>
      <c r="S516" s="6"/>
      <c r="T516" s="6"/>
      <c r="U516" s="6"/>
      <c r="V516" s="7"/>
      <c r="W516" s="7"/>
      <c r="X516" s="136"/>
      <c r="Y516" s="7"/>
      <c r="Z516" s="7"/>
      <c r="AA516" s="7"/>
      <c r="AB516" s="6"/>
      <c r="AC516" s="6"/>
      <c r="AD516" s="6"/>
      <c r="AE516" s="6"/>
      <c r="AF516" s="6"/>
    </row>
    <row r="517" ht="14.25" customHeight="1">
      <c r="A517" s="6"/>
      <c r="B517" s="6"/>
      <c r="C517" s="6"/>
      <c r="D517" s="6"/>
      <c r="E517" s="136"/>
      <c r="F517" s="136"/>
      <c r="G517" s="136"/>
      <c r="H517" s="136"/>
      <c r="I517" s="136"/>
      <c r="J517" s="136"/>
      <c r="K517" s="136"/>
      <c r="L517" s="137"/>
      <c r="M517" s="136"/>
      <c r="N517" s="136"/>
      <c r="O517" s="136"/>
      <c r="P517" s="7"/>
      <c r="Q517" s="6"/>
      <c r="R517" s="6"/>
      <c r="S517" s="6"/>
      <c r="T517" s="6"/>
      <c r="U517" s="6"/>
      <c r="V517" s="7"/>
      <c r="W517" s="7"/>
      <c r="X517" s="136"/>
      <c r="Y517" s="7"/>
      <c r="Z517" s="7"/>
      <c r="AA517" s="7"/>
      <c r="AB517" s="6"/>
      <c r="AC517" s="6"/>
      <c r="AD517" s="6"/>
      <c r="AE517" s="6"/>
      <c r="AF517" s="6"/>
    </row>
    <row r="518" ht="14.25" customHeight="1">
      <c r="A518" s="6"/>
      <c r="B518" s="6"/>
      <c r="C518" s="6"/>
      <c r="D518" s="6"/>
      <c r="E518" s="136"/>
      <c r="F518" s="136"/>
      <c r="G518" s="136"/>
      <c r="H518" s="136"/>
      <c r="I518" s="136"/>
      <c r="J518" s="136"/>
      <c r="K518" s="136"/>
      <c r="L518" s="137"/>
      <c r="M518" s="136"/>
      <c r="N518" s="136"/>
      <c r="O518" s="136"/>
      <c r="P518" s="7"/>
      <c r="Q518" s="6"/>
      <c r="R518" s="6"/>
      <c r="S518" s="6"/>
      <c r="T518" s="6"/>
      <c r="U518" s="6"/>
      <c r="V518" s="7"/>
      <c r="W518" s="7"/>
      <c r="X518" s="136"/>
      <c r="Y518" s="7"/>
      <c r="Z518" s="7"/>
      <c r="AA518" s="7"/>
      <c r="AB518" s="6"/>
      <c r="AC518" s="6"/>
      <c r="AD518" s="6"/>
      <c r="AE518" s="6"/>
      <c r="AF518" s="6"/>
    </row>
    <row r="519" ht="14.25" customHeight="1">
      <c r="A519" s="6"/>
      <c r="B519" s="6"/>
      <c r="C519" s="6"/>
      <c r="D519" s="6"/>
      <c r="E519" s="136"/>
      <c r="F519" s="136"/>
      <c r="G519" s="136"/>
      <c r="H519" s="136"/>
      <c r="I519" s="136"/>
      <c r="J519" s="136"/>
      <c r="K519" s="136"/>
      <c r="L519" s="137"/>
      <c r="M519" s="136"/>
      <c r="N519" s="136"/>
      <c r="O519" s="136"/>
      <c r="P519" s="7"/>
      <c r="Q519" s="6"/>
      <c r="R519" s="6"/>
      <c r="S519" s="6"/>
      <c r="T519" s="6"/>
      <c r="U519" s="6"/>
      <c r="V519" s="7"/>
      <c r="W519" s="7"/>
      <c r="X519" s="136"/>
      <c r="Y519" s="7"/>
      <c r="Z519" s="7"/>
      <c r="AA519" s="7"/>
      <c r="AB519" s="6"/>
      <c r="AC519" s="6"/>
      <c r="AD519" s="6"/>
      <c r="AE519" s="6"/>
      <c r="AF519" s="6"/>
    </row>
    <row r="520" ht="14.25" customHeight="1">
      <c r="A520" s="6"/>
      <c r="B520" s="6"/>
      <c r="C520" s="6"/>
      <c r="D520" s="6"/>
      <c r="E520" s="136"/>
      <c r="F520" s="136"/>
      <c r="G520" s="136"/>
      <c r="H520" s="136"/>
      <c r="I520" s="136"/>
      <c r="J520" s="136"/>
      <c r="K520" s="136"/>
      <c r="L520" s="137"/>
      <c r="M520" s="136"/>
      <c r="N520" s="136"/>
      <c r="O520" s="136"/>
      <c r="P520" s="7"/>
      <c r="Q520" s="6"/>
      <c r="R520" s="6"/>
      <c r="S520" s="6"/>
      <c r="T520" s="6"/>
      <c r="U520" s="6"/>
      <c r="V520" s="7"/>
      <c r="W520" s="7"/>
      <c r="X520" s="136"/>
      <c r="Y520" s="7"/>
      <c r="Z520" s="7"/>
      <c r="AA520" s="7"/>
      <c r="AB520" s="6"/>
      <c r="AC520" s="6"/>
      <c r="AD520" s="6"/>
      <c r="AE520" s="6"/>
      <c r="AF520" s="6"/>
    </row>
    <row r="521" ht="14.25" customHeight="1">
      <c r="A521" s="6"/>
      <c r="B521" s="6"/>
      <c r="C521" s="6"/>
      <c r="D521" s="6"/>
      <c r="E521" s="136"/>
      <c r="F521" s="136"/>
      <c r="G521" s="136"/>
      <c r="H521" s="136"/>
      <c r="I521" s="136"/>
      <c r="J521" s="136"/>
      <c r="K521" s="136"/>
      <c r="L521" s="137"/>
      <c r="M521" s="136"/>
      <c r="N521" s="136"/>
      <c r="O521" s="136"/>
      <c r="P521" s="7"/>
      <c r="Q521" s="6"/>
      <c r="R521" s="6"/>
      <c r="S521" s="6"/>
      <c r="T521" s="6"/>
      <c r="U521" s="6"/>
      <c r="V521" s="7"/>
      <c r="W521" s="7"/>
      <c r="X521" s="136"/>
      <c r="Y521" s="7"/>
      <c r="Z521" s="7"/>
      <c r="AA521" s="7"/>
      <c r="AB521" s="6"/>
      <c r="AC521" s="6"/>
      <c r="AD521" s="6"/>
      <c r="AE521" s="6"/>
      <c r="AF521" s="6"/>
    </row>
    <row r="522" ht="14.25" customHeight="1">
      <c r="A522" s="6"/>
      <c r="B522" s="6"/>
      <c r="C522" s="6"/>
      <c r="D522" s="6"/>
      <c r="E522" s="136"/>
      <c r="F522" s="136"/>
      <c r="G522" s="136"/>
      <c r="H522" s="136"/>
      <c r="I522" s="136"/>
      <c r="J522" s="136"/>
      <c r="K522" s="136"/>
      <c r="L522" s="137"/>
      <c r="M522" s="136"/>
      <c r="N522" s="136"/>
      <c r="O522" s="136"/>
      <c r="P522" s="7"/>
      <c r="Q522" s="6"/>
      <c r="R522" s="6"/>
      <c r="S522" s="6"/>
      <c r="T522" s="6"/>
      <c r="U522" s="6"/>
      <c r="V522" s="7"/>
      <c r="W522" s="7"/>
      <c r="X522" s="136"/>
      <c r="Y522" s="7"/>
      <c r="Z522" s="7"/>
      <c r="AA522" s="7"/>
      <c r="AB522" s="6"/>
      <c r="AC522" s="6"/>
      <c r="AD522" s="6"/>
      <c r="AE522" s="6"/>
      <c r="AF522" s="6"/>
    </row>
    <row r="523" ht="14.25" customHeight="1">
      <c r="A523" s="6"/>
      <c r="B523" s="6"/>
      <c r="C523" s="6"/>
      <c r="D523" s="6"/>
      <c r="E523" s="136"/>
      <c r="F523" s="136"/>
      <c r="G523" s="136"/>
      <c r="H523" s="136"/>
      <c r="I523" s="136"/>
      <c r="J523" s="136"/>
      <c r="K523" s="136"/>
      <c r="L523" s="137"/>
      <c r="M523" s="136"/>
      <c r="N523" s="136"/>
      <c r="O523" s="136"/>
      <c r="P523" s="7"/>
      <c r="Q523" s="6"/>
      <c r="R523" s="6"/>
      <c r="S523" s="6"/>
      <c r="T523" s="6"/>
      <c r="U523" s="6"/>
      <c r="V523" s="7"/>
      <c r="W523" s="7"/>
      <c r="X523" s="136"/>
      <c r="Y523" s="7"/>
      <c r="Z523" s="7"/>
      <c r="AA523" s="7"/>
      <c r="AB523" s="6"/>
      <c r="AC523" s="6"/>
      <c r="AD523" s="6"/>
      <c r="AE523" s="6"/>
      <c r="AF523" s="6"/>
    </row>
    <row r="524" ht="14.25" customHeight="1">
      <c r="A524" s="6"/>
      <c r="B524" s="6"/>
      <c r="C524" s="6"/>
      <c r="D524" s="6"/>
      <c r="E524" s="136"/>
      <c r="F524" s="136"/>
      <c r="G524" s="136"/>
      <c r="H524" s="136"/>
      <c r="I524" s="136"/>
      <c r="J524" s="136"/>
      <c r="K524" s="136"/>
      <c r="L524" s="137"/>
      <c r="M524" s="136"/>
      <c r="N524" s="136"/>
      <c r="O524" s="136"/>
      <c r="P524" s="7"/>
      <c r="Q524" s="6"/>
      <c r="R524" s="6"/>
      <c r="S524" s="6"/>
      <c r="T524" s="6"/>
      <c r="U524" s="6"/>
      <c r="V524" s="7"/>
      <c r="W524" s="7"/>
      <c r="X524" s="136"/>
      <c r="Y524" s="7"/>
      <c r="Z524" s="7"/>
      <c r="AA524" s="7"/>
      <c r="AB524" s="6"/>
      <c r="AC524" s="6"/>
      <c r="AD524" s="6"/>
      <c r="AE524" s="6"/>
      <c r="AF524" s="6"/>
    </row>
    <row r="525" ht="14.25" customHeight="1">
      <c r="A525" s="6"/>
      <c r="B525" s="6"/>
      <c r="C525" s="6"/>
      <c r="D525" s="6"/>
      <c r="E525" s="136"/>
      <c r="F525" s="136"/>
      <c r="G525" s="136"/>
      <c r="H525" s="136"/>
      <c r="I525" s="136"/>
      <c r="J525" s="136"/>
      <c r="K525" s="136"/>
      <c r="L525" s="137"/>
      <c r="M525" s="136"/>
      <c r="N525" s="136"/>
      <c r="O525" s="136"/>
      <c r="P525" s="7"/>
      <c r="Q525" s="6"/>
      <c r="R525" s="6"/>
      <c r="S525" s="6"/>
      <c r="T525" s="6"/>
      <c r="U525" s="6"/>
      <c r="V525" s="7"/>
      <c r="W525" s="7"/>
      <c r="X525" s="136"/>
      <c r="Y525" s="7"/>
      <c r="Z525" s="7"/>
      <c r="AA525" s="7"/>
      <c r="AB525" s="6"/>
      <c r="AC525" s="6"/>
      <c r="AD525" s="6"/>
      <c r="AE525" s="6"/>
      <c r="AF525" s="6"/>
    </row>
    <row r="526" ht="14.25" customHeight="1">
      <c r="A526" s="6"/>
      <c r="B526" s="6"/>
      <c r="C526" s="6"/>
      <c r="D526" s="6"/>
      <c r="E526" s="136"/>
      <c r="F526" s="136"/>
      <c r="G526" s="136"/>
      <c r="H526" s="136"/>
      <c r="I526" s="136"/>
      <c r="J526" s="136"/>
      <c r="K526" s="136"/>
      <c r="L526" s="137"/>
      <c r="M526" s="136"/>
      <c r="N526" s="136"/>
      <c r="O526" s="136"/>
      <c r="P526" s="7"/>
      <c r="Q526" s="6"/>
      <c r="R526" s="6"/>
      <c r="S526" s="6"/>
      <c r="T526" s="6"/>
      <c r="U526" s="6"/>
      <c r="V526" s="7"/>
      <c r="W526" s="7"/>
      <c r="X526" s="136"/>
      <c r="Y526" s="7"/>
      <c r="Z526" s="7"/>
      <c r="AA526" s="7"/>
      <c r="AB526" s="6"/>
      <c r="AC526" s="6"/>
      <c r="AD526" s="6"/>
      <c r="AE526" s="6"/>
      <c r="AF526" s="6"/>
    </row>
    <row r="527" ht="14.25" customHeight="1">
      <c r="A527" s="6"/>
      <c r="B527" s="6"/>
      <c r="C527" s="6"/>
      <c r="D527" s="6"/>
      <c r="E527" s="136"/>
      <c r="F527" s="136"/>
      <c r="G527" s="136"/>
      <c r="H527" s="136"/>
      <c r="I527" s="136"/>
      <c r="J527" s="136"/>
      <c r="K527" s="136"/>
      <c r="L527" s="137"/>
      <c r="M527" s="136"/>
      <c r="N527" s="136"/>
      <c r="O527" s="136"/>
      <c r="P527" s="7"/>
      <c r="Q527" s="6"/>
      <c r="R527" s="6"/>
      <c r="S527" s="6"/>
      <c r="T527" s="6"/>
      <c r="U527" s="6"/>
      <c r="V527" s="7"/>
      <c r="W527" s="7"/>
      <c r="X527" s="136"/>
      <c r="Y527" s="7"/>
      <c r="Z527" s="7"/>
      <c r="AA527" s="7"/>
      <c r="AB527" s="6"/>
      <c r="AC527" s="6"/>
      <c r="AD527" s="6"/>
      <c r="AE527" s="6"/>
      <c r="AF527" s="6"/>
    </row>
    <row r="528" ht="14.25" customHeight="1">
      <c r="A528" s="6"/>
      <c r="B528" s="6"/>
      <c r="C528" s="6"/>
      <c r="D528" s="6"/>
      <c r="E528" s="136"/>
      <c r="F528" s="136"/>
      <c r="G528" s="136"/>
      <c r="H528" s="136"/>
      <c r="I528" s="136"/>
      <c r="J528" s="136"/>
      <c r="K528" s="136"/>
      <c r="L528" s="137"/>
      <c r="M528" s="136"/>
      <c r="N528" s="136"/>
      <c r="O528" s="136"/>
      <c r="P528" s="7"/>
      <c r="Q528" s="6"/>
      <c r="R528" s="6"/>
      <c r="S528" s="6"/>
      <c r="T528" s="6"/>
      <c r="U528" s="6"/>
      <c r="V528" s="7"/>
      <c r="W528" s="7"/>
      <c r="X528" s="136"/>
      <c r="Y528" s="7"/>
      <c r="Z528" s="7"/>
      <c r="AA528" s="7"/>
      <c r="AB528" s="6"/>
      <c r="AC528" s="6"/>
      <c r="AD528" s="6"/>
      <c r="AE528" s="6"/>
      <c r="AF528" s="6"/>
    </row>
    <row r="529" ht="14.25" customHeight="1">
      <c r="A529" s="6"/>
      <c r="B529" s="6"/>
      <c r="C529" s="6"/>
      <c r="D529" s="6"/>
      <c r="E529" s="136"/>
      <c r="F529" s="136"/>
      <c r="G529" s="136"/>
      <c r="H529" s="136"/>
      <c r="I529" s="136"/>
      <c r="J529" s="136"/>
      <c r="K529" s="136"/>
      <c r="L529" s="137"/>
      <c r="M529" s="136"/>
      <c r="N529" s="136"/>
      <c r="O529" s="136"/>
      <c r="P529" s="7"/>
      <c r="Q529" s="6"/>
      <c r="R529" s="6"/>
      <c r="S529" s="6"/>
      <c r="T529" s="6"/>
      <c r="U529" s="6"/>
      <c r="V529" s="7"/>
      <c r="W529" s="7"/>
      <c r="X529" s="136"/>
      <c r="Y529" s="7"/>
      <c r="Z529" s="7"/>
      <c r="AA529" s="7"/>
      <c r="AB529" s="6"/>
      <c r="AC529" s="6"/>
      <c r="AD529" s="6"/>
      <c r="AE529" s="6"/>
      <c r="AF529" s="6"/>
    </row>
    <row r="530" ht="14.25" customHeight="1">
      <c r="A530" s="6"/>
      <c r="B530" s="6"/>
      <c r="C530" s="6"/>
      <c r="D530" s="6"/>
      <c r="E530" s="136"/>
      <c r="F530" s="136"/>
      <c r="G530" s="136"/>
      <c r="H530" s="136"/>
      <c r="I530" s="136"/>
      <c r="J530" s="136"/>
      <c r="K530" s="136"/>
      <c r="L530" s="137"/>
      <c r="M530" s="136"/>
      <c r="N530" s="136"/>
      <c r="O530" s="136"/>
      <c r="P530" s="7"/>
      <c r="Q530" s="6"/>
      <c r="R530" s="6"/>
      <c r="S530" s="6"/>
      <c r="T530" s="6"/>
      <c r="U530" s="6"/>
      <c r="V530" s="7"/>
      <c r="W530" s="7"/>
      <c r="X530" s="136"/>
      <c r="Y530" s="7"/>
      <c r="Z530" s="7"/>
      <c r="AA530" s="7"/>
      <c r="AB530" s="6"/>
      <c r="AC530" s="6"/>
      <c r="AD530" s="6"/>
      <c r="AE530" s="6"/>
      <c r="AF530" s="6"/>
    </row>
    <row r="531" ht="14.25" customHeight="1">
      <c r="A531" s="6"/>
      <c r="B531" s="6"/>
      <c r="C531" s="6"/>
      <c r="D531" s="6"/>
      <c r="E531" s="136"/>
      <c r="F531" s="136"/>
      <c r="G531" s="136"/>
      <c r="H531" s="136"/>
      <c r="I531" s="136"/>
      <c r="J531" s="136"/>
      <c r="K531" s="136"/>
      <c r="L531" s="137"/>
      <c r="M531" s="136"/>
      <c r="N531" s="136"/>
      <c r="O531" s="136"/>
      <c r="P531" s="7"/>
      <c r="Q531" s="6"/>
      <c r="R531" s="6"/>
      <c r="S531" s="6"/>
      <c r="T531" s="6"/>
      <c r="U531" s="6"/>
      <c r="V531" s="7"/>
      <c r="W531" s="7"/>
      <c r="X531" s="136"/>
      <c r="Y531" s="7"/>
      <c r="Z531" s="7"/>
      <c r="AA531" s="7"/>
      <c r="AB531" s="6"/>
      <c r="AC531" s="6"/>
      <c r="AD531" s="6"/>
      <c r="AE531" s="6"/>
      <c r="AF531" s="6"/>
    </row>
    <row r="532" ht="14.25" customHeight="1">
      <c r="A532" s="6"/>
      <c r="B532" s="6"/>
      <c r="C532" s="6"/>
      <c r="D532" s="6"/>
      <c r="E532" s="136"/>
      <c r="F532" s="136"/>
      <c r="G532" s="136"/>
      <c r="H532" s="136"/>
      <c r="I532" s="136"/>
      <c r="J532" s="136"/>
      <c r="K532" s="136"/>
      <c r="L532" s="137"/>
      <c r="M532" s="136"/>
      <c r="N532" s="136"/>
      <c r="O532" s="136"/>
      <c r="P532" s="7"/>
      <c r="Q532" s="6"/>
      <c r="R532" s="6"/>
      <c r="S532" s="6"/>
      <c r="T532" s="6"/>
      <c r="U532" s="6"/>
      <c r="V532" s="7"/>
      <c r="W532" s="7"/>
      <c r="X532" s="136"/>
      <c r="Y532" s="7"/>
      <c r="Z532" s="7"/>
      <c r="AA532" s="7"/>
      <c r="AB532" s="6"/>
      <c r="AC532" s="6"/>
      <c r="AD532" s="6"/>
      <c r="AE532" s="6"/>
      <c r="AF532" s="6"/>
    </row>
    <row r="533" ht="14.25" customHeight="1">
      <c r="A533" s="6"/>
      <c r="B533" s="6"/>
      <c r="C533" s="6"/>
      <c r="D533" s="6"/>
      <c r="E533" s="136"/>
      <c r="F533" s="136"/>
      <c r="G533" s="136"/>
      <c r="H533" s="136"/>
      <c r="I533" s="136"/>
      <c r="J533" s="136"/>
      <c r="K533" s="136"/>
      <c r="L533" s="137"/>
      <c r="M533" s="136"/>
      <c r="N533" s="136"/>
      <c r="O533" s="136"/>
      <c r="P533" s="7"/>
      <c r="Q533" s="6"/>
      <c r="R533" s="6"/>
      <c r="S533" s="6"/>
      <c r="T533" s="6"/>
      <c r="U533" s="6"/>
      <c r="V533" s="7"/>
      <c r="W533" s="7"/>
      <c r="X533" s="136"/>
      <c r="Y533" s="7"/>
      <c r="Z533" s="7"/>
      <c r="AA533" s="7"/>
      <c r="AB533" s="6"/>
      <c r="AC533" s="6"/>
      <c r="AD533" s="6"/>
      <c r="AE533" s="6"/>
      <c r="AF533" s="6"/>
    </row>
    <row r="534" ht="14.25" customHeight="1">
      <c r="A534" s="6"/>
      <c r="B534" s="6"/>
      <c r="C534" s="6"/>
      <c r="D534" s="6"/>
      <c r="E534" s="136"/>
      <c r="F534" s="136"/>
      <c r="G534" s="136"/>
      <c r="H534" s="136"/>
      <c r="I534" s="136"/>
      <c r="J534" s="136"/>
      <c r="K534" s="136"/>
      <c r="L534" s="137"/>
      <c r="M534" s="136"/>
      <c r="N534" s="136"/>
      <c r="O534" s="136"/>
      <c r="P534" s="7"/>
      <c r="Q534" s="6"/>
      <c r="R534" s="6"/>
      <c r="S534" s="6"/>
      <c r="T534" s="6"/>
      <c r="U534" s="6"/>
      <c r="V534" s="7"/>
      <c r="W534" s="7"/>
      <c r="X534" s="136"/>
      <c r="Y534" s="7"/>
      <c r="Z534" s="7"/>
      <c r="AA534" s="7"/>
      <c r="AB534" s="6"/>
      <c r="AC534" s="6"/>
      <c r="AD534" s="6"/>
      <c r="AE534" s="6"/>
      <c r="AF534" s="6"/>
    </row>
    <row r="535" ht="14.25" customHeight="1">
      <c r="A535" s="6"/>
      <c r="B535" s="6"/>
      <c r="C535" s="6"/>
      <c r="D535" s="6"/>
      <c r="E535" s="136"/>
      <c r="F535" s="136"/>
      <c r="G535" s="136"/>
      <c r="H535" s="136"/>
      <c r="I535" s="136"/>
      <c r="J535" s="136"/>
      <c r="K535" s="136"/>
      <c r="L535" s="137"/>
      <c r="M535" s="136"/>
      <c r="N535" s="136"/>
      <c r="O535" s="136"/>
      <c r="P535" s="7"/>
      <c r="Q535" s="6"/>
      <c r="R535" s="6"/>
      <c r="S535" s="6"/>
      <c r="T535" s="6"/>
      <c r="U535" s="6"/>
      <c r="V535" s="7"/>
      <c r="W535" s="7"/>
      <c r="X535" s="136"/>
      <c r="Y535" s="7"/>
      <c r="Z535" s="7"/>
      <c r="AA535" s="7"/>
      <c r="AB535" s="6"/>
      <c r="AC535" s="6"/>
      <c r="AD535" s="6"/>
      <c r="AE535" s="6"/>
      <c r="AF535" s="6"/>
    </row>
    <row r="536" ht="14.25" customHeight="1">
      <c r="A536" s="6"/>
      <c r="B536" s="6"/>
      <c r="C536" s="6"/>
      <c r="D536" s="6"/>
      <c r="E536" s="136"/>
      <c r="F536" s="136"/>
      <c r="G536" s="136"/>
      <c r="H536" s="136"/>
      <c r="I536" s="136"/>
      <c r="J536" s="136"/>
      <c r="K536" s="136"/>
      <c r="L536" s="137"/>
      <c r="M536" s="136"/>
      <c r="N536" s="136"/>
      <c r="O536" s="136"/>
      <c r="P536" s="7"/>
      <c r="Q536" s="6"/>
      <c r="R536" s="6"/>
      <c r="S536" s="6"/>
      <c r="T536" s="6"/>
      <c r="U536" s="6"/>
      <c r="V536" s="7"/>
      <c r="W536" s="7"/>
      <c r="X536" s="136"/>
      <c r="Y536" s="7"/>
      <c r="Z536" s="7"/>
      <c r="AA536" s="7"/>
      <c r="AB536" s="6"/>
      <c r="AC536" s="6"/>
      <c r="AD536" s="6"/>
      <c r="AE536" s="6"/>
      <c r="AF536" s="6"/>
    </row>
    <row r="537" ht="14.25" customHeight="1">
      <c r="A537" s="6"/>
      <c r="B537" s="6"/>
      <c r="C537" s="6"/>
      <c r="D537" s="6"/>
      <c r="E537" s="136"/>
      <c r="F537" s="136"/>
      <c r="G537" s="136"/>
      <c r="H537" s="136"/>
      <c r="I537" s="136"/>
      <c r="J537" s="136"/>
      <c r="K537" s="136"/>
      <c r="L537" s="137"/>
      <c r="M537" s="136"/>
      <c r="N537" s="136"/>
      <c r="O537" s="136"/>
      <c r="P537" s="7"/>
      <c r="Q537" s="6"/>
      <c r="R537" s="6"/>
      <c r="S537" s="6"/>
      <c r="T537" s="6"/>
      <c r="U537" s="6"/>
      <c r="V537" s="7"/>
      <c r="W537" s="7"/>
      <c r="X537" s="136"/>
      <c r="Y537" s="7"/>
      <c r="Z537" s="7"/>
      <c r="AA537" s="7"/>
      <c r="AB537" s="6"/>
      <c r="AC537" s="6"/>
      <c r="AD537" s="6"/>
      <c r="AE537" s="6"/>
      <c r="AF537" s="6"/>
    </row>
    <row r="538" ht="14.25" customHeight="1">
      <c r="A538" s="6"/>
      <c r="B538" s="6"/>
      <c r="C538" s="6"/>
      <c r="D538" s="6"/>
      <c r="E538" s="136"/>
      <c r="F538" s="136"/>
      <c r="G538" s="136"/>
      <c r="H538" s="136"/>
      <c r="I538" s="136"/>
      <c r="J538" s="136"/>
      <c r="K538" s="136"/>
      <c r="L538" s="137"/>
      <c r="M538" s="136"/>
      <c r="N538" s="136"/>
      <c r="O538" s="136"/>
      <c r="P538" s="7"/>
      <c r="Q538" s="6"/>
      <c r="R538" s="6"/>
      <c r="S538" s="6"/>
      <c r="T538" s="6"/>
      <c r="U538" s="6"/>
      <c r="V538" s="7"/>
      <c r="W538" s="7"/>
      <c r="X538" s="136"/>
      <c r="Y538" s="7"/>
      <c r="Z538" s="7"/>
      <c r="AA538" s="7"/>
      <c r="AB538" s="6"/>
      <c r="AC538" s="6"/>
      <c r="AD538" s="6"/>
      <c r="AE538" s="6"/>
      <c r="AF538" s="6"/>
    </row>
    <row r="539" ht="14.25" customHeight="1">
      <c r="A539" s="6"/>
      <c r="B539" s="6"/>
      <c r="C539" s="6"/>
      <c r="D539" s="6"/>
      <c r="E539" s="136"/>
      <c r="F539" s="136"/>
      <c r="G539" s="136"/>
      <c r="H539" s="136"/>
      <c r="I539" s="136"/>
      <c r="J539" s="136"/>
      <c r="K539" s="136"/>
      <c r="L539" s="137"/>
      <c r="M539" s="136"/>
      <c r="N539" s="136"/>
      <c r="O539" s="136"/>
      <c r="P539" s="7"/>
      <c r="Q539" s="6"/>
      <c r="R539" s="6"/>
      <c r="S539" s="6"/>
      <c r="T539" s="6"/>
      <c r="U539" s="6"/>
      <c r="V539" s="7"/>
      <c r="W539" s="7"/>
      <c r="X539" s="136"/>
      <c r="Y539" s="7"/>
      <c r="Z539" s="7"/>
      <c r="AA539" s="7"/>
      <c r="AB539" s="6"/>
      <c r="AC539" s="6"/>
      <c r="AD539" s="6"/>
      <c r="AE539" s="6"/>
      <c r="AF539" s="6"/>
    </row>
    <row r="540" ht="14.25" customHeight="1">
      <c r="A540" s="6"/>
      <c r="B540" s="6"/>
      <c r="C540" s="6"/>
      <c r="D540" s="6"/>
      <c r="E540" s="136"/>
      <c r="F540" s="136"/>
      <c r="G540" s="136"/>
      <c r="H540" s="136"/>
      <c r="I540" s="136"/>
      <c r="J540" s="136"/>
      <c r="K540" s="136"/>
      <c r="L540" s="137"/>
      <c r="M540" s="136"/>
      <c r="N540" s="136"/>
      <c r="O540" s="136"/>
      <c r="P540" s="7"/>
      <c r="Q540" s="6"/>
      <c r="R540" s="6"/>
      <c r="S540" s="6"/>
      <c r="T540" s="6"/>
      <c r="U540" s="6"/>
      <c r="V540" s="7"/>
      <c r="W540" s="7"/>
      <c r="X540" s="136"/>
      <c r="Y540" s="7"/>
      <c r="Z540" s="7"/>
      <c r="AA540" s="7"/>
      <c r="AB540" s="6"/>
      <c r="AC540" s="6"/>
      <c r="AD540" s="6"/>
      <c r="AE540" s="6"/>
      <c r="AF540" s="6"/>
    </row>
    <row r="541" ht="14.25" customHeight="1">
      <c r="A541" s="6"/>
      <c r="B541" s="6"/>
      <c r="C541" s="6"/>
      <c r="D541" s="6"/>
      <c r="E541" s="136"/>
      <c r="F541" s="136"/>
      <c r="G541" s="136"/>
      <c r="H541" s="136"/>
      <c r="I541" s="136"/>
      <c r="J541" s="136"/>
      <c r="K541" s="136"/>
      <c r="L541" s="137"/>
      <c r="M541" s="136"/>
      <c r="N541" s="136"/>
      <c r="O541" s="136"/>
      <c r="P541" s="7"/>
      <c r="Q541" s="6"/>
      <c r="R541" s="6"/>
      <c r="S541" s="6"/>
      <c r="T541" s="6"/>
      <c r="U541" s="6"/>
      <c r="V541" s="7"/>
      <c r="W541" s="7"/>
      <c r="X541" s="136"/>
      <c r="Y541" s="7"/>
      <c r="Z541" s="7"/>
      <c r="AA541" s="7"/>
      <c r="AB541" s="6"/>
      <c r="AC541" s="6"/>
      <c r="AD541" s="6"/>
      <c r="AE541" s="6"/>
      <c r="AF541" s="6"/>
    </row>
    <row r="542" ht="14.25" customHeight="1">
      <c r="A542" s="6"/>
      <c r="B542" s="6"/>
      <c r="C542" s="6"/>
      <c r="D542" s="6"/>
      <c r="E542" s="136"/>
      <c r="F542" s="136"/>
      <c r="G542" s="136"/>
      <c r="H542" s="136"/>
      <c r="I542" s="136"/>
      <c r="J542" s="136"/>
      <c r="K542" s="136"/>
      <c r="L542" s="137"/>
      <c r="M542" s="136"/>
      <c r="N542" s="136"/>
      <c r="O542" s="136"/>
      <c r="P542" s="7"/>
      <c r="Q542" s="6"/>
      <c r="R542" s="6"/>
      <c r="S542" s="6"/>
      <c r="T542" s="6"/>
      <c r="U542" s="6"/>
      <c r="V542" s="7"/>
      <c r="W542" s="7"/>
      <c r="X542" s="136"/>
      <c r="Y542" s="7"/>
      <c r="Z542" s="7"/>
      <c r="AA542" s="7"/>
      <c r="AB542" s="6"/>
      <c r="AC542" s="6"/>
      <c r="AD542" s="6"/>
      <c r="AE542" s="6"/>
      <c r="AF542" s="6"/>
    </row>
    <row r="543" ht="14.25" customHeight="1">
      <c r="A543" s="6"/>
      <c r="B543" s="6"/>
      <c r="C543" s="6"/>
      <c r="D543" s="6"/>
      <c r="E543" s="136"/>
      <c r="F543" s="136"/>
      <c r="G543" s="136"/>
      <c r="H543" s="136"/>
      <c r="I543" s="136"/>
      <c r="J543" s="136"/>
      <c r="K543" s="136"/>
      <c r="L543" s="137"/>
      <c r="M543" s="136"/>
      <c r="N543" s="136"/>
      <c r="O543" s="136"/>
      <c r="P543" s="7"/>
      <c r="Q543" s="6"/>
      <c r="R543" s="6"/>
      <c r="S543" s="6"/>
      <c r="T543" s="6"/>
      <c r="U543" s="6"/>
      <c r="V543" s="7"/>
      <c r="W543" s="7"/>
      <c r="X543" s="136"/>
      <c r="Y543" s="7"/>
      <c r="Z543" s="7"/>
      <c r="AA543" s="7"/>
      <c r="AB543" s="6"/>
      <c r="AC543" s="6"/>
      <c r="AD543" s="6"/>
      <c r="AE543" s="6"/>
      <c r="AF543" s="6"/>
    </row>
    <row r="544" ht="14.25" customHeight="1">
      <c r="A544" s="6"/>
      <c r="B544" s="6"/>
      <c r="C544" s="6"/>
      <c r="D544" s="6"/>
      <c r="E544" s="136"/>
      <c r="F544" s="136"/>
      <c r="G544" s="136"/>
      <c r="H544" s="136"/>
      <c r="I544" s="136"/>
      <c r="J544" s="136"/>
      <c r="K544" s="136"/>
      <c r="L544" s="137"/>
      <c r="M544" s="136"/>
      <c r="N544" s="136"/>
      <c r="O544" s="136"/>
      <c r="P544" s="7"/>
      <c r="Q544" s="6"/>
      <c r="R544" s="6"/>
      <c r="S544" s="6"/>
      <c r="T544" s="6"/>
      <c r="U544" s="6"/>
      <c r="V544" s="7"/>
      <c r="W544" s="7"/>
      <c r="X544" s="136"/>
      <c r="Y544" s="7"/>
      <c r="Z544" s="7"/>
      <c r="AA544" s="7"/>
      <c r="AB544" s="6"/>
      <c r="AC544" s="6"/>
      <c r="AD544" s="6"/>
      <c r="AE544" s="6"/>
      <c r="AF544" s="6"/>
    </row>
    <row r="545" ht="14.25" customHeight="1">
      <c r="A545" s="6"/>
      <c r="B545" s="6"/>
      <c r="C545" s="6"/>
      <c r="D545" s="6"/>
      <c r="E545" s="136"/>
      <c r="F545" s="136"/>
      <c r="G545" s="136"/>
      <c r="H545" s="136"/>
      <c r="I545" s="136"/>
      <c r="J545" s="136"/>
      <c r="K545" s="136"/>
      <c r="L545" s="137"/>
      <c r="M545" s="136"/>
      <c r="N545" s="136"/>
      <c r="O545" s="136"/>
      <c r="P545" s="7"/>
      <c r="Q545" s="6"/>
      <c r="R545" s="6"/>
      <c r="S545" s="6"/>
      <c r="T545" s="6"/>
      <c r="U545" s="6"/>
      <c r="V545" s="7"/>
      <c r="W545" s="7"/>
      <c r="X545" s="136"/>
      <c r="Y545" s="7"/>
      <c r="Z545" s="7"/>
      <c r="AA545" s="7"/>
      <c r="AB545" s="6"/>
      <c r="AC545" s="6"/>
      <c r="AD545" s="6"/>
      <c r="AE545" s="6"/>
      <c r="AF545" s="6"/>
    </row>
    <row r="546" ht="14.25" customHeight="1">
      <c r="A546" s="6"/>
      <c r="B546" s="6"/>
      <c r="C546" s="6"/>
      <c r="D546" s="6"/>
      <c r="E546" s="136"/>
      <c r="F546" s="136"/>
      <c r="G546" s="136"/>
      <c r="H546" s="136"/>
      <c r="I546" s="136"/>
      <c r="J546" s="136"/>
      <c r="K546" s="136"/>
      <c r="L546" s="137"/>
      <c r="M546" s="136"/>
      <c r="N546" s="136"/>
      <c r="O546" s="136"/>
      <c r="P546" s="7"/>
      <c r="Q546" s="6"/>
      <c r="R546" s="6"/>
      <c r="S546" s="6"/>
      <c r="T546" s="6"/>
      <c r="U546" s="6"/>
      <c r="V546" s="7"/>
      <c r="W546" s="7"/>
      <c r="X546" s="136"/>
      <c r="Y546" s="7"/>
      <c r="Z546" s="7"/>
      <c r="AA546" s="7"/>
      <c r="AB546" s="6"/>
      <c r="AC546" s="6"/>
      <c r="AD546" s="6"/>
      <c r="AE546" s="6"/>
      <c r="AF546" s="6"/>
    </row>
    <row r="547" ht="14.25" customHeight="1">
      <c r="A547" s="6"/>
      <c r="B547" s="6"/>
      <c r="C547" s="6"/>
      <c r="D547" s="6"/>
      <c r="E547" s="136"/>
      <c r="F547" s="136"/>
      <c r="G547" s="136"/>
      <c r="H547" s="136"/>
      <c r="I547" s="136"/>
      <c r="J547" s="136"/>
      <c r="K547" s="136"/>
      <c r="L547" s="137"/>
      <c r="M547" s="136"/>
      <c r="N547" s="136"/>
      <c r="O547" s="136"/>
      <c r="P547" s="7"/>
      <c r="Q547" s="6"/>
      <c r="R547" s="6"/>
      <c r="S547" s="6"/>
      <c r="T547" s="6"/>
      <c r="U547" s="6"/>
      <c r="V547" s="7"/>
      <c r="W547" s="7"/>
      <c r="X547" s="136"/>
      <c r="Y547" s="7"/>
      <c r="Z547" s="7"/>
      <c r="AA547" s="7"/>
      <c r="AB547" s="6"/>
      <c r="AC547" s="6"/>
      <c r="AD547" s="6"/>
      <c r="AE547" s="6"/>
      <c r="AF547" s="6"/>
    </row>
    <row r="548" ht="14.25" customHeight="1">
      <c r="A548" s="6"/>
      <c r="B548" s="6"/>
      <c r="C548" s="6"/>
      <c r="D548" s="6"/>
      <c r="E548" s="136"/>
      <c r="F548" s="136"/>
      <c r="G548" s="136"/>
      <c r="H548" s="136"/>
      <c r="I548" s="136"/>
      <c r="J548" s="136"/>
      <c r="K548" s="136"/>
      <c r="L548" s="137"/>
      <c r="M548" s="136"/>
      <c r="N548" s="136"/>
      <c r="O548" s="136"/>
      <c r="P548" s="7"/>
      <c r="Q548" s="6"/>
      <c r="R548" s="6"/>
      <c r="S548" s="6"/>
      <c r="T548" s="6"/>
      <c r="U548" s="6"/>
      <c r="V548" s="7"/>
      <c r="W548" s="7"/>
      <c r="X548" s="136"/>
      <c r="Y548" s="7"/>
      <c r="Z548" s="7"/>
      <c r="AA548" s="7"/>
      <c r="AB548" s="6"/>
      <c r="AC548" s="6"/>
      <c r="AD548" s="6"/>
      <c r="AE548" s="6"/>
      <c r="AF548" s="6"/>
    </row>
    <row r="549" ht="14.25" customHeight="1">
      <c r="A549" s="6"/>
      <c r="B549" s="6"/>
      <c r="C549" s="6"/>
      <c r="D549" s="6"/>
      <c r="E549" s="136"/>
      <c r="F549" s="136"/>
      <c r="G549" s="136"/>
      <c r="H549" s="136"/>
      <c r="I549" s="136"/>
      <c r="J549" s="136"/>
      <c r="K549" s="136"/>
      <c r="L549" s="137"/>
      <c r="M549" s="136"/>
      <c r="N549" s="136"/>
      <c r="O549" s="136"/>
      <c r="P549" s="7"/>
      <c r="Q549" s="6"/>
      <c r="R549" s="6"/>
      <c r="S549" s="6"/>
      <c r="T549" s="6"/>
      <c r="U549" s="6"/>
      <c r="V549" s="7"/>
      <c r="W549" s="7"/>
      <c r="X549" s="136"/>
      <c r="Y549" s="7"/>
      <c r="Z549" s="7"/>
      <c r="AA549" s="7"/>
      <c r="AB549" s="6"/>
      <c r="AC549" s="6"/>
      <c r="AD549" s="6"/>
      <c r="AE549" s="6"/>
      <c r="AF549" s="6"/>
    </row>
    <row r="550" ht="14.25" customHeight="1">
      <c r="A550" s="6"/>
      <c r="B550" s="6"/>
      <c r="C550" s="6"/>
      <c r="D550" s="6"/>
      <c r="E550" s="136"/>
      <c r="F550" s="136"/>
      <c r="G550" s="136"/>
      <c r="H550" s="136"/>
      <c r="I550" s="136"/>
      <c r="J550" s="136"/>
      <c r="K550" s="136"/>
      <c r="L550" s="137"/>
      <c r="M550" s="136"/>
      <c r="N550" s="136"/>
      <c r="O550" s="136"/>
      <c r="P550" s="7"/>
      <c r="Q550" s="6"/>
      <c r="R550" s="6"/>
      <c r="S550" s="6"/>
      <c r="T550" s="6"/>
      <c r="U550" s="6"/>
      <c r="V550" s="7"/>
      <c r="W550" s="7"/>
      <c r="X550" s="136"/>
      <c r="Y550" s="7"/>
      <c r="Z550" s="7"/>
      <c r="AA550" s="7"/>
      <c r="AB550" s="6"/>
      <c r="AC550" s="6"/>
      <c r="AD550" s="6"/>
      <c r="AE550" s="6"/>
      <c r="AF550" s="6"/>
    </row>
    <row r="551" ht="14.25" customHeight="1">
      <c r="A551" s="6"/>
      <c r="B551" s="6"/>
      <c r="C551" s="6"/>
      <c r="D551" s="6"/>
      <c r="E551" s="136"/>
      <c r="F551" s="136"/>
      <c r="G551" s="136"/>
      <c r="H551" s="136"/>
      <c r="I551" s="136"/>
      <c r="J551" s="136"/>
      <c r="K551" s="136"/>
      <c r="L551" s="137"/>
      <c r="M551" s="136"/>
      <c r="N551" s="136"/>
      <c r="O551" s="136"/>
      <c r="P551" s="7"/>
      <c r="Q551" s="6"/>
      <c r="R551" s="6"/>
      <c r="S551" s="6"/>
      <c r="T551" s="6"/>
      <c r="U551" s="6"/>
      <c r="V551" s="7"/>
      <c r="W551" s="7"/>
      <c r="X551" s="136"/>
      <c r="Y551" s="7"/>
      <c r="Z551" s="7"/>
      <c r="AA551" s="7"/>
      <c r="AB551" s="6"/>
      <c r="AC551" s="6"/>
      <c r="AD551" s="6"/>
      <c r="AE551" s="6"/>
      <c r="AF551" s="6"/>
    </row>
    <row r="552" ht="14.25" customHeight="1">
      <c r="A552" s="6"/>
      <c r="B552" s="6"/>
      <c r="C552" s="6"/>
      <c r="D552" s="6"/>
      <c r="E552" s="136"/>
      <c r="F552" s="136"/>
      <c r="G552" s="136"/>
      <c r="H552" s="136"/>
      <c r="I552" s="136"/>
      <c r="J552" s="136"/>
      <c r="K552" s="136"/>
      <c r="L552" s="137"/>
      <c r="M552" s="136"/>
      <c r="N552" s="136"/>
      <c r="O552" s="136"/>
      <c r="P552" s="7"/>
      <c r="Q552" s="6"/>
      <c r="R552" s="6"/>
      <c r="S552" s="6"/>
      <c r="T552" s="6"/>
      <c r="U552" s="6"/>
      <c r="V552" s="7"/>
      <c r="W552" s="7"/>
      <c r="X552" s="136"/>
      <c r="Y552" s="7"/>
      <c r="Z552" s="7"/>
      <c r="AA552" s="7"/>
      <c r="AB552" s="6"/>
      <c r="AC552" s="6"/>
      <c r="AD552" s="6"/>
      <c r="AE552" s="6"/>
      <c r="AF552" s="6"/>
    </row>
    <row r="553" ht="14.25" customHeight="1">
      <c r="A553" s="6"/>
      <c r="B553" s="6"/>
      <c r="C553" s="6"/>
      <c r="D553" s="6"/>
      <c r="E553" s="136"/>
      <c r="F553" s="136"/>
      <c r="G553" s="136"/>
      <c r="H553" s="136"/>
      <c r="I553" s="136"/>
      <c r="J553" s="136"/>
      <c r="K553" s="136"/>
      <c r="L553" s="137"/>
      <c r="M553" s="136"/>
      <c r="N553" s="136"/>
      <c r="O553" s="136"/>
      <c r="P553" s="7"/>
      <c r="Q553" s="6"/>
      <c r="R553" s="6"/>
      <c r="S553" s="6"/>
      <c r="T553" s="6"/>
      <c r="U553" s="6"/>
      <c r="V553" s="7"/>
      <c r="W553" s="7"/>
      <c r="X553" s="136"/>
      <c r="Y553" s="7"/>
      <c r="Z553" s="7"/>
      <c r="AA553" s="7"/>
      <c r="AB553" s="6"/>
      <c r="AC553" s="6"/>
      <c r="AD553" s="6"/>
      <c r="AE553" s="6"/>
      <c r="AF553" s="6"/>
    </row>
    <row r="554" ht="14.25" customHeight="1">
      <c r="A554" s="6"/>
      <c r="B554" s="6"/>
      <c r="C554" s="6"/>
      <c r="D554" s="6"/>
      <c r="E554" s="136"/>
      <c r="F554" s="136"/>
      <c r="G554" s="136"/>
      <c r="H554" s="136"/>
      <c r="I554" s="136"/>
      <c r="J554" s="136"/>
      <c r="K554" s="136"/>
      <c r="L554" s="137"/>
      <c r="M554" s="136"/>
      <c r="N554" s="136"/>
      <c r="O554" s="136"/>
      <c r="P554" s="7"/>
      <c r="Q554" s="6"/>
      <c r="R554" s="6"/>
      <c r="S554" s="6"/>
      <c r="T554" s="6"/>
      <c r="U554" s="6"/>
      <c r="V554" s="7"/>
      <c r="W554" s="7"/>
      <c r="X554" s="136"/>
      <c r="Y554" s="7"/>
      <c r="Z554" s="7"/>
      <c r="AA554" s="7"/>
      <c r="AB554" s="6"/>
      <c r="AC554" s="6"/>
      <c r="AD554" s="6"/>
      <c r="AE554" s="6"/>
      <c r="AF554" s="6"/>
    </row>
    <row r="555" ht="14.25" customHeight="1">
      <c r="A555" s="6"/>
      <c r="B555" s="6"/>
      <c r="C555" s="6"/>
      <c r="D555" s="6"/>
      <c r="E555" s="136"/>
      <c r="F555" s="136"/>
      <c r="G555" s="136"/>
      <c r="H555" s="136"/>
      <c r="I555" s="136"/>
      <c r="J555" s="136"/>
      <c r="K555" s="136"/>
      <c r="L555" s="137"/>
      <c r="M555" s="136"/>
      <c r="N555" s="136"/>
      <c r="O555" s="136"/>
      <c r="P555" s="7"/>
      <c r="Q555" s="6"/>
      <c r="R555" s="6"/>
      <c r="S555" s="6"/>
      <c r="T555" s="6"/>
      <c r="U555" s="6"/>
      <c r="V555" s="7"/>
      <c r="W555" s="7"/>
      <c r="X555" s="136"/>
      <c r="Y555" s="7"/>
      <c r="Z555" s="7"/>
      <c r="AA555" s="7"/>
      <c r="AB555" s="6"/>
      <c r="AC555" s="6"/>
      <c r="AD555" s="6"/>
      <c r="AE555" s="6"/>
      <c r="AF555" s="6"/>
    </row>
    <row r="556" ht="14.25" customHeight="1">
      <c r="A556" s="6"/>
      <c r="B556" s="6"/>
      <c r="C556" s="6"/>
      <c r="D556" s="6"/>
      <c r="E556" s="136"/>
      <c r="F556" s="136"/>
      <c r="G556" s="136"/>
      <c r="H556" s="136"/>
      <c r="I556" s="136"/>
      <c r="J556" s="136"/>
      <c r="K556" s="136"/>
      <c r="L556" s="137"/>
      <c r="M556" s="136"/>
      <c r="N556" s="136"/>
      <c r="O556" s="136"/>
      <c r="P556" s="7"/>
      <c r="Q556" s="6"/>
      <c r="R556" s="6"/>
      <c r="S556" s="6"/>
      <c r="T556" s="6"/>
      <c r="U556" s="6"/>
      <c r="V556" s="7"/>
      <c r="W556" s="7"/>
      <c r="X556" s="136"/>
      <c r="Y556" s="7"/>
      <c r="Z556" s="7"/>
      <c r="AA556" s="7"/>
      <c r="AB556" s="6"/>
      <c r="AC556" s="6"/>
      <c r="AD556" s="6"/>
      <c r="AE556" s="6"/>
      <c r="AF556" s="6"/>
    </row>
    <row r="557" ht="14.25" customHeight="1">
      <c r="A557" s="6"/>
      <c r="B557" s="6"/>
      <c r="C557" s="6"/>
      <c r="D557" s="6"/>
      <c r="E557" s="136"/>
      <c r="F557" s="136"/>
      <c r="G557" s="136"/>
      <c r="H557" s="136"/>
      <c r="I557" s="136"/>
      <c r="J557" s="136"/>
      <c r="K557" s="136"/>
      <c r="L557" s="137"/>
      <c r="M557" s="136"/>
      <c r="N557" s="136"/>
      <c r="O557" s="136"/>
      <c r="P557" s="7"/>
      <c r="Q557" s="6"/>
      <c r="R557" s="6"/>
      <c r="S557" s="6"/>
      <c r="T557" s="6"/>
      <c r="U557" s="6"/>
      <c r="V557" s="7"/>
      <c r="W557" s="7"/>
      <c r="X557" s="136"/>
      <c r="Y557" s="7"/>
      <c r="Z557" s="7"/>
      <c r="AA557" s="7"/>
      <c r="AB557" s="6"/>
      <c r="AC557" s="6"/>
      <c r="AD557" s="6"/>
      <c r="AE557" s="6"/>
      <c r="AF557" s="6"/>
    </row>
    <row r="558" ht="14.25" customHeight="1">
      <c r="A558" s="6"/>
      <c r="B558" s="6"/>
      <c r="C558" s="6"/>
      <c r="D558" s="6"/>
      <c r="E558" s="136"/>
      <c r="F558" s="136"/>
      <c r="G558" s="136"/>
      <c r="H558" s="136"/>
      <c r="I558" s="136"/>
      <c r="J558" s="136"/>
      <c r="K558" s="136"/>
      <c r="L558" s="137"/>
      <c r="M558" s="136"/>
      <c r="N558" s="136"/>
      <c r="O558" s="136"/>
      <c r="P558" s="7"/>
      <c r="Q558" s="6"/>
      <c r="R558" s="6"/>
      <c r="S558" s="6"/>
      <c r="T558" s="6"/>
      <c r="U558" s="6"/>
      <c r="V558" s="7"/>
      <c r="W558" s="7"/>
      <c r="X558" s="136"/>
      <c r="Y558" s="7"/>
      <c r="Z558" s="7"/>
      <c r="AA558" s="7"/>
      <c r="AB558" s="6"/>
      <c r="AC558" s="6"/>
      <c r="AD558" s="6"/>
      <c r="AE558" s="6"/>
      <c r="AF558" s="6"/>
    </row>
    <row r="559" ht="14.25" customHeight="1">
      <c r="A559" s="6"/>
      <c r="B559" s="6"/>
      <c r="C559" s="6"/>
      <c r="D559" s="6"/>
      <c r="E559" s="136"/>
      <c r="F559" s="136"/>
      <c r="G559" s="136"/>
      <c r="H559" s="136"/>
      <c r="I559" s="136"/>
      <c r="J559" s="136"/>
      <c r="K559" s="136"/>
      <c r="L559" s="137"/>
      <c r="M559" s="136"/>
      <c r="N559" s="136"/>
      <c r="O559" s="136"/>
      <c r="P559" s="7"/>
      <c r="Q559" s="6"/>
      <c r="R559" s="6"/>
      <c r="S559" s="6"/>
      <c r="T559" s="6"/>
      <c r="U559" s="6"/>
      <c r="V559" s="7"/>
      <c r="W559" s="7"/>
      <c r="X559" s="136"/>
      <c r="Y559" s="7"/>
      <c r="Z559" s="7"/>
      <c r="AA559" s="7"/>
      <c r="AB559" s="6"/>
      <c r="AC559" s="6"/>
      <c r="AD559" s="6"/>
      <c r="AE559" s="6"/>
      <c r="AF559" s="6"/>
    </row>
    <row r="560" ht="14.25" customHeight="1">
      <c r="A560" s="6"/>
      <c r="B560" s="6"/>
      <c r="C560" s="6"/>
      <c r="D560" s="6"/>
      <c r="E560" s="136"/>
      <c r="F560" s="136"/>
      <c r="G560" s="136"/>
      <c r="H560" s="136"/>
      <c r="I560" s="136"/>
      <c r="J560" s="136"/>
      <c r="K560" s="136"/>
      <c r="L560" s="137"/>
      <c r="M560" s="136"/>
      <c r="N560" s="136"/>
      <c r="O560" s="136"/>
      <c r="P560" s="7"/>
      <c r="Q560" s="6"/>
      <c r="R560" s="6"/>
      <c r="S560" s="6"/>
      <c r="T560" s="6"/>
      <c r="U560" s="6"/>
      <c r="V560" s="7"/>
      <c r="W560" s="7"/>
      <c r="X560" s="136"/>
      <c r="Y560" s="7"/>
      <c r="Z560" s="7"/>
      <c r="AA560" s="7"/>
      <c r="AB560" s="6"/>
      <c r="AC560" s="6"/>
      <c r="AD560" s="6"/>
      <c r="AE560" s="6"/>
      <c r="AF560" s="6"/>
    </row>
    <row r="561" ht="14.25" customHeight="1">
      <c r="A561" s="6"/>
      <c r="B561" s="6"/>
      <c r="C561" s="6"/>
      <c r="D561" s="6"/>
      <c r="E561" s="136"/>
      <c r="F561" s="136"/>
      <c r="G561" s="136"/>
      <c r="H561" s="136"/>
      <c r="I561" s="136"/>
      <c r="J561" s="136"/>
      <c r="K561" s="136"/>
      <c r="L561" s="137"/>
      <c r="M561" s="136"/>
      <c r="N561" s="136"/>
      <c r="O561" s="136"/>
      <c r="P561" s="7"/>
      <c r="Q561" s="6"/>
      <c r="R561" s="6"/>
      <c r="S561" s="6"/>
      <c r="T561" s="6"/>
      <c r="U561" s="6"/>
      <c r="V561" s="7"/>
      <c r="W561" s="7"/>
      <c r="X561" s="136"/>
      <c r="Y561" s="7"/>
      <c r="Z561" s="7"/>
      <c r="AA561" s="7"/>
      <c r="AB561" s="6"/>
      <c r="AC561" s="6"/>
      <c r="AD561" s="6"/>
      <c r="AE561" s="6"/>
      <c r="AF561" s="6"/>
    </row>
    <row r="562" ht="14.25" customHeight="1">
      <c r="A562" s="6"/>
      <c r="B562" s="6"/>
      <c r="C562" s="6"/>
      <c r="D562" s="6"/>
      <c r="E562" s="136"/>
      <c r="F562" s="136"/>
      <c r="G562" s="136"/>
      <c r="H562" s="136"/>
      <c r="I562" s="136"/>
      <c r="J562" s="136"/>
      <c r="K562" s="136"/>
      <c r="L562" s="137"/>
      <c r="M562" s="136"/>
      <c r="N562" s="136"/>
      <c r="O562" s="136"/>
      <c r="P562" s="7"/>
      <c r="Q562" s="6"/>
      <c r="R562" s="6"/>
      <c r="S562" s="6"/>
      <c r="T562" s="6"/>
      <c r="U562" s="6"/>
      <c r="V562" s="7"/>
      <c r="W562" s="7"/>
      <c r="X562" s="136"/>
      <c r="Y562" s="7"/>
      <c r="Z562" s="7"/>
      <c r="AA562" s="7"/>
      <c r="AB562" s="6"/>
      <c r="AC562" s="6"/>
      <c r="AD562" s="6"/>
      <c r="AE562" s="6"/>
      <c r="AF562" s="6"/>
    </row>
    <row r="563" ht="14.25" customHeight="1">
      <c r="A563" s="6"/>
      <c r="B563" s="6"/>
      <c r="C563" s="6"/>
      <c r="D563" s="6"/>
      <c r="E563" s="136"/>
      <c r="F563" s="136"/>
      <c r="G563" s="136"/>
      <c r="H563" s="136"/>
      <c r="I563" s="136"/>
      <c r="J563" s="136"/>
      <c r="K563" s="136"/>
      <c r="L563" s="137"/>
      <c r="M563" s="136"/>
      <c r="N563" s="136"/>
      <c r="O563" s="136"/>
      <c r="P563" s="7"/>
      <c r="Q563" s="6"/>
      <c r="R563" s="6"/>
      <c r="S563" s="6"/>
      <c r="T563" s="6"/>
      <c r="U563" s="6"/>
      <c r="V563" s="7"/>
      <c r="W563" s="7"/>
      <c r="X563" s="136"/>
      <c r="Y563" s="7"/>
      <c r="Z563" s="7"/>
      <c r="AA563" s="7"/>
      <c r="AB563" s="6"/>
      <c r="AC563" s="6"/>
      <c r="AD563" s="6"/>
      <c r="AE563" s="6"/>
      <c r="AF563" s="6"/>
    </row>
    <row r="564" ht="14.25" customHeight="1">
      <c r="A564" s="6"/>
      <c r="B564" s="6"/>
      <c r="C564" s="6"/>
      <c r="D564" s="6"/>
      <c r="E564" s="136"/>
      <c r="F564" s="136"/>
      <c r="G564" s="136"/>
      <c r="H564" s="136"/>
      <c r="I564" s="136"/>
      <c r="J564" s="136"/>
      <c r="K564" s="136"/>
      <c r="L564" s="137"/>
      <c r="M564" s="136"/>
      <c r="N564" s="136"/>
      <c r="O564" s="136"/>
      <c r="P564" s="7"/>
      <c r="Q564" s="6"/>
      <c r="R564" s="6"/>
      <c r="S564" s="6"/>
      <c r="T564" s="6"/>
      <c r="U564" s="6"/>
      <c r="V564" s="7"/>
      <c r="W564" s="7"/>
      <c r="X564" s="136"/>
      <c r="Y564" s="7"/>
      <c r="Z564" s="7"/>
      <c r="AA564" s="7"/>
      <c r="AB564" s="6"/>
      <c r="AC564" s="6"/>
      <c r="AD564" s="6"/>
      <c r="AE564" s="6"/>
      <c r="AF564" s="6"/>
    </row>
    <row r="565" ht="14.25" customHeight="1">
      <c r="A565" s="6"/>
      <c r="B565" s="6"/>
      <c r="C565" s="6"/>
      <c r="D565" s="6"/>
      <c r="E565" s="136"/>
      <c r="F565" s="136"/>
      <c r="G565" s="136"/>
      <c r="H565" s="136"/>
      <c r="I565" s="136"/>
      <c r="J565" s="136"/>
      <c r="K565" s="136"/>
      <c r="L565" s="137"/>
      <c r="M565" s="136"/>
      <c r="N565" s="136"/>
      <c r="O565" s="136"/>
      <c r="P565" s="7"/>
      <c r="Q565" s="6"/>
      <c r="R565" s="6"/>
      <c r="S565" s="6"/>
      <c r="T565" s="6"/>
      <c r="U565" s="6"/>
      <c r="V565" s="7"/>
      <c r="W565" s="7"/>
      <c r="X565" s="136"/>
      <c r="Y565" s="7"/>
      <c r="Z565" s="7"/>
      <c r="AA565" s="7"/>
      <c r="AB565" s="6"/>
      <c r="AC565" s="6"/>
      <c r="AD565" s="6"/>
      <c r="AE565" s="6"/>
      <c r="AF565" s="6"/>
    </row>
    <row r="566" ht="14.25" customHeight="1">
      <c r="A566" s="6"/>
      <c r="B566" s="6"/>
      <c r="C566" s="6"/>
      <c r="D566" s="6"/>
      <c r="E566" s="136"/>
      <c r="F566" s="136"/>
      <c r="G566" s="136"/>
      <c r="H566" s="136"/>
      <c r="I566" s="136"/>
      <c r="J566" s="136"/>
      <c r="K566" s="136"/>
      <c r="L566" s="137"/>
      <c r="M566" s="136"/>
      <c r="N566" s="136"/>
      <c r="O566" s="136"/>
      <c r="P566" s="7"/>
      <c r="Q566" s="6"/>
      <c r="R566" s="6"/>
      <c r="S566" s="6"/>
      <c r="T566" s="6"/>
      <c r="U566" s="6"/>
      <c r="V566" s="7"/>
      <c r="W566" s="7"/>
      <c r="X566" s="136"/>
      <c r="Y566" s="7"/>
      <c r="Z566" s="7"/>
      <c r="AA566" s="7"/>
      <c r="AB566" s="6"/>
      <c r="AC566" s="6"/>
      <c r="AD566" s="6"/>
      <c r="AE566" s="6"/>
      <c r="AF566" s="6"/>
    </row>
    <row r="567" ht="14.25" customHeight="1">
      <c r="A567" s="6"/>
      <c r="B567" s="6"/>
      <c r="C567" s="6"/>
      <c r="D567" s="6"/>
      <c r="E567" s="136"/>
      <c r="F567" s="136"/>
      <c r="G567" s="136"/>
      <c r="H567" s="136"/>
      <c r="I567" s="136"/>
      <c r="J567" s="136"/>
      <c r="K567" s="136"/>
      <c r="L567" s="137"/>
      <c r="M567" s="136"/>
      <c r="N567" s="136"/>
      <c r="O567" s="136"/>
      <c r="P567" s="7"/>
      <c r="Q567" s="6"/>
      <c r="R567" s="6"/>
      <c r="S567" s="6"/>
      <c r="T567" s="6"/>
      <c r="U567" s="6"/>
      <c r="V567" s="7"/>
      <c r="W567" s="7"/>
      <c r="X567" s="136"/>
      <c r="Y567" s="7"/>
      <c r="Z567" s="7"/>
      <c r="AA567" s="7"/>
      <c r="AB567" s="6"/>
      <c r="AC567" s="6"/>
      <c r="AD567" s="6"/>
      <c r="AE567" s="6"/>
      <c r="AF567" s="6"/>
    </row>
    <row r="568" ht="14.25" customHeight="1">
      <c r="A568" s="6"/>
      <c r="B568" s="6"/>
      <c r="C568" s="6"/>
      <c r="D568" s="6"/>
      <c r="E568" s="136"/>
      <c r="F568" s="136"/>
      <c r="G568" s="136"/>
      <c r="H568" s="136"/>
      <c r="I568" s="136"/>
      <c r="J568" s="136"/>
      <c r="K568" s="136"/>
      <c r="L568" s="137"/>
      <c r="M568" s="136"/>
      <c r="N568" s="136"/>
      <c r="O568" s="136"/>
      <c r="P568" s="7"/>
      <c r="Q568" s="6"/>
      <c r="R568" s="6"/>
      <c r="S568" s="6"/>
      <c r="T568" s="6"/>
      <c r="U568" s="6"/>
      <c r="V568" s="7"/>
      <c r="W568" s="7"/>
      <c r="X568" s="136"/>
      <c r="Y568" s="7"/>
      <c r="Z568" s="7"/>
      <c r="AA568" s="7"/>
      <c r="AB568" s="6"/>
      <c r="AC568" s="6"/>
      <c r="AD568" s="6"/>
      <c r="AE568" s="6"/>
      <c r="AF568" s="6"/>
    </row>
    <row r="569" ht="14.25" customHeight="1">
      <c r="A569" s="6"/>
      <c r="B569" s="6"/>
      <c r="C569" s="6"/>
      <c r="D569" s="6"/>
      <c r="E569" s="136"/>
      <c r="F569" s="136"/>
      <c r="G569" s="136"/>
      <c r="H569" s="136"/>
      <c r="I569" s="136"/>
      <c r="J569" s="136"/>
      <c r="K569" s="136"/>
      <c r="L569" s="137"/>
      <c r="M569" s="136"/>
      <c r="N569" s="136"/>
      <c r="O569" s="136"/>
      <c r="P569" s="7"/>
      <c r="Q569" s="6"/>
      <c r="R569" s="6"/>
      <c r="S569" s="6"/>
      <c r="T569" s="6"/>
      <c r="U569" s="6"/>
      <c r="V569" s="7"/>
      <c r="W569" s="7"/>
      <c r="X569" s="136"/>
      <c r="Y569" s="7"/>
      <c r="Z569" s="7"/>
      <c r="AA569" s="7"/>
      <c r="AB569" s="6"/>
      <c r="AC569" s="6"/>
      <c r="AD569" s="6"/>
      <c r="AE569" s="6"/>
      <c r="AF569" s="6"/>
    </row>
    <row r="570" ht="14.25" customHeight="1">
      <c r="A570" s="6"/>
      <c r="B570" s="6"/>
      <c r="C570" s="6"/>
      <c r="D570" s="6"/>
      <c r="E570" s="136"/>
      <c r="F570" s="136"/>
      <c r="G570" s="136"/>
      <c r="H570" s="136"/>
      <c r="I570" s="136"/>
      <c r="J570" s="136"/>
      <c r="K570" s="136"/>
      <c r="L570" s="137"/>
      <c r="M570" s="136"/>
      <c r="N570" s="136"/>
      <c r="O570" s="136"/>
      <c r="P570" s="7"/>
      <c r="Q570" s="6"/>
      <c r="R570" s="6"/>
      <c r="S570" s="6"/>
      <c r="T570" s="6"/>
      <c r="U570" s="6"/>
      <c r="V570" s="7"/>
      <c r="W570" s="7"/>
      <c r="X570" s="136"/>
      <c r="Y570" s="7"/>
      <c r="Z570" s="7"/>
      <c r="AA570" s="7"/>
      <c r="AB570" s="6"/>
      <c r="AC570" s="6"/>
      <c r="AD570" s="6"/>
      <c r="AE570" s="6"/>
      <c r="AF570" s="6"/>
    </row>
    <row r="571" ht="14.25" customHeight="1">
      <c r="A571" s="6"/>
      <c r="B571" s="6"/>
      <c r="C571" s="6"/>
      <c r="D571" s="6"/>
      <c r="E571" s="136"/>
      <c r="F571" s="136"/>
      <c r="G571" s="136"/>
      <c r="H571" s="136"/>
      <c r="I571" s="136"/>
      <c r="J571" s="136"/>
      <c r="K571" s="136"/>
      <c r="L571" s="137"/>
      <c r="M571" s="136"/>
      <c r="N571" s="136"/>
      <c r="O571" s="136"/>
      <c r="P571" s="7"/>
      <c r="Q571" s="6"/>
      <c r="R571" s="6"/>
      <c r="S571" s="6"/>
      <c r="T571" s="6"/>
      <c r="U571" s="6"/>
      <c r="V571" s="7"/>
      <c r="W571" s="7"/>
      <c r="X571" s="136"/>
      <c r="Y571" s="7"/>
      <c r="Z571" s="7"/>
      <c r="AA571" s="7"/>
      <c r="AB571" s="6"/>
      <c r="AC571" s="6"/>
      <c r="AD571" s="6"/>
      <c r="AE571" s="6"/>
      <c r="AF571" s="6"/>
    </row>
    <row r="572" ht="14.25" customHeight="1">
      <c r="A572" s="6"/>
      <c r="B572" s="6"/>
      <c r="C572" s="6"/>
      <c r="D572" s="6"/>
      <c r="E572" s="136"/>
      <c r="F572" s="136"/>
      <c r="G572" s="136"/>
      <c r="H572" s="136"/>
      <c r="I572" s="136"/>
      <c r="J572" s="136"/>
      <c r="K572" s="136"/>
      <c r="L572" s="137"/>
      <c r="M572" s="136"/>
      <c r="N572" s="136"/>
      <c r="O572" s="136"/>
      <c r="P572" s="7"/>
      <c r="Q572" s="6"/>
      <c r="R572" s="6"/>
      <c r="S572" s="6"/>
      <c r="T572" s="6"/>
      <c r="U572" s="6"/>
      <c r="V572" s="7"/>
      <c r="W572" s="7"/>
      <c r="X572" s="136"/>
      <c r="Y572" s="7"/>
      <c r="Z572" s="7"/>
      <c r="AA572" s="7"/>
      <c r="AB572" s="6"/>
      <c r="AC572" s="6"/>
      <c r="AD572" s="6"/>
      <c r="AE572" s="6"/>
      <c r="AF572" s="6"/>
    </row>
    <row r="573" ht="14.25" customHeight="1">
      <c r="A573" s="6"/>
      <c r="B573" s="6"/>
      <c r="C573" s="6"/>
      <c r="D573" s="6"/>
      <c r="E573" s="136"/>
      <c r="F573" s="136"/>
      <c r="G573" s="136"/>
      <c r="H573" s="136"/>
      <c r="I573" s="136"/>
      <c r="J573" s="136"/>
      <c r="K573" s="136"/>
      <c r="L573" s="137"/>
      <c r="M573" s="136"/>
      <c r="N573" s="136"/>
      <c r="O573" s="136"/>
      <c r="P573" s="7"/>
      <c r="Q573" s="6"/>
      <c r="R573" s="6"/>
      <c r="S573" s="6"/>
      <c r="T573" s="6"/>
      <c r="U573" s="6"/>
      <c r="V573" s="7"/>
      <c r="W573" s="7"/>
      <c r="X573" s="136"/>
      <c r="Y573" s="7"/>
      <c r="Z573" s="7"/>
      <c r="AA573" s="7"/>
      <c r="AB573" s="6"/>
      <c r="AC573" s="6"/>
      <c r="AD573" s="6"/>
      <c r="AE573" s="6"/>
      <c r="AF573" s="6"/>
    </row>
    <row r="574" ht="14.25" customHeight="1">
      <c r="A574" s="6"/>
      <c r="B574" s="6"/>
      <c r="C574" s="6"/>
      <c r="D574" s="6"/>
      <c r="E574" s="136"/>
      <c r="F574" s="136"/>
      <c r="G574" s="136"/>
      <c r="H574" s="136"/>
      <c r="I574" s="136"/>
      <c r="J574" s="136"/>
      <c r="K574" s="136"/>
      <c r="L574" s="137"/>
      <c r="M574" s="136"/>
      <c r="N574" s="136"/>
      <c r="O574" s="136"/>
      <c r="P574" s="7"/>
      <c r="Q574" s="6"/>
      <c r="R574" s="6"/>
      <c r="S574" s="6"/>
      <c r="T574" s="6"/>
      <c r="U574" s="6"/>
      <c r="V574" s="7"/>
      <c r="W574" s="7"/>
      <c r="X574" s="136"/>
      <c r="Y574" s="7"/>
      <c r="Z574" s="7"/>
      <c r="AA574" s="7"/>
      <c r="AB574" s="6"/>
      <c r="AC574" s="6"/>
      <c r="AD574" s="6"/>
      <c r="AE574" s="6"/>
      <c r="AF574" s="6"/>
    </row>
    <row r="575" ht="14.25" customHeight="1">
      <c r="A575" s="6"/>
      <c r="B575" s="6"/>
      <c r="C575" s="6"/>
      <c r="D575" s="6"/>
      <c r="E575" s="136"/>
      <c r="F575" s="136"/>
      <c r="G575" s="136"/>
      <c r="H575" s="136"/>
      <c r="I575" s="136"/>
      <c r="J575" s="136"/>
      <c r="K575" s="136"/>
      <c r="L575" s="137"/>
      <c r="M575" s="136"/>
      <c r="N575" s="136"/>
      <c r="O575" s="136"/>
      <c r="P575" s="7"/>
      <c r="Q575" s="6"/>
      <c r="R575" s="6"/>
      <c r="S575" s="6"/>
      <c r="T575" s="6"/>
      <c r="U575" s="6"/>
      <c r="V575" s="7"/>
      <c r="W575" s="7"/>
      <c r="X575" s="136"/>
      <c r="Y575" s="7"/>
      <c r="Z575" s="7"/>
      <c r="AA575" s="7"/>
      <c r="AB575" s="6"/>
      <c r="AC575" s="6"/>
      <c r="AD575" s="6"/>
      <c r="AE575" s="6"/>
      <c r="AF575" s="6"/>
    </row>
    <row r="576" ht="14.25" customHeight="1">
      <c r="A576" s="6"/>
      <c r="B576" s="6"/>
      <c r="C576" s="6"/>
      <c r="D576" s="6"/>
      <c r="E576" s="136"/>
      <c r="F576" s="136"/>
      <c r="G576" s="136"/>
      <c r="H576" s="136"/>
      <c r="I576" s="136"/>
      <c r="J576" s="136"/>
      <c r="K576" s="136"/>
      <c r="L576" s="137"/>
      <c r="M576" s="136"/>
      <c r="N576" s="136"/>
      <c r="O576" s="136"/>
      <c r="P576" s="7"/>
      <c r="Q576" s="6"/>
      <c r="R576" s="6"/>
      <c r="S576" s="6"/>
      <c r="T576" s="6"/>
      <c r="U576" s="6"/>
      <c r="V576" s="7"/>
      <c r="W576" s="7"/>
      <c r="X576" s="136"/>
      <c r="Y576" s="7"/>
      <c r="Z576" s="7"/>
      <c r="AA576" s="7"/>
      <c r="AB576" s="6"/>
      <c r="AC576" s="6"/>
      <c r="AD576" s="6"/>
      <c r="AE576" s="6"/>
      <c r="AF576" s="6"/>
    </row>
    <row r="577" ht="14.25" customHeight="1">
      <c r="A577" s="6"/>
      <c r="B577" s="6"/>
      <c r="C577" s="6"/>
      <c r="D577" s="6"/>
      <c r="E577" s="136"/>
      <c r="F577" s="136"/>
      <c r="G577" s="136"/>
      <c r="H577" s="136"/>
      <c r="I577" s="136"/>
      <c r="J577" s="136"/>
      <c r="K577" s="136"/>
      <c r="L577" s="137"/>
      <c r="M577" s="136"/>
      <c r="N577" s="136"/>
      <c r="O577" s="136"/>
      <c r="P577" s="7"/>
      <c r="Q577" s="6"/>
      <c r="R577" s="6"/>
      <c r="S577" s="6"/>
      <c r="T577" s="6"/>
      <c r="U577" s="6"/>
      <c r="V577" s="7"/>
      <c r="W577" s="7"/>
      <c r="X577" s="136"/>
      <c r="Y577" s="7"/>
      <c r="Z577" s="7"/>
      <c r="AA577" s="7"/>
      <c r="AB577" s="6"/>
      <c r="AC577" s="6"/>
      <c r="AD577" s="6"/>
      <c r="AE577" s="6"/>
      <c r="AF577" s="6"/>
    </row>
    <row r="578" ht="14.25" customHeight="1">
      <c r="A578" s="6"/>
      <c r="B578" s="6"/>
      <c r="C578" s="6"/>
      <c r="D578" s="6"/>
      <c r="E578" s="136"/>
      <c r="F578" s="136"/>
      <c r="G578" s="136"/>
      <c r="H578" s="136"/>
      <c r="I578" s="136"/>
      <c r="J578" s="136"/>
      <c r="K578" s="136"/>
      <c r="L578" s="137"/>
      <c r="M578" s="136"/>
      <c r="N578" s="136"/>
      <c r="O578" s="136"/>
      <c r="P578" s="7"/>
      <c r="Q578" s="6"/>
      <c r="R578" s="6"/>
      <c r="S578" s="6"/>
      <c r="T578" s="6"/>
      <c r="U578" s="6"/>
      <c r="V578" s="7"/>
      <c r="W578" s="7"/>
      <c r="X578" s="136"/>
      <c r="Y578" s="7"/>
      <c r="Z578" s="7"/>
      <c r="AA578" s="7"/>
      <c r="AB578" s="6"/>
      <c r="AC578" s="6"/>
      <c r="AD578" s="6"/>
      <c r="AE578" s="6"/>
      <c r="AF578" s="6"/>
    </row>
    <row r="579" ht="14.25" customHeight="1">
      <c r="A579" s="6"/>
      <c r="B579" s="6"/>
      <c r="C579" s="6"/>
      <c r="D579" s="6"/>
      <c r="E579" s="136"/>
      <c r="F579" s="136"/>
      <c r="G579" s="136"/>
      <c r="H579" s="136"/>
      <c r="I579" s="136"/>
      <c r="J579" s="136"/>
      <c r="K579" s="136"/>
      <c r="L579" s="137"/>
      <c r="M579" s="136"/>
      <c r="N579" s="136"/>
      <c r="O579" s="136"/>
      <c r="P579" s="7"/>
      <c r="Q579" s="6"/>
      <c r="R579" s="6"/>
      <c r="S579" s="6"/>
      <c r="T579" s="6"/>
      <c r="U579" s="6"/>
      <c r="V579" s="7"/>
      <c r="W579" s="7"/>
      <c r="X579" s="136"/>
      <c r="Y579" s="7"/>
      <c r="Z579" s="7"/>
      <c r="AA579" s="7"/>
      <c r="AB579" s="6"/>
      <c r="AC579" s="6"/>
      <c r="AD579" s="6"/>
      <c r="AE579" s="6"/>
      <c r="AF579" s="6"/>
    </row>
    <row r="580" ht="14.25" customHeight="1">
      <c r="A580" s="6"/>
      <c r="B580" s="6"/>
      <c r="C580" s="6"/>
      <c r="D580" s="6"/>
      <c r="E580" s="136"/>
      <c r="F580" s="136"/>
      <c r="G580" s="136"/>
      <c r="H580" s="136"/>
      <c r="I580" s="136"/>
      <c r="J580" s="136"/>
      <c r="K580" s="136"/>
      <c r="L580" s="137"/>
      <c r="M580" s="136"/>
      <c r="N580" s="136"/>
      <c r="O580" s="136"/>
      <c r="P580" s="7"/>
      <c r="Q580" s="6"/>
      <c r="R580" s="6"/>
      <c r="S580" s="6"/>
      <c r="T580" s="6"/>
      <c r="U580" s="6"/>
      <c r="V580" s="7"/>
      <c r="W580" s="7"/>
      <c r="X580" s="136"/>
      <c r="Y580" s="7"/>
      <c r="Z580" s="7"/>
      <c r="AA580" s="7"/>
      <c r="AB580" s="6"/>
      <c r="AC580" s="6"/>
      <c r="AD580" s="6"/>
      <c r="AE580" s="6"/>
      <c r="AF580" s="6"/>
    </row>
    <row r="581" ht="14.25" customHeight="1">
      <c r="A581" s="6"/>
      <c r="B581" s="6"/>
      <c r="C581" s="6"/>
      <c r="D581" s="6"/>
      <c r="E581" s="136"/>
      <c r="F581" s="136"/>
      <c r="G581" s="136"/>
      <c r="H581" s="136"/>
      <c r="I581" s="136"/>
      <c r="J581" s="136"/>
      <c r="K581" s="136"/>
      <c r="L581" s="137"/>
      <c r="M581" s="136"/>
      <c r="N581" s="136"/>
      <c r="O581" s="136"/>
      <c r="P581" s="7"/>
      <c r="Q581" s="6"/>
      <c r="R581" s="6"/>
      <c r="S581" s="6"/>
      <c r="T581" s="6"/>
      <c r="U581" s="6"/>
      <c r="V581" s="7"/>
      <c r="W581" s="7"/>
      <c r="X581" s="136"/>
      <c r="Y581" s="7"/>
      <c r="Z581" s="7"/>
      <c r="AA581" s="7"/>
      <c r="AB581" s="6"/>
      <c r="AC581" s="6"/>
      <c r="AD581" s="6"/>
      <c r="AE581" s="6"/>
      <c r="AF581" s="6"/>
    </row>
    <row r="582" ht="14.25" customHeight="1">
      <c r="A582" s="6"/>
      <c r="B582" s="6"/>
      <c r="C582" s="6"/>
      <c r="D582" s="6"/>
      <c r="E582" s="136"/>
      <c r="F582" s="136"/>
      <c r="G582" s="136"/>
      <c r="H582" s="136"/>
      <c r="I582" s="136"/>
      <c r="J582" s="136"/>
      <c r="K582" s="136"/>
      <c r="L582" s="137"/>
      <c r="M582" s="136"/>
      <c r="N582" s="136"/>
      <c r="O582" s="136"/>
      <c r="P582" s="7"/>
      <c r="Q582" s="6"/>
      <c r="R582" s="6"/>
      <c r="S582" s="6"/>
      <c r="T582" s="6"/>
      <c r="U582" s="6"/>
      <c r="V582" s="7"/>
      <c r="W582" s="7"/>
      <c r="X582" s="136"/>
      <c r="Y582" s="7"/>
      <c r="Z582" s="7"/>
      <c r="AA582" s="7"/>
      <c r="AB582" s="6"/>
      <c r="AC582" s="6"/>
      <c r="AD582" s="6"/>
      <c r="AE582" s="6"/>
      <c r="AF582" s="6"/>
    </row>
    <row r="583" ht="14.25" customHeight="1">
      <c r="A583" s="6"/>
      <c r="B583" s="6"/>
      <c r="C583" s="6"/>
      <c r="D583" s="6"/>
      <c r="E583" s="136"/>
      <c r="F583" s="136"/>
      <c r="G583" s="136"/>
      <c r="H583" s="136"/>
      <c r="I583" s="136"/>
      <c r="J583" s="136"/>
      <c r="K583" s="136"/>
      <c r="L583" s="137"/>
      <c r="M583" s="136"/>
      <c r="N583" s="136"/>
      <c r="O583" s="136"/>
      <c r="P583" s="7"/>
      <c r="Q583" s="6"/>
      <c r="R583" s="6"/>
      <c r="S583" s="6"/>
      <c r="T583" s="6"/>
      <c r="U583" s="6"/>
      <c r="V583" s="7"/>
      <c r="W583" s="7"/>
      <c r="X583" s="136"/>
      <c r="Y583" s="7"/>
      <c r="Z583" s="7"/>
      <c r="AA583" s="7"/>
      <c r="AB583" s="6"/>
      <c r="AC583" s="6"/>
      <c r="AD583" s="6"/>
      <c r="AE583" s="6"/>
      <c r="AF583" s="6"/>
    </row>
    <row r="584" ht="14.25" customHeight="1">
      <c r="A584" s="6"/>
      <c r="B584" s="6"/>
      <c r="C584" s="6"/>
      <c r="D584" s="6"/>
      <c r="E584" s="136"/>
      <c r="F584" s="136"/>
      <c r="G584" s="136"/>
      <c r="H584" s="136"/>
      <c r="I584" s="136"/>
      <c r="J584" s="136"/>
      <c r="K584" s="136"/>
      <c r="L584" s="137"/>
      <c r="M584" s="136"/>
      <c r="N584" s="136"/>
      <c r="O584" s="136"/>
      <c r="P584" s="7"/>
      <c r="Q584" s="6"/>
      <c r="R584" s="6"/>
      <c r="S584" s="6"/>
      <c r="T584" s="6"/>
      <c r="U584" s="6"/>
      <c r="V584" s="7"/>
      <c r="W584" s="7"/>
      <c r="X584" s="136"/>
      <c r="Y584" s="7"/>
      <c r="Z584" s="7"/>
      <c r="AA584" s="7"/>
      <c r="AB584" s="6"/>
      <c r="AC584" s="6"/>
      <c r="AD584" s="6"/>
      <c r="AE584" s="6"/>
      <c r="AF584" s="6"/>
    </row>
    <row r="585" ht="14.25" customHeight="1">
      <c r="A585" s="6"/>
      <c r="B585" s="6"/>
      <c r="C585" s="6"/>
      <c r="D585" s="6"/>
      <c r="E585" s="136"/>
      <c r="F585" s="136"/>
      <c r="G585" s="136"/>
      <c r="H585" s="136"/>
      <c r="I585" s="136"/>
      <c r="J585" s="136"/>
      <c r="K585" s="136"/>
      <c r="L585" s="137"/>
      <c r="M585" s="136"/>
      <c r="N585" s="136"/>
      <c r="O585" s="136"/>
      <c r="P585" s="7"/>
      <c r="Q585" s="6"/>
      <c r="R585" s="6"/>
      <c r="S585" s="6"/>
      <c r="T585" s="6"/>
      <c r="U585" s="6"/>
      <c r="V585" s="7"/>
      <c r="W585" s="7"/>
      <c r="X585" s="136"/>
      <c r="Y585" s="7"/>
      <c r="Z585" s="7"/>
      <c r="AA585" s="7"/>
      <c r="AB585" s="6"/>
      <c r="AC585" s="6"/>
      <c r="AD585" s="6"/>
      <c r="AE585" s="6"/>
      <c r="AF585" s="6"/>
    </row>
    <row r="586" ht="14.25" customHeight="1">
      <c r="A586" s="6"/>
      <c r="B586" s="6"/>
      <c r="C586" s="6"/>
      <c r="D586" s="6"/>
      <c r="E586" s="136"/>
      <c r="F586" s="136"/>
      <c r="G586" s="136"/>
      <c r="H586" s="136"/>
      <c r="I586" s="136"/>
      <c r="J586" s="136"/>
      <c r="K586" s="136"/>
      <c r="L586" s="137"/>
      <c r="M586" s="136"/>
      <c r="N586" s="136"/>
      <c r="O586" s="136"/>
      <c r="P586" s="7"/>
      <c r="Q586" s="6"/>
      <c r="R586" s="6"/>
      <c r="S586" s="6"/>
      <c r="T586" s="6"/>
      <c r="U586" s="6"/>
      <c r="V586" s="7"/>
      <c r="W586" s="7"/>
      <c r="X586" s="136"/>
      <c r="Y586" s="7"/>
      <c r="Z586" s="7"/>
      <c r="AA586" s="7"/>
      <c r="AB586" s="6"/>
      <c r="AC586" s="6"/>
      <c r="AD586" s="6"/>
      <c r="AE586" s="6"/>
      <c r="AF586" s="6"/>
    </row>
    <row r="587" ht="14.25" customHeight="1">
      <c r="A587" s="6"/>
      <c r="B587" s="6"/>
      <c r="C587" s="6"/>
      <c r="D587" s="6"/>
      <c r="E587" s="136"/>
      <c r="F587" s="136"/>
      <c r="G587" s="136"/>
      <c r="H587" s="136"/>
      <c r="I587" s="136"/>
      <c r="J587" s="136"/>
      <c r="K587" s="136"/>
      <c r="L587" s="137"/>
      <c r="M587" s="136"/>
      <c r="N587" s="136"/>
      <c r="O587" s="136"/>
      <c r="P587" s="7"/>
      <c r="Q587" s="6"/>
      <c r="R587" s="6"/>
      <c r="S587" s="6"/>
      <c r="T587" s="6"/>
      <c r="U587" s="6"/>
      <c r="V587" s="7"/>
      <c r="W587" s="7"/>
      <c r="X587" s="136"/>
      <c r="Y587" s="7"/>
      <c r="Z587" s="7"/>
      <c r="AA587" s="7"/>
      <c r="AB587" s="6"/>
      <c r="AC587" s="6"/>
      <c r="AD587" s="6"/>
      <c r="AE587" s="6"/>
      <c r="AF587" s="6"/>
    </row>
    <row r="588" ht="14.25" customHeight="1">
      <c r="A588" s="6"/>
      <c r="B588" s="6"/>
      <c r="C588" s="6"/>
      <c r="D588" s="6"/>
      <c r="E588" s="136"/>
      <c r="F588" s="136"/>
      <c r="G588" s="136"/>
      <c r="H588" s="136"/>
      <c r="I588" s="136"/>
      <c r="J588" s="136"/>
      <c r="K588" s="136"/>
      <c r="L588" s="137"/>
      <c r="M588" s="136"/>
      <c r="N588" s="136"/>
      <c r="O588" s="136"/>
      <c r="P588" s="7"/>
      <c r="Q588" s="6"/>
      <c r="R588" s="6"/>
      <c r="S588" s="6"/>
      <c r="T588" s="6"/>
      <c r="U588" s="6"/>
      <c r="V588" s="7"/>
      <c r="W588" s="7"/>
      <c r="X588" s="136"/>
      <c r="Y588" s="7"/>
      <c r="Z588" s="7"/>
      <c r="AA588" s="7"/>
      <c r="AB588" s="6"/>
      <c r="AC588" s="6"/>
      <c r="AD588" s="6"/>
      <c r="AE588" s="6"/>
      <c r="AF588" s="6"/>
    </row>
    <row r="589" ht="14.25" customHeight="1">
      <c r="A589" s="6"/>
      <c r="B589" s="6"/>
      <c r="C589" s="6"/>
      <c r="D589" s="6"/>
      <c r="E589" s="136"/>
      <c r="F589" s="136"/>
      <c r="G589" s="136"/>
      <c r="H589" s="136"/>
      <c r="I589" s="136"/>
      <c r="J589" s="136"/>
      <c r="K589" s="136"/>
      <c r="L589" s="137"/>
      <c r="M589" s="136"/>
      <c r="N589" s="136"/>
      <c r="O589" s="136"/>
      <c r="P589" s="7"/>
      <c r="Q589" s="6"/>
      <c r="R589" s="6"/>
      <c r="S589" s="6"/>
      <c r="T589" s="6"/>
      <c r="U589" s="6"/>
      <c r="V589" s="7"/>
      <c r="W589" s="7"/>
      <c r="X589" s="136"/>
      <c r="Y589" s="7"/>
      <c r="Z589" s="7"/>
      <c r="AA589" s="7"/>
      <c r="AB589" s="6"/>
      <c r="AC589" s="6"/>
      <c r="AD589" s="6"/>
      <c r="AE589" s="6"/>
      <c r="AF589" s="6"/>
    </row>
    <row r="590" ht="14.25" customHeight="1">
      <c r="A590" s="6"/>
      <c r="B590" s="6"/>
      <c r="C590" s="6"/>
      <c r="D590" s="6"/>
      <c r="E590" s="136"/>
      <c r="F590" s="136"/>
      <c r="G590" s="136"/>
      <c r="H590" s="136"/>
      <c r="I590" s="136"/>
      <c r="J590" s="136"/>
      <c r="K590" s="136"/>
      <c r="L590" s="137"/>
      <c r="M590" s="136"/>
      <c r="N590" s="136"/>
      <c r="O590" s="136"/>
      <c r="P590" s="7"/>
      <c r="Q590" s="6"/>
      <c r="R590" s="6"/>
      <c r="S590" s="6"/>
      <c r="T590" s="6"/>
      <c r="U590" s="6"/>
      <c r="V590" s="7"/>
      <c r="W590" s="7"/>
      <c r="X590" s="136"/>
      <c r="Y590" s="7"/>
      <c r="Z590" s="7"/>
      <c r="AA590" s="7"/>
      <c r="AB590" s="6"/>
      <c r="AC590" s="6"/>
      <c r="AD590" s="6"/>
      <c r="AE590" s="6"/>
      <c r="AF590" s="6"/>
    </row>
    <row r="591" ht="14.25" customHeight="1">
      <c r="A591" s="6"/>
      <c r="B591" s="6"/>
      <c r="C591" s="6"/>
      <c r="D591" s="6"/>
      <c r="E591" s="136"/>
      <c r="F591" s="136"/>
      <c r="G591" s="136"/>
      <c r="H591" s="136"/>
      <c r="I591" s="136"/>
      <c r="J591" s="136"/>
      <c r="K591" s="136"/>
      <c r="L591" s="137"/>
      <c r="M591" s="136"/>
      <c r="N591" s="136"/>
      <c r="O591" s="136"/>
      <c r="P591" s="7"/>
      <c r="Q591" s="6"/>
      <c r="R591" s="6"/>
      <c r="S591" s="6"/>
      <c r="T591" s="6"/>
      <c r="U591" s="6"/>
      <c r="V591" s="7"/>
      <c r="W591" s="7"/>
      <c r="X591" s="136"/>
      <c r="Y591" s="7"/>
      <c r="Z591" s="7"/>
      <c r="AA591" s="7"/>
      <c r="AB591" s="6"/>
      <c r="AC591" s="6"/>
      <c r="AD591" s="6"/>
      <c r="AE591" s="6"/>
      <c r="AF591" s="6"/>
    </row>
    <row r="592" ht="14.25" customHeight="1">
      <c r="A592" s="6"/>
      <c r="B592" s="6"/>
      <c r="C592" s="6"/>
      <c r="D592" s="6"/>
      <c r="E592" s="136"/>
      <c r="F592" s="136"/>
      <c r="G592" s="136"/>
      <c r="H592" s="136"/>
      <c r="I592" s="136"/>
      <c r="J592" s="136"/>
      <c r="K592" s="136"/>
      <c r="L592" s="137"/>
      <c r="M592" s="136"/>
      <c r="N592" s="136"/>
      <c r="O592" s="136"/>
      <c r="P592" s="7"/>
      <c r="Q592" s="6"/>
      <c r="R592" s="6"/>
      <c r="S592" s="6"/>
      <c r="T592" s="6"/>
      <c r="U592" s="6"/>
      <c r="V592" s="7"/>
      <c r="W592" s="7"/>
      <c r="X592" s="136"/>
      <c r="Y592" s="7"/>
      <c r="Z592" s="7"/>
      <c r="AA592" s="7"/>
      <c r="AB592" s="6"/>
      <c r="AC592" s="6"/>
      <c r="AD592" s="6"/>
      <c r="AE592" s="6"/>
      <c r="AF592" s="6"/>
    </row>
    <row r="593" ht="14.25" customHeight="1">
      <c r="A593" s="6"/>
      <c r="B593" s="6"/>
      <c r="C593" s="6"/>
      <c r="D593" s="6"/>
      <c r="E593" s="136"/>
      <c r="F593" s="136"/>
      <c r="G593" s="136"/>
      <c r="H593" s="136"/>
      <c r="I593" s="136"/>
      <c r="J593" s="136"/>
      <c r="K593" s="136"/>
      <c r="L593" s="137"/>
      <c r="M593" s="136"/>
      <c r="N593" s="136"/>
      <c r="O593" s="136"/>
      <c r="P593" s="7"/>
      <c r="Q593" s="6"/>
      <c r="R593" s="6"/>
      <c r="S593" s="6"/>
      <c r="T593" s="6"/>
      <c r="U593" s="6"/>
      <c r="V593" s="7"/>
      <c r="W593" s="7"/>
      <c r="X593" s="136"/>
      <c r="Y593" s="7"/>
      <c r="Z593" s="7"/>
      <c r="AA593" s="7"/>
      <c r="AB593" s="6"/>
      <c r="AC593" s="6"/>
      <c r="AD593" s="6"/>
      <c r="AE593" s="6"/>
      <c r="AF593" s="6"/>
    </row>
    <row r="594" ht="14.25" customHeight="1">
      <c r="A594" s="6"/>
      <c r="B594" s="6"/>
      <c r="C594" s="6"/>
      <c r="D594" s="6"/>
      <c r="E594" s="136"/>
      <c r="F594" s="136"/>
      <c r="G594" s="136"/>
      <c r="H594" s="136"/>
      <c r="I594" s="136"/>
      <c r="J594" s="136"/>
      <c r="K594" s="136"/>
      <c r="L594" s="137"/>
      <c r="M594" s="136"/>
      <c r="N594" s="136"/>
      <c r="O594" s="136"/>
      <c r="P594" s="7"/>
      <c r="Q594" s="6"/>
      <c r="R594" s="6"/>
      <c r="S594" s="6"/>
      <c r="T594" s="6"/>
      <c r="U594" s="6"/>
      <c r="V594" s="7"/>
      <c r="W594" s="7"/>
      <c r="X594" s="136"/>
      <c r="Y594" s="7"/>
      <c r="Z594" s="7"/>
      <c r="AA594" s="7"/>
      <c r="AB594" s="6"/>
      <c r="AC594" s="6"/>
      <c r="AD594" s="6"/>
      <c r="AE594" s="6"/>
      <c r="AF594" s="6"/>
    </row>
    <row r="595" ht="14.25" customHeight="1">
      <c r="A595" s="6"/>
      <c r="B595" s="6"/>
      <c r="C595" s="6"/>
      <c r="D595" s="6"/>
      <c r="E595" s="136"/>
      <c r="F595" s="136"/>
      <c r="G595" s="136"/>
      <c r="H595" s="136"/>
      <c r="I595" s="136"/>
      <c r="J595" s="136"/>
      <c r="K595" s="136"/>
      <c r="L595" s="137"/>
      <c r="M595" s="136"/>
      <c r="N595" s="136"/>
      <c r="O595" s="136"/>
      <c r="P595" s="7"/>
      <c r="Q595" s="6"/>
      <c r="R595" s="6"/>
      <c r="S595" s="6"/>
      <c r="T595" s="6"/>
      <c r="U595" s="6"/>
      <c r="V595" s="7"/>
      <c r="W595" s="7"/>
      <c r="X595" s="136"/>
      <c r="Y595" s="7"/>
      <c r="Z595" s="7"/>
      <c r="AA595" s="7"/>
      <c r="AB595" s="6"/>
      <c r="AC595" s="6"/>
      <c r="AD595" s="6"/>
      <c r="AE595" s="6"/>
      <c r="AF595" s="6"/>
    </row>
    <row r="596" ht="14.25" customHeight="1">
      <c r="A596" s="6"/>
      <c r="B596" s="6"/>
      <c r="C596" s="6"/>
      <c r="D596" s="6"/>
      <c r="E596" s="136"/>
      <c r="F596" s="136"/>
      <c r="G596" s="136"/>
      <c r="H596" s="136"/>
      <c r="I596" s="136"/>
      <c r="J596" s="136"/>
      <c r="K596" s="136"/>
      <c r="L596" s="137"/>
      <c r="M596" s="136"/>
      <c r="N596" s="136"/>
      <c r="O596" s="136"/>
      <c r="P596" s="7"/>
      <c r="Q596" s="6"/>
      <c r="R596" s="6"/>
      <c r="S596" s="6"/>
      <c r="T596" s="6"/>
      <c r="U596" s="6"/>
      <c r="V596" s="7"/>
      <c r="W596" s="7"/>
      <c r="X596" s="136"/>
      <c r="Y596" s="7"/>
      <c r="Z596" s="7"/>
      <c r="AA596" s="7"/>
      <c r="AB596" s="6"/>
      <c r="AC596" s="6"/>
      <c r="AD596" s="6"/>
      <c r="AE596" s="6"/>
      <c r="AF596" s="6"/>
    </row>
    <row r="597" ht="14.25" customHeight="1">
      <c r="A597" s="6"/>
      <c r="B597" s="6"/>
      <c r="C597" s="6"/>
      <c r="D597" s="6"/>
      <c r="E597" s="136"/>
      <c r="F597" s="136"/>
      <c r="G597" s="136"/>
      <c r="H597" s="136"/>
      <c r="I597" s="136"/>
      <c r="J597" s="136"/>
      <c r="K597" s="136"/>
      <c r="L597" s="137"/>
      <c r="M597" s="136"/>
      <c r="N597" s="136"/>
      <c r="O597" s="136"/>
      <c r="P597" s="7"/>
      <c r="Q597" s="6"/>
      <c r="R597" s="6"/>
      <c r="S597" s="6"/>
      <c r="T597" s="6"/>
      <c r="U597" s="6"/>
      <c r="V597" s="7"/>
      <c r="W597" s="7"/>
      <c r="X597" s="136"/>
      <c r="Y597" s="7"/>
      <c r="Z597" s="7"/>
      <c r="AA597" s="7"/>
      <c r="AB597" s="6"/>
      <c r="AC597" s="6"/>
      <c r="AD597" s="6"/>
      <c r="AE597" s="6"/>
      <c r="AF597" s="6"/>
    </row>
    <row r="598" ht="14.25" customHeight="1">
      <c r="A598" s="6"/>
      <c r="B598" s="6"/>
      <c r="C598" s="6"/>
      <c r="D598" s="6"/>
      <c r="E598" s="136"/>
      <c r="F598" s="136"/>
      <c r="G598" s="136"/>
      <c r="H598" s="136"/>
      <c r="I598" s="136"/>
      <c r="J598" s="136"/>
      <c r="K598" s="136"/>
      <c r="L598" s="137"/>
      <c r="M598" s="136"/>
      <c r="N598" s="136"/>
      <c r="O598" s="136"/>
      <c r="P598" s="7"/>
      <c r="Q598" s="6"/>
      <c r="R598" s="6"/>
      <c r="S598" s="6"/>
      <c r="T598" s="6"/>
      <c r="U598" s="6"/>
      <c r="V598" s="7"/>
      <c r="W598" s="7"/>
      <c r="X598" s="136"/>
      <c r="Y598" s="7"/>
      <c r="Z598" s="7"/>
      <c r="AA598" s="7"/>
      <c r="AB598" s="6"/>
      <c r="AC598" s="6"/>
      <c r="AD598" s="6"/>
      <c r="AE598" s="6"/>
      <c r="AF598" s="6"/>
    </row>
    <row r="599" ht="14.25" customHeight="1">
      <c r="A599" s="6"/>
      <c r="B599" s="6"/>
      <c r="C599" s="6"/>
      <c r="D599" s="6"/>
      <c r="E599" s="136"/>
      <c r="F599" s="136"/>
      <c r="G599" s="136"/>
      <c r="H599" s="136"/>
      <c r="I599" s="136"/>
      <c r="J599" s="136"/>
      <c r="K599" s="136"/>
      <c r="L599" s="137"/>
      <c r="M599" s="136"/>
      <c r="N599" s="136"/>
      <c r="O599" s="136"/>
      <c r="P599" s="7"/>
      <c r="Q599" s="6"/>
      <c r="R599" s="6"/>
      <c r="S599" s="6"/>
      <c r="T599" s="6"/>
      <c r="U599" s="6"/>
      <c r="V599" s="7"/>
      <c r="W599" s="7"/>
      <c r="X599" s="136"/>
      <c r="Y599" s="7"/>
      <c r="Z599" s="7"/>
      <c r="AA599" s="7"/>
      <c r="AB599" s="6"/>
      <c r="AC599" s="6"/>
      <c r="AD599" s="6"/>
      <c r="AE599" s="6"/>
      <c r="AF599" s="6"/>
    </row>
    <row r="600" ht="14.25" customHeight="1">
      <c r="A600" s="6"/>
      <c r="B600" s="6"/>
      <c r="C600" s="6"/>
      <c r="D600" s="6"/>
      <c r="E600" s="136"/>
      <c r="F600" s="136"/>
      <c r="G600" s="136"/>
      <c r="H600" s="136"/>
      <c r="I600" s="136"/>
      <c r="J600" s="136"/>
      <c r="K600" s="136"/>
      <c r="L600" s="137"/>
      <c r="M600" s="136"/>
      <c r="N600" s="136"/>
      <c r="O600" s="136"/>
      <c r="P600" s="7"/>
      <c r="Q600" s="6"/>
      <c r="R600" s="6"/>
      <c r="S600" s="6"/>
      <c r="T600" s="6"/>
      <c r="U600" s="6"/>
      <c r="V600" s="7"/>
      <c r="W600" s="7"/>
      <c r="X600" s="136"/>
      <c r="Y600" s="7"/>
      <c r="Z600" s="7"/>
      <c r="AA600" s="7"/>
      <c r="AB600" s="6"/>
      <c r="AC600" s="6"/>
      <c r="AD600" s="6"/>
      <c r="AE600" s="6"/>
      <c r="AF600" s="6"/>
    </row>
    <row r="601" ht="14.25" customHeight="1">
      <c r="A601" s="6"/>
      <c r="B601" s="6"/>
      <c r="C601" s="6"/>
      <c r="D601" s="6"/>
      <c r="E601" s="136"/>
      <c r="F601" s="136"/>
      <c r="G601" s="136"/>
      <c r="H601" s="136"/>
      <c r="I601" s="136"/>
      <c r="J601" s="136"/>
      <c r="K601" s="136"/>
      <c r="L601" s="137"/>
      <c r="M601" s="136"/>
      <c r="N601" s="136"/>
      <c r="O601" s="136"/>
      <c r="P601" s="7"/>
      <c r="Q601" s="6"/>
      <c r="R601" s="6"/>
      <c r="S601" s="6"/>
      <c r="T601" s="6"/>
      <c r="U601" s="6"/>
      <c r="V601" s="7"/>
      <c r="W601" s="7"/>
      <c r="X601" s="136"/>
      <c r="Y601" s="7"/>
      <c r="Z601" s="7"/>
      <c r="AA601" s="7"/>
      <c r="AB601" s="6"/>
      <c r="AC601" s="6"/>
      <c r="AD601" s="6"/>
      <c r="AE601" s="6"/>
      <c r="AF601" s="6"/>
    </row>
    <row r="602" ht="14.25" customHeight="1">
      <c r="A602" s="6"/>
      <c r="B602" s="6"/>
      <c r="C602" s="6"/>
      <c r="D602" s="6"/>
      <c r="E602" s="136"/>
      <c r="F602" s="136"/>
      <c r="G602" s="136"/>
      <c r="H602" s="136"/>
      <c r="I602" s="136"/>
      <c r="J602" s="136"/>
      <c r="K602" s="136"/>
      <c r="L602" s="137"/>
      <c r="M602" s="136"/>
      <c r="N602" s="136"/>
      <c r="O602" s="136"/>
      <c r="P602" s="7"/>
      <c r="Q602" s="6"/>
      <c r="R602" s="6"/>
      <c r="S602" s="6"/>
      <c r="T602" s="6"/>
      <c r="U602" s="6"/>
      <c r="V602" s="7"/>
      <c r="W602" s="7"/>
      <c r="X602" s="136"/>
      <c r="Y602" s="7"/>
      <c r="Z602" s="7"/>
      <c r="AA602" s="7"/>
      <c r="AB602" s="6"/>
      <c r="AC602" s="6"/>
      <c r="AD602" s="6"/>
      <c r="AE602" s="6"/>
      <c r="AF602" s="6"/>
    </row>
    <row r="603" ht="14.25" customHeight="1">
      <c r="A603" s="6"/>
      <c r="B603" s="6"/>
      <c r="C603" s="6"/>
      <c r="D603" s="6"/>
      <c r="E603" s="136"/>
      <c r="F603" s="136"/>
      <c r="G603" s="136"/>
      <c r="H603" s="136"/>
      <c r="I603" s="136"/>
      <c r="J603" s="136"/>
      <c r="K603" s="136"/>
      <c r="L603" s="137"/>
      <c r="M603" s="136"/>
      <c r="N603" s="136"/>
      <c r="O603" s="136"/>
      <c r="P603" s="7"/>
      <c r="Q603" s="6"/>
      <c r="R603" s="6"/>
      <c r="S603" s="6"/>
      <c r="T603" s="6"/>
      <c r="U603" s="6"/>
      <c r="V603" s="7"/>
      <c r="W603" s="7"/>
      <c r="X603" s="136"/>
      <c r="Y603" s="7"/>
      <c r="Z603" s="7"/>
      <c r="AA603" s="7"/>
      <c r="AB603" s="6"/>
      <c r="AC603" s="6"/>
      <c r="AD603" s="6"/>
      <c r="AE603" s="6"/>
      <c r="AF603" s="6"/>
    </row>
    <row r="604" ht="14.25" customHeight="1">
      <c r="A604" s="6"/>
      <c r="B604" s="6"/>
      <c r="C604" s="6"/>
      <c r="D604" s="6"/>
      <c r="E604" s="136"/>
      <c r="F604" s="136"/>
      <c r="G604" s="136"/>
      <c r="H604" s="136"/>
      <c r="I604" s="136"/>
      <c r="J604" s="136"/>
      <c r="K604" s="136"/>
      <c r="L604" s="137"/>
      <c r="M604" s="136"/>
      <c r="N604" s="136"/>
      <c r="O604" s="136"/>
      <c r="P604" s="7"/>
      <c r="Q604" s="6"/>
      <c r="R604" s="6"/>
      <c r="S604" s="6"/>
      <c r="T604" s="6"/>
      <c r="U604" s="6"/>
      <c r="V604" s="7"/>
      <c r="W604" s="7"/>
      <c r="X604" s="136"/>
      <c r="Y604" s="7"/>
      <c r="Z604" s="7"/>
      <c r="AA604" s="7"/>
      <c r="AB604" s="6"/>
      <c r="AC604" s="6"/>
      <c r="AD604" s="6"/>
      <c r="AE604" s="6"/>
      <c r="AF604" s="6"/>
    </row>
    <row r="605" ht="14.25" customHeight="1">
      <c r="A605" s="6"/>
      <c r="B605" s="6"/>
      <c r="C605" s="6"/>
      <c r="D605" s="6"/>
      <c r="E605" s="136"/>
      <c r="F605" s="136"/>
      <c r="G605" s="136"/>
      <c r="H605" s="136"/>
      <c r="I605" s="136"/>
      <c r="J605" s="136"/>
      <c r="K605" s="136"/>
      <c r="L605" s="137"/>
      <c r="M605" s="136"/>
      <c r="N605" s="136"/>
      <c r="O605" s="136"/>
      <c r="P605" s="7"/>
      <c r="Q605" s="6"/>
      <c r="R605" s="6"/>
      <c r="S605" s="6"/>
      <c r="T605" s="6"/>
      <c r="U605" s="6"/>
      <c r="V605" s="7"/>
      <c r="W605" s="7"/>
      <c r="X605" s="136"/>
      <c r="Y605" s="7"/>
      <c r="Z605" s="7"/>
      <c r="AA605" s="7"/>
      <c r="AB605" s="6"/>
      <c r="AC605" s="6"/>
      <c r="AD605" s="6"/>
      <c r="AE605" s="6"/>
      <c r="AF605" s="6"/>
    </row>
    <row r="606" ht="14.25" customHeight="1">
      <c r="A606" s="6"/>
      <c r="B606" s="6"/>
      <c r="C606" s="6"/>
      <c r="D606" s="6"/>
      <c r="E606" s="136"/>
      <c r="F606" s="136"/>
      <c r="G606" s="136"/>
      <c r="H606" s="136"/>
      <c r="I606" s="136"/>
      <c r="J606" s="136"/>
      <c r="K606" s="136"/>
      <c r="L606" s="137"/>
      <c r="M606" s="136"/>
      <c r="N606" s="136"/>
      <c r="O606" s="136"/>
      <c r="P606" s="7"/>
      <c r="Q606" s="6"/>
      <c r="R606" s="6"/>
      <c r="S606" s="6"/>
      <c r="T606" s="6"/>
      <c r="U606" s="6"/>
      <c r="V606" s="7"/>
      <c r="W606" s="7"/>
      <c r="X606" s="136"/>
      <c r="Y606" s="7"/>
      <c r="Z606" s="7"/>
      <c r="AA606" s="7"/>
      <c r="AB606" s="6"/>
      <c r="AC606" s="6"/>
      <c r="AD606" s="6"/>
      <c r="AE606" s="6"/>
      <c r="AF606" s="6"/>
    </row>
    <row r="607" ht="14.25" customHeight="1">
      <c r="A607" s="6"/>
      <c r="B607" s="6"/>
      <c r="C607" s="6"/>
      <c r="D607" s="6"/>
      <c r="E607" s="136"/>
      <c r="F607" s="136"/>
      <c r="G607" s="136"/>
      <c r="H607" s="136"/>
      <c r="I607" s="136"/>
      <c r="J607" s="136"/>
      <c r="K607" s="136"/>
      <c r="L607" s="137"/>
      <c r="M607" s="136"/>
      <c r="N607" s="136"/>
      <c r="O607" s="136"/>
      <c r="P607" s="7"/>
      <c r="Q607" s="6"/>
      <c r="R607" s="6"/>
      <c r="S607" s="6"/>
      <c r="T607" s="6"/>
      <c r="U607" s="6"/>
      <c r="V607" s="7"/>
      <c r="W607" s="7"/>
      <c r="X607" s="136"/>
      <c r="Y607" s="7"/>
      <c r="Z607" s="7"/>
      <c r="AA607" s="7"/>
      <c r="AB607" s="6"/>
      <c r="AC607" s="6"/>
      <c r="AD607" s="6"/>
      <c r="AE607" s="6"/>
      <c r="AF607" s="6"/>
    </row>
    <row r="608" ht="14.25" customHeight="1">
      <c r="A608" s="6"/>
      <c r="B608" s="6"/>
      <c r="C608" s="6"/>
      <c r="D608" s="6"/>
      <c r="E608" s="136"/>
      <c r="F608" s="136"/>
      <c r="G608" s="136"/>
      <c r="H608" s="136"/>
      <c r="I608" s="136"/>
      <c r="J608" s="136"/>
      <c r="K608" s="136"/>
      <c r="L608" s="137"/>
      <c r="M608" s="136"/>
      <c r="N608" s="136"/>
      <c r="O608" s="136"/>
      <c r="P608" s="7"/>
      <c r="Q608" s="6"/>
      <c r="R608" s="6"/>
      <c r="S608" s="6"/>
      <c r="T608" s="6"/>
      <c r="U608" s="6"/>
      <c r="V608" s="7"/>
      <c r="W608" s="7"/>
      <c r="X608" s="136"/>
      <c r="Y608" s="7"/>
      <c r="Z608" s="7"/>
      <c r="AA608" s="7"/>
      <c r="AB608" s="6"/>
      <c r="AC608" s="6"/>
      <c r="AD608" s="6"/>
      <c r="AE608" s="6"/>
      <c r="AF608" s="6"/>
    </row>
    <row r="609" ht="14.25" customHeight="1">
      <c r="A609" s="6"/>
      <c r="B609" s="6"/>
      <c r="C609" s="6"/>
      <c r="D609" s="6"/>
      <c r="E609" s="136"/>
      <c r="F609" s="136"/>
      <c r="G609" s="136"/>
      <c r="H609" s="136"/>
      <c r="I609" s="136"/>
      <c r="J609" s="136"/>
      <c r="K609" s="136"/>
      <c r="L609" s="137"/>
      <c r="M609" s="136"/>
      <c r="N609" s="136"/>
      <c r="O609" s="136"/>
      <c r="P609" s="7"/>
      <c r="Q609" s="6"/>
      <c r="R609" s="6"/>
      <c r="S609" s="6"/>
      <c r="T609" s="6"/>
      <c r="U609" s="6"/>
      <c r="V609" s="7"/>
      <c r="W609" s="7"/>
      <c r="X609" s="136"/>
      <c r="Y609" s="7"/>
      <c r="Z609" s="7"/>
      <c r="AA609" s="7"/>
      <c r="AB609" s="6"/>
      <c r="AC609" s="6"/>
      <c r="AD609" s="6"/>
      <c r="AE609" s="6"/>
      <c r="AF609" s="6"/>
    </row>
    <row r="610" ht="14.25" customHeight="1">
      <c r="A610" s="6"/>
      <c r="B610" s="6"/>
      <c r="C610" s="6"/>
      <c r="D610" s="6"/>
      <c r="E610" s="136"/>
      <c r="F610" s="136"/>
      <c r="G610" s="136"/>
      <c r="H610" s="136"/>
      <c r="I610" s="136"/>
      <c r="J610" s="136"/>
      <c r="K610" s="136"/>
      <c r="L610" s="137"/>
      <c r="M610" s="136"/>
      <c r="N610" s="136"/>
      <c r="O610" s="136"/>
      <c r="P610" s="7"/>
      <c r="Q610" s="6"/>
      <c r="R610" s="6"/>
      <c r="S610" s="6"/>
      <c r="T610" s="6"/>
      <c r="U610" s="6"/>
      <c r="V610" s="7"/>
      <c r="W610" s="7"/>
      <c r="X610" s="136"/>
      <c r="Y610" s="7"/>
      <c r="Z610" s="7"/>
      <c r="AA610" s="7"/>
      <c r="AB610" s="6"/>
      <c r="AC610" s="6"/>
      <c r="AD610" s="6"/>
      <c r="AE610" s="6"/>
      <c r="AF610" s="6"/>
    </row>
    <row r="611" ht="14.25" customHeight="1">
      <c r="A611" s="6"/>
      <c r="B611" s="6"/>
      <c r="C611" s="6"/>
      <c r="D611" s="6"/>
      <c r="E611" s="136"/>
      <c r="F611" s="136"/>
      <c r="G611" s="136"/>
      <c r="H611" s="136"/>
      <c r="I611" s="136"/>
      <c r="J611" s="136"/>
      <c r="K611" s="136"/>
      <c r="L611" s="137"/>
      <c r="M611" s="136"/>
      <c r="N611" s="136"/>
      <c r="O611" s="136"/>
      <c r="P611" s="7"/>
      <c r="Q611" s="6"/>
      <c r="R611" s="6"/>
      <c r="S611" s="6"/>
      <c r="T611" s="6"/>
      <c r="U611" s="6"/>
      <c r="V611" s="7"/>
      <c r="W611" s="7"/>
      <c r="X611" s="136"/>
      <c r="Y611" s="7"/>
      <c r="Z611" s="7"/>
      <c r="AA611" s="7"/>
      <c r="AB611" s="6"/>
      <c r="AC611" s="6"/>
      <c r="AD611" s="6"/>
      <c r="AE611" s="6"/>
      <c r="AF611" s="6"/>
    </row>
    <row r="612" ht="14.25" customHeight="1">
      <c r="A612" s="6"/>
      <c r="B612" s="6"/>
      <c r="C612" s="6"/>
      <c r="D612" s="6"/>
      <c r="E612" s="136"/>
      <c r="F612" s="136"/>
      <c r="G612" s="136"/>
      <c r="H612" s="136"/>
      <c r="I612" s="136"/>
      <c r="J612" s="136"/>
      <c r="K612" s="136"/>
      <c r="L612" s="137"/>
      <c r="M612" s="136"/>
      <c r="N612" s="136"/>
      <c r="O612" s="136"/>
      <c r="P612" s="7"/>
      <c r="Q612" s="6"/>
      <c r="R612" s="6"/>
      <c r="S612" s="6"/>
      <c r="T612" s="6"/>
      <c r="U612" s="6"/>
      <c r="V612" s="7"/>
      <c r="W612" s="7"/>
      <c r="X612" s="136"/>
      <c r="Y612" s="7"/>
      <c r="Z612" s="7"/>
      <c r="AA612" s="7"/>
      <c r="AB612" s="6"/>
      <c r="AC612" s="6"/>
      <c r="AD612" s="6"/>
      <c r="AE612" s="6"/>
      <c r="AF612" s="6"/>
    </row>
    <row r="613" ht="14.25" customHeight="1">
      <c r="A613" s="6"/>
      <c r="B613" s="6"/>
      <c r="C613" s="6"/>
      <c r="D613" s="6"/>
      <c r="E613" s="136"/>
      <c r="F613" s="136"/>
      <c r="G613" s="136"/>
      <c r="H613" s="136"/>
      <c r="I613" s="136"/>
      <c r="J613" s="136"/>
      <c r="K613" s="136"/>
      <c r="L613" s="137"/>
      <c r="M613" s="136"/>
      <c r="N613" s="136"/>
      <c r="O613" s="136"/>
      <c r="P613" s="7"/>
      <c r="Q613" s="6"/>
      <c r="R613" s="6"/>
      <c r="S613" s="6"/>
      <c r="T613" s="6"/>
      <c r="U613" s="6"/>
      <c r="V613" s="7"/>
      <c r="W613" s="7"/>
      <c r="X613" s="136"/>
      <c r="Y613" s="7"/>
      <c r="Z613" s="7"/>
      <c r="AA613" s="7"/>
      <c r="AB613" s="6"/>
      <c r="AC613" s="6"/>
      <c r="AD613" s="6"/>
      <c r="AE613" s="6"/>
      <c r="AF613" s="6"/>
    </row>
    <row r="614" ht="14.25" customHeight="1">
      <c r="A614" s="6"/>
      <c r="B614" s="6"/>
      <c r="C614" s="6"/>
      <c r="D614" s="6"/>
      <c r="E614" s="136"/>
      <c r="F614" s="136"/>
      <c r="G614" s="136"/>
      <c r="H614" s="136"/>
      <c r="I614" s="136"/>
      <c r="J614" s="136"/>
      <c r="K614" s="136"/>
      <c r="L614" s="137"/>
      <c r="M614" s="136"/>
      <c r="N614" s="136"/>
      <c r="O614" s="136"/>
      <c r="P614" s="7"/>
      <c r="Q614" s="6"/>
      <c r="R614" s="6"/>
      <c r="S614" s="6"/>
      <c r="T614" s="6"/>
      <c r="U614" s="6"/>
      <c r="V614" s="7"/>
      <c r="W614" s="7"/>
      <c r="X614" s="136"/>
      <c r="Y614" s="7"/>
      <c r="Z614" s="7"/>
      <c r="AA614" s="7"/>
      <c r="AB614" s="6"/>
      <c r="AC614" s="6"/>
      <c r="AD614" s="6"/>
      <c r="AE614" s="6"/>
      <c r="AF614" s="6"/>
    </row>
    <row r="615" ht="14.25" customHeight="1">
      <c r="A615" s="6"/>
      <c r="B615" s="6"/>
      <c r="C615" s="6"/>
      <c r="D615" s="6"/>
      <c r="E615" s="136"/>
      <c r="F615" s="136"/>
      <c r="G615" s="136"/>
      <c r="H615" s="136"/>
      <c r="I615" s="136"/>
      <c r="J615" s="136"/>
      <c r="K615" s="136"/>
      <c r="L615" s="137"/>
      <c r="M615" s="136"/>
      <c r="N615" s="136"/>
      <c r="O615" s="136"/>
      <c r="P615" s="7"/>
      <c r="Q615" s="6"/>
      <c r="R615" s="6"/>
      <c r="S615" s="6"/>
      <c r="T615" s="6"/>
      <c r="U615" s="6"/>
      <c r="V615" s="7"/>
      <c r="W615" s="7"/>
      <c r="X615" s="136"/>
      <c r="Y615" s="7"/>
      <c r="Z615" s="7"/>
      <c r="AA615" s="7"/>
      <c r="AB615" s="6"/>
      <c r="AC615" s="6"/>
      <c r="AD615" s="6"/>
      <c r="AE615" s="6"/>
      <c r="AF615" s="6"/>
    </row>
    <row r="616" ht="14.25" customHeight="1">
      <c r="A616" s="6"/>
      <c r="B616" s="6"/>
      <c r="C616" s="6"/>
      <c r="D616" s="6"/>
      <c r="E616" s="136"/>
      <c r="F616" s="136"/>
      <c r="G616" s="136"/>
      <c r="H616" s="136"/>
      <c r="I616" s="136"/>
      <c r="J616" s="136"/>
      <c r="K616" s="136"/>
      <c r="L616" s="137"/>
      <c r="M616" s="136"/>
      <c r="N616" s="136"/>
      <c r="O616" s="136"/>
      <c r="P616" s="7"/>
      <c r="Q616" s="6"/>
      <c r="R616" s="6"/>
      <c r="S616" s="6"/>
      <c r="T616" s="6"/>
      <c r="U616" s="6"/>
      <c r="V616" s="7"/>
      <c r="W616" s="7"/>
      <c r="X616" s="136"/>
      <c r="Y616" s="7"/>
      <c r="Z616" s="7"/>
      <c r="AA616" s="7"/>
      <c r="AB616" s="6"/>
      <c r="AC616" s="6"/>
      <c r="AD616" s="6"/>
      <c r="AE616" s="6"/>
      <c r="AF616" s="6"/>
    </row>
    <row r="617" ht="14.25" customHeight="1">
      <c r="A617" s="6"/>
      <c r="B617" s="6"/>
      <c r="C617" s="6"/>
      <c r="D617" s="6"/>
      <c r="E617" s="136"/>
      <c r="F617" s="136"/>
      <c r="G617" s="136"/>
      <c r="H617" s="136"/>
      <c r="I617" s="136"/>
      <c r="J617" s="136"/>
      <c r="K617" s="136"/>
      <c r="L617" s="137"/>
      <c r="M617" s="136"/>
      <c r="N617" s="136"/>
      <c r="O617" s="136"/>
      <c r="P617" s="7"/>
      <c r="Q617" s="6"/>
      <c r="R617" s="6"/>
      <c r="S617" s="6"/>
      <c r="T617" s="6"/>
      <c r="U617" s="6"/>
      <c r="V617" s="7"/>
      <c r="W617" s="7"/>
      <c r="X617" s="136"/>
      <c r="Y617" s="7"/>
      <c r="Z617" s="7"/>
      <c r="AA617" s="7"/>
      <c r="AB617" s="6"/>
      <c r="AC617" s="6"/>
      <c r="AD617" s="6"/>
      <c r="AE617" s="6"/>
      <c r="AF617" s="6"/>
    </row>
    <row r="618" ht="14.25" customHeight="1">
      <c r="A618" s="6"/>
      <c r="B618" s="6"/>
      <c r="C618" s="6"/>
      <c r="D618" s="6"/>
      <c r="E618" s="136"/>
      <c r="F618" s="136"/>
      <c r="G618" s="136"/>
      <c r="H618" s="136"/>
      <c r="I618" s="136"/>
      <c r="J618" s="136"/>
      <c r="K618" s="136"/>
      <c r="L618" s="137"/>
      <c r="M618" s="136"/>
      <c r="N618" s="136"/>
      <c r="O618" s="136"/>
      <c r="P618" s="7"/>
      <c r="Q618" s="6"/>
      <c r="R618" s="6"/>
      <c r="S618" s="6"/>
      <c r="T618" s="6"/>
      <c r="U618" s="6"/>
      <c r="V618" s="7"/>
      <c r="W618" s="7"/>
      <c r="X618" s="136"/>
      <c r="Y618" s="7"/>
      <c r="Z618" s="7"/>
      <c r="AA618" s="7"/>
      <c r="AB618" s="6"/>
      <c r="AC618" s="6"/>
      <c r="AD618" s="6"/>
      <c r="AE618" s="6"/>
      <c r="AF618" s="6"/>
    </row>
    <row r="619" ht="14.25" customHeight="1">
      <c r="A619" s="6"/>
      <c r="B619" s="6"/>
      <c r="C619" s="6"/>
      <c r="D619" s="6"/>
      <c r="E619" s="136"/>
      <c r="F619" s="136"/>
      <c r="G619" s="136"/>
      <c r="H619" s="136"/>
      <c r="I619" s="136"/>
      <c r="J619" s="136"/>
      <c r="K619" s="136"/>
      <c r="L619" s="137"/>
      <c r="M619" s="136"/>
      <c r="N619" s="136"/>
      <c r="O619" s="136"/>
      <c r="P619" s="7"/>
      <c r="Q619" s="6"/>
      <c r="R619" s="6"/>
      <c r="S619" s="6"/>
      <c r="T619" s="6"/>
      <c r="U619" s="6"/>
      <c r="V619" s="7"/>
      <c r="W619" s="7"/>
      <c r="X619" s="136"/>
      <c r="Y619" s="7"/>
      <c r="Z619" s="7"/>
      <c r="AA619" s="7"/>
      <c r="AB619" s="6"/>
      <c r="AC619" s="6"/>
      <c r="AD619" s="6"/>
      <c r="AE619" s="6"/>
      <c r="AF619" s="6"/>
    </row>
    <row r="620" ht="14.25" customHeight="1">
      <c r="A620" s="6"/>
      <c r="B620" s="6"/>
      <c r="C620" s="6"/>
      <c r="D620" s="6"/>
      <c r="E620" s="136"/>
      <c r="F620" s="136"/>
      <c r="G620" s="136"/>
      <c r="H620" s="136"/>
      <c r="I620" s="136"/>
      <c r="J620" s="136"/>
      <c r="K620" s="136"/>
      <c r="L620" s="137"/>
      <c r="M620" s="136"/>
      <c r="N620" s="136"/>
      <c r="O620" s="136"/>
      <c r="P620" s="7"/>
      <c r="Q620" s="6"/>
      <c r="R620" s="6"/>
      <c r="S620" s="6"/>
      <c r="T620" s="6"/>
      <c r="U620" s="6"/>
      <c r="V620" s="7"/>
      <c r="W620" s="7"/>
      <c r="X620" s="136"/>
      <c r="Y620" s="7"/>
      <c r="Z620" s="7"/>
      <c r="AA620" s="7"/>
      <c r="AB620" s="6"/>
      <c r="AC620" s="6"/>
      <c r="AD620" s="6"/>
      <c r="AE620" s="6"/>
      <c r="AF620" s="6"/>
    </row>
    <row r="621" ht="14.25" customHeight="1">
      <c r="A621" s="6"/>
      <c r="B621" s="6"/>
      <c r="C621" s="6"/>
      <c r="D621" s="6"/>
      <c r="E621" s="136"/>
      <c r="F621" s="136"/>
      <c r="G621" s="136"/>
      <c r="H621" s="136"/>
      <c r="I621" s="136"/>
      <c r="J621" s="136"/>
      <c r="K621" s="136"/>
      <c r="L621" s="137"/>
      <c r="M621" s="136"/>
      <c r="N621" s="136"/>
      <c r="O621" s="136"/>
      <c r="P621" s="7"/>
      <c r="Q621" s="6"/>
      <c r="R621" s="6"/>
      <c r="S621" s="6"/>
      <c r="T621" s="6"/>
      <c r="U621" s="6"/>
      <c r="V621" s="7"/>
      <c r="W621" s="7"/>
      <c r="X621" s="136"/>
      <c r="Y621" s="7"/>
      <c r="Z621" s="7"/>
      <c r="AA621" s="7"/>
      <c r="AB621" s="6"/>
      <c r="AC621" s="6"/>
      <c r="AD621" s="6"/>
      <c r="AE621" s="6"/>
      <c r="AF621" s="6"/>
    </row>
    <row r="622" ht="14.25" customHeight="1">
      <c r="A622" s="6"/>
      <c r="B622" s="6"/>
      <c r="C622" s="6"/>
      <c r="D622" s="6"/>
      <c r="E622" s="136"/>
      <c r="F622" s="136"/>
      <c r="G622" s="136"/>
      <c r="H622" s="136"/>
      <c r="I622" s="136"/>
      <c r="J622" s="136"/>
      <c r="K622" s="136"/>
      <c r="L622" s="137"/>
      <c r="M622" s="136"/>
      <c r="N622" s="136"/>
      <c r="O622" s="136"/>
      <c r="P622" s="7"/>
      <c r="Q622" s="6"/>
      <c r="R622" s="6"/>
      <c r="S622" s="6"/>
      <c r="T622" s="6"/>
      <c r="U622" s="6"/>
      <c r="V622" s="7"/>
      <c r="W622" s="7"/>
      <c r="X622" s="136"/>
      <c r="Y622" s="7"/>
      <c r="Z622" s="7"/>
      <c r="AA622" s="7"/>
      <c r="AB622" s="6"/>
      <c r="AC622" s="6"/>
      <c r="AD622" s="6"/>
      <c r="AE622" s="6"/>
      <c r="AF622" s="6"/>
    </row>
    <row r="623" ht="14.25" customHeight="1">
      <c r="A623" s="6"/>
      <c r="B623" s="6"/>
      <c r="C623" s="6"/>
      <c r="D623" s="6"/>
      <c r="E623" s="136"/>
      <c r="F623" s="136"/>
      <c r="G623" s="136"/>
      <c r="H623" s="136"/>
      <c r="I623" s="136"/>
      <c r="J623" s="136"/>
      <c r="K623" s="136"/>
      <c r="L623" s="137"/>
      <c r="M623" s="136"/>
      <c r="N623" s="136"/>
      <c r="O623" s="136"/>
      <c r="P623" s="7"/>
      <c r="Q623" s="6"/>
      <c r="R623" s="6"/>
      <c r="S623" s="6"/>
      <c r="T623" s="6"/>
      <c r="U623" s="6"/>
      <c r="V623" s="7"/>
      <c r="W623" s="7"/>
      <c r="X623" s="136"/>
      <c r="Y623" s="7"/>
      <c r="Z623" s="7"/>
      <c r="AA623" s="7"/>
      <c r="AB623" s="6"/>
      <c r="AC623" s="6"/>
      <c r="AD623" s="6"/>
      <c r="AE623" s="6"/>
      <c r="AF623" s="6"/>
    </row>
    <row r="624" ht="14.25" customHeight="1">
      <c r="A624" s="6"/>
      <c r="B624" s="6"/>
      <c r="C624" s="6"/>
      <c r="D624" s="6"/>
      <c r="E624" s="136"/>
      <c r="F624" s="136"/>
      <c r="G624" s="136"/>
      <c r="H624" s="136"/>
      <c r="I624" s="136"/>
      <c r="J624" s="136"/>
      <c r="K624" s="136"/>
      <c r="L624" s="137"/>
      <c r="M624" s="136"/>
      <c r="N624" s="136"/>
      <c r="O624" s="136"/>
      <c r="P624" s="7"/>
      <c r="Q624" s="6"/>
      <c r="R624" s="6"/>
      <c r="S624" s="6"/>
      <c r="T624" s="6"/>
      <c r="U624" s="6"/>
      <c r="V624" s="7"/>
      <c r="W624" s="7"/>
      <c r="X624" s="136"/>
      <c r="Y624" s="7"/>
      <c r="Z624" s="7"/>
      <c r="AA624" s="7"/>
      <c r="AB624" s="6"/>
      <c r="AC624" s="6"/>
      <c r="AD624" s="6"/>
      <c r="AE624" s="6"/>
      <c r="AF624" s="6"/>
    </row>
    <row r="625" ht="14.25" customHeight="1">
      <c r="A625" s="6"/>
      <c r="B625" s="6"/>
      <c r="C625" s="6"/>
      <c r="D625" s="6"/>
      <c r="E625" s="136"/>
      <c r="F625" s="136"/>
      <c r="G625" s="136"/>
      <c r="H625" s="136"/>
      <c r="I625" s="136"/>
      <c r="J625" s="136"/>
      <c r="K625" s="136"/>
      <c r="L625" s="137"/>
      <c r="M625" s="136"/>
      <c r="N625" s="136"/>
      <c r="O625" s="136"/>
      <c r="P625" s="7"/>
      <c r="Q625" s="6"/>
      <c r="R625" s="6"/>
      <c r="S625" s="6"/>
      <c r="T625" s="6"/>
      <c r="U625" s="6"/>
      <c r="V625" s="7"/>
      <c r="W625" s="7"/>
      <c r="X625" s="136"/>
      <c r="Y625" s="7"/>
      <c r="Z625" s="7"/>
      <c r="AA625" s="7"/>
      <c r="AB625" s="6"/>
      <c r="AC625" s="6"/>
      <c r="AD625" s="6"/>
      <c r="AE625" s="6"/>
      <c r="AF625" s="6"/>
    </row>
    <row r="626" ht="14.25" customHeight="1">
      <c r="A626" s="6"/>
      <c r="B626" s="6"/>
      <c r="C626" s="6"/>
      <c r="D626" s="6"/>
      <c r="E626" s="136"/>
      <c r="F626" s="136"/>
      <c r="G626" s="136"/>
      <c r="H626" s="136"/>
      <c r="I626" s="136"/>
      <c r="J626" s="136"/>
      <c r="K626" s="136"/>
      <c r="L626" s="137"/>
      <c r="M626" s="136"/>
      <c r="N626" s="136"/>
      <c r="O626" s="136"/>
      <c r="P626" s="7"/>
      <c r="Q626" s="6"/>
      <c r="R626" s="6"/>
      <c r="S626" s="6"/>
      <c r="T626" s="6"/>
      <c r="U626" s="6"/>
      <c r="V626" s="7"/>
      <c r="W626" s="7"/>
      <c r="X626" s="136"/>
      <c r="Y626" s="7"/>
      <c r="Z626" s="7"/>
      <c r="AA626" s="7"/>
      <c r="AB626" s="6"/>
      <c r="AC626" s="6"/>
      <c r="AD626" s="6"/>
      <c r="AE626" s="6"/>
      <c r="AF626" s="6"/>
    </row>
    <row r="627" ht="14.25" customHeight="1">
      <c r="A627" s="6"/>
      <c r="B627" s="6"/>
      <c r="C627" s="6"/>
      <c r="D627" s="6"/>
      <c r="E627" s="136"/>
      <c r="F627" s="136"/>
      <c r="G627" s="136"/>
      <c r="H627" s="136"/>
      <c r="I627" s="136"/>
      <c r="J627" s="136"/>
      <c r="K627" s="136"/>
      <c r="L627" s="137"/>
      <c r="M627" s="136"/>
      <c r="N627" s="136"/>
      <c r="O627" s="136"/>
      <c r="P627" s="7"/>
      <c r="Q627" s="6"/>
      <c r="R627" s="6"/>
      <c r="S627" s="6"/>
      <c r="T627" s="6"/>
      <c r="U627" s="6"/>
      <c r="V627" s="7"/>
      <c r="W627" s="7"/>
      <c r="X627" s="136"/>
      <c r="Y627" s="7"/>
      <c r="Z627" s="7"/>
      <c r="AA627" s="7"/>
      <c r="AB627" s="6"/>
      <c r="AC627" s="6"/>
      <c r="AD627" s="6"/>
      <c r="AE627" s="6"/>
      <c r="AF627" s="6"/>
    </row>
    <row r="628" ht="14.25" customHeight="1">
      <c r="A628" s="6"/>
      <c r="B628" s="6"/>
      <c r="C628" s="6"/>
      <c r="D628" s="6"/>
      <c r="E628" s="136"/>
      <c r="F628" s="136"/>
      <c r="G628" s="136"/>
      <c r="H628" s="136"/>
      <c r="I628" s="136"/>
      <c r="J628" s="136"/>
      <c r="K628" s="136"/>
      <c r="L628" s="137"/>
      <c r="M628" s="136"/>
      <c r="N628" s="136"/>
      <c r="O628" s="136"/>
      <c r="P628" s="7"/>
      <c r="Q628" s="6"/>
      <c r="R628" s="6"/>
      <c r="S628" s="6"/>
      <c r="T628" s="6"/>
      <c r="U628" s="6"/>
      <c r="V628" s="7"/>
      <c r="W628" s="7"/>
      <c r="X628" s="136"/>
      <c r="Y628" s="7"/>
      <c r="Z628" s="7"/>
      <c r="AA628" s="7"/>
      <c r="AB628" s="6"/>
      <c r="AC628" s="6"/>
      <c r="AD628" s="6"/>
      <c r="AE628" s="6"/>
      <c r="AF628" s="6"/>
    </row>
    <row r="629" ht="14.25" customHeight="1">
      <c r="A629" s="6"/>
      <c r="B629" s="6"/>
      <c r="C629" s="6"/>
      <c r="D629" s="6"/>
      <c r="E629" s="136"/>
      <c r="F629" s="136"/>
      <c r="G629" s="136"/>
      <c r="H629" s="136"/>
      <c r="I629" s="136"/>
      <c r="J629" s="136"/>
      <c r="K629" s="136"/>
      <c r="L629" s="137"/>
      <c r="M629" s="136"/>
      <c r="N629" s="136"/>
      <c r="O629" s="136"/>
      <c r="P629" s="7"/>
      <c r="Q629" s="6"/>
      <c r="R629" s="6"/>
      <c r="S629" s="6"/>
      <c r="T629" s="6"/>
      <c r="U629" s="6"/>
      <c r="V629" s="7"/>
      <c r="W629" s="7"/>
      <c r="X629" s="136"/>
      <c r="Y629" s="7"/>
      <c r="Z629" s="7"/>
      <c r="AA629" s="7"/>
      <c r="AB629" s="6"/>
      <c r="AC629" s="6"/>
      <c r="AD629" s="6"/>
      <c r="AE629" s="6"/>
      <c r="AF629" s="6"/>
    </row>
    <row r="630" ht="14.25" customHeight="1">
      <c r="A630" s="6"/>
      <c r="B630" s="6"/>
      <c r="C630" s="6"/>
      <c r="D630" s="6"/>
      <c r="E630" s="136"/>
      <c r="F630" s="136"/>
      <c r="G630" s="136"/>
      <c r="H630" s="136"/>
      <c r="I630" s="136"/>
      <c r="J630" s="136"/>
      <c r="K630" s="136"/>
      <c r="L630" s="137"/>
      <c r="M630" s="136"/>
      <c r="N630" s="136"/>
      <c r="O630" s="136"/>
      <c r="P630" s="7"/>
      <c r="Q630" s="6"/>
      <c r="R630" s="6"/>
      <c r="S630" s="6"/>
      <c r="T630" s="6"/>
      <c r="U630" s="6"/>
      <c r="V630" s="7"/>
      <c r="W630" s="7"/>
      <c r="X630" s="136"/>
      <c r="Y630" s="7"/>
      <c r="Z630" s="7"/>
      <c r="AA630" s="7"/>
      <c r="AB630" s="6"/>
      <c r="AC630" s="6"/>
      <c r="AD630" s="6"/>
      <c r="AE630" s="6"/>
      <c r="AF630" s="6"/>
    </row>
    <row r="631" ht="14.25" customHeight="1">
      <c r="A631" s="6"/>
      <c r="B631" s="6"/>
      <c r="C631" s="6"/>
      <c r="D631" s="6"/>
      <c r="E631" s="136"/>
      <c r="F631" s="136"/>
      <c r="G631" s="136"/>
      <c r="H631" s="136"/>
      <c r="I631" s="136"/>
      <c r="J631" s="136"/>
      <c r="K631" s="136"/>
      <c r="L631" s="137"/>
      <c r="M631" s="136"/>
      <c r="N631" s="136"/>
      <c r="O631" s="136"/>
      <c r="P631" s="7"/>
      <c r="Q631" s="6"/>
      <c r="R631" s="6"/>
      <c r="S631" s="6"/>
      <c r="T631" s="6"/>
      <c r="U631" s="6"/>
      <c r="V631" s="7"/>
      <c r="W631" s="7"/>
      <c r="X631" s="136"/>
      <c r="Y631" s="7"/>
      <c r="Z631" s="7"/>
      <c r="AA631" s="7"/>
      <c r="AB631" s="6"/>
      <c r="AC631" s="6"/>
      <c r="AD631" s="6"/>
      <c r="AE631" s="6"/>
      <c r="AF631" s="6"/>
    </row>
    <row r="632" ht="14.25" customHeight="1">
      <c r="A632" s="6"/>
      <c r="B632" s="6"/>
      <c r="C632" s="6"/>
      <c r="D632" s="6"/>
      <c r="E632" s="136"/>
      <c r="F632" s="136"/>
      <c r="G632" s="136"/>
      <c r="H632" s="136"/>
      <c r="I632" s="136"/>
      <c r="J632" s="136"/>
      <c r="K632" s="136"/>
      <c r="L632" s="137"/>
      <c r="M632" s="136"/>
      <c r="N632" s="136"/>
      <c r="O632" s="136"/>
      <c r="P632" s="7"/>
      <c r="Q632" s="6"/>
      <c r="R632" s="6"/>
      <c r="S632" s="6"/>
      <c r="T632" s="6"/>
      <c r="U632" s="6"/>
      <c r="V632" s="7"/>
      <c r="W632" s="7"/>
      <c r="X632" s="136"/>
      <c r="Y632" s="7"/>
      <c r="Z632" s="7"/>
      <c r="AA632" s="7"/>
      <c r="AB632" s="6"/>
      <c r="AC632" s="6"/>
      <c r="AD632" s="6"/>
      <c r="AE632" s="6"/>
      <c r="AF632" s="6"/>
    </row>
    <row r="633" ht="14.25" customHeight="1">
      <c r="A633" s="6"/>
      <c r="B633" s="6"/>
      <c r="C633" s="6"/>
      <c r="D633" s="6"/>
      <c r="E633" s="136"/>
      <c r="F633" s="136"/>
      <c r="G633" s="136"/>
      <c r="H633" s="136"/>
      <c r="I633" s="136"/>
      <c r="J633" s="136"/>
      <c r="K633" s="136"/>
      <c r="L633" s="137"/>
      <c r="M633" s="136"/>
      <c r="N633" s="136"/>
      <c r="O633" s="136"/>
      <c r="P633" s="7"/>
      <c r="Q633" s="6"/>
      <c r="R633" s="6"/>
      <c r="S633" s="6"/>
      <c r="T633" s="6"/>
      <c r="U633" s="6"/>
      <c r="V633" s="7"/>
      <c r="W633" s="7"/>
      <c r="X633" s="136"/>
      <c r="Y633" s="7"/>
      <c r="Z633" s="7"/>
      <c r="AA633" s="7"/>
      <c r="AB633" s="6"/>
      <c r="AC633" s="6"/>
      <c r="AD633" s="6"/>
      <c r="AE633" s="6"/>
      <c r="AF633" s="6"/>
    </row>
    <row r="634" ht="14.25" customHeight="1">
      <c r="A634" s="6"/>
      <c r="B634" s="6"/>
      <c r="C634" s="6"/>
      <c r="D634" s="6"/>
      <c r="E634" s="136"/>
      <c r="F634" s="136"/>
      <c r="G634" s="136"/>
      <c r="H634" s="136"/>
      <c r="I634" s="136"/>
      <c r="J634" s="136"/>
      <c r="K634" s="136"/>
      <c r="L634" s="137"/>
      <c r="M634" s="136"/>
      <c r="N634" s="136"/>
      <c r="O634" s="136"/>
      <c r="P634" s="7"/>
      <c r="Q634" s="6"/>
      <c r="R634" s="6"/>
      <c r="S634" s="6"/>
      <c r="T634" s="6"/>
      <c r="U634" s="6"/>
      <c r="V634" s="7"/>
      <c r="W634" s="7"/>
      <c r="X634" s="136"/>
      <c r="Y634" s="7"/>
      <c r="Z634" s="7"/>
      <c r="AA634" s="7"/>
      <c r="AB634" s="6"/>
      <c r="AC634" s="6"/>
      <c r="AD634" s="6"/>
      <c r="AE634" s="6"/>
      <c r="AF634" s="6"/>
    </row>
    <row r="635" ht="14.25" customHeight="1">
      <c r="A635" s="6"/>
      <c r="B635" s="6"/>
      <c r="C635" s="6"/>
      <c r="D635" s="6"/>
      <c r="E635" s="136"/>
      <c r="F635" s="136"/>
      <c r="G635" s="136"/>
      <c r="H635" s="136"/>
      <c r="I635" s="136"/>
      <c r="J635" s="136"/>
      <c r="K635" s="136"/>
      <c r="L635" s="137"/>
      <c r="M635" s="136"/>
      <c r="N635" s="136"/>
      <c r="O635" s="136"/>
      <c r="P635" s="7"/>
      <c r="Q635" s="6"/>
      <c r="R635" s="6"/>
      <c r="S635" s="6"/>
      <c r="T635" s="6"/>
      <c r="U635" s="6"/>
      <c r="V635" s="7"/>
      <c r="W635" s="7"/>
      <c r="X635" s="136"/>
      <c r="Y635" s="7"/>
      <c r="Z635" s="7"/>
      <c r="AA635" s="7"/>
      <c r="AB635" s="6"/>
      <c r="AC635" s="6"/>
      <c r="AD635" s="6"/>
      <c r="AE635" s="6"/>
      <c r="AF635" s="6"/>
    </row>
    <row r="636" ht="14.25" customHeight="1">
      <c r="A636" s="6"/>
      <c r="B636" s="6"/>
      <c r="C636" s="6"/>
      <c r="D636" s="6"/>
      <c r="E636" s="136"/>
      <c r="F636" s="136"/>
      <c r="G636" s="136"/>
      <c r="H636" s="136"/>
      <c r="I636" s="136"/>
      <c r="J636" s="136"/>
      <c r="K636" s="136"/>
      <c r="L636" s="137"/>
      <c r="M636" s="136"/>
      <c r="N636" s="136"/>
      <c r="O636" s="136"/>
      <c r="P636" s="7"/>
      <c r="Q636" s="6"/>
      <c r="R636" s="6"/>
      <c r="S636" s="6"/>
      <c r="T636" s="6"/>
      <c r="U636" s="6"/>
      <c r="V636" s="7"/>
      <c r="W636" s="7"/>
      <c r="X636" s="136"/>
      <c r="Y636" s="7"/>
      <c r="Z636" s="7"/>
      <c r="AA636" s="7"/>
      <c r="AB636" s="6"/>
      <c r="AC636" s="6"/>
      <c r="AD636" s="6"/>
      <c r="AE636" s="6"/>
      <c r="AF636" s="6"/>
    </row>
    <row r="637" ht="14.25" customHeight="1">
      <c r="A637" s="6"/>
      <c r="B637" s="6"/>
      <c r="C637" s="6"/>
      <c r="D637" s="6"/>
      <c r="E637" s="136"/>
      <c r="F637" s="136"/>
      <c r="G637" s="136"/>
      <c r="H637" s="136"/>
      <c r="I637" s="136"/>
      <c r="J637" s="136"/>
      <c r="K637" s="136"/>
      <c r="L637" s="137"/>
      <c r="M637" s="136"/>
      <c r="N637" s="136"/>
      <c r="O637" s="136"/>
      <c r="P637" s="7"/>
      <c r="Q637" s="6"/>
      <c r="R637" s="6"/>
      <c r="S637" s="6"/>
      <c r="T637" s="6"/>
      <c r="U637" s="6"/>
      <c r="V637" s="7"/>
      <c r="W637" s="7"/>
      <c r="X637" s="136"/>
      <c r="Y637" s="7"/>
      <c r="Z637" s="7"/>
      <c r="AA637" s="7"/>
      <c r="AB637" s="6"/>
      <c r="AC637" s="6"/>
      <c r="AD637" s="6"/>
      <c r="AE637" s="6"/>
      <c r="AF637" s="6"/>
    </row>
    <row r="638" ht="14.25" customHeight="1">
      <c r="A638" s="6"/>
      <c r="B638" s="6"/>
      <c r="C638" s="6"/>
      <c r="D638" s="6"/>
      <c r="E638" s="136"/>
      <c r="F638" s="136"/>
      <c r="G638" s="136"/>
      <c r="H638" s="136"/>
      <c r="I638" s="136"/>
      <c r="J638" s="136"/>
      <c r="K638" s="136"/>
      <c r="L638" s="137"/>
      <c r="M638" s="136"/>
      <c r="N638" s="136"/>
      <c r="O638" s="136"/>
      <c r="P638" s="7"/>
      <c r="Q638" s="6"/>
      <c r="R638" s="6"/>
      <c r="S638" s="6"/>
      <c r="T638" s="6"/>
      <c r="U638" s="6"/>
      <c r="V638" s="7"/>
      <c r="W638" s="7"/>
      <c r="X638" s="136"/>
      <c r="Y638" s="7"/>
      <c r="Z638" s="7"/>
      <c r="AA638" s="7"/>
      <c r="AB638" s="6"/>
      <c r="AC638" s="6"/>
      <c r="AD638" s="6"/>
      <c r="AE638" s="6"/>
      <c r="AF638" s="6"/>
    </row>
    <row r="639" ht="14.25" customHeight="1">
      <c r="A639" s="6"/>
      <c r="B639" s="6"/>
      <c r="C639" s="6"/>
      <c r="D639" s="6"/>
      <c r="E639" s="136"/>
      <c r="F639" s="136"/>
      <c r="G639" s="136"/>
      <c r="H639" s="136"/>
      <c r="I639" s="136"/>
      <c r="J639" s="136"/>
      <c r="K639" s="136"/>
      <c r="L639" s="137"/>
      <c r="M639" s="136"/>
      <c r="N639" s="136"/>
      <c r="O639" s="136"/>
      <c r="P639" s="7"/>
      <c r="Q639" s="6"/>
      <c r="R639" s="6"/>
      <c r="S639" s="6"/>
      <c r="T639" s="6"/>
      <c r="U639" s="6"/>
      <c r="V639" s="7"/>
      <c r="W639" s="7"/>
      <c r="X639" s="136"/>
      <c r="Y639" s="7"/>
      <c r="Z639" s="7"/>
      <c r="AA639" s="7"/>
      <c r="AB639" s="6"/>
      <c r="AC639" s="6"/>
      <c r="AD639" s="6"/>
      <c r="AE639" s="6"/>
      <c r="AF639" s="6"/>
    </row>
    <row r="640" ht="14.25" customHeight="1">
      <c r="A640" s="6"/>
      <c r="B640" s="6"/>
      <c r="C640" s="6"/>
      <c r="D640" s="6"/>
      <c r="E640" s="136"/>
      <c r="F640" s="136"/>
      <c r="G640" s="136"/>
      <c r="H640" s="136"/>
      <c r="I640" s="136"/>
      <c r="J640" s="136"/>
      <c r="K640" s="136"/>
      <c r="L640" s="137"/>
      <c r="M640" s="136"/>
      <c r="N640" s="136"/>
      <c r="O640" s="136"/>
      <c r="P640" s="7"/>
      <c r="Q640" s="6"/>
      <c r="R640" s="6"/>
      <c r="S640" s="6"/>
      <c r="T640" s="6"/>
      <c r="U640" s="6"/>
      <c r="V640" s="7"/>
      <c r="W640" s="7"/>
      <c r="X640" s="136"/>
      <c r="Y640" s="7"/>
      <c r="Z640" s="7"/>
      <c r="AA640" s="7"/>
      <c r="AB640" s="6"/>
      <c r="AC640" s="6"/>
      <c r="AD640" s="6"/>
      <c r="AE640" s="6"/>
      <c r="AF640" s="6"/>
    </row>
    <row r="641" ht="14.25" customHeight="1">
      <c r="A641" s="6"/>
      <c r="B641" s="6"/>
      <c r="C641" s="6"/>
      <c r="D641" s="6"/>
      <c r="E641" s="136"/>
      <c r="F641" s="136"/>
      <c r="G641" s="136"/>
      <c r="H641" s="136"/>
      <c r="I641" s="136"/>
      <c r="J641" s="136"/>
      <c r="K641" s="136"/>
      <c r="L641" s="137"/>
      <c r="M641" s="136"/>
      <c r="N641" s="136"/>
      <c r="O641" s="136"/>
      <c r="P641" s="7"/>
      <c r="Q641" s="6"/>
      <c r="R641" s="6"/>
      <c r="S641" s="6"/>
      <c r="T641" s="6"/>
      <c r="U641" s="6"/>
      <c r="V641" s="7"/>
      <c r="W641" s="7"/>
      <c r="X641" s="136"/>
      <c r="Y641" s="7"/>
      <c r="Z641" s="7"/>
      <c r="AA641" s="7"/>
      <c r="AB641" s="6"/>
      <c r="AC641" s="6"/>
      <c r="AD641" s="6"/>
      <c r="AE641" s="6"/>
      <c r="AF641" s="6"/>
    </row>
    <row r="642" ht="14.25" customHeight="1">
      <c r="A642" s="6"/>
      <c r="B642" s="6"/>
      <c r="C642" s="6"/>
      <c r="D642" s="6"/>
      <c r="E642" s="136"/>
      <c r="F642" s="136"/>
      <c r="G642" s="136"/>
      <c r="H642" s="136"/>
      <c r="I642" s="136"/>
      <c r="J642" s="136"/>
      <c r="K642" s="136"/>
      <c r="L642" s="137"/>
      <c r="M642" s="136"/>
      <c r="N642" s="136"/>
      <c r="O642" s="136"/>
      <c r="P642" s="7"/>
      <c r="Q642" s="6"/>
      <c r="R642" s="6"/>
      <c r="S642" s="6"/>
      <c r="T642" s="6"/>
      <c r="U642" s="6"/>
      <c r="V642" s="7"/>
      <c r="W642" s="7"/>
      <c r="X642" s="136"/>
      <c r="Y642" s="7"/>
      <c r="Z642" s="7"/>
      <c r="AA642" s="7"/>
      <c r="AB642" s="6"/>
      <c r="AC642" s="6"/>
      <c r="AD642" s="6"/>
      <c r="AE642" s="6"/>
      <c r="AF642" s="6"/>
    </row>
    <row r="643" ht="14.25" customHeight="1">
      <c r="A643" s="6"/>
      <c r="B643" s="6"/>
      <c r="C643" s="6"/>
      <c r="D643" s="6"/>
      <c r="E643" s="136"/>
      <c r="F643" s="136"/>
      <c r="G643" s="136"/>
      <c r="H643" s="136"/>
      <c r="I643" s="136"/>
      <c r="J643" s="136"/>
      <c r="K643" s="136"/>
      <c r="L643" s="137"/>
      <c r="M643" s="136"/>
      <c r="N643" s="136"/>
      <c r="O643" s="136"/>
      <c r="P643" s="7"/>
      <c r="Q643" s="6"/>
      <c r="R643" s="6"/>
      <c r="S643" s="6"/>
      <c r="T643" s="6"/>
      <c r="U643" s="6"/>
      <c r="V643" s="7"/>
      <c r="W643" s="7"/>
      <c r="X643" s="136"/>
      <c r="Y643" s="7"/>
      <c r="Z643" s="7"/>
      <c r="AA643" s="7"/>
      <c r="AB643" s="6"/>
      <c r="AC643" s="6"/>
      <c r="AD643" s="6"/>
      <c r="AE643" s="6"/>
      <c r="AF643" s="6"/>
    </row>
    <row r="644" ht="14.25" customHeight="1">
      <c r="A644" s="6"/>
      <c r="B644" s="6"/>
      <c r="C644" s="6"/>
      <c r="D644" s="6"/>
      <c r="E644" s="136"/>
      <c r="F644" s="136"/>
      <c r="G644" s="136"/>
      <c r="H644" s="136"/>
      <c r="I644" s="136"/>
      <c r="J644" s="136"/>
      <c r="K644" s="136"/>
      <c r="L644" s="137"/>
      <c r="M644" s="136"/>
      <c r="N644" s="136"/>
      <c r="O644" s="136"/>
      <c r="P644" s="7"/>
      <c r="Q644" s="6"/>
      <c r="R644" s="6"/>
      <c r="S644" s="6"/>
      <c r="T644" s="6"/>
      <c r="U644" s="6"/>
      <c r="V644" s="7"/>
      <c r="W644" s="7"/>
      <c r="X644" s="136"/>
      <c r="Y644" s="7"/>
      <c r="Z644" s="7"/>
      <c r="AA644" s="7"/>
      <c r="AB644" s="6"/>
      <c r="AC644" s="6"/>
      <c r="AD644" s="6"/>
      <c r="AE644" s="6"/>
      <c r="AF644" s="6"/>
    </row>
    <row r="645" ht="14.25" customHeight="1">
      <c r="A645" s="6"/>
      <c r="B645" s="6"/>
      <c r="C645" s="6"/>
      <c r="D645" s="6"/>
      <c r="E645" s="136"/>
      <c r="F645" s="136"/>
      <c r="G645" s="136"/>
      <c r="H645" s="136"/>
      <c r="I645" s="136"/>
      <c r="J645" s="136"/>
      <c r="K645" s="136"/>
      <c r="L645" s="137"/>
      <c r="M645" s="136"/>
      <c r="N645" s="136"/>
      <c r="O645" s="136"/>
      <c r="P645" s="7"/>
      <c r="Q645" s="6"/>
      <c r="R645" s="6"/>
      <c r="S645" s="6"/>
      <c r="T645" s="6"/>
      <c r="U645" s="6"/>
      <c r="V645" s="7"/>
      <c r="W645" s="7"/>
      <c r="X645" s="136"/>
      <c r="Y645" s="7"/>
      <c r="Z645" s="7"/>
      <c r="AA645" s="7"/>
      <c r="AB645" s="6"/>
      <c r="AC645" s="6"/>
      <c r="AD645" s="6"/>
      <c r="AE645" s="6"/>
      <c r="AF645" s="6"/>
    </row>
    <row r="646" ht="14.25" customHeight="1">
      <c r="A646" s="6"/>
      <c r="B646" s="6"/>
      <c r="C646" s="6"/>
      <c r="D646" s="6"/>
      <c r="E646" s="136"/>
      <c r="F646" s="136"/>
      <c r="G646" s="136"/>
      <c r="H646" s="136"/>
      <c r="I646" s="136"/>
      <c r="J646" s="136"/>
      <c r="K646" s="136"/>
      <c r="L646" s="137"/>
      <c r="M646" s="136"/>
      <c r="N646" s="136"/>
      <c r="O646" s="136"/>
      <c r="P646" s="7"/>
      <c r="Q646" s="6"/>
      <c r="R646" s="6"/>
      <c r="S646" s="6"/>
      <c r="T646" s="6"/>
      <c r="U646" s="6"/>
      <c r="V646" s="7"/>
      <c r="W646" s="7"/>
      <c r="X646" s="136"/>
      <c r="Y646" s="7"/>
      <c r="Z646" s="7"/>
      <c r="AA646" s="7"/>
      <c r="AB646" s="6"/>
      <c r="AC646" s="6"/>
      <c r="AD646" s="6"/>
      <c r="AE646" s="6"/>
      <c r="AF646" s="6"/>
    </row>
    <row r="647" ht="14.25" customHeight="1">
      <c r="A647" s="6"/>
      <c r="B647" s="6"/>
      <c r="C647" s="6"/>
      <c r="D647" s="6"/>
      <c r="E647" s="136"/>
      <c r="F647" s="136"/>
      <c r="G647" s="136"/>
      <c r="H647" s="136"/>
      <c r="I647" s="136"/>
      <c r="J647" s="136"/>
      <c r="K647" s="136"/>
      <c r="L647" s="137"/>
      <c r="M647" s="136"/>
      <c r="N647" s="136"/>
      <c r="O647" s="136"/>
      <c r="P647" s="7"/>
      <c r="Q647" s="6"/>
      <c r="R647" s="6"/>
      <c r="S647" s="6"/>
      <c r="T647" s="6"/>
      <c r="U647" s="6"/>
      <c r="V647" s="7"/>
      <c r="W647" s="7"/>
      <c r="X647" s="136"/>
      <c r="Y647" s="7"/>
      <c r="Z647" s="7"/>
      <c r="AA647" s="7"/>
      <c r="AB647" s="6"/>
      <c r="AC647" s="6"/>
      <c r="AD647" s="6"/>
      <c r="AE647" s="6"/>
      <c r="AF647" s="6"/>
    </row>
    <row r="648" ht="14.25" customHeight="1">
      <c r="A648" s="6"/>
      <c r="B648" s="6"/>
      <c r="C648" s="6"/>
      <c r="D648" s="6"/>
      <c r="E648" s="136"/>
      <c r="F648" s="136"/>
      <c r="G648" s="136"/>
      <c r="H648" s="136"/>
      <c r="I648" s="136"/>
      <c r="J648" s="136"/>
      <c r="K648" s="136"/>
      <c r="L648" s="137"/>
      <c r="M648" s="136"/>
      <c r="N648" s="136"/>
      <c r="O648" s="136"/>
      <c r="P648" s="7"/>
      <c r="Q648" s="6"/>
      <c r="R648" s="6"/>
      <c r="S648" s="6"/>
      <c r="T648" s="6"/>
      <c r="U648" s="6"/>
      <c r="V648" s="7"/>
      <c r="W648" s="7"/>
      <c r="X648" s="136"/>
      <c r="Y648" s="7"/>
      <c r="Z648" s="7"/>
      <c r="AA648" s="7"/>
      <c r="AB648" s="6"/>
      <c r="AC648" s="6"/>
      <c r="AD648" s="6"/>
      <c r="AE648" s="6"/>
      <c r="AF648" s="6"/>
    </row>
    <row r="649" ht="14.25" customHeight="1">
      <c r="A649" s="6"/>
      <c r="B649" s="6"/>
      <c r="C649" s="6"/>
      <c r="D649" s="6"/>
      <c r="E649" s="136"/>
      <c r="F649" s="136"/>
      <c r="G649" s="136"/>
      <c r="H649" s="136"/>
      <c r="I649" s="136"/>
      <c r="J649" s="136"/>
      <c r="K649" s="136"/>
      <c r="L649" s="137"/>
      <c r="M649" s="136"/>
      <c r="N649" s="136"/>
      <c r="O649" s="136"/>
      <c r="P649" s="7"/>
      <c r="Q649" s="6"/>
      <c r="R649" s="6"/>
      <c r="S649" s="6"/>
      <c r="T649" s="6"/>
      <c r="U649" s="6"/>
      <c r="V649" s="7"/>
      <c r="W649" s="7"/>
      <c r="X649" s="136"/>
      <c r="Y649" s="7"/>
      <c r="Z649" s="7"/>
      <c r="AA649" s="7"/>
      <c r="AB649" s="6"/>
      <c r="AC649" s="6"/>
      <c r="AD649" s="6"/>
      <c r="AE649" s="6"/>
      <c r="AF649" s="6"/>
    </row>
    <row r="650" ht="14.25" customHeight="1">
      <c r="A650" s="6"/>
      <c r="B650" s="6"/>
      <c r="C650" s="6"/>
      <c r="D650" s="6"/>
      <c r="E650" s="136"/>
      <c r="F650" s="136"/>
      <c r="G650" s="136"/>
      <c r="H650" s="136"/>
      <c r="I650" s="136"/>
      <c r="J650" s="136"/>
      <c r="K650" s="136"/>
      <c r="L650" s="137"/>
      <c r="M650" s="136"/>
      <c r="N650" s="136"/>
      <c r="O650" s="136"/>
      <c r="P650" s="7"/>
      <c r="Q650" s="6"/>
      <c r="R650" s="6"/>
      <c r="S650" s="6"/>
      <c r="T650" s="6"/>
      <c r="U650" s="6"/>
      <c r="V650" s="7"/>
      <c r="W650" s="7"/>
      <c r="X650" s="136"/>
      <c r="Y650" s="7"/>
      <c r="Z650" s="7"/>
      <c r="AA650" s="7"/>
      <c r="AB650" s="6"/>
      <c r="AC650" s="6"/>
      <c r="AD650" s="6"/>
      <c r="AE650" s="6"/>
      <c r="AF650" s="6"/>
    </row>
    <row r="651" ht="14.25" customHeight="1">
      <c r="A651" s="6"/>
      <c r="B651" s="6"/>
      <c r="C651" s="6"/>
      <c r="D651" s="6"/>
      <c r="E651" s="136"/>
      <c r="F651" s="136"/>
      <c r="G651" s="136"/>
      <c r="H651" s="136"/>
      <c r="I651" s="136"/>
      <c r="J651" s="136"/>
      <c r="K651" s="136"/>
      <c r="L651" s="137"/>
      <c r="M651" s="136"/>
      <c r="N651" s="136"/>
      <c r="O651" s="136"/>
      <c r="P651" s="7"/>
      <c r="Q651" s="6"/>
      <c r="R651" s="6"/>
      <c r="S651" s="6"/>
      <c r="T651" s="6"/>
      <c r="U651" s="6"/>
      <c r="V651" s="7"/>
      <c r="W651" s="7"/>
      <c r="X651" s="136"/>
      <c r="Y651" s="7"/>
      <c r="Z651" s="7"/>
      <c r="AA651" s="7"/>
      <c r="AB651" s="6"/>
      <c r="AC651" s="6"/>
      <c r="AD651" s="6"/>
      <c r="AE651" s="6"/>
      <c r="AF651" s="6"/>
    </row>
    <row r="652" ht="14.25" customHeight="1">
      <c r="A652" s="6"/>
      <c r="B652" s="6"/>
      <c r="C652" s="6"/>
      <c r="D652" s="6"/>
      <c r="E652" s="136"/>
      <c r="F652" s="136"/>
      <c r="G652" s="136"/>
      <c r="H652" s="136"/>
      <c r="I652" s="136"/>
      <c r="J652" s="136"/>
      <c r="K652" s="136"/>
      <c r="L652" s="137"/>
      <c r="M652" s="136"/>
      <c r="N652" s="136"/>
      <c r="O652" s="136"/>
      <c r="P652" s="7"/>
      <c r="Q652" s="6"/>
      <c r="R652" s="6"/>
      <c r="S652" s="6"/>
      <c r="T652" s="6"/>
      <c r="U652" s="6"/>
      <c r="V652" s="7"/>
      <c r="W652" s="7"/>
      <c r="X652" s="136"/>
      <c r="Y652" s="7"/>
      <c r="Z652" s="7"/>
      <c r="AA652" s="7"/>
      <c r="AB652" s="6"/>
      <c r="AC652" s="6"/>
      <c r="AD652" s="6"/>
      <c r="AE652" s="6"/>
      <c r="AF652" s="6"/>
    </row>
    <row r="653" ht="14.25" customHeight="1">
      <c r="A653" s="6"/>
      <c r="B653" s="6"/>
      <c r="C653" s="6"/>
      <c r="D653" s="6"/>
      <c r="E653" s="136"/>
      <c r="F653" s="136"/>
      <c r="G653" s="136"/>
      <c r="H653" s="136"/>
      <c r="I653" s="136"/>
      <c r="J653" s="136"/>
      <c r="K653" s="136"/>
      <c r="L653" s="137"/>
      <c r="M653" s="136"/>
      <c r="N653" s="136"/>
      <c r="O653" s="136"/>
      <c r="P653" s="7"/>
      <c r="Q653" s="6"/>
      <c r="R653" s="6"/>
      <c r="S653" s="6"/>
      <c r="T653" s="6"/>
      <c r="U653" s="6"/>
      <c r="V653" s="7"/>
      <c r="W653" s="7"/>
      <c r="X653" s="136"/>
      <c r="Y653" s="7"/>
      <c r="Z653" s="7"/>
      <c r="AA653" s="7"/>
      <c r="AB653" s="6"/>
      <c r="AC653" s="6"/>
      <c r="AD653" s="6"/>
      <c r="AE653" s="6"/>
      <c r="AF653" s="6"/>
    </row>
    <row r="654" ht="14.25" customHeight="1">
      <c r="A654" s="6"/>
      <c r="B654" s="6"/>
      <c r="C654" s="6"/>
      <c r="D654" s="6"/>
      <c r="E654" s="136"/>
      <c r="F654" s="136"/>
      <c r="G654" s="136"/>
      <c r="H654" s="136"/>
      <c r="I654" s="136"/>
      <c r="J654" s="136"/>
      <c r="K654" s="136"/>
      <c r="L654" s="137"/>
      <c r="M654" s="136"/>
      <c r="N654" s="136"/>
      <c r="O654" s="136"/>
      <c r="P654" s="7"/>
      <c r="Q654" s="6"/>
      <c r="R654" s="6"/>
      <c r="S654" s="6"/>
      <c r="T654" s="6"/>
      <c r="U654" s="6"/>
      <c r="V654" s="7"/>
      <c r="W654" s="7"/>
      <c r="X654" s="136"/>
      <c r="Y654" s="7"/>
      <c r="Z654" s="7"/>
      <c r="AA654" s="7"/>
      <c r="AB654" s="6"/>
      <c r="AC654" s="6"/>
      <c r="AD654" s="6"/>
      <c r="AE654" s="6"/>
      <c r="AF654" s="6"/>
    </row>
    <row r="655" ht="14.25" customHeight="1">
      <c r="A655" s="6"/>
      <c r="B655" s="6"/>
      <c r="C655" s="6"/>
      <c r="D655" s="6"/>
      <c r="E655" s="136"/>
      <c r="F655" s="136"/>
      <c r="G655" s="136"/>
      <c r="H655" s="136"/>
      <c r="I655" s="136"/>
      <c r="J655" s="136"/>
      <c r="K655" s="136"/>
      <c r="L655" s="137"/>
      <c r="M655" s="136"/>
      <c r="N655" s="136"/>
      <c r="O655" s="136"/>
      <c r="P655" s="7"/>
      <c r="Q655" s="6"/>
      <c r="R655" s="6"/>
      <c r="S655" s="6"/>
      <c r="T655" s="6"/>
      <c r="U655" s="6"/>
      <c r="V655" s="7"/>
      <c r="W655" s="7"/>
      <c r="X655" s="136"/>
      <c r="Y655" s="7"/>
      <c r="Z655" s="7"/>
      <c r="AA655" s="7"/>
      <c r="AB655" s="6"/>
      <c r="AC655" s="6"/>
      <c r="AD655" s="6"/>
      <c r="AE655" s="6"/>
      <c r="AF655" s="6"/>
    </row>
    <row r="656" ht="14.25" customHeight="1">
      <c r="A656" s="6"/>
      <c r="B656" s="6"/>
      <c r="C656" s="6"/>
      <c r="D656" s="6"/>
      <c r="E656" s="136"/>
      <c r="F656" s="136"/>
      <c r="G656" s="136"/>
      <c r="H656" s="136"/>
      <c r="I656" s="136"/>
      <c r="J656" s="136"/>
      <c r="K656" s="136"/>
      <c r="L656" s="137"/>
      <c r="M656" s="136"/>
      <c r="N656" s="136"/>
      <c r="O656" s="136"/>
      <c r="P656" s="7"/>
      <c r="Q656" s="6"/>
      <c r="R656" s="6"/>
      <c r="S656" s="6"/>
      <c r="T656" s="6"/>
      <c r="U656" s="6"/>
      <c r="V656" s="7"/>
      <c r="W656" s="7"/>
      <c r="X656" s="136"/>
      <c r="Y656" s="7"/>
      <c r="Z656" s="7"/>
      <c r="AA656" s="7"/>
      <c r="AB656" s="6"/>
      <c r="AC656" s="6"/>
      <c r="AD656" s="6"/>
      <c r="AE656" s="6"/>
      <c r="AF656" s="6"/>
    </row>
    <row r="657" ht="14.25" customHeight="1">
      <c r="A657" s="6"/>
      <c r="B657" s="6"/>
      <c r="C657" s="6"/>
      <c r="D657" s="6"/>
      <c r="E657" s="136"/>
      <c r="F657" s="136"/>
      <c r="G657" s="136"/>
      <c r="H657" s="136"/>
      <c r="I657" s="136"/>
      <c r="J657" s="136"/>
      <c r="K657" s="136"/>
      <c r="L657" s="137"/>
      <c r="M657" s="136"/>
      <c r="N657" s="136"/>
      <c r="O657" s="136"/>
      <c r="P657" s="7"/>
      <c r="Q657" s="6"/>
      <c r="R657" s="6"/>
      <c r="S657" s="6"/>
      <c r="T657" s="6"/>
      <c r="U657" s="6"/>
      <c r="V657" s="7"/>
      <c r="W657" s="7"/>
      <c r="X657" s="136"/>
      <c r="Y657" s="7"/>
      <c r="Z657" s="7"/>
      <c r="AA657" s="7"/>
      <c r="AB657" s="6"/>
      <c r="AC657" s="6"/>
      <c r="AD657" s="6"/>
      <c r="AE657" s="6"/>
      <c r="AF657" s="6"/>
    </row>
    <row r="658" ht="14.25" customHeight="1">
      <c r="A658" s="6"/>
      <c r="B658" s="6"/>
      <c r="C658" s="6"/>
      <c r="D658" s="6"/>
      <c r="E658" s="136"/>
      <c r="F658" s="136"/>
      <c r="G658" s="136"/>
      <c r="H658" s="136"/>
      <c r="I658" s="136"/>
      <c r="J658" s="136"/>
      <c r="K658" s="136"/>
      <c r="L658" s="137"/>
      <c r="M658" s="136"/>
      <c r="N658" s="136"/>
      <c r="O658" s="136"/>
      <c r="P658" s="7"/>
      <c r="Q658" s="6"/>
      <c r="R658" s="6"/>
      <c r="S658" s="6"/>
      <c r="T658" s="6"/>
      <c r="U658" s="6"/>
      <c r="V658" s="7"/>
      <c r="W658" s="7"/>
      <c r="X658" s="136"/>
      <c r="Y658" s="7"/>
      <c r="Z658" s="7"/>
      <c r="AA658" s="7"/>
      <c r="AB658" s="6"/>
      <c r="AC658" s="6"/>
      <c r="AD658" s="6"/>
      <c r="AE658" s="6"/>
      <c r="AF658" s="6"/>
    </row>
    <row r="659" ht="14.25" customHeight="1">
      <c r="A659" s="6"/>
      <c r="B659" s="6"/>
      <c r="C659" s="6"/>
      <c r="D659" s="6"/>
      <c r="E659" s="136"/>
      <c r="F659" s="136"/>
      <c r="G659" s="136"/>
      <c r="H659" s="136"/>
      <c r="I659" s="136"/>
      <c r="J659" s="136"/>
      <c r="K659" s="136"/>
      <c r="L659" s="137"/>
      <c r="M659" s="136"/>
      <c r="N659" s="136"/>
      <c r="O659" s="136"/>
      <c r="P659" s="7"/>
      <c r="Q659" s="6"/>
      <c r="R659" s="6"/>
      <c r="S659" s="6"/>
      <c r="T659" s="6"/>
      <c r="U659" s="6"/>
      <c r="V659" s="7"/>
      <c r="W659" s="7"/>
      <c r="X659" s="136"/>
      <c r="Y659" s="7"/>
      <c r="Z659" s="7"/>
      <c r="AA659" s="7"/>
      <c r="AB659" s="6"/>
      <c r="AC659" s="6"/>
      <c r="AD659" s="6"/>
      <c r="AE659" s="6"/>
      <c r="AF659" s="6"/>
    </row>
    <row r="660" ht="14.25" customHeight="1">
      <c r="A660" s="6"/>
      <c r="B660" s="6"/>
      <c r="C660" s="6"/>
      <c r="D660" s="6"/>
      <c r="E660" s="136"/>
      <c r="F660" s="136"/>
      <c r="G660" s="136"/>
      <c r="H660" s="136"/>
      <c r="I660" s="136"/>
      <c r="J660" s="136"/>
      <c r="K660" s="136"/>
      <c r="L660" s="137"/>
      <c r="M660" s="136"/>
      <c r="N660" s="136"/>
      <c r="O660" s="136"/>
      <c r="P660" s="7"/>
      <c r="Q660" s="6"/>
      <c r="R660" s="6"/>
      <c r="S660" s="6"/>
      <c r="T660" s="6"/>
      <c r="U660" s="6"/>
      <c r="V660" s="7"/>
      <c r="W660" s="7"/>
      <c r="X660" s="136"/>
      <c r="Y660" s="7"/>
      <c r="Z660" s="7"/>
      <c r="AA660" s="7"/>
      <c r="AB660" s="6"/>
      <c r="AC660" s="6"/>
      <c r="AD660" s="6"/>
      <c r="AE660" s="6"/>
      <c r="AF660" s="6"/>
    </row>
    <row r="661" ht="14.25" customHeight="1">
      <c r="A661" s="6"/>
      <c r="B661" s="6"/>
      <c r="C661" s="6"/>
      <c r="D661" s="6"/>
      <c r="E661" s="136"/>
      <c r="F661" s="136"/>
      <c r="G661" s="136"/>
      <c r="H661" s="136"/>
      <c r="I661" s="136"/>
      <c r="J661" s="136"/>
      <c r="K661" s="136"/>
      <c r="L661" s="137"/>
      <c r="M661" s="136"/>
      <c r="N661" s="136"/>
      <c r="O661" s="136"/>
      <c r="P661" s="7"/>
      <c r="Q661" s="6"/>
      <c r="R661" s="6"/>
      <c r="S661" s="6"/>
      <c r="T661" s="6"/>
      <c r="U661" s="6"/>
      <c r="V661" s="7"/>
      <c r="W661" s="7"/>
      <c r="X661" s="136"/>
      <c r="Y661" s="7"/>
      <c r="Z661" s="7"/>
      <c r="AA661" s="7"/>
      <c r="AB661" s="6"/>
      <c r="AC661" s="6"/>
      <c r="AD661" s="6"/>
      <c r="AE661" s="6"/>
      <c r="AF661" s="6"/>
    </row>
    <row r="662" ht="14.25" customHeight="1">
      <c r="A662" s="6"/>
      <c r="B662" s="6"/>
      <c r="C662" s="6"/>
      <c r="D662" s="6"/>
      <c r="E662" s="136"/>
      <c r="F662" s="136"/>
      <c r="G662" s="136"/>
      <c r="H662" s="136"/>
      <c r="I662" s="136"/>
      <c r="J662" s="136"/>
      <c r="K662" s="136"/>
      <c r="L662" s="137"/>
      <c r="M662" s="136"/>
      <c r="N662" s="136"/>
      <c r="O662" s="136"/>
      <c r="P662" s="7"/>
      <c r="Q662" s="6"/>
      <c r="R662" s="6"/>
      <c r="S662" s="6"/>
      <c r="T662" s="6"/>
      <c r="U662" s="6"/>
      <c r="V662" s="7"/>
      <c r="W662" s="7"/>
      <c r="X662" s="136"/>
      <c r="Y662" s="7"/>
      <c r="Z662" s="7"/>
      <c r="AA662" s="7"/>
      <c r="AB662" s="6"/>
      <c r="AC662" s="6"/>
      <c r="AD662" s="6"/>
      <c r="AE662" s="6"/>
      <c r="AF662" s="6"/>
    </row>
    <row r="663" ht="14.25" customHeight="1">
      <c r="A663" s="6"/>
      <c r="B663" s="6"/>
      <c r="C663" s="6"/>
      <c r="D663" s="6"/>
      <c r="E663" s="136"/>
      <c r="F663" s="136"/>
      <c r="G663" s="136"/>
      <c r="H663" s="136"/>
      <c r="I663" s="136"/>
      <c r="J663" s="136"/>
      <c r="K663" s="136"/>
      <c r="L663" s="137"/>
      <c r="M663" s="136"/>
      <c r="N663" s="136"/>
      <c r="O663" s="136"/>
      <c r="P663" s="7"/>
      <c r="Q663" s="6"/>
      <c r="R663" s="6"/>
      <c r="S663" s="6"/>
      <c r="T663" s="6"/>
      <c r="U663" s="6"/>
      <c r="V663" s="7"/>
      <c r="W663" s="7"/>
      <c r="X663" s="136"/>
      <c r="Y663" s="7"/>
      <c r="Z663" s="7"/>
      <c r="AA663" s="7"/>
      <c r="AB663" s="6"/>
      <c r="AC663" s="6"/>
      <c r="AD663" s="6"/>
      <c r="AE663" s="6"/>
      <c r="AF663" s="6"/>
    </row>
    <row r="664" ht="14.25" customHeight="1">
      <c r="A664" s="6"/>
      <c r="B664" s="6"/>
      <c r="C664" s="6"/>
      <c r="D664" s="6"/>
      <c r="E664" s="136"/>
      <c r="F664" s="136"/>
      <c r="G664" s="136"/>
      <c r="H664" s="136"/>
      <c r="I664" s="136"/>
      <c r="J664" s="136"/>
      <c r="K664" s="136"/>
      <c r="L664" s="137"/>
      <c r="M664" s="136"/>
      <c r="N664" s="136"/>
      <c r="O664" s="136"/>
      <c r="P664" s="7"/>
      <c r="Q664" s="6"/>
      <c r="R664" s="6"/>
      <c r="S664" s="6"/>
      <c r="T664" s="6"/>
      <c r="U664" s="6"/>
      <c r="V664" s="7"/>
      <c r="W664" s="7"/>
      <c r="X664" s="136"/>
      <c r="Y664" s="7"/>
      <c r="Z664" s="7"/>
      <c r="AA664" s="7"/>
      <c r="AB664" s="6"/>
      <c r="AC664" s="6"/>
      <c r="AD664" s="6"/>
      <c r="AE664" s="6"/>
      <c r="AF664" s="6"/>
    </row>
    <row r="665" ht="14.25" customHeight="1">
      <c r="A665" s="6"/>
      <c r="B665" s="6"/>
      <c r="C665" s="6"/>
      <c r="D665" s="6"/>
      <c r="E665" s="136"/>
      <c r="F665" s="136"/>
      <c r="G665" s="136"/>
      <c r="H665" s="136"/>
      <c r="I665" s="136"/>
      <c r="J665" s="136"/>
      <c r="K665" s="136"/>
      <c r="L665" s="137"/>
      <c r="M665" s="136"/>
      <c r="N665" s="136"/>
      <c r="O665" s="136"/>
      <c r="P665" s="7"/>
      <c r="Q665" s="6"/>
      <c r="R665" s="6"/>
      <c r="S665" s="6"/>
      <c r="T665" s="6"/>
      <c r="U665" s="6"/>
      <c r="V665" s="7"/>
      <c r="W665" s="7"/>
      <c r="X665" s="136"/>
      <c r="Y665" s="7"/>
      <c r="Z665" s="7"/>
      <c r="AA665" s="7"/>
      <c r="AB665" s="6"/>
      <c r="AC665" s="6"/>
      <c r="AD665" s="6"/>
      <c r="AE665" s="6"/>
      <c r="AF665" s="6"/>
    </row>
    <row r="666" ht="14.25" customHeight="1">
      <c r="A666" s="6"/>
      <c r="B666" s="6"/>
      <c r="C666" s="6"/>
      <c r="D666" s="6"/>
      <c r="E666" s="136"/>
      <c r="F666" s="136"/>
      <c r="G666" s="136"/>
      <c r="H666" s="136"/>
      <c r="I666" s="136"/>
      <c r="J666" s="136"/>
      <c r="K666" s="136"/>
      <c r="L666" s="137"/>
      <c r="M666" s="136"/>
      <c r="N666" s="136"/>
      <c r="O666" s="136"/>
      <c r="P666" s="7"/>
      <c r="Q666" s="6"/>
      <c r="R666" s="6"/>
      <c r="S666" s="6"/>
      <c r="T666" s="6"/>
      <c r="U666" s="6"/>
      <c r="V666" s="7"/>
      <c r="W666" s="7"/>
      <c r="X666" s="136"/>
      <c r="Y666" s="7"/>
      <c r="Z666" s="7"/>
      <c r="AA666" s="7"/>
      <c r="AB666" s="6"/>
      <c r="AC666" s="6"/>
      <c r="AD666" s="6"/>
      <c r="AE666" s="6"/>
      <c r="AF666" s="6"/>
    </row>
    <row r="667" ht="14.25" customHeight="1">
      <c r="A667" s="6"/>
      <c r="B667" s="6"/>
      <c r="C667" s="6"/>
      <c r="D667" s="6"/>
      <c r="E667" s="136"/>
      <c r="F667" s="136"/>
      <c r="G667" s="136"/>
      <c r="H667" s="136"/>
      <c r="I667" s="136"/>
      <c r="J667" s="136"/>
      <c r="K667" s="136"/>
      <c r="L667" s="137"/>
      <c r="M667" s="136"/>
      <c r="N667" s="136"/>
      <c r="O667" s="136"/>
      <c r="P667" s="7"/>
      <c r="Q667" s="6"/>
      <c r="R667" s="6"/>
      <c r="S667" s="6"/>
      <c r="T667" s="6"/>
      <c r="U667" s="6"/>
      <c r="V667" s="7"/>
      <c r="W667" s="7"/>
      <c r="X667" s="136"/>
      <c r="Y667" s="7"/>
      <c r="Z667" s="7"/>
      <c r="AA667" s="7"/>
      <c r="AB667" s="6"/>
      <c r="AC667" s="6"/>
      <c r="AD667" s="6"/>
      <c r="AE667" s="6"/>
      <c r="AF667" s="6"/>
    </row>
    <row r="668" ht="14.25" customHeight="1">
      <c r="A668" s="6"/>
      <c r="B668" s="6"/>
      <c r="C668" s="6"/>
      <c r="D668" s="6"/>
      <c r="E668" s="136"/>
      <c r="F668" s="136"/>
      <c r="G668" s="136"/>
      <c r="H668" s="136"/>
      <c r="I668" s="136"/>
      <c r="J668" s="136"/>
      <c r="K668" s="136"/>
      <c r="L668" s="137"/>
      <c r="M668" s="136"/>
      <c r="N668" s="136"/>
      <c r="O668" s="136"/>
      <c r="P668" s="7"/>
      <c r="Q668" s="6"/>
      <c r="R668" s="6"/>
      <c r="S668" s="6"/>
      <c r="T668" s="6"/>
      <c r="U668" s="6"/>
      <c r="V668" s="7"/>
      <c r="W668" s="7"/>
      <c r="X668" s="136"/>
      <c r="Y668" s="7"/>
      <c r="Z668" s="7"/>
      <c r="AA668" s="7"/>
      <c r="AB668" s="6"/>
      <c r="AC668" s="6"/>
      <c r="AD668" s="6"/>
      <c r="AE668" s="6"/>
      <c r="AF668" s="6"/>
    </row>
    <row r="669" ht="14.25" customHeight="1">
      <c r="A669" s="6"/>
      <c r="B669" s="6"/>
      <c r="C669" s="6"/>
      <c r="D669" s="6"/>
      <c r="E669" s="136"/>
      <c r="F669" s="136"/>
      <c r="G669" s="136"/>
      <c r="H669" s="136"/>
      <c r="I669" s="136"/>
      <c r="J669" s="136"/>
      <c r="K669" s="136"/>
      <c r="L669" s="137"/>
      <c r="M669" s="136"/>
      <c r="N669" s="136"/>
      <c r="O669" s="136"/>
      <c r="P669" s="7"/>
      <c r="Q669" s="6"/>
      <c r="R669" s="6"/>
      <c r="S669" s="6"/>
      <c r="T669" s="6"/>
      <c r="U669" s="6"/>
      <c r="V669" s="7"/>
      <c r="W669" s="7"/>
      <c r="X669" s="136"/>
      <c r="Y669" s="7"/>
      <c r="Z669" s="7"/>
      <c r="AA669" s="7"/>
      <c r="AB669" s="6"/>
      <c r="AC669" s="6"/>
      <c r="AD669" s="6"/>
      <c r="AE669" s="6"/>
      <c r="AF669" s="6"/>
    </row>
    <row r="670" ht="14.25" customHeight="1">
      <c r="A670" s="6"/>
      <c r="B670" s="6"/>
      <c r="C670" s="6"/>
      <c r="D670" s="6"/>
      <c r="E670" s="136"/>
      <c r="F670" s="136"/>
      <c r="G670" s="136"/>
      <c r="H670" s="136"/>
      <c r="I670" s="136"/>
      <c r="J670" s="136"/>
      <c r="K670" s="136"/>
      <c r="L670" s="137"/>
      <c r="M670" s="136"/>
      <c r="N670" s="136"/>
      <c r="O670" s="136"/>
      <c r="P670" s="7"/>
      <c r="Q670" s="6"/>
      <c r="R670" s="6"/>
      <c r="S670" s="6"/>
      <c r="T670" s="6"/>
      <c r="U670" s="6"/>
      <c r="V670" s="7"/>
      <c r="W670" s="7"/>
      <c r="X670" s="136"/>
      <c r="Y670" s="7"/>
      <c r="Z670" s="7"/>
      <c r="AA670" s="7"/>
      <c r="AB670" s="6"/>
      <c r="AC670" s="6"/>
      <c r="AD670" s="6"/>
      <c r="AE670" s="6"/>
      <c r="AF670" s="6"/>
    </row>
    <row r="671" ht="14.25" customHeight="1">
      <c r="A671" s="6"/>
      <c r="B671" s="6"/>
      <c r="C671" s="6"/>
      <c r="D671" s="6"/>
      <c r="E671" s="136"/>
      <c r="F671" s="136"/>
      <c r="G671" s="136"/>
      <c r="H671" s="136"/>
      <c r="I671" s="136"/>
      <c r="J671" s="136"/>
      <c r="K671" s="136"/>
      <c r="L671" s="137"/>
      <c r="M671" s="136"/>
      <c r="N671" s="136"/>
      <c r="O671" s="136"/>
      <c r="P671" s="7"/>
      <c r="Q671" s="6"/>
      <c r="R671" s="6"/>
      <c r="S671" s="6"/>
      <c r="T671" s="6"/>
      <c r="U671" s="6"/>
      <c r="V671" s="7"/>
      <c r="W671" s="7"/>
      <c r="X671" s="136"/>
      <c r="Y671" s="7"/>
      <c r="Z671" s="7"/>
      <c r="AA671" s="7"/>
      <c r="AB671" s="6"/>
      <c r="AC671" s="6"/>
      <c r="AD671" s="6"/>
      <c r="AE671" s="6"/>
      <c r="AF671" s="6"/>
    </row>
    <row r="672" ht="14.25" customHeight="1">
      <c r="A672" s="6"/>
      <c r="B672" s="6"/>
      <c r="C672" s="6"/>
      <c r="D672" s="6"/>
      <c r="E672" s="136"/>
      <c r="F672" s="136"/>
      <c r="G672" s="136"/>
      <c r="H672" s="136"/>
      <c r="I672" s="136"/>
      <c r="J672" s="136"/>
      <c r="K672" s="136"/>
      <c r="L672" s="137"/>
      <c r="M672" s="136"/>
      <c r="N672" s="136"/>
      <c r="O672" s="136"/>
      <c r="P672" s="7"/>
      <c r="Q672" s="6"/>
      <c r="R672" s="6"/>
      <c r="S672" s="6"/>
      <c r="T672" s="6"/>
      <c r="U672" s="6"/>
      <c r="V672" s="7"/>
      <c r="W672" s="7"/>
      <c r="X672" s="136"/>
      <c r="Y672" s="7"/>
      <c r="Z672" s="7"/>
      <c r="AA672" s="7"/>
      <c r="AB672" s="6"/>
      <c r="AC672" s="6"/>
      <c r="AD672" s="6"/>
      <c r="AE672" s="6"/>
      <c r="AF672" s="6"/>
    </row>
    <row r="673" ht="14.25" customHeight="1">
      <c r="A673" s="6"/>
      <c r="B673" s="6"/>
      <c r="C673" s="6"/>
      <c r="D673" s="6"/>
      <c r="E673" s="136"/>
      <c r="F673" s="136"/>
      <c r="G673" s="136"/>
      <c r="H673" s="136"/>
      <c r="I673" s="136"/>
      <c r="J673" s="136"/>
      <c r="K673" s="136"/>
      <c r="L673" s="137"/>
      <c r="M673" s="136"/>
      <c r="N673" s="136"/>
      <c r="O673" s="136"/>
      <c r="P673" s="7"/>
      <c r="Q673" s="6"/>
      <c r="R673" s="6"/>
      <c r="S673" s="6"/>
      <c r="T673" s="6"/>
      <c r="U673" s="6"/>
      <c r="V673" s="7"/>
      <c r="W673" s="7"/>
      <c r="X673" s="136"/>
      <c r="Y673" s="7"/>
      <c r="Z673" s="7"/>
      <c r="AA673" s="7"/>
      <c r="AB673" s="6"/>
      <c r="AC673" s="6"/>
      <c r="AD673" s="6"/>
      <c r="AE673" s="6"/>
      <c r="AF673" s="6"/>
    </row>
    <row r="674" ht="14.25" customHeight="1">
      <c r="A674" s="6"/>
      <c r="B674" s="6"/>
      <c r="C674" s="6"/>
      <c r="D674" s="6"/>
      <c r="E674" s="136"/>
      <c r="F674" s="136"/>
      <c r="G674" s="136"/>
      <c r="H674" s="136"/>
      <c r="I674" s="136"/>
      <c r="J674" s="136"/>
      <c r="K674" s="136"/>
      <c r="L674" s="137"/>
      <c r="M674" s="136"/>
      <c r="N674" s="136"/>
      <c r="O674" s="136"/>
      <c r="P674" s="7"/>
      <c r="Q674" s="6"/>
      <c r="R674" s="6"/>
      <c r="S674" s="6"/>
      <c r="T674" s="6"/>
      <c r="U674" s="6"/>
      <c r="V674" s="7"/>
      <c r="W674" s="7"/>
      <c r="X674" s="136"/>
      <c r="Y674" s="7"/>
      <c r="Z674" s="7"/>
      <c r="AA674" s="7"/>
      <c r="AB674" s="6"/>
      <c r="AC674" s="6"/>
      <c r="AD674" s="6"/>
      <c r="AE674" s="6"/>
      <c r="AF674" s="6"/>
    </row>
    <row r="675" ht="14.25" customHeight="1">
      <c r="A675" s="6"/>
      <c r="B675" s="6"/>
      <c r="C675" s="6"/>
      <c r="D675" s="6"/>
      <c r="E675" s="136"/>
      <c r="F675" s="136"/>
      <c r="G675" s="136"/>
      <c r="H675" s="136"/>
      <c r="I675" s="136"/>
      <c r="J675" s="136"/>
      <c r="K675" s="136"/>
      <c r="L675" s="137"/>
      <c r="M675" s="136"/>
      <c r="N675" s="136"/>
      <c r="O675" s="136"/>
      <c r="P675" s="7"/>
      <c r="Q675" s="6"/>
      <c r="R675" s="6"/>
      <c r="S675" s="6"/>
      <c r="T675" s="6"/>
      <c r="U675" s="6"/>
      <c r="V675" s="7"/>
      <c r="W675" s="7"/>
      <c r="X675" s="136"/>
      <c r="Y675" s="7"/>
      <c r="Z675" s="7"/>
      <c r="AA675" s="7"/>
      <c r="AB675" s="6"/>
      <c r="AC675" s="6"/>
      <c r="AD675" s="6"/>
      <c r="AE675" s="6"/>
      <c r="AF675" s="6"/>
    </row>
    <row r="676" ht="14.25" customHeight="1">
      <c r="A676" s="6"/>
      <c r="B676" s="6"/>
      <c r="C676" s="6"/>
      <c r="D676" s="6"/>
      <c r="E676" s="136"/>
      <c r="F676" s="136"/>
      <c r="G676" s="136"/>
      <c r="H676" s="136"/>
      <c r="I676" s="136"/>
      <c r="J676" s="136"/>
      <c r="K676" s="136"/>
      <c r="L676" s="137"/>
      <c r="M676" s="136"/>
      <c r="N676" s="136"/>
      <c r="O676" s="136"/>
      <c r="P676" s="7"/>
      <c r="Q676" s="6"/>
      <c r="R676" s="6"/>
      <c r="S676" s="6"/>
      <c r="T676" s="6"/>
      <c r="U676" s="6"/>
      <c r="V676" s="7"/>
      <c r="W676" s="7"/>
      <c r="X676" s="136"/>
      <c r="Y676" s="7"/>
      <c r="Z676" s="7"/>
      <c r="AA676" s="7"/>
      <c r="AB676" s="6"/>
      <c r="AC676" s="6"/>
      <c r="AD676" s="6"/>
      <c r="AE676" s="6"/>
      <c r="AF676" s="6"/>
    </row>
    <row r="677" ht="14.25" customHeight="1">
      <c r="A677" s="6"/>
      <c r="B677" s="6"/>
      <c r="C677" s="6"/>
      <c r="D677" s="6"/>
      <c r="E677" s="136"/>
      <c r="F677" s="136"/>
      <c r="G677" s="136"/>
      <c r="H677" s="136"/>
      <c r="I677" s="136"/>
      <c r="J677" s="136"/>
      <c r="K677" s="136"/>
      <c r="L677" s="137"/>
      <c r="M677" s="136"/>
      <c r="N677" s="136"/>
      <c r="O677" s="136"/>
      <c r="P677" s="7"/>
      <c r="Q677" s="6"/>
      <c r="R677" s="6"/>
      <c r="S677" s="6"/>
      <c r="T677" s="6"/>
      <c r="U677" s="6"/>
      <c r="V677" s="7"/>
      <c r="W677" s="7"/>
      <c r="X677" s="136"/>
      <c r="Y677" s="7"/>
      <c r="Z677" s="7"/>
      <c r="AA677" s="7"/>
      <c r="AB677" s="6"/>
      <c r="AC677" s="6"/>
      <c r="AD677" s="6"/>
      <c r="AE677" s="6"/>
      <c r="AF677" s="6"/>
    </row>
    <row r="678" ht="14.25" customHeight="1">
      <c r="A678" s="6"/>
      <c r="B678" s="6"/>
      <c r="C678" s="6"/>
      <c r="D678" s="6"/>
      <c r="E678" s="136"/>
      <c r="F678" s="136"/>
      <c r="G678" s="136"/>
      <c r="H678" s="136"/>
      <c r="I678" s="136"/>
      <c r="J678" s="136"/>
      <c r="K678" s="136"/>
      <c r="L678" s="137"/>
      <c r="M678" s="136"/>
      <c r="N678" s="136"/>
      <c r="O678" s="136"/>
      <c r="P678" s="7"/>
      <c r="Q678" s="6"/>
      <c r="R678" s="6"/>
      <c r="S678" s="6"/>
      <c r="T678" s="6"/>
      <c r="U678" s="6"/>
      <c r="V678" s="7"/>
      <c r="W678" s="7"/>
      <c r="X678" s="136"/>
      <c r="Y678" s="7"/>
      <c r="Z678" s="7"/>
      <c r="AA678" s="7"/>
      <c r="AB678" s="6"/>
      <c r="AC678" s="6"/>
      <c r="AD678" s="6"/>
      <c r="AE678" s="6"/>
      <c r="AF678" s="6"/>
    </row>
    <row r="679" ht="14.25" customHeight="1">
      <c r="A679" s="6"/>
      <c r="B679" s="6"/>
      <c r="C679" s="6"/>
      <c r="D679" s="6"/>
      <c r="E679" s="136"/>
      <c r="F679" s="136"/>
      <c r="G679" s="136"/>
      <c r="H679" s="136"/>
      <c r="I679" s="136"/>
      <c r="J679" s="136"/>
      <c r="K679" s="136"/>
      <c r="L679" s="137"/>
      <c r="M679" s="136"/>
      <c r="N679" s="136"/>
      <c r="O679" s="136"/>
      <c r="P679" s="7"/>
      <c r="Q679" s="6"/>
      <c r="R679" s="6"/>
      <c r="S679" s="6"/>
      <c r="T679" s="6"/>
      <c r="U679" s="6"/>
      <c r="V679" s="7"/>
      <c r="W679" s="7"/>
      <c r="X679" s="136"/>
      <c r="Y679" s="7"/>
      <c r="Z679" s="7"/>
      <c r="AA679" s="7"/>
      <c r="AB679" s="6"/>
      <c r="AC679" s="6"/>
      <c r="AD679" s="6"/>
      <c r="AE679" s="6"/>
      <c r="AF679" s="6"/>
    </row>
    <row r="680" ht="14.25" customHeight="1">
      <c r="A680" s="6"/>
      <c r="B680" s="6"/>
      <c r="C680" s="6"/>
      <c r="D680" s="6"/>
      <c r="E680" s="136"/>
      <c r="F680" s="136"/>
      <c r="G680" s="136"/>
      <c r="H680" s="136"/>
      <c r="I680" s="136"/>
      <c r="J680" s="136"/>
      <c r="K680" s="136"/>
      <c r="L680" s="137"/>
      <c r="M680" s="136"/>
      <c r="N680" s="136"/>
      <c r="O680" s="136"/>
      <c r="P680" s="7"/>
      <c r="Q680" s="6"/>
      <c r="R680" s="6"/>
      <c r="S680" s="6"/>
      <c r="T680" s="6"/>
      <c r="U680" s="6"/>
      <c r="V680" s="7"/>
      <c r="W680" s="7"/>
      <c r="X680" s="136"/>
      <c r="Y680" s="7"/>
      <c r="Z680" s="7"/>
      <c r="AA680" s="7"/>
      <c r="AB680" s="6"/>
      <c r="AC680" s="6"/>
      <c r="AD680" s="6"/>
      <c r="AE680" s="6"/>
      <c r="AF680" s="6"/>
    </row>
    <row r="681" ht="14.25" customHeight="1">
      <c r="A681" s="6"/>
      <c r="B681" s="6"/>
      <c r="C681" s="6"/>
      <c r="D681" s="6"/>
      <c r="E681" s="136"/>
      <c r="F681" s="136"/>
      <c r="G681" s="136"/>
      <c r="H681" s="136"/>
      <c r="I681" s="136"/>
      <c r="J681" s="136"/>
      <c r="K681" s="136"/>
      <c r="L681" s="137"/>
      <c r="M681" s="136"/>
      <c r="N681" s="136"/>
      <c r="O681" s="136"/>
      <c r="P681" s="7"/>
      <c r="Q681" s="6"/>
      <c r="R681" s="6"/>
      <c r="S681" s="6"/>
      <c r="T681" s="6"/>
      <c r="U681" s="6"/>
      <c r="V681" s="7"/>
      <c r="W681" s="7"/>
      <c r="X681" s="136"/>
      <c r="Y681" s="7"/>
      <c r="Z681" s="7"/>
      <c r="AA681" s="7"/>
      <c r="AB681" s="6"/>
      <c r="AC681" s="6"/>
      <c r="AD681" s="6"/>
      <c r="AE681" s="6"/>
      <c r="AF681" s="6"/>
    </row>
    <row r="682" ht="14.25" customHeight="1">
      <c r="A682" s="6"/>
      <c r="B682" s="6"/>
      <c r="C682" s="6"/>
      <c r="D682" s="6"/>
      <c r="E682" s="136"/>
      <c r="F682" s="136"/>
      <c r="G682" s="136"/>
      <c r="H682" s="136"/>
      <c r="I682" s="136"/>
      <c r="J682" s="136"/>
      <c r="K682" s="136"/>
      <c r="L682" s="137"/>
      <c r="M682" s="136"/>
      <c r="N682" s="136"/>
      <c r="O682" s="136"/>
      <c r="P682" s="7"/>
      <c r="Q682" s="6"/>
      <c r="R682" s="6"/>
      <c r="S682" s="6"/>
      <c r="T682" s="6"/>
      <c r="U682" s="6"/>
      <c r="V682" s="7"/>
      <c r="W682" s="7"/>
      <c r="X682" s="136"/>
      <c r="Y682" s="7"/>
      <c r="Z682" s="7"/>
      <c r="AA682" s="7"/>
      <c r="AB682" s="6"/>
      <c r="AC682" s="6"/>
      <c r="AD682" s="6"/>
      <c r="AE682" s="6"/>
      <c r="AF682" s="6"/>
    </row>
    <row r="683" ht="14.25" customHeight="1">
      <c r="A683" s="6"/>
      <c r="B683" s="6"/>
      <c r="C683" s="6"/>
      <c r="D683" s="6"/>
      <c r="E683" s="136"/>
      <c r="F683" s="136"/>
      <c r="G683" s="136"/>
      <c r="H683" s="136"/>
      <c r="I683" s="136"/>
      <c r="J683" s="136"/>
      <c r="K683" s="136"/>
      <c r="L683" s="137"/>
      <c r="M683" s="136"/>
      <c r="N683" s="136"/>
      <c r="O683" s="136"/>
      <c r="P683" s="7"/>
      <c r="Q683" s="6"/>
      <c r="R683" s="6"/>
      <c r="S683" s="6"/>
      <c r="T683" s="6"/>
      <c r="U683" s="6"/>
      <c r="V683" s="7"/>
      <c r="W683" s="7"/>
      <c r="X683" s="136"/>
      <c r="Y683" s="7"/>
      <c r="Z683" s="7"/>
      <c r="AA683" s="7"/>
      <c r="AB683" s="6"/>
      <c r="AC683" s="6"/>
      <c r="AD683" s="6"/>
      <c r="AE683" s="6"/>
      <c r="AF683" s="6"/>
    </row>
    <row r="684" ht="14.25" customHeight="1">
      <c r="A684" s="6"/>
      <c r="B684" s="6"/>
      <c r="C684" s="6"/>
      <c r="D684" s="6"/>
      <c r="E684" s="136"/>
      <c r="F684" s="136"/>
      <c r="G684" s="136"/>
      <c r="H684" s="136"/>
      <c r="I684" s="136"/>
      <c r="J684" s="136"/>
      <c r="K684" s="136"/>
      <c r="L684" s="137"/>
      <c r="M684" s="136"/>
      <c r="N684" s="136"/>
      <c r="O684" s="136"/>
      <c r="P684" s="7"/>
      <c r="Q684" s="6"/>
      <c r="R684" s="6"/>
      <c r="S684" s="6"/>
      <c r="T684" s="6"/>
      <c r="U684" s="6"/>
      <c r="V684" s="7"/>
      <c r="W684" s="7"/>
      <c r="X684" s="136"/>
      <c r="Y684" s="7"/>
      <c r="Z684" s="7"/>
      <c r="AA684" s="7"/>
      <c r="AB684" s="6"/>
      <c r="AC684" s="6"/>
      <c r="AD684" s="6"/>
      <c r="AE684" s="6"/>
      <c r="AF684" s="6"/>
    </row>
    <row r="685" ht="14.25" customHeight="1">
      <c r="A685" s="6"/>
      <c r="B685" s="6"/>
      <c r="C685" s="6"/>
      <c r="D685" s="6"/>
      <c r="E685" s="136"/>
      <c r="F685" s="136"/>
      <c r="G685" s="136"/>
      <c r="H685" s="136"/>
      <c r="I685" s="136"/>
      <c r="J685" s="136"/>
      <c r="K685" s="136"/>
      <c r="L685" s="137"/>
      <c r="M685" s="136"/>
      <c r="N685" s="136"/>
      <c r="O685" s="136"/>
      <c r="P685" s="7"/>
      <c r="Q685" s="6"/>
      <c r="R685" s="6"/>
      <c r="S685" s="6"/>
      <c r="T685" s="6"/>
      <c r="U685" s="6"/>
      <c r="V685" s="7"/>
      <c r="W685" s="7"/>
      <c r="X685" s="136"/>
      <c r="Y685" s="7"/>
      <c r="Z685" s="7"/>
      <c r="AA685" s="7"/>
      <c r="AB685" s="6"/>
      <c r="AC685" s="6"/>
      <c r="AD685" s="6"/>
      <c r="AE685" s="6"/>
      <c r="AF685" s="6"/>
    </row>
    <row r="686" ht="14.25" customHeight="1">
      <c r="A686" s="6"/>
      <c r="B686" s="6"/>
      <c r="C686" s="6"/>
      <c r="D686" s="6"/>
      <c r="E686" s="136"/>
      <c r="F686" s="136"/>
      <c r="G686" s="136"/>
      <c r="H686" s="136"/>
      <c r="I686" s="136"/>
      <c r="J686" s="136"/>
      <c r="K686" s="136"/>
      <c r="L686" s="137"/>
      <c r="M686" s="136"/>
      <c r="N686" s="136"/>
      <c r="O686" s="136"/>
      <c r="P686" s="7"/>
      <c r="Q686" s="6"/>
      <c r="R686" s="6"/>
      <c r="S686" s="6"/>
      <c r="T686" s="6"/>
      <c r="U686" s="6"/>
      <c r="V686" s="7"/>
      <c r="W686" s="7"/>
      <c r="X686" s="136"/>
      <c r="Y686" s="7"/>
      <c r="Z686" s="7"/>
      <c r="AA686" s="7"/>
      <c r="AB686" s="6"/>
      <c r="AC686" s="6"/>
      <c r="AD686" s="6"/>
      <c r="AE686" s="6"/>
      <c r="AF686" s="6"/>
    </row>
    <row r="687" ht="14.25" customHeight="1">
      <c r="A687" s="6"/>
      <c r="B687" s="6"/>
      <c r="C687" s="6"/>
      <c r="D687" s="6"/>
      <c r="E687" s="136"/>
      <c r="F687" s="136"/>
      <c r="G687" s="136"/>
      <c r="H687" s="136"/>
      <c r="I687" s="136"/>
      <c r="J687" s="136"/>
      <c r="K687" s="136"/>
      <c r="L687" s="137"/>
      <c r="M687" s="136"/>
      <c r="N687" s="136"/>
      <c r="O687" s="136"/>
      <c r="P687" s="7"/>
      <c r="Q687" s="6"/>
      <c r="R687" s="6"/>
      <c r="S687" s="6"/>
      <c r="T687" s="6"/>
      <c r="U687" s="6"/>
      <c r="V687" s="7"/>
      <c r="W687" s="7"/>
      <c r="X687" s="136"/>
      <c r="Y687" s="7"/>
      <c r="Z687" s="7"/>
      <c r="AA687" s="7"/>
      <c r="AB687" s="6"/>
      <c r="AC687" s="6"/>
      <c r="AD687" s="6"/>
      <c r="AE687" s="6"/>
      <c r="AF687" s="6"/>
    </row>
    <row r="688" ht="14.25" customHeight="1">
      <c r="A688" s="6"/>
      <c r="B688" s="6"/>
      <c r="C688" s="6"/>
      <c r="D688" s="6"/>
      <c r="E688" s="136"/>
      <c r="F688" s="136"/>
      <c r="G688" s="136"/>
      <c r="H688" s="136"/>
      <c r="I688" s="136"/>
      <c r="J688" s="136"/>
      <c r="K688" s="136"/>
      <c r="L688" s="137"/>
      <c r="M688" s="136"/>
      <c r="N688" s="136"/>
      <c r="O688" s="136"/>
      <c r="P688" s="7"/>
      <c r="Q688" s="6"/>
      <c r="R688" s="6"/>
      <c r="S688" s="6"/>
      <c r="T688" s="6"/>
      <c r="U688" s="6"/>
      <c r="V688" s="7"/>
      <c r="W688" s="7"/>
      <c r="X688" s="136"/>
      <c r="Y688" s="7"/>
      <c r="Z688" s="7"/>
      <c r="AA688" s="7"/>
      <c r="AB688" s="6"/>
      <c r="AC688" s="6"/>
      <c r="AD688" s="6"/>
      <c r="AE688" s="6"/>
      <c r="AF688" s="6"/>
    </row>
    <row r="689" ht="14.25" customHeight="1">
      <c r="A689" s="6"/>
      <c r="B689" s="6"/>
      <c r="C689" s="6"/>
      <c r="D689" s="6"/>
      <c r="E689" s="136"/>
      <c r="F689" s="136"/>
      <c r="G689" s="136"/>
      <c r="H689" s="136"/>
      <c r="I689" s="136"/>
      <c r="J689" s="136"/>
      <c r="K689" s="136"/>
      <c r="L689" s="137"/>
      <c r="M689" s="136"/>
      <c r="N689" s="136"/>
      <c r="O689" s="136"/>
      <c r="P689" s="7"/>
      <c r="Q689" s="6"/>
      <c r="R689" s="6"/>
      <c r="S689" s="6"/>
      <c r="T689" s="6"/>
      <c r="U689" s="6"/>
      <c r="V689" s="7"/>
      <c r="W689" s="7"/>
      <c r="X689" s="136"/>
      <c r="Y689" s="7"/>
      <c r="Z689" s="7"/>
      <c r="AA689" s="7"/>
      <c r="AB689" s="6"/>
      <c r="AC689" s="6"/>
      <c r="AD689" s="6"/>
      <c r="AE689" s="6"/>
      <c r="AF689" s="6"/>
    </row>
    <row r="690" ht="14.25" customHeight="1">
      <c r="A690" s="6"/>
      <c r="B690" s="6"/>
      <c r="C690" s="6"/>
      <c r="D690" s="6"/>
      <c r="E690" s="136"/>
      <c r="F690" s="136"/>
      <c r="G690" s="136"/>
      <c r="H690" s="136"/>
      <c r="I690" s="136"/>
      <c r="J690" s="136"/>
      <c r="K690" s="136"/>
      <c r="L690" s="137"/>
      <c r="M690" s="136"/>
      <c r="N690" s="136"/>
      <c r="O690" s="136"/>
      <c r="P690" s="7"/>
      <c r="Q690" s="6"/>
      <c r="R690" s="6"/>
      <c r="S690" s="6"/>
      <c r="T690" s="6"/>
      <c r="U690" s="6"/>
      <c r="V690" s="7"/>
      <c r="W690" s="7"/>
      <c r="X690" s="136"/>
      <c r="Y690" s="7"/>
      <c r="Z690" s="7"/>
      <c r="AA690" s="7"/>
      <c r="AB690" s="6"/>
      <c r="AC690" s="6"/>
      <c r="AD690" s="6"/>
      <c r="AE690" s="6"/>
      <c r="AF690" s="6"/>
    </row>
    <row r="691" ht="14.25" customHeight="1">
      <c r="A691" s="6"/>
      <c r="B691" s="6"/>
      <c r="C691" s="6"/>
      <c r="D691" s="6"/>
      <c r="E691" s="136"/>
      <c r="F691" s="136"/>
      <c r="G691" s="136"/>
      <c r="H691" s="136"/>
      <c r="I691" s="136"/>
      <c r="J691" s="136"/>
      <c r="K691" s="136"/>
      <c r="L691" s="137"/>
      <c r="M691" s="136"/>
      <c r="N691" s="136"/>
      <c r="O691" s="136"/>
      <c r="P691" s="7"/>
      <c r="Q691" s="6"/>
      <c r="R691" s="6"/>
      <c r="S691" s="6"/>
      <c r="T691" s="6"/>
      <c r="U691" s="6"/>
      <c r="V691" s="7"/>
      <c r="W691" s="7"/>
      <c r="X691" s="136"/>
      <c r="Y691" s="7"/>
      <c r="Z691" s="7"/>
      <c r="AA691" s="7"/>
      <c r="AB691" s="6"/>
      <c r="AC691" s="6"/>
      <c r="AD691" s="6"/>
      <c r="AE691" s="6"/>
      <c r="AF691" s="6"/>
    </row>
    <row r="692" ht="14.25" customHeight="1">
      <c r="A692" s="6"/>
      <c r="B692" s="6"/>
      <c r="C692" s="6"/>
      <c r="D692" s="6"/>
      <c r="E692" s="136"/>
      <c r="F692" s="136"/>
      <c r="G692" s="136"/>
      <c r="H692" s="136"/>
      <c r="I692" s="136"/>
      <c r="J692" s="136"/>
      <c r="K692" s="136"/>
      <c r="L692" s="137"/>
      <c r="M692" s="136"/>
      <c r="N692" s="136"/>
      <c r="O692" s="136"/>
      <c r="P692" s="7"/>
      <c r="Q692" s="6"/>
      <c r="R692" s="6"/>
      <c r="S692" s="6"/>
      <c r="T692" s="6"/>
      <c r="U692" s="6"/>
      <c r="V692" s="7"/>
      <c r="W692" s="7"/>
      <c r="X692" s="136"/>
      <c r="Y692" s="7"/>
      <c r="Z692" s="7"/>
      <c r="AA692" s="7"/>
      <c r="AB692" s="6"/>
      <c r="AC692" s="6"/>
      <c r="AD692" s="6"/>
      <c r="AE692" s="6"/>
      <c r="AF692" s="6"/>
    </row>
    <row r="693" ht="14.25" customHeight="1">
      <c r="A693" s="6"/>
      <c r="B693" s="6"/>
      <c r="C693" s="6"/>
      <c r="D693" s="6"/>
      <c r="E693" s="136"/>
      <c r="F693" s="136"/>
      <c r="G693" s="136"/>
      <c r="H693" s="136"/>
      <c r="I693" s="136"/>
      <c r="J693" s="136"/>
      <c r="K693" s="136"/>
      <c r="L693" s="137"/>
      <c r="M693" s="136"/>
      <c r="N693" s="136"/>
      <c r="O693" s="136"/>
      <c r="P693" s="7"/>
      <c r="Q693" s="6"/>
      <c r="R693" s="6"/>
      <c r="S693" s="6"/>
      <c r="T693" s="6"/>
      <c r="U693" s="6"/>
      <c r="V693" s="7"/>
      <c r="W693" s="7"/>
      <c r="X693" s="136"/>
      <c r="Y693" s="7"/>
      <c r="Z693" s="7"/>
      <c r="AA693" s="7"/>
      <c r="AB693" s="6"/>
      <c r="AC693" s="6"/>
      <c r="AD693" s="6"/>
      <c r="AE693" s="6"/>
      <c r="AF693" s="6"/>
    </row>
    <row r="694" ht="14.25" customHeight="1">
      <c r="A694" s="6"/>
      <c r="B694" s="6"/>
      <c r="C694" s="6"/>
      <c r="D694" s="6"/>
      <c r="E694" s="136"/>
      <c r="F694" s="136"/>
      <c r="G694" s="136"/>
      <c r="H694" s="136"/>
      <c r="I694" s="136"/>
      <c r="J694" s="136"/>
      <c r="K694" s="136"/>
      <c r="L694" s="137"/>
      <c r="M694" s="136"/>
      <c r="N694" s="136"/>
      <c r="O694" s="136"/>
      <c r="P694" s="7"/>
      <c r="Q694" s="6"/>
      <c r="R694" s="6"/>
      <c r="S694" s="6"/>
      <c r="T694" s="6"/>
      <c r="U694" s="6"/>
      <c r="V694" s="7"/>
      <c r="W694" s="7"/>
      <c r="X694" s="136"/>
      <c r="Y694" s="7"/>
      <c r="Z694" s="7"/>
      <c r="AA694" s="7"/>
      <c r="AB694" s="6"/>
      <c r="AC694" s="6"/>
      <c r="AD694" s="6"/>
      <c r="AE694" s="6"/>
      <c r="AF694" s="6"/>
    </row>
    <row r="695" ht="14.25" customHeight="1">
      <c r="A695" s="6"/>
      <c r="B695" s="6"/>
      <c r="C695" s="6"/>
      <c r="D695" s="6"/>
      <c r="E695" s="136"/>
      <c r="F695" s="136"/>
      <c r="G695" s="136"/>
      <c r="H695" s="136"/>
      <c r="I695" s="136"/>
      <c r="J695" s="136"/>
      <c r="K695" s="136"/>
      <c r="L695" s="137"/>
      <c r="M695" s="136"/>
      <c r="N695" s="136"/>
      <c r="O695" s="136"/>
      <c r="P695" s="7"/>
      <c r="Q695" s="6"/>
      <c r="R695" s="6"/>
      <c r="S695" s="6"/>
      <c r="T695" s="6"/>
      <c r="U695" s="6"/>
      <c r="V695" s="7"/>
      <c r="W695" s="7"/>
      <c r="X695" s="136"/>
      <c r="Y695" s="7"/>
      <c r="Z695" s="7"/>
      <c r="AA695" s="7"/>
      <c r="AB695" s="6"/>
      <c r="AC695" s="6"/>
      <c r="AD695" s="6"/>
      <c r="AE695" s="6"/>
      <c r="AF695" s="6"/>
    </row>
    <row r="696" ht="14.25" customHeight="1">
      <c r="A696" s="6"/>
      <c r="B696" s="6"/>
      <c r="C696" s="6"/>
      <c r="D696" s="6"/>
      <c r="E696" s="136"/>
      <c r="F696" s="136"/>
      <c r="G696" s="136"/>
      <c r="H696" s="136"/>
      <c r="I696" s="136"/>
      <c r="J696" s="136"/>
      <c r="K696" s="136"/>
      <c r="L696" s="137"/>
      <c r="M696" s="136"/>
      <c r="N696" s="136"/>
      <c r="O696" s="136"/>
      <c r="P696" s="7"/>
      <c r="Q696" s="6"/>
      <c r="R696" s="6"/>
      <c r="S696" s="6"/>
      <c r="T696" s="6"/>
      <c r="U696" s="6"/>
      <c r="V696" s="7"/>
      <c r="W696" s="7"/>
      <c r="X696" s="136"/>
      <c r="Y696" s="7"/>
      <c r="Z696" s="7"/>
      <c r="AA696" s="7"/>
      <c r="AB696" s="6"/>
      <c r="AC696" s="6"/>
      <c r="AD696" s="6"/>
      <c r="AE696" s="6"/>
      <c r="AF696" s="6"/>
    </row>
    <row r="697" ht="14.25" customHeight="1">
      <c r="A697" s="6"/>
      <c r="B697" s="6"/>
      <c r="C697" s="6"/>
      <c r="D697" s="6"/>
      <c r="E697" s="136"/>
      <c r="F697" s="136"/>
      <c r="G697" s="136"/>
      <c r="H697" s="136"/>
      <c r="I697" s="136"/>
      <c r="J697" s="136"/>
      <c r="K697" s="136"/>
      <c r="L697" s="137"/>
      <c r="M697" s="136"/>
      <c r="N697" s="136"/>
      <c r="O697" s="136"/>
      <c r="P697" s="7"/>
      <c r="Q697" s="6"/>
      <c r="R697" s="6"/>
      <c r="S697" s="6"/>
      <c r="T697" s="6"/>
      <c r="U697" s="6"/>
      <c r="V697" s="7"/>
      <c r="W697" s="7"/>
      <c r="X697" s="136"/>
      <c r="Y697" s="7"/>
      <c r="Z697" s="7"/>
      <c r="AA697" s="7"/>
      <c r="AB697" s="6"/>
      <c r="AC697" s="6"/>
      <c r="AD697" s="6"/>
      <c r="AE697" s="6"/>
      <c r="AF697" s="6"/>
    </row>
    <row r="698" ht="14.25" customHeight="1">
      <c r="A698" s="6"/>
      <c r="B698" s="6"/>
      <c r="C698" s="6"/>
      <c r="D698" s="6"/>
      <c r="E698" s="136"/>
      <c r="F698" s="136"/>
      <c r="G698" s="136"/>
      <c r="H698" s="136"/>
      <c r="I698" s="136"/>
      <c r="J698" s="136"/>
      <c r="K698" s="136"/>
      <c r="L698" s="137"/>
      <c r="M698" s="136"/>
      <c r="N698" s="136"/>
      <c r="O698" s="136"/>
      <c r="P698" s="7"/>
      <c r="Q698" s="6"/>
      <c r="R698" s="6"/>
      <c r="S698" s="6"/>
      <c r="T698" s="6"/>
      <c r="U698" s="6"/>
      <c r="V698" s="7"/>
      <c r="W698" s="7"/>
      <c r="X698" s="136"/>
      <c r="Y698" s="7"/>
      <c r="Z698" s="7"/>
      <c r="AA698" s="7"/>
      <c r="AB698" s="6"/>
      <c r="AC698" s="6"/>
      <c r="AD698" s="6"/>
      <c r="AE698" s="6"/>
      <c r="AF698" s="6"/>
    </row>
    <row r="699" ht="14.25" customHeight="1">
      <c r="A699" s="6"/>
      <c r="B699" s="6"/>
      <c r="C699" s="6"/>
      <c r="D699" s="6"/>
      <c r="E699" s="136"/>
      <c r="F699" s="136"/>
      <c r="G699" s="136"/>
      <c r="H699" s="136"/>
      <c r="I699" s="136"/>
      <c r="J699" s="136"/>
      <c r="K699" s="136"/>
      <c r="L699" s="137"/>
      <c r="M699" s="136"/>
      <c r="N699" s="136"/>
      <c r="O699" s="136"/>
      <c r="P699" s="7"/>
      <c r="Q699" s="6"/>
      <c r="R699" s="6"/>
      <c r="S699" s="6"/>
      <c r="T699" s="6"/>
      <c r="U699" s="6"/>
      <c r="V699" s="7"/>
      <c r="W699" s="7"/>
      <c r="X699" s="136"/>
      <c r="Y699" s="7"/>
      <c r="Z699" s="7"/>
      <c r="AA699" s="7"/>
      <c r="AB699" s="6"/>
      <c r="AC699" s="6"/>
      <c r="AD699" s="6"/>
      <c r="AE699" s="6"/>
      <c r="AF699" s="6"/>
    </row>
    <row r="700" ht="14.25" customHeight="1">
      <c r="A700" s="6"/>
      <c r="B700" s="6"/>
      <c r="C700" s="6"/>
      <c r="D700" s="6"/>
      <c r="E700" s="136"/>
      <c r="F700" s="136"/>
      <c r="G700" s="136"/>
      <c r="H700" s="136"/>
      <c r="I700" s="136"/>
      <c r="J700" s="136"/>
      <c r="K700" s="136"/>
      <c r="L700" s="137"/>
      <c r="M700" s="136"/>
      <c r="N700" s="136"/>
      <c r="O700" s="136"/>
      <c r="P700" s="7"/>
      <c r="Q700" s="6"/>
      <c r="R700" s="6"/>
      <c r="S700" s="6"/>
      <c r="T700" s="6"/>
      <c r="U700" s="6"/>
      <c r="V700" s="7"/>
      <c r="W700" s="7"/>
      <c r="X700" s="136"/>
      <c r="Y700" s="7"/>
      <c r="Z700" s="7"/>
      <c r="AA700" s="7"/>
      <c r="AB700" s="6"/>
      <c r="AC700" s="6"/>
      <c r="AD700" s="6"/>
      <c r="AE700" s="6"/>
      <c r="AF700" s="6"/>
    </row>
    <row r="701" ht="14.25" customHeight="1">
      <c r="A701" s="6"/>
      <c r="B701" s="6"/>
      <c r="C701" s="6"/>
      <c r="D701" s="6"/>
      <c r="E701" s="136"/>
      <c r="F701" s="136"/>
      <c r="G701" s="136"/>
      <c r="H701" s="136"/>
      <c r="I701" s="136"/>
      <c r="J701" s="136"/>
      <c r="K701" s="136"/>
      <c r="L701" s="137"/>
      <c r="M701" s="136"/>
      <c r="N701" s="136"/>
      <c r="O701" s="136"/>
      <c r="P701" s="7"/>
      <c r="Q701" s="6"/>
      <c r="R701" s="6"/>
      <c r="S701" s="6"/>
      <c r="T701" s="6"/>
      <c r="U701" s="6"/>
      <c r="V701" s="7"/>
      <c r="W701" s="7"/>
      <c r="X701" s="136"/>
      <c r="Y701" s="7"/>
      <c r="Z701" s="7"/>
      <c r="AA701" s="7"/>
      <c r="AB701" s="6"/>
      <c r="AC701" s="6"/>
      <c r="AD701" s="6"/>
      <c r="AE701" s="6"/>
      <c r="AF701" s="6"/>
    </row>
    <row r="702" ht="14.25" customHeight="1">
      <c r="A702" s="6"/>
      <c r="B702" s="6"/>
      <c r="C702" s="6"/>
      <c r="D702" s="6"/>
      <c r="E702" s="136"/>
      <c r="F702" s="136"/>
      <c r="G702" s="136"/>
      <c r="H702" s="136"/>
      <c r="I702" s="136"/>
      <c r="J702" s="136"/>
      <c r="K702" s="136"/>
      <c r="L702" s="137"/>
      <c r="M702" s="136"/>
      <c r="N702" s="136"/>
      <c r="O702" s="136"/>
      <c r="P702" s="7"/>
      <c r="Q702" s="6"/>
      <c r="R702" s="6"/>
      <c r="S702" s="6"/>
      <c r="T702" s="6"/>
      <c r="U702" s="6"/>
      <c r="V702" s="7"/>
      <c r="W702" s="7"/>
      <c r="X702" s="136"/>
      <c r="Y702" s="7"/>
      <c r="Z702" s="7"/>
      <c r="AA702" s="7"/>
      <c r="AB702" s="6"/>
      <c r="AC702" s="6"/>
      <c r="AD702" s="6"/>
      <c r="AE702" s="6"/>
      <c r="AF702" s="6"/>
    </row>
    <row r="703" ht="14.25" customHeight="1">
      <c r="A703" s="6"/>
      <c r="B703" s="6"/>
      <c r="C703" s="6"/>
      <c r="D703" s="6"/>
      <c r="E703" s="136"/>
      <c r="F703" s="136"/>
      <c r="G703" s="136"/>
      <c r="H703" s="136"/>
      <c r="I703" s="136"/>
      <c r="J703" s="136"/>
      <c r="K703" s="136"/>
      <c r="L703" s="137"/>
      <c r="M703" s="136"/>
      <c r="N703" s="136"/>
      <c r="O703" s="136"/>
      <c r="P703" s="7"/>
      <c r="Q703" s="6"/>
      <c r="R703" s="6"/>
      <c r="S703" s="6"/>
      <c r="T703" s="6"/>
      <c r="U703" s="6"/>
      <c r="V703" s="7"/>
      <c r="W703" s="7"/>
      <c r="X703" s="136"/>
      <c r="Y703" s="7"/>
      <c r="Z703" s="7"/>
      <c r="AA703" s="7"/>
      <c r="AB703" s="6"/>
      <c r="AC703" s="6"/>
      <c r="AD703" s="6"/>
      <c r="AE703" s="6"/>
      <c r="AF703" s="6"/>
    </row>
    <row r="704" ht="14.25" customHeight="1">
      <c r="A704" s="6"/>
      <c r="B704" s="6"/>
      <c r="C704" s="6"/>
      <c r="D704" s="6"/>
      <c r="E704" s="136"/>
      <c r="F704" s="136"/>
      <c r="G704" s="136"/>
      <c r="H704" s="136"/>
      <c r="I704" s="136"/>
      <c r="J704" s="136"/>
      <c r="K704" s="136"/>
      <c r="L704" s="137"/>
      <c r="M704" s="136"/>
      <c r="N704" s="136"/>
      <c r="O704" s="136"/>
      <c r="P704" s="7"/>
      <c r="Q704" s="6"/>
      <c r="R704" s="6"/>
      <c r="S704" s="6"/>
      <c r="T704" s="6"/>
      <c r="U704" s="6"/>
      <c r="V704" s="7"/>
      <c r="W704" s="7"/>
      <c r="X704" s="136"/>
      <c r="Y704" s="7"/>
      <c r="Z704" s="7"/>
      <c r="AA704" s="7"/>
      <c r="AB704" s="6"/>
      <c r="AC704" s="6"/>
      <c r="AD704" s="6"/>
      <c r="AE704" s="6"/>
      <c r="AF704" s="6"/>
    </row>
    <row r="705" ht="14.25" customHeight="1">
      <c r="A705" s="6"/>
      <c r="B705" s="6"/>
      <c r="C705" s="6"/>
      <c r="D705" s="6"/>
      <c r="E705" s="136"/>
      <c r="F705" s="136"/>
      <c r="G705" s="136"/>
      <c r="H705" s="136"/>
      <c r="I705" s="136"/>
      <c r="J705" s="136"/>
      <c r="K705" s="136"/>
      <c r="L705" s="137"/>
      <c r="M705" s="136"/>
      <c r="N705" s="136"/>
      <c r="O705" s="136"/>
      <c r="P705" s="7"/>
      <c r="Q705" s="6"/>
      <c r="R705" s="6"/>
      <c r="S705" s="6"/>
      <c r="T705" s="6"/>
      <c r="U705" s="6"/>
      <c r="V705" s="7"/>
      <c r="W705" s="7"/>
      <c r="X705" s="136"/>
      <c r="Y705" s="7"/>
      <c r="Z705" s="7"/>
      <c r="AA705" s="7"/>
      <c r="AB705" s="6"/>
      <c r="AC705" s="6"/>
      <c r="AD705" s="6"/>
      <c r="AE705" s="6"/>
      <c r="AF705" s="6"/>
    </row>
    <row r="706" ht="14.25" customHeight="1">
      <c r="A706" s="6"/>
      <c r="B706" s="6"/>
      <c r="C706" s="6"/>
      <c r="D706" s="6"/>
      <c r="E706" s="136"/>
      <c r="F706" s="136"/>
      <c r="G706" s="136"/>
      <c r="H706" s="136"/>
      <c r="I706" s="136"/>
      <c r="J706" s="136"/>
      <c r="K706" s="136"/>
      <c r="L706" s="137"/>
      <c r="M706" s="136"/>
      <c r="N706" s="136"/>
      <c r="O706" s="136"/>
      <c r="P706" s="7"/>
      <c r="Q706" s="6"/>
      <c r="R706" s="6"/>
      <c r="S706" s="6"/>
      <c r="T706" s="6"/>
      <c r="U706" s="6"/>
      <c r="V706" s="7"/>
      <c r="W706" s="7"/>
      <c r="X706" s="136"/>
      <c r="Y706" s="7"/>
      <c r="Z706" s="7"/>
      <c r="AA706" s="7"/>
      <c r="AB706" s="6"/>
      <c r="AC706" s="6"/>
      <c r="AD706" s="6"/>
      <c r="AE706" s="6"/>
      <c r="AF706" s="6"/>
    </row>
    <row r="707" ht="14.25" customHeight="1">
      <c r="A707" s="6"/>
      <c r="B707" s="6"/>
      <c r="C707" s="6"/>
      <c r="D707" s="6"/>
      <c r="E707" s="136"/>
      <c r="F707" s="136"/>
      <c r="G707" s="136"/>
      <c r="H707" s="136"/>
      <c r="I707" s="136"/>
      <c r="J707" s="136"/>
      <c r="K707" s="136"/>
      <c r="L707" s="137"/>
      <c r="M707" s="136"/>
      <c r="N707" s="136"/>
      <c r="O707" s="136"/>
      <c r="P707" s="7"/>
      <c r="Q707" s="6"/>
      <c r="R707" s="6"/>
      <c r="S707" s="6"/>
      <c r="T707" s="6"/>
      <c r="U707" s="6"/>
      <c r="V707" s="7"/>
      <c r="W707" s="7"/>
      <c r="X707" s="136"/>
      <c r="Y707" s="7"/>
      <c r="Z707" s="7"/>
      <c r="AA707" s="7"/>
      <c r="AB707" s="6"/>
      <c r="AC707" s="6"/>
      <c r="AD707" s="6"/>
      <c r="AE707" s="6"/>
      <c r="AF707" s="6"/>
    </row>
    <row r="708" ht="14.25" customHeight="1">
      <c r="A708" s="6"/>
      <c r="B708" s="6"/>
      <c r="C708" s="6"/>
      <c r="D708" s="6"/>
      <c r="E708" s="136"/>
      <c r="F708" s="136"/>
      <c r="G708" s="136"/>
      <c r="H708" s="136"/>
      <c r="I708" s="136"/>
      <c r="J708" s="136"/>
      <c r="K708" s="136"/>
      <c r="L708" s="137"/>
      <c r="M708" s="136"/>
      <c r="N708" s="136"/>
      <c r="O708" s="136"/>
      <c r="P708" s="7"/>
      <c r="Q708" s="6"/>
      <c r="R708" s="6"/>
      <c r="S708" s="6"/>
      <c r="T708" s="6"/>
      <c r="U708" s="6"/>
      <c r="V708" s="7"/>
      <c r="W708" s="7"/>
      <c r="X708" s="136"/>
      <c r="Y708" s="7"/>
      <c r="Z708" s="7"/>
      <c r="AA708" s="7"/>
      <c r="AB708" s="6"/>
      <c r="AC708" s="6"/>
      <c r="AD708" s="6"/>
      <c r="AE708" s="6"/>
      <c r="AF708" s="6"/>
    </row>
    <row r="709" ht="14.25" customHeight="1">
      <c r="A709" s="6"/>
      <c r="B709" s="6"/>
      <c r="C709" s="6"/>
      <c r="D709" s="6"/>
      <c r="E709" s="136"/>
      <c r="F709" s="136"/>
      <c r="G709" s="136"/>
      <c r="H709" s="136"/>
      <c r="I709" s="136"/>
      <c r="J709" s="136"/>
      <c r="K709" s="136"/>
      <c r="L709" s="137"/>
      <c r="M709" s="136"/>
      <c r="N709" s="136"/>
      <c r="O709" s="136"/>
      <c r="P709" s="7"/>
      <c r="Q709" s="6"/>
      <c r="R709" s="6"/>
      <c r="S709" s="6"/>
      <c r="T709" s="6"/>
      <c r="U709" s="6"/>
      <c r="V709" s="7"/>
      <c r="W709" s="7"/>
      <c r="X709" s="136"/>
      <c r="Y709" s="7"/>
      <c r="Z709" s="7"/>
      <c r="AA709" s="7"/>
      <c r="AB709" s="6"/>
      <c r="AC709" s="6"/>
      <c r="AD709" s="6"/>
      <c r="AE709" s="6"/>
      <c r="AF709" s="6"/>
    </row>
    <row r="710" ht="14.25" customHeight="1">
      <c r="A710" s="6"/>
      <c r="B710" s="6"/>
      <c r="C710" s="6"/>
      <c r="D710" s="6"/>
      <c r="E710" s="136"/>
      <c r="F710" s="136"/>
      <c r="G710" s="136"/>
      <c r="H710" s="136"/>
      <c r="I710" s="136"/>
      <c r="J710" s="136"/>
      <c r="K710" s="136"/>
      <c r="L710" s="137"/>
      <c r="M710" s="136"/>
      <c r="N710" s="136"/>
      <c r="O710" s="136"/>
      <c r="P710" s="7"/>
      <c r="Q710" s="6"/>
      <c r="R710" s="6"/>
      <c r="S710" s="6"/>
      <c r="T710" s="6"/>
      <c r="U710" s="6"/>
      <c r="V710" s="7"/>
      <c r="W710" s="7"/>
      <c r="X710" s="136"/>
      <c r="Y710" s="7"/>
      <c r="Z710" s="7"/>
      <c r="AA710" s="7"/>
      <c r="AB710" s="6"/>
      <c r="AC710" s="6"/>
      <c r="AD710" s="6"/>
      <c r="AE710" s="6"/>
      <c r="AF710" s="6"/>
    </row>
    <row r="711" ht="14.25" customHeight="1">
      <c r="A711" s="6"/>
      <c r="B711" s="6"/>
      <c r="C711" s="6"/>
      <c r="D711" s="6"/>
      <c r="E711" s="136"/>
      <c r="F711" s="136"/>
      <c r="G711" s="136"/>
      <c r="H711" s="136"/>
      <c r="I711" s="136"/>
      <c r="J711" s="136"/>
      <c r="K711" s="136"/>
      <c r="L711" s="137"/>
      <c r="M711" s="136"/>
      <c r="N711" s="136"/>
      <c r="O711" s="136"/>
      <c r="P711" s="7"/>
      <c r="Q711" s="6"/>
      <c r="R711" s="6"/>
      <c r="S711" s="6"/>
      <c r="T711" s="6"/>
      <c r="U711" s="6"/>
      <c r="V711" s="7"/>
      <c r="W711" s="7"/>
      <c r="X711" s="136"/>
      <c r="Y711" s="7"/>
      <c r="Z711" s="7"/>
      <c r="AA711" s="7"/>
      <c r="AB711" s="6"/>
      <c r="AC711" s="6"/>
      <c r="AD711" s="6"/>
      <c r="AE711" s="6"/>
      <c r="AF711" s="6"/>
    </row>
    <row r="712" ht="14.25" customHeight="1">
      <c r="A712" s="6"/>
      <c r="B712" s="6"/>
      <c r="C712" s="6"/>
      <c r="D712" s="6"/>
      <c r="E712" s="136"/>
      <c r="F712" s="136"/>
      <c r="G712" s="136"/>
      <c r="H712" s="136"/>
      <c r="I712" s="136"/>
      <c r="J712" s="136"/>
      <c r="K712" s="136"/>
      <c r="L712" s="137"/>
      <c r="M712" s="136"/>
      <c r="N712" s="136"/>
      <c r="O712" s="136"/>
      <c r="P712" s="7"/>
      <c r="Q712" s="6"/>
      <c r="R712" s="6"/>
      <c r="S712" s="6"/>
      <c r="T712" s="6"/>
      <c r="U712" s="6"/>
      <c r="V712" s="7"/>
      <c r="W712" s="7"/>
      <c r="X712" s="136"/>
      <c r="Y712" s="7"/>
      <c r="Z712" s="7"/>
      <c r="AA712" s="7"/>
      <c r="AB712" s="6"/>
      <c r="AC712" s="6"/>
      <c r="AD712" s="6"/>
      <c r="AE712" s="6"/>
      <c r="AF712" s="6"/>
    </row>
    <row r="713" ht="14.25" customHeight="1">
      <c r="A713" s="6"/>
      <c r="B713" s="6"/>
      <c r="C713" s="6"/>
      <c r="D713" s="6"/>
      <c r="E713" s="136"/>
      <c r="F713" s="136"/>
      <c r="G713" s="136"/>
      <c r="H713" s="136"/>
      <c r="I713" s="136"/>
      <c r="J713" s="136"/>
      <c r="K713" s="136"/>
      <c r="L713" s="137"/>
      <c r="M713" s="136"/>
      <c r="N713" s="136"/>
      <c r="O713" s="136"/>
      <c r="P713" s="7"/>
      <c r="Q713" s="6"/>
      <c r="R713" s="6"/>
      <c r="S713" s="6"/>
      <c r="T713" s="6"/>
      <c r="U713" s="6"/>
      <c r="V713" s="7"/>
      <c r="W713" s="7"/>
      <c r="X713" s="136"/>
      <c r="Y713" s="7"/>
      <c r="Z713" s="7"/>
      <c r="AA713" s="7"/>
      <c r="AB713" s="6"/>
      <c r="AC713" s="6"/>
      <c r="AD713" s="6"/>
      <c r="AE713" s="6"/>
      <c r="AF713" s="6"/>
    </row>
    <row r="714" ht="14.25" customHeight="1">
      <c r="A714" s="6"/>
      <c r="B714" s="6"/>
      <c r="C714" s="6"/>
      <c r="D714" s="6"/>
      <c r="E714" s="136"/>
      <c r="F714" s="136"/>
      <c r="G714" s="136"/>
      <c r="H714" s="136"/>
      <c r="I714" s="136"/>
      <c r="J714" s="136"/>
      <c r="K714" s="136"/>
      <c r="L714" s="137"/>
      <c r="M714" s="136"/>
      <c r="N714" s="136"/>
      <c r="O714" s="136"/>
      <c r="P714" s="7"/>
      <c r="Q714" s="6"/>
      <c r="R714" s="6"/>
      <c r="S714" s="6"/>
      <c r="T714" s="6"/>
      <c r="U714" s="6"/>
      <c r="V714" s="7"/>
      <c r="W714" s="7"/>
      <c r="X714" s="136"/>
      <c r="Y714" s="7"/>
      <c r="Z714" s="7"/>
      <c r="AA714" s="7"/>
      <c r="AB714" s="6"/>
      <c r="AC714" s="6"/>
      <c r="AD714" s="6"/>
      <c r="AE714" s="6"/>
      <c r="AF714" s="6"/>
    </row>
    <row r="715" ht="14.25" customHeight="1">
      <c r="A715" s="6"/>
      <c r="B715" s="6"/>
      <c r="C715" s="6"/>
      <c r="D715" s="6"/>
      <c r="E715" s="136"/>
      <c r="F715" s="136"/>
      <c r="G715" s="136"/>
      <c r="H715" s="136"/>
      <c r="I715" s="136"/>
      <c r="J715" s="136"/>
      <c r="K715" s="136"/>
      <c r="L715" s="137"/>
      <c r="M715" s="136"/>
      <c r="N715" s="136"/>
      <c r="O715" s="136"/>
      <c r="P715" s="7"/>
      <c r="Q715" s="6"/>
      <c r="R715" s="6"/>
      <c r="S715" s="6"/>
      <c r="T715" s="6"/>
      <c r="U715" s="6"/>
      <c r="V715" s="7"/>
      <c r="W715" s="7"/>
      <c r="X715" s="136"/>
      <c r="Y715" s="7"/>
      <c r="Z715" s="7"/>
      <c r="AA715" s="7"/>
      <c r="AB715" s="6"/>
      <c r="AC715" s="6"/>
      <c r="AD715" s="6"/>
      <c r="AE715" s="6"/>
      <c r="AF715" s="6"/>
    </row>
    <row r="716" ht="14.25" customHeight="1">
      <c r="A716" s="6"/>
      <c r="B716" s="6"/>
      <c r="C716" s="6"/>
      <c r="D716" s="6"/>
      <c r="E716" s="136"/>
      <c r="F716" s="136"/>
      <c r="G716" s="136"/>
      <c r="H716" s="136"/>
      <c r="I716" s="136"/>
      <c r="J716" s="136"/>
      <c r="K716" s="136"/>
      <c r="L716" s="137"/>
      <c r="M716" s="136"/>
      <c r="N716" s="136"/>
      <c r="O716" s="136"/>
      <c r="P716" s="7"/>
      <c r="Q716" s="6"/>
      <c r="R716" s="6"/>
      <c r="S716" s="6"/>
      <c r="T716" s="6"/>
      <c r="U716" s="6"/>
      <c r="V716" s="7"/>
      <c r="W716" s="7"/>
      <c r="X716" s="136"/>
      <c r="Y716" s="7"/>
      <c r="Z716" s="7"/>
      <c r="AA716" s="7"/>
      <c r="AB716" s="6"/>
      <c r="AC716" s="6"/>
      <c r="AD716" s="6"/>
      <c r="AE716" s="6"/>
      <c r="AF716" s="6"/>
    </row>
    <row r="717" ht="14.25" customHeight="1">
      <c r="A717" s="6"/>
      <c r="B717" s="6"/>
      <c r="C717" s="6"/>
      <c r="D717" s="6"/>
      <c r="E717" s="136"/>
      <c r="F717" s="136"/>
      <c r="G717" s="136"/>
      <c r="H717" s="136"/>
      <c r="I717" s="136"/>
      <c r="J717" s="136"/>
      <c r="K717" s="136"/>
      <c r="L717" s="137"/>
      <c r="M717" s="136"/>
      <c r="N717" s="136"/>
      <c r="O717" s="136"/>
      <c r="P717" s="7"/>
      <c r="Q717" s="6"/>
      <c r="R717" s="6"/>
      <c r="S717" s="6"/>
      <c r="T717" s="6"/>
      <c r="U717" s="6"/>
      <c r="V717" s="7"/>
      <c r="W717" s="7"/>
      <c r="X717" s="136"/>
      <c r="Y717" s="7"/>
      <c r="Z717" s="7"/>
      <c r="AA717" s="7"/>
      <c r="AB717" s="6"/>
      <c r="AC717" s="6"/>
      <c r="AD717" s="6"/>
      <c r="AE717" s="6"/>
      <c r="AF717" s="6"/>
    </row>
    <row r="718" ht="14.25" customHeight="1">
      <c r="A718" s="6"/>
      <c r="B718" s="6"/>
      <c r="C718" s="6"/>
      <c r="D718" s="6"/>
      <c r="E718" s="136"/>
      <c r="F718" s="136"/>
      <c r="G718" s="136"/>
      <c r="H718" s="136"/>
      <c r="I718" s="136"/>
      <c r="J718" s="136"/>
      <c r="K718" s="136"/>
      <c r="L718" s="137"/>
      <c r="M718" s="136"/>
      <c r="N718" s="136"/>
      <c r="O718" s="136"/>
      <c r="P718" s="7"/>
      <c r="Q718" s="6"/>
      <c r="R718" s="6"/>
      <c r="S718" s="6"/>
      <c r="T718" s="6"/>
      <c r="U718" s="6"/>
      <c r="V718" s="7"/>
      <c r="W718" s="7"/>
      <c r="X718" s="136"/>
      <c r="Y718" s="7"/>
      <c r="Z718" s="7"/>
      <c r="AA718" s="7"/>
      <c r="AB718" s="6"/>
      <c r="AC718" s="6"/>
      <c r="AD718" s="6"/>
      <c r="AE718" s="6"/>
      <c r="AF718" s="6"/>
    </row>
    <row r="719" ht="14.25" customHeight="1">
      <c r="A719" s="6"/>
      <c r="B719" s="6"/>
      <c r="C719" s="6"/>
      <c r="D719" s="6"/>
      <c r="E719" s="136"/>
      <c r="F719" s="136"/>
      <c r="G719" s="136"/>
      <c r="H719" s="136"/>
      <c r="I719" s="136"/>
      <c r="J719" s="136"/>
      <c r="K719" s="136"/>
      <c r="L719" s="137"/>
      <c r="M719" s="136"/>
      <c r="N719" s="136"/>
      <c r="O719" s="136"/>
      <c r="P719" s="7"/>
      <c r="Q719" s="6"/>
      <c r="R719" s="6"/>
      <c r="S719" s="6"/>
      <c r="T719" s="6"/>
      <c r="U719" s="6"/>
      <c r="V719" s="7"/>
      <c r="W719" s="7"/>
      <c r="X719" s="136"/>
      <c r="Y719" s="7"/>
      <c r="Z719" s="7"/>
      <c r="AA719" s="7"/>
      <c r="AB719" s="6"/>
      <c r="AC719" s="6"/>
      <c r="AD719" s="6"/>
      <c r="AE719" s="6"/>
      <c r="AF719" s="6"/>
    </row>
    <row r="720" ht="14.25" customHeight="1">
      <c r="A720" s="6"/>
      <c r="B720" s="6"/>
      <c r="C720" s="6"/>
      <c r="D720" s="6"/>
      <c r="E720" s="136"/>
      <c r="F720" s="136"/>
      <c r="G720" s="136"/>
      <c r="H720" s="136"/>
      <c r="I720" s="136"/>
      <c r="J720" s="136"/>
      <c r="K720" s="136"/>
      <c r="L720" s="137"/>
      <c r="M720" s="136"/>
      <c r="N720" s="136"/>
      <c r="O720" s="136"/>
      <c r="P720" s="7"/>
      <c r="Q720" s="6"/>
      <c r="R720" s="6"/>
      <c r="S720" s="6"/>
      <c r="T720" s="6"/>
      <c r="U720" s="6"/>
      <c r="V720" s="7"/>
      <c r="W720" s="7"/>
      <c r="X720" s="136"/>
      <c r="Y720" s="7"/>
      <c r="Z720" s="7"/>
      <c r="AA720" s="7"/>
      <c r="AB720" s="6"/>
      <c r="AC720" s="6"/>
      <c r="AD720" s="6"/>
      <c r="AE720" s="6"/>
      <c r="AF720" s="6"/>
    </row>
    <row r="721" ht="14.25" customHeight="1">
      <c r="A721" s="6"/>
      <c r="B721" s="6"/>
      <c r="C721" s="6"/>
      <c r="D721" s="6"/>
      <c r="E721" s="136"/>
      <c r="F721" s="136"/>
      <c r="G721" s="136"/>
      <c r="H721" s="136"/>
      <c r="I721" s="136"/>
      <c r="J721" s="136"/>
      <c r="K721" s="136"/>
      <c r="L721" s="137"/>
      <c r="M721" s="136"/>
      <c r="N721" s="136"/>
      <c r="O721" s="136"/>
      <c r="P721" s="7"/>
      <c r="Q721" s="6"/>
      <c r="R721" s="6"/>
      <c r="S721" s="6"/>
      <c r="T721" s="6"/>
      <c r="U721" s="6"/>
      <c r="V721" s="7"/>
      <c r="W721" s="7"/>
      <c r="X721" s="136"/>
      <c r="Y721" s="7"/>
      <c r="Z721" s="7"/>
      <c r="AA721" s="7"/>
      <c r="AB721" s="6"/>
      <c r="AC721" s="6"/>
      <c r="AD721" s="6"/>
      <c r="AE721" s="6"/>
      <c r="AF721" s="6"/>
    </row>
    <row r="722" ht="14.25" customHeight="1">
      <c r="A722" s="6"/>
      <c r="B722" s="6"/>
      <c r="C722" s="6"/>
      <c r="D722" s="6"/>
      <c r="E722" s="136"/>
      <c r="F722" s="136"/>
      <c r="G722" s="136"/>
      <c r="H722" s="136"/>
      <c r="I722" s="136"/>
      <c r="J722" s="136"/>
      <c r="K722" s="136"/>
      <c r="L722" s="137"/>
      <c r="M722" s="136"/>
      <c r="N722" s="136"/>
      <c r="O722" s="136"/>
      <c r="P722" s="7"/>
      <c r="Q722" s="6"/>
      <c r="R722" s="6"/>
      <c r="S722" s="6"/>
      <c r="T722" s="6"/>
      <c r="U722" s="6"/>
      <c r="V722" s="7"/>
      <c r="W722" s="7"/>
      <c r="X722" s="136"/>
      <c r="Y722" s="7"/>
      <c r="Z722" s="7"/>
      <c r="AA722" s="7"/>
      <c r="AB722" s="6"/>
      <c r="AC722" s="6"/>
      <c r="AD722" s="6"/>
      <c r="AE722" s="6"/>
      <c r="AF722" s="6"/>
    </row>
    <row r="723" ht="14.25" customHeight="1">
      <c r="A723" s="6"/>
      <c r="B723" s="6"/>
      <c r="C723" s="6"/>
      <c r="D723" s="6"/>
      <c r="E723" s="136"/>
      <c r="F723" s="136"/>
      <c r="G723" s="136"/>
      <c r="H723" s="136"/>
      <c r="I723" s="136"/>
      <c r="J723" s="136"/>
      <c r="K723" s="136"/>
      <c r="L723" s="137"/>
      <c r="M723" s="136"/>
      <c r="N723" s="136"/>
      <c r="O723" s="136"/>
      <c r="P723" s="7"/>
      <c r="Q723" s="6"/>
      <c r="R723" s="6"/>
      <c r="S723" s="6"/>
      <c r="T723" s="6"/>
      <c r="U723" s="6"/>
      <c r="V723" s="7"/>
      <c r="W723" s="7"/>
      <c r="X723" s="136"/>
      <c r="Y723" s="7"/>
      <c r="Z723" s="7"/>
      <c r="AA723" s="7"/>
      <c r="AB723" s="6"/>
      <c r="AC723" s="6"/>
      <c r="AD723" s="6"/>
      <c r="AE723" s="6"/>
      <c r="AF723" s="6"/>
    </row>
    <row r="724" ht="14.25" customHeight="1">
      <c r="A724" s="6"/>
      <c r="B724" s="6"/>
      <c r="C724" s="6"/>
      <c r="D724" s="6"/>
      <c r="E724" s="136"/>
      <c r="F724" s="136"/>
      <c r="G724" s="136"/>
      <c r="H724" s="136"/>
      <c r="I724" s="136"/>
      <c r="J724" s="136"/>
      <c r="K724" s="136"/>
      <c r="L724" s="137"/>
      <c r="M724" s="136"/>
      <c r="N724" s="136"/>
      <c r="O724" s="136"/>
      <c r="P724" s="7"/>
      <c r="Q724" s="6"/>
      <c r="R724" s="6"/>
      <c r="S724" s="6"/>
      <c r="T724" s="6"/>
      <c r="U724" s="6"/>
      <c r="V724" s="7"/>
      <c r="W724" s="7"/>
      <c r="X724" s="136"/>
      <c r="Y724" s="7"/>
      <c r="Z724" s="7"/>
      <c r="AA724" s="7"/>
      <c r="AB724" s="6"/>
      <c r="AC724" s="6"/>
      <c r="AD724" s="6"/>
      <c r="AE724" s="6"/>
      <c r="AF724" s="6"/>
    </row>
    <row r="725" ht="14.25" customHeight="1">
      <c r="A725" s="6"/>
      <c r="B725" s="6"/>
      <c r="C725" s="6"/>
      <c r="D725" s="6"/>
      <c r="E725" s="136"/>
      <c r="F725" s="136"/>
      <c r="G725" s="136"/>
      <c r="H725" s="136"/>
      <c r="I725" s="136"/>
      <c r="J725" s="136"/>
      <c r="K725" s="136"/>
      <c r="L725" s="137"/>
      <c r="M725" s="136"/>
      <c r="N725" s="136"/>
      <c r="O725" s="136"/>
      <c r="P725" s="7"/>
      <c r="Q725" s="6"/>
      <c r="R725" s="6"/>
      <c r="S725" s="6"/>
      <c r="T725" s="6"/>
      <c r="U725" s="6"/>
      <c r="V725" s="7"/>
      <c r="W725" s="7"/>
      <c r="X725" s="136"/>
      <c r="Y725" s="7"/>
      <c r="Z725" s="7"/>
      <c r="AA725" s="7"/>
      <c r="AB725" s="6"/>
      <c r="AC725" s="6"/>
      <c r="AD725" s="6"/>
      <c r="AE725" s="6"/>
      <c r="AF725" s="6"/>
    </row>
    <row r="726" ht="14.25" customHeight="1">
      <c r="A726" s="6"/>
      <c r="B726" s="6"/>
      <c r="C726" s="6"/>
      <c r="D726" s="6"/>
      <c r="E726" s="136"/>
      <c r="F726" s="136"/>
      <c r="G726" s="136"/>
      <c r="H726" s="136"/>
      <c r="I726" s="136"/>
      <c r="J726" s="136"/>
      <c r="K726" s="136"/>
      <c r="L726" s="137"/>
      <c r="M726" s="136"/>
      <c r="N726" s="136"/>
      <c r="O726" s="136"/>
      <c r="P726" s="7"/>
      <c r="Q726" s="6"/>
      <c r="R726" s="6"/>
      <c r="S726" s="6"/>
      <c r="T726" s="6"/>
      <c r="U726" s="6"/>
      <c r="V726" s="7"/>
      <c r="W726" s="7"/>
      <c r="X726" s="136"/>
      <c r="Y726" s="7"/>
      <c r="Z726" s="7"/>
      <c r="AA726" s="7"/>
      <c r="AB726" s="6"/>
      <c r="AC726" s="6"/>
      <c r="AD726" s="6"/>
      <c r="AE726" s="6"/>
      <c r="AF726" s="6"/>
    </row>
    <row r="727" ht="14.25" customHeight="1">
      <c r="A727" s="6"/>
      <c r="B727" s="6"/>
      <c r="C727" s="6"/>
      <c r="D727" s="6"/>
      <c r="E727" s="136"/>
      <c r="F727" s="136"/>
      <c r="G727" s="136"/>
      <c r="H727" s="136"/>
      <c r="I727" s="136"/>
      <c r="J727" s="136"/>
      <c r="K727" s="136"/>
      <c r="L727" s="137"/>
      <c r="M727" s="136"/>
      <c r="N727" s="136"/>
      <c r="O727" s="136"/>
      <c r="P727" s="7"/>
      <c r="Q727" s="6"/>
      <c r="R727" s="6"/>
      <c r="S727" s="6"/>
      <c r="T727" s="6"/>
      <c r="U727" s="6"/>
      <c r="V727" s="7"/>
      <c r="W727" s="7"/>
      <c r="X727" s="136"/>
      <c r="Y727" s="7"/>
      <c r="Z727" s="7"/>
      <c r="AA727" s="7"/>
      <c r="AB727" s="6"/>
      <c r="AC727" s="6"/>
      <c r="AD727" s="6"/>
      <c r="AE727" s="6"/>
      <c r="AF727" s="6"/>
    </row>
    <row r="728" ht="14.25" customHeight="1">
      <c r="A728" s="6"/>
      <c r="B728" s="6"/>
      <c r="C728" s="6"/>
      <c r="D728" s="6"/>
      <c r="E728" s="136"/>
      <c r="F728" s="136"/>
      <c r="G728" s="136"/>
      <c r="H728" s="136"/>
      <c r="I728" s="136"/>
      <c r="J728" s="136"/>
      <c r="K728" s="136"/>
      <c r="L728" s="137"/>
      <c r="M728" s="136"/>
      <c r="N728" s="136"/>
      <c r="O728" s="136"/>
      <c r="P728" s="7"/>
      <c r="Q728" s="6"/>
      <c r="R728" s="6"/>
      <c r="S728" s="6"/>
      <c r="T728" s="6"/>
      <c r="U728" s="6"/>
      <c r="V728" s="7"/>
      <c r="W728" s="7"/>
      <c r="X728" s="136"/>
      <c r="Y728" s="7"/>
      <c r="Z728" s="7"/>
      <c r="AA728" s="7"/>
      <c r="AB728" s="6"/>
      <c r="AC728" s="6"/>
      <c r="AD728" s="6"/>
      <c r="AE728" s="6"/>
      <c r="AF728" s="6"/>
    </row>
    <row r="729" ht="14.25" customHeight="1">
      <c r="A729" s="6"/>
      <c r="B729" s="6"/>
      <c r="C729" s="6"/>
      <c r="D729" s="6"/>
      <c r="E729" s="136"/>
      <c r="F729" s="136"/>
      <c r="G729" s="136"/>
      <c r="H729" s="136"/>
      <c r="I729" s="136"/>
      <c r="J729" s="136"/>
      <c r="K729" s="136"/>
      <c r="L729" s="137"/>
      <c r="M729" s="136"/>
      <c r="N729" s="136"/>
      <c r="O729" s="136"/>
      <c r="P729" s="7"/>
      <c r="Q729" s="6"/>
      <c r="R729" s="6"/>
      <c r="S729" s="6"/>
      <c r="T729" s="6"/>
      <c r="U729" s="6"/>
      <c r="V729" s="7"/>
      <c r="W729" s="7"/>
      <c r="X729" s="136"/>
      <c r="Y729" s="7"/>
      <c r="Z729" s="7"/>
      <c r="AA729" s="7"/>
      <c r="AB729" s="6"/>
      <c r="AC729" s="6"/>
      <c r="AD729" s="6"/>
      <c r="AE729" s="6"/>
      <c r="AF729" s="6"/>
    </row>
    <row r="730" ht="14.25" customHeight="1">
      <c r="A730" s="6"/>
      <c r="B730" s="6"/>
      <c r="C730" s="6"/>
      <c r="D730" s="6"/>
      <c r="E730" s="136"/>
      <c r="F730" s="136"/>
      <c r="G730" s="136"/>
      <c r="H730" s="136"/>
      <c r="I730" s="136"/>
      <c r="J730" s="136"/>
      <c r="K730" s="136"/>
      <c r="L730" s="137"/>
      <c r="M730" s="136"/>
      <c r="N730" s="136"/>
      <c r="O730" s="136"/>
      <c r="P730" s="7"/>
      <c r="Q730" s="6"/>
      <c r="R730" s="6"/>
      <c r="S730" s="6"/>
      <c r="T730" s="6"/>
      <c r="U730" s="6"/>
      <c r="V730" s="7"/>
      <c r="W730" s="7"/>
      <c r="X730" s="136"/>
      <c r="Y730" s="7"/>
      <c r="Z730" s="7"/>
      <c r="AA730" s="7"/>
      <c r="AB730" s="6"/>
      <c r="AC730" s="6"/>
      <c r="AD730" s="6"/>
      <c r="AE730" s="6"/>
      <c r="AF730" s="6"/>
    </row>
    <row r="731" ht="14.25" customHeight="1">
      <c r="A731" s="6"/>
      <c r="B731" s="6"/>
      <c r="C731" s="6"/>
      <c r="D731" s="6"/>
      <c r="E731" s="136"/>
      <c r="F731" s="136"/>
      <c r="G731" s="136"/>
      <c r="H731" s="136"/>
      <c r="I731" s="136"/>
      <c r="J731" s="136"/>
      <c r="K731" s="136"/>
      <c r="L731" s="137"/>
      <c r="M731" s="136"/>
      <c r="N731" s="136"/>
      <c r="O731" s="136"/>
      <c r="P731" s="7"/>
      <c r="Q731" s="6"/>
      <c r="R731" s="6"/>
      <c r="S731" s="6"/>
      <c r="T731" s="6"/>
      <c r="U731" s="6"/>
      <c r="V731" s="7"/>
      <c r="W731" s="7"/>
      <c r="X731" s="136"/>
      <c r="Y731" s="7"/>
      <c r="Z731" s="7"/>
      <c r="AA731" s="7"/>
      <c r="AB731" s="6"/>
      <c r="AC731" s="6"/>
      <c r="AD731" s="6"/>
      <c r="AE731" s="6"/>
      <c r="AF731" s="6"/>
    </row>
    <row r="732" ht="14.25" customHeight="1">
      <c r="A732" s="6"/>
      <c r="B732" s="6"/>
      <c r="C732" s="6"/>
      <c r="D732" s="6"/>
      <c r="E732" s="136"/>
      <c r="F732" s="136"/>
      <c r="G732" s="136"/>
      <c r="H732" s="136"/>
      <c r="I732" s="136"/>
      <c r="J732" s="136"/>
      <c r="K732" s="136"/>
      <c r="L732" s="137"/>
      <c r="M732" s="136"/>
      <c r="N732" s="136"/>
      <c r="O732" s="136"/>
      <c r="P732" s="7"/>
      <c r="Q732" s="6"/>
      <c r="R732" s="6"/>
      <c r="S732" s="6"/>
      <c r="T732" s="6"/>
      <c r="U732" s="6"/>
      <c r="V732" s="7"/>
      <c r="W732" s="7"/>
      <c r="X732" s="136"/>
      <c r="Y732" s="7"/>
      <c r="Z732" s="7"/>
      <c r="AA732" s="7"/>
      <c r="AB732" s="6"/>
      <c r="AC732" s="6"/>
      <c r="AD732" s="6"/>
      <c r="AE732" s="6"/>
      <c r="AF732" s="6"/>
    </row>
    <row r="733" ht="14.25" customHeight="1">
      <c r="A733" s="6"/>
      <c r="B733" s="6"/>
      <c r="C733" s="6"/>
      <c r="D733" s="6"/>
      <c r="E733" s="136"/>
      <c r="F733" s="136"/>
      <c r="G733" s="136"/>
      <c r="H733" s="136"/>
      <c r="I733" s="136"/>
      <c r="J733" s="136"/>
      <c r="K733" s="136"/>
      <c r="L733" s="137"/>
      <c r="M733" s="136"/>
      <c r="N733" s="136"/>
      <c r="O733" s="136"/>
      <c r="P733" s="7"/>
      <c r="Q733" s="6"/>
      <c r="R733" s="6"/>
      <c r="S733" s="6"/>
      <c r="T733" s="6"/>
      <c r="U733" s="6"/>
      <c r="V733" s="7"/>
      <c r="W733" s="7"/>
      <c r="X733" s="136"/>
      <c r="Y733" s="7"/>
      <c r="Z733" s="7"/>
      <c r="AA733" s="7"/>
      <c r="AB733" s="6"/>
      <c r="AC733" s="6"/>
      <c r="AD733" s="6"/>
      <c r="AE733" s="6"/>
      <c r="AF733" s="6"/>
    </row>
    <row r="734" ht="14.25" customHeight="1">
      <c r="A734" s="6"/>
      <c r="B734" s="6"/>
      <c r="C734" s="6"/>
      <c r="D734" s="6"/>
      <c r="E734" s="136"/>
      <c r="F734" s="136"/>
      <c r="G734" s="136"/>
      <c r="H734" s="136"/>
      <c r="I734" s="136"/>
      <c r="J734" s="136"/>
      <c r="K734" s="136"/>
      <c r="L734" s="137"/>
      <c r="M734" s="136"/>
      <c r="N734" s="136"/>
      <c r="O734" s="136"/>
      <c r="P734" s="7"/>
      <c r="Q734" s="6"/>
      <c r="R734" s="6"/>
      <c r="S734" s="6"/>
      <c r="T734" s="6"/>
      <c r="U734" s="6"/>
      <c r="V734" s="7"/>
      <c r="W734" s="7"/>
      <c r="X734" s="136"/>
      <c r="Y734" s="7"/>
      <c r="Z734" s="7"/>
      <c r="AA734" s="7"/>
      <c r="AB734" s="6"/>
      <c r="AC734" s="6"/>
      <c r="AD734" s="6"/>
      <c r="AE734" s="6"/>
      <c r="AF734" s="6"/>
    </row>
    <row r="735" ht="14.25" customHeight="1">
      <c r="A735" s="6"/>
      <c r="B735" s="6"/>
      <c r="C735" s="6"/>
      <c r="D735" s="6"/>
      <c r="E735" s="136"/>
      <c r="F735" s="136"/>
      <c r="G735" s="136"/>
      <c r="H735" s="136"/>
      <c r="I735" s="136"/>
      <c r="J735" s="136"/>
      <c r="K735" s="136"/>
      <c r="L735" s="137"/>
      <c r="M735" s="136"/>
      <c r="N735" s="136"/>
      <c r="O735" s="136"/>
      <c r="P735" s="7"/>
      <c r="Q735" s="6"/>
      <c r="R735" s="6"/>
      <c r="S735" s="6"/>
      <c r="T735" s="6"/>
      <c r="U735" s="6"/>
      <c r="V735" s="7"/>
      <c r="W735" s="7"/>
      <c r="X735" s="136"/>
      <c r="Y735" s="7"/>
      <c r="Z735" s="7"/>
      <c r="AA735" s="7"/>
      <c r="AB735" s="6"/>
      <c r="AC735" s="6"/>
      <c r="AD735" s="6"/>
      <c r="AE735" s="6"/>
      <c r="AF735" s="6"/>
    </row>
    <row r="736" ht="14.25" customHeight="1">
      <c r="A736" s="6"/>
      <c r="B736" s="6"/>
      <c r="C736" s="6"/>
      <c r="D736" s="6"/>
      <c r="E736" s="136"/>
      <c r="F736" s="136"/>
      <c r="G736" s="136"/>
      <c r="H736" s="136"/>
      <c r="I736" s="136"/>
      <c r="J736" s="136"/>
      <c r="K736" s="136"/>
      <c r="L736" s="137"/>
      <c r="M736" s="136"/>
      <c r="N736" s="136"/>
      <c r="O736" s="136"/>
      <c r="P736" s="7"/>
      <c r="Q736" s="6"/>
      <c r="R736" s="6"/>
      <c r="S736" s="6"/>
      <c r="T736" s="6"/>
      <c r="U736" s="6"/>
      <c r="V736" s="7"/>
      <c r="W736" s="7"/>
      <c r="X736" s="136"/>
      <c r="Y736" s="7"/>
      <c r="Z736" s="7"/>
      <c r="AA736" s="7"/>
      <c r="AB736" s="6"/>
      <c r="AC736" s="6"/>
      <c r="AD736" s="6"/>
      <c r="AE736" s="6"/>
      <c r="AF736" s="6"/>
    </row>
    <row r="737" ht="14.25" customHeight="1">
      <c r="A737" s="6"/>
      <c r="B737" s="6"/>
      <c r="C737" s="6"/>
      <c r="D737" s="6"/>
      <c r="E737" s="136"/>
      <c r="F737" s="136"/>
      <c r="G737" s="136"/>
      <c r="H737" s="136"/>
      <c r="I737" s="136"/>
      <c r="J737" s="136"/>
      <c r="K737" s="136"/>
      <c r="L737" s="137"/>
      <c r="M737" s="136"/>
      <c r="N737" s="136"/>
      <c r="O737" s="136"/>
      <c r="P737" s="7"/>
      <c r="Q737" s="6"/>
      <c r="R737" s="6"/>
      <c r="S737" s="6"/>
      <c r="T737" s="6"/>
      <c r="U737" s="6"/>
      <c r="V737" s="7"/>
      <c r="W737" s="7"/>
      <c r="X737" s="136"/>
      <c r="Y737" s="7"/>
      <c r="Z737" s="7"/>
      <c r="AA737" s="7"/>
      <c r="AB737" s="6"/>
      <c r="AC737" s="6"/>
      <c r="AD737" s="6"/>
      <c r="AE737" s="6"/>
      <c r="AF737" s="6"/>
    </row>
    <row r="738" ht="14.25" customHeight="1">
      <c r="A738" s="6"/>
      <c r="B738" s="6"/>
      <c r="C738" s="6"/>
      <c r="D738" s="6"/>
      <c r="E738" s="136"/>
      <c r="F738" s="136"/>
      <c r="G738" s="136"/>
      <c r="H738" s="136"/>
      <c r="I738" s="136"/>
      <c r="J738" s="136"/>
      <c r="K738" s="136"/>
      <c r="L738" s="137"/>
      <c r="M738" s="136"/>
      <c r="N738" s="136"/>
      <c r="O738" s="136"/>
      <c r="P738" s="7"/>
      <c r="Q738" s="6"/>
      <c r="R738" s="6"/>
      <c r="S738" s="6"/>
      <c r="T738" s="6"/>
      <c r="U738" s="6"/>
      <c r="V738" s="7"/>
      <c r="W738" s="7"/>
      <c r="X738" s="136"/>
      <c r="Y738" s="7"/>
      <c r="Z738" s="7"/>
      <c r="AA738" s="7"/>
      <c r="AB738" s="6"/>
      <c r="AC738" s="6"/>
      <c r="AD738" s="6"/>
      <c r="AE738" s="6"/>
      <c r="AF738" s="6"/>
    </row>
    <row r="739" ht="14.25" customHeight="1">
      <c r="A739" s="6"/>
      <c r="B739" s="6"/>
      <c r="C739" s="6"/>
      <c r="D739" s="6"/>
      <c r="E739" s="136"/>
      <c r="F739" s="136"/>
      <c r="G739" s="136"/>
      <c r="H739" s="136"/>
      <c r="I739" s="136"/>
      <c r="J739" s="136"/>
      <c r="K739" s="136"/>
      <c r="L739" s="137"/>
      <c r="M739" s="136"/>
      <c r="N739" s="136"/>
      <c r="O739" s="136"/>
      <c r="P739" s="7"/>
      <c r="Q739" s="6"/>
      <c r="R739" s="6"/>
      <c r="S739" s="6"/>
      <c r="T739" s="6"/>
      <c r="U739" s="6"/>
      <c r="V739" s="7"/>
      <c r="W739" s="7"/>
      <c r="X739" s="136"/>
      <c r="Y739" s="7"/>
      <c r="Z739" s="7"/>
      <c r="AA739" s="7"/>
      <c r="AB739" s="6"/>
      <c r="AC739" s="6"/>
      <c r="AD739" s="6"/>
      <c r="AE739" s="6"/>
      <c r="AF739" s="6"/>
    </row>
    <row r="740" ht="14.25" customHeight="1">
      <c r="A740" s="6"/>
      <c r="B740" s="6"/>
      <c r="C740" s="6"/>
      <c r="D740" s="6"/>
      <c r="E740" s="136"/>
      <c r="F740" s="136"/>
      <c r="G740" s="136"/>
      <c r="H740" s="136"/>
      <c r="I740" s="136"/>
      <c r="J740" s="136"/>
      <c r="K740" s="136"/>
      <c r="L740" s="137"/>
      <c r="M740" s="136"/>
      <c r="N740" s="136"/>
      <c r="O740" s="136"/>
      <c r="P740" s="7"/>
      <c r="Q740" s="6"/>
      <c r="R740" s="6"/>
      <c r="S740" s="6"/>
      <c r="T740" s="6"/>
      <c r="U740" s="6"/>
      <c r="V740" s="7"/>
      <c r="W740" s="7"/>
      <c r="X740" s="136"/>
      <c r="Y740" s="7"/>
      <c r="Z740" s="7"/>
      <c r="AA740" s="7"/>
      <c r="AB740" s="6"/>
      <c r="AC740" s="6"/>
      <c r="AD740" s="6"/>
      <c r="AE740" s="6"/>
      <c r="AF740" s="6"/>
    </row>
    <row r="741" ht="14.25" customHeight="1">
      <c r="A741" s="6"/>
      <c r="B741" s="6"/>
      <c r="C741" s="6"/>
      <c r="D741" s="6"/>
      <c r="E741" s="136"/>
      <c r="F741" s="136"/>
      <c r="G741" s="136"/>
      <c r="H741" s="136"/>
      <c r="I741" s="136"/>
      <c r="J741" s="136"/>
      <c r="K741" s="136"/>
      <c r="L741" s="137"/>
      <c r="M741" s="136"/>
      <c r="N741" s="136"/>
      <c r="O741" s="136"/>
      <c r="P741" s="7"/>
      <c r="Q741" s="6"/>
      <c r="R741" s="6"/>
      <c r="S741" s="6"/>
      <c r="T741" s="6"/>
      <c r="U741" s="6"/>
      <c r="V741" s="7"/>
      <c r="W741" s="7"/>
      <c r="X741" s="136"/>
      <c r="Y741" s="7"/>
      <c r="Z741" s="7"/>
      <c r="AA741" s="7"/>
      <c r="AB741" s="6"/>
      <c r="AC741" s="6"/>
      <c r="AD741" s="6"/>
      <c r="AE741" s="6"/>
      <c r="AF741" s="6"/>
    </row>
    <row r="742" ht="14.25" customHeight="1">
      <c r="A742" s="6"/>
      <c r="B742" s="6"/>
      <c r="C742" s="6"/>
      <c r="D742" s="6"/>
      <c r="E742" s="136"/>
      <c r="F742" s="136"/>
      <c r="G742" s="136"/>
      <c r="H742" s="136"/>
      <c r="I742" s="136"/>
      <c r="J742" s="136"/>
      <c r="K742" s="136"/>
      <c r="L742" s="137"/>
      <c r="M742" s="136"/>
      <c r="N742" s="136"/>
      <c r="O742" s="136"/>
      <c r="P742" s="7"/>
      <c r="Q742" s="6"/>
      <c r="R742" s="6"/>
      <c r="S742" s="6"/>
      <c r="T742" s="6"/>
      <c r="U742" s="6"/>
      <c r="V742" s="7"/>
      <c r="W742" s="7"/>
      <c r="X742" s="136"/>
      <c r="Y742" s="7"/>
      <c r="Z742" s="7"/>
      <c r="AA742" s="7"/>
      <c r="AB742" s="6"/>
      <c r="AC742" s="6"/>
      <c r="AD742" s="6"/>
      <c r="AE742" s="6"/>
      <c r="AF742" s="6"/>
    </row>
    <row r="743" ht="14.25" customHeight="1">
      <c r="A743" s="6"/>
      <c r="B743" s="6"/>
      <c r="C743" s="6"/>
      <c r="D743" s="6"/>
      <c r="E743" s="136"/>
      <c r="F743" s="136"/>
      <c r="G743" s="136"/>
      <c r="H743" s="136"/>
      <c r="I743" s="136"/>
      <c r="J743" s="136"/>
      <c r="K743" s="136"/>
      <c r="L743" s="137"/>
      <c r="M743" s="136"/>
      <c r="N743" s="136"/>
      <c r="O743" s="136"/>
      <c r="P743" s="7"/>
      <c r="Q743" s="6"/>
      <c r="R743" s="6"/>
      <c r="S743" s="6"/>
      <c r="T743" s="6"/>
      <c r="U743" s="6"/>
      <c r="V743" s="7"/>
      <c r="W743" s="7"/>
      <c r="X743" s="136"/>
      <c r="Y743" s="7"/>
      <c r="Z743" s="7"/>
      <c r="AA743" s="7"/>
      <c r="AB743" s="6"/>
      <c r="AC743" s="6"/>
      <c r="AD743" s="6"/>
      <c r="AE743" s="6"/>
      <c r="AF743" s="6"/>
    </row>
    <row r="744" ht="14.25" customHeight="1">
      <c r="A744" s="6"/>
      <c r="B744" s="6"/>
      <c r="C744" s="6"/>
      <c r="D744" s="6"/>
      <c r="E744" s="136"/>
      <c r="F744" s="136"/>
      <c r="G744" s="136"/>
      <c r="H744" s="136"/>
      <c r="I744" s="136"/>
      <c r="J744" s="136"/>
      <c r="K744" s="136"/>
      <c r="L744" s="137"/>
      <c r="M744" s="136"/>
      <c r="N744" s="136"/>
      <c r="O744" s="136"/>
      <c r="P744" s="7"/>
      <c r="Q744" s="6"/>
      <c r="R744" s="6"/>
      <c r="S744" s="6"/>
      <c r="T744" s="6"/>
      <c r="U744" s="6"/>
      <c r="V744" s="7"/>
      <c r="W744" s="7"/>
      <c r="X744" s="136"/>
      <c r="Y744" s="7"/>
      <c r="Z744" s="7"/>
      <c r="AA744" s="7"/>
      <c r="AB744" s="6"/>
      <c r="AC744" s="6"/>
      <c r="AD744" s="6"/>
      <c r="AE744" s="6"/>
      <c r="AF744" s="6"/>
    </row>
    <row r="745" ht="14.25" customHeight="1">
      <c r="A745" s="6"/>
      <c r="B745" s="6"/>
      <c r="C745" s="6"/>
      <c r="D745" s="6"/>
      <c r="E745" s="136"/>
      <c r="F745" s="136"/>
      <c r="G745" s="136"/>
      <c r="H745" s="136"/>
      <c r="I745" s="136"/>
      <c r="J745" s="136"/>
      <c r="K745" s="136"/>
      <c r="L745" s="137"/>
      <c r="M745" s="136"/>
      <c r="N745" s="136"/>
      <c r="O745" s="136"/>
      <c r="P745" s="7"/>
      <c r="Q745" s="6"/>
      <c r="R745" s="6"/>
      <c r="S745" s="6"/>
      <c r="T745" s="6"/>
      <c r="U745" s="6"/>
      <c r="V745" s="7"/>
      <c r="W745" s="7"/>
      <c r="X745" s="136"/>
      <c r="Y745" s="7"/>
      <c r="Z745" s="7"/>
      <c r="AA745" s="7"/>
      <c r="AB745" s="6"/>
      <c r="AC745" s="6"/>
      <c r="AD745" s="6"/>
      <c r="AE745" s="6"/>
      <c r="AF745" s="6"/>
    </row>
    <row r="746" ht="14.25" customHeight="1">
      <c r="A746" s="6"/>
      <c r="B746" s="6"/>
      <c r="C746" s="6"/>
      <c r="D746" s="6"/>
      <c r="E746" s="136"/>
      <c r="F746" s="136"/>
      <c r="G746" s="136"/>
      <c r="H746" s="136"/>
      <c r="I746" s="136"/>
      <c r="J746" s="136"/>
      <c r="K746" s="136"/>
      <c r="L746" s="137"/>
      <c r="M746" s="136"/>
      <c r="N746" s="136"/>
      <c r="O746" s="136"/>
      <c r="P746" s="7"/>
      <c r="Q746" s="6"/>
      <c r="R746" s="6"/>
      <c r="S746" s="6"/>
      <c r="T746" s="6"/>
      <c r="U746" s="6"/>
      <c r="V746" s="7"/>
      <c r="W746" s="7"/>
      <c r="X746" s="136"/>
      <c r="Y746" s="7"/>
      <c r="Z746" s="7"/>
      <c r="AA746" s="7"/>
      <c r="AB746" s="6"/>
      <c r="AC746" s="6"/>
      <c r="AD746" s="6"/>
      <c r="AE746" s="6"/>
      <c r="AF746" s="6"/>
    </row>
    <row r="747" ht="14.25" customHeight="1">
      <c r="A747" s="6"/>
      <c r="B747" s="6"/>
      <c r="C747" s="6"/>
      <c r="D747" s="6"/>
      <c r="E747" s="136"/>
      <c r="F747" s="136"/>
      <c r="G747" s="136"/>
      <c r="H747" s="136"/>
      <c r="I747" s="136"/>
      <c r="J747" s="136"/>
      <c r="K747" s="136"/>
      <c r="L747" s="137"/>
      <c r="M747" s="136"/>
      <c r="N747" s="136"/>
      <c r="O747" s="136"/>
      <c r="P747" s="7"/>
      <c r="Q747" s="6"/>
      <c r="R747" s="6"/>
      <c r="S747" s="6"/>
      <c r="T747" s="6"/>
      <c r="U747" s="6"/>
      <c r="V747" s="7"/>
      <c r="W747" s="7"/>
      <c r="X747" s="136"/>
      <c r="Y747" s="7"/>
      <c r="Z747" s="7"/>
      <c r="AA747" s="7"/>
      <c r="AB747" s="6"/>
      <c r="AC747" s="6"/>
      <c r="AD747" s="6"/>
      <c r="AE747" s="6"/>
      <c r="AF747" s="6"/>
    </row>
    <row r="748" ht="14.25" customHeight="1">
      <c r="A748" s="6"/>
      <c r="B748" s="6"/>
      <c r="C748" s="6"/>
      <c r="D748" s="6"/>
      <c r="E748" s="136"/>
      <c r="F748" s="136"/>
      <c r="G748" s="136"/>
      <c r="H748" s="136"/>
      <c r="I748" s="136"/>
      <c r="J748" s="136"/>
      <c r="K748" s="136"/>
      <c r="L748" s="137"/>
      <c r="M748" s="136"/>
      <c r="N748" s="136"/>
      <c r="O748" s="136"/>
      <c r="P748" s="7"/>
      <c r="Q748" s="6"/>
      <c r="R748" s="6"/>
      <c r="S748" s="6"/>
      <c r="T748" s="6"/>
      <c r="U748" s="6"/>
      <c r="V748" s="7"/>
      <c r="W748" s="7"/>
      <c r="X748" s="136"/>
      <c r="Y748" s="7"/>
      <c r="Z748" s="7"/>
      <c r="AA748" s="7"/>
      <c r="AB748" s="6"/>
      <c r="AC748" s="6"/>
      <c r="AD748" s="6"/>
      <c r="AE748" s="6"/>
      <c r="AF748" s="6"/>
    </row>
    <row r="749" ht="14.25" customHeight="1">
      <c r="A749" s="6"/>
      <c r="B749" s="6"/>
      <c r="C749" s="6"/>
      <c r="D749" s="6"/>
      <c r="E749" s="136"/>
      <c r="F749" s="136"/>
      <c r="G749" s="136"/>
      <c r="H749" s="136"/>
      <c r="I749" s="136"/>
      <c r="J749" s="136"/>
      <c r="K749" s="136"/>
      <c r="L749" s="137"/>
      <c r="M749" s="136"/>
      <c r="N749" s="136"/>
      <c r="O749" s="136"/>
      <c r="P749" s="7"/>
      <c r="Q749" s="6"/>
      <c r="R749" s="6"/>
      <c r="S749" s="6"/>
      <c r="T749" s="6"/>
      <c r="U749" s="6"/>
      <c r="V749" s="7"/>
      <c r="W749" s="7"/>
      <c r="X749" s="136"/>
      <c r="Y749" s="7"/>
      <c r="Z749" s="7"/>
      <c r="AA749" s="7"/>
      <c r="AB749" s="6"/>
      <c r="AC749" s="6"/>
      <c r="AD749" s="6"/>
      <c r="AE749" s="6"/>
      <c r="AF749" s="6"/>
    </row>
    <row r="750" ht="14.25" customHeight="1">
      <c r="A750" s="6"/>
      <c r="B750" s="6"/>
      <c r="C750" s="6"/>
      <c r="D750" s="6"/>
      <c r="E750" s="136"/>
      <c r="F750" s="136"/>
      <c r="G750" s="136"/>
      <c r="H750" s="136"/>
      <c r="I750" s="136"/>
      <c r="J750" s="136"/>
      <c r="K750" s="136"/>
      <c r="L750" s="137"/>
      <c r="M750" s="136"/>
      <c r="N750" s="136"/>
      <c r="O750" s="136"/>
      <c r="P750" s="7"/>
      <c r="Q750" s="6"/>
      <c r="R750" s="6"/>
      <c r="S750" s="6"/>
      <c r="T750" s="6"/>
      <c r="U750" s="6"/>
      <c r="V750" s="7"/>
      <c r="W750" s="7"/>
      <c r="X750" s="136"/>
      <c r="Y750" s="7"/>
      <c r="Z750" s="7"/>
      <c r="AA750" s="7"/>
      <c r="AB750" s="6"/>
      <c r="AC750" s="6"/>
      <c r="AD750" s="6"/>
      <c r="AE750" s="6"/>
      <c r="AF750" s="6"/>
    </row>
    <row r="751" ht="14.25" customHeight="1">
      <c r="A751" s="6"/>
      <c r="B751" s="6"/>
      <c r="C751" s="6"/>
      <c r="D751" s="6"/>
      <c r="E751" s="136"/>
      <c r="F751" s="136"/>
      <c r="G751" s="136"/>
      <c r="H751" s="136"/>
      <c r="I751" s="136"/>
      <c r="J751" s="136"/>
      <c r="K751" s="136"/>
      <c r="L751" s="137"/>
      <c r="M751" s="136"/>
      <c r="N751" s="136"/>
      <c r="O751" s="136"/>
      <c r="P751" s="7"/>
      <c r="Q751" s="6"/>
      <c r="R751" s="6"/>
      <c r="S751" s="6"/>
      <c r="T751" s="6"/>
      <c r="U751" s="6"/>
      <c r="V751" s="7"/>
      <c r="W751" s="7"/>
      <c r="X751" s="136"/>
      <c r="Y751" s="7"/>
      <c r="Z751" s="7"/>
      <c r="AA751" s="7"/>
      <c r="AB751" s="6"/>
      <c r="AC751" s="6"/>
      <c r="AD751" s="6"/>
      <c r="AE751" s="6"/>
      <c r="AF751" s="6"/>
    </row>
    <row r="752" ht="14.25" customHeight="1">
      <c r="A752" s="6"/>
      <c r="B752" s="6"/>
      <c r="C752" s="6"/>
      <c r="D752" s="6"/>
      <c r="E752" s="136"/>
      <c r="F752" s="136"/>
      <c r="G752" s="136"/>
      <c r="H752" s="136"/>
      <c r="I752" s="136"/>
      <c r="J752" s="136"/>
      <c r="K752" s="136"/>
      <c r="L752" s="137"/>
      <c r="M752" s="136"/>
      <c r="N752" s="136"/>
      <c r="O752" s="136"/>
      <c r="P752" s="7"/>
      <c r="Q752" s="6"/>
      <c r="R752" s="6"/>
      <c r="S752" s="6"/>
      <c r="T752" s="6"/>
      <c r="U752" s="6"/>
      <c r="V752" s="7"/>
      <c r="W752" s="7"/>
      <c r="X752" s="136"/>
      <c r="Y752" s="7"/>
      <c r="Z752" s="7"/>
      <c r="AA752" s="7"/>
      <c r="AB752" s="6"/>
      <c r="AC752" s="6"/>
      <c r="AD752" s="6"/>
      <c r="AE752" s="6"/>
      <c r="AF752" s="6"/>
    </row>
    <row r="753" ht="14.25" customHeight="1">
      <c r="A753" s="6"/>
      <c r="B753" s="6"/>
      <c r="C753" s="6"/>
      <c r="D753" s="6"/>
      <c r="E753" s="136"/>
      <c r="F753" s="136"/>
      <c r="G753" s="136"/>
      <c r="H753" s="136"/>
      <c r="I753" s="136"/>
      <c r="J753" s="136"/>
      <c r="K753" s="136"/>
      <c r="L753" s="137"/>
      <c r="M753" s="136"/>
      <c r="N753" s="136"/>
      <c r="O753" s="136"/>
      <c r="P753" s="7"/>
      <c r="Q753" s="6"/>
      <c r="R753" s="6"/>
      <c r="S753" s="6"/>
      <c r="T753" s="6"/>
      <c r="U753" s="6"/>
      <c r="V753" s="7"/>
      <c r="W753" s="7"/>
      <c r="X753" s="136"/>
      <c r="Y753" s="7"/>
      <c r="Z753" s="7"/>
      <c r="AA753" s="7"/>
      <c r="AB753" s="6"/>
      <c r="AC753" s="6"/>
      <c r="AD753" s="6"/>
      <c r="AE753" s="6"/>
      <c r="AF753" s="6"/>
    </row>
    <row r="754" ht="14.25" customHeight="1">
      <c r="A754" s="6"/>
      <c r="B754" s="6"/>
      <c r="C754" s="6"/>
      <c r="D754" s="6"/>
      <c r="E754" s="136"/>
      <c r="F754" s="136"/>
      <c r="G754" s="136"/>
      <c r="H754" s="136"/>
      <c r="I754" s="136"/>
      <c r="J754" s="136"/>
      <c r="K754" s="136"/>
      <c r="L754" s="137"/>
      <c r="M754" s="136"/>
      <c r="N754" s="136"/>
      <c r="O754" s="136"/>
      <c r="P754" s="7"/>
      <c r="Q754" s="6"/>
      <c r="R754" s="6"/>
      <c r="S754" s="6"/>
      <c r="T754" s="6"/>
      <c r="U754" s="6"/>
      <c r="V754" s="7"/>
      <c r="W754" s="7"/>
      <c r="X754" s="136"/>
      <c r="Y754" s="7"/>
      <c r="Z754" s="7"/>
      <c r="AA754" s="7"/>
      <c r="AB754" s="6"/>
      <c r="AC754" s="6"/>
      <c r="AD754" s="6"/>
      <c r="AE754" s="6"/>
      <c r="AF754" s="6"/>
    </row>
    <row r="755" ht="14.25" customHeight="1">
      <c r="A755" s="6"/>
      <c r="B755" s="6"/>
      <c r="C755" s="6"/>
      <c r="D755" s="6"/>
      <c r="E755" s="136"/>
      <c r="F755" s="136"/>
      <c r="G755" s="136"/>
      <c r="H755" s="136"/>
      <c r="I755" s="136"/>
      <c r="J755" s="136"/>
      <c r="K755" s="136"/>
      <c r="L755" s="137"/>
      <c r="M755" s="136"/>
      <c r="N755" s="136"/>
      <c r="O755" s="136"/>
      <c r="P755" s="7"/>
      <c r="Q755" s="6"/>
      <c r="R755" s="6"/>
      <c r="S755" s="6"/>
      <c r="T755" s="6"/>
      <c r="U755" s="6"/>
      <c r="V755" s="7"/>
      <c r="W755" s="7"/>
      <c r="X755" s="136"/>
      <c r="Y755" s="7"/>
      <c r="Z755" s="7"/>
      <c r="AA755" s="7"/>
      <c r="AB755" s="6"/>
      <c r="AC755" s="6"/>
      <c r="AD755" s="6"/>
      <c r="AE755" s="6"/>
      <c r="AF755" s="6"/>
    </row>
    <row r="756" ht="14.25" customHeight="1">
      <c r="A756" s="6"/>
      <c r="B756" s="6"/>
      <c r="C756" s="6"/>
      <c r="D756" s="6"/>
      <c r="E756" s="136"/>
      <c r="F756" s="136"/>
      <c r="G756" s="136"/>
      <c r="H756" s="136"/>
      <c r="I756" s="136"/>
      <c r="J756" s="136"/>
      <c r="K756" s="136"/>
      <c r="L756" s="137"/>
      <c r="M756" s="136"/>
      <c r="N756" s="136"/>
      <c r="O756" s="136"/>
      <c r="P756" s="7"/>
      <c r="Q756" s="6"/>
      <c r="R756" s="6"/>
      <c r="S756" s="6"/>
      <c r="T756" s="6"/>
      <c r="U756" s="6"/>
      <c r="V756" s="7"/>
      <c r="W756" s="7"/>
      <c r="X756" s="136"/>
      <c r="Y756" s="7"/>
      <c r="Z756" s="7"/>
      <c r="AA756" s="7"/>
      <c r="AB756" s="6"/>
      <c r="AC756" s="6"/>
      <c r="AD756" s="6"/>
      <c r="AE756" s="6"/>
      <c r="AF756" s="6"/>
    </row>
    <row r="757" ht="14.25" customHeight="1">
      <c r="A757" s="6"/>
      <c r="B757" s="6"/>
      <c r="C757" s="6"/>
      <c r="D757" s="6"/>
      <c r="E757" s="136"/>
      <c r="F757" s="136"/>
      <c r="G757" s="136"/>
      <c r="H757" s="136"/>
      <c r="I757" s="136"/>
      <c r="J757" s="136"/>
      <c r="K757" s="136"/>
      <c r="L757" s="137"/>
      <c r="M757" s="136"/>
      <c r="N757" s="136"/>
      <c r="O757" s="136"/>
      <c r="P757" s="7"/>
      <c r="Q757" s="6"/>
      <c r="R757" s="6"/>
      <c r="S757" s="6"/>
      <c r="T757" s="6"/>
      <c r="U757" s="6"/>
      <c r="V757" s="7"/>
      <c r="W757" s="7"/>
      <c r="X757" s="136"/>
      <c r="Y757" s="7"/>
      <c r="Z757" s="7"/>
      <c r="AA757" s="7"/>
      <c r="AB757" s="6"/>
      <c r="AC757" s="6"/>
      <c r="AD757" s="6"/>
      <c r="AE757" s="6"/>
      <c r="AF757" s="6"/>
    </row>
    <row r="758" ht="14.25" customHeight="1">
      <c r="A758" s="6"/>
      <c r="B758" s="6"/>
      <c r="C758" s="6"/>
      <c r="D758" s="6"/>
      <c r="E758" s="136"/>
      <c r="F758" s="136"/>
      <c r="G758" s="136"/>
      <c r="H758" s="136"/>
      <c r="I758" s="136"/>
      <c r="J758" s="136"/>
      <c r="K758" s="136"/>
      <c r="L758" s="137"/>
      <c r="M758" s="136"/>
      <c r="N758" s="136"/>
      <c r="O758" s="136"/>
      <c r="P758" s="7"/>
      <c r="Q758" s="6"/>
      <c r="R758" s="6"/>
      <c r="S758" s="6"/>
      <c r="T758" s="6"/>
      <c r="U758" s="6"/>
      <c r="V758" s="7"/>
      <c r="W758" s="7"/>
      <c r="X758" s="136"/>
      <c r="Y758" s="7"/>
      <c r="Z758" s="7"/>
      <c r="AA758" s="7"/>
      <c r="AB758" s="6"/>
      <c r="AC758" s="6"/>
      <c r="AD758" s="6"/>
      <c r="AE758" s="6"/>
      <c r="AF758" s="6"/>
    </row>
    <row r="759" ht="14.25" customHeight="1">
      <c r="A759" s="6"/>
      <c r="B759" s="6"/>
      <c r="C759" s="6"/>
      <c r="D759" s="6"/>
      <c r="E759" s="136"/>
      <c r="F759" s="136"/>
      <c r="G759" s="136"/>
      <c r="H759" s="136"/>
      <c r="I759" s="136"/>
      <c r="J759" s="136"/>
      <c r="K759" s="136"/>
      <c r="L759" s="137"/>
      <c r="M759" s="136"/>
      <c r="N759" s="136"/>
      <c r="O759" s="136"/>
      <c r="P759" s="7"/>
      <c r="Q759" s="6"/>
      <c r="R759" s="6"/>
      <c r="S759" s="6"/>
      <c r="T759" s="6"/>
      <c r="U759" s="6"/>
      <c r="V759" s="7"/>
      <c r="W759" s="7"/>
      <c r="X759" s="136"/>
      <c r="Y759" s="7"/>
      <c r="Z759" s="7"/>
      <c r="AA759" s="7"/>
      <c r="AB759" s="6"/>
      <c r="AC759" s="6"/>
      <c r="AD759" s="6"/>
      <c r="AE759" s="6"/>
      <c r="AF759" s="6"/>
    </row>
    <row r="760" ht="14.25" customHeight="1">
      <c r="A760" s="6"/>
      <c r="B760" s="6"/>
      <c r="C760" s="6"/>
      <c r="D760" s="6"/>
      <c r="E760" s="136"/>
      <c r="F760" s="136"/>
      <c r="G760" s="136"/>
      <c r="H760" s="136"/>
      <c r="I760" s="136"/>
      <c r="J760" s="136"/>
      <c r="K760" s="136"/>
      <c r="L760" s="137"/>
      <c r="M760" s="136"/>
      <c r="N760" s="136"/>
      <c r="O760" s="136"/>
      <c r="P760" s="7"/>
      <c r="Q760" s="6"/>
      <c r="R760" s="6"/>
      <c r="S760" s="6"/>
      <c r="T760" s="6"/>
      <c r="U760" s="6"/>
      <c r="V760" s="7"/>
      <c r="W760" s="7"/>
      <c r="X760" s="136"/>
      <c r="Y760" s="7"/>
      <c r="Z760" s="7"/>
      <c r="AA760" s="7"/>
      <c r="AB760" s="6"/>
      <c r="AC760" s="6"/>
      <c r="AD760" s="6"/>
      <c r="AE760" s="6"/>
      <c r="AF760" s="6"/>
    </row>
    <row r="761" ht="14.25" customHeight="1">
      <c r="A761" s="6"/>
      <c r="B761" s="6"/>
      <c r="C761" s="6"/>
      <c r="D761" s="6"/>
      <c r="E761" s="136"/>
      <c r="F761" s="136"/>
      <c r="G761" s="136"/>
      <c r="H761" s="136"/>
      <c r="I761" s="136"/>
      <c r="J761" s="136"/>
      <c r="K761" s="136"/>
      <c r="L761" s="137"/>
      <c r="M761" s="136"/>
      <c r="N761" s="136"/>
      <c r="O761" s="136"/>
      <c r="P761" s="7"/>
      <c r="Q761" s="6"/>
      <c r="R761" s="6"/>
      <c r="S761" s="6"/>
      <c r="T761" s="6"/>
      <c r="U761" s="6"/>
      <c r="V761" s="7"/>
      <c r="W761" s="7"/>
      <c r="X761" s="136"/>
      <c r="Y761" s="7"/>
      <c r="Z761" s="7"/>
      <c r="AA761" s="7"/>
      <c r="AB761" s="6"/>
      <c r="AC761" s="6"/>
      <c r="AD761" s="6"/>
      <c r="AE761" s="6"/>
      <c r="AF761" s="6"/>
    </row>
    <row r="762" ht="14.25" customHeight="1">
      <c r="A762" s="6"/>
      <c r="B762" s="6"/>
      <c r="C762" s="6"/>
      <c r="D762" s="6"/>
      <c r="E762" s="136"/>
      <c r="F762" s="136"/>
      <c r="G762" s="136"/>
      <c r="H762" s="136"/>
      <c r="I762" s="136"/>
      <c r="J762" s="136"/>
      <c r="K762" s="136"/>
      <c r="L762" s="137"/>
      <c r="M762" s="136"/>
      <c r="N762" s="136"/>
      <c r="O762" s="136"/>
      <c r="P762" s="7"/>
      <c r="Q762" s="6"/>
      <c r="R762" s="6"/>
      <c r="S762" s="6"/>
      <c r="T762" s="6"/>
      <c r="U762" s="6"/>
      <c r="V762" s="7"/>
      <c r="W762" s="7"/>
      <c r="X762" s="136"/>
      <c r="Y762" s="7"/>
      <c r="Z762" s="7"/>
      <c r="AA762" s="7"/>
      <c r="AB762" s="6"/>
      <c r="AC762" s="6"/>
      <c r="AD762" s="6"/>
      <c r="AE762" s="6"/>
      <c r="AF762" s="6"/>
    </row>
    <row r="763" ht="14.25" customHeight="1">
      <c r="A763" s="6"/>
      <c r="B763" s="6"/>
      <c r="C763" s="6"/>
      <c r="D763" s="6"/>
      <c r="E763" s="136"/>
      <c r="F763" s="136"/>
      <c r="G763" s="136"/>
      <c r="H763" s="136"/>
      <c r="I763" s="136"/>
      <c r="J763" s="136"/>
      <c r="K763" s="136"/>
      <c r="L763" s="137"/>
      <c r="M763" s="136"/>
      <c r="N763" s="136"/>
      <c r="O763" s="136"/>
      <c r="P763" s="7"/>
      <c r="Q763" s="6"/>
      <c r="R763" s="6"/>
      <c r="S763" s="6"/>
      <c r="T763" s="6"/>
      <c r="U763" s="6"/>
      <c r="V763" s="7"/>
      <c r="W763" s="7"/>
      <c r="X763" s="136"/>
      <c r="Y763" s="7"/>
      <c r="Z763" s="7"/>
      <c r="AA763" s="7"/>
      <c r="AB763" s="6"/>
      <c r="AC763" s="6"/>
      <c r="AD763" s="6"/>
      <c r="AE763" s="6"/>
      <c r="AF763" s="6"/>
    </row>
    <row r="764" ht="14.25" customHeight="1">
      <c r="A764" s="6"/>
      <c r="B764" s="6"/>
      <c r="C764" s="6"/>
      <c r="D764" s="6"/>
      <c r="E764" s="136"/>
      <c r="F764" s="136"/>
      <c r="G764" s="136"/>
      <c r="H764" s="136"/>
      <c r="I764" s="136"/>
      <c r="J764" s="136"/>
      <c r="K764" s="136"/>
      <c r="L764" s="137"/>
      <c r="M764" s="136"/>
      <c r="N764" s="136"/>
      <c r="O764" s="136"/>
      <c r="P764" s="7"/>
      <c r="Q764" s="6"/>
      <c r="R764" s="6"/>
      <c r="S764" s="6"/>
      <c r="T764" s="6"/>
      <c r="U764" s="6"/>
      <c r="V764" s="7"/>
      <c r="W764" s="7"/>
      <c r="X764" s="136"/>
      <c r="Y764" s="7"/>
      <c r="Z764" s="7"/>
      <c r="AA764" s="7"/>
      <c r="AB764" s="6"/>
      <c r="AC764" s="6"/>
      <c r="AD764" s="6"/>
      <c r="AE764" s="6"/>
      <c r="AF764" s="6"/>
    </row>
    <row r="765" ht="14.25" customHeight="1">
      <c r="A765" s="6"/>
      <c r="B765" s="6"/>
      <c r="C765" s="6"/>
      <c r="D765" s="6"/>
      <c r="E765" s="136"/>
      <c r="F765" s="136"/>
      <c r="G765" s="136"/>
      <c r="H765" s="136"/>
      <c r="I765" s="136"/>
      <c r="J765" s="136"/>
      <c r="K765" s="136"/>
      <c r="L765" s="137"/>
      <c r="M765" s="136"/>
      <c r="N765" s="136"/>
      <c r="O765" s="136"/>
      <c r="P765" s="7"/>
      <c r="Q765" s="6"/>
      <c r="R765" s="6"/>
      <c r="S765" s="6"/>
      <c r="T765" s="6"/>
      <c r="U765" s="6"/>
      <c r="V765" s="7"/>
      <c r="W765" s="7"/>
      <c r="X765" s="136"/>
      <c r="Y765" s="7"/>
      <c r="Z765" s="7"/>
      <c r="AA765" s="7"/>
      <c r="AB765" s="6"/>
      <c r="AC765" s="6"/>
      <c r="AD765" s="6"/>
      <c r="AE765" s="6"/>
      <c r="AF765" s="6"/>
    </row>
    <row r="766" ht="14.25" customHeight="1">
      <c r="A766" s="6"/>
      <c r="B766" s="6"/>
      <c r="C766" s="6"/>
      <c r="D766" s="6"/>
      <c r="E766" s="136"/>
      <c r="F766" s="136"/>
      <c r="G766" s="136"/>
      <c r="H766" s="136"/>
      <c r="I766" s="136"/>
      <c r="J766" s="136"/>
      <c r="K766" s="136"/>
      <c r="L766" s="137"/>
      <c r="M766" s="136"/>
      <c r="N766" s="136"/>
      <c r="O766" s="136"/>
      <c r="P766" s="7"/>
      <c r="Q766" s="6"/>
      <c r="R766" s="6"/>
      <c r="S766" s="6"/>
      <c r="T766" s="6"/>
      <c r="U766" s="6"/>
      <c r="V766" s="7"/>
      <c r="W766" s="7"/>
      <c r="X766" s="136"/>
      <c r="Y766" s="7"/>
      <c r="Z766" s="7"/>
      <c r="AA766" s="7"/>
      <c r="AB766" s="6"/>
      <c r="AC766" s="6"/>
      <c r="AD766" s="6"/>
      <c r="AE766" s="6"/>
      <c r="AF766" s="6"/>
    </row>
    <row r="767" ht="14.25" customHeight="1">
      <c r="A767" s="6"/>
      <c r="B767" s="6"/>
      <c r="C767" s="6"/>
      <c r="D767" s="6"/>
      <c r="E767" s="136"/>
      <c r="F767" s="136"/>
      <c r="G767" s="136"/>
      <c r="H767" s="136"/>
      <c r="I767" s="136"/>
      <c r="J767" s="136"/>
      <c r="K767" s="136"/>
      <c r="L767" s="137"/>
      <c r="M767" s="136"/>
      <c r="N767" s="136"/>
      <c r="O767" s="136"/>
      <c r="P767" s="7"/>
      <c r="Q767" s="6"/>
      <c r="R767" s="6"/>
      <c r="S767" s="6"/>
      <c r="T767" s="6"/>
      <c r="U767" s="6"/>
      <c r="V767" s="7"/>
      <c r="W767" s="7"/>
      <c r="X767" s="136"/>
      <c r="Y767" s="7"/>
      <c r="Z767" s="7"/>
      <c r="AA767" s="7"/>
      <c r="AB767" s="6"/>
      <c r="AC767" s="6"/>
      <c r="AD767" s="6"/>
      <c r="AE767" s="6"/>
      <c r="AF767" s="6"/>
    </row>
    <row r="768" ht="14.25" customHeight="1">
      <c r="A768" s="6"/>
      <c r="B768" s="6"/>
      <c r="C768" s="6"/>
      <c r="D768" s="6"/>
      <c r="E768" s="136"/>
      <c r="F768" s="136"/>
      <c r="G768" s="136"/>
      <c r="H768" s="136"/>
      <c r="I768" s="136"/>
      <c r="J768" s="136"/>
      <c r="K768" s="136"/>
      <c r="L768" s="137"/>
      <c r="M768" s="136"/>
      <c r="N768" s="136"/>
      <c r="O768" s="136"/>
      <c r="P768" s="7"/>
      <c r="Q768" s="6"/>
      <c r="R768" s="6"/>
      <c r="S768" s="6"/>
      <c r="T768" s="6"/>
      <c r="U768" s="6"/>
      <c r="V768" s="7"/>
      <c r="W768" s="7"/>
      <c r="X768" s="136"/>
      <c r="Y768" s="7"/>
      <c r="Z768" s="7"/>
      <c r="AA768" s="7"/>
      <c r="AB768" s="6"/>
      <c r="AC768" s="6"/>
      <c r="AD768" s="6"/>
      <c r="AE768" s="6"/>
      <c r="AF768" s="6"/>
    </row>
    <row r="769" ht="14.25" customHeight="1">
      <c r="A769" s="6"/>
      <c r="B769" s="6"/>
      <c r="C769" s="6"/>
      <c r="D769" s="6"/>
      <c r="E769" s="136"/>
      <c r="F769" s="136"/>
      <c r="G769" s="136"/>
      <c r="H769" s="136"/>
      <c r="I769" s="136"/>
      <c r="J769" s="136"/>
      <c r="K769" s="136"/>
      <c r="L769" s="137"/>
      <c r="M769" s="136"/>
      <c r="N769" s="136"/>
      <c r="O769" s="136"/>
      <c r="P769" s="7"/>
      <c r="Q769" s="6"/>
      <c r="R769" s="6"/>
      <c r="S769" s="6"/>
      <c r="T769" s="6"/>
      <c r="U769" s="6"/>
      <c r="V769" s="7"/>
      <c r="W769" s="7"/>
      <c r="X769" s="136"/>
      <c r="Y769" s="7"/>
      <c r="Z769" s="7"/>
      <c r="AA769" s="7"/>
      <c r="AB769" s="6"/>
      <c r="AC769" s="6"/>
      <c r="AD769" s="6"/>
      <c r="AE769" s="6"/>
      <c r="AF769" s="6"/>
    </row>
    <row r="770" ht="14.25" customHeight="1">
      <c r="A770" s="6"/>
      <c r="B770" s="6"/>
      <c r="C770" s="6"/>
      <c r="D770" s="6"/>
      <c r="E770" s="136"/>
      <c r="F770" s="136"/>
      <c r="G770" s="136"/>
      <c r="H770" s="136"/>
      <c r="I770" s="136"/>
      <c r="J770" s="136"/>
      <c r="K770" s="136"/>
      <c r="L770" s="137"/>
      <c r="M770" s="136"/>
      <c r="N770" s="136"/>
      <c r="O770" s="136"/>
      <c r="P770" s="7"/>
      <c r="Q770" s="6"/>
      <c r="R770" s="6"/>
      <c r="S770" s="6"/>
      <c r="T770" s="6"/>
      <c r="U770" s="6"/>
      <c r="V770" s="7"/>
      <c r="W770" s="7"/>
      <c r="X770" s="136"/>
      <c r="Y770" s="7"/>
      <c r="Z770" s="7"/>
      <c r="AA770" s="7"/>
      <c r="AB770" s="6"/>
      <c r="AC770" s="6"/>
      <c r="AD770" s="6"/>
      <c r="AE770" s="6"/>
      <c r="AF770" s="6"/>
    </row>
    <row r="771" ht="14.25" customHeight="1">
      <c r="A771" s="6"/>
      <c r="B771" s="6"/>
      <c r="C771" s="6"/>
      <c r="D771" s="6"/>
      <c r="E771" s="136"/>
      <c r="F771" s="136"/>
      <c r="G771" s="136"/>
      <c r="H771" s="136"/>
      <c r="I771" s="136"/>
      <c r="J771" s="136"/>
      <c r="K771" s="136"/>
      <c r="L771" s="137"/>
      <c r="M771" s="136"/>
      <c r="N771" s="136"/>
      <c r="O771" s="136"/>
      <c r="P771" s="7"/>
      <c r="Q771" s="6"/>
      <c r="R771" s="6"/>
      <c r="S771" s="6"/>
      <c r="T771" s="6"/>
      <c r="U771" s="6"/>
      <c r="V771" s="7"/>
      <c r="W771" s="7"/>
      <c r="X771" s="136"/>
      <c r="Y771" s="7"/>
      <c r="Z771" s="7"/>
      <c r="AA771" s="7"/>
      <c r="AB771" s="6"/>
      <c r="AC771" s="6"/>
      <c r="AD771" s="6"/>
      <c r="AE771" s="6"/>
      <c r="AF771" s="6"/>
    </row>
    <row r="772" ht="14.25" customHeight="1">
      <c r="A772" s="6"/>
      <c r="B772" s="6"/>
      <c r="C772" s="6"/>
      <c r="D772" s="6"/>
      <c r="E772" s="136"/>
      <c r="F772" s="136"/>
      <c r="G772" s="136"/>
      <c r="H772" s="136"/>
      <c r="I772" s="136"/>
      <c r="J772" s="136"/>
      <c r="K772" s="136"/>
      <c r="L772" s="137"/>
      <c r="M772" s="136"/>
      <c r="N772" s="136"/>
      <c r="O772" s="136"/>
      <c r="P772" s="7"/>
      <c r="Q772" s="6"/>
      <c r="R772" s="6"/>
      <c r="S772" s="6"/>
      <c r="T772" s="6"/>
      <c r="U772" s="6"/>
      <c r="V772" s="7"/>
      <c r="W772" s="7"/>
      <c r="X772" s="136"/>
      <c r="Y772" s="7"/>
      <c r="Z772" s="7"/>
      <c r="AA772" s="7"/>
      <c r="AB772" s="6"/>
      <c r="AC772" s="6"/>
      <c r="AD772" s="6"/>
      <c r="AE772" s="6"/>
      <c r="AF772" s="6"/>
    </row>
    <row r="773" ht="14.25" customHeight="1">
      <c r="A773" s="6"/>
      <c r="B773" s="6"/>
      <c r="C773" s="6"/>
      <c r="D773" s="6"/>
      <c r="E773" s="136"/>
      <c r="F773" s="136"/>
      <c r="G773" s="136"/>
      <c r="H773" s="136"/>
      <c r="I773" s="136"/>
      <c r="J773" s="136"/>
      <c r="K773" s="136"/>
      <c r="L773" s="137"/>
      <c r="M773" s="136"/>
      <c r="N773" s="136"/>
      <c r="O773" s="136"/>
      <c r="P773" s="7"/>
      <c r="Q773" s="6"/>
      <c r="R773" s="6"/>
      <c r="S773" s="6"/>
      <c r="T773" s="6"/>
      <c r="U773" s="6"/>
      <c r="V773" s="7"/>
      <c r="W773" s="7"/>
      <c r="X773" s="136"/>
      <c r="Y773" s="7"/>
      <c r="Z773" s="7"/>
      <c r="AA773" s="7"/>
      <c r="AB773" s="6"/>
      <c r="AC773" s="6"/>
      <c r="AD773" s="6"/>
      <c r="AE773" s="6"/>
      <c r="AF773" s="6"/>
    </row>
    <row r="774" ht="14.25" customHeight="1">
      <c r="A774" s="6"/>
      <c r="B774" s="6"/>
      <c r="C774" s="6"/>
      <c r="D774" s="6"/>
      <c r="E774" s="136"/>
      <c r="F774" s="136"/>
      <c r="G774" s="136"/>
      <c r="H774" s="136"/>
      <c r="I774" s="136"/>
      <c r="J774" s="136"/>
      <c r="K774" s="136"/>
      <c r="L774" s="137"/>
      <c r="M774" s="136"/>
      <c r="N774" s="136"/>
      <c r="O774" s="136"/>
      <c r="P774" s="7"/>
      <c r="Q774" s="6"/>
      <c r="R774" s="6"/>
      <c r="S774" s="6"/>
      <c r="T774" s="6"/>
      <c r="U774" s="6"/>
      <c r="V774" s="7"/>
      <c r="W774" s="7"/>
      <c r="X774" s="136"/>
      <c r="Y774" s="7"/>
      <c r="Z774" s="7"/>
      <c r="AA774" s="7"/>
      <c r="AB774" s="6"/>
      <c r="AC774" s="6"/>
      <c r="AD774" s="6"/>
      <c r="AE774" s="6"/>
      <c r="AF774" s="6"/>
    </row>
    <row r="775" ht="14.25" customHeight="1">
      <c r="A775" s="6"/>
      <c r="B775" s="6"/>
      <c r="C775" s="6"/>
      <c r="D775" s="6"/>
      <c r="E775" s="136"/>
      <c r="F775" s="136"/>
      <c r="G775" s="136"/>
      <c r="H775" s="136"/>
      <c r="I775" s="136"/>
      <c r="J775" s="136"/>
      <c r="K775" s="136"/>
      <c r="L775" s="137"/>
      <c r="M775" s="136"/>
      <c r="N775" s="136"/>
      <c r="O775" s="136"/>
      <c r="P775" s="7"/>
      <c r="Q775" s="6"/>
      <c r="R775" s="6"/>
      <c r="S775" s="6"/>
      <c r="T775" s="6"/>
      <c r="U775" s="6"/>
      <c r="V775" s="7"/>
      <c r="W775" s="7"/>
      <c r="X775" s="136"/>
      <c r="Y775" s="7"/>
      <c r="Z775" s="7"/>
      <c r="AA775" s="7"/>
      <c r="AB775" s="6"/>
      <c r="AC775" s="6"/>
      <c r="AD775" s="6"/>
      <c r="AE775" s="6"/>
      <c r="AF775" s="6"/>
    </row>
    <row r="776" ht="14.25" customHeight="1">
      <c r="A776" s="6"/>
      <c r="B776" s="6"/>
      <c r="C776" s="6"/>
      <c r="D776" s="6"/>
      <c r="E776" s="136"/>
      <c r="F776" s="136"/>
      <c r="G776" s="136"/>
      <c r="H776" s="136"/>
      <c r="I776" s="136"/>
      <c r="J776" s="136"/>
      <c r="K776" s="136"/>
      <c r="L776" s="137"/>
      <c r="M776" s="136"/>
      <c r="N776" s="136"/>
      <c r="O776" s="136"/>
      <c r="P776" s="7"/>
      <c r="Q776" s="6"/>
      <c r="R776" s="6"/>
      <c r="S776" s="6"/>
      <c r="T776" s="6"/>
      <c r="U776" s="6"/>
      <c r="V776" s="7"/>
      <c r="W776" s="7"/>
      <c r="X776" s="136"/>
      <c r="Y776" s="7"/>
      <c r="Z776" s="7"/>
      <c r="AA776" s="7"/>
      <c r="AB776" s="6"/>
      <c r="AC776" s="6"/>
      <c r="AD776" s="6"/>
      <c r="AE776" s="6"/>
      <c r="AF776" s="6"/>
    </row>
    <row r="777" ht="14.25" customHeight="1">
      <c r="A777" s="6"/>
      <c r="B777" s="6"/>
      <c r="C777" s="6"/>
      <c r="D777" s="6"/>
      <c r="E777" s="136"/>
      <c r="F777" s="136"/>
      <c r="G777" s="136"/>
      <c r="H777" s="136"/>
      <c r="I777" s="136"/>
      <c r="J777" s="136"/>
      <c r="K777" s="136"/>
      <c r="L777" s="137"/>
      <c r="M777" s="136"/>
      <c r="N777" s="136"/>
      <c r="O777" s="136"/>
      <c r="P777" s="7"/>
      <c r="Q777" s="6"/>
      <c r="R777" s="6"/>
      <c r="S777" s="6"/>
      <c r="T777" s="6"/>
      <c r="U777" s="6"/>
      <c r="V777" s="7"/>
      <c r="W777" s="7"/>
      <c r="X777" s="136"/>
      <c r="Y777" s="7"/>
      <c r="Z777" s="7"/>
      <c r="AA777" s="7"/>
      <c r="AB777" s="6"/>
      <c r="AC777" s="6"/>
      <c r="AD777" s="6"/>
      <c r="AE777" s="6"/>
      <c r="AF777" s="6"/>
    </row>
    <row r="778" ht="14.25" customHeight="1">
      <c r="A778" s="6"/>
      <c r="B778" s="6"/>
      <c r="C778" s="6"/>
      <c r="D778" s="6"/>
      <c r="E778" s="136"/>
      <c r="F778" s="136"/>
      <c r="G778" s="136"/>
      <c r="H778" s="136"/>
      <c r="I778" s="136"/>
      <c r="J778" s="136"/>
      <c r="K778" s="136"/>
      <c r="L778" s="137"/>
      <c r="M778" s="136"/>
      <c r="N778" s="136"/>
      <c r="O778" s="136"/>
      <c r="P778" s="7"/>
      <c r="Q778" s="6"/>
      <c r="R778" s="6"/>
      <c r="S778" s="6"/>
      <c r="T778" s="6"/>
      <c r="U778" s="6"/>
      <c r="V778" s="7"/>
      <c r="W778" s="7"/>
      <c r="X778" s="136"/>
      <c r="Y778" s="7"/>
      <c r="Z778" s="7"/>
      <c r="AA778" s="7"/>
      <c r="AB778" s="6"/>
      <c r="AC778" s="6"/>
      <c r="AD778" s="6"/>
      <c r="AE778" s="6"/>
      <c r="AF778" s="6"/>
    </row>
    <row r="779" ht="14.25" customHeight="1">
      <c r="A779" s="6"/>
      <c r="B779" s="6"/>
      <c r="C779" s="6"/>
      <c r="D779" s="6"/>
      <c r="E779" s="136"/>
      <c r="F779" s="136"/>
      <c r="G779" s="136"/>
      <c r="H779" s="136"/>
      <c r="I779" s="136"/>
      <c r="J779" s="136"/>
      <c r="K779" s="136"/>
      <c r="L779" s="137"/>
      <c r="M779" s="136"/>
      <c r="N779" s="136"/>
      <c r="O779" s="136"/>
      <c r="P779" s="7"/>
      <c r="Q779" s="6"/>
      <c r="R779" s="6"/>
      <c r="S779" s="6"/>
      <c r="T779" s="6"/>
      <c r="U779" s="6"/>
      <c r="V779" s="7"/>
      <c r="W779" s="7"/>
      <c r="X779" s="136"/>
      <c r="Y779" s="7"/>
      <c r="Z779" s="7"/>
      <c r="AA779" s="7"/>
      <c r="AB779" s="6"/>
      <c r="AC779" s="6"/>
      <c r="AD779" s="6"/>
      <c r="AE779" s="6"/>
      <c r="AF779" s="6"/>
    </row>
    <row r="780" ht="14.25" customHeight="1">
      <c r="A780" s="6"/>
      <c r="B780" s="6"/>
      <c r="C780" s="6"/>
      <c r="D780" s="6"/>
      <c r="E780" s="136"/>
      <c r="F780" s="136"/>
      <c r="G780" s="136"/>
      <c r="H780" s="136"/>
      <c r="I780" s="136"/>
      <c r="J780" s="136"/>
      <c r="K780" s="136"/>
      <c r="L780" s="137"/>
      <c r="M780" s="136"/>
      <c r="N780" s="136"/>
      <c r="O780" s="136"/>
      <c r="P780" s="7"/>
      <c r="Q780" s="6"/>
      <c r="R780" s="6"/>
      <c r="S780" s="6"/>
      <c r="T780" s="6"/>
      <c r="U780" s="6"/>
      <c r="V780" s="7"/>
      <c r="W780" s="7"/>
      <c r="X780" s="136"/>
      <c r="Y780" s="7"/>
      <c r="Z780" s="7"/>
      <c r="AA780" s="7"/>
      <c r="AB780" s="6"/>
      <c r="AC780" s="6"/>
      <c r="AD780" s="6"/>
      <c r="AE780" s="6"/>
      <c r="AF780" s="6"/>
    </row>
    <row r="781" ht="14.25" customHeight="1">
      <c r="A781" s="6"/>
      <c r="B781" s="6"/>
      <c r="C781" s="6"/>
      <c r="D781" s="6"/>
      <c r="E781" s="136"/>
      <c r="F781" s="136"/>
      <c r="G781" s="136"/>
      <c r="H781" s="136"/>
      <c r="I781" s="136"/>
      <c r="J781" s="136"/>
      <c r="K781" s="136"/>
      <c r="L781" s="137"/>
      <c r="M781" s="136"/>
      <c r="N781" s="136"/>
      <c r="O781" s="136"/>
      <c r="P781" s="7"/>
      <c r="Q781" s="6"/>
      <c r="R781" s="6"/>
      <c r="S781" s="6"/>
      <c r="T781" s="6"/>
      <c r="U781" s="6"/>
      <c r="V781" s="7"/>
      <c r="W781" s="7"/>
      <c r="X781" s="136"/>
      <c r="Y781" s="7"/>
      <c r="Z781" s="7"/>
      <c r="AA781" s="7"/>
      <c r="AB781" s="6"/>
      <c r="AC781" s="6"/>
      <c r="AD781" s="6"/>
      <c r="AE781" s="6"/>
      <c r="AF781" s="6"/>
    </row>
    <row r="782" ht="14.25" customHeight="1">
      <c r="A782" s="6"/>
      <c r="B782" s="6"/>
      <c r="C782" s="6"/>
      <c r="D782" s="6"/>
      <c r="E782" s="136"/>
      <c r="F782" s="136"/>
      <c r="G782" s="136"/>
      <c r="H782" s="136"/>
      <c r="I782" s="136"/>
      <c r="J782" s="136"/>
      <c r="K782" s="136"/>
      <c r="L782" s="137"/>
      <c r="M782" s="136"/>
      <c r="N782" s="136"/>
      <c r="O782" s="136"/>
      <c r="P782" s="7"/>
      <c r="Q782" s="6"/>
      <c r="R782" s="6"/>
      <c r="S782" s="6"/>
      <c r="T782" s="6"/>
      <c r="U782" s="6"/>
      <c r="V782" s="7"/>
      <c r="W782" s="7"/>
      <c r="X782" s="136"/>
      <c r="Y782" s="7"/>
      <c r="Z782" s="7"/>
      <c r="AA782" s="7"/>
      <c r="AB782" s="6"/>
      <c r="AC782" s="6"/>
      <c r="AD782" s="6"/>
      <c r="AE782" s="6"/>
      <c r="AF782" s="6"/>
    </row>
    <row r="783" ht="14.25" customHeight="1">
      <c r="A783" s="6"/>
      <c r="B783" s="6"/>
      <c r="C783" s="6"/>
      <c r="D783" s="6"/>
      <c r="E783" s="136"/>
      <c r="F783" s="136"/>
      <c r="G783" s="136"/>
      <c r="H783" s="136"/>
      <c r="I783" s="136"/>
      <c r="J783" s="136"/>
      <c r="K783" s="136"/>
      <c r="L783" s="137"/>
      <c r="M783" s="136"/>
      <c r="N783" s="136"/>
      <c r="O783" s="136"/>
      <c r="P783" s="7"/>
      <c r="Q783" s="6"/>
      <c r="R783" s="6"/>
      <c r="S783" s="6"/>
      <c r="T783" s="6"/>
      <c r="U783" s="6"/>
      <c r="V783" s="7"/>
      <c r="W783" s="7"/>
      <c r="X783" s="136"/>
      <c r="Y783" s="7"/>
      <c r="Z783" s="7"/>
      <c r="AA783" s="7"/>
      <c r="AB783" s="6"/>
      <c r="AC783" s="6"/>
      <c r="AD783" s="6"/>
      <c r="AE783" s="6"/>
      <c r="AF783" s="6"/>
    </row>
    <row r="784" ht="14.25" customHeight="1">
      <c r="A784" s="6"/>
      <c r="B784" s="6"/>
      <c r="C784" s="6"/>
      <c r="D784" s="6"/>
      <c r="E784" s="136"/>
      <c r="F784" s="136"/>
      <c r="G784" s="136"/>
      <c r="H784" s="136"/>
      <c r="I784" s="136"/>
      <c r="J784" s="136"/>
      <c r="K784" s="136"/>
      <c r="L784" s="137"/>
      <c r="M784" s="136"/>
      <c r="N784" s="136"/>
      <c r="O784" s="136"/>
      <c r="P784" s="7"/>
      <c r="Q784" s="6"/>
      <c r="R784" s="6"/>
      <c r="S784" s="6"/>
      <c r="T784" s="6"/>
      <c r="U784" s="6"/>
      <c r="V784" s="7"/>
      <c r="W784" s="7"/>
      <c r="X784" s="136"/>
      <c r="Y784" s="7"/>
      <c r="Z784" s="7"/>
      <c r="AA784" s="7"/>
      <c r="AB784" s="6"/>
      <c r="AC784" s="6"/>
      <c r="AD784" s="6"/>
      <c r="AE784" s="6"/>
      <c r="AF784" s="6"/>
    </row>
    <row r="785" ht="14.25" customHeight="1">
      <c r="A785" s="6"/>
      <c r="B785" s="6"/>
      <c r="C785" s="6"/>
      <c r="D785" s="6"/>
      <c r="E785" s="136"/>
      <c r="F785" s="136"/>
      <c r="G785" s="136"/>
      <c r="H785" s="136"/>
      <c r="I785" s="136"/>
      <c r="J785" s="136"/>
      <c r="K785" s="136"/>
      <c r="L785" s="137"/>
      <c r="M785" s="136"/>
      <c r="N785" s="136"/>
      <c r="O785" s="136"/>
      <c r="P785" s="7"/>
      <c r="Q785" s="6"/>
      <c r="R785" s="6"/>
      <c r="S785" s="6"/>
      <c r="T785" s="6"/>
      <c r="U785" s="6"/>
      <c r="V785" s="7"/>
      <c r="W785" s="7"/>
      <c r="X785" s="136"/>
      <c r="Y785" s="7"/>
      <c r="Z785" s="7"/>
      <c r="AA785" s="7"/>
      <c r="AB785" s="6"/>
      <c r="AC785" s="6"/>
      <c r="AD785" s="6"/>
      <c r="AE785" s="6"/>
      <c r="AF785" s="6"/>
    </row>
    <row r="786" ht="14.25" customHeight="1">
      <c r="A786" s="6"/>
      <c r="B786" s="6"/>
      <c r="C786" s="6"/>
      <c r="D786" s="6"/>
      <c r="E786" s="136"/>
      <c r="F786" s="136"/>
      <c r="G786" s="136"/>
      <c r="H786" s="136"/>
      <c r="I786" s="136"/>
      <c r="J786" s="136"/>
      <c r="K786" s="136"/>
      <c r="L786" s="137"/>
      <c r="M786" s="136"/>
      <c r="N786" s="136"/>
      <c r="O786" s="136"/>
      <c r="P786" s="7"/>
      <c r="Q786" s="6"/>
      <c r="R786" s="6"/>
      <c r="S786" s="6"/>
      <c r="T786" s="6"/>
      <c r="U786" s="6"/>
      <c r="V786" s="7"/>
      <c r="W786" s="7"/>
      <c r="X786" s="136"/>
      <c r="Y786" s="7"/>
      <c r="Z786" s="7"/>
      <c r="AA786" s="7"/>
      <c r="AB786" s="6"/>
      <c r="AC786" s="6"/>
      <c r="AD786" s="6"/>
      <c r="AE786" s="6"/>
      <c r="AF786" s="6"/>
    </row>
    <row r="787" ht="14.25" customHeight="1">
      <c r="A787" s="6"/>
      <c r="B787" s="6"/>
      <c r="C787" s="6"/>
      <c r="D787" s="6"/>
      <c r="E787" s="136"/>
      <c r="F787" s="136"/>
      <c r="G787" s="136"/>
      <c r="H787" s="136"/>
      <c r="I787" s="136"/>
      <c r="J787" s="136"/>
      <c r="K787" s="136"/>
      <c r="L787" s="137"/>
      <c r="M787" s="136"/>
      <c r="N787" s="136"/>
      <c r="O787" s="136"/>
      <c r="P787" s="7"/>
      <c r="Q787" s="6"/>
      <c r="R787" s="6"/>
      <c r="S787" s="6"/>
      <c r="T787" s="6"/>
      <c r="U787" s="6"/>
      <c r="V787" s="7"/>
      <c r="W787" s="7"/>
      <c r="X787" s="136"/>
      <c r="Y787" s="7"/>
      <c r="Z787" s="7"/>
      <c r="AA787" s="7"/>
      <c r="AB787" s="6"/>
      <c r="AC787" s="6"/>
      <c r="AD787" s="6"/>
      <c r="AE787" s="6"/>
      <c r="AF787" s="6"/>
    </row>
    <row r="788" ht="14.25" customHeight="1">
      <c r="A788" s="6"/>
      <c r="B788" s="6"/>
      <c r="C788" s="6"/>
      <c r="D788" s="6"/>
      <c r="E788" s="136"/>
      <c r="F788" s="136"/>
      <c r="G788" s="136"/>
      <c r="H788" s="136"/>
      <c r="I788" s="136"/>
      <c r="J788" s="136"/>
      <c r="K788" s="136"/>
      <c r="L788" s="137"/>
      <c r="M788" s="136"/>
      <c r="N788" s="136"/>
      <c r="O788" s="136"/>
      <c r="P788" s="7"/>
      <c r="Q788" s="6"/>
      <c r="R788" s="6"/>
      <c r="S788" s="6"/>
      <c r="T788" s="6"/>
      <c r="U788" s="6"/>
      <c r="V788" s="7"/>
      <c r="W788" s="7"/>
      <c r="X788" s="136"/>
      <c r="Y788" s="7"/>
      <c r="Z788" s="7"/>
      <c r="AA788" s="7"/>
      <c r="AB788" s="6"/>
      <c r="AC788" s="6"/>
      <c r="AD788" s="6"/>
      <c r="AE788" s="6"/>
      <c r="AF788" s="6"/>
    </row>
    <row r="789" ht="14.25" customHeight="1">
      <c r="A789" s="6"/>
      <c r="B789" s="6"/>
      <c r="C789" s="6"/>
      <c r="D789" s="6"/>
      <c r="E789" s="136"/>
      <c r="F789" s="136"/>
      <c r="G789" s="136"/>
      <c r="H789" s="136"/>
      <c r="I789" s="136"/>
      <c r="J789" s="136"/>
      <c r="K789" s="136"/>
      <c r="L789" s="137"/>
      <c r="M789" s="136"/>
      <c r="N789" s="136"/>
      <c r="O789" s="136"/>
      <c r="P789" s="7"/>
      <c r="Q789" s="6"/>
      <c r="R789" s="6"/>
      <c r="S789" s="6"/>
      <c r="T789" s="6"/>
      <c r="U789" s="6"/>
      <c r="V789" s="7"/>
      <c r="W789" s="7"/>
      <c r="X789" s="136"/>
      <c r="Y789" s="7"/>
      <c r="Z789" s="7"/>
      <c r="AA789" s="7"/>
      <c r="AB789" s="6"/>
      <c r="AC789" s="6"/>
      <c r="AD789" s="6"/>
      <c r="AE789" s="6"/>
      <c r="AF789" s="6"/>
    </row>
    <row r="790" ht="14.25" customHeight="1">
      <c r="A790" s="6"/>
      <c r="B790" s="6"/>
      <c r="C790" s="6"/>
      <c r="D790" s="6"/>
      <c r="E790" s="136"/>
      <c r="F790" s="136"/>
      <c r="G790" s="136"/>
      <c r="H790" s="136"/>
      <c r="I790" s="136"/>
      <c r="J790" s="136"/>
      <c r="K790" s="136"/>
      <c r="L790" s="137"/>
      <c r="M790" s="136"/>
      <c r="N790" s="136"/>
      <c r="O790" s="136"/>
      <c r="P790" s="7"/>
      <c r="Q790" s="6"/>
      <c r="R790" s="6"/>
      <c r="S790" s="6"/>
      <c r="T790" s="6"/>
      <c r="U790" s="6"/>
      <c r="V790" s="7"/>
      <c r="W790" s="7"/>
      <c r="X790" s="136"/>
      <c r="Y790" s="7"/>
      <c r="Z790" s="7"/>
      <c r="AA790" s="7"/>
      <c r="AB790" s="6"/>
      <c r="AC790" s="6"/>
      <c r="AD790" s="6"/>
      <c r="AE790" s="6"/>
      <c r="AF790" s="6"/>
    </row>
    <row r="791" ht="14.25" customHeight="1">
      <c r="A791" s="6"/>
      <c r="B791" s="6"/>
      <c r="C791" s="6"/>
      <c r="D791" s="6"/>
      <c r="E791" s="136"/>
      <c r="F791" s="136"/>
      <c r="G791" s="136"/>
      <c r="H791" s="136"/>
      <c r="I791" s="136"/>
      <c r="J791" s="136"/>
      <c r="K791" s="136"/>
      <c r="L791" s="137"/>
      <c r="M791" s="136"/>
      <c r="N791" s="136"/>
      <c r="O791" s="136"/>
      <c r="P791" s="7"/>
      <c r="Q791" s="6"/>
      <c r="R791" s="6"/>
      <c r="S791" s="6"/>
      <c r="T791" s="6"/>
      <c r="U791" s="6"/>
      <c r="V791" s="7"/>
      <c r="W791" s="7"/>
      <c r="X791" s="136"/>
      <c r="Y791" s="7"/>
      <c r="Z791" s="7"/>
      <c r="AA791" s="7"/>
      <c r="AB791" s="6"/>
      <c r="AC791" s="6"/>
      <c r="AD791" s="6"/>
      <c r="AE791" s="6"/>
      <c r="AF791" s="6"/>
    </row>
    <row r="792" ht="14.25" customHeight="1">
      <c r="A792" s="6"/>
      <c r="B792" s="6"/>
      <c r="C792" s="6"/>
      <c r="D792" s="6"/>
      <c r="E792" s="136"/>
      <c r="F792" s="136"/>
      <c r="G792" s="136"/>
      <c r="H792" s="136"/>
      <c r="I792" s="136"/>
      <c r="J792" s="136"/>
      <c r="K792" s="136"/>
      <c r="L792" s="137"/>
      <c r="M792" s="136"/>
      <c r="N792" s="136"/>
      <c r="O792" s="136"/>
      <c r="P792" s="7"/>
      <c r="Q792" s="6"/>
      <c r="R792" s="6"/>
      <c r="S792" s="6"/>
      <c r="T792" s="6"/>
      <c r="U792" s="6"/>
      <c r="V792" s="7"/>
      <c r="W792" s="7"/>
      <c r="X792" s="136"/>
      <c r="Y792" s="7"/>
      <c r="Z792" s="7"/>
      <c r="AA792" s="7"/>
      <c r="AB792" s="6"/>
      <c r="AC792" s="6"/>
      <c r="AD792" s="6"/>
      <c r="AE792" s="6"/>
      <c r="AF792" s="6"/>
    </row>
    <row r="793" ht="14.25" customHeight="1">
      <c r="A793" s="6"/>
      <c r="B793" s="6"/>
      <c r="C793" s="6"/>
      <c r="D793" s="6"/>
      <c r="E793" s="136"/>
      <c r="F793" s="136"/>
      <c r="G793" s="136"/>
      <c r="H793" s="136"/>
      <c r="I793" s="136"/>
      <c r="J793" s="136"/>
      <c r="K793" s="136"/>
      <c r="L793" s="137"/>
      <c r="M793" s="136"/>
      <c r="N793" s="136"/>
      <c r="O793" s="136"/>
      <c r="P793" s="7"/>
      <c r="Q793" s="6"/>
      <c r="R793" s="6"/>
      <c r="S793" s="6"/>
      <c r="T793" s="6"/>
      <c r="U793" s="6"/>
      <c r="V793" s="7"/>
      <c r="W793" s="7"/>
      <c r="X793" s="136"/>
      <c r="Y793" s="7"/>
      <c r="Z793" s="7"/>
      <c r="AA793" s="7"/>
      <c r="AB793" s="6"/>
      <c r="AC793" s="6"/>
      <c r="AD793" s="6"/>
      <c r="AE793" s="6"/>
      <c r="AF793" s="6"/>
    </row>
    <row r="794" ht="14.25" customHeight="1">
      <c r="A794" s="6"/>
      <c r="B794" s="6"/>
      <c r="C794" s="6"/>
      <c r="D794" s="6"/>
      <c r="E794" s="136"/>
      <c r="F794" s="136"/>
      <c r="G794" s="136"/>
      <c r="H794" s="136"/>
      <c r="I794" s="136"/>
      <c r="J794" s="136"/>
      <c r="K794" s="136"/>
      <c r="L794" s="137"/>
      <c r="M794" s="136"/>
      <c r="N794" s="136"/>
      <c r="O794" s="136"/>
      <c r="P794" s="7"/>
      <c r="Q794" s="6"/>
      <c r="R794" s="6"/>
      <c r="S794" s="6"/>
      <c r="T794" s="6"/>
      <c r="U794" s="6"/>
      <c r="V794" s="7"/>
      <c r="W794" s="7"/>
      <c r="X794" s="136"/>
      <c r="Y794" s="7"/>
      <c r="Z794" s="7"/>
      <c r="AA794" s="7"/>
      <c r="AB794" s="6"/>
      <c r="AC794" s="6"/>
      <c r="AD794" s="6"/>
      <c r="AE794" s="6"/>
      <c r="AF794" s="6"/>
    </row>
    <row r="795" ht="14.25" customHeight="1">
      <c r="A795" s="6"/>
      <c r="B795" s="6"/>
      <c r="C795" s="6"/>
      <c r="D795" s="6"/>
      <c r="E795" s="136"/>
      <c r="F795" s="136"/>
      <c r="G795" s="136"/>
      <c r="H795" s="136"/>
      <c r="I795" s="136"/>
      <c r="J795" s="136"/>
      <c r="K795" s="136"/>
      <c r="L795" s="137"/>
      <c r="M795" s="136"/>
      <c r="N795" s="136"/>
      <c r="O795" s="136"/>
      <c r="P795" s="7"/>
      <c r="Q795" s="6"/>
      <c r="R795" s="6"/>
      <c r="S795" s="6"/>
      <c r="T795" s="6"/>
      <c r="U795" s="6"/>
      <c r="V795" s="7"/>
      <c r="W795" s="7"/>
      <c r="X795" s="136"/>
      <c r="Y795" s="7"/>
      <c r="Z795" s="7"/>
      <c r="AA795" s="7"/>
      <c r="AB795" s="6"/>
      <c r="AC795" s="6"/>
      <c r="AD795" s="6"/>
      <c r="AE795" s="6"/>
      <c r="AF795" s="6"/>
    </row>
    <row r="796" ht="14.25" customHeight="1">
      <c r="A796" s="6"/>
      <c r="B796" s="6"/>
      <c r="C796" s="6"/>
      <c r="D796" s="6"/>
      <c r="E796" s="136"/>
      <c r="F796" s="136"/>
      <c r="G796" s="136"/>
      <c r="H796" s="136"/>
      <c r="I796" s="136"/>
      <c r="J796" s="136"/>
      <c r="K796" s="136"/>
      <c r="L796" s="137"/>
      <c r="M796" s="136"/>
      <c r="N796" s="136"/>
      <c r="O796" s="136"/>
      <c r="P796" s="7"/>
      <c r="Q796" s="6"/>
      <c r="R796" s="6"/>
      <c r="S796" s="6"/>
      <c r="T796" s="6"/>
      <c r="U796" s="6"/>
      <c r="V796" s="7"/>
      <c r="W796" s="7"/>
      <c r="X796" s="136"/>
      <c r="Y796" s="7"/>
      <c r="Z796" s="7"/>
      <c r="AA796" s="7"/>
      <c r="AB796" s="6"/>
      <c r="AC796" s="6"/>
      <c r="AD796" s="6"/>
      <c r="AE796" s="6"/>
      <c r="AF796" s="6"/>
    </row>
    <row r="797" ht="14.25" customHeight="1">
      <c r="A797" s="6"/>
      <c r="B797" s="6"/>
      <c r="C797" s="6"/>
      <c r="D797" s="6"/>
      <c r="E797" s="136"/>
      <c r="F797" s="136"/>
      <c r="G797" s="136"/>
      <c r="H797" s="136"/>
      <c r="I797" s="136"/>
      <c r="J797" s="136"/>
      <c r="K797" s="136"/>
      <c r="L797" s="137"/>
      <c r="M797" s="136"/>
      <c r="N797" s="136"/>
      <c r="O797" s="136"/>
      <c r="P797" s="7"/>
      <c r="Q797" s="6"/>
      <c r="R797" s="6"/>
      <c r="S797" s="6"/>
      <c r="T797" s="6"/>
      <c r="U797" s="6"/>
      <c r="V797" s="7"/>
      <c r="W797" s="7"/>
      <c r="X797" s="136"/>
      <c r="Y797" s="7"/>
      <c r="Z797" s="7"/>
      <c r="AA797" s="7"/>
      <c r="AB797" s="6"/>
      <c r="AC797" s="6"/>
      <c r="AD797" s="6"/>
      <c r="AE797" s="6"/>
      <c r="AF797" s="6"/>
    </row>
    <row r="798" ht="14.25" customHeight="1">
      <c r="A798" s="6"/>
      <c r="B798" s="6"/>
      <c r="C798" s="6"/>
      <c r="D798" s="6"/>
      <c r="E798" s="136"/>
      <c r="F798" s="136"/>
      <c r="G798" s="136"/>
      <c r="H798" s="136"/>
      <c r="I798" s="136"/>
      <c r="J798" s="136"/>
      <c r="K798" s="136"/>
      <c r="L798" s="137"/>
      <c r="M798" s="136"/>
      <c r="N798" s="136"/>
      <c r="O798" s="136"/>
      <c r="P798" s="7"/>
      <c r="Q798" s="6"/>
      <c r="R798" s="6"/>
      <c r="S798" s="6"/>
      <c r="T798" s="6"/>
      <c r="U798" s="6"/>
      <c r="V798" s="7"/>
      <c r="W798" s="7"/>
      <c r="X798" s="136"/>
      <c r="Y798" s="7"/>
      <c r="Z798" s="7"/>
      <c r="AA798" s="7"/>
      <c r="AB798" s="6"/>
      <c r="AC798" s="6"/>
      <c r="AD798" s="6"/>
      <c r="AE798" s="6"/>
      <c r="AF798" s="6"/>
    </row>
    <row r="799" ht="14.25" customHeight="1">
      <c r="A799" s="6"/>
      <c r="B799" s="6"/>
      <c r="C799" s="6"/>
      <c r="D799" s="6"/>
      <c r="E799" s="136"/>
      <c r="F799" s="136"/>
      <c r="G799" s="136"/>
      <c r="H799" s="136"/>
      <c r="I799" s="136"/>
      <c r="J799" s="136"/>
      <c r="K799" s="136"/>
      <c r="L799" s="137"/>
      <c r="M799" s="136"/>
      <c r="N799" s="136"/>
      <c r="O799" s="136"/>
      <c r="P799" s="7"/>
      <c r="Q799" s="6"/>
      <c r="R799" s="6"/>
      <c r="S799" s="6"/>
      <c r="T799" s="6"/>
      <c r="U799" s="6"/>
      <c r="V799" s="7"/>
      <c r="W799" s="7"/>
      <c r="X799" s="136"/>
      <c r="Y799" s="7"/>
      <c r="Z799" s="7"/>
      <c r="AA799" s="7"/>
      <c r="AB799" s="6"/>
      <c r="AC799" s="6"/>
      <c r="AD799" s="6"/>
      <c r="AE799" s="6"/>
      <c r="AF799" s="6"/>
    </row>
    <row r="800" ht="14.25" customHeight="1">
      <c r="A800" s="6"/>
      <c r="B800" s="6"/>
      <c r="C800" s="6"/>
      <c r="D800" s="6"/>
      <c r="E800" s="136"/>
      <c r="F800" s="136"/>
      <c r="G800" s="136"/>
      <c r="H800" s="136"/>
      <c r="I800" s="136"/>
      <c r="J800" s="136"/>
      <c r="K800" s="136"/>
      <c r="L800" s="137"/>
      <c r="M800" s="136"/>
      <c r="N800" s="136"/>
      <c r="O800" s="136"/>
      <c r="P800" s="7"/>
      <c r="Q800" s="6"/>
      <c r="R800" s="6"/>
      <c r="S800" s="6"/>
      <c r="T800" s="6"/>
      <c r="U800" s="6"/>
      <c r="V800" s="7"/>
      <c r="W800" s="7"/>
      <c r="X800" s="136"/>
      <c r="Y800" s="7"/>
      <c r="Z800" s="7"/>
      <c r="AA800" s="7"/>
      <c r="AB800" s="6"/>
      <c r="AC800" s="6"/>
      <c r="AD800" s="6"/>
      <c r="AE800" s="6"/>
      <c r="AF800" s="6"/>
    </row>
    <row r="801" ht="14.25" customHeight="1">
      <c r="A801" s="6"/>
      <c r="B801" s="6"/>
      <c r="C801" s="6"/>
      <c r="D801" s="6"/>
      <c r="E801" s="136"/>
      <c r="F801" s="136"/>
      <c r="G801" s="136"/>
      <c r="H801" s="136"/>
      <c r="I801" s="136"/>
      <c r="J801" s="136"/>
      <c r="K801" s="136"/>
      <c r="L801" s="137"/>
      <c r="M801" s="136"/>
      <c r="N801" s="136"/>
      <c r="O801" s="136"/>
      <c r="P801" s="7"/>
      <c r="Q801" s="6"/>
      <c r="R801" s="6"/>
      <c r="S801" s="6"/>
      <c r="T801" s="6"/>
      <c r="U801" s="6"/>
      <c r="V801" s="7"/>
      <c r="W801" s="7"/>
      <c r="X801" s="136"/>
      <c r="Y801" s="7"/>
      <c r="Z801" s="7"/>
      <c r="AA801" s="7"/>
      <c r="AB801" s="6"/>
      <c r="AC801" s="6"/>
      <c r="AD801" s="6"/>
      <c r="AE801" s="6"/>
      <c r="AF801" s="6"/>
    </row>
    <row r="802" ht="14.25" customHeight="1">
      <c r="A802" s="6"/>
      <c r="B802" s="6"/>
      <c r="C802" s="6"/>
      <c r="D802" s="6"/>
      <c r="E802" s="136"/>
      <c r="F802" s="136"/>
      <c r="G802" s="136"/>
      <c r="H802" s="136"/>
      <c r="I802" s="136"/>
      <c r="J802" s="136"/>
      <c r="K802" s="136"/>
      <c r="L802" s="137"/>
      <c r="M802" s="136"/>
      <c r="N802" s="136"/>
      <c r="O802" s="136"/>
      <c r="P802" s="7"/>
      <c r="Q802" s="6"/>
      <c r="R802" s="6"/>
      <c r="S802" s="6"/>
      <c r="T802" s="6"/>
      <c r="U802" s="6"/>
      <c r="V802" s="7"/>
      <c r="W802" s="7"/>
      <c r="X802" s="136"/>
      <c r="Y802" s="7"/>
      <c r="Z802" s="7"/>
      <c r="AA802" s="7"/>
      <c r="AB802" s="6"/>
      <c r="AC802" s="6"/>
      <c r="AD802" s="6"/>
      <c r="AE802" s="6"/>
      <c r="AF802" s="6"/>
    </row>
    <row r="803" ht="14.25" customHeight="1">
      <c r="A803" s="6"/>
      <c r="B803" s="6"/>
      <c r="C803" s="6"/>
      <c r="D803" s="6"/>
      <c r="E803" s="136"/>
      <c r="F803" s="136"/>
      <c r="G803" s="136"/>
      <c r="H803" s="136"/>
      <c r="I803" s="136"/>
      <c r="J803" s="136"/>
      <c r="K803" s="136"/>
      <c r="L803" s="137"/>
      <c r="M803" s="136"/>
      <c r="N803" s="136"/>
      <c r="O803" s="136"/>
      <c r="P803" s="7"/>
      <c r="Q803" s="6"/>
      <c r="R803" s="6"/>
      <c r="S803" s="6"/>
      <c r="T803" s="6"/>
      <c r="U803" s="6"/>
      <c r="V803" s="7"/>
      <c r="W803" s="7"/>
      <c r="X803" s="136"/>
      <c r="Y803" s="7"/>
      <c r="Z803" s="7"/>
      <c r="AA803" s="7"/>
      <c r="AB803" s="6"/>
      <c r="AC803" s="6"/>
      <c r="AD803" s="6"/>
      <c r="AE803" s="6"/>
      <c r="AF803" s="6"/>
    </row>
    <row r="804" ht="14.25" customHeight="1">
      <c r="A804" s="6"/>
      <c r="B804" s="6"/>
      <c r="C804" s="6"/>
      <c r="D804" s="6"/>
      <c r="E804" s="136"/>
      <c r="F804" s="136"/>
      <c r="G804" s="136"/>
      <c r="H804" s="136"/>
      <c r="I804" s="136"/>
      <c r="J804" s="136"/>
      <c r="K804" s="136"/>
      <c r="L804" s="137"/>
      <c r="M804" s="136"/>
      <c r="N804" s="136"/>
      <c r="O804" s="136"/>
      <c r="P804" s="7"/>
      <c r="Q804" s="6"/>
      <c r="R804" s="6"/>
      <c r="S804" s="6"/>
      <c r="T804" s="6"/>
      <c r="U804" s="6"/>
      <c r="V804" s="7"/>
      <c r="W804" s="7"/>
      <c r="X804" s="136"/>
      <c r="Y804" s="7"/>
      <c r="Z804" s="7"/>
      <c r="AA804" s="7"/>
      <c r="AB804" s="6"/>
      <c r="AC804" s="6"/>
      <c r="AD804" s="6"/>
      <c r="AE804" s="6"/>
      <c r="AF804" s="6"/>
    </row>
    <row r="805" ht="14.25" customHeight="1">
      <c r="A805" s="6"/>
      <c r="B805" s="6"/>
      <c r="C805" s="6"/>
      <c r="D805" s="6"/>
      <c r="E805" s="136"/>
      <c r="F805" s="136"/>
      <c r="G805" s="136"/>
      <c r="H805" s="136"/>
      <c r="I805" s="136"/>
      <c r="J805" s="136"/>
      <c r="K805" s="136"/>
      <c r="L805" s="137"/>
      <c r="M805" s="136"/>
      <c r="N805" s="136"/>
      <c r="O805" s="136"/>
      <c r="P805" s="7"/>
      <c r="Q805" s="6"/>
      <c r="R805" s="6"/>
      <c r="S805" s="6"/>
      <c r="T805" s="6"/>
      <c r="U805" s="6"/>
      <c r="V805" s="7"/>
      <c r="W805" s="7"/>
      <c r="X805" s="136"/>
      <c r="Y805" s="7"/>
      <c r="Z805" s="7"/>
      <c r="AA805" s="7"/>
      <c r="AB805" s="6"/>
      <c r="AC805" s="6"/>
      <c r="AD805" s="6"/>
      <c r="AE805" s="6"/>
      <c r="AF805" s="6"/>
    </row>
    <row r="806" ht="14.25" customHeight="1">
      <c r="A806" s="6"/>
      <c r="B806" s="6"/>
      <c r="C806" s="6"/>
      <c r="D806" s="6"/>
      <c r="E806" s="136"/>
      <c r="F806" s="136"/>
      <c r="G806" s="136"/>
      <c r="H806" s="136"/>
      <c r="I806" s="136"/>
      <c r="J806" s="136"/>
      <c r="K806" s="136"/>
      <c r="L806" s="137"/>
      <c r="M806" s="136"/>
      <c r="N806" s="136"/>
      <c r="O806" s="136"/>
      <c r="P806" s="7"/>
      <c r="Q806" s="6"/>
      <c r="R806" s="6"/>
      <c r="S806" s="6"/>
      <c r="T806" s="6"/>
      <c r="U806" s="6"/>
      <c r="V806" s="7"/>
      <c r="W806" s="7"/>
      <c r="X806" s="136"/>
      <c r="Y806" s="7"/>
      <c r="Z806" s="7"/>
      <c r="AA806" s="7"/>
      <c r="AB806" s="6"/>
      <c r="AC806" s="6"/>
      <c r="AD806" s="6"/>
      <c r="AE806" s="6"/>
      <c r="AF806" s="6"/>
    </row>
    <row r="807" ht="14.25" customHeight="1">
      <c r="A807" s="6"/>
      <c r="B807" s="6"/>
      <c r="C807" s="6"/>
      <c r="D807" s="6"/>
      <c r="E807" s="136"/>
      <c r="F807" s="136"/>
      <c r="G807" s="136"/>
      <c r="H807" s="136"/>
      <c r="I807" s="136"/>
      <c r="J807" s="136"/>
      <c r="K807" s="136"/>
      <c r="L807" s="137"/>
      <c r="M807" s="136"/>
      <c r="N807" s="136"/>
      <c r="O807" s="136"/>
      <c r="P807" s="7"/>
      <c r="Q807" s="6"/>
      <c r="R807" s="6"/>
      <c r="S807" s="6"/>
      <c r="T807" s="6"/>
      <c r="U807" s="6"/>
      <c r="V807" s="7"/>
      <c r="W807" s="7"/>
      <c r="X807" s="136"/>
      <c r="Y807" s="7"/>
      <c r="Z807" s="7"/>
      <c r="AA807" s="7"/>
      <c r="AB807" s="6"/>
      <c r="AC807" s="6"/>
      <c r="AD807" s="6"/>
      <c r="AE807" s="6"/>
      <c r="AF807" s="6"/>
    </row>
    <row r="808" ht="14.25" customHeight="1">
      <c r="A808" s="6"/>
      <c r="B808" s="6"/>
      <c r="C808" s="6"/>
      <c r="D808" s="6"/>
      <c r="E808" s="136"/>
      <c r="F808" s="136"/>
      <c r="G808" s="136"/>
      <c r="H808" s="136"/>
      <c r="I808" s="136"/>
      <c r="J808" s="136"/>
      <c r="K808" s="136"/>
      <c r="L808" s="137"/>
      <c r="M808" s="136"/>
      <c r="N808" s="136"/>
      <c r="O808" s="136"/>
      <c r="P808" s="7"/>
      <c r="Q808" s="6"/>
      <c r="R808" s="6"/>
      <c r="S808" s="6"/>
      <c r="T808" s="6"/>
      <c r="U808" s="6"/>
      <c r="V808" s="7"/>
      <c r="W808" s="7"/>
      <c r="X808" s="136"/>
      <c r="Y808" s="7"/>
      <c r="Z808" s="7"/>
      <c r="AA808" s="7"/>
      <c r="AB808" s="6"/>
      <c r="AC808" s="6"/>
      <c r="AD808" s="6"/>
      <c r="AE808" s="6"/>
      <c r="AF808" s="6"/>
    </row>
    <row r="809" ht="14.25" customHeight="1">
      <c r="A809" s="6"/>
      <c r="B809" s="6"/>
      <c r="C809" s="6"/>
      <c r="D809" s="6"/>
      <c r="E809" s="136"/>
      <c r="F809" s="136"/>
      <c r="G809" s="136"/>
      <c r="H809" s="136"/>
      <c r="I809" s="136"/>
      <c r="J809" s="136"/>
      <c r="K809" s="136"/>
      <c r="L809" s="137"/>
      <c r="M809" s="136"/>
      <c r="N809" s="136"/>
      <c r="O809" s="136"/>
      <c r="P809" s="7"/>
      <c r="Q809" s="6"/>
      <c r="R809" s="6"/>
      <c r="S809" s="6"/>
      <c r="T809" s="6"/>
      <c r="U809" s="6"/>
      <c r="V809" s="7"/>
      <c r="W809" s="7"/>
      <c r="X809" s="136"/>
      <c r="Y809" s="7"/>
      <c r="Z809" s="7"/>
      <c r="AA809" s="7"/>
      <c r="AB809" s="6"/>
      <c r="AC809" s="6"/>
      <c r="AD809" s="6"/>
      <c r="AE809" s="6"/>
      <c r="AF809" s="6"/>
    </row>
    <row r="810" ht="14.25" customHeight="1">
      <c r="A810" s="6"/>
      <c r="B810" s="6"/>
      <c r="C810" s="6"/>
      <c r="D810" s="6"/>
      <c r="E810" s="136"/>
      <c r="F810" s="136"/>
      <c r="G810" s="136"/>
      <c r="H810" s="136"/>
      <c r="I810" s="136"/>
      <c r="J810" s="136"/>
      <c r="K810" s="136"/>
      <c r="L810" s="137"/>
      <c r="M810" s="136"/>
      <c r="N810" s="136"/>
      <c r="O810" s="136"/>
      <c r="P810" s="7"/>
      <c r="Q810" s="6"/>
      <c r="R810" s="6"/>
      <c r="S810" s="6"/>
      <c r="T810" s="6"/>
      <c r="U810" s="6"/>
      <c r="V810" s="7"/>
      <c r="W810" s="7"/>
      <c r="X810" s="136"/>
      <c r="Y810" s="7"/>
      <c r="Z810" s="7"/>
      <c r="AA810" s="7"/>
      <c r="AB810" s="6"/>
      <c r="AC810" s="6"/>
      <c r="AD810" s="6"/>
      <c r="AE810" s="6"/>
      <c r="AF810" s="6"/>
    </row>
    <row r="811" ht="14.25" customHeight="1">
      <c r="A811" s="6"/>
      <c r="B811" s="6"/>
      <c r="C811" s="6"/>
      <c r="D811" s="6"/>
      <c r="E811" s="136"/>
      <c r="F811" s="136"/>
      <c r="G811" s="136"/>
      <c r="H811" s="136"/>
      <c r="I811" s="136"/>
      <c r="J811" s="136"/>
      <c r="K811" s="136"/>
      <c r="L811" s="137"/>
      <c r="M811" s="136"/>
      <c r="N811" s="136"/>
      <c r="O811" s="136"/>
      <c r="P811" s="7"/>
      <c r="Q811" s="6"/>
      <c r="R811" s="6"/>
      <c r="S811" s="6"/>
      <c r="T811" s="6"/>
      <c r="U811" s="6"/>
      <c r="V811" s="7"/>
      <c r="W811" s="7"/>
      <c r="X811" s="136"/>
      <c r="Y811" s="7"/>
      <c r="Z811" s="7"/>
      <c r="AA811" s="7"/>
      <c r="AB811" s="6"/>
      <c r="AC811" s="6"/>
      <c r="AD811" s="6"/>
      <c r="AE811" s="6"/>
      <c r="AF811" s="6"/>
    </row>
    <row r="812" ht="14.25" customHeight="1">
      <c r="A812" s="6"/>
      <c r="B812" s="6"/>
      <c r="C812" s="6"/>
      <c r="D812" s="6"/>
      <c r="E812" s="136"/>
      <c r="F812" s="136"/>
      <c r="G812" s="136"/>
      <c r="H812" s="136"/>
      <c r="I812" s="136"/>
      <c r="J812" s="136"/>
      <c r="K812" s="136"/>
      <c r="L812" s="137"/>
      <c r="M812" s="136"/>
      <c r="N812" s="136"/>
      <c r="O812" s="136"/>
      <c r="P812" s="7"/>
      <c r="Q812" s="6"/>
      <c r="R812" s="6"/>
      <c r="S812" s="6"/>
      <c r="T812" s="6"/>
      <c r="U812" s="6"/>
      <c r="V812" s="7"/>
      <c r="W812" s="7"/>
      <c r="X812" s="136"/>
      <c r="Y812" s="7"/>
      <c r="Z812" s="7"/>
      <c r="AA812" s="7"/>
      <c r="AB812" s="6"/>
      <c r="AC812" s="6"/>
      <c r="AD812" s="6"/>
      <c r="AE812" s="6"/>
      <c r="AF812" s="6"/>
    </row>
    <row r="813" ht="14.25" customHeight="1">
      <c r="A813" s="6"/>
      <c r="B813" s="6"/>
      <c r="C813" s="6"/>
      <c r="D813" s="6"/>
      <c r="E813" s="136"/>
      <c r="F813" s="136"/>
      <c r="G813" s="136"/>
      <c r="H813" s="136"/>
      <c r="I813" s="136"/>
      <c r="J813" s="136"/>
      <c r="K813" s="136"/>
      <c r="L813" s="137"/>
      <c r="M813" s="136"/>
      <c r="N813" s="136"/>
      <c r="O813" s="136"/>
      <c r="P813" s="7"/>
      <c r="Q813" s="6"/>
      <c r="R813" s="6"/>
      <c r="S813" s="6"/>
      <c r="T813" s="6"/>
      <c r="U813" s="6"/>
      <c r="V813" s="7"/>
      <c r="W813" s="7"/>
      <c r="X813" s="136"/>
      <c r="Y813" s="7"/>
      <c r="Z813" s="7"/>
      <c r="AA813" s="7"/>
      <c r="AB813" s="6"/>
      <c r="AC813" s="6"/>
      <c r="AD813" s="6"/>
      <c r="AE813" s="6"/>
      <c r="AF813" s="6"/>
    </row>
    <row r="814" ht="14.25" customHeight="1">
      <c r="A814" s="6"/>
      <c r="B814" s="6"/>
      <c r="C814" s="6"/>
      <c r="D814" s="6"/>
      <c r="E814" s="136"/>
      <c r="F814" s="136"/>
      <c r="G814" s="136"/>
      <c r="H814" s="136"/>
      <c r="I814" s="136"/>
      <c r="J814" s="136"/>
      <c r="K814" s="136"/>
      <c r="L814" s="137"/>
      <c r="M814" s="136"/>
      <c r="N814" s="136"/>
      <c r="O814" s="136"/>
      <c r="P814" s="7"/>
      <c r="Q814" s="6"/>
      <c r="R814" s="6"/>
      <c r="S814" s="6"/>
      <c r="T814" s="6"/>
      <c r="U814" s="6"/>
      <c r="V814" s="7"/>
      <c r="W814" s="7"/>
      <c r="X814" s="136"/>
      <c r="Y814" s="7"/>
      <c r="Z814" s="7"/>
      <c r="AA814" s="7"/>
      <c r="AB814" s="6"/>
      <c r="AC814" s="6"/>
      <c r="AD814" s="6"/>
      <c r="AE814" s="6"/>
      <c r="AF814" s="6"/>
    </row>
    <row r="815" ht="14.25" customHeight="1">
      <c r="A815" s="6"/>
      <c r="B815" s="6"/>
      <c r="C815" s="6"/>
      <c r="D815" s="6"/>
      <c r="E815" s="136"/>
      <c r="F815" s="136"/>
      <c r="G815" s="136"/>
      <c r="H815" s="136"/>
      <c r="I815" s="136"/>
      <c r="J815" s="136"/>
      <c r="K815" s="136"/>
      <c r="L815" s="137"/>
      <c r="M815" s="136"/>
      <c r="N815" s="136"/>
      <c r="O815" s="136"/>
      <c r="P815" s="7"/>
      <c r="Q815" s="6"/>
      <c r="R815" s="6"/>
      <c r="S815" s="6"/>
      <c r="T815" s="6"/>
      <c r="U815" s="6"/>
      <c r="V815" s="7"/>
      <c r="W815" s="7"/>
      <c r="X815" s="136"/>
      <c r="Y815" s="7"/>
      <c r="Z815" s="7"/>
      <c r="AA815" s="7"/>
      <c r="AB815" s="6"/>
      <c r="AC815" s="6"/>
      <c r="AD815" s="6"/>
      <c r="AE815" s="6"/>
      <c r="AF815" s="6"/>
    </row>
    <row r="816" ht="14.25" customHeight="1">
      <c r="A816" s="6"/>
      <c r="B816" s="6"/>
      <c r="C816" s="6"/>
      <c r="D816" s="6"/>
      <c r="E816" s="136"/>
      <c r="F816" s="136"/>
      <c r="G816" s="136"/>
      <c r="H816" s="136"/>
      <c r="I816" s="136"/>
      <c r="J816" s="136"/>
      <c r="K816" s="136"/>
      <c r="L816" s="137"/>
      <c r="M816" s="136"/>
      <c r="N816" s="136"/>
      <c r="O816" s="136"/>
      <c r="P816" s="7"/>
      <c r="Q816" s="6"/>
      <c r="R816" s="6"/>
      <c r="S816" s="6"/>
      <c r="T816" s="6"/>
      <c r="U816" s="6"/>
      <c r="V816" s="7"/>
      <c r="W816" s="7"/>
      <c r="X816" s="136"/>
      <c r="Y816" s="7"/>
      <c r="Z816" s="7"/>
      <c r="AA816" s="7"/>
      <c r="AB816" s="6"/>
      <c r="AC816" s="6"/>
      <c r="AD816" s="6"/>
      <c r="AE816" s="6"/>
      <c r="AF816" s="6"/>
    </row>
    <row r="817" ht="14.25" customHeight="1">
      <c r="A817" s="6"/>
      <c r="B817" s="6"/>
      <c r="C817" s="6"/>
      <c r="D817" s="6"/>
      <c r="E817" s="136"/>
      <c r="F817" s="136"/>
      <c r="G817" s="136"/>
      <c r="H817" s="136"/>
      <c r="I817" s="136"/>
      <c r="J817" s="136"/>
      <c r="K817" s="136"/>
      <c r="L817" s="137"/>
      <c r="M817" s="136"/>
      <c r="N817" s="136"/>
      <c r="O817" s="136"/>
      <c r="P817" s="7"/>
      <c r="Q817" s="6"/>
      <c r="R817" s="6"/>
      <c r="S817" s="6"/>
      <c r="T817" s="6"/>
      <c r="U817" s="6"/>
      <c r="V817" s="7"/>
      <c r="W817" s="7"/>
      <c r="X817" s="136"/>
      <c r="Y817" s="7"/>
      <c r="Z817" s="7"/>
      <c r="AA817" s="7"/>
      <c r="AB817" s="6"/>
      <c r="AC817" s="6"/>
      <c r="AD817" s="6"/>
      <c r="AE817" s="6"/>
      <c r="AF817" s="6"/>
    </row>
    <row r="818" ht="14.25" customHeight="1">
      <c r="A818" s="6"/>
      <c r="B818" s="6"/>
      <c r="C818" s="6"/>
      <c r="D818" s="6"/>
      <c r="E818" s="136"/>
      <c r="F818" s="136"/>
      <c r="G818" s="136"/>
      <c r="H818" s="136"/>
      <c r="I818" s="136"/>
      <c r="J818" s="136"/>
      <c r="K818" s="136"/>
      <c r="L818" s="137"/>
      <c r="M818" s="136"/>
      <c r="N818" s="136"/>
      <c r="O818" s="136"/>
      <c r="P818" s="7"/>
      <c r="Q818" s="6"/>
      <c r="R818" s="6"/>
      <c r="S818" s="6"/>
      <c r="T818" s="6"/>
      <c r="U818" s="6"/>
      <c r="V818" s="7"/>
      <c r="W818" s="7"/>
      <c r="X818" s="136"/>
      <c r="Y818" s="7"/>
      <c r="Z818" s="7"/>
      <c r="AA818" s="7"/>
      <c r="AB818" s="6"/>
      <c r="AC818" s="6"/>
      <c r="AD818" s="6"/>
      <c r="AE818" s="6"/>
      <c r="AF818" s="6"/>
    </row>
    <row r="819" ht="14.25" customHeight="1">
      <c r="A819" s="6"/>
      <c r="B819" s="6"/>
      <c r="C819" s="6"/>
      <c r="D819" s="6"/>
      <c r="E819" s="136"/>
      <c r="F819" s="136"/>
      <c r="G819" s="136"/>
      <c r="H819" s="136"/>
      <c r="I819" s="136"/>
      <c r="J819" s="136"/>
      <c r="K819" s="136"/>
      <c r="L819" s="137"/>
      <c r="M819" s="136"/>
      <c r="N819" s="136"/>
      <c r="O819" s="136"/>
      <c r="P819" s="7"/>
      <c r="Q819" s="6"/>
      <c r="R819" s="6"/>
      <c r="S819" s="6"/>
      <c r="T819" s="6"/>
      <c r="U819" s="6"/>
      <c r="V819" s="7"/>
      <c r="W819" s="7"/>
      <c r="X819" s="136"/>
      <c r="Y819" s="7"/>
      <c r="Z819" s="7"/>
      <c r="AA819" s="7"/>
      <c r="AB819" s="6"/>
      <c r="AC819" s="6"/>
      <c r="AD819" s="6"/>
      <c r="AE819" s="6"/>
      <c r="AF819" s="6"/>
    </row>
    <row r="820" ht="14.25" customHeight="1">
      <c r="A820" s="6"/>
      <c r="B820" s="6"/>
      <c r="C820" s="6"/>
      <c r="D820" s="6"/>
      <c r="E820" s="136"/>
      <c r="F820" s="136"/>
      <c r="G820" s="136"/>
      <c r="H820" s="136"/>
      <c r="I820" s="136"/>
      <c r="J820" s="136"/>
      <c r="K820" s="136"/>
      <c r="L820" s="137"/>
      <c r="M820" s="136"/>
      <c r="N820" s="136"/>
      <c r="O820" s="136"/>
      <c r="P820" s="7"/>
      <c r="Q820" s="6"/>
      <c r="R820" s="6"/>
      <c r="S820" s="6"/>
      <c r="T820" s="6"/>
      <c r="U820" s="6"/>
      <c r="V820" s="7"/>
      <c r="W820" s="7"/>
      <c r="X820" s="136"/>
      <c r="Y820" s="7"/>
      <c r="Z820" s="7"/>
      <c r="AA820" s="7"/>
      <c r="AB820" s="6"/>
      <c r="AC820" s="6"/>
      <c r="AD820" s="6"/>
      <c r="AE820" s="6"/>
      <c r="AF820" s="6"/>
    </row>
    <row r="821" ht="14.25" customHeight="1">
      <c r="A821" s="6"/>
      <c r="B821" s="6"/>
      <c r="C821" s="6"/>
      <c r="D821" s="6"/>
      <c r="E821" s="136"/>
      <c r="F821" s="136"/>
      <c r="G821" s="136"/>
      <c r="H821" s="136"/>
      <c r="I821" s="136"/>
      <c r="J821" s="136"/>
      <c r="K821" s="136"/>
      <c r="L821" s="137"/>
      <c r="M821" s="136"/>
      <c r="N821" s="136"/>
      <c r="O821" s="136"/>
      <c r="P821" s="7"/>
      <c r="Q821" s="6"/>
      <c r="R821" s="6"/>
      <c r="S821" s="6"/>
      <c r="T821" s="6"/>
      <c r="U821" s="6"/>
      <c r="V821" s="7"/>
      <c r="W821" s="7"/>
      <c r="X821" s="136"/>
      <c r="Y821" s="7"/>
      <c r="Z821" s="7"/>
      <c r="AA821" s="7"/>
      <c r="AB821" s="6"/>
      <c r="AC821" s="6"/>
      <c r="AD821" s="6"/>
      <c r="AE821" s="6"/>
      <c r="AF821" s="6"/>
    </row>
    <row r="822" ht="14.25" customHeight="1">
      <c r="A822" s="6"/>
      <c r="B822" s="6"/>
      <c r="C822" s="6"/>
      <c r="D822" s="6"/>
      <c r="E822" s="136"/>
      <c r="F822" s="136"/>
      <c r="G822" s="136"/>
      <c r="H822" s="136"/>
      <c r="I822" s="136"/>
      <c r="J822" s="136"/>
      <c r="K822" s="136"/>
      <c r="L822" s="137"/>
      <c r="M822" s="136"/>
      <c r="N822" s="136"/>
      <c r="O822" s="136"/>
      <c r="P822" s="7"/>
      <c r="Q822" s="6"/>
      <c r="R822" s="6"/>
      <c r="S822" s="6"/>
      <c r="T822" s="6"/>
      <c r="U822" s="6"/>
      <c r="V822" s="7"/>
      <c r="W822" s="7"/>
      <c r="X822" s="136"/>
      <c r="Y822" s="7"/>
      <c r="Z822" s="7"/>
      <c r="AA822" s="7"/>
      <c r="AB822" s="6"/>
      <c r="AC822" s="6"/>
      <c r="AD822" s="6"/>
      <c r="AE822" s="6"/>
      <c r="AF822" s="6"/>
    </row>
    <row r="823" ht="14.25" customHeight="1">
      <c r="A823" s="6"/>
      <c r="B823" s="6"/>
      <c r="C823" s="6"/>
      <c r="D823" s="6"/>
      <c r="E823" s="136"/>
      <c r="F823" s="136"/>
      <c r="G823" s="136"/>
      <c r="H823" s="136"/>
      <c r="I823" s="136"/>
      <c r="J823" s="136"/>
      <c r="K823" s="136"/>
      <c r="L823" s="137"/>
      <c r="M823" s="136"/>
      <c r="N823" s="136"/>
      <c r="O823" s="136"/>
      <c r="P823" s="7"/>
      <c r="Q823" s="6"/>
      <c r="R823" s="6"/>
      <c r="S823" s="6"/>
      <c r="T823" s="6"/>
      <c r="U823" s="6"/>
      <c r="V823" s="7"/>
      <c r="W823" s="7"/>
      <c r="X823" s="136"/>
      <c r="Y823" s="7"/>
      <c r="Z823" s="7"/>
      <c r="AA823" s="7"/>
      <c r="AB823" s="6"/>
      <c r="AC823" s="6"/>
      <c r="AD823" s="6"/>
      <c r="AE823" s="6"/>
      <c r="AF823" s="6"/>
    </row>
    <row r="824" ht="14.25" customHeight="1">
      <c r="A824" s="6"/>
      <c r="B824" s="6"/>
      <c r="C824" s="6"/>
      <c r="D824" s="6"/>
      <c r="E824" s="136"/>
      <c r="F824" s="136"/>
      <c r="G824" s="136"/>
      <c r="H824" s="136"/>
      <c r="I824" s="136"/>
      <c r="J824" s="136"/>
      <c r="K824" s="136"/>
      <c r="L824" s="137"/>
      <c r="M824" s="136"/>
      <c r="N824" s="136"/>
      <c r="O824" s="136"/>
      <c r="P824" s="7"/>
      <c r="Q824" s="6"/>
      <c r="R824" s="6"/>
      <c r="S824" s="6"/>
      <c r="T824" s="6"/>
      <c r="U824" s="6"/>
      <c r="V824" s="7"/>
      <c r="W824" s="7"/>
      <c r="X824" s="136"/>
      <c r="Y824" s="7"/>
      <c r="Z824" s="7"/>
      <c r="AA824" s="7"/>
      <c r="AB824" s="6"/>
      <c r="AC824" s="6"/>
      <c r="AD824" s="6"/>
      <c r="AE824" s="6"/>
      <c r="AF824" s="6"/>
    </row>
    <row r="825" ht="14.25" customHeight="1">
      <c r="A825" s="6"/>
      <c r="B825" s="6"/>
      <c r="C825" s="6"/>
      <c r="D825" s="6"/>
      <c r="E825" s="136"/>
      <c r="F825" s="136"/>
      <c r="G825" s="136"/>
      <c r="H825" s="136"/>
      <c r="I825" s="136"/>
      <c r="J825" s="136"/>
      <c r="K825" s="136"/>
      <c r="L825" s="137"/>
      <c r="M825" s="136"/>
      <c r="N825" s="136"/>
      <c r="O825" s="136"/>
      <c r="P825" s="7"/>
      <c r="Q825" s="6"/>
      <c r="R825" s="6"/>
      <c r="S825" s="6"/>
      <c r="T825" s="6"/>
      <c r="U825" s="6"/>
      <c r="V825" s="7"/>
      <c r="W825" s="7"/>
      <c r="X825" s="136"/>
      <c r="Y825" s="7"/>
      <c r="Z825" s="7"/>
      <c r="AA825" s="7"/>
      <c r="AB825" s="6"/>
      <c r="AC825" s="6"/>
      <c r="AD825" s="6"/>
      <c r="AE825" s="6"/>
      <c r="AF825" s="6"/>
    </row>
    <row r="826" ht="14.25" customHeight="1">
      <c r="A826" s="6"/>
      <c r="B826" s="6"/>
      <c r="C826" s="6"/>
      <c r="D826" s="6"/>
      <c r="E826" s="136"/>
      <c r="F826" s="136"/>
      <c r="G826" s="136"/>
      <c r="H826" s="136"/>
      <c r="I826" s="136"/>
      <c r="J826" s="136"/>
      <c r="K826" s="136"/>
      <c r="L826" s="137"/>
      <c r="M826" s="136"/>
      <c r="N826" s="136"/>
      <c r="O826" s="136"/>
      <c r="P826" s="7"/>
      <c r="Q826" s="6"/>
      <c r="R826" s="6"/>
      <c r="S826" s="6"/>
      <c r="T826" s="6"/>
      <c r="U826" s="6"/>
      <c r="V826" s="7"/>
      <c r="W826" s="7"/>
      <c r="X826" s="136"/>
      <c r="Y826" s="7"/>
      <c r="Z826" s="7"/>
      <c r="AA826" s="7"/>
      <c r="AB826" s="6"/>
      <c r="AC826" s="6"/>
      <c r="AD826" s="6"/>
      <c r="AE826" s="6"/>
      <c r="AF826" s="6"/>
    </row>
    <row r="827" ht="14.25" customHeight="1">
      <c r="A827" s="6"/>
      <c r="B827" s="6"/>
      <c r="C827" s="6"/>
      <c r="D827" s="6"/>
      <c r="E827" s="136"/>
      <c r="F827" s="136"/>
      <c r="G827" s="136"/>
      <c r="H827" s="136"/>
      <c r="I827" s="136"/>
      <c r="J827" s="136"/>
      <c r="K827" s="136"/>
      <c r="L827" s="137"/>
      <c r="M827" s="136"/>
      <c r="N827" s="136"/>
      <c r="O827" s="136"/>
      <c r="P827" s="7"/>
      <c r="Q827" s="6"/>
      <c r="R827" s="6"/>
      <c r="S827" s="6"/>
      <c r="T827" s="6"/>
      <c r="U827" s="6"/>
      <c r="V827" s="7"/>
      <c r="W827" s="7"/>
      <c r="X827" s="136"/>
      <c r="Y827" s="7"/>
      <c r="Z827" s="7"/>
      <c r="AA827" s="7"/>
      <c r="AB827" s="6"/>
      <c r="AC827" s="6"/>
      <c r="AD827" s="6"/>
      <c r="AE827" s="6"/>
      <c r="AF827" s="6"/>
    </row>
    <row r="828" ht="14.25" customHeight="1">
      <c r="A828" s="6"/>
      <c r="B828" s="6"/>
      <c r="C828" s="6"/>
      <c r="D828" s="6"/>
      <c r="E828" s="136"/>
      <c r="F828" s="136"/>
      <c r="G828" s="136"/>
      <c r="H828" s="136"/>
      <c r="I828" s="136"/>
      <c r="J828" s="136"/>
      <c r="K828" s="136"/>
      <c r="L828" s="137"/>
      <c r="M828" s="136"/>
      <c r="N828" s="136"/>
      <c r="O828" s="136"/>
      <c r="P828" s="7"/>
      <c r="Q828" s="6"/>
      <c r="R828" s="6"/>
      <c r="S828" s="6"/>
      <c r="T828" s="6"/>
      <c r="U828" s="6"/>
      <c r="V828" s="7"/>
      <c r="W828" s="7"/>
      <c r="X828" s="136"/>
      <c r="Y828" s="7"/>
      <c r="Z828" s="7"/>
      <c r="AA828" s="7"/>
      <c r="AB828" s="6"/>
      <c r="AC828" s="6"/>
      <c r="AD828" s="6"/>
      <c r="AE828" s="6"/>
      <c r="AF828" s="6"/>
    </row>
    <row r="829" ht="14.25" customHeight="1">
      <c r="A829" s="6"/>
      <c r="B829" s="6"/>
      <c r="C829" s="6"/>
      <c r="D829" s="6"/>
      <c r="E829" s="136"/>
      <c r="F829" s="136"/>
      <c r="G829" s="136"/>
      <c r="H829" s="136"/>
      <c r="I829" s="136"/>
      <c r="J829" s="136"/>
      <c r="K829" s="136"/>
      <c r="L829" s="137"/>
      <c r="M829" s="136"/>
      <c r="N829" s="136"/>
      <c r="O829" s="136"/>
      <c r="P829" s="7"/>
      <c r="Q829" s="6"/>
      <c r="R829" s="6"/>
      <c r="S829" s="6"/>
      <c r="T829" s="6"/>
      <c r="U829" s="6"/>
      <c r="V829" s="7"/>
      <c r="W829" s="7"/>
      <c r="X829" s="136"/>
      <c r="Y829" s="7"/>
      <c r="Z829" s="7"/>
      <c r="AA829" s="7"/>
      <c r="AB829" s="6"/>
      <c r="AC829" s="6"/>
      <c r="AD829" s="6"/>
      <c r="AE829" s="6"/>
      <c r="AF829" s="6"/>
    </row>
    <row r="830" ht="14.25" customHeight="1">
      <c r="A830" s="6"/>
      <c r="B830" s="6"/>
      <c r="C830" s="6"/>
      <c r="D830" s="6"/>
      <c r="E830" s="136"/>
      <c r="F830" s="136"/>
      <c r="G830" s="136"/>
      <c r="H830" s="136"/>
      <c r="I830" s="136"/>
      <c r="J830" s="136"/>
      <c r="K830" s="136"/>
      <c r="L830" s="137"/>
      <c r="M830" s="136"/>
      <c r="N830" s="136"/>
      <c r="O830" s="136"/>
      <c r="P830" s="7"/>
      <c r="Q830" s="6"/>
      <c r="R830" s="6"/>
      <c r="S830" s="6"/>
      <c r="T830" s="6"/>
      <c r="U830" s="6"/>
      <c r="V830" s="7"/>
      <c r="W830" s="7"/>
      <c r="X830" s="136"/>
      <c r="Y830" s="7"/>
      <c r="Z830" s="7"/>
      <c r="AA830" s="7"/>
      <c r="AB830" s="6"/>
      <c r="AC830" s="6"/>
      <c r="AD830" s="6"/>
      <c r="AE830" s="6"/>
      <c r="AF830" s="6"/>
    </row>
    <row r="831" ht="14.25" customHeight="1">
      <c r="A831" s="6"/>
      <c r="B831" s="6"/>
      <c r="C831" s="6"/>
      <c r="D831" s="6"/>
      <c r="E831" s="136"/>
      <c r="F831" s="136"/>
      <c r="G831" s="136"/>
      <c r="H831" s="136"/>
      <c r="I831" s="136"/>
      <c r="J831" s="136"/>
      <c r="K831" s="136"/>
      <c r="L831" s="137"/>
      <c r="M831" s="136"/>
      <c r="N831" s="136"/>
      <c r="O831" s="136"/>
      <c r="P831" s="7"/>
      <c r="Q831" s="6"/>
      <c r="R831" s="6"/>
      <c r="S831" s="6"/>
      <c r="T831" s="6"/>
      <c r="U831" s="6"/>
      <c r="V831" s="7"/>
      <c r="W831" s="7"/>
      <c r="X831" s="136"/>
      <c r="Y831" s="7"/>
      <c r="Z831" s="7"/>
      <c r="AA831" s="7"/>
      <c r="AB831" s="6"/>
      <c r="AC831" s="6"/>
      <c r="AD831" s="6"/>
      <c r="AE831" s="6"/>
      <c r="AF831" s="6"/>
    </row>
    <row r="832" ht="14.25" customHeight="1">
      <c r="A832" s="6"/>
      <c r="B832" s="6"/>
      <c r="C832" s="6"/>
      <c r="D832" s="6"/>
      <c r="E832" s="136"/>
      <c r="F832" s="136"/>
      <c r="G832" s="136"/>
      <c r="H832" s="136"/>
      <c r="I832" s="136"/>
      <c r="J832" s="136"/>
      <c r="K832" s="136"/>
      <c r="L832" s="137"/>
      <c r="M832" s="136"/>
      <c r="N832" s="136"/>
      <c r="O832" s="136"/>
      <c r="P832" s="7"/>
      <c r="Q832" s="6"/>
      <c r="R832" s="6"/>
      <c r="S832" s="6"/>
      <c r="T832" s="6"/>
      <c r="U832" s="6"/>
      <c r="V832" s="7"/>
      <c r="W832" s="7"/>
      <c r="X832" s="136"/>
      <c r="Y832" s="7"/>
      <c r="Z832" s="7"/>
      <c r="AA832" s="7"/>
      <c r="AB832" s="6"/>
      <c r="AC832" s="6"/>
      <c r="AD832" s="6"/>
      <c r="AE832" s="6"/>
      <c r="AF832" s="6"/>
    </row>
    <row r="833" ht="14.25" customHeight="1">
      <c r="A833" s="6"/>
      <c r="B833" s="6"/>
      <c r="C833" s="6"/>
      <c r="D833" s="6"/>
      <c r="E833" s="136"/>
      <c r="F833" s="136"/>
      <c r="G833" s="136"/>
      <c r="H833" s="136"/>
      <c r="I833" s="136"/>
      <c r="J833" s="136"/>
      <c r="K833" s="136"/>
      <c r="L833" s="137"/>
      <c r="M833" s="136"/>
      <c r="N833" s="136"/>
      <c r="O833" s="136"/>
      <c r="P833" s="7"/>
      <c r="Q833" s="6"/>
      <c r="R833" s="6"/>
      <c r="S833" s="6"/>
      <c r="T833" s="6"/>
      <c r="U833" s="6"/>
      <c r="V833" s="7"/>
      <c r="W833" s="7"/>
      <c r="X833" s="136"/>
      <c r="Y833" s="7"/>
      <c r="Z833" s="7"/>
      <c r="AA833" s="7"/>
      <c r="AB833" s="6"/>
      <c r="AC833" s="6"/>
      <c r="AD833" s="6"/>
      <c r="AE833" s="6"/>
      <c r="AF833" s="6"/>
    </row>
    <row r="834" ht="14.25" customHeight="1">
      <c r="A834" s="6"/>
      <c r="B834" s="6"/>
      <c r="C834" s="6"/>
      <c r="D834" s="6"/>
      <c r="E834" s="136"/>
      <c r="F834" s="136"/>
      <c r="G834" s="136"/>
      <c r="H834" s="136"/>
      <c r="I834" s="136"/>
      <c r="J834" s="136"/>
      <c r="K834" s="136"/>
      <c r="L834" s="137"/>
      <c r="M834" s="136"/>
      <c r="N834" s="136"/>
      <c r="O834" s="136"/>
      <c r="P834" s="7"/>
      <c r="Q834" s="6"/>
      <c r="R834" s="6"/>
      <c r="S834" s="6"/>
      <c r="T834" s="6"/>
      <c r="U834" s="6"/>
      <c r="V834" s="7"/>
      <c r="W834" s="7"/>
      <c r="X834" s="136"/>
      <c r="Y834" s="7"/>
      <c r="Z834" s="7"/>
      <c r="AA834" s="7"/>
      <c r="AB834" s="6"/>
      <c r="AC834" s="6"/>
      <c r="AD834" s="6"/>
      <c r="AE834" s="6"/>
      <c r="AF834" s="6"/>
    </row>
    <row r="835" ht="14.25" customHeight="1">
      <c r="A835" s="6"/>
      <c r="B835" s="6"/>
      <c r="C835" s="6"/>
      <c r="D835" s="6"/>
      <c r="E835" s="136"/>
      <c r="F835" s="136"/>
      <c r="G835" s="136"/>
      <c r="H835" s="136"/>
      <c r="I835" s="136"/>
      <c r="J835" s="136"/>
      <c r="K835" s="136"/>
      <c r="L835" s="137"/>
      <c r="M835" s="136"/>
      <c r="N835" s="136"/>
      <c r="O835" s="136"/>
      <c r="P835" s="7"/>
      <c r="Q835" s="6"/>
      <c r="R835" s="6"/>
      <c r="S835" s="6"/>
      <c r="T835" s="6"/>
      <c r="U835" s="6"/>
      <c r="V835" s="7"/>
      <c r="W835" s="7"/>
      <c r="X835" s="136"/>
      <c r="Y835" s="7"/>
      <c r="Z835" s="7"/>
      <c r="AA835" s="7"/>
      <c r="AB835" s="6"/>
      <c r="AC835" s="6"/>
      <c r="AD835" s="6"/>
      <c r="AE835" s="6"/>
      <c r="AF835" s="6"/>
    </row>
    <row r="836" ht="14.25" customHeight="1">
      <c r="A836" s="6"/>
      <c r="B836" s="6"/>
      <c r="C836" s="6"/>
      <c r="D836" s="6"/>
      <c r="E836" s="136"/>
      <c r="F836" s="136"/>
      <c r="G836" s="136"/>
      <c r="H836" s="136"/>
      <c r="I836" s="136"/>
      <c r="J836" s="136"/>
      <c r="K836" s="136"/>
      <c r="L836" s="137"/>
      <c r="M836" s="136"/>
      <c r="N836" s="136"/>
      <c r="O836" s="136"/>
      <c r="P836" s="7"/>
      <c r="Q836" s="6"/>
      <c r="R836" s="6"/>
      <c r="S836" s="6"/>
      <c r="T836" s="6"/>
      <c r="U836" s="6"/>
      <c r="V836" s="7"/>
      <c r="W836" s="7"/>
      <c r="X836" s="136"/>
      <c r="Y836" s="7"/>
      <c r="Z836" s="7"/>
      <c r="AA836" s="7"/>
      <c r="AB836" s="6"/>
      <c r="AC836" s="6"/>
      <c r="AD836" s="6"/>
      <c r="AE836" s="6"/>
      <c r="AF836" s="6"/>
    </row>
    <row r="837" ht="14.25" customHeight="1">
      <c r="A837" s="6"/>
      <c r="B837" s="6"/>
      <c r="C837" s="6"/>
      <c r="D837" s="6"/>
      <c r="E837" s="136"/>
      <c r="F837" s="136"/>
      <c r="G837" s="136"/>
      <c r="H837" s="136"/>
      <c r="I837" s="136"/>
      <c r="J837" s="136"/>
      <c r="K837" s="136"/>
      <c r="L837" s="137"/>
      <c r="M837" s="136"/>
      <c r="N837" s="136"/>
      <c r="O837" s="136"/>
      <c r="P837" s="7"/>
      <c r="Q837" s="6"/>
      <c r="R837" s="6"/>
      <c r="S837" s="6"/>
      <c r="T837" s="6"/>
      <c r="U837" s="6"/>
      <c r="V837" s="7"/>
      <c r="W837" s="7"/>
      <c r="X837" s="136"/>
      <c r="Y837" s="7"/>
      <c r="Z837" s="7"/>
      <c r="AA837" s="7"/>
      <c r="AB837" s="6"/>
      <c r="AC837" s="6"/>
      <c r="AD837" s="6"/>
      <c r="AE837" s="6"/>
      <c r="AF837" s="6"/>
    </row>
    <row r="838" ht="14.25" customHeight="1">
      <c r="A838" s="6"/>
      <c r="B838" s="6"/>
      <c r="C838" s="6"/>
      <c r="D838" s="6"/>
      <c r="E838" s="136"/>
      <c r="F838" s="136"/>
      <c r="G838" s="136"/>
      <c r="H838" s="136"/>
      <c r="I838" s="136"/>
      <c r="J838" s="136"/>
      <c r="K838" s="136"/>
      <c r="L838" s="137"/>
      <c r="M838" s="136"/>
      <c r="N838" s="136"/>
      <c r="O838" s="136"/>
      <c r="P838" s="7"/>
      <c r="Q838" s="6"/>
      <c r="R838" s="6"/>
      <c r="S838" s="6"/>
      <c r="T838" s="6"/>
      <c r="U838" s="6"/>
      <c r="V838" s="7"/>
      <c r="W838" s="7"/>
      <c r="X838" s="136"/>
      <c r="Y838" s="7"/>
      <c r="Z838" s="7"/>
      <c r="AA838" s="7"/>
      <c r="AB838" s="6"/>
      <c r="AC838" s="6"/>
      <c r="AD838" s="6"/>
      <c r="AE838" s="6"/>
      <c r="AF838" s="6"/>
    </row>
    <row r="839" ht="14.25" customHeight="1">
      <c r="A839" s="6"/>
      <c r="B839" s="6"/>
      <c r="C839" s="6"/>
      <c r="D839" s="6"/>
      <c r="E839" s="136"/>
      <c r="F839" s="136"/>
      <c r="G839" s="136"/>
      <c r="H839" s="136"/>
      <c r="I839" s="136"/>
      <c r="J839" s="136"/>
      <c r="K839" s="136"/>
      <c r="L839" s="137"/>
      <c r="M839" s="136"/>
      <c r="N839" s="136"/>
      <c r="O839" s="136"/>
      <c r="P839" s="7"/>
      <c r="Q839" s="6"/>
      <c r="R839" s="6"/>
      <c r="S839" s="6"/>
      <c r="T839" s="6"/>
      <c r="U839" s="6"/>
      <c r="V839" s="7"/>
      <c r="W839" s="7"/>
      <c r="X839" s="136"/>
      <c r="Y839" s="7"/>
      <c r="Z839" s="7"/>
      <c r="AA839" s="7"/>
      <c r="AB839" s="6"/>
      <c r="AC839" s="6"/>
      <c r="AD839" s="6"/>
      <c r="AE839" s="6"/>
      <c r="AF839" s="6"/>
    </row>
    <row r="840" ht="14.25" customHeight="1">
      <c r="A840" s="6"/>
      <c r="B840" s="6"/>
      <c r="C840" s="6"/>
      <c r="D840" s="6"/>
      <c r="E840" s="136"/>
      <c r="F840" s="136"/>
      <c r="G840" s="136"/>
      <c r="H840" s="136"/>
      <c r="I840" s="136"/>
      <c r="J840" s="136"/>
      <c r="K840" s="136"/>
      <c r="L840" s="137"/>
      <c r="M840" s="136"/>
      <c r="N840" s="136"/>
      <c r="O840" s="136"/>
      <c r="P840" s="7"/>
      <c r="Q840" s="6"/>
      <c r="R840" s="6"/>
      <c r="S840" s="6"/>
      <c r="T840" s="6"/>
      <c r="U840" s="6"/>
      <c r="V840" s="7"/>
      <c r="W840" s="7"/>
      <c r="X840" s="136"/>
      <c r="Y840" s="7"/>
      <c r="Z840" s="7"/>
      <c r="AA840" s="7"/>
      <c r="AB840" s="6"/>
      <c r="AC840" s="6"/>
      <c r="AD840" s="6"/>
      <c r="AE840" s="6"/>
      <c r="AF840" s="6"/>
    </row>
    <row r="841" ht="14.25" customHeight="1">
      <c r="A841" s="6"/>
      <c r="B841" s="6"/>
      <c r="C841" s="6"/>
      <c r="D841" s="6"/>
      <c r="E841" s="136"/>
      <c r="F841" s="136"/>
      <c r="G841" s="136"/>
      <c r="H841" s="136"/>
      <c r="I841" s="136"/>
      <c r="J841" s="136"/>
      <c r="K841" s="136"/>
      <c r="L841" s="137"/>
      <c r="M841" s="136"/>
      <c r="N841" s="136"/>
      <c r="O841" s="136"/>
      <c r="P841" s="7"/>
      <c r="Q841" s="6"/>
      <c r="R841" s="6"/>
      <c r="S841" s="6"/>
      <c r="T841" s="6"/>
      <c r="U841" s="6"/>
      <c r="V841" s="7"/>
      <c r="W841" s="7"/>
      <c r="X841" s="136"/>
      <c r="Y841" s="7"/>
      <c r="Z841" s="7"/>
      <c r="AA841" s="7"/>
      <c r="AB841" s="6"/>
      <c r="AC841" s="6"/>
      <c r="AD841" s="6"/>
      <c r="AE841" s="6"/>
      <c r="AF841" s="6"/>
    </row>
    <row r="842" ht="14.25" customHeight="1">
      <c r="A842" s="6"/>
      <c r="B842" s="6"/>
      <c r="C842" s="6"/>
      <c r="D842" s="6"/>
      <c r="E842" s="136"/>
      <c r="F842" s="136"/>
      <c r="G842" s="136"/>
      <c r="H842" s="136"/>
      <c r="I842" s="136"/>
      <c r="J842" s="136"/>
      <c r="K842" s="136"/>
      <c r="L842" s="137"/>
      <c r="M842" s="136"/>
      <c r="N842" s="136"/>
      <c r="O842" s="136"/>
      <c r="P842" s="7"/>
      <c r="Q842" s="6"/>
      <c r="R842" s="6"/>
      <c r="S842" s="6"/>
      <c r="T842" s="6"/>
      <c r="U842" s="6"/>
      <c r="V842" s="7"/>
      <c r="W842" s="7"/>
      <c r="X842" s="136"/>
      <c r="Y842" s="7"/>
      <c r="Z842" s="7"/>
      <c r="AA842" s="7"/>
      <c r="AB842" s="6"/>
      <c r="AC842" s="6"/>
      <c r="AD842" s="6"/>
      <c r="AE842" s="6"/>
      <c r="AF842" s="6"/>
    </row>
    <row r="843" ht="14.25" customHeight="1">
      <c r="A843" s="6"/>
      <c r="B843" s="6"/>
      <c r="C843" s="6"/>
      <c r="D843" s="6"/>
      <c r="E843" s="136"/>
      <c r="F843" s="136"/>
      <c r="G843" s="136"/>
      <c r="H843" s="136"/>
      <c r="I843" s="136"/>
      <c r="J843" s="136"/>
      <c r="K843" s="136"/>
      <c r="L843" s="137"/>
      <c r="M843" s="136"/>
      <c r="N843" s="136"/>
      <c r="O843" s="136"/>
      <c r="P843" s="7"/>
      <c r="Q843" s="6"/>
      <c r="R843" s="6"/>
      <c r="S843" s="6"/>
      <c r="T843" s="6"/>
      <c r="U843" s="6"/>
      <c r="V843" s="7"/>
      <c r="W843" s="7"/>
      <c r="X843" s="136"/>
      <c r="Y843" s="7"/>
      <c r="Z843" s="7"/>
      <c r="AA843" s="7"/>
      <c r="AB843" s="6"/>
      <c r="AC843" s="6"/>
      <c r="AD843" s="6"/>
      <c r="AE843" s="6"/>
      <c r="AF843" s="6"/>
    </row>
    <row r="844" ht="14.25" customHeight="1">
      <c r="A844" s="6"/>
      <c r="B844" s="6"/>
      <c r="C844" s="6"/>
      <c r="D844" s="6"/>
      <c r="E844" s="136"/>
      <c r="F844" s="136"/>
      <c r="G844" s="136"/>
      <c r="H844" s="136"/>
      <c r="I844" s="136"/>
      <c r="J844" s="136"/>
      <c r="K844" s="136"/>
      <c r="L844" s="137"/>
      <c r="M844" s="136"/>
      <c r="N844" s="136"/>
      <c r="O844" s="136"/>
      <c r="P844" s="7"/>
      <c r="Q844" s="6"/>
      <c r="R844" s="6"/>
      <c r="S844" s="6"/>
      <c r="T844" s="6"/>
      <c r="U844" s="6"/>
      <c r="V844" s="7"/>
      <c r="W844" s="7"/>
      <c r="X844" s="136"/>
      <c r="Y844" s="7"/>
      <c r="Z844" s="7"/>
      <c r="AA844" s="7"/>
      <c r="AB844" s="6"/>
      <c r="AC844" s="6"/>
      <c r="AD844" s="6"/>
      <c r="AE844" s="6"/>
      <c r="AF844" s="6"/>
    </row>
    <row r="845" ht="14.25" customHeight="1">
      <c r="A845" s="6"/>
      <c r="B845" s="6"/>
      <c r="C845" s="6"/>
      <c r="D845" s="6"/>
      <c r="E845" s="136"/>
      <c r="F845" s="136"/>
      <c r="G845" s="136"/>
      <c r="H845" s="136"/>
      <c r="I845" s="136"/>
      <c r="J845" s="136"/>
      <c r="K845" s="136"/>
      <c r="L845" s="137"/>
      <c r="M845" s="136"/>
      <c r="N845" s="136"/>
      <c r="O845" s="136"/>
      <c r="P845" s="7"/>
      <c r="Q845" s="6"/>
      <c r="R845" s="6"/>
      <c r="S845" s="6"/>
      <c r="T845" s="6"/>
      <c r="U845" s="6"/>
      <c r="V845" s="7"/>
      <c r="W845" s="7"/>
      <c r="X845" s="136"/>
      <c r="Y845" s="7"/>
      <c r="Z845" s="7"/>
      <c r="AA845" s="7"/>
      <c r="AB845" s="6"/>
      <c r="AC845" s="6"/>
      <c r="AD845" s="6"/>
      <c r="AE845" s="6"/>
      <c r="AF845" s="6"/>
    </row>
    <row r="846" ht="14.25" customHeight="1">
      <c r="A846" s="6"/>
      <c r="B846" s="6"/>
      <c r="C846" s="6"/>
      <c r="D846" s="6"/>
      <c r="E846" s="136"/>
      <c r="F846" s="136"/>
      <c r="G846" s="136"/>
      <c r="H846" s="136"/>
      <c r="I846" s="136"/>
      <c r="J846" s="136"/>
      <c r="K846" s="136"/>
      <c r="L846" s="137"/>
      <c r="M846" s="136"/>
      <c r="N846" s="136"/>
      <c r="O846" s="136"/>
      <c r="P846" s="7"/>
      <c r="Q846" s="6"/>
      <c r="R846" s="6"/>
      <c r="S846" s="6"/>
      <c r="T846" s="6"/>
      <c r="U846" s="6"/>
      <c r="V846" s="7"/>
      <c r="W846" s="7"/>
      <c r="X846" s="136"/>
      <c r="Y846" s="7"/>
      <c r="Z846" s="7"/>
      <c r="AA846" s="7"/>
      <c r="AB846" s="6"/>
      <c r="AC846" s="6"/>
      <c r="AD846" s="6"/>
      <c r="AE846" s="6"/>
      <c r="AF846" s="6"/>
    </row>
    <row r="847" ht="14.25" customHeight="1">
      <c r="A847" s="6"/>
      <c r="B847" s="6"/>
      <c r="C847" s="6"/>
      <c r="D847" s="6"/>
      <c r="E847" s="136"/>
      <c r="F847" s="136"/>
      <c r="G847" s="136"/>
      <c r="H847" s="136"/>
      <c r="I847" s="136"/>
      <c r="J847" s="136"/>
      <c r="K847" s="136"/>
      <c r="L847" s="137"/>
      <c r="M847" s="136"/>
      <c r="N847" s="136"/>
      <c r="O847" s="136"/>
      <c r="P847" s="7"/>
      <c r="Q847" s="6"/>
      <c r="R847" s="6"/>
      <c r="S847" s="6"/>
      <c r="T847" s="6"/>
      <c r="U847" s="6"/>
      <c r="V847" s="7"/>
      <c r="W847" s="7"/>
      <c r="X847" s="136"/>
      <c r="Y847" s="7"/>
      <c r="Z847" s="7"/>
      <c r="AA847" s="7"/>
      <c r="AB847" s="6"/>
      <c r="AC847" s="6"/>
      <c r="AD847" s="6"/>
      <c r="AE847" s="6"/>
      <c r="AF847" s="6"/>
    </row>
    <row r="848" ht="14.25" customHeight="1">
      <c r="A848" s="6"/>
      <c r="B848" s="6"/>
      <c r="C848" s="6"/>
      <c r="D848" s="6"/>
      <c r="E848" s="136"/>
      <c r="F848" s="136"/>
      <c r="G848" s="136"/>
      <c r="H848" s="136"/>
      <c r="I848" s="136"/>
      <c r="J848" s="136"/>
      <c r="K848" s="136"/>
      <c r="L848" s="137"/>
      <c r="M848" s="136"/>
      <c r="N848" s="136"/>
      <c r="O848" s="136"/>
      <c r="P848" s="7"/>
      <c r="Q848" s="6"/>
      <c r="R848" s="6"/>
      <c r="S848" s="6"/>
      <c r="T848" s="6"/>
      <c r="U848" s="6"/>
      <c r="V848" s="7"/>
      <c r="W848" s="7"/>
      <c r="X848" s="136"/>
      <c r="Y848" s="7"/>
      <c r="Z848" s="7"/>
      <c r="AA848" s="7"/>
      <c r="AB848" s="6"/>
      <c r="AC848" s="6"/>
      <c r="AD848" s="6"/>
      <c r="AE848" s="6"/>
      <c r="AF848" s="6"/>
    </row>
    <row r="849" ht="14.25" customHeight="1">
      <c r="A849" s="6"/>
      <c r="B849" s="6"/>
      <c r="C849" s="6"/>
      <c r="D849" s="6"/>
      <c r="E849" s="136"/>
      <c r="F849" s="136"/>
      <c r="G849" s="136"/>
      <c r="H849" s="136"/>
      <c r="I849" s="136"/>
      <c r="J849" s="136"/>
      <c r="K849" s="136"/>
      <c r="L849" s="137"/>
      <c r="M849" s="136"/>
      <c r="N849" s="136"/>
      <c r="O849" s="136"/>
      <c r="P849" s="7"/>
      <c r="Q849" s="6"/>
      <c r="R849" s="6"/>
      <c r="S849" s="6"/>
      <c r="T849" s="6"/>
      <c r="U849" s="6"/>
      <c r="V849" s="7"/>
      <c r="W849" s="7"/>
      <c r="X849" s="136"/>
      <c r="Y849" s="7"/>
      <c r="Z849" s="7"/>
      <c r="AA849" s="7"/>
      <c r="AB849" s="6"/>
      <c r="AC849" s="6"/>
      <c r="AD849" s="6"/>
      <c r="AE849" s="6"/>
      <c r="AF849" s="6"/>
    </row>
    <row r="850" ht="14.25" customHeight="1">
      <c r="A850" s="6"/>
      <c r="B850" s="6"/>
      <c r="C850" s="6"/>
      <c r="D850" s="6"/>
      <c r="E850" s="136"/>
      <c r="F850" s="136"/>
      <c r="G850" s="136"/>
      <c r="H850" s="136"/>
      <c r="I850" s="136"/>
      <c r="J850" s="136"/>
      <c r="K850" s="136"/>
      <c r="L850" s="137"/>
      <c r="M850" s="136"/>
      <c r="N850" s="136"/>
      <c r="O850" s="136"/>
      <c r="P850" s="7"/>
      <c r="Q850" s="6"/>
      <c r="R850" s="6"/>
      <c r="S850" s="6"/>
      <c r="T850" s="6"/>
      <c r="U850" s="6"/>
      <c r="V850" s="7"/>
      <c r="W850" s="7"/>
      <c r="X850" s="136"/>
      <c r="Y850" s="7"/>
      <c r="Z850" s="7"/>
      <c r="AA850" s="7"/>
      <c r="AB850" s="6"/>
      <c r="AC850" s="6"/>
      <c r="AD850" s="6"/>
      <c r="AE850" s="6"/>
      <c r="AF850" s="6"/>
    </row>
    <row r="851" ht="14.25" customHeight="1">
      <c r="A851" s="6"/>
      <c r="B851" s="6"/>
      <c r="C851" s="6"/>
      <c r="D851" s="6"/>
      <c r="E851" s="136"/>
      <c r="F851" s="136"/>
      <c r="G851" s="136"/>
      <c r="H851" s="136"/>
      <c r="I851" s="136"/>
      <c r="J851" s="136"/>
      <c r="K851" s="136"/>
      <c r="L851" s="137"/>
      <c r="M851" s="136"/>
      <c r="N851" s="136"/>
      <c r="O851" s="136"/>
      <c r="P851" s="7"/>
      <c r="Q851" s="6"/>
      <c r="R851" s="6"/>
      <c r="S851" s="6"/>
      <c r="T851" s="6"/>
      <c r="U851" s="6"/>
      <c r="V851" s="7"/>
      <c r="W851" s="7"/>
      <c r="X851" s="136"/>
      <c r="Y851" s="7"/>
      <c r="Z851" s="7"/>
      <c r="AA851" s="7"/>
      <c r="AB851" s="6"/>
      <c r="AC851" s="6"/>
      <c r="AD851" s="6"/>
      <c r="AE851" s="6"/>
      <c r="AF851" s="6"/>
    </row>
    <row r="852" ht="14.25" customHeight="1">
      <c r="A852" s="6"/>
      <c r="B852" s="6"/>
      <c r="C852" s="6"/>
      <c r="D852" s="6"/>
      <c r="E852" s="136"/>
      <c r="F852" s="136"/>
      <c r="G852" s="136"/>
      <c r="H852" s="136"/>
      <c r="I852" s="136"/>
      <c r="J852" s="136"/>
      <c r="K852" s="136"/>
      <c r="L852" s="137"/>
      <c r="M852" s="136"/>
      <c r="N852" s="136"/>
      <c r="O852" s="136"/>
      <c r="P852" s="7"/>
      <c r="Q852" s="6"/>
      <c r="R852" s="6"/>
      <c r="S852" s="6"/>
      <c r="T852" s="6"/>
      <c r="U852" s="6"/>
      <c r="V852" s="7"/>
      <c r="W852" s="7"/>
      <c r="X852" s="136"/>
      <c r="Y852" s="7"/>
      <c r="Z852" s="7"/>
      <c r="AA852" s="7"/>
      <c r="AB852" s="6"/>
      <c r="AC852" s="6"/>
      <c r="AD852" s="6"/>
      <c r="AE852" s="6"/>
      <c r="AF852" s="6"/>
    </row>
    <row r="853" ht="14.25" customHeight="1">
      <c r="A853" s="6"/>
      <c r="B853" s="6"/>
      <c r="C853" s="6"/>
      <c r="D853" s="6"/>
      <c r="E853" s="136"/>
      <c r="F853" s="136"/>
      <c r="G853" s="136"/>
      <c r="H853" s="136"/>
      <c r="I853" s="136"/>
      <c r="J853" s="136"/>
      <c r="K853" s="136"/>
      <c r="L853" s="137"/>
      <c r="M853" s="136"/>
      <c r="N853" s="136"/>
      <c r="O853" s="136"/>
      <c r="P853" s="7"/>
      <c r="Q853" s="6"/>
      <c r="R853" s="6"/>
      <c r="S853" s="6"/>
      <c r="T853" s="6"/>
      <c r="U853" s="6"/>
      <c r="V853" s="7"/>
      <c r="W853" s="7"/>
      <c r="X853" s="136"/>
      <c r="Y853" s="7"/>
      <c r="Z853" s="7"/>
      <c r="AA853" s="7"/>
      <c r="AB853" s="6"/>
      <c r="AC853" s="6"/>
      <c r="AD853" s="6"/>
      <c r="AE853" s="6"/>
      <c r="AF853" s="6"/>
    </row>
    <row r="854" ht="14.25" customHeight="1">
      <c r="A854" s="6"/>
      <c r="B854" s="6"/>
      <c r="C854" s="6"/>
      <c r="D854" s="6"/>
      <c r="E854" s="136"/>
      <c r="F854" s="136"/>
      <c r="G854" s="136"/>
      <c r="H854" s="136"/>
      <c r="I854" s="136"/>
      <c r="J854" s="136"/>
      <c r="K854" s="136"/>
      <c r="L854" s="137"/>
      <c r="M854" s="136"/>
      <c r="N854" s="136"/>
      <c r="O854" s="136"/>
      <c r="P854" s="7"/>
      <c r="Q854" s="6"/>
      <c r="R854" s="6"/>
      <c r="S854" s="6"/>
      <c r="T854" s="6"/>
      <c r="U854" s="6"/>
      <c r="V854" s="7"/>
      <c r="W854" s="7"/>
      <c r="X854" s="136"/>
      <c r="Y854" s="7"/>
      <c r="Z854" s="7"/>
      <c r="AA854" s="7"/>
      <c r="AB854" s="6"/>
      <c r="AC854" s="6"/>
      <c r="AD854" s="6"/>
      <c r="AE854" s="6"/>
      <c r="AF854" s="6"/>
    </row>
    <row r="855" ht="14.25" customHeight="1">
      <c r="A855" s="6"/>
      <c r="B855" s="6"/>
      <c r="C855" s="6"/>
      <c r="D855" s="6"/>
      <c r="E855" s="136"/>
      <c r="F855" s="136"/>
      <c r="G855" s="136"/>
      <c r="H855" s="136"/>
      <c r="I855" s="136"/>
      <c r="J855" s="136"/>
      <c r="K855" s="136"/>
      <c r="L855" s="137"/>
      <c r="M855" s="136"/>
      <c r="N855" s="136"/>
      <c r="O855" s="136"/>
      <c r="P855" s="7"/>
      <c r="Q855" s="6"/>
      <c r="R855" s="6"/>
      <c r="S855" s="6"/>
      <c r="T855" s="6"/>
      <c r="U855" s="6"/>
      <c r="V855" s="7"/>
      <c r="W855" s="7"/>
      <c r="X855" s="136"/>
      <c r="Y855" s="7"/>
      <c r="Z855" s="7"/>
      <c r="AA855" s="7"/>
      <c r="AB855" s="6"/>
      <c r="AC855" s="6"/>
      <c r="AD855" s="6"/>
      <c r="AE855" s="6"/>
      <c r="AF855" s="6"/>
    </row>
    <row r="856" ht="14.25" customHeight="1">
      <c r="A856" s="6"/>
      <c r="B856" s="6"/>
      <c r="C856" s="6"/>
      <c r="D856" s="6"/>
      <c r="E856" s="136"/>
      <c r="F856" s="136"/>
      <c r="G856" s="136"/>
      <c r="H856" s="136"/>
      <c r="I856" s="136"/>
      <c r="J856" s="136"/>
      <c r="K856" s="136"/>
      <c r="L856" s="137"/>
      <c r="M856" s="136"/>
      <c r="N856" s="136"/>
      <c r="O856" s="136"/>
      <c r="P856" s="7"/>
      <c r="Q856" s="6"/>
      <c r="R856" s="6"/>
      <c r="S856" s="6"/>
      <c r="T856" s="6"/>
      <c r="U856" s="6"/>
      <c r="V856" s="7"/>
      <c r="W856" s="7"/>
      <c r="X856" s="136"/>
      <c r="Y856" s="7"/>
      <c r="Z856" s="7"/>
      <c r="AA856" s="7"/>
      <c r="AB856" s="6"/>
      <c r="AC856" s="6"/>
      <c r="AD856" s="6"/>
      <c r="AE856" s="6"/>
      <c r="AF856" s="6"/>
    </row>
    <row r="857" ht="14.25" customHeight="1">
      <c r="A857" s="6"/>
      <c r="B857" s="6"/>
      <c r="C857" s="6"/>
      <c r="D857" s="6"/>
      <c r="E857" s="136"/>
      <c r="F857" s="136"/>
      <c r="G857" s="136"/>
      <c r="H857" s="136"/>
      <c r="I857" s="136"/>
      <c r="J857" s="136"/>
      <c r="K857" s="136"/>
      <c r="L857" s="137"/>
      <c r="M857" s="136"/>
      <c r="N857" s="136"/>
      <c r="O857" s="136"/>
      <c r="P857" s="7"/>
      <c r="Q857" s="6"/>
      <c r="R857" s="6"/>
      <c r="S857" s="6"/>
      <c r="T857" s="6"/>
      <c r="U857" s="6"/>
      <c r="V857" s="7"/>
      <c r="W857" s="7"/>
      <c r="X857" s="136"/>
      <c r="Y857" s="7"/>
      <c r="Z857" s="7"/>
      <c r="AA857" s="7"/>
      <c r="AB857" s="6"/>
      <c r="AC857" s="6"/>
      <c r="AD857" s="6"/>
      <c r="AE857" s="6"/>
      <c r="AF857" s="6"/>
    </row>
    <row r="858" ht="14.25" customHeight="1">
      <c r="A858" s="6"/>
      <c r="B858" s="6"/>
      <c r="C858" s="6"/>
      <c r="D858" s="6"/>
      <c r="E858" s="136"/>
      <c r="F858" s="136"/>
      <c r="G858" s="136"/>
      <c r="H858" s="136"/>
      <c r="I858" s="136"/>
      <c r="J858" s="136"/>
      <c r="K858" s="136"/>
      <c r="L858" s="137"/>
      <c r="M858" s="136"/>
      <c r="N858" s="136"/>
      <c r="O858" s="136"/>
      <c r="P858" s="7"/>
      <c r="Q858" s="6"/>
      <c r="R858" s="6"/>
      <c r="S858" s="6"/>
      <c r="T858" s="6"/>
      <c r="U858" s="6"/>
      <c r="V858" s="7"/>
      <c r="W858" s="7"/>
      <c r="X858" s="136"/>
      <c r="Y858" s="7"/>
      <c r="Z858" s="7"/>
      <c r="AA858" s="7"/>
      <c r="AB858" s="6"/>
      <c r="AC858" s="6"/>
      <c r="AD858" s="6"/>
      <c r="AE858" s="6"/>
      <c r="AF858" s="6"/>
    </row>
    <row r="859" ht="14.25" customHeight="1">
      <c r="A859" s="6"/>
      <c r="B859" s="6"/>
      <c r="C859" s="6"/>
      <c r="D859" s="6"/>
      <c r="E859" s="136"/>
      <c r="F859" s="136"/>
      <c r="G859" s="136"/>
      <c r="H859" s="136"/>
      <c r="I859" s="136"/>
      <c r="J859" s="136"/>
      <c r="K859" s="136"/>
      <c r="L859" s="137"/>
      <c r="M859" s="136"/>
      <c r="N859" s="136"/>
      <c r="O859" s="136"/>
      <c r="P859" s="7"/>
      <c r="Q859" s="6"/>
      <c r="R859" s="6"/>
      <c r="S859" s="6"/>
      <c r="T859" s="6"/>
      <c r="U859" s="6"/>
      <c r="V859" s="7"/>
      <c r="W859" s="7"/>
      <c r="X859" s="136"/>
      <c r="Y859" s="7"/>
      <c r="Z859" s="7"/>
      <c r="AA859" s="7"/>
      <c r="AB859" s="6"/>
      <c r="AC859" s="6"/>
      <c r="AD859" s="6"/>
      <c r="AE859" s="6"/>
      <c r="AF859" s="6"/>
    </row>
    <row r="860" ht="14.25" customHeight="1">
      <c r="A860" s="6"/>
      <c r="B860" s="6"/>
      <c r="C860" s="6"/>
      <c r="D860" s="6"/>
      <c r="E860" s="136"/>
      <c r="F860" s="136"/>
      <c r="G860" s="136"/>
      <c r="H860" s="136"/>
      <c r="I860" s="136"/>
      <c r="J860" s="136"/>
      <c r="K860" s="136"/>
      <c r="L860" s="137"/>
      <c r="M860" s="136"/>
      <c r="N860" s="136"/>
      <c r="O860" s="136"/>
      <c r="P860" s="7"/>
      <c r="Q860" s="6"/>
      <c r="R860" s="6"/>
      <c r="S860" s="6"/>
      <c r="T860" s="6"/>
      <c r="U860" s="6"/>
      <c r="V860" s="7"/>
      <c r="W860" s="7"/>
      <c r="X860" s="136"/>
      <c r="Y860" s="7"/>
      <c r="Z860" s="7"/>
      <c r="AA860" s="7"/>
      <c r="AB860" s="6"/>
      <c r="AC860" s="6"/>
      <c r="AD860" s="6"/>
      <c r="AE860" s="6"/>
      <c r="AF860" s="6"/>
    </row>
    <row r="861" ht="14.25" customHeight="1">
      <c r="A861" s="6"/>
      <c r="B861" s="6"/>
      <c r="C861" s="6"/>
      <c r="D861" s="6"/>
      <c r="E861" s="136"/>
      <c r="F861" s="136"/>
      <c r="G861" s="136"/>
      <c r="H861" s="136"/>
      <c r="I861" s="136"/>
      <c r="J861" s="136"/>
      <c r="K861" s="136"/>
      <c r="L861" s="137"/>
      <c r="M861" s="136"/>
      <c r="N861" s="136"/>
      <c r="O861" s="136"/>
      <c r="P861" s="7"/>
      <c r="Q861" s="6"/>
      <c r="R861" s="6"/>
      <c r="S861" s="6"/>
      <c r="T861" s="6"/>
      <c r="U861" s="6"/>
      <c r="V861" s="7"/>
      <c r="W861" s="7"/>
      <c r="X861" s="136"/>
      <c r="Y861" s="7"/>
      <c r="Z861" s="7"/>
      <c r="AA861" s="7"/>
      <c r="AB861" s="6"/>
      <c r="AC861" s="6"/>
      <c r="AD861" s="6"/>
      <c r="AE861" s="6"/>
      <c r="AF861" s="6"/>
    </row>
    <row r="862" ht="14.25" customHeight="1">
      <c r="A862" s="6"/>
      <c r="B862" s="6"/>
      <c r="C862" s="6"/>
      <c r="D862" s="6"/>
      <c r="E862" s="136"/>
      <c r="F862" s="136"/>
      <c r="G862" s="136"/>
      <c r="H862" s="136"/>
      <c r="I862" s="136"/>
      <c r="J862" s="136"/>
      <c r="K862" s="136"/>
      <c r="L862" s="137"/>
      <c r="M862" s="136"/>
      <c r="N862" s="136"/>
      <c r="O862" s="136"/>
      <c r="P862" s="7"/>
      <c r="Q862" s="6"/>
      <c r="R862" s="6"/>
      <c r="S862" s="6"/>
      <c r="T862" s="6"/>
      <c r="U862" s="6"/>
      <c r="V862" s="7"/>
      <c r="W862" s="7"/>
      <c r="X862" s="136"/>
      <c r="Y862" s="7"/>
      <c r="Z862" s="7"/>
      <c r="AA862" s="7"/>
      <c r="AB862" s="6"/>
      <c r="AC862" s="6"/>
      <c r="AD862" s="6"/>
      <c r="AE862" s="6"/>
      <c r="AF862" s="6"/>
    </row>
    <row r="863" ht="14.25" customHeight="1">
      <c r="A863" s="6"/>
      <c r="B863" s="6"/>
      <c r="C863" s="6"/>
      <c r="D863" s="6"/>
      <c r="E863" s="136"/>
      <c r="F863" s="136"/>
      <c r="G863" s="136"/>
      <c r="H863" s="136"/>
      <c r="I863" s="136"/>
      <c r="J863" s="136"/>
      <c r="K863" s="136"/>
      <c r="L863" s="137"/>
      <c r="M863" s="136"/>
      <c r="N863" s="136"/>
      <c r="O863" s="136"/>
      <c r="P863" s="7"/>
      <c r="Q863" s="6"/>
      <c r="R863" s="6"/>
      <c r="S863" s="6"/>
      <c r="T863" s="6"/>
      <c r="U863" s="6"/>
      <c r="V863" s="7"/>
      <c r="W863" s="7"/>
      <c r="X863" s="136"/>
      <c r="Y863" s="7"/>
      <c r="Z863" s="7"/>
      <c r="AA863" s="7"/>
      <c r="AB863" s="6"/>
      <c r="AC863" s="6"/>
      <c r="AD863" s="6"/>
      <c r="AE863" s="6"/>
      <c r="AF863" s="6"/>
    </row>
    <row r="864" ht="14.25" customHeight="1">
      <c r="A864" s="6"/>
      <c r="B864" s="6"/>
      <c r="C864" s="6"/>
      <c r="D864" s="6"/>
      <c r="E864" s="136"/>
      <c r="F864" s="136"/>
      <c r="G864" s="136"/>
      <c r="H864" s="136"/>
      <c r="I864" s="136"/>
      <c r="J864" s="136"/>
      <c r="K864" s="136"/>
      <c r="L864" s="137"/>
      <c r="M864" s="136"/>
      <c r="N864" s="136"/>
      <c r="O864" s="136"/>
      <c r="P864" s="7"/>
      <c r="Q864" s="6"/>
      <c r="R864" s="6"/>
      <c r="S864" s="6"/>
      <c r="T864" s="6"/>
      <c r="U864" s="6"/>
      <c r="V864" s="7"/>
      <c r="W864" s="7"/>
      <c r="X864" s="136"/>
      <c r="Y864" s="7"/>
      <c r="Z864" s="7"/>
      <c r="AA864" s="7"/>
      <c r="AB864" s="6"/>
      <c r="AC864" s="6"/>
      <c r="AD864" s="6"/>
      <c r="AE864" s="6"/>
      <c r="AF864" s="6"/>
    </row>
    <row r="865" ht="14.25" customHeight="1">
      <c r="A865" s="6"/>
      <c r="B865" s="6"/>
      <c r="C865" s="6"/>
      <c r="D865" s="6"/>
      <c r="E865" s="136"/>
      <c r="F865" s="136"/>
      <c r="G865" s="136"/>
      <c r="H865" s="136"/>
      <c r="I865" s="136"/>
      <c r="J865" s="136"/>
      <c r="K865" s="136"/>
      <c r="L865" s="137"/>
      <c r="M865" s="136"/>
      <c r="N865" s="136"/>
      <c r="O865" s="136"/>
      <c r="P865" s="7"/>
      <c r="Q865" s="6"/>
      <c r="R865" s="6"/>
      <c r="S865" s="6"/>
      <c r="T865" s="6"/>
      <c r="U865" s="6"/>
      <c r="V865" s="7"/>
      <c r="W865" s="7"/>
      <c r="X865" s="136"/>
      <c r="Y865" s="7"/>
      <c r="Z865" s="7"/>
      <c r="AA865" s="7"/>
      <c r="AB865" s="6"/>
      <c r="AC865" s="6"/>
      <c r="AD865" s="6"/>
      <c r="AE865" s="6"/>
      <c r="AF865" s="6"/>
    </row>
    <row r="866" ht="14.25" customHeight="1">
      <c r="A866" s="6"/>
      <c r="B866" s="6"/>
      <c r="C866" s="6"/>
      <c r="D866" s="6"/>
      <c r="E866" s="136"/>
      <c r="F866" s="136"/>
      <c r="G866" s="136"/>
      <c r="H866" s="136"/>
      <c r="I866" s="136"/>
      <c r="J866" s="136"/>
      <c r="K866" s="136"/>
      <c r="L866" s="137"/>
      <c r="M866" s="136"/>
      <c r="N866" s="136"/>
      <c r="O866" s="136"/>
      <c r="P866" s="7"/>
      <c r="Q866" s="6"/>
      <c r="R866" s="6"/>
      <c r="S866" s="6"/>
      <c r="T866" s="6"/>
      <c r="U866" s="6"/>
      <c r="V866" s="7"/>
      <c r="W866" s="7"/>
      <c r="X866" s="136"/>
      <c r="Y866" s="7"/>
      <c r="Z866" s="7"/>
      <c r="AA866" s="7"/>
      <c r="AB866" s="6"/>
      <c r="AC866" s="6"/>
      <c r="AD866" s="6"/>
      <c r="AE866" s="6"/>
      <c r="AF866" s="6"/>
    </row>
    <row r="867" ht="14.25" customHeight="1">
      <c r="A867" s="6"/>
      <c r="B867" s="6"/>
      <c r="C867" s="6"/>
      <c r="D867" s="6"/>
      <c r="E867" s="136"/>
      <c r="F867" s="136"/>
      <c r="G867" s="136"/>
      <c r="H867" s="136"/>
      <c r="I867" s="136"/>
      <c r="J867" s="136"/>
      <c r="K867" s="136"/>
      <c r="L867" s="137"/>
      <c r="M867" s="136"/>
      <c r="N867" s="136"/>
      <c r="O867" s="136"/>
      <c r="P867" s="7"/>
      <c r="Q867" s="6"/>
      <c r="R867" s="6"/>
      <c r="S867" s="6"/>
      <c r="T867" s="6"/>
      <c r="U867" s="6"/>
      <c r="V867" s="7"/>
      <c r="W867" s="7"/>
      <c r="X867" s="136"/>
      <c r="Y867" s="7"/>
      <c r="Z867" s="7"/>
      <c r="AA867" s="7"/>
      <c r="AB867" s="6"/>
      <c r="AC867" s="6"/>
      <c r="AD867" s="6"/>
      <c r="AE867" s="6"/>
      <c r="AF867" s="6"/>
    </row>
    <row r="868" ht="14.25" customHeight="1">
      <c r="A868" s="6"/>
      <c r="B868" s="6"/>
      <c r="C868" s="6"/>
      <c r="D868" s="6"/>
      <c r="E868" s="136"/>
      <c r="F868" s="136"/>
      <c r="G868" s="136"/>
      <c r="H868" s="136"/>
      <c r="I868" s="136"/>
      <c r="J868" s="136"/>
      <c r="K868" s="136"/>
      <c r="L868" s="137"/>
      <c r="M868" s="136"/>
      <c r="N868" s="136"/>
      <c r="O868" s="136"/>
      <c r="P868" s="7"/>
      <c r="Q868" s="6"/>
      <c r="R868" s="6"/>
      <c r="S868" s="6"/>
      <c r="T868" s="6"/>
      <c r="U868" s="6"/>
      <c r="V868" s="7"/>
      <c r="W868" s="7"/>
      <c r="X868" s="136"/>
      <c r="Y868" s="7"/>
      <c r="Z868" s="7"/>
      <c r="AA868" s="7"/>
      <c r="AB868" s="6"/>
      <c r="AC868" s="6"/>
      <c r="AD868" s="6"/>
      <c r="AE868" s="6"/>
      <c r="AF868" s="6"/>
    </row>
    <row r="869" ht="14.25" customHeight="1">
      <c r="A869" s="6"/>
      <c r="B869" s="6"/>
      <c r="C869" s="6"/>
      <c r="D869" s="6"/>
      <c r="E869" s="136"/>
      <c r="F869" s="136"/>
      <c r="G869" s="136"/>
      <c r="H869" s="136"/>
      <c r="I869" s="136"/>
      <c r="J869" s="136"/>
      <c r="K869" s="136"/>
      <c r="L869" s="137"/>
      <c r="M869" s="136"/>
      <c r="N869" s="136"/>
      <c r="O869" s="136"/>
      <c r="P869" s="7"/>
      <c r="Q869" s="6"/>
      <c r="R869" s="6"/>
      <c r="S869" s="6"/>
      <c r="T869" s="6"/>
      <c r="U869" s="6"/>
      <c r="V869" s="7"/>
      <c r="W869" s="7"/>
      <c r="X869" s="136"/>
      <c r="Y869" s="7"/>
      <c r="Z869" s="7"/>
      <c r="AA869" s="7"/>
      <c r="AB869" s="6"/>
      <c r="AC869" s="6"/>
      <c r="AD869" s="6"/>
      <c r="AE869" s="6"/>
      <c r="AF869" s="6"/>
    </row>
    <row r="870" ht="14.25" customHeight="1">
      <c r="A870" s="6"/>
      <c r="B870" s="6"/>
      <c r="C870" s="6"/>
      <c r="D870" s="6"/>
      <c r="E870" s="136"/>
      <c r="F870" s="136"/>
      <c r="G870" s="136"/>
      <c r="H870" s="136"/>
      <c r="I870" s="136"/>
      <c r="J870" s="136"/>
      <c r="K870" s="136"/>
      <c r="L870" s="137"/>
      <c r="M870" s="136"/>
      <c r="N870" s="136"/>
      <c r="O870" s="136"/>
      <c r="P870" s="7"/>
      <c r="Q870" s="6"/>
      <c r="R870" s="6"/>
      <c r="S870" s="6"/>
      <c r="T870" s="6"/>
      <c r="U870" s="6"/>
      <c r="V870" s="7"/>
      <c r="W870" s="7"/>
      <c r="X870" s="136"/>
      <c r="Y870" s="7"/>
      <c r="Z870" s="7"/>
      <c r="AA870" s="7"/>
      <c r="AB870" s="6"/>
      <c r="AC870" s="6"/>
      <c r="AD870" s="6"/>
      <c r="AE870" s="6"/>
      <c r="AF870" s="6"/>
    </row>
    <row r="871" ht="14.25" customHeight="1">
      <c r="A871" s="6"/>
      <c r="B871" s="6"/>
      <c r="C871" s="6"/>
      <c r="D871" s="6"/>
      <c r="E871" s="136"/>
      <c r="F871" s="136"/>
      <c r="G871" s="136"/>
      <c r="H871" s="136"/>
      <c r="I871" s="136"/>
      <c r="J871" s="136"/>
      <c r="K871" s="136"/>
      <c r="L871" s="137"/>
      <c r="M871" s="136"/>
      <c r="N871" s="136"/>
      <c r="O871" s="136"/>
      <c r="P871" s="7"/>
      <c r="Q871" s="6"/>
      <c r="R871" s="6"/>
      <c r="S871" s="6"/>
      <c r="T871" s="6"/>
      <c r="U871" s="6"/>
      <c r="V871" s="7"/>
      <c r="W871" s="7"/>
      <c r="X871" s="136"/>
      <c r="Y871" s="7"/>
      <c r="Z871" s="7"/>
      <c r="AA871" s="7"/>
      <c r="AB871" s="6"/>
      <c r="AC871" s="6"/>
      <c r="AD871" s="6"/>
      <c r="AE871" s="6"/>
      <c r="AF871" s="6"/>
    </row>
    <row r="872" ht="14.25" customHeight="1">
      <c r="A872" s="6"/>
      <c r="B872" s="6"/>
      <c r="C872" s="6"/>
      <c r="D872" s="6"/>
      <c r="E872" s="136"/>
      <c r="F872" s="136"/>
      <c r="G872" s="136"/>
      <c r="H872" s="136"/>
      <c r="I872" s="136"/>
      <c r="J872" s="136"/>
      <c r="K872" s="136"/>
      <c r="L872" s="137"/>
      <c r="M872" s="136"/>
      <c r="N872" s="136"/>
      <c r="O872" s="136"/>
      <c r="P872" s="7"/>
      <c r="Q872" s="6"/>
      <c r="R872" s="6"/>
      <c r="S872" s="6"/>
      <c r="T872" s="6"/>
      <c r="U872" s="6"/>
      <c r="V872" s="7"/>
      <c r="W872" s="7"/>
      <c r="X872" s="136"/>
      <c r="Y872" s="7"/>
      <c r="Z872" s="7"/>
      <c r="AA872" s="7"/>
      <c r="AB872" s="6"/>
      <c r="AC872" s="6"/>
      <c r="AD872" s="6"/>
      <c r="AE872" s="6"/>
      <c r="AF872" s="6"/>
    </row>
    <row r="873" ht="14.25" customHeight="1">
      <c r="A873" s="6"/>
      <c r="B873" s="6"/>
      <c r="C873" s="6"/>
      <c r="D873" s="6"/>
      <c r="E873" s="136"/>
      <c r="F873" s="136"/>
      <c r="G873" s="136"/>
      <c r="H873" s="136"/>
      <c r="I873" s="136"/>
      <c r="J873" s="136"/>
      <c r="K873" s="136"/>
      <c r="L873" s="137"/>
      <c r="M873" s="136"/>
      <c r="N873" s="136"/>
      <c r="O873" s="136"/>
      <c r="P873" s="7"/>
      <c r="Q873" s="6"/>
      <c r="R873" s="6"/>
      <c r="S873" s="6"/>
      <c r="T873" s="6"/>
      <c r="U873" s="6"/>
      <c r="V873" s="7"/>
      <c r="W873" s="7"/>
      <c r="X873" s="136"/>
      <c r="Y873" s="7"/>
      <c r="Z873" s="7"/>
      <c r="AA873" s="7"/>
      <c r="AB873" s="6"/>
      <c r="AC873" s="6"/>
      <c r="AD873" s="6"/>
      <c r="AE873" s="6"/>
      <c r="AF873" s="6"/>
    </row>
    <row r="874" ht="14.25" customHeight="1">
      <c r="A874" s="6"/>
      <c r="B874" s="6"/>
      <c r="C874" s="6"/>
      <c r="D874" s="6"/>
      <c r="E874" s="136"/>
      <c r="F874" s="136"/>
      <c r="G874" s="136"/>
      <c r="H874" s="136"/>
      <c r="I874" s="136"/>
      <c r="J874" s="136"/>
      <c r="K874" s="136"/>
      <c r="L874" s="137"/>
      <c r="M874" s="136"/>
      <c r="N874" s="136"/>
      <c r="O874" s="136"/>
      <c r="P874" s="7"/>
      <c r="Q874" s="6"/>
      <c r="R874" s="6"/>
      <c r="S874" s="6"/>
      <c r="T874" s="6"/>
      <c r="U874" s="6"/>
      <c r="V874" s="7"/>
      <c r="W874" s="7"/>
      <c r="X874" s="136"/>
      <c r="Y874" s="7"/>
      <c r="Z874" s="7"/>
      <c r="AA874" s="7"/>
      <c r="AB874" s="6"/>
      <c r="AC874" s="6"/>
      <c r="AD874" s="6"/>
      <c r="AE874" s="6"/>
      <c r="AF874" s="6"/>
    </row>
    <row r="875" ht="14.25" customHeight="1">
      <c r="A875" s="6"/>
      <c r="B875" s="6"/>
      <c r="C875" s="6"/>
      <c r="D875" s="6"/>
      <c r="E875" s="136"/>
      <c r="F875" s="136"/>
      <c r="G875" s="136"/>
      <c r="H875" s="136"/>
      <c r="I875" s="136"/>
      <c r="J875" s="136"/>
      <c r="K875" s="136"/>
      <c r="L875" s="137"/>
      <c r="M875" s="136"/>
      <c r="N875" s="136"/>
      <c r="O875" s="136"/>
      <c r="P875" s="7"/>
      <c r="Q875" s="6"/>
      <c r="R875" s="6"/>
      <c r="S875" s="6"/>
      <c r="T875" s="6"/>
      <c r="U875" s="6"/>
      <c r="V875" s="7"/>
      <c r="W875" s="7"/>
      <c r="X875" s="136"/>
      <c r="Y875" s="7"/>
      <c r="Z875" s="7"/>
      <c r="AA875" s="7"/>
      <c r="AB875" s="6"/>
      <c r="AC875" s="6"/>
      <c r="AD875" s="6"/>
      <c r="AE875" s="6"/>
      <c r="AF875" s="6"/>
    </row>
    <row r="876" ht="14.25" customHeight="1">
      <c r="A876" s="6"/>
      <c r="B876" s="6"/>
      <c r="C876" s="6"/>
      <c r="D876" s="6"/>
      <c r="E876" s="136"/>
      <c r="F876" s="136"/>
      <c r="G876" s="136"/>
      <c r="H876" s="136"/>
      <c r="I876" s="136"/>
      <c r="J876" s="136"/>
      <c r="K876" s="136"/>
      <c r="L876" s="137"/>
      <c r="M876" s="136"/>
      <c r="N876" s="136"/>
      <c r="O876" s="136"/>
      <c r="P876" s="7"/>
      <c r="Q876" s="6"/>
      <c r="R876" s="6"/>
      <c r="S876" s="6"/>
      <c r="T876" s="6"/>
      <c r="U876" s="6"/>
      <c r="V876" s="7"/>
      <c r="W876" s="7"/>
      <c r="X876" s="136"/>
      <c r="Y876" s="7"/>
      <c r="Z876" s="7"/>
      <c r="AA876" s="7"/>
      <c r="AB876" s="6"/>
      <c r="AC876" s="6"/>
      <c r="AD876" s="6"/>
      <c r="AE876" s="6"/>
      <c r="AF876" s="6"/>
    </row>
    <row r="877" ht="14.25" customHeight="1">
      <c r="A877" s="6"/>
      <c r="B877" s="6"/>
      <c r="C877" s="6"/>
      <c r="D877" s="6"/>
      <c r="E877" s="136"/>
      <c r="F877" s="136"/>
      <c r="G877" s="136"/>
      <c r="H877" s="136"/>
      <c r="I877" s="136"/>
      <c r="J877" s="136"/>
      <c r="K877" s="136"/>
      <c r="L877" s="137"/>
      <c r="M877" s="136"/>
      <c r="N877" s="136"/>
      <c r="O877" s="136"/>
      <c r="P877" s="7"/>
      <c r="Q877" s="6"/>
      <c r="R877" s="6"/>
      <c r="S877" s="6"/>
      <c r="T877" s="6"/>
      <c r="U877" s="6"/>
      <c r="V877" s="7"/>
      <c r="W877" s="7"/>
      <c r="X877" s="136"/>
      <c r="Y877" s="7"/>
      <c r="Z877" s="7"/>
      <c r="AA877" s="7"/>
      <c r="AB877" s="6"/>
      <c r="AC877" s="6"/>
      <c r="AD877" s="6"/>
      <c r="AE877" s="6"/>
      <c r="AF877" s="6"/>
    </row>
    <row r="878" ht="14.25" customHeight="1">
      <c r="A878" s="6"/>
      <c r="B878" s="6"/>
      <c r="C878" s="6"/>
      <c r="D878" s="6"/>
      <c r="E878" s="136"/>
      <c r="F878" s="136"/>
      <c r="G878" s="136"/>
      <c r="H878" s="136"/>
      <c r="I878" s="136"/>
      <c r="J878" s="136"/>
      <c r="K878" s="136"/>
      <c r="L878" s="137"/>
      <c r="M878" s="136"/>
      <c r="N878" s="136"/>
      <c r="O878" s="136"/>
      <c r="P878" s="7"/>
      <c r="Q878" s="6"/>
      <c r="R878" s="6"/>
      <c r="S878" s="6"/>
      <c r="T878" s="6"/>
      <c r="U878" s="6"/>
      <c r="V878" s="7"/>
      <c r="W878" s="7"/>
      <c r="X878" s="136"/>
      <c r="Y878" s="7"/>
      <c r="Z878" s="7"/>
      <c r="AA878" s="7"/>
      <c r="AB878" s="6"/>
      <c r="AC878" s="6"/>
      <c r="AD878" s="6"/>
      <c r="AE878" s="6"/>
      <c r="AF878" s="6"/>
    </row>
    <row r="879" ht="14.25" customHeight="1">
      <c r="A879" s="6"/>
      <c r="B879" s="6"/>
      <c r="C879" s="6"/>
      <c r="D879" s="6"/>
      <c r="E879" s="136"/>
      <c r="F879" s="136"/>
      <c r="G879" s="136"/>
      <c r="H879" s="136"/>
      <c r="I879" s="136"/>
      <c r="J879" s="136"/>
      <c r="K879" s="136"/>
      <c r="L879" s="137"/>
      <c r="M879" s="136"/>
      <c r="N879" s="136"/>
      <c r="O879" s="136"/>
      <c r="P879" s="7"/>
      <c r="Q879" s="6"/>
      <c r="R879" s="6"/>
      <c r="S879" s="6"/>
      <c r="T879" s="6"/>
      <c r="U879" s="6"/>
      <c r="V879" s="7"/>
      <c r="W879" s="7"/>
      <c r="X879" s="136"/>
      <c r="Y879" s="7"/>
      <c r="Z879" s="7"/>
      <c r="AA879" s="7"/>
      <c r="AB879" s="6"/>
      <c r="AC879" s="6"/>
      <c r="AD879" s="6"/>
      <c r="AE879" s="6"/>
      <c r="AF879" s="6"/>
    </row>
    <row r="880" ht="14.25" customHeight="1">
      <c r="A880" s="6"/>
      <c r="B880" s="6"/>
      <c r="C880" s="6"/>
      <c r="D880" s="6"/>
      <c r="E880" s="136"/>
      <c r="F880" s="136"/>
      <c r="G880" s="136"/>
      <c r="H880" s="136"/>
      <c r="I880" s="136"/>
      <c r="J880" s="136"/>
      <c r="K880" s="136"/>
      <c r="L880" s="137"/>
      <c r="M880" s="136"/>
      <c r="N880" s="136"/>
      <c r="O880" s="136"/>
      <c r="P880" s="7"/>
      <c r="Q880" s="6"/>
      <c r="R880" s="6"/>
      <c r="S880" s="6"/>
      <c r="T880" s="6"/>
      <c r="U880" s="6"/>
      <c r="V880" s="7"/>
      <c r="W880" s="7"/>
      <c r="X880" s="136"/>
      <c r="Y880" s="7"/>
      <c r="Z880" s="7"/>
      <c r="AA880" s="7"/>
      <c r="AB880" s="6"/>
      <c r="AC880" s="6"/>
      <c r="AD880" s="6"/>
      <c r="AE880" s="6"/>
      <c r="AF880" s="6"/>
    </row>
    <row r="881" ht="14.25" customHeight="1">
      <c r="A881" s="6"/>
      <c r="B881" s="6"/>
      <c r="C881" s="6"/>
      <c r="D881" s="6"/>
      <c r="E881" s="136"/>
      <c r="F881" s="136"/>
      <c r="G881" s="136"/>
      <c r="H881" s="136"/>
      <c r="I881" s="136"/>
      <c r="J881" s="136"/>
      <c r="K881" s="136"/>
      <c r="L881" s="137"/>
      <c r="M881" s="136"/>
      <c r="N881" s="136"/>
      <c r="O881" s="136"/>
      <c r="P881" s="7"/>
      <c r="Q881" s="6"/>
      <c r="R881" s="6"/>
      <c r="S881" s="6"/>
      <c r="T881" s="6"/>
      <c r="U881" s="6"/>
      <c r="V881" s="7"/>
      <c r="W881" s="7"/>
      <c r="X881" s="136"/>
      <c r="Y881" s="7"/>
      <c r="Z881" s="7"/>
      <c r="AA881" s="7"/>
      <c r="AB881" s="6"/>
      <c r="AC881" s="6"/>
      <c r="AD881" s="6"/>
      <c r="AE881" s="6"/>
      <c r="AF881" s="6"/>
    </row>
    <row r="882" ht="14.25" customHeight="1">
      <c r="A882" s="6"/>
      <c r="B882" s="6"/>
      <c r="C882" s="6"/>
      <c r="D882" s="6"/>
      <c r="E882" s="136"/>
      <c r="F882" s="136"/>
      <c r="G882" s="136"/>
      <c r="H882" s="136"/>
      <c r="I882" s="136"/>
      <c r="J882" s="136"/>
      <c r="K882" s="136"/>
      <c r="L882" s="137"/>
      <c r="M882" s="136"/>
      <c r="N882" s="136"/>
      <c r="O882" s="136"/>
      <c r="P882" s="7"/>
      <c r="Q882" s="6"/>
      <c r="R882" s="6"/>
      <c r="S882" s="6"/>
      <c r="T882" s="6"/>
      <c r="U882" s="6"/>
      <c r="V882" s="7"/>
      <c r="W882" s="7"/>
      <c r="X882" s="136"/>
      <c r="Y882" s="7"/>
      <c r="Z882" s="7"/>
      <c r="AA882" s="7"/>
      <c r="AB882" s="6"/>
      <c r="AC882" s="6"/>
      <c r="AD882" s="6"/>
      <c r="AE882" s="6"/>
      <c r="AF882" s="6"/>
    </row>
    <row r="883" ht="14.25" customHeight="1">
      <c r="A883" s="6"/>
      <c r="B883" s="6"/>
      <c r="C883" s="6"/>
      <c r="D883" s="6"/>
      <c r="E883" s="136"/>
      <c r="F883" s="136"/>
      <c r="G883" s="136"/>
      <c r="H883" s="136"/>
      <c r="I883" s="136"/>
      <c r="J883" s="136"/>
      <c r="K883" s="136"/>
      <c r="L883" s="137"/>
      <c r="M883" s="136"/>
      <c r="N883" s="136"/>
      <c r="O883" s="136"/>
      <c r="P883" s="7"/>
      <c r="Q883" s="6"/>
      <c r="R883" s="6"/>
      <c r="S883" s="6"/>
      <c r="T883" s="6"/>
      <c r="U883" s="6"/>
      <c r="V883" s="7"/>
      <c r="W883" s="7"/>
      <c r="X883" s="136"/>
      <c r="Y883" s="7"/>
      <c r="Z883" s="7"/>
      <c r="AA883" s="7"/>
      <c r="AB883" s="6"/>
      <c r="AC883" s="6"/>
      <c r="AD883" s="6"/>
      <c r="AE883" s="6"/>
      <c r="AF883" s="6"/>
    </row>
    <row r="884" ht="14.25" customHeight="1">
      <c r="A884" s="6"/>
      <c r="B884" s="6"/>
      <c r="C884" s="6"/>
      <c r="D884" s="6"/>
      <c r="E884" s="136"/>
      <c r="F884" s="136"/>
      <c r="G884" s="136"/>
      <c r="H884" s="136"/>
      <c r="I884" s="136"/>
      <c r="J884" s="136"/>
      <c r="K884" s="136"/>
      <c r="L884" s="137"/>
      <c r="M884" s="136"/>
      <c r="N884" s="136"/>
      <c r="O884" s="136"/>
      <c r="P884" s="7"/>
      <c r="Q884" s="6"/>
      <c r="R884" s="6"/>
      <c r="S884" s="6"/>
      <c r="T884" s="6"/>
      <c r="U884" s="6"/>
      <c r="V884" s="7"/>
      <c r="W884" s="7"/>
      <c r="X884" s="136"/>
      <c r="Y884" s="7"/>
      <c r="Z884" s="7"/>
      <c r="AA884" s="7"/>
      <c r="AB884" s="6"/>
      <c r="AC884" s="6"/>
      <c r="AD884" s="6"/>
      <c r="AE884" s="6"/>
      <c r="AF884" s="6"/>
    </row>
    <row r="885" ht="14.25" customHeight="1">
      <c r="A885" s="6"/>
      <c r="B885" s="6"/>
      <c r="C885" s="6"/>
      <c r="D885" s="6"/>
      <c r="E885" s="136"/>
      <c r="F885" s="136"/>
      <c r="G885" s="136"/>
      <c r="H885" s="136"/>
      <c r="I885" s="136"/>
      <c r="J885" s="136"/>
      <c r="K885" s="136"/>
      <c r="L885" s="137"/>
      <c r="M885" s="136"/>
      <c r="N885" s="136"/>
      <c r="O885" s="136"/>
      <c r="P885" s="7"/>
      <c r="Q885" s="6"/>
      <c r="R885" s="6"/>
      <c r="S885" s="6"/>
      <c r="T885" s="6"/>
      <c r="U885" s="6"/>
      <c r="V885" s="7"/>
      <c r="W885" s="7"/>
      <c r="X885" s="136"/>
      <c r="Y885" s="7"/>
      <c r="Z885" s="7"/>
      <c r="AA885" s="7"/>
      <c r="AB885" s="6"/>
      <c r="AC885" s="6"/>
      <c r="AD885" s="6"/>
      <c r="AE885" s="6"/>
      <c r="AF885" s="6"/>
    </row>
    <row r="886" ht="14.25" customHeight="1">
      <c r="A886" s="6"/>
      <c r="B886" s="6"/>
      <c r="C886" s="6"/>
      <c r="D886" s="6"/>
      <c r="E886" s="136"/>
      <c r="F886" s="136"/>
      <c r="G886" s="136"/>
      <c r="H886" s="136"/>
      <c r="I886" s="136"/>
      <c r="J886" s="136"/>
      <c r="K886" s="136"/>
      <c r="L886" s="137"/>
      <c r="M886" s="136"/>
      <c r="N886" s="136"/>
      <c r="O886" s="136"/>
      <c r="P886" s="7"/>
      <c r="Q886" s="6"/>
      <c r="R886" s="6"/>
      <c r="S886" s="6"/>
      <c r="T886" s="6"/>
      <c r="U886" s="6"/>
      <c r="V886" s="7"/>
      <c r="W886" s="7"/>
      <c r="X886" s="136"/>
      <c r="Y886" s="7"/>
      <c r="Z886" s="7"/>
      <c r="AA886" s="7"/>
      <c r="AB886" s="6"/>
      <c r="AC886" s="6"/>
      <c r="AD886" s="6"/>
      <c r="AE886" s="6"/>
      <c r="AF886" s="6"/>
    </row>
    <row r="887" ht="14.25" customHeight="1">
      <c r="A887" s="6"/>
      <c r="B887" s="6"/>
      <c r="C887" s="6"/>
      <c r="D887" s="6"/>
      <c r="E887" s="136"/>
      <c r="F887" s="136"/>
      <c r="G887" s="136"/>
      <c r="H887" s="136"/>
      <c r="I887" s="136"/>
      <c r="J887" s="136"/>
      <c r="K887" s="136"/>
      <c r="L887" s="137"/>
      <c r="M887" s="136"/>
      <c r="N887" s="136"/>
      <c r="O887" s="136"/>
      <c r="P887" s="7"/>
      <c r="Q887" s="6"/>
      <c r="R887" s="6"/>
      <c r="S887" s="6"/>
      <c r="T887" s="6"/>
      <c r="U887" s="6"/>
      <c r="V887" s="7"/>
      <c r="W887" s="7"/>
      <c r="X887" s="136"/>
      <c r="Y887" s="7"/>
      <c r="Z887" s="7"/>
      <c r="AA887" s="7"/>
      <c r="AB887" s="6"/>
      <c r="AC887" s="6"/>
      <c r="AD887" s="6"/>
      <c r="AE887" s="6"/>
      <c r="AF887" s="6"/>
    </row>
    <row r="888" ht="14.25" customHeight="1">
      <c r="A888" s="6"/>
      <c r="B888" s="6"/>
      <c r="C888" s="6"/>
      <c r="D888" s="6"/>
      <c r="E888" s="136"/>
      <c r="F888" s="136"/>
      <c r="G888" s="136"/>
      <c r="H888" s="136"/>
      <c r="I888" s="136"/>
      <c r="J888" s="136"/>
      <c r="K888" s="136"/>
      <c r="L888" s="137"/>
      <c r="M888" s="136"/>
      <c r="N888" s="136"/>
      <c r="O888" s="136"/>
      <c r="P888" s="7"/>
      <c r="Q888" s="6"/>
      <c r="R888" s="6"/>
      <c r="S888" s="6"/>
      <c r="T888" s="6"/>
      <c r="U888" s="6"/>
      <c r="V888" s="7"/>
      <c r="W888" s="7"/>
      <c r="X888" s="136"/>
      <c r="Y888" s="7"/>
      <c r="Z888" s="7"/>
      <c r="AA888" s="7"/>
      <c r="AB888" s="6"/>
      <c r="AC888" s="6"/>
      <c r="AD888" s="6"/>
      <c r="AE888" s="6"/>
      <c r="AF888" s="6"/>
    </row>
    <row r="889" ht="14.25" customHeight="1">
      <c r="A889" s="6"/>
      <c r="B889" s="6"/>
      <c r="C889" s="6"/>
      <c r="D889" s="6"/>
      <c r="E889" s="136"/>
      <c r="F889" s="136"/>
      <c r="G889" s="136"/>
      <c r="H889" s="136"/>
      <c r="I889" s="136"/>
      <c r="J889" s="136"/>
      <c r="K889" s="136"/>
      <c r="L889" s="137"/>
      <c r="M889" s="136"/>
      <c r="N889" s="136"/>
      <c r="O889" s="136"/>
      <c r="P889" s="7"/>
      <c r="Q889" s="6"/>
      <c r="R889" s="6"/>
      <c r="S889" s="6"/>
      <c r="T889" s="6"/>
      <c r="U889" s="6"/>
      <c r="V889" s="7"/>
      <c r="W889" s="7"/>
      <c r="X889" s="136"/>
      <c r="Y889" s="7"/>
      <c r="Z889" s="7"/>
      <c r="AA889" s="7"/>
      <c r="AB889" s="6"/>
      <c r="AC889" s="6"/>
      <c r="AD889" s="6"/>
      <c r="AE889" s="6"/>
      <c r="AF889" s="6"/>
    </row>
    <row r="890" ht="14.25" customHeight="1">
      <c r="A890" s="6"/>
      <c r="B890" s="6"/>
      <c r="C890" s="6"/>
      <c r="D890" s="6"/>
      <c r="E890" s="136"/>
      <c r="F890" s="136"/>
      <c r="G890" s="136"/>
      <c r="H890" s="136"/>
      <c r="I890" s="136"/>
      <c r="J890" s="136"/>
      <c r="K890" s="136"/>
      <c r="L890" s="137"/>
      <c r="M890" s="136"/>
      <c r="N890" s="136"/>
      <c r="O890" s="136"/>
      <c r="P890" s="7"/>
      <c r="Q890" s="6"/>
      <c r="R890" s="6"/>
      <c r="S890" s="6"/>
      <c r="T890" s="6"/>
      <c r="U890" s="6"/>
      <c r="V890" s="7"/>
      <c r="W890" s="7"/>
      <c r="X890" s="136"/>
      <c r="Y890" s="7"/>
      <c r="Z890" s="7"/>
      <c r="AA890" s="7"/>
      <c r="AB890" s="6"/>
      <c r="AC890" s="6"/>
      <c r="AD890" s="6"/>
      <c r="AE890" s="6"/>
      <c r="AF890" s="6"/>
    </row>
    <row r="891" ht="14.25" customHeight="1">
      <c r="A891" s="6"/>
      <c r="B891" s="6"/>
      <c r="C891" s="6"/>
      <c r="D891" s="6"/>
      <c r="E891" s="136"/>
      <c r="F891" s="136"/>
      <c r="G891" s="136"/>
      <c r="H891" s="136"/>
      <c r="I891" s="136"/>
      <c r="J891" s="136"/>
      <c r="K891" s="136"/>
      <c r="L891" s="137"/>
      <c r="M891" s="136"/>
      <c r="N891" s="136"/>
      <c r="O891" s="136"/>
      <c r="P891" s="7"/>
      <c r="Q891" s="6"/>
      <c r="R891" s="6"/>
      <c r="S891" s="6"/>
      <c r="T891" s="6"/>
      <c r="U891" s="6"/>
      <c r="V891" s="7"/>
      <c r="W891" s="7"/>
      <c r="X891" s="136"/>
      <c r="Y891" s="7"/>
      <c r="Z891" s="7"/>
      <c r="AA891" s="7"/>
      <c r="AB891" s="6"/>
      <c r="AC891" s="6"/>
      <c r="AD891" s="6"/>
      <c r="AE891" s="6"/>
      <c r="AF891" s="6"/>
    </row>
    <row r="892" ht="14.25" customHeight="1">
      <c r="A892" s="6"/>
      <c r="B892" s="6"/>
      <c r="C892" s="6"/>
      <c r="D892" s="6"/>
      <c r="E892" s="136"/>
      <c r="F892" s="136"/>
      <c r="G892" s="136"/>
      <c r="H892" s="136"/>
      <c r="I892" s="136"/>
      <c r="J892" s="136"/>
      <c r="K892" s="136"/>
      <c r="L892" s="137"/>
      <c r="M892" s="136"/>
      <c r="N892" s="136"/>
      <c r="O892" s="136"/>
      <c r="P892" s="7"/>
      <c r="Q892" s="6"/>
      <c r="R892" s="6"/>
      <c r="S892" s="6"/>
      <c r="T892" s="6"/>
      <c r="U892" s="6"/>
      <c r="V892" s="7"/>
      <c r="W892" s="7"/>
      <c r="X892" s="136"/>
      <c r="Y892" s="7"/>
      <c r="Z892" s="7"/>
      <c r="AA892" s="7"/>
      <c r="AB892" s="6"/>
      <c r="AC892" s="6"/>
      <c r="AD892" s="6"/>
      <c r="AE892" s="6"/>
      <c r="AF892" s="6"/>
    </row>
    <row r="893" ht="14.25" customHeight="1">
      <c r="A893" s="6"/>
      <c r="B893" s="6"/>
      <c r="C893" s="6"/>
      <c r="D893" s="6"/>
      <c r="E893" s="136"/>
      <c r="F893" s="136"/>
      <c r="G893" s="136"/>
      <c r="H893" s="136"/>
      <c r="I893" s="136"/>
      <c r="J893" s="136"/>
      <c r="K893" s="136"/>
      <c r="L893" s="137"/>
      <c r="M893" s="136"/>
      <c r="N893" s="136"/>
      <c r="O893" s="136"/>
      <c r="P893" s="7"/>
      <c r="Q893" s="6"/>
      <c r="R893" s="6"/>
      <c r="S893" s="6"/>
      <c r="T893" s="6"/>
      <c r="U893" s="6"/>
      <c r="V893" s="7"/>
      <c r="W893" s="7"/>
      <c r="X893" s="136"/>
      <c r="Y893" s="7"/>
      <c r="Z893" s="7"/>
      <c r="AA893" s="7"/>
      <c r="AB893" s="6"/>
      <c r="AC893" s="6"/>
      <c r="AD893" s="6"/>
      <c r="AE893" s="6"/>
      <c r="AF893" s="6"/>
    </row>
    <row r="894" ht="14.25" customHeight="1">
      <c r="A894" s="6"/>
      <c r="B894" s="6"/>
      <c r="C894" s="6"/>
      <c r="D894" s="6"/>
      <c r="E894" s="136"/>
      <c r="F894" s="136"/>
      <c r="G894" s="136"/>
      <c r="H894" s="136"/>
      <c r="I894" s="136"/>
      <c r="J894" s="136"/>
      <c r="K894" s="136"/>
      <c r="L894" s="137"/>
      <c r="M894" s="136"/>
      <c r="N894" s="136"/>
      <c r="O894" s="136"/>
      <c r="P894" s="7"/>
      <c r="Q894" s="6"/>
      <c r="R894" s="6"/>
      <c r="S894" s="6"/>
      <c r="T894" s="6"/>
      <c r="U894" s="6"/>
      <c r="V894" s="7"/>
      <c r="W894" s="7"/>
      <c r="X894" s="136"/>
      <c r="Y894" s="7"/>
      <c r="Z894" s="7"/>
      <c r="AA894" s="7"/>
      <c r="AB894" s="6"/>
      <c r="AC894" s="6"/>
      <c r="AD894" s="6"/>
      <c r="AE894" s="6"/>
      <c r="AF894" s="6"/>
    </row>
    <row r="895" ht="14.25" customHeight="1">
      <c r="A895" s="6"/>
      <c r="B895" s="6"/>
      <c r="C895" s="6"/>
      <c r="D895" s="6"/>
      <c r="E895" s="136"/>
      <c r="F895" s="136"/>
      <c r="G895" s="136"/>
      <c r="H895" s="136"/>
      <c r="I895" s="136"/>
      <c r="J895" s="136"/>
      <c r="K895" s="136"/>
      <c r="L895" s="137"/>
      <c r="M895" s="136"/>
      <c r="N895" s="136"/>
      <c r="O895" s="136"/>
      <c r="P895" s="7"/>
      <c r="Q895" s="6"/>
      <c r="R895" s="6"/>
      <c r="S895" s="6"/>
      <c r="T895" s="6"/>
      <c r="U895" s="6"/>
      <c r="V895" s="7"/>
      <c r="W895" s="7"/>
      <c r="X895" s="136"/>
      <c r="Y895" s="7"/>
      <c r="Z895" s="7"/>
      <c r="AA895" s="7"/>
      <c r="AB895" s="6"/>
      <c r="AC895" s="6"/>
      <c r="AD895" s="6"/>
      <c r="AE895" s="6"/>
      <c r="AF895" s="6"/>
    </row>
    <row r="896" ht="14.25" customHeight="1">
      <c r="A896" s="6"/>
      <c r="B896" s="6"/>
      <c r="C896" s="6"/>
      <c r="D896" s="6"/>
      <c r="E896" s="136"/>
      <c r="F896" s="136"/>
      <c r="G896" s="136"/>
      <c r="H896" s="136"/>
      <c r="I896" s="136"/>
      <c r="J896" s="136"/>
      <c r="K896" s="136"/>
      <c r="L896" s="137"/>
      <c r="M896" s="136"/>
      <c r="N896" s="136"/>
      <c r="O896" s="136"/>
      <c r="P896" s="7"/>
      <c r="Q896" s="6"/>
      <c r="R896" s="6"/>
      <c r="S896" s="6"/>
      <c r="T896" s="6"/>
      <c r="U896" s="6"/>
      <c r="V896" s="7"/>
      <c r="W896" s="7"/>
      <c r="X896" s="136"/>
      <c r="Y896" s="7"/>
      <c r="Z896" s="7"/>
      <c r="AA896" s="7"/>
      <c r="AB896" s="6"/>
      <c r="AC896" s="6"/>
      <c r="AD896" s="6"/>
      <c r="AE896" s="6"/>
      <c r="AF896" s="6"/>
    </row>
    <row r="897" ht="14.25" customHeight="1">
      <c r="A897" s="6"/>
      <c r="B897" s="6"/>
      <c r="C897" s="6"/>
      <c r="D897" s="6"/>
      <c r="E897" s="136"/>
      <c r="F897" s="136"/>
      <c r="G897" s="136"/>
      <c r="H897" s="136"/>
      <c r="I897" s="136"/>
      <c r="J897" s="136"/>
      <c r="K897" s="136"/>
      <c r="L897" s="137"/>
      <c r="M897" s="136"/>
      <c r="N897" s="136"/>
      <c r="O897" s="136"/>
      <c r="P897" s="7"/>
      <c r="Q897" s="6"/>
      <c r="R897" s="6"/>
      <c r="S897" s="6"/>
      <c r="T897" s="6"/>
      <c r="U897" s="6"/>
      <c r="V897" s="7"/>
      <c r="W897" s="7"/>
      <c r="X897" s="136"/>
      <c r="Y897" s="7"/>
      <c r="Z897" s="7"/>
      <c r="AA897" s="7"/>
      <c r="AB897" s="6"/>
      <c r="AC897" s="6"/>
      <c r="AD897" s="6"/>
      <c r="AE897" s="6"/>
      <c r="AF897" s="6"/>
    </row>
    <row r="898" ht="14.25" customHeight="1">
      <c r="A898" s="6"/>
      <c r="B898" s="6"/>
      <c r="C898" s="6"/>
      <c r="D898" s="6"/>
      <c r="E898" s="136"/>
      <c r="F898" s="136"/>
      <c r="G898" s="136"/>
      <c r="H898" s="136"/>
      <c r="I898" s="136"/>
      <c r="J898" s="136"/>
      <c r="K898" s="136"/>
      <c r="L898" s="137"/>
      <c r="M898" s="136"/>
      <c r="N898" s="136"/>
      <c r="O898" s="136"/>
      <c r="P898" s="7"/>
      <c r="Q898" s="6"/>
      <c r="R898" s="6"/>
      <c r="S898" s="6"/>
      <c r="T898" s="6"/>
      <c r="U898" s="6"/>
      <c r="V898" s="7"/>
      <c r="W898" s="7"/>
      <c r="X898" s="136"/>
      <c r="Y898" s="7"/>
      <c r="Z898" s="7"/>
      <c r="AA898" s="7"/>
      <c r="AB898" s="6"/>
      <c r="AC898" s="6"/>
      <c r="AD898" s="6"/>
      <c r="AE898" s="6"/>
      <c r="AF898" s="6"/>
    </row>
    <row r="899" ht="14.25" customHeight="1">
      <c r="A899" s="6"/>
      <c r="B899" s="6"/>
      <c r="C899" s="6"/>
      <c r="D899" s="6"/>
      <c r="E899" s="136"/>
      <c r="F899" s="136"/>
      <c r="G899" s="136"/>
      <c r="H899" s="136"/>
      <c r="I899" s="136"/>
      <c r="J899" s="136"/>
      <c r="K899" s="136"/>
      <c r="L899" s="137"/>
      <c r="M899" s="136"/>
      <c r="N899" s="136"/>
      <c r="O899" s="136"/>
      <c r="P899" s="7"/>
      <c r="Q899" s="6"/>
      <c r="R899" s="6"/>
      <c r="S899" s="6"/>
      <c r="T899" s="6"/>
      <c r="U899" s="6"/>
      <c r="V899" s="7"/>
      <c r="W899" s="7"/>
      <c r="X899" s="136"/>
      <c r="Y899" s="7"/>
      <c r="Z899" s="7"/>
      <c r="AA899" s="7"/>
      <c r="AB899" s="6"/>
      <c r="AC899" s="6"/>
      <c r="AD899" s="6"/>
      <c r="AE899" s="6"/>
      <c r="AF899" s="6"/>
    </row>
    <row r="900" ht="14.25" customHeight="1">
      <c r="A900" s="6"/>
      <c r="B900" s="6"/>
      <c r="C900" s="6"/>
      <c r="D900" s="6"/>
      <c r="E900" s="136"/>
      <c r="F900" s="136"/>
      <c r="G900" s="136"/>
      <c r="H900" s="136"/>
      <c r="I900" s="136"/>
      <c r="J900" s="136"/>
      <c r="K900" s="136"/>
      <c r="L900" s="137"/>
      <c r="M900" s="136"/>
      <c r="N900" s="136"/>
      <c r="O900" s="136"/>
      <c r="P900" s="7"/>
      <c r="Q900" s="6"/>
      <c r="R900" s="6"/>
      <c r="S900" s="6"/>
      <c r="T900" s="6"/>
      <c r="U900" s="6"/>
      <c r="V900" s="7"/>
      <c r="W900" s="7"/>
      <c r="X900" s="136"/>
      <c r="Y900" s="7"/>
      <c r="Z900" s="7"/>
      <c r="AA900" s="7"/>
      <c r="AB900" s="6"/>
      <c r="AC900" s="6"/>
      <c r="AD900" s="6"/>
      <c r="AE900" s="6"/>
      <c r="AF900" s="6"/>
    </row>
    <row r="901" ht="14.25" customHeight="1">
      <c r="A901" s="6"/>
      <c r="B901" s="6"/>
      <c r="C901" s="6"/>
      <c r="D901" s="6"/>
      <c r="E901" s="136"/>
      <c r="F901" s="136"/>
      <c r="G901" s="136"/>
      <c r="H901" s="136"/>
      <c r="I901" s="136"/>
      <c r="J901" s="136"/>
      <c r="K901" s="136"/>
      <c r="L901" s="137"/>
      <c r="M901" s="136"/>
      <c r="N901" s="136"/>
      <c r="O901" s="136"/>
      <c r="P901" s="7"/>
      <c r="Q901" s="6"/>
      <c r="R901" s="6"/>
      <c r="S901" s="6"/>
      <c r="T901" s="6"/>
      <c r="U901" s="6"/>
      <c r="V901" s="7"/>
      <c r="W901" s="7"/>
      <c r="X901" s="136"/>
      <c r="Y901" s="7"/>
      <c r="Z901" s="7"/>
      <c r="AA901" s="7"/>
      <c r="AB901" s="6"/>
      <c r="AC901" s="6"/>
      <c r="AD901" s="6"/>
      <c r="AE901" s="6"/>
      <c r="AF901" s="6"/>
    </row>
    <row r="902" ht="14.25" customHeight="1">
      <c r="A902" s="6"/>
      <c r="B902" s="6"/>
      <c r="C902" s="6"/>
      <c r="D902" s="6"/>
      <c r="E902" s="136"/>
      <c r="F902" s="136"/>
      <c r="G902" s="136"/>
      <c r="H902" s="136"/>
      <c r="I902" s="136"/>
      <c r="J902" s="136"/>
      <c r="K902" s="136"/>
      <c r="L902" s="137"/>
      <c r="M902" s="136"/>
      <c r="N902" s="136"/>
      <c r="O902" s="136"/>
      <c r="P902" s="7"/>
      <c r="Q902" s="6"/>
      <c r="R902" s="6"/>
      <c r="S902" s="6"/>
      <c r="T902" s="6"/>
      <c r="U902" s="6"/>
      <c r="V902" s="7"/>
      <c r="W902" s="7"/>
      <c r="X902" s="136"/>
      <c r="Y902" s="7"/>
      <c r="Z902" s="7"/>
      <c r="AA902" s="7"/>
      <c r="AB902" s="6"/>
      <c r="AC902" s="6"/>
      <c r="AD902" s="6"/>
      <c r="AE902" s="6"/>
      <c r="AF902" s="6"/>
    </row>
    <row r="903" ht="14.25" customHeight="1">
      <c r="A903" s="6"/>
      <c r="B903" s="6"/>
      <c r="C903" s="6"/>
      <c r="D903" s="6"/>
      <c r="E903" s="136"/>
      <c r="F903" s="136"/>
      <c r="G903" s="136"/>
      <c r="H903" s="136"/>
      <c r="I903" s="136"/>
      <c r="J903" s="136"/>
      <c r="K903" s="136"/>
      <c r="L903" s="137"/>
      <c r="M903" s="136"/>
      <c r="N903" s="136"/>
      <c r="O903" s="136"/>
      <c r="P903" s="7"/>
      <c r="Q903" s="6"/>
      <c r="R903" s="6"/>
      <c r="S903" s="6"/>
      <c r="T903" s="6"/>
      <c r="U903" s="6"/>
      <c r="V903" s="7"/>
      <c r="W903" s="7"/>
      <c r="X903" s="136"/>
      <c r="Y903" s="7"/>
      <c r="Z903" s="7"/>
      <c r="AA903" s="7"/>
      <c r="AB903" s="6"/>
      <c r="AC903" s="6"/>
      <c r="AD903" s="6"/>
      <c r="AE903" s="6"/>
      <c r="AF903" s="6"/>
    </row>
    <row r="904" ht="14.25" customHeight="1">
      <c r="A904" s="6"/>
      <c r="B904" s="6"/>
      <c r="C904" s="6"/>
      <c r="D904" s="6"/>
      <c r="E904" s="136"/>
      <c r="F904" s="136"/>
      <c r="G904" s="136"/>
      <c r="H904" s="136"/>
      <c r="I904" s="136"/>
      <c r="J904" s="136"/>
      <c r="K904" s="136"/>
      <c r="L904" s="137"/>
      <c r="M904" s="136"/>
      <c r="N904" s="136"/>
      <c r="O904" s="136"/>
      <c r="P904" s="7"/>
      <c r="Q904" s="6"/>
      <c r="R904" s="6"/>
      <c r="S904" s="6"/>
      <c r="T904" s="6"/>
      <c r="U904" s="6"/>
      <c r="V904" s="7"/>
      <c r="W904" s="7"/>
      <c r="X904" s="136"/>
      <c r="Y904" s="7"/>
      <c r="Z904" s="7"/>
      <c r="AA904" s="7"/>
      <c r="AB904" s="6"/>
      <c r="AC904" s="6"/>
      <c r="AD904" s="6"/>
      <c r="AE904" s="6"/>
      <c r="AF904" s="6"/>
    </row>
    <row r="905" ht="14.25" customHeight="1">
      <c r="A905" s="6"/>
      <c r="B905" s="6"/>
      <c r="C905" s="6"/>
      <c r="D905" s="6"/>
      <c r="E905" s="136"/>
      <c r="F905" s="136"/>
      <c r="G905" s="136"/>
      <c r="H905" s="136"/>
      <c r="I905" s="136"/>
      <c r="J905" s="136"/>
      <c r="K905" s="136"/>
      <c r="L905" s="137"/>
      <c r="M905" s="136"/>
      <c r="N905" s="136"/>
      <c r="O905" s="136"/>
      <c r="P905" s="7"/>
      <c r="Q905" s="6"/>
      <c r="R905" s="6"/>
      <c r="S905" s="6"/>
      <c r="T905" s="6"/>
      <c r="U905" s="6"/>
      <c r="V905" s="7"/>
      <c r="W905" s="7"/>
      <c r="X905" s="136"/>
      <c r="Y905" s="7"/>
      <c r="Z905" s="7"/>
      <c r="AA905" s="7"/>
      <c r="AB905" s="6"/>
      <c r="AC905" s="6"/>
      <c r="AD905" s="6"/>
      <c r="AE905" s="6"/>
      <c r="AF905" s="6"/>
    </row>
    <row r="906" ht="14.25" customHeight="1">
      <c r="A906" s="6"/>
      <c r="B906" s="6"/>
      <c r="C906" s="6"/>
      <c r="D906" s="6"/>
      <c r="E906" s="136"/>
      <c r="F906" s="136"/>
      <c r="G906" s="136"/>
      <c r="H906" s="136"/>
      <c r="I906" s="136"/>
      <c r="J906" s="136"/>
      <c r="K906" s="136"/>
      <c r="L906" s="137"/>
      <c r="M906" s="136"/>
      <c r="N906" s="136"/>
      <c r="O906" s="136"/>
      <c r="P906" s="7"/>
      <c r="Q906" s="6"/>
      <c r="R906" s="6"/>
      <c r="S906" s="6"/>
      <c r="T906" s="6"/>
      <c r="U906" s="6"/>
      <c r="V906" s="7"/>
      <c r="W906" s="7"/>
      <c r="X906" s="136"/>
      <c r="Y906" s="7"/>
      <c r="Z906" s="7"/>
      <c r="AA906" s="7"/>
      <c r="AB906" s="6"/>
      <c r="AC906" s="6"/>
      <c r="AD906" s="6"/>
      <c r="AE906" s="6"/>
      <c r="AF906" s="6"/>
    </row>
    <row r="907" ht="14.25" customHeight="1">
      <c r="A907" s="6"/>
      <c r="B907" s="6"/>
      <c r="C907" s="6"/>
      <c r="D907" s="6"/>
      <c r="E907" s="136"/>
      <c r="F907" s="136"/>
      <c r="G907" s="136"/>
      <c r="H907" s="136"/>
      <c r="I907" s="136"/>
      <c r="J907" s="136"/>
      <c r="K907" s="136"/>
      <c r="L907" s="137"/>
      <c r="M907" s="136"/>
      <c r="N907" s="136"/>
      <c r="O907" s="136"/>
      <c r="P907" s="7"/>
      <c r="Q907" s="6"/>
      <c r="R907" s="6"/>
      <c r="S907" s="6"/>
      <c r="T907" s="6"/>
      <c r="U907" s="6"/>
      <c r="V907" s="7"/>
      <c r="W907" s="7"/>
      <c r="X907" s="136"/>
      <c r="Y907" s="7"/>
      <c r="Z907" s="7"/>
      <c r="AA907" s="7"/>
      <c r="AB907" s="6"/>
      <c r="AC907" s="6"/>
      <c r="AD907" s="6"/>
      <c r="AE907" s="6"/>
      <c r="AF907" s="6"/>
    </row>
    <row r="908" ht="14.25" customHeight="1">
      <c r="A908" s="6"/>
      <c r="B908" s="6"/>
      <c r="C908" s="6"/>
      <c r="D908" s="6"/>
      <c r="E908" s="136"/>
      <c r="F908" s="136"/>
      <c r="G908" s="136"/>
      <c r="H908" s="136"/>
      <c r="I908" s="136"/>
      <c r="J908" s="136"/>
      <c r="K908" s="136"/>
      <c r="L908" s="137"/>
      <c r="M908" s="136"/>
      <c r="N908" s="136"/>
      <c r="O908" s="136"/>
      <c r="P908" s="7"/>
      <c r="Q908" s="6"/>
      <c r="R908" s="6"/>
      <c r="S908" s="6"/>
      <c r="T908" s="6"/>
      <c r="U908" s="6"/>
      <c r="V908" s="7"/>
      <c r="W908" s="7"/>
      <c r="X908" s="136"/>
      <c r="Y908" s="7"/>
      <c r="Z908" s="7"/>
      <c r="AA908" s="7"/>
      <c r="AB908" s="6"/>
      <c r="AC908" s="6"/>
      <c r="AD908" s="6"/>
      <c r="AE908" s="6"/>
      <c r="AF908" s="6"/>
    </row>
    <row r="909" ht="14.25" customHeight="1">
      <c r="A909" s="6"/>
      <c r="B909" s="6"/>
      <c r="C909" s="6"/>
      <c r="D909" s="6"/>
      <c r="E909" s="136"/>
      <c r="F909" s="136"/>
      <c r="G909" s="136"/>
      <c r="H909" s="136"/>
      <c r="I909" s="136"/>
      <c r="J909" s="136"/>
      <c r="K909" s="136"/>
      <c r="L909" s="137"/>
      <c r="M909" s="136"/>
      <c r="N909" s="136"/>
      <c r="O909" s="136"/>
      <c r="P909" s="7"/>
      <c r="Q909" s="6"/>
      <c r="R909" s="6"/>
      <c r="S909" s="6"/>
      <c r="T909" s="6"/>
      <c r="U909" s="6"/>
      <c r="V909" s="7"/>
      <c r="W909" s="7"/>
      <c r="X909" s="136"/>
      <c r="Y909" s="7"/>
      <c r="Z909" s="7"/>
      <c r="AA909" s="7"/>
      <c r="AB909" s="6"/>
      <c r="AC909" s="6"/>
      <c r="AD909" s="6"/>
      <c r="AE909" s="6"/>
      <c r="AF909" s="6"/>
    </row>
    <row r="910" ht="14.25" customHeight="1">
      <c r="A910" s="6"/>
      <c r="B910" s="6"/>
      <c r="C910" s="6"/>
      <c r="D910" s="6"/>
      <c r="E910" s="136"/>
      <c r="F910" s="136"/>
      <c r="G910" s="136"/>
      <c r="H910" s="136"/>
      <c r="I910" s="136"/>
      <c r="J910" s="136"/>
      <c r="K910" s="136"/>
      <c r="L910" s="137"/>
      <c r="M910" s="136"/>
      <c r="N910" s="136"/>
      <c r="O910" s="136"/>
      <c r="P910" s="7"/>
      <c r="Q910" s="6"/>
      <c r="R910" s="6"/>
      <c r="S910" s="6"/>
      <c r="T910" s="6"/>
      <c r="U910" s="6"/>
      <c r="V910" s="7"/>
      <c r="W910" s="7"/>
      <c r="X910" s="136"/>
      <c r="Y910" s="7"/>
      <c r="Z910" s="7"/>
      <c r="AA910" s="7"/>
      <c r="AB910" s="6"/>
      <c r="AC910" s="6"/>
      <c r="AD910" s="6"/>
      <c r="AE910" s="6"/>
      <c r="AF910" s="6"/>
    </row>
    <row r="911" ht="14.25" customHeight="1">
      <c r="A911" s="6"/>
      <c r="B911" s="6"/>
      <c r="C911" s="6"/>
      <c r="D911" s="6"/>
      <c r="E911" s="136"/>
      <c r="F911" s="136"/>
      <c r="G911" s="136"/>
      <c r="H911" s="136"/>
      <c r="I911" s="136"/>
      <c r="J911" s="136"/>
      <c r="K911" s="136"/>
      <c r="L911" s="137"/>
      <c r="M911" s="136"/>
      <c r="N911" s="136"/>
      <c r="O911" s="136"/>
      <c r="P911" s="7"/>
      <c r="Q911" s="6"/>
      <c r="R911" s="6"/>
      <c r="S911" s="6"/>
      <c r="T911" s="6"/>
      <c r="U911" s="6"/>
      <c r="V911" s="7"/>
      <c r="W911" s="7"/>
      <c r="X911" s="136"/>
      <c r="Y911" s="7"/>
      <c r="Z911" s="7"/>
      <c r="AA911" s="7"/>
      <c r="AB911" s="6"/>
      <c r="AC911" s="6"/>
      <c r="AD911" s="6"/>
      <c r="AE911" s="6"/>
      <c r="AF911" s="6"/>
    </row>
    <row r="912" ht="14.25" customHeight="1">
      <c r="A912" s="6"/>
      <c r="B912" s="6"/>
      <c r="C912" s="6"/>
      <c r="D912" s="6"/>
      <c r="E912" s="136"/>
      <c r="F912" s="136"/>
      <c r="G912" s="136"/>
      <c r="H912" s="136"/>
      <c r="I912" s="136"/>
      <c r="J912" s="136"/>
      <c r="K912" s="136"/>
      <c r="L912" s="137"/>
      <c r="M912" s="136"/>
      <c r="N912" s="136"/>
      <c r="O912" s="136"/>
      <c r="P912" s="7"/>
      <c r="Q912" s="6"/>
      <c r="R912" s="6"/>
      <c r="S912" s="6"/>
      <c r="T912" s="6"/>
      <c r="U912" s="6"/>
      <c r="V912" s="7"/>
      <c r="W912" s="7"/>
      <c r="X912" s="136"/>
      <c r="Y912" s="7"/>
      <c r="Z912" s="7"/>
      <c r="AA912" s="7"/>
      <c r="AB912" s="6"/>
      <c r="AC912" s="6"/>
      <c r="AD912" s="6"/>
      <c r="AE912" s="6"/>
      <c r="AF912" s="6"/>
    </row>
    <row r="913" ht="14.25" customHeight="1">
      <c r="A913" s="6"/>
      <c r="B913" s="6"/>
      <c r="C913" s="6"/>
      <c r="D913" s="6"/>
      <c r="E913" s="136"/>
      <c r="F913" s="136"/>
      <c r="G913" s="136"/>
      <c r="H913" s="136"/>
      <c r="I913" s="136"/>
      <c r="J913" s="136"/>
      <c r="K913" s="136"/>
      <c r="L913" s="137"/>
      <c r="M913" s="136"/>
      <c r="N913" s="136"/>
      <c r="O913" s="136"/>
      <c r="P913" s="7"/>
      <c r="Q913" s="6"/>
      <c r="R913" s="6"/>
      <c r="S913" s="6"/>
      <c r="T913" s="6"/>
      <c r="U913" s="6"/>
      <c r="V913" s="7"/>
      <c r="W913" s="7"/>
      <c r="X913" s="136"/>
      <c r="Y913" s="7"/>
      <c r="Z913" s="7"/>
      <c r="AA913" s="7"/>
      <c r="AB913" s="6"/>
      <c r="AC913" s="6"/>
      <c r="AD913" s="6"/>
      <c r="AE913" s="6"/>
      <c r="AF913" s="6"/>
    </row>
    <row r="914" ht="14.25" customHeight="1">
      <c r="A914" s="6"/>
      <c r="B914" s="6"/>
      <c r="C914" s="6"/>
      <c r="D914" s="6"/>
      <c r="E914" s="136"/>
      <c r="F914" s="136"/>
      <c r="G914" s="136"/>
      <c r="H914" s="136"/>
      <c r="I914" s="136"/>
      <c r="J914" s="136"/>
      <c r="K914" s="136"/>
      <c r="L914" s="137"/>
      <c r="M914" s="136"/>
      <c r="N914" s="136"/>
      <c r="O914" s="136"/>
      <c r="P914" s="7"/>
      <c r="Q914" s="6"/>
      <c r="R914" s="6"/>
      <c r="S914" s="6"/>
      <c r="T914" s="6"/>
      <c r="U914" s="6"/>
      <c r="V914" s="7"/>
      <c r="W914" s="7"/>
      <c r="X914" s="136"/>
      <c r="Y914" s="7"/>
      <c r="Z914" s="7"/>
      <c r="AA914" s="7"/>
      <c r="AB914" s="6"/>
      <c r="AC914" s="6"/>
      <c r="AD914" s="6"/>
      <c r="AE914" s="6"/>
      <c r="AF914" s="6"/>
    </row>
    <row r="915" ht="14.25" customHeight="1">
      <c r="A915" s="6"/>
      <c r="B915" s="6"/>
      <c r="C915" s="6"/>
      <c r="D915" s="6"/>
      <c r="E915" s="136"/>
      <c r="F915" s="136"/>
      <c r="G915" s="136"/>
      <c r="H915" s="136"/>
      <c r="I915" s="136"/>
      <c r="J915" s="136"/>
      <c r="K915" s="136"/>
      <c r="L915" s="137"/>
      <c r="M915" s="136"/>
      <c r="N915" s="136"/>
      <c r="O915" s="136"/>
      <c r="P915" s="7"/>
      <c r="Q915" s="6"/>
      <c r="R915" s="6"/>
      <c r="S915" s="6"/>
      <c r="T915" s="6"/>
      <c r="U915" s="6"/>
      <c r="V915" s="7"/>
      <c r="W915" s="7"/>
      <c r="X915" s="136"/>
      <c r="Y915" s="7"/>
      <c r="Z915" s="7"/>
      <c r="AA915" s="7"/>
      <c r="AB915" s="6"/>
      <c r="AC915" s="6"/>
      <c r="AD915" s="6"/>
      <c r="AE915" s="6"/>
      <c r="AF915" s="6"/>
    </row>
    <row r="916" ht="14.25" customHeight="1">
      <c r="A916" s="6"/>
      <c r="B916" s="6"/>
      <c r="C916" s="6"/>
      <c r="D916" s="6"/>
      <c r="E916" s="136"/>
      <c r="F916" s="136"/>
      <c r="G916" s="136"/>
      <c r="H916" s="136"/>
      <c r="I916" s="136"/>
      <c r="J916" s="136"/>
      <c r="K916" s="136"/>
      <c r="L916" s="137"/>
      <c r="M916" s="136"/>
      <c r="N916" s="136"/>
      <c r="O916" s="136"/>
      <c r="P916" s="7"/>
      <c r="Q916" s="6"/>
      <c r="R916" s="6"/>
      <c r="S916" s="6"/>
      <c r="T916" s="6"/>
      <c r="U916" s="6"/>
      <c r="V916" s="7"/>
      <c r="W916" s="7"/>
      <c r="X916" s="136"/>
      <c r="Y916" s="7"/>
      <c r="Z916" s="7"/>
      <c r="AA916" s="7"/>
      <c r="AB916" s="6"/>
      <c r="AC916" s="6"/>
      <c r="AD916" s="6"/>
      <c r="AE916" s="6"/>
      <c r="AF916" s="6"/>
    </row>
    <row r="917" ht="14.25" customHeight="1">
      <c r="A917" s="6"/>
      <c r="B917" s="6"/>
      <c r="C917" s="6"/>
      <c r="D917" s="6"/>
      <c r="E917" s="136"/>
      <c r="F917" s="136"/>
      <c r="G917" s="136"/>
      <c r="H917" s="136"/>
      <c r="I917" s="136"/>
      <c r="J917" s="136"/>
      <c r="K917" s="136"/>
      <c r="L917" s="137"/>
      <c r="M917" s="136"/>
      <c r="N917" s="136"/>
      <c r="O917" s="136"/>
      <c r="P917" s="7"/>
      <c r="Q917" s="6"/>
      <c r="R917" s="6"/>
      <c r="S917" s="6"/>
      <c r="T917" s="6"/>
      <c r="U917" s="6"/>
      <c r="V917" s="7"/>
      <c r="W917" s="7"/>
      <c r="X917" s="136"/>
      <c r="Y917" s="7"/>
      <c r="Z917" s="7"/>
      <c r="AA917" s="7"/>
      <c r="AB917" s="6"/>
      <c r="AC917" s="6"/>
      <c r="AD917" s="6"/>
      <c r="AE917" s="6"/>
      <c r="AF917" s="6"/>
    </row>
    <row r="918" ht="14.25" customHeight="1">
      <c r="A918" s="6"/>
      <c r="B918" s="6"/>
      <c r="C918" s="6"/>
      <c r="D918" s="6"/>
      <c r="E918" s="136"/>
      <c r="F918" s="136"/>
      <c r="G918" s="136"/>
      <c r="H918" s="136"/>
      <c r="I918" s="136"/>
      <c r="J918" s="136"/>
      <c r="K918" s="136"/>
      <c r="L918" s="137"/>
      <c r="M918" s="136"/>
      <c r="N918" s="136"/>
      <c r="O918" s="136"/>
      <c r="P918" s="7"/>
      <c r="Q918" s="6"/>
      <c r="R918" s="6"/>
      <c r="S918" s="6"/>
      <c r="T918" s="6"/>
      <c r="U918" s="6"/>
      <c r="V918" s="7"/>
      <c r="W918" s="7"/>
      <c r="X918" s="136"/>
      <c r="Y918" s="7"/>
      <c r="Z918" s="7"/>
      <c r="AA918" s="7"/>
      <c r="AB918" s="6"/>
      <c r="AC918" s="6"/>
      <c r="AD918" s="6"/>
      <c r="AE918" s="6"/>
      <c r="AF918" s="6"/>
    </row>
    <row r="919" ht="14.25" customHeight="1">
      <c r="A919" s="6"/>
      <c r="B919" s="6"/>
      <c r="C919" s="6"/>
      <c r="D919" s="6"/>
      <c r="E919" s="136"/>
      <c r="F919" s="136"/>
      <c r="G919" s="136"/>
      <c r="H919" s="136"/>
      <c r="I919" s="136"/>
      <c r="J919" s="136"/>
      <c r="K919" s="136"/>
      <c r="L919" s="137"/>
      <c r="M919" s="136"/>
      <c r="N919" s="136"/>
      <c r="O919" s="136"/>
      <c r="P919" s="7"/>
      <c r="Q919" s="6"/>
      <c r="R919" s="6"/>
      <c r="S919" s="6"/>
      <c r="T919" s="6"/>
      <c r="U919" s="6"/>
      <c r="V919" s="7"/>
      <c r="W919" s="7"/>
      <c r="X919" s="136"/>
      <c r="Y919" s="7"/>
      <c r="Z919" s="7"/>
      <c r="AA919" s="7"/>
      <c r="AB919" s="6"/>
      <c r="AC919" s="6"/>
      <c r="AD919" s="6"/>
      <c r="AE919" s="6"/>
      <c r="AF919" s="6"/>
    </row>
    <row r="920" ht="14.25" customHeight="1">
      <c r="A920" s="6"/>
      <c r="B920" s="6"/>
      <c r="C920" s="6"/>
      <c r="D920" s="6"/>
      <c r="E920" s="136"/>
      <c r="F920" s="136"/>
      <c r="G920" s="136"/>
      <c r="H920" s="136"/>
      <c r="I920" s="136"/>
      <c r="J920" s="136"/>
      <c r="K920" s="136"/>
      <c r="L920" s="137"/>
      <c r="M920" s="136"/>
      <c r="N920" s="136"/>
      <c r="O920" s="136"/>
      <c r="P920" s="7"/>
      <c r="Q920" s="6"/>
      <c r="R920" s="6"/>
      <c r="S920" s="6"/>
      <c r="T920" s="6"/>
      <c r="U920" s="6"/>
      <c r="V920" s="7"/>
      <c r="W920" s="7"/>
      <c r="X920" s="136"/>
      <c r="Y920" s="7"/>
      <c r="Z920" s="7"/>
      <c r="AA920" s="7"/>
      <c r="AB920" s="6"/>
      <c r="AC920" s="6"/>
      <c r="AD920" s="6"/>
      <c r="AE920" s="6"/>
      <c r="AF920" s="6"/>
    </row>
    <row r="921" ht="14.25" customHeight="1">
      <c r="A921" s="6"/>
      <c r="B921" s="6"/>
      <c r="C921" s="6"/>
      <c r="D921" s="6"/>
      <c r="E921" s="136"/>
      <c r="F921" s="136"/>
      <c r="G921" s="136"/>
      <c r="H921" s="136"/>
      <c r="I921" s="136"/>
      <c r="J921" s="136"/>
      <c r="K921" s="136"/>
      <c r="L921" s="137"/>
      <c r="M921" s="136"/>
      <c r="N921" s="136"/>
      <c r="O921" s="136"/>
      <c r="P921" s="7"/>
      <c r="Q921" s="6"/>
      <c r="R921" s="6"/>
      <c r="S921" s="6"/>
      <c r="T921" s="6"/>
      <c r="U921" s="6"/>
      <c r="V921" s="7"/>
      <c r="W921" s="7"/>
      <c r="X921" s="136"/>
      <c r="Y921" s="7"/>
      <c r="Z921" s="7"/>
      <c r="AA921" s="7"/>
      <c r="AB921" s="6"/>
      <c r="AC921" s="6"/>
      <c r="AD921" s="6"/>
      <c r="AE921" s="6"/>
      <c r="AF921" s="6"/>
    </row>
    <row r="922" ht="14.25" customHeight="1">
      <c r="A922" s="6"/>
      <c r="B922" s="6"/>
      <c r="C922" s="6"/>
      <c r="D922" s="6"/>
      <c r="E922" s="136"/>
      <c r="F922" s="136"/>
      <c r="G922" s="136"/>
      <c r="H922" s="136"/>
      <c r="I922" s="136"/>
      <c r="J922" s="136"/>
      <c r="K922" s="136"/>
      <c r="L922" s="137"/>
      <c r="M922" s="136"/>
      <c r="N922" s="136"/>
      <c r="O922" s="136"/>
      <c r="P922" s="7"/>
      <c r="Q922" s="6"/>
      <c r="R922" s="6"/>
      <c r="S922" s="6"/>
      <c r="T922" s="6"/>
      <c r="U922" s="6"/>
      <c r="V922" s="7"/>
      <c r="W922" s="7"/>
      <c r="X922" s="136"/>
      <c r="Y922" s="7"/>
      <c r="Z922" s="7"/>
      <c r="AA922" s="7"/>
      <c r="AB922" s="6"/>
      <c r="AC922" s="6"/>
      <c r="AD922" s="6"/>
      <c r="AE922" s="6"/>
      <c r="AF922" s="6"/>
    </row>
    <row r="923" ht="14.25" customHeight="1">
      <c r="A923" s="6"/>
      <c r="B923" s="6"/>
      <c r="C923" s="6"/>
      <c r="D923" s="6"/>
      <c r="E923" s="136"/>
      <c r="F923" s="136"/>
      <c r="G923" s="136"/>
      <c r="H923" s="136"/>
      <c r="I923" s="136"/>
      <c r="J923" s="136"/>
      <c r="K923" s="136"/>
      <c r="L923" s="137"/>
      <c r="M923" s="136"/>
      <c r="N923" s="136"/>
      <c r="O923" s="136"/>
      <c r="P923" s="7"/>
      <c r="Q923" s="6"/>
      <c r="R923" s="6"/>
      <c r="S923" s="6"/>
      <c r="T923" s="6"/>
      <c r="U923" s="6"/>
      <c r="V923" s="7"/>
      <c r="W923" s="7"/>
      <c r="X923" s="136"/>
      <c r="Y923" s="7"/>
      <c r="Z923" s="7"/>
      <c r="AA923" s="7"/>
      <c r="AB923" s="6"/>
      <c r="AC923" s="6"/>
      <c r="AD923" s="6"/>
      <c r="AE923" s="6"/>
      <c r="AF923" s="6"/>
    </row>
    <row r="924" ht="14.25" customHeight="1">
      <c r="A924" s="6"/>
      <c r="B924" s="6"/>
      <c r="C924" s="6"/>
      <c r="D924" s="6"/>
      <c r="E924" s="136"/>
      <c r="F924" s="136"/>
      <c r="G924" s="136"/>
      <c r="H924" s="136"/>
      <c r="I924" s="136"/>
      <c r="J924" s="136"/>
      <c r="K924" s="136"/>
      <c r="L924" s="137"/>
      <c r="M924" s="136"/>
      <c r="N924" s="136"/>
      <c r="O924" s="136"/>
      <c r="P924" s="7"/>
      <c r="Q924" s="6"/>
      <c r="R924" s="6"/>
      <c r="S924" s="6"/>
      <c r="T924" s="6"/>
      <c r="U924" s="6"/>
      <c r="V924" s="7"/>
      <c r="W924" s="7"/>
      <c r="X924" s="136"/>
      <c r="Y924" s="7"/>
      <c r="Z924" s="7"/>
      <c r="AA924" s="7"/>
      <c r="AB924" s="6"/>
      <c r="AC924" s="6"/>
      <c r="AD924" s="6"/>
      <c r="AE924" s="6"/>
      <c r="AF924" s="6"/>
    </row>
    <row r="925" ht="14.25" customHeight="1">
      <c r="A925" s="6"/>
      <c r="B925" s="6"/>
      <c r="C925" s="6"/>
      <c r="D925" s="6"/>
      <c r="E925" s="136"/>
      <c r="F925" s="136"/>
      <c r="G925" s="136"/>
      <c r="H925" s="136"/>
      <c r="I925" s="136"/>
      <c r="J925" s="136"/>
      <c r="K925" s="136"/>
      <c r="L925" s="137"/>
      <c r="M925" s="136"/>
      <c r="N925" s="136"/>
      <c r="O925" s="136"/>
      <c r="P925" s="7"/>
      <c r="Q925" s="6"/>
      <c r="R925" s="6"/>
      <c r="S925" s="6"/>
      <c r="T925" s="6"/>
      <c r="U925" s="6"/>
      <c r="V925" s="7"/>
      <c r="W925" s="7"/>
      <c r="X925" s="136"/>
      <c r="Y925" s="7"/>
      <c r="Z925" s="7"/>
      <c r="AA925" s="7"/>
      <c r="AB925" s="6"/>
      <c r="AC925" s="6"/>
      <c r="AD925" s="6"/>
      <c r="AE925" s="6"/>
      <c r="AF925" s="6"/>
    </row>
    <row r="926" ht="14.25" customHeight="1">
      <c r="A926" s="6"/>
      <c r="B926" s="6"/>
      <c r="C926" s="6"/>
      <c r="D926" s="6"/>
      <c r="E926" s="136"/>
      <c r="F926" s="136"/>
      <c r="G926" s="136"/>
      <c r="H926" s="136"/>
      <c r="I926" s="136"/>
      <c r="J926" s="136"/>
      <c r="K926" s="136"/>
      <c r="L926" s="137"/>
      <c r="M926" s="136"/>
      <c r="N926" s="136"/>
      <c r="O926" s="136"/>
      <c r="P926" s="7"/>
      <c r="Q926" s="6"/>
      <c r="R926" s="6"/>
      <c r="S926" s="6"/>
      <c r="T926" s="6"/>
      <c r="U926" s="6"/>
      <c r="V926" s="7"/>
      <c r="W926" s="7"/>
      <c r="X926" s="136"/>
      <c r="Y926" s="7"/>
      <c r="Z926" s="7"/>
      <c r="AA926" s="7"/>
      <c r="AB926" s="6"/>
      <c r="AC926" s="6"/>
      <c r="AD926" s="6"/>
      <c r="AE926" s="6"/>
      <c r="AF926" s="6"/>
    </row>
    <row r="927" ht="14.25" customHeight="1">
      <c r="A927" s="6"/>
      <c r="B927" s="6"/>
      <c r="C927" s="6"/>
      <c r="D927" s="6"/>
      <c r="E927" s="136"/>
      <c r="F927" s="136"/>
      <c r="G927" s="136"/>
      <c r="H927" s="136"/>
      <c r="I927" s="136"/>
      <c r="J927" s="136"/>
      <c r="K927" s="136"/>
      <c r="L927" s="137"/>
      <c r="M927" s="136"/>
      <c r="N927" s="136"/>
      <c r="O927" s="136"/>
      <c r="P927" s="7"/>
      <c r="Q927" s="6"/>
      <c r="R927" s="6"/>
      <c r="S927" s="6"/>
      <c r="T927" s="6"/>
      <c r="U927" s="6"/>
      <c r="V927" s="7"/>
      <c r="W927" s="7"/>
      <c r="X927" s="136"/>
      <c r="Y927" s="7"/>
      <c r="Z927" s="7"/>
      <c r="AA927" s="7"/>
      <c r="AB927" s="6"/>
      <c r="AC927" s="6"/>
      <c r="AD927" s="6"/>
      <c r="AE927" s="6"/>
      <c r="AF927" s="6"/>
    </row>
    <row r="928" ht="14.25" customHeight="1">
      <c r="A928" s="6"/>
      <c r="B928" s="6"/>
      <c r="C928" s="6"/>
      <c r="D928" s="6"/>
      <c r="E928" s="136"/>
      <c r="F928" s="136"/>
      <c r="G928" s="136"/>
      <c r="H928" s="136"/>
      <c r="I928" s="136"/>
      <c r="J928" s="136"/>
      <c r="K928" s="136"/>
      <c r="L928" s="137"/>
      <c r="M928" s="136"/>
      <c r="N928" s="136"/>
      <c r="O928" s="136"/>
      <c r="P928" s="7"/>
      <c r="Q928" s="6"/>
      <c r="R928" s="6"/>
      <c r="S928" s="6"/>
      <c r="T928" s="6"/>
      <c r="U928" s="6"/>
      <c r="V928" s="7"/>
      <c r="W928" s="7"/>
      <c r="X928" s="136"/>
      <c r="Y928" s="7"/>
      <c r="Z928" s="7"/>
      <c r="AA928" s="7"/>
      <c r="AB928" s="6"/>
      <c r="AC928" s="6"/>
      <c r="AD928" s="6"/>
      <c r="AE928" s="6"/>
      <c r="AF928" s="6"/>
    </row>
    <row r="929" ht="14.25" customHeight="1">
      <c r="A929" s="6"/>
      <c r="B929" s="6"/>
      <c r="C929" s="6"/>
      <c r="D929" s="6"/>
      <c r="E929" s="136"/>
      <c r="F929" s="136"/>
      <c r="G929" s="136"/>
      <c r="H929" s="136"/>
      <c r="I929" s="136"/>
      <c r="J929" s="136"/>
      <c r="K929" s="136"/>
      <c r="L929" s="137"/>
      <c r="M929" s="136"/>
      <c r="N929" s="136"/>
      <c r="O929" s="136"/>
      <c r="P929" s="7"/>
      <c r="Q929" s="6"/>
      <c r="R929" s="6"/>
      <c r="S929" s="6"/>
      <c r="T929" s="6"/>
      <c r="U929" s="6"/>
      <c r="V929" s="7"/>
      <c r="W929" s="7"/>
      <c r="X929" s="136"/>
      <c r="Y929" s="7"/>
      <c r="Z929" s="7"/>
      <c r="AA929" s="7"/>
      <c r="AB929" s="6"/>
      <c r="AC929" s="6"/>
      <c r="AD929" s="6"/>
      <c r="AE929" s="6"/>
      <c r="AF929" s="6"/>
    </row>
    <row r="930" ht="14.25" customHeight="1">
      <c r="A930" s="6"/>
      <c r="B930" s="6"/>
      <c r="C930" s="6"/>
      <c r="D930" s="6"/>
      <c r="E930" s="136"/>
      <c r="F930" s="136"/>
      <c r="G930" s="136"/>
      <c r="H930" s="136"/>
      <c r="I930" s="136"/>
      <c r="J930" s="136"/>
      <c r="K930" s="136"/>
      <c r="L930" s="137"/>
      <c r="M930" s="136"/>
      <c r="N930" s="136"/>
      <c r="O930" s="136"/>
      <c r="P930" s="7"/>
      <c r="Q930" s="6"/>
      <c r="R930" s="6"/>
      <c r="S930" s="6"/>
      <c r="T930" s="6"/>
      <c r="U930" s="6"/>
      <c r="V930" s="7"/>
      <c r="W930" s="7"/>
      <c r="X930" s="136"/>
      <c r="Y930" s="7"/>
      <c r="Z930" s="7"/>
      <c r="AA930" s="7"/>
      <c r="AB930" s="6"/>
      <c r="AC930" s="6"/>
      <c r="AD930" s="6"/>
      <c r="AE930" s="6"/>
      <c r="AF930" s="6"/>
    </row>
    <row r="931" ht="14.25" customHeight="1">
      <c r="A931" s="6"/>
      <c r="B931" s="6"/>
      <c r="C931" s="6"/>
      <c r="D931" s="6"/>
      <c r="E931" s="136"/>
      <c r="F931" s="136"/>
      <c r="G931" s="136"/>
      <c r="H931" s="136"/>
      <c r="I931" s="136"/>
      <c r="J931" s="136"/>
      <c r="K931" s="136"/>
      <c r="L931" s="137"/>
      <c r="M931" s="136"/>
      <c r="N931" s="136"/>
      <c r="O931" s="136"/>
      <c r="P931" s="7"/>
      <c r="Q931" s="6"/>
      <c r="R931" s="6"/>
      <c r="S931" s="6"/>
      <c r="T931" s="6"/>
      <c r="U931" s="6"/>
      <c r="V931" s="7"/>
      <c r="W931" s="7"/>
      <c r="X931" s="136"/>
      <c r="Y931" s="7"/>
      <c r="Z931" s="7"/>
      <c r="AA931" s="7"/>
      <c r="AB931" s="6"/>
      <c r="AC931" s="6"/>
      <c r="AD931" s="6"/>
      <c r="AE931" s="6"/>
      <c r="AF931" s="6"/>
    </row>
    <row r="932" ht="14.25" customHeight="1">
      <c r="A932" s="6"/>
      <c r="B932" s="6"/>
      <c r="C932" s="6"/>
      <c r="D932" s="6"/>
      <c r="E932" s="136"/>
      <c r="F932" s="136"/>
      <c r="G932" s="136"/>
      <c r="H932" s="136"/>
      <c r="I932" s="136"/>
      <c r="J932" s="136"/>
      <c r="K932" s="136"/>
      <c r="L932" s="137"/>
      <c r="M932" s="136"/>
      <c r="N932" s="136"/>
      <c r="O932" s="136"/>
      <c r="P932" s="7"/>
      <c r="Q932" s="6"/>
      <c r="R932" s="6"/>
      <c r="S932" s="6"/>
      <c r="T932" s="6"/>
      <c r="U932" s="6"/>
      <c r="V932" s="7"/>
      <c r="W932" s="7"/>
      <c r="X932" s="136"/>
      <c r="Y932" s="7"/>
      <c r="Z932" s="7"/>
      <c r="AA932" s="7"/>
      <c r="AB932" s="6"/>
      <c r="AC932" s="6"/>
      <c r="AD932" s="6"/>
      <c r="AE932" s="6"/>
      <c r="AF932" s="6"/>
    </row>
    <row r="933" ht="14.25" customHeight="1">
      <c r="A933" s="6"/>
      <c r="B933" s="6"/>
      <c r="C933" s="6"/>
      <c r="D933" s="6"/>
      <c r="E933" s="136"/>
      <c r="F933" s="136"/>
      <c r="G933" s="136"/>
      <c r="H933" s="136"/>
      <c r="I933" s="136"/>
      <c r="J933" s="136"/>
      <c r="K933" s="136"/>
      <c r="L933" s="137"/>
      <c r="M933" s="136"/>
      <c r="N933" s="136"/>
      <c r="O933" s="136"/>
      <c r="P933" s="7"/>
      <c r="Q933" s="6"/>
      <c r="R933" s="6"/>
      <c r="S933" s="6"/>
      <c r="T933" s="6"/>
      <c r="U933" s="6"/>
      <c r="V933" s="7"/>
      <c r="W933" s="7"/>
      <c r="X933" s="136"/>
      <c r="Y933" s="7"/>
      <c r="Z933" s="7"/>
      <c r="AA933" s="7"/>
      <c r="AB933" s="6"/>
      <c r="AC933" s="6"/>
      <c r="AD933" s="6"/>
      <c r="AE933" s="6"/>
      <c r="AF933" s="6"/>
    </row>
    <row r="934" ht="14.25" customHeight="1">
      <c r="A934" s="6"/>
      <c r="B934" s="6"/>
      <c r="C934" s="6"/>
      <c r="D934" s="6"/>
      <c r="E934" s="136"/>
      <c r="F934" s="136"/>
      <c r="G934" s="136"/>
      <c r="H934" s="136"/>
      <c r="I934" s="136"/>
      <c r="J934" s="136"/>
      <c r="K934" s="136"/>
      <c r="L934" s="137"/>
      <c r="M934" s="136"/>
      <c r="N934" s="136"/>
      <c r="O934" s="136"/>
      <c r="P934" s="7"/>
      <c r="Q934" s="6"/>
      <c r="R934" s="6"/>
      <c r="S934" s="6"/>
      <c r="T934" s="6"/>
      <c r="U934" s="6"/>
      <c r="V934" s="7"/>
      <c r="W934" s="7"/>
      <c r="X934" s="136"/>
      <c r="Y934" s="7"/>
      <c r="Z934" s="7"/>
      <c r="AA934" s="7"/>
      <c r="AB934" s="6"/>
      <c r="AC934" s="6"/>
      <c r="AD934" s="6"/>
      <c r="AE934" s="6"/>
      <c r="AF934" s="6"/>
    </row>
    <row r="935" ht="14.25" customHeight="1">
      <c r="A935" s="6"/>
      <c r="B935" s="6"/>
      <c r="C935" s="6"/>
      <c r="D935" s="6"/>
      <c r="E935" s="136"/>
      <c r="F935" s="136"/>
      <c r="G935" s="136"/>
      <c r="H935" s="136"/>
      <c r="I935" s="136"/>
      <c r="J935" s="136"/>
      <c r="K935" s="136"/>
      <c r="L935" s="137"/>
      <c r="M935" s="136"/>
      <c r="N935" s="136"/>
      <c r="O935" s="136"/>
      <c r="P935" s="7"/>
      <c r="Q935" s="6"/>
      <c r="R935" s="6"/>
      <c r="S935" s="6"/>
      <c r="T935" s="6"/>
      <c r="U935" s="6"/>
      <c r="V935" s="7"/>
      <c r="W935" s="7"/>
      <c r="X935" s="136"/>
      <c r="Y935" s="7"/>
      <c r="Z935" s="7"/>
      <c r="AA935" s="7"/>
      <c r="AB935" s="6"/>
      <c r="AC935" s="6"/>
      <c r="AD935" s="6"/>
      <c r="AE935" s="6"/>
      <c r="AF935" s="6"/>
    </row>
    <row r="936" ht="14.25" customHeight="1">
      <c r="A936" s="6"/>
      <c r="B936" s="6"/>
      <c r="C936" s="6"/>
      <c r="D936" s="6"/>
      <c r="E936" s="136"/>
      <c r="F936" s="136"/>
      <c r="G936" s="136"/>
      <c r="H936" s="136"/>
      <c r="I936" s="136"/>
      <c r="J936" s="136"/>
      <c r="K936" s="136"/>
      <c r="L936" s="137"/>
      <c r="M936" s="136"/>
      <c r="N936" s="136"/>
      <c r="O936" s="136"/>
      <c r="P936" s="7"/>
      <c r="Q936" s="6"/>
      <c r="R936" s="6"/>
      <c r="S936" s="6"/>
      <c r="T936" s="6"/>
      <c r="U936" s="6"/>
      <c r="V936" s="7"/>
      <c r="W936" s="7"/>
      <c r="X936" s="136"/>
      <c r="Y936" s="7"/>
      <c r="Z936" s="7"/>
      <c r="AA936" s="7"/>
      <c r="AB936" s="6"/>
      <c r="AC936" s="6"/>
      <c r="AD936" s="6"/>
      <c r="AE936" s="6"/>
      <c r="AF936" s="6"/>
    </row>
    <row r="937" ht="14.25" customHeight="1">
      <c r="A937" s="6"/>
      <c r="B937" s="6"/>
      <c r="C937" s="6"/>
      <c r="D937" s="6"/>
      <c r="E937" s="136"/>
      <c r="F937" s="136"/>
      <c r="G937" s="136"/>
      <c r="H937" s="136"/>
      <c r="I937" s="136"/>
      <c r="J937" s="136"/>
      <c r="K937" s="136"/>
      <c r="L937" s="137"/>
      <c r="M937" s="136"/>
      <c r="N937" s="136"/>
      <c r="O937" s="136"/>
      <c r="P937" s="7"/>
      <c r="Q937" s="6"/>
      <c r="R937" s="6"/>
      <c r="S937" s="6"/>
      <c r="T937" s="6"/>
      <c r="U937" s="6"/>
      <c r="V937" s="7"/>
      <c r="W937" s="7"/>
      <c r="X937" s="136"/>
      <c r="Y937" s="7"/>
      <c r="Z937" s="7"/>
      <c r="AA937" s="7"/>
      <c r="AB937" s="6"/>
      <c r="AC937" s="6"/>
      <c r="AD937" s="6"/>
      <c r="AE937" s="6"/>
      <c r="AF937" s="6"/>
    </row>
    <row r="938" ht="14.25" customHeight="1">
      <c r="A938" s="6"/>
      <c r="B938" s="6"/>
      <c r="C938" s="6"/>
      <c r="D938" s="6"/>
      <c r="E938" s="136"/>
      <c r="F938" s="136"/>
      <c r="G938" s="136"/>
      <c r="H938" s="136"/>
      <c r="I938" s="136"/>
      <c r="J938" s="136"/>
      <c r="K938" s="136"/>
      <c r="L938" s="137"/>
      <c r="M938" s="136"/>
      <c r="N938" s="136"/>
      <c r="O938" s="136"/>
      <c r="P938" s="7"/>
      <c r="Q938" s="6"/>
      <c r="R938" s="6"/>
      <c r="S938" s="6"/>
      <c r="T938" s="6"/>
      <c r="U938" s="6"/>
      <c r="V938" s="7"/>
      <c r="W938" s="7"/>
      <c r="X938" s="136"/>
      <c r="Y938" s="7"/>
      <c r="Z938" s="7"/>
      <c r="AA938" s="7"/>
      <c r="AB938" s="6"/>
      <c r="AC938" s="6"/>
      <c r="AD938" s="6"/>
      <c r="AE938" s="6"/>
      <c r="AF938" s="6"/>
    </row>
    <row r="939" ht="14.25" customHeight="1">
      <c r="A939" s="6"/>
      <c r="B939" s="6"/>
      <c r="C939" s="6"/>
      <c r="D939" s="6"/>
      <c r="E939" s="136"/>
      <c r="F939" s="136"/>
      <c r="G939" s="136"/>
      <c r="H939" s="136"/>
      <c r="I939" s="136"/>
      <c r="J939" s="136"/>
      <c r="K939" s="136"/>
      <c r="L939" s="137"/>
      <c r="M939" s="136"/>
      <c r="N939" s="136"/>
      <c r="O939" s="136"/>
      <c r="P939" s="7"/>
      <c r="Q939" s="6"/>
      <c r="R939" s="6"/>
      <c r="S939" s="6"/>
      <c r="T939" s="6"/>
      <c r="U939" s="6"/>
      <c r="V939" s="7"/>
      <c r="W939" s="7"/>
      <c r="X939" s="136"/>
      <c r="Y939" s="7"/>
      <c r="Z939" s="7"/>
      <c r="AA939" s="7"/>
      <c r="AB939" s="6"/>
      <c r="AC939" s="6"/>
      <c r="AD939" s="6"/>
      <c r="AE939" s="6"/>
      <c r="AF939" s="6"/>
    </row>
    <row r="940" ht="14.25" customHeight="1">
      <c r="A940" s="6"/>
      <c r="B940" s="6"/>
      <c r="C940" s="6"/>
      <c r="D940" s="6"/>
      <c r="E940" s="136"/>
      <c r="F940" s="136"/>
      <c r="G940" s="136"/>
      <c r="H940" s="136"/>
      <c r="I940" s="136"/>
      <c r="J940" s="136"/>
      <c r="K940" s="136"/>
      <c r="L940" s="137"/>
      <c r="M940" s="136"/>
      <c r="N940" s="136"/>
      <c r="O940" s="136"/>
      <c r="P940" s="7"/>
      <c r="Q940" s="6"/>
      <c r="R940" s="6"/>
      <c r="S940" s="6"/>
      <c r="T940" s="6"/>
      <c r="U940" s="6"/>
      <c r="V940" s="7"/>
      <c r="W940" s="7"/>
      <c r="X940" s="136"/>
      <c r="Y940" s="7"/>
      <c r="Z940" s="7"/>
      <c r="AA940" s="7"/>
      <c r="AB940" s="6"/>
      <c r="AC940" s="6"/>
      <c r="AD940" s="6"/>
      <c r="AE940" s="6"/>
      <c r="AF940" s="6"/>
    </row>
    <row r="941" ht="14.25" customHeight="1">
      <c r="A941" s="6"/>
      <c r="B941" s="6"/>
      <c r="C941" s="6"/>
      <c r="D941" s="6"/>
      <c r="E941" s="136"/>
      <c r="F941" s="136"/>
      <c r="G941" s="136"/>
      <c r="H941" s="136"/>
      <c r="I941" s="136"/>
      <c r="J941" s="136"/>
      <c r="K941" s="136"/>
      <c r="L941" s="137"/>
      <c r="M941" s="136"/>
      <c r="N941" s="136"/>
      <c r="O941" s="136"/>
      <c r="P941" s="7"/>
      <c r="Q941" s="6"/>
      <c r="R941" s="6"/>
      <c r="S941" s="6"/>
      <c r="T941" s="6"/>
      <c r="U941" s="6"/>
      <c r="V941" s="7"/>
      <c r="W941" s="7"/>
      <c r="X941" s="136"/>
      <c r="Y941" s="7"/>
      <c r="Z941" s="7"/>
      <c r="AA941" s="7"/>
      <c r="AB941" s="6"/>
      <c r="AC941" s="6"/>
      <c r="AD941" s="6"/>
      <c r="AE941" s="6"/>
      <c r="AF941" s="6"/>
    </row>
    <row r="942" ht="14.25" customHeight="1">
      <c r="A942" s="6"/>
      <c r="B942" s="6"/>
      <c r="C942" s="6"/>
      <c r="D942" s="6"/>
      <c r="E942" s="136"/>
      <c r="F942" s="136"/>
      <c r="G942" s="136"/>
      <c r="H942" s="136"/>
      <c r="I942" s="136"/>
      <c r="J942" s="136"/>
      <c r="K942" s="136"/>
      <c r="L942" s="137"/>
      <c r="M942" s="136"/>
      <c r="N942" s="136"/>
      <c r="O942" s="136"/>
      <c r="P942" s="7"/>
      <c r="Q942" s="6"/>
      <c r="R942" s="6"/>
      <c r="S942" s="6"/>
      <c r="T942" s="6"/>
      <c r="U942" s="6"/>
      <c r="V942" s="7"/>
      <c r="W942" s="7"/>
      <c r="X942" s="136"/>
      <c r="Y942" s="7"/>
      <c r="Z942" s="7"/>
      <c r="AA942" s="7"/>
      <c r="AB942" s="6"/>
      <c r="AC942" s="6"/>
      <c r="AD942" s="6"/>
      <c r="AE942" s="6"/>
      <c r="AF942" s="6"/>
    </row>
    <row r="943" ht="14.25" customHeight="1">
      <c r="A943" s="6"/>
      <c r="B943" s="6"/>
      <c r="C943" s="6"/>
      <c r="D943" s="6"/>
      <c r="E943" s="136"/>
      <c r="F943" s="136"/>
      <c r="G943" s="136"/>
      <c r="H943" s="136"/>
      <c r="I943" s="136"/>
      <c r="J943" s="136"/>
      <c r="K943" s="136"/>
      <c r="L943" s="137"/>
      <c r="M943" s="136"/>
      <c r="N943" s="136"/>
      <c r="O943" s="136"/>
      <c r="P943" s="7"/>
      <c r="Q943" s="6"/>
      <c r="R943" s="6"/>
      <c r="S943" s="6"/>
      <c r="T943" s="6"/>
      <c r="U943" s="6"/>
      <c r="V943" s="7"/>
      <c r="W943" s="7"/>
      <c r="X943" s="136"/>
      <c r="Y943" s="7"/>
      <c r="Z943" s="7"/>
      <c r="AA943" s="7"/>
      <c r="AB943" s="6"/>
      <c r="AC943" s="6"/>
      <c r="AD943" s="6"/>
      <c r="AE943" s="6"/>
      <c r="AF943" s="6"/>
    </row>
    <row r="944" ht="14.25" customHeight="1">
      <c r="A944" s="6"/>
      <c r="B944" s="6"/>
      <c r="C944" s="6"/>
      <c r="D944" s="6"/>
      <c r="E944" s="136"/>
      <c r="F944" s="136"/>
      <c r="G944" s="136"/>
      <c r="H944" s="136"/>
      <c r="I944" s="136"/>
      <c r="J944" s="136"/>
      <c r="K944" s="136"/>
      <c r="L944" s="137"/>
      <c r="M944" s="136"/>
      <c r="N944" s="136"/>
      <c r="O944" s="136"/>
      <c r="P944" s="7"/>
      <c r="Q944" s="6"/>
      <c r="R944" s="6"/>
      <c r="S944" s="6"/>
      <c r="T944" s="6"/>
      <c r="U944" s="6"/>
      <c r="V944" s="7"/>
      <c r="W944" s="7"/>
      <c r="X944" s="136"/>
      <c r="Y944" s="7"/>
      <c r="Z944" s="7"/>
      <c r="AA944" s="7"/>
      <c r="AB944" s="6"/>
      <c r="AC944" s="6"/>
      <c r="AD944" s="6"/>
      <c r="AE944" s="6"/>
      <c r="AF944" s="6"/>
    </row>
    <row r="945" ht="14.25" customHeight="1">
      <c r="A945" s="6"/>
      <c r="B945" s="6"/>
      <c r="C945" s="6"/>
      <c r="D945" s="6"/>
      <c r="E945" s="136"/>
      <c r="F945" s="136"/>
      <c r="G945" s="136"/>
      <c r="H945" s="136"/>
      <c r="I945" s="136"/>
      <c r="J945" s="136"/>
      <c r="K945" s="136"/>
      <c r="L945" s="137"/>
      <c r="M945" s="136"/>
      <c r="N945" s="136"/>
      <c r="O945" s="136"/>
      <c r="P945" s="7"/>
      <c r="Q945" s="6"/>
      <c r="R945" s="6"/>
      <c r="S945" s="6"/>
      <c r="T945" s="6"/>
      <c r="U945" s="6"/>
      <c r="V945" s="7"/>
      <c r="W945" s="7"/>
      <c r="X945" s="136"/>
      <c r="Y945" s="7"/>
      <c r="Z945" s="7"/>
      <c r="AA945" s="7"/>
      <c r="AB945" s="6"/>
      <c r="AC945" s="6"/>
      <c r="AD945" s="6"/>
      <c r="AE945" s="6"/>
      <c r="AF945" s="6"/>
    </row>
    <row r="946" ht="14.25" customHeight="1">
      <c r="A946" s="6"/>
      <c r="B946" s="6"/>
      <c r="C946" s="6"/>
      <c r="D946" s="6"/>
      <c r="E946" s="136"/>
      <c r="F946" s="136"/>
      <c r="G946" s="136"/>
      <c r="H946" s="136"/>
      <c r="I946" s="136"/>
      <c r="J946" s="136"/>
      <c r="K946" s="136"/>
      <c r="L946" s="137"/>
      <c r="M946" s="136"/>
      <c r="N946" s="136"/>
      <c r="O946" s="136"/>
      <c r="P946" s="7"/>
      <c r="Q946" s="6"/>
      <c r="R946" s="6"/>
      <c r="S946" s="6"/>
      <c r="T946" s="6"/>
      <c r="U946" s="6"/>
      <c r="V946" s="7"/>
      <c r="W946" s="7"/>
      <c r="X946" s="136"/>
      <c r="Y946" s="7"/>
      <c r="Z946" s="7"/>
      <c r="AA946" s="7"/>
      <c r="AB946" s="6"/>
      <c r="AC946" s="6"/>
      <c r="AD946" s="6"/>
      <c r="AE946" s="6"/>
      <c r="AF946" s="6"/>
    </row>
    <row r="947" ht="14.25" customHeight="1">
      <c r="A947" s="6"/>
      <c r="B947" s="6"/>
      <c r="C947" s="6"/>
      <c r="D947" s="6"/>
      <c r="E947" s="136"/>
      <c r="F947" s="136"/>
      <c r="G947" s="136"/>
      <c r="H947" s="136"/>
      <c r="I947" s="136"/>
      <c r="J947" s="136"/>
      <c r="K947" s="136"/>
      <c r="L947" s="137"/>
      <c r="M947" s="136"/>
      <c r="N947" s="136"/>
      <c r="O947" s="136"/>
      <c r="P947" s="7"/>
      <c r="Q947" s="6"/>
      <c r="R947" s="6"/>
      <c r="S947" s="6"/>
      <c r="T947" s="6"/>
      <c r="U947" s="6"/>
      <c r="V947" s="7"/>
      <c r="W947" s="7"/>
      <c r="X947" s="136"/>
      <c r="Y947" s="7"/>
      <c r="Z947" s="7"/>
      <c r="AA947" s="7"/>
      <c r="AB947" s="6"/>
      <c r="AC947" s="6"/>
      <c r="AD947" s="6"/>
      <c r="AE947" s="6"/>
      <c r="AF947" s="6"/>
    </row>
    <row r="948" ht="14.25" customHeight="1">
      <c r="A948" s="6"/>
      <c r="B948" s="6"/>
      <c r="C948" s="6"/>
      <c r="D948" s="6"/>
      <c r="E948" s="136"/>
      <c r="F948" s="136"/>
      <c r="G948" s="136"/>
      <c r="H948" s="136"/>
      <c r="I948" s="136"/>
      <c r="J948" s="136"/>
      <c r="K948" s="136"/>
      <c r="L948" s="137"/>
      <c r="M948" s="136"/>
      <c r="N948" s="136"/>
      <c r="O948" s="136"/>
      <c r="P948" s="7"/>
      <c r="Q948" s="6"/>
      <c r="R948" s="6"/>
      <c r="S948" s="6"/>
      <c r="T948" s="6"/>
      <c r="U948" s="6"/>
      <c r="V948" s="7"/>
      <c r="W948" s="7"/>
      <c r="X948" s="136"/>
      <c r="Y948" s="7"/>
      <c r="Z948" s="7"/>
      <c r="AA948" s="7"/>
      <c r="AB948" s="6"/>
      <c r="AC948" s="6"/>
      <c r="AD948" s="6"/>
      <c r="AE948" s="6"/>
      <c r="AF948" s="6"/>
    </row>
    <row r="949" ht="14.25" customHeight="1">
      <c r="A949" s="6"/>
      <c r="B949" s="6"/>
      <c r="C949" s="6"/>
      <c r="D949" s="6"/>
      <c r="E949" s="136"/>
      <c r="F949" s="136"/>
      <c r="G949" s="136"/>
      <c r="H949" s="136"/>
      <c r="I949" s="136"/>
      <c r="J949" s="136"/>
      <c r="K949" s="136"/>
      <c r="L949" s="137"/>
      <c r="M949" s="136"/>
      <c r="N949" s="136"/>
      <c r="O949" s="136"/>
      <c r="P949" s="7"/>
      <c r="Q949" s="6"/>
      <c r="R949" s="6"/>
      <c r="S949" s="6"/>
      <c r="T949" s="6"/>
      <c r="U949" s="6"/>
      <c r="V949" s="7"/>
      <c r="W949" s="7"/>
      <c r="X949" s="136"/>
      <c r="Y949" s="7"/>
      <c r="Z949" s="7"/>
      <c r="AA949" s="7"/>
      <c r="AB949" s="6"/>
      <c r="AC949" s="6"/>
      <c r="AD949" s="6"/>
      <c r="AE949" s="6"/>
      <c r="AF949" s="6"/>
    </row>
    <row r="950" ht="14.25" customHeight="1">
      <c r="A950" s="6"/>
      <c r="B950" s="6"/>
      <c r="C950" s="6"/>
      <c r="D950" s="6"/>
      <c r="E950" s="136"/>
      <c r="F950" s="136"/>
      <c r="G950" s="136"/>
      <c r="H950" s="136"/>
      <c r="I950" s="136"/>
      <c r="J950" s="136"/>
      <c r="K950" s="136"/>
      <c r="L950" s="137"/>
      <c r="M950" s="136"/>
      <c r="N950" s="136"/>
      <c r="O950" s="136"/>
      <c r="P950" s="7"/>
      <c r="Q950" s="6"/>
      <c r="R950" s="6"/>
      <c r="S950" s="6"/>
      <c r="T950" s="6"/>
      <c r="U950" s="6"/>
      <c r="V950" s="7"/>
      <c r="W950" s="7"/>
      <c r="X950" s="136"/>
      <c r="Y950" s="7"/>
      <c r="Z950" s="7"/>
      <c r="AA950" s="7"/>
      <c r="AB950" s="6"/>
      <c r="AC950" s="6"/>
      <c r="AD950" s="6"/>
      <c r="AE950" s="6"/>
      <c r="AF950" s="6"/>
    </row>
    <row r="951" ht="14.25" customHeight="1">
      <c r="A951" s="6"/>
      <c r="B951" s="6"/>
      <c r="C951" s="6"/>
      <c r="D951" s="6"/>
      <c r="E951" s="136"/>
      <c r="F951" s="136"/>
      <c r="G951" s="136"/>
      <c r="H951" s="136"/>
      <c r="I951" s="136"/>
      <c r="J951" s="136"/>
      <c r="K951" s="136"/>
      <c r="L951" s="137"/>
      <c r="M951" s="136"/>
      <c r="N951" s="136"/>
      <c r="O951" s="136"/>
      <c r="P951" s="7"/>
      <c r="Q951" s="6"/>
      <c r="R951" s="6"/>
      <c r="S951" s="6"/>
      <c r="T951" s="6"/>
      <c r="U951" s="6"/>
      <c r="V951" s="7"/>
      <c r="W951" s="7"/>
      <c r="X951" s="136"/>
      <c r="Y951" s="7"/>
      <c r="Z951" s="7"/>
      <c r="AA951" s="7"/>
      <c r="AB951" s="6"/>
      <c r="AC951" s="6"/>
      <c r="AD951" s="6"/>
      <c r="AE951" s="6"/>
      <c r="AF951" s="6"/>
    </row>
    <row r="952" ht="14.25" customHeight="1">
      <c r="A952" s="6"/>
      <c r="B952" s="6"/>
      <c r="C952" s="6"/>
      <c r="D952" s="6"/>
      <c r="E952" s="136"/>
      <c r="F952" s="136"/>
      <c r="G952" s="136"/>
      <c r="H952" s="136"/>
      <c r="I952" s="136"/>
      <c r="J952" s="136"/>
      <c r="K952" s="136"/>
      <c r="L952" s="137"/>
      <c r="M952" s="136"/>
      <c r="N952" s="136"/>
      <c r="O952" s="136"/>
      <c r="P952" s="7"/>
      <c r="Q952" s="6"/>
      <c r="R952" s="6"/>
      <c r="S952" s="6"/>
      <c r="T952" s="6"/>
      <c r="U952" s="6"/>
      <c r="V952" s="7"/>
      <c r="W952" s="7"/>
      <c r="X952" s="136"/>
      <c r="Y952" s="7"/>
      <c r="Z952" s="7"/>
      <c r="AA952" s="7"/>
      <c r="AB952" s="6"/>
      <c r="AC952" s="6"/>
      <c r="AD952" s="6"/>
      <c r="AE952" s="6"/>
      <c r="AF952" s="6"/>
    </row>
    <row r="953" ht="14.25" customHeight="1">
      <c r="A953" s="6"/>
      <c r="B953" s="6"/>
      <c r="C953" s="6"/>
      <c r="D953" s="6"/>
      <c r="E953" s="136"/>
      <c r="F953" s="136"/>
      <c r="G953" s="136"/>
      <c r="H953" s="136"/>
      <c r="I953" s="136"/>
      <c r="J953" s="136"/>
      <c r="K953" s="136"/>
      <c r="L953" s="137"/>
      <c r="M953" s="136"/>
      <c r="N953" s="136"/>
      <c r="O953" s="136"/>
      <c r="P953" s="7"/>
      <c r="Q953" s="6"/>
      <c r="R953" s="6"/>
      <c r="S953" s="6"/>
      <c r="T953" s="6"/>
      <c r="U953" s="6"/>
      <c r="V953" s="7"/>
      <c r="W953" s="7"/>
      <c r="X953" s="136"/>
      <c r="Y953" s="7"/>
      <c r="Z953" s="7"/>
      <c r="AA953" s="7"/>
      <c r="AB953" s="6"/>
      <c r="AC953" s="6"/>
      <c r="AD953" s="6"/>
      <c r="AE953" s="6"/>
      <c r="AF953" s="6"/>
    </row>
    <row r="954" ht="14.25" customHeight="1">
      <c r="A954" s="6"/>
      <c r="B954" s="6"/>
      <c r="C954" s="6"/>
      <c r="D954" s="6"/>
      <c r="E954" s="136"/>
      <c r="F954" s="136"/>
      <c r="G954" s="136"/>
      <c r="H954" s="136"/>
      <c r="I954" s="136"/>
      <c r="J954" s="136"/>
      <c r="K954" s="136"/>
      <c r="L954" s="137"/>
      <c r="M954" s="136"/>
      <c r="N954" s="136"/>
      <c r="O954" s="136"/>
      <c r="P954" s="7"/>
      <c r="Q954" s="6"/>
      <c r="R954" s="6"/>
      <c r="S954" s="6"/>
      <c r="T954" s="6"/>
      <c r="U954" s="6"/>
      <c r="V954" s="7"/>
      <c r="W954" s="7"/>
      <c r="X954" s="136"/>
      <c r="Y954" s="7"/>
      <c r="Z954" s="7"/>
      <c r="AA954" s="7"/>
      <c r="AB954" s="6"/>
      <c r="AC954" s="6"/>
      <c r="AD954" s="6"/>
      <c r="AE954" s="6"/>
      <c r="AF954" s="6"/>
    </row>
    <row r="955" ht="14.25" customHeight="1">
      <c r="A955" s="6"/>
      <c r="B955" s="6"/>
      <c r="C955" s="6"/>
      <c r="D955" s="6"/>
      <c r="E955" s="136"/>
      <c r="F955" s="136"/>
      <c r="G955" s="136"/>
      <c r="H955" s="136"/>
      <c r="I955" s="136"/>
      <c r="J955" s="136"/>
      <c r="K955" s="136"/>
      <c r="L955" s="137"/>
      <c r="M955" s="136"/>
      <c r="N955" s="136"/>
      <c r="O955" s="136"/>
      <c r="P955" s="7"/>
      <c r="Q955" s="6"/>
      <c r="R955" s="6"/>
      <c r="S955" s="6"/>
      <c r="T955" s="6"/>
      <c r="U955" s="6"/>
      <c r="V955" s="7"/>
      <c r="W955" s="7"/>
      <c r="X955" s="136"/>
      <c r="Y955" s="7"/>
      <c r="Z955" s="7"/>
      <c r="AA955" s="7"/>
      <c r="AB955" s="6"/>
      <c r="AC955" s="6"/>
      <c r="AD955" s="6"/>
      <c r="AE955" s="6"/>
      <c r="AF955" s="6"/>
    </row>
    <row r="956" ht="14.25" customHeight="1">
      <c r="A956" s="6"/>
      <c r="B956" s="6"/>
      <c r="C956" s="6"/>
      <c r="D956" s="6"/>
      <c r="E956" s="136"/>
      <c r="F956" s="136"/>
      <c r="G956" s="136"/>
      <c r="H956" s="136"/>
      <c r="I956" s="136"/>
      <c r="J956" s="136"/>
      <c r="K956" s="136"/>
      <c r="L956" s="137"/>
      <c r="M956" s="136"/>
      <c r="N956" s="136"/>
      <c r="O956" s="136"/>
      <c r="P956" s="7"/>
      <c r="Q956" s="6"/>
      <c r="R956" s="6"/>
      <c r="S956" s="6"/>
      <c r="T956" s="6"/>
      <c r="U956" s="6"/>
      <c r="V956" s="7"/>
      <c r="W956" s="7"/>
      <c r="X956" s="136"/>
      <c r="Y956" s="7"/>
      <c r="Z956" s="7"/>
      <c r="AA956" s="7"/>
      <c r="AB956" s="6"/>
      <c r="AC956" s="6"/>
      <c r="AD956" s="6"/>
      <c r="AE956" s="6"/>
      <c r="AF956" s="6"/>
    </row>
    <row r="957" ht="14.25" customHeight="1">
      <c r="A957" s="6"/>
      <c r="B957" s="6"/>
      <c r="C957" s="6"/>
      <c r="D957" s="6"/>
      <c r="E957" s="136"/>
      <c r="F957" s="136"/>
      <c r="G957" s="136"/>
      <c r="H957" s="136"/>
      <c r="I957" s="136"/>
      <c r="J957" s="136"/>
      <c r="K957" s="136"/>
      <c r="L957" s="137"/>
      <c r="M957" s="136"/>
      <c r="N957" s="136"/>
      <c r="O957" s="136"/>
      <c r="P957" s="7"/>
      <c r="Q957" s="6"/>
      <c r="R957" s="6"/>
      <c r="S957" s="6"/>
      <c r="T957" s="6"/>
      <c r="U957" s="6"/>
      <c r="V957" s="7"/>
      <c r="W957" s="7"/>
      <c r="X957" s="136"/>
      <c r="Y957" s="7"/>
      <c r="Z957" s="7"/>
      <c r="AA957" s="7"/>
      <c r="AB957" s="6"/>
      <c r="AC957" s="6"/>
      <c r="AD957" s="6"/>
      <c r="AE957" s="6"/>
      <c r="AF957" s="6"/>
    </row>
    <row r="958" ht="14.25" customHeight="1">
      <c r="A958" s="6"/>
      <c r="B958" s="6"/>
      <c r="C958" s="6"/>
      <c r="D958" s="6"/>
      <c r="E958" s="136"/>
      <c r="F958" s="136"/>
      <c r="G958" s="136"/>
      <c r="H958" s="136"/>
      <c r="I958" s="136"/>
      <c r="J958" s="136"/>
      <c r="K958" s="136"/>
      <c r="L958" s="137"/>
      <c r="M958" s="136"/>
      <c r="N958" s="136"/>
      <c r="O958" s="136"/>
      <c r="P958" s="7"/>
      <c r="Q958" s="6"/>
      <c r="R958" s="6"/>
      <c r="S958" s="6"/>
      <c r="T958" s="6"/>
      <c r="U958" s="6"/>
      <c r="V958" s="7"/>
      <c r="W958" s="7"/>
      <c r="X958" s="136"/>
      <c r="Y958" s="7"/>
      <c r="Z958" s="7"/>
      <c r="AA958" s="7"/>
      <c r="AB958" s="6"/>
      <c r="AC958" s="6"/>
      <c r="AD958" s="6"/>
      <c r="AE958" s="6"/>
      <c r="AF958" s="6"/>
    </row>
    <row r="959" ht="14.25" customHeight="1">
      <c r="A959" s="6"/>
      <c r="B959" s="6"/>
      <c r="C959" s="6"/>
      <c r="D959" s="6"/>
      <c r="E959" s="136"/>
      <c r="F959" s="136"/>
      <c r="G959" s="136"/>
      <c r="H959" s="136"/>
      <c r="I959" s="136"/>
      <c r="J959" s="136"/>
      <c r="K959" s="136"/>
      <c r="L959" s="137"/>
      <c r="M959" s="136"/>
      <c r="N959" s="136"/>
      <c r="O959" s="136"/>
      <c r="P959" s="7"/>
      <c r="Q959" s="6"/>
      <c r="R959" s="6"/>
      <c r="S959" s="6"/>
      <c r="T959" s="6"/>
      <c r="U959" s="6"/>
      <c r="V959" s="7"/>
      <c r="W959" s="7"/>
      <c r="X959" s="136"/>
      <c r="Y959" s="7"/>
      <c r="Z959" s="7"/>
      <c r="AA959" s="7"/>
      <c r="AB959" s="6"/>
      <c r="AC959" s="6"/>
      <c r="AD959" s="6"/>
      <c r="AE959" s="6"/>
      <c r="AF959" s="6"/>
    </row>
    <row r="960" ht="14.25" customHeight="1">
      <c r="A960" s="6"/>
      <c r="B960" s="6"/>
      <c r="C960" s="6"/>
      <c r="D960" s="6"/>
      <c r="E960" s="136"/>
      <c r="F960" s="136"/>
      <c r="G960" s="136"/>
      <c r="H960" s="136"/>
      <c r="I960" s="136"/>
      <c r="J960" s="136"/>
      <c r="K960" s="136"/>
      <c r="L960" s="137"/>
      <c r="M960" s="136"/>
      <c r="N960" s="136"/>
      <c r="O960" s="136"/>
      <c r="P960" s="7"/>
      <c r="Q960" s="6"/>
      <c r="R960" s="6"/>
      <c r="S960" s="6"/>
      <c r="T960" s="6"/>
      <c r="U960" s="6"/>
      <c r="V960" s="7"/>
      <c r="W960" s="7"/>
      <c r="X960" s="136"/>
      <c r="Y960" s="7"/>
      <c r="Z960" s="7"/>
      <c r="AA960" s="7"/>
      <c r="AB960" s="6"/>
      <c r="AC960" s="6"/>
      <c r="AD960" s="6"/>
      <c r="AE960" s="6"/>
      <c r="AF960" s="6"/>
    </row>
    <row r="961" ht="14.25" customHeight="1">
      <c r="A961" s="6"/>
      <c r="B961" s="6"/>
      <c r="C961" s="6"/>
      <c r="D961" s="6"/>
      <c r="E961" s="136"/>
      <c r="F961" s="136"/>
      <c r="G961" s="136"/>
      <c r="H961" s="136"/>
      <c r="I961" s="136"/>
      <c r="J961" s="136"/>
      <c r="K961" s="136"/>
      <c r="L961" s="137"/>
      <c r="M961" s="136"/>
      <c r="N961" s="136"/>
      <c r="O961" s="136"/>
      <c r="P961" s="7"/>
      <c r="Q961" s="6"/>
      <c r="R961" s="6"/>
      <c r="S961" s="6"/>
      <c r="T961" s="6"/>
      <c r="U961" s="6"/>
      <c r="V961" s="7"/>
      <c r="W961" s="7"/>
      <c r="X961" s="136"/>
      <c r="Y961" s="7"/>
      <c r="Z961" s="7"/>
      <c r="AA961" s="7"/>
      <c r="AB961" s="6"/>
      <c r="AC961" s="6"/>
      <c r="AD961" s="6"/>
      <c r="AE961" s="6"/>
      <c r="AF961" s="6"/>
    </row>
    <row r="962" ht="14.25" customHeight="1">
      <c r="A962" s="6"/>
      <c r="B962" s="6"/>
      <c r="C962" s="6"/>
      <c r="D962" s="6"/>
      <c r="E962" s="136"/>
      <c r="F962" s="136"/>
      <c r="G962" s="136"/>
      <c r="H962" s="136"/>
      <c r="I962" s="136"/>
      <c r="J962" s="136"/>
      <c r="K962" s="136"/>
      <c r="L962" s="137"/>
      <c r="M962" s="136"/>
      <c r="N962" s="136"/>
      <c r="O962" s="136"/>
      <c r="P962" s="7"/>
      <c r="Q962" s="6"/>
      <c r="R962" s="6"/>
      <c r="S962" s="6"/>
      <c r="T962" s="6"/>
      <c r="U962" s="6"/>
      <c r="V962" s="7"/>
      <c r="W962" s="7"/>
      <c r="X962" s="136"/>
      <c r="Y962" s="7"/>
      <c r="Z962" s="7"/>
      <c r="AA962" s="7"/>
      <c r="AB962" s="6"/>
      <c r="AC962" s="6"/>
      <c r="AD962" s="6"/>
      <c r="AE962" s="6"/>
      <c r="AF962" s="6"/>
    </row>
    <row r="963" ht="14.25" customHeight="1">
      <c r="A963" s="6"/>
      <c r="B963" s="6"/>
      <c r="C963" s="6"/>
      <c r="D963" s="6"/>
      <c r="E963" s="136"/>
      <c r="F963" s="136"/>
      <c r="G963" s="136"/>
      <c r="H963" s="136"/>
      <c r="I963" s="136"/>
      <c r="J963" s="136"/>
      <c r="K963" s="136"/>
      <c r="L963" s="137"/>
      <c r="M963" s="136"/>
      <c r="N963" s="136"/>
      <c r="O963" s="136"/>
      <c r="P963" s="7"/>
      <c r="Q963" s="6"/>
      <c r="R963" s="6"/>
      <c r="S963" s="6"/>
      <c r="T963" s="6"/>
      <c r="U963" s="6"/>
      <c r="V963" s="7"/>
      <c r="W963" s="7"/>
      <c r="X963" s="136"/>
      <c r="Y963" s="7"/>
      <c r="Z963" s="7"/>
      <c r="AA963" s="7"/>
      <c r="AB963" s="6"/>
      <c r="AC963" s="6"/>
      <c r="AD963" s="6"/>
      <c r="AE963" s="6"/>
      <c r="AF963" s="6"/>
    </row>
    <row r="964" ht="14.25" customHeight="1">
      <c r="A964" s="6"/>
      <c r="B964" s="6"/>
      <c r="C964" s="6"/>
      <c r="D964" s="6"/>
      <c r="E964" s="136"/>
      <c r="F964" s="136"/>
      <c r="G964" s="136"/>
      <c r="H964" s="136"/>
      <c r="I964" s="136"/>
      <c r="J964" s="136"/>
      <c r="K964" s="136"/>
      <c r="L964" s="137"/>
      <c r="M964" s="136"/>
      <c r="N964" s="136"/>
      <c r="O964" s="136"/>
      <c r="P964" s="7"/>
      <c r="Q964" s="6"/>
      <c r="R964" s="6"/>
      <c r="S964" s="6"/>
      <c r="T964" s="6"/>
      <c r="U964" s="6"/>
      <c r="V964" s="7"/>
      <c r="W964" s="7"/>
      <c r="X964" s="136"/>
      <c r="Y964" s="7"/>
      <c r="Z964" s="7"/>
      <c r="AA964" s="7"/>
      <c r="AB964" s="6"/>
      <c r="AC964" s="6"/>
      <c r="AD964" s="6"/>
      <c r="AE964" s="6"/>
      <c r="AF964" s="6"/>
    </row>
    <row r="965" ht="14.25" customHeight="1">
      <c r="A965" s="6"/>
      <c r="B965" s="6"/>
      <c r="C965" s="6"/>
      <c r="D965" s="6"/>
      <c r="E965" s="136"/>
      <c r="F965" s="136"/>
      <c r="G965" s="136"/>
      <c r="H965" s="136"/>
      <c r="I965" s="136"/>
      <c r="J965" s="136"/>
      <c r="K965" s="136"/>
      <c r="L965" s="137"/>
      <c r="M965" s="136"/>
      <c r="N965" s="136"/>
      <c r="O965" s="136"/>
      <c r="P965" s="7"/>
      <c r="Q965" s="6"/>
      <c r="R965" s="6"/>
      <c r="S965" s="6"/>
      <c r="T965" s="6"/>
      <c r="U965" s="6"/>
      <c r="V965" s="7"/>
      <c r="W965" s="7"/>
      <c r="X965" s="136"/>
      <c r="Y965" s="7"/>
      <c r="Z965" s="7"/>
      <c r="AA965" s="7"/>
      <c r="AB965" s="6"/>
      <c r="AC965" s="6"/>
      <c r="AD965" s="6"/>
      <c r="AE965" s="6"/>
      <c r="AF965" s="6"/>
    </row>
    <row r="966" ht="14.25" customHeight="1">
      <c r="A966" s="6"/>
      <c r="B966" s="6"/>
      <c r="C966" s="6"/>
      <c r="D966" s="6"/>
      <c r="E966" s="136"/>
      <c r="F966" s="136"/>
      <c r="G966" s="136"/>
      <c r="H966" s="136"/>
      <c r="I966" s="136"/>
      <c r="J966" s="136"/>
      <c r="K966" s="136"/>
      <c r="L966" s="137"/>
      <c r="M966" s="136"/>
      <c r="N966" s="136"/>
      <c r="O966" s="136"/>
      <c r="P966" s="7"/>
      <c r="Q966" s="6"/>
      <c r="R966" s="6"/>
      <c r="S966" s="6"/>
      <c r="T966" s="6"/>
      <c r="U966" s="6"/>
      <c r="V966" s="7"/>
      <c r="W966" s="7"/>
      <c r="X966" s="136"/>
      <c r="Y966" s="7"/>
      <c r="Z966" s="7"/>
      <c r="AA966" s="7"/>
      <c r="AB966" s="6"/>
      <c r="AC966" s="6"/>
      <c r="AD966" s="6"/>
      <c r="AE966" s="6"/>
      <c r="AF966" s="6"/>
    </row>
    <row r="967" ht="14.25" customHeight="1">
      <c r="A967" s="6"/>
      <c r="B967" s="6"/>
      <c r="C967" s="6"/>
      <c r="D967" s="6"/>
      <c r="E967" s="136"/>
      <c r="F967" s="136"/>
      <c r="G967" s="136"/>
      <c r="H967" s="136"/>
      <c r="I967" s="136"/>
      <c r="J967" s="136"/>
      <c r="K967" s="136"/>
      <c r="L967" s="137"/>
      <c r="M967" s="136"/>
      <c r="N967" s="136"/>
      <c r="O967" s="136"/>
      <c r="P967" s="7"/>
      <c r="Q967" s="6"/>
      <c r="R967" s="6"/>
      <c r="S967" s="6"/>
      <c r="T967" s="6"/>
      <c r="U967" s="6"/>
      <c r="V967" s="7"/>
      <c r="W967" s="7"/>
      <c r="X967" s="136"/>
      <c r="Y967" s="7"/>
      <c r="Z967" s="7"/>
      <c r="AA967" s="7"/>
      <c r="AB967" s="6"/>
      <c r="AC967" s="6"/>
      <c r="AD967" s="6"/>
      <c r="AE967" s="6"/>
      <c r="AF967" s="6"/>
    </row>
    <row r="968" ht="14.25" customHeight="1">
      <c r="A968" s="6"/>
      <c r="B968" s="6"/>
      <c r="C968" s="6"/>
      <c r="D968" s="6"/>
      <c r="E968" s="136"/>
      <c r="F968" s="136"/>
      <c r="G968" s="136"/>
      <c r="H968" s="136"/>
      <c r="I968" s="136"/>
      <c r="J968" s="136"/>
      <c r="K968" s="136"/>
      <c r="L968" s="137"/>
      <c r="M968" s="136"/>
      <c r="N968" s="136"/>
      <c r="O968" s="136"/>
      <c r="P968" s="7"/>
      <c r="Q968" s="6"/>
      <c r="R968" s="6"/>
      <c r="S968" s="6"/>
      <c r="T968" s="6"/>
      <c r="U968" s="6"/>
      <c r="V968" s="7"/>
      <c r="W968" s="7"/>
      <c r="X968" s="136"/>
      <c r="Y968" s="7"/>
      <c r="Z968" s="7"/>
      <c r="AA968" s="7"/>
      <c r="AB968" s="6"/>
      <c r="AC968" s="6"/>
      <c r="AD968" s="6"/>
      <c r="AE968" s="6"/>
      <c r="AF968" s="6"/>
    </row>
    <row r="969" ht="14.25" customHeight="1">
      <c r="A969" s="6"/>
      <c r="B969" s="6"/>
      <c r="C969" s="6"/>
      <c r="D969" s="6"/>
      <c r="E969" s="136"/>
      <c r="F969" s="136"/>
      <c r="G969" s="136"/>
      <c r="H969" s="136"/>
      <c r="I969" s="136"/>
      <c r="J969" s="136"/>
      <c r="K969" s="136"/>
      <c r="L969" s="137"/>
      <c r="M969" s="136"/>
      <c r="N969" s="136"/>
      <c r="O969" s="136"/>
      <c r="P969" s="7"/>
      <c r="Q969" s="6"/>
      <c r="R969" s="6"/>
      <c r="S969" s="6"/>
      <c r="T969" s="6"/>
      <c r="U969" s="6"/>
      <c r="V969" s="7"/>
      <c r="W969" s="7"/>
      <c r="X969" s="136"/>
      <c r="Y969" s="7"/>
      <c r="Z969" s="7"/>
      <c r="AA969" s="7"/>
      <c r="AB969" s="6"/>
      <c r="AC969" s="6"/>
      <c r="AD969" s="6"/>
      <c r="AE969" s="6"/>
      <c r="AF969" s="6"/>
    </row>
    <row r="970" ht="14.25" customHeight="1">
      <c r="A970" s="6"/>
      <c r="B970" s="6"/>
      <c r="C970" s="6"/>
      <c r="D970" s="6"/>
      <c r="E970" s="136"/>
      <c r="F970" s="136"/>
      <c r="G970" s="136"/>
      <c r="H970" s="136"/>
      <c r="I970" s="136"/>
      <c r="J970" s="136"/>
      <c r="K970" s="136"/>
      <c r="L970" s="137"/>
      <c r="M970" s="136"/>
      <c r="N970" s="136"/>
      <c r="O970" s="136"/>
      <c r="P970" s="7"/>
      <c r="Q970" s="6"/>
      <c r="R970" s="6"/>
      <c r="S970" s="6"/>
      <c r="T970" s="6"/>
      <c r="U970" s="6"/>
      <c r="V970" s="7"/>
      <c r="W970" s="7"/>
      <c r="X970" s="136"/>
      <c r="Y970" s="7"/>
      <c r="Z970" s="7"/>
      <c r="AA970" s="7"/>
      <c r="AB970" s="6"/>
      <c r="AC970" s="6"/>
      <c r="AD970" s="6"/>
      <c r="AE970" s="6"/>
      <c r="AF970" s="6"/>
    </row>
    <row r="971" ht="14.25" customHeight="1">
      <c r="A971" s="6"/>
      <c r="B971" s="6"/>
      <c r="C971" s="6"/>
      <c r="D971" s="6"/>
      <c r="E971" s="136"/>
      <c r="F971" s="136"/>
      <c r="G971" s="136"/>
      <c r="H971" s="136"/>
      <c r="I971" s="136"/>
      <c r="J971" s="136"/>
      <c r="K971" s="136"/>
      <c r="L971" s="137"/>
      <c r="M971" s="136"/>
      <c r="N971" s="136"/>
      <c r="O971" s="136"/>
      <c r="P971" s="7"/>
      <c r="Q971" s="6"/>
      <c r="R971" s="6"/>
      <c r="S971" s="6"/>
      <c r="T971" s="6"/>
      <c r="U971" s="6"/>
      <c r="V971" s="7"/>
      <c r="W971" s="7"/>
      <c r="X971" s="136"/>
      <c r="Y971" s="7"/>
      <c r="Z971" s="7"/>
      <c r="AA971" s="7"/>
      <c r="AB971" s="6"/>
      <c r="AC971" s="6"/>
      <c r="AD971" s="6"/>
      <c r="AE971" s="6"/>
      <c r="AF971" s="6"/>
    </row>
    <row r="972" ht="14.25" customHeight="1">
      <c r="A972" s="6"/>
      <c r="B972" s="6"/>
      <c r="C972" s="6"/>
      <c r="D972" s="6"/>
      <c r="E972" s="136"/>
      <c r="F972" s="136"/>
      <c r="G972" s="136"/>
      <c r="H972" s="136"/>
      <c r="I972" s="136"/>
      <c r="J972" s="136"/>
      <c r="K972" s="136"/>
      <c r="L972" s="137"/>
      <c r="M972" s="136"/>
      <c r="N972" s="136"/>
      <c r="O972" s="136"/>
      <c r="P972" s="7"/>
      <c r="Q972" s="6"/>
      <c r="R972" s="6"/>
      <c r="S972" s="6"/>
      <c r="T972" s="6"/>
      <c r="U972" s="6"/>
      <c r="V972" s="7"/>
      <c r="W972" s="7"/>
      <c r="X972" s="136"/>
      <c r="Y972" s="7"/>
      <c r="Z972" s="7"/>
      <c r="AA972" s="7"/>
      <c r="AB972" s="6"/>
      <c r="AC972" s="6"/>
      <c r="AD972" s="6"/>
      <c r="AE972" s="6"/>
      <c r="AF972" s="6"/>
    </row>
    <row r="973" ht="14.25" customHeight="1">
      <c r="A973" s="6"/>
      <c r="B973" s="6"/>
      <c r="C973" s="6"/>
      <c r="D973" s="6"/>
      <c r="E973" s="136"/>
      <c r="F973" s="136"/>
      <c r="G973" s="136"/>
      <c r="H973" s="136"/>
      <c r="I973" s="136"/>
      <c r="J973" s="136"/>
      <c r="K973" s="136"/>
      <c r="L973" s="137"/>
      <c r="M973" s="136"/>
      <c r="N973" s="136"/>
      <c r="O973" s="136"/>
      <c r="P973" s="7"/>
      <c r="Q973" s="6"/>
      <c r="R973" s="6"/>
      <c r="S973" s="6"/>
      <c r="T973" s="6"/>
      <c r="U973" s="6"/>
      <c r="V973" s="7"/>
      <c r="W973" s="7"/>
      <c r="X973" s="136"/>
      <c r="Y973" s="7"/>
      <c r="Z973" s="7"/>
      <c r="AA973" s="7"/>
      <c r="AB973" s="6"/>
      <c r="AC973" s="6"/>
      <c r="AD973" s="6"/>
      <c r="AE973" s="6"/>
      <c r="AF973" s="6"/>
    </row>
    <row r="974" ht="14.25" customHeight="1">
      <c r="A974" s="6"/>
      <c r="B974" s="6"/>
      <c r="C974" s="6"/>
      <c r="D974" s="6"/>
      <c r="E974" s="136"/>
      <c r="F974" s="136"/>
      <c r="G974" s="136"/>
      <c r="H974" s="136"/>
      <c r="I974" s="136"/>
      <c r="J974" s="136"/>
      <c r="K974" s="136"/>
      <c r="L974" s="137"/>
      <c r="M974" s="136"/>
      <c r="N974" s="136"/>
      <c r="O974" s="136"/>
      <c r="P974" s="7"/>
      <c r="Q974" s="6"/>
      <c r="R974" s="6"/>
      <c r="S974" s="6"/>
      <c r="T974" s="6"/>
      <c r="U974" s="6"/>
      <c r="V974" s="7"/>
      <c r="W974" s="7"/>
      <c r="X974" s="136"/>
      <c r="Y974" s="7"/>
      <c r="Z974" s="7"/>
      <c r="AA974" s="7"/>
      <c r="AB974" s="6"/>
      <c r="AC974" s="6"/>
      <c r="AD974" s="6"/>
      <c r="AE974" s="6"/>
      <c r="AF974" s="6"/>
    </row>
    <row r="975" ht="14.25" customHeight="1">
      <c r="A975" s="6"/>
      <c r="B975" s="6"/>
      <c r="C975" s="6"/>
      <c r="D975" s="6"/>
      <c r="E975" s="136"/>
      <c r="F975" s="136"/>
      <c r="G975" s="136"/>
      <c r="H975" s="136"/>
      <c r="I975" s="136"/>
      <c r="J975" s="136"/>
      <c r="K975" s="136"/>
      <c r="L975" s="137"/>
      <c r="M975" s="136"/>
      <c r="N975" s="136"/>
      <c r="O975" s="136"/>
      <c r="P975" s="7"/>
      <c r="Q975" s="6"/>
      <c r="R975" s="6"/>
      <c r="S975" s="6"/>
      <c r="T975" s="6"/>
      <c r="U975" s="6"/>
      <c r="V975" s="7"/>
      <c r="W975" s="7"/>
      <c r="X975" s="136"/>
      <c r="Y975" s="7"/>
      <c r="Z975" s="7"/>
      <c r="AA975" s="7"/>
      <c r="AB975" s="6"/>
      <c r="AC975" s="6"/>
      <c r="AD975" s="6"/>
      <c r="AE975" s="6"/>
      <c r="AF975" s="6"/>
    </row>
    <row r="976" ht="14.25" customHeight="1">
      <c r="A976" s="6"/>
      <c r="B976" s="6"/>
      <c r="C976" s="6"/>
      <c r="D976" s="6"/>
      <c r="E976" s="136"/>
      <c r="F976" s="136"/>
      <c r="G976" s="136"/>
      <c r="H976" s="136"/>
      <c r="I976" s="136"/>
      <c r="J976" s="136"/>
      <c r="K976" s="136"/>
      <c r="L976" s="137"/>
      <c r="M976" s="136"/>
      <c r="N976" s="136"/>
      <c r="O976" s="136"/>
      <c r="P976" s="7"/>
      <c r="Q976" s="6"/>
      <c r="R976" s="6"/>
      <c r="S976" s="6"/>
      <c r="T976" s="6"/>
      <c r="U976" s="6"/>
      <c r="V976" s="7"/>
      <c r="W976" s="7"/>
      <c r="X976" s="136"/>
      <c r="Y976" s="7"/>
      <c r="Z976" s="7"/>
      <c r="AA976" s="7"/>
      <c r="AB976" s="6"/>
      <c r="AC976" s="6"/>
      <c r="AD976" s="6"/>
      <c r="AE976" s="6"/>
      <c r="AF976" s="6"/>
    </row>
    <row r="977" ht="14.25" customHeight="1">
      <c r="A977" s="6"/>
      <c r="B977" s="6"/>
      <c r="C977" s="6"/>
      <c r="D977" s="6"/>
      <c r="E977" s="136"/>
      <c r="F977" s="136"/>
      <c r="G977" s="136"/>
      <c r="H977" s="136"/>
      <c r="I977" s="136"/>
      <c r="J977" s="136"/>
      <c r="K977" s="136"/>
      <c r="L977" s="137"/>
      <c r="M977" s="136"/>
      <c r="N977" s="136"/>
      <c r="O977" s="136"/>
      <c r="P977" s="7"/>
      <c r="Q977" s="6"/>
      <c r="R977" s="6"/>
      <c r="S977" s="6"/>
      <c r="T977" s="6"/>
      <c r="U977" s="6"/>
      <c r="V977" s="7"/>
      <c r="W977" s="7"/>
      <c r="X977" s="136"/>
      <c r="Y977" s="7"/>
      <c r="Z977" s="7"/>
      <c r="AA977" s="7"/>
      <c r="AB977" s="6"/>
      <c r="AC977" s="6"/>
      <c r="AD977" s="6"/>
      <c r="AE977" s="6"/>
      <c r="AF977" s="6"/>
    </row>
    <row r="978" ht="14.25" customHeight="1">
      <c r="A978" s="6"/>
      <c r="B978" s="6"/>
      <c r="C978" s="6"/>
      <c r="D978" s="6"/>
      <c r="E978" s="136"/>
      <c r="F978" s="136"/>
      <c r="G978" s="136"/>
      <c r="H978" s="136"/>
      <c r="I978" s="136"/>
      <c r="J978" s="136"/>
      <c r="K978" s="136"/>
      <c r="L978" s="137"/>
      <c r="M978" s="136"/>
      <c r="N978" s="136"/>
      <c r="O978" s="136"/>
      <c r="P978" s="7"/>
      <c r="Q978" s="6"/>
      <c r="R978" s="6"/>
      <c r="S978" s="6"/>
      <c r="T978" s="6"/>
      <c r="U978" s="6"/>
      <c r="V978" s="7"/>
      <c r="W978" s="7"/>
      <c r="X978" s="136"/>
      <c r="Y978" s="7"/>
      <c r="Z978" s="7"/>
      <c r="AA978" s="7"/>
      <c r="AB978" s="6"/>
      <c r="AC978" s="6"/>
      <c r="AD978" s="6"/>
      <c r="AE978" s="6"/>
      <c r="AF978" s="6"/>
    </row>
    <row r="979" ht="14.25" customHeight="1">
      <c r="A979" s="6"/>
      <c r="B979" s="6"/>
      <c r="C979" s="6"/>
      <c r="D979" s="6"/>
      <c r="E979" s="136"/>
      <c r="F979" s="136"/>
      <c r="G979" s="136"/>
      <c r="H979" s="136"/>
      <c r="I979" s="136"/>
      <c r="J979" s="136"/>
      <c r="K979" s="136"/>
      <c r="L979" s="137"/>
      <c r="M979" s="136"/>
      <c r="N979" s="136"/>
      <c r="O979" s="136"/>
      <c r="P979" s="7"/>
      <c r="Q979" s="6"/>
      <c r="R979" s="6"/>
      <c r="S979" s="6"/>
      <c r="T979" s="6"/>
      <c r="U979" s="6"/>
      <c r="V979" s="7"/>
      <c r="W979" s="7"/>
      <c r="X979" s="136"/>
      <c r="Y979" s="7"/>
      <c r="Z979" s="7"/>
      <c r="AA979" s="7"/>
      <c r="AB979" s="6"/>
      <c r="AC979" s="6"/>
      <c r="AD979" s="6"/>
      <c r="AE979" s="6"/>
      <c r="AF979" s="6"/>
    </row>
  </sheetData>
  <mergeCells count="4">
    <mergeCell ref="A2:A17"/>
    <mergeCell ref="A18:A33"/>
    <mergeCell ref="A34:A49"/>
    <mergeCell ref="A50:A65"/>
  </mergeCells>
  <conditionalFormatting sqref="E2:K65 M2:O65 R72:R73 R77:R78 R82:R83 R87:R88">
    <cfRule type="colorScale" priority="1">
      <colorScale>
        <cfvo type="min"/>
        <cfvo type="max"/>
        <color rgb="FFFFFFFF"/>
        <color rgb="FFFFD666"/>
      </colorScale>
    </cfRule>
  </conditionalFormatting>
  <conditionalFormatting sqref="S1 AC72:AC194 S89:S979">
    <cfRule type="colorScale" priority="2">
      <colorScale>
        <cfvo type="min"/>
        <cfvo type="percentile" val="50"/>
        <cfvo type="max"/>
        <color rgb="FFE67C73"/>
        <color rgb="FFFFD666"/>
        <color rgb="FF63BE7B"/>
      </colorScale>
    </cfRule>
  </conditionalFormatting>
  <dataValidations>
    <dataValidation type="list" allowBlank="1" sqref="D2:D65 D72:D73 D77:D78 D82:D83 D87:D88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86"/>
    <col customWidth="1" hidden="1" min="2" max="2" width="8.71"/>
    <col customWidth="1" min="3" max="3" width="6.71"/>
    <col customWidth="1" min="4" max="4" width="19.71"/>
    <col customWidth="1" min="5" max="5" width="13.29"/>
    <col customWidth="1" hidden="1" min="6" max="6" width="7.0"/>
    <col customWidth="1" min="7" max="7" width="10.71"/>
    <col customWidth="1" hidden="1" min="8" max="8" width="8.71"/>
    <col customWidth="1" min="9" max="9" width="11.43"/>
    <col customWidth="1" hidden="1" min="10" max="10" width="8.71"/>
    <col customWidth="1" min="11" max="11" width="10.86"/>
    <col customWidth="1" hidden="1" min="12" max="12" width="8.71"/>
    <col customWidth="1" min="13" max="13" width="8.71"/>
    <col customWidth="1" hidden="1" min="14" max="14" width="8.71"/>
    <col customWidth="1" min="15" max="15" width="8.71"/>
    <col customWidth="1" hidden="1" min="16" max="20" width="8.71"/>
    <col customWidth="1" hidden="1" min="21" max="21" width="16.71"/>
    <col customWidth="1" hidden="1" min="22" max="30" width="8.71"/>
  </cols>
  <sheetData>
    <row r="1" ht="14.25" customHeight="1">
      <c r="A1" s="161">
        <v>11.0</v>
      </c>
      <c r="B1" s="162" t="s">
        <v>0</v>
      </c>
      <c r="C1" s="162" t="s">
        <v>1</v>
      </c>
      <c r="D1" s="162" t="s">
        <v>12</v>
      </c>
      <c r="E1" s="162" t="s">
        <v>344</v>
      </c>
      <c r="F1" s="163" t="s">
        <v>4</v>
      </c>
      <c r="G1" s="162" t="s">
        <v>345</v>
      </c>
      <c r="H1" s="163" t="s">
        <v>4</v>
      </c>
      <c r="I1" s="162" t="s">
        <v>346</v>
      </c>
      <c r="J1" s="163" t="s">
        <v>4</v>
      </c>
      <c r="K1" s="162" t="s">
        <v>347</v>
      </c>
      <c r="L1" s="162" t="s">
        <v>8</v>
      </c>
      <c r="M1" s="164" t="s">
        <v>9</v>
      </c>
      <c r="N1" s="163" t="s">
        <v>4</v>
      </c>
      <c r="O1" s="165" t="s">
        <v>10</v>
      </c>
      <c r="P1" s="166" t="s">
        <v>8</v>
      </c>
      <c r="Q1" s="166" t="s">
        <v>11</v>
      </c>
      <c r="R1" s="167"/>
      <c r="S1" s="167"/>
      <c r="T1" s="167"/>
      <c r="U1" s="166" t="s">
        <v>12</v>
      </c>
      <c r="V1" s="166" t="s">
        <v>13</v>
      </c>
      <c r="W1" s="166" t="s">
        <v>14</v>
      </c>
      <c r="X1" s="168" t="s">
        <v>15</v>
      </c>
      <c r="Y1" s="166" t="s">
        <v>16</v>
      </c>
      <c r="Z1" s="166" t="s">
        <v>17</v>
      </c>
      <c r="AA1" s="167"/>
      <c r="AB1" s="167"/>
      <c r="AC1" s="167"/>
      <c r="AD1" s="167"/>
    </row>
    <row r="2" ht="14.25" customHeight="1">
      <c r="A2" s="169" t="s">
        <v>18</v>
      </c>
      <c r="B2" s="37" t="s">
        <v>19</v>
      </c>
      <c r="C2" s="37">
        <v>1.0</v>
      </c>
      <c r="D2" s="37" t="s">
        <v>64</v>
      </c>
      <c r="E2" s="12" t="str">
        <f>_xlfn.NORM.DIST(0,VLOOKUP(D3,ratings,2,0)-VLOOKUP(D2,ratings,2,0),$A$1,1)</f>
        <v>#N/A</v>
      </c>
      <c r="F2" s="13"/>
      <c r="G2" s="170" t="str">
        <f>_xlfn.NORM.DIST(0,VLOOKUP(D4,ratings,2,0)-VLOOKUP(D2,ratings,2,0),$A$1,1)*E2*E4+_xlfn.NORM.DIST(0,VLOOKUP(D5,ratings,2,0)-VLOOKUP(D2,ratings,2,0),$A$1,1)*E2*E5</f>
        <v>#N/A</v>
      </c>
      <c r="H2" s="13"/>
      <c r="I2" s="13" t="str">
        <f>_xlfn.NORM.DIST(0,VLOOKUP($D6,ratings,2,0)-VLOOKUP($D2,ratings,2,0),$A$1,1)*$G2*$G6+_xlfn.NORM.DIST(0,VLOOKUP($D7,ratings,2,0)-VLOOKUP($D2,ratings,2,0),$A$1,1)*$G2*$G7+_xlfn.NORM.DIST(0,VLOOKUP($D8,ratings,2,0)-VLOOKUP($D2,ratings,2,0),$A$1,1)*$G2*$G8+_xlfn.NORM.DIST(0,VLOOKUP($D9,ratings,2,0)-VLOOKUP($D2,ratings,2,0),$A$1,1)*$G2*$G9</f>
        <v>#N/A</v>
      </c>
      <c r="J2" s="13"/>
      <c r="K2" s="13" t="str">
        <f>_xlfn.NORM.DIST(0,VLOOKUP($D10,ratings,2,0)-VLOOKUP($D2,ratings,2,0),$A$1,1)*$I2*$I10+_xlfn.NORM.DIST(0,VLOOKUP($D11,ratings,2,0)-VLOOKUP($D2,ratings,2,0),$A$1,1)*$I2*$I11+_xlfn.NORM.DIST(0,VLOOKUP($D12,ratings,2,0)-VLOOKUP($D2,ratings,2,0),$A$1,1)*$I2*$I12+_xlfn.NORM.DIST(0,VLOOKUP($D13,ratings,2,0)-VLOOKUP($D2,ratings,2,0),$A$1,1)*$I2*$I13+_xlfn.NORM.DIST(0,VLOOKUP($D14,ratings,2,0)-VLOOKUP($D2,ratings,2,0),$A$1,1)*$I2*$I14+_xlfn.NORM.DIST(0,VLOOKUP($D15,ratings,2,0)-VLOOKUP($D2,ratings,2,0),$A$1,1)*$I2*$I15+_xlfn.NORM.DIST(0,VLOOKUP($D16,ratings,2,0)-VLOOKUP($D2,ratings,2,0),$A$1,1)*$I2*$I16+_xlfn.NORM.DIST(0,VLOOKUP($D17,ratings,2,0)-VLOOKUP($D2,ratings,2,0),$A$1,1)*$I2*$I17</f>
        <v>#N/A</v>
      </c>
      <c r="L2" s="15" t="str">
        <f t="shared" ref="L2:L65" si="2">iferror(1/K2,"")</f>
        <v/>
      </c>
      <c r="M2" s="13" t="str">
        <f>_xlfn.NORM.DIST(0,VLOOKUP($D18,ratings,2,0)-VLOOKUP($D2,ratings,2,0),$A$1,1)*$K2*$K18+_xlfn.NORM.DIST(0,VLOOKUP($D19,ratings,2,0)-VLOOKUP($D2,ratings,2,0),$A$1,1)*$K2*$K19+_xlfn.NORM.DIST(0,VLOOKUP($D20,ratings,2,0)-VLOOKUP($D2,ratings,2,0),$A$1,1)*$K2*$K20+_xlfn.NORM.DIST(0,VLOOKUP($D21,ratings,2,0)-VLOOKUP($D2,ratings,2,0),$A$1,1)*$K2*$K21+_xlfn.NORM.DIST(0,VLOOKUP($D22,ratings,2,0)-VLOOKUP($D2,ratings,2,0),$A$1,1)*$K2*$K22+_xlfn.NORM.DIST(0,VLOOKUP($D23,ratings,2,0)-VLOOKUP($D2,ratings,2,0),$A$1,1)*$K2*$K23+_xlfn.NORM.DIST(0,VLOOKUP($D24,ratings,2,0)-VLOOKUP($D2,ratings,2,0),$A$1,1)*$K2*$K24+_xlfn.NORM.DIST(0,VLOOKUP($D25,ratings,2,0)-VLOOKUP($D2,ratings,2,0),$A$1,1)*$K2*$K25+_xlfn.NORM.DIST(0,VLOOKUP($D26,ratings,2,0)-VLOOKUP($D2,ratings,2,0),$A$1,1)*$K2*$K26+_xlfn.NORM.DIST(0,VLOOKUP($D27,ratings,2,0)-VLOOKUP($D2,ratings,2,0),$A$1,1)*$K2*$K27+_xlfn.NORM.DIST(0,VLOOKUP($D28,ratings,2,0)-VLOOKUP($D2,ratings,2,0),$A$1,1)*$K2*$K28+_xlfn.NORM.DIST(0,VLOOKUP($D29,ratings,2,0)-VLOOKUP($D2,ratings,2,0),$A$1,1)*$K2*$K29+_xlfn.NORM.DIST(0,VLOOKUP($D30,ratings,2,0)-VLOOKUP($D2,ratings,2,0),$A$1,1)*$K2*$K30+_xlfn.NORM.DIST(0,VLOOKUP($D31,ratings,2,0)-VLOOKUP($D2,ratings,2,0),$A$1,1)*$K2*$K31+_xlfn.NORM.DIST(0,VLOOKUP($D32,ratings,2,0)-VLOOKUP($D2,ratings,2,0),$A$1,1)*$K2*$K32+_xlfn.NORM.DIST(0,VLOOKUP($D33,ratings,2,0)-VLOOKUP($D2,ratings,2,0),$A$1,1)*$K2*$K33</f>
        <v>#N/A</v>
      </c>
      <c r="N2" s="13"/>
      <c r="O2" s="171" t="str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#N/A</v>
      </c>
      <c r="P2" s="172" t="str">
        <f t="shared" ref="P2:P65" si="3">iferror(1/O2,"")</f>
        <v/>
      </c>
      <c r="Q2" s="6"/>
      <c r="R2" s="6"/>
      <c r="S2" s="11"/>
      <c r="T2" s="6">
        <f t="shared" ref="T2:U2" si="1">C2</f>
        <v>1</v>
      </c>
      <c r="U2" s="6" t="str">
        <f t="shared" si="1"/>
        <v>Arizona</v>
      </c>
      <c r="V2" s="173" t="str">
        <f>VLOOKUP($U3,ratings,2,0)-VLOOKUP($U2,ratings,2,0)</f>
        <v>#N/A</v>
      </c>
      <c r="W2" s="173" t="str">
        <f>VLOOKUP($U3,ratings20,3,0)+VLOOKUP($U2,ratings20,3,0)-144</f>
        <v>#N/A</v>
      </c>
      <c r="X2" s="174" t="str">
        <f t="shared" ref="X2:X65" si="5">_xlfn.NORM.DIST(0,V2,12.5,1)</f>
        <v>#N/A</v>
      </c>
      <c r="Y2" s="175" t="str">
        <f t="shared" ref="Y2:Y65" si="6">IF(X2&gt;0.5,-(X2/(1-X2)),(1-X2)/X2)*100</f>
        <v>#N/A</v>
      </c>
      <c r="Z2" s="176" t="str">
        <f>(W2/2)+(V3/2)</f>
        <v>#N/A</v>
      </c>
      <c r="AA2" s="6" t="str">
        <f>W2</f>
        <v>#N/A</v>
      </c>
      <c r="AB2" s="6"/>
      <c r="AC2" s="6"/>
      <c r="AD2" s="6"/>
    </row>
    <row r="3" ht="14.25" customHeight="1">
      <c r="A3" s="177"/>
      <c r="B3" s="37" t="s">
        <v>19</v>
      </c>
      <c r="C3" s="178">
        <v>16.0</v>
      </c>
      <c r="D3" s="179" t="s">
        <v>348</v>
      </c>
      <c r="E3" s="24" t="str">
        <f>_xlfn.NORM.DIST(0,VLOOKUP(D2,ratings,2,0)-VLOOKUP(D3,ratings,2,0),$A$1,1)</f>
        <v>#N/A</v>
      </c>
      <c r="F3" s="13"/>
      <c r="G3" s="25" t="str">
        <f>_xlfn.NORM.DIST(0,VLOOKUP(D5,ratings,2,0)-VLOOKUP(D3,ratings,2,0),$A$1,1)*E3*E5+_xlfn.NORM.DIST(0,VLOOKUP(D4,ratings,2,0)-VLOOKUP(D3,ratings,2,0),$A$1,1)*E3*E4</f>
        <v>#N/A</v>
      </c>
      <c r="H3" s="13"/>
      <c r="I3" s="26" t="str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#N/A</v>
      </c>
      <c r="J3" s="26"/>
      <c r="K3" s="26" t="str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#N/A</v>
      </c>
      <c r="L3" s="15" t="str">
        <f t="shared" si="2"/>
        <v/>
      </c>
      <c r="M3" s="26" t="str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#N/A</v>
      </c>
      <c r="N3" s="13"/>
      <c r="O3" s="180" t="str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#N/A</v>
      </c>
      <c r="P3" s="172" t="str">
        <f t="shared" si="3"/>
        <v/>
      </c>
      <c r="Q3" s="6"/>
      <c r="R3" s="6"/>
      <c r="S3" s="6"/>
      <c r="T3" s="6">
        <f t="shared" ref="T3:U3" si="4">C3</f>
        <v>16</v>
      </c>
      <c r="U3" s="160" t="str">
        <f t="shared" si="4"/>
        <v>Wright State</v>
      </c>
      <c r="V3" s="181" t="str">
        <f>VLOOKUP(U2,ratings,2,0)-VLOOKUP(U3,ratings,2,0)</f>
        <v>#N/A</v>
      </c>
      <c r="W3" s="181"/>
      <c r="X3" s="174" t="str">
        <f t="shared" si="5"/>
        <v>#N/A</v>
      </c>
      <c r="Y3" s="175" t="str">
        <f t="shared" si="6"/>
        <v>#N/A</v>
      </c>
      <c r="Z3" s="182" t="str">
        <f>(W2/2)+(V2/2)</f>
        <v>#N/A</v>
      </c>
      <c r="AA3" s="6" t="str">
        <f>V3</f>
        <v>#N/A</v>
      </c>
      <c r="AB3" s="6"/>
      <c r="AC3" s="6"/>
      <c r="AD3" s="6"/>
    </row>
    <row r="4" ht="14.25" customHeight="1">
      <c r="A4" s="177"/>
      <c r="B4" s="37" t="s">
        <v>19</v>
      </c>
      <c r="C4" s="37">
        <v>8.0</v>
      </c>
      <c r="D4" s="37" t="s">
        <v>349</v>
      </c>
      <c r="E4" s="12" t="str">
        <f>_xlfn.NORM.DIST(0,VLOOKUP(D5,ratings,2,0)-VLOOKUP(D4,ratings,2,0),$A$1,1)</f>
        <v>#N/A</v>
      </c>
      <c r="F4" s="13"/>
      <c r="G4" s="34" t="str">
        <f>_xlfn.NORM.DIST(0,VLOOKUP(D2,ratings,2,0)-VLOOKUP(D4,ratings,2,0),$A$1,1)*E4*E2+_xlfn.NORM.DIST(0,VLOOKUP(D3,ratings,2,0)-VLOOKUP(D4,ratings,2,0),$A$1,1)*E4*E3</f>
        <v>#N/A</v>
      </c>
      <c r="H4" s="13"/>
      <c r="I4" s="13" t="str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#N/A</v>
      </c>
      <c r="J4" s="13"/>
      <c r="K4" s="13" t="str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#N/A</v>
      </c>
      <c r="L4" s="15" t="str">
        <f t="shared" si="2"/>
        <v/>
      </c>
      <c r="M4" s="13" t="str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#N/A</v>
      </c>
      <c r="N4" s="13"/>
      <c r="O4" s="171" t="str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#N/A</v>
      </c>
      <c r="P4" s="172" t="str">
        <f t="shared" si="3"/>
        <v/>
      </c>
      <c r="Q4" s="6"/>
      <c r="R4" s="6"/>
      <c r="S4" s="11"/>
      <c r="T4" s="6">
        <f t="shared" ref="T4:U4" si="7">C4</f>
        <v>8</v>
      </c>
      <c r="U4" s="6" t="str">
        <f t="shared" si="7"/>
        <v>Seton Hall</v>
      </c>
      <c r="V4" s="173" t="str">
        <f>VLOOKUP($U5,ratings,2,0)-VLOOKUP($U4,ratings,2,0)</f>
        <v>#N/A</v>
      </c>
      <c r="W4" s="173" t="str">
        <f>VLOOKUP($U5,ratings20,3,0)+VLOOKUP($U4,ratings20,3,0)-144</f>
        <v>#N/A</v>
      </c>
      <c r="X4" s="174" t="str">
        <f t="shared" si="5"/>
        <v>#N/A</v>
      </c>
      <c r="Y4" s="175" t="str">
        <f t="shared" si="6"/>
        <v>#N/A</v>
      </c>
      <c r="Z4" s="176" t="str">
        <f>(W4/2)+(V5/2)</f>
        <v>#N/A</v>
      </c>
      <c r="AA4" s="6" t="str">
        <f>W4</f>
        <v>#N/A</v>
      </c>
      <c r="AB4" s="6"/>
      <c r="AC4" s="6"/>
      <c r="AD4" s="6"/>
    </row>
    <row r="5" ht="14.25" customHeight="1">
      <c r="A5" s="177"/>
      <c r="B5" s="37" t="s">
        <v>19</v>
      </c>
      <c r="C5" s="178">
        <v>9.0</v>
      </c>
      <c r="D5" s="41" t="s">
        <v>336</v>
      </c>
      <c r="E5" s="24" t="str">
        <f>_xlfn.NORM.DIST(0,VLOOKUP(D4,ratings,2,0)-VLOOKUP(D5,ratings,2,0),$A$1,1)</f>
        <v>#N/A</v>
      </c>
      <c r="F5" s="13"/>
      <c r="G5" s="25" t="str">
        <f>_xlfn.NORM.DIST(0,VLOOKUP(D3,ratings,2,0)-VLOOKUP(D5,ratings,2,0),$A$1,1)*E5*E3+_xlfn.NORM.DIST(0,VLOOKUP(D2,ratings,2,0)-VLOOKUP(D5,ratings,2,0),$A$1,1)*E5*E2</f>
        <v>#N/A</v>
      </c>
      <c r="H5" s="13"/>
      <c r="I5" s="26" t="str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#N/A</v>
      </c>
      <c r="J5" s="26"/>
      <c r="K5" s="26" t="str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#N/A</v>
      </c>
      <c r="L5" s="15" t="str">
        <f t="shared" si="2"/>
        <v/>
      </c>
      <c r="M5" s="26" t="str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#N/A</v>
      </c>
      <c r="N5" s="13"/>
      <c r="O5" s="180" t="str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#N/A</v>
      </c>
      <c r="P5" s="172" t="str">
        <f t="shared" si="3"/>
        <v/>
      </c>
      <c r="Q5" s="6"/>
      <c r="R5" s="6"/>
      <c r="S5" s="6"/>
      <c r="T5" s="6">
        <f t="shared" ref="T5:U5" si="8">C5</f>
        <v>9</v>
      </c>
      <c r="U5" s="160" t="str">
        <f t="shared" si="8"/>
        <v>TCU</v>
      </c>
      <c r="V5" s="181" t="str">
        <f>VLOOKUP(U4,ratings,2,0)-VLOOKUP(U5,ratings,2,0)</f>
        <v>#N/A</v>
      </c>
      <c r="W5" s="181"/>
      <c r="X5" s="174" t="str">
        <f t="shared" si="5"/>
        <v>#N/A</v>
      </c>
      <c r="Y5" s="175" t="str">
        <f t="shared" si="6"/>
        <v>#N/A</v>
      </c>
      <c r="Z5" s="182" t="str">
        <f>(W4/2)+(V4/2)</f>
        <v>#N/A</v>
      </c>
      <c r="AA5" s="6" t="str">
        <f>V5</f>
        <v>#N/A</v>
      </c>
      <c r="AB5" s="6"/>
      <c r="AC5" s="6"/>
      <c r="AD5" s="6"/>
    </row>
    <row r="6" ht="14.25" customHeight="1">
      <c r="A6" s="177"/>
      <c r="B6" s="37" t="s">
        <v>19</v>
      </c>
      <c r="C6" s="37">
        <v>5.0</v>
      </c>
      <c r="D6" s="37" t="s">
        <v>74</v>
      </c>
      <c r="E6" s="42" t="str">
        <f>_xlfn.NORM.DIST(0,VLOOKUP(D7,ratings,2,0)-VLOOKUP(D6,ratings,2,0),$A$1,1)</f>
        <v>#N/A</v>
      </c>
      <c r="F6" s="13"/>
      <c r="G6" s="43" t="str">
        <f>_xlfn.NORM.DIST(0,VLOOKUP(D8,ratings,2,0)-VLOOKUP(D6,ratings,2,0),$A$1,1)*E6*E8+_xlfn.NORM.DIST(0,VLOOKUP(D9,ratings,2,0)-VLOOKUP(D6,ratings,2,0),$A$1,1)*E6*E9</f>
        <v>#N/A</v>
      </c>
      <c r="H6" s="13"/>
      <c r="I6" s="13" t="str">
        <f>_xlfn.NORM.DIST(0,VLOOKUP($D2,ratings,2,0)-VLOOKUP($D6,ratings,2,0),$A$1,1)*$G6*$G2+_xlfn.NORM.DIST(0,VLOOKUP($D5,ratings,2,0)-VLOOKUP($D6,ratings,2,0),$A$1,1)*$G6*$G5+_xlfn.NORM.DIST(0,VLOOKUP($D4,ratings,2,0)-VLOOKUP($D6,ratings,2,0),$A$1,1)*$G6*$G4+_xlfn.NORM.DIST(0,VLOOKUP($D3,ratings,2,0)-VLOOKUP($D6,ratings,2,0),$A$1,1)*$G6*$G3</f>
        <v>#N/A</v>
      </c>
      <c r="J6" s="13"/>
      <c r="K6" s="13" t="str">
        <f>_xlfn.NORM.DIST(0,VLOOKUP($D14,ratings,2,0)-VLOOKUP($D6,ratings,2,0),$A$1,1)*$I6*$I14+_xlfn.NORM.DIST(0,VLOOKUP($D15,ratings,2,0)-VLOOKUP($D6,ratings,2,0),$A$1,1)*$I6*$I15+_xlfn.NORM.DIST(0,VLOOKUP($D16,ratings,2,0)-VLOOKUP($D6,ratings,2,0),$A$1,1)*$I6*$I16+_xlfn.NORM.DIST(0,VLOOKUP($D17,ratings,2,0)-VLOOKUP($D6,ratings,2,0),$A$1,1)*$I6*$I17+_xlfn.NORM.DIST(0,VLOOKUP($D10,ratings,2,0)-VLOOKUP($D6,ratings,2,0),$A$1,1)*$I6*$I10+_xlfn.NORM.DIST(0,VLOOKUP($D11,ratings,2,0)-VLOOKUP($D6,ratings,2,0),$A$1,1)*$I6*$I11+_xlfn.NORM.DIST(0,VLOOKUP($D12,ratings,2,0)-VLOOKUP($D6,ratings,2,0),$A$1,1)*$I6*$I12+_xlfn.NORM.DIST(0,VLOOKUP($D13,ratings,2,0)-VLOOKUP($D6,ratings,2,0),$A$1,1)*$I6*$I13</f>
        <v>#N/A</v>
      </c>
      <c r="L6" s="15" t="str">
        <f t="shared" si="2"/>
        <v/>
      </c>
      <c r="M6" s="13" t="str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#N/A</v>
      </c>
      <c r="N6" s="13"/>
      <c r="O6" s="171" t="str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#N/A</v>
      </c>
      <c r="P6" s="172" t="str">
        <f t="shared" si="3"/>
        <v/>
      </c>
      <c r="Q6" s="6"/>
      <c r="R6" s="6"/>
      <c r="S6" s="11"/>
      <c r="T6" s="6">
        <f t="shared" ref="T6:U6" si="9">C6</f>
        <v>5</v>
      </c>
      <c r="U6" s="6" t="str">
        <f t="shared" si="9"/>
        <v>Houston</v>
      </c>
      <c r="V6" s="173" t="str">
        <f>VLOOKUP($U7,ratings,2,0)-VLOOKUP($U6,ratings,2,0)</f>
        <v>#N/A</v>
      </c>
      <c r="W6" s="173" t="str">
        <f>VLOOKUP($U7,ratings20,3,0)+VLOOKUP($U6,ratings20,3,0)-144</f>
        <v>#N/A</v>
      </c>
      <c r="X6" s="174" t="str">
        <f t="shared" si="5"/>
        <v>#N/A</v>
      </c>
      <c r="Y6" s="175" t="str">
        <f t="shared" si="6"/>
        <v>#N/A</v>
      </c>
      <c r="Z6" s="176" t="str">
        <f>(W6/2)+(V7/2)</f>
        <v>#N/A</v>
      </c>
      <c r="AA6" s="6" t="str">
        <f>W6</f>
        <v>#N/A</v>
      </c>
      <c r="AB6" s="6"/>
      <c r="AC6" s="6"/>
      <c r="AD6" s="6"/>
    </row>
    <row r="7" ht="14.25" customHeight="1">
      <c r="A7" s="177"/>
      <c r="B7" s="37" t="s">
        <v>19</v>
      </c>
      <c r="C7" s="178">
        <v>12.0</v>
      </c>
      <c r="D7" s="41" t="s">
        <v>350</v>
      </c>
      <c r="E7" s="49" t="str">
        <f>_xlfn.NORM.DIST(0,VLOOKUP(D6,ratings,2,0)-VLOOKUP(D7,ratings,2,0),$A$1,1)</f>
        <v>#N/A</v>
      </c>
      <c r="F7" s="13"/>
      <c r="G7" s="25" t="str">
        <f>_xlfn.NORM.DIST(0,VLOOKUP(D9,ratings,2,0)-VLOOKUP(D7,ratings,2,0),$A$1,1)*E7*E9+_xlfn.NORM.DIST(0,VLOOKUP(D8,ratings,2,0)-VLOOKUP(D7,ratings,2,0),$A$1,1)*E7*E8</f>
        <v>#N/A</v>
      </c>
      <c r="H7" s="13"/>
      <c r="I7" s="26" t="str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#N/A</v>
      </c>
      <c r="J7" s="26"/>
      <c r="K7" s="26" t="str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#N/A</v>
      </c>
      <c r="L7" s="15" t="str">
        <f t="shared" si="2"/>
        <v/>
      </c>
      <c r="M7" s="26" t="str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#N/A</v>
      </c>
      <c r="N7" s="13"/>
      <c r="O7" s="180" t="str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#N/A</v>
      </c>
      <c r="P7" s="172" t="str">
        <f t="shared" si="3"/>
        <v/>
      </c>
      <c r="Q7" s="6"/>
      <c r="R7" s="6"/>
      <c r="S7" s="6"/>
      <c r="T7" s="6">
        <f t="shared" ref="T7:U7" si="10">C7</f>
        <v>12</v>
      </c>
      <c r="U7" s="160" t="str">
        <f t="shared" si="10"/>
        <v>UAB</v>
      </c>
      <c r="V7" s="181" t="str">
        <f>VLOOKUP(U6,ratings,2,0)-VLOOKUP(U7,ratings,2,0)</f>
        <v>#N/A</v>
      </c>
      <c r="W7" s="181"/>
      <c r="X7" s="174" t="str">
        <f t="shared" si="5"/>
        <v>#N/A</v>
      </c>
      <c r="Y7" s="175" t="str">
        <f t="shared" si="6"/>
        <v>#N/A</v>
      </c>
      <c r="Z7" s="182" t="str">
        <f>(W6/2)+(V6/2)</f>
        <v>#N/A</v>
      </c>
      <c r="AA7" s="6" t="str">
        <f>V7</f>
        <v>#N/A</v>
      </c>
      <c r="AB7" s="6"/>
      <c r="AC7" s="6"/>
      <c r="AD7" s="6"/>
    </row>
    <row r="8" ht="14.25" customHeight="1">
      <c r="A8" s="177"/>
      <c r="B8" s="37" t="s">
        <v>19</v>
      </c>
      <c r="C8" s="37">
        <v>4.0</v>
      </c>
      <c r="D8" s="37" t="s">
        <v>82</v>
      </c>
      <c r="E8" s="42" t="str">
        <f>_xlfn.NORM.DIST(0,VLOOKUP(D9,ratings,2,0)-VLOOKUP(D8,ratings,2,0),$A$1,1)</f>
        <v>#N/A</v>
      </c>
      <c r="F8" s="13"/>
      <c r="G8" s="51" t="str">
        <f>_xlfn.NORM.DIST(0,VLOOKUP(D6,ratings,2,0)-VLOOKUP(D8,ratings,2,0),$A$1,1)*E8*E6+_xlfn.NORM.DIST(0,VLOOKUP(D7,ratings,2,0)-VLOOKUP(D8,ratings,2,0),$A$1,1)*E8*E7</f>
        <v>#N/A</v>
      </c>
      <c r="H8" s="13"/>
      <c r="I8" s="13" t="str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#N/A</v>
      </c>
      <c r="J8" s="13"/>
      <c r="K8" s="13" t="str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#N/A</v>
      </c>
      <c r="L8" s="15" t="str">
        <f t="shared" si="2"/>
        <v/>
      </c>
      <c r="M8" s="13" t="str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#N/A</v>
      </c>
      <c r="N8" s="13"/>
      <c r="O8" s="171" t="str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#N/A</v>
      </c>
      <c r="P8" s="172" t="str">
        <f t="shared" si="3"/>
        <v/>
      </c>
      <c r="Q8" s="6"/>
      <c r="R8" s="6"/>
      <c r="S8" s="11"/>
      <c r="T8" s="6">
        <f t="shared" ref="T8:U8" si="11">C8</f>
        <v>4</v>
      </c>
      <c r="U8" s="6" t="str">
        <f t="shared" si="11"/>
        <v>Illinois</v>
      </c>
      <c r="V8" s="173" t="str">
        <f>VLOOKUP($U9,ratings,2,0)-VLOOKUP($U8,ratings,2,0)</f>
        <v>#N/A</v>
      </c>
      <c r="W8" s="173" t="str">
        <f>VLOOKUP($U9,ratings20,3,0)+VLOOKUP($U8,ratings20,3,0)-144</f>
        <v>#N/A</v>
      </c>
      <c r="X8" s="174" t="str">
        <f t="shared" si="5"/>
        <v>#N/A</v>
      </c>
      <c r="Y8" s="175" t="str">
        <f t="shared" si="6"/>
        <v>#N/A</v>
      </c>
      <c r="Z8" s="176" t="str">
        <f>(W8/2)+(V9/2)</f>
        <v>#N/A</v>
      </c>
      <c r="AA8" s="6" t="str">
        <f>W8</f>
        <v>#N/A</v>
      </c>
      <c r="AB8" s="6"/>
      <c r="AC8" s="6"/>
      <c r="AD8" s="6"/>
    </row>
    <row r="9" ht="14.25" customHeight="1">
      <c r="A9" s="177"/>
      <c r="B9" s="37" t="s">
        <v>19</v>
      </c>
      <c r="C9" s="183">
        <v>13.0</v>
      </c>
      <c r="D9" s="184" t="s">
        <v>351</v>
      </c>
      <c r="E9" s="49" t="str">
        <f>_xlfn.NORM.DIST(0,VLOOKUP(D8,ratings,2,0)-VLOOKUP(D9,ratings,2,0),$A$1,1)</f>
        <v>#N/A</v>
      </c>
      <c r="F9" s="13"/>
      <c r="G9" s="95" t="str">
        <f>_xlfn.NORM.DIST(0,VLOOKUP(D7,ratings,2,0)-VLOOKUP(D9,ratings,2,0),$A$1,1)*E9*E7+_xlfn.NORM.DIST(0,VLOOKUP(D6,ratings,2,0)-VLOOKUP(D9,ratings,2,0),$A$1,1)*E9*E6</f>
        <v>#N/A</v>
      </c>
      <c r="H9" s="13"/>
      <c r="I9" s="85" t="str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#N/A</v>
      </c>
      <c r="J9" s="85"/>
      <c r="K9" s="85" t="str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#N/A</v>
      </c>
      <c r="L9" s="15" t="str">
        <f t="shared" si="2"/>
        <v/>
      </c>
      <c r="M9" s="85" t="str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#N/A</v>
      </c>
      <c r="N9" s="13"/>
      <c r="O9" s="185" t="str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#N/A</v>
      </c>
      <c r="P9" s="172" t="str">
        <f t="shared" si="3"/>
        <v/>
      </c>
      <c r="Q9" s="6"/>
      <c r="R9" s="6"/>
      <c r="S9" s="6"/>
      <c r="T9" s="6">
        <f t="shared" ref="T9:U9" si="12">C9</f>
        <v>13</v>
      </c>
      <c r="U9" s="160" t="str">
        <f t="shared" si="12"/>
        <v>Chattanooga</v>
      </c>
      <c r="V9" s="181" t="str">
        <f>VLOOKUP(U8,ratings,2,0)-VLOOKUP(U9,ratings,2,0)</f>
        <v>#N/A</v>
      </c>
      <c r="W9" s="181"/>
      <c r="X9" s="174" t="str">
        <f t="shared" si="5"/>
        <v>#N/A</v>
      </c>
      <c r="Y9" s="175" t="str">
        <f t="shared" si="6"/>
        <v>#N/A</v>
      </c>
      <c r="Z9" s="182" t="str">
        <f>(W8/2)+(V8/2)</f>
        <v>#N/A</v>
      </c>
      <c r="AA9" s="6" t="str">
        <f>V9</f>
        <v>#N/A</v>
      </c>
      <c r="AB9" s="6"/>
      <c r="AC9" s="6"/>
      <c r="AD9" s="6"/>
    </row>
    <row r="10" ht="14.25" customHeight="1">
      <c r="A10" s="177"/>
      <c r="B10" s="37" t="s">
        <v>19</v>
      </c>
      <c r="C10" s="37">
        <v>6.0</v>
      </c>
      <c r="D10" s="37" t="s">
        <v>352</v>
      </c>
      <c r="E10" s="42" t="str">
        <f>_xlfn.NORM.DIST(0,VLOOKUP(D11,ratings,2,0)-VLOOKUP(D10,ratings,2,0),$A$1,1)</f>
        <v>#N/A</v>
      </c>
      <c r="F10" s="13"/>
      <c r="G10" s="74" t="str">
        <f>_xlfn.NORM.DIST(0,VLOOKUP(D12,ratings,2,0)-VLOOKUP(D10,ratings,2,0),$A$1,1)*E10*E12+_xlfn.NORM.DIST(0,VLOOKUP(D13,ratings,2,0)-VLOOKUP(D10,ratings,2,0),$A$1,1)*E10*E13</f>
        <v>#N/A</v>
      </c>
      <c r="H10" s="13"/>
      <c r="I10" s="13" t="str">
        <f>_xlfn.NORM.DIST(0,VLOOKUP($D14,ratings,2,0)-VLOOKUP($D10,ratings,2,0),$A$1,1)*$G10*$G14+_xlfn.NORM.DIST(0,VLOOKUP($D15,ratings,2,0)-VLOOKUP($D10,ratings,2,0),$A$1,1)*$G10*$G15+_xlfn.NORM.DIST(0,VLOOKUP($D16,ratings,2,0)-VLOOKUP($D10,ratings,2,0),$A$1,1)*$G10*$G16+_xlfn.NORM.DIST(0,VLOOKUP($D17,ratings,2,0)-VLOOKUP($D10,ratings,2,0),$A$1,1)*$G10*$G17</f>
        <v>#N/A</v>
      </c>
      <c r="J10" s="13"/>
      <c r="K10" s="13" t="str">
        <f>_xlfn.NORM.DIST(0,VLOOKUP($D2,ratings,2,0)-VLOOKUP($D10,ratings,2,0),$A$1,1)*$I10*$I2+_xlfn.NORM.DIST(0,VLOOKUP($D9,ratings,2,0)-VLOOKUP($D10,ratings,2,0),$A$1,1)*$I10*$I9+_xlfn.NORM.DIST(0,VLOOKUP($D8,ratings,2,0)-VLOOKUP($D10,ratings,2,0),$A$1,1)*$I10*$I8+_xlfn.NORM.DIST(0,VLOOKUP($D7,ratings,2,0)-VLOOKUP($D10,ratings,2,0),$A$1,1)*$I10*$I7+_xlfn.NORM.DIST(0,VLOOKUP($D6,ratings,2,0)-VLOOKUP($D10,ratings,2,0),$A$1,1)*$I10*$I6+_xlfn.NORM.DIST(0,VLOOKUP($D5,ratings,2,0)-VLOOKUP($D10,ratings,2,0),$A$1,1)*$I10*$I5+_xlfn.NORM.DIST(0,VLOOKUP($D4,ratings,2,0)-VLOOKUP($D10,ratings,2,0),$A$1,1)*$I10*$I4+_xlfn.NORM.DIST(0,VLOOKUP($D3,ratings,2,0)-VLOOKUP($D10,ratings,2,0),$A$1,1)*$I10*$I3</f>
        <v>#N/A</v>
      </c>
      <c r="L10" s="15" t="str">
        <f t="shared" si="2"/>
        <v/>
      </c>
      <c r="M10" s="13" t="str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#N/A</v>
      </c>
      <c r="N10" s="13"/>
      <c r="O10" s="171" t="str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#N/A</v>
      </c>
      <c r="P10" s="172" t="str">
        <f t="shared" si="3"/>
        <v/>
      </c>
      <c r="Q10" s="6"/>
      <c r="R10" s="6"/>
      <c r="S10" s="11"/>
      <c r="T10" s="6">
        <f t="shared" ref="T10:U10" si="13">C10</f>
        <v>6</v>
      </c>
      <c r="U10" s="6" t="str">
        <f t="shared" si="13"/>
        <v>Colorado St</v>
      </c>
      <c r="V10" s="173" t="str">
        <f>VLOOKUP($U11,ratings,2,0)-VLOOKUP($U10,ratings,2,0)</f>
        <v>#N/A</v>
      </c>
      <c r="W10" s="173" t="str">
        <f>VLOOKUP($U11,ratings20,3,0)+VLOOKUP($U10,ratings20,3,0)-144</f>
        <v>#N/A</v>
      </c>
      <c r="X10" s="174" t="str">
        <f t="shared" si="5"/>
        <v>#N/A</v>
      </c>
      <c r="Y10" s="175" t="str">
        <f t="shared" si="6"/>
        <v>#N/A</v>
      </c>
      <c r="Z10" s="176" t="str">
        <f>(W10/2)+(V11/2)</f>
        <v>#N/A</v>
      </c>
      <c r="AA10" s="6" t="str">
        <f>W10</f>
        <v>#N/A</v>
      </c>
      <c r="AB10" s="6"/>
      <c r="AC10" s="6"/>
      <c r="AD10" s="6"/>
    </row>
    <row r="11" ht="14.25" customHeight="1">
      <c r="A11" s="177"/>
      <c r="B11" s="37" t="s">
        <v>19</v>
      </c>
      <c r="C11" s="178">
        <v>11.0</v>
      </c>
      <c r="D11" s="41" t="s">
        <v>24</v>
      </c>
      <c r="E11" s="49" t="str">
        <f>_xlfn.NORM.DIST(0,VLOOKUP(D10,ratings,2,0)-VLOOKUP(D11,ratings,2,0),$A$1,1)</f>
        <v>#N/A</v>
      </c>
      <c r="F11" s="13"/>
      <c r="G11" s="25" t="str">
        <f>_xlfn.NORM.DIST(0,VLOOKUP(D13,ratings,2,0)-VLOOKUP(D11,ratings,2,0),$A$1,1)*E11*E13+_xlfn.NORM.DIST(0,VLOOKUP(D12,ratings,2,0)-VLOOKUP(D11,ratings,2,0),$A$1,1)*E11*E12</f>
        <v>#N/A</v>
      </c>
      <c r="H11" s="13"/>
      <c r="I11" s="26" t="str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#N/A</v>
      </c>
      <c r="J11" s="26"/>
      <c r="K11" s="26" t="str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#N/A</v>
      </c>
      <c r="L11" s="15" t="str">
        <f t="shared" si="2"/>
        <v/>
      </c>
      <c r="M11" s="26" t="str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#N/A</v>
      </c>
      <c r="N11" s="13"/>
      <c r="O11" s="180" t="str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#N/A</v>
      </c>
      <c r="P11" s="172" t="str">
        <f t="shared" si="3"/>
        <v/>
      </c>
      <c r="Q11" s="6"/>
      <c r="R11" s="6"/>
      <c r="S11" s="6"/>
      <c r="T11" s="6">
        <f t="shared" ref="T11:U11" si="14">C11</f>
        <v>11</v>
      </c>
      <c r="U11" s="160" t="str">
        <f t="shared" si="14"/>
        <v>Michigan</v>
      </c>
      <c r="V11" s="181" t="str">
        <f>VLOOKUP(U10,ratings,2,0)-VLOOKUP(U11,ratings,2,0)</f>
        <v>#N/A</v>
      </c>
      <c r="W11" s="181"/>
      <c r="X11" s="174" t="str">
        <f t="shared" si="5"/>
        <v>#N/A</v>
      </c>
      <c r="Y11" s="175" t="str">
        <f t="shared" si="6"/>
        <v>#N/A</v>
      </c>
      <c r="Z11" s="182" t="str">
        <f>(W10/2)+(V10/2)</f>
        <v>#N/A</v>
      </c>
      <c r="AA11" s="6" t="str">
        <f>V11</f>
        <v>#N/A</v>
      </c>
      <c r="AB11" s="6"/>
      <c r="AC11" s="6"/>
      <c r="AD11" s="6"/>
    </row>
    <row r="12" ht="14.25" customHeight="1">
      <c r="A12" s="177"/>
      <c r="B12" s="37" t="s">
        <v>19</v>
      </c>
      <c r="C12" s="37">
        <v>3.0</v>
      </c>
      <c r="D12" s="37" t="s">
        <v>88</v>
      </c>
      <c r="E12" s="42" t="str">
        <f>_xlfn.NORM.DIST(0,VLOOKUP(D13,ratings,2,0)-VLOOKUP(D12,ratings,2,0),$A$1,1)</f>
        <v>#N/A</v>
      </c>
      <c r="F12" s="13"/>
      <c r="G12" s="75" t="str">
        <f>_xlfn.NORM.DIST(0,VLOOKUP(D10,ratings,2,0)-VLOOKUP(D12,ratings,2,0),$A$1,1)*E12*E10+_xlfn.NORM.DIST(0,VLOOKUP(D11,ratings,2,0)-VLOOKUP(D12,ratings,2,0),$A$1,1)*E12*E11</f>
        <v>#N/A</v>
      </c>
      <c r="H12" s="13"/>
      <c r="I12" s="13" t="str">
        <f>_xlfn.NORM.DIST(0,VLOOKUP($D16,ratings,2,0)-VLOOKUP($D12,ratings,2,0),$A$1,1)*$G12*$G16+_xlfn.NORM.DIST(0,VLOOKUP($D17,ratings,2,0)-VLOOKUP($D12,ratings,2,0),$A$1,1)*$G12*$G17+_xlfn.NORM.DIST(0,VLOOKUP($D14,ratings,2,0)-VLOOKUP($D12,ratings,2,0),$A$1,1)*$G12*$G14+_xlfn.NORM.DIST(0,VLOOKUP($D15,ratings,2,0)-VLOOKUP($D12,ratings,2,0),$A$1,1)*$G12*$G15</f>
        <v>#N/A</v>
      </c>
      <c r="J12" s="13"/>
      <c r="K12" s="13" t="str">
        <f>_xlfn.NORM.DIST(0,VLOOKUP($D4,ratings,2,0)-VLOOKUP($D12,ratings,2,0),$A$1,1)*$I12*$I4+_xlfn.NORM.DIST(0,VLOOKUP($D3,ratings,2,0)-VLOOKUP($D12,ratings,2,0),$A$1,1)*$I12*$I3+_xlfn.NORM.DIST(0,VLOOKUP($D2,ratings,2,0)-VLOOKUP($D12,ratings,2,0),$A$1,1)*$I12*$I2+_xlfn.NORM.DIST(0,VLOOKUP($D9,ratings,2,0)-VLOOKUP($D12,ratings,2,0),$A$1,1)*$I12*$I9+_xlfn.NORM.DIST(0,VLOOKUP($D8,ratings,2,0)-VLOOKUP($D12,ratings,2,0),$A$1,1)*$I12*$I8+_xlfn.NORM.DIST(0,VLOOKUP($D7,ratings,2,0)-VLOOKUP($D12,ratings,2,0),$A$1,1)*$I12*$I7+_xlfn.NORM.DIST(0,VLOOKUP($D6,ratings,2,0)-VLOOKUP($D12,ratings,2,0),$A$1,1)*$I12*$I6+_xlfn.NORM.DIST(0,VLOOKUP($D5,ratings,2,0)-VLOOKUP($D12,ratings,2,0),$A$1,1)*$I12*$I5</f>
        <v>#N/A</v>
      </c>
      <c r="L12" s="15" t="str">
        <f t="shared" si="2"/>
        <v/>
      </c>
      <c r="M12" s="13" t="str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#N/A</v>
      </c>
      <c r="N12" s="13"/>
      <c r="O12" s="171" t="str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#N/A</v>
      </c>
      <c r="P12" s="172" t="str">
        <f t="shared" si="3"/>
        <v/>
      </c>
      <c r="Q12" s="6"/>
      <c r="R12" s="6"/>
      <c r="S12" s="11"/>
      <c r="T12" s="6">
        <f t="shared" ref="T12:U12" si="15">C12</f>
        <v>3</v>
      </c>
      <c r="U12" s="6" t="str">
        <f t="shared" si="15"/>
        <v>Tennessee</v>
      </c>
      <c r="V12" s="173" t="str">
        <f>VLOOKUP($U13,ratings,2,0)-VLOOKUP($U12,ratings,2,0)</f>
        <v>#N/A</v>
      </c>
      <c r="W12" s="173" t="str">
        <f>VLOOKUP($U13,ratings20,3,0)+VLOOKUP($U12,ratings20,3,0)-144</f>
        <v>#N/A</v>
      </c>
      <c r="X12" s="174" t="str">
        <f t="shared" si="5"/>
        <v>#N/A</v>
      </c>
      <c r="Y12" s="175" t="str">
        <f t="shared" si="6"/>
        <v>#N/A</v>
      </c>
      <c r="Z12" s="176" t="str">
        <f>(W12/2)+(V13/2)</f>
        <v>#N/A</v>
      </c>
      <c r="AA12" s="6" t="str">
        <f>W12</f>
        <v>#N/A</v>
      </c>
      <c r="AB12" s="6"/>
      <c r="AC12" s="6"/>
      <c r="AD12" s="6"/>
    </row>
    <row r="13" ht="14.25" customHeight="1">
      <c r="A13" s="177"/>
      <c r="B13" s="37" t="s">
        <v>19</v>
      </c>
      <c r="C13" s="178">
        <v>14.0</v>
      </c>
      <c r="D13" s="186" t="s">
        <v>353</v>
      </c>
      <c r="E13" s="49" t="str">
        <f>_xlfn.NORM.DIST(0,VLOOKUP(D12,ratings,2,0)-VLOOKUP(D13,ratings,2,0),$A$1,1)</f>
        <v>#N/A</v>
      </c>
      <c r="F13" s="13"/>
      <c r="G13" s="25" t="str">
        <f>_xlfn.NORM.DIST(0,VLOOKUP(D11,ratings,2,0)-VLOOKUP(D13,ratings,2,0),$A$1,1)*E13*E11+_xlfn.NORM.DIST(0,VLOOKUP(D10,ratings,2,0)-VLOOKUP(D13,ratings,2,0),$A$1,1)*E13*E10</f>
        <v>#N/A</v>
      </c>
      <c r="H13" s="13"/>
      <c r="I13" s="26" t="str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#N/A</v>
      </c>
      <c r="J13" s="26"/>
      <c r="K13" s="26" t="str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#N/A</v>
      </c>
      <c r="L13" s="15" t="str">
        <f t="shared" si="2"/>
        <v/>
      </c>
      <c r="M13" s="26" t="str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#N/A</v>
      </c>
      <c r="N13" s="13"/>
      <c r="O13" s="180" t="str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#N/A</v>
      </c>
      <c r="P13" s="172" t="str">
        <f t="shared" si="3"/>
        <v/>
      </c>
      <c r="Q13" s="6"/>
      <c r="R13" s="6"/>
      <c r="S13" s="6"/>
      <c r="T13" s="6">
        <f t="shared" ref="T13:U13" si="16">C13</f>
        <v>14</v>
      </c>
      <c r="U13" s="160" t="str">
        <f t="shared" si="16"/>
        <v>Longwood</v>
      </c>
      <c r="V13" s="181" t="str">
        <f>VLOOKUP(U12,ratings,2,0)-VLOOKUP(U13,ratings,2,0)</f>
        <v>#N/A</v>
      </c>
      <c r="W13" s="181"/>
      <c r="X13" s="174" t="str">
        <f t="shared" si="5"/>
        <v>#N/A</v>
      </c>
      <c r="Y13" s="175" t="str">
        <f t="shared" si="6"/>
        <v>#N/A</v>
      </c>
      <c r="Z13" s="182" t="str">
        <f>(W12/2)+(V12/2)</f>
        <v>#N/A</v>
      </c>
      <c r="AA13" s="6" t="str">
        <f>V13</f>
        <v>#N/A</v>
      </c>
      <c r="AB13" s="6"/>
      <c r="AC13" s="6"/>
      <c r="AD13" s="6"/>
    </row>
    <row r="14" ht="14.25" customHeight="1">
      <c r="A14" s="177"/>
      <c r="B14" s="37" t="s">
        <v>19</v>
      </c>
      <c r="C14" s="37">
        <v>7.0</v>
      </c>
      <c r="D14" s="37" t="s">
        <v>354</v>
      </c>
      <c r="E14" s="42" t="str">
        <f>_xlfn.NORM.DIST(0,VLOOKUP(D15,ratings,2,0)-VLOOKUP(D14,ratings,2,0),$A$1,1)</f>
        <v>#N/A</v>
      </c>
      <c r="F14" s="13"/>
      <c r="G14" s="78" t="str">
        <f>_xlfn.NORM.DIST(0,VLOOKUP(D16,ratings,2,0)-VLOOKUP(D14,ratings,2,0),$A$1,1)*E14*E16+_xlfn.NORM.DIST(0,VLOOKUP(D17,ratings,2,0)-VLOOKUP(D14,ratings,2,0),$A$1,1)*E14*E17</f>
        <v>#N/A</v>
      </c>
      <c r="H14" s="13"/>
      <c r="I14" s="13" t="str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#N/A</v>
      </c>
      <c r="J14" s="13"/>
      <c r="K14" s="13" t="str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#N/A</v>
      </c>
      <c r="L14" s="15" t="str">
        <f t="shared" si="2"/>
        <v/>
      </c>
      <c r="M14" s="13" t="str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#N/A</v>
      </c>
      <c r="N14" s="13"/>
      <c r="O14" s="171" t="str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#N/A</v>
      </c>
      <c r="P14" s="172" t="str">
        <f t="shared" si="3"/>
        <v/>
      </c>
      <c r="Q14" s="6"/>
      <c r="R14" s="6"/>
      <c r="S14" s="11"/>
      <c r="T14" s="6">
        <f t="shared" ref="T14:U14" si="17">C14</f>
        <v>7</v>
      </c>
      <c r="U14" s="6" t="str">
        <f t="shared" si="17"/>
        <v>Ohio State</v>
      </c>
      <c r="V14" s="173" t="str">
        <f>VLOOKUP($U15,ratings,2,0)-VLOOKUP($U14,ratings,2,0)</f>
        <v>#N/A</v>
      </c>
      <c r="W14" s="173" t="str">
        <f>VLOOKUP($U15,ratings20,3,0)+VLOOKUP($U14,ratings20,3,0)-144</f>
        <v>#N/A</v>
      </c>
      <c r="X14" s="174" t="str">
        <f t="shared" si="5"/>
        <v>#N/A</v>
      </c>
      <c r="Y14" s="175" t="str">
        <f t="shared" si="6"/>
        <v>#N/A</v>
      </c>
      <c r="Z14" s="176" t="str">
        <f>(W14/2)+(V15/2)</f>
        <v>#N/A</v>
      </c>
      <c r="AA14" s="6" t="str">
        <f>W14</f>
        <v>#N/A</v>
      </c>
      <c r="AB14" s="6"/>
      <c r="AC14" s="6"/>
      <c r="AD14" s="6"/>
    </row>
    <row r="15" ht="14.25" customHeight="1">
      <c r="A15" s="177"/>
      <c r="B15" s="37" t="s">
        <v>19</v>
      </c>
      <c r="C15" s="178">
        <v>10.0</v>
      </c>
      <c r="D15" s="41" t="s">
        <v>355</v>
      </c>
      <c r="E15" s="49" t="str">
        <f>_xlfn.NORM.DIST(0,VLOOKUP(D14,ratings,2,0)-VLOOKUP(D15,ratings,2,0),$A$1,1)</f>
        <v>#N/A</v>
      </c>
      <c r="F15" s="13"/>
      <c r="G15" s="25" t="str">
        <f>_xlfn.NORM.DIST(0,VLOOKUP(D17,ratings,2,0)-VLOOKUP(D15,ratings,2,0),$A$1,1)*E15*E17+_xlfn.NORM.DIST(0,VLOOKUP(D16,ratings,2,0)-VLOOKUP(D15,ratings,2,0),$A$1,1)*E15*E16</f>
        <v>#N/A</v>
      </c>
      <c r="H15" s="13"/>
      <c r="I15" s="26" t="str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#N/A</v>
      </c>
      <c r="J15" s="26"/>
      <c r="K15" s="26" t="str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#N/A</v>
      </c>
      <c r="L15" s="15" t="str">
        <f t="shared" si="2"/>
        <v/>
      </c>
      <c r="M15" s="26" t="str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#N/A</v>
      </c>
      <c r="N15" s="13"/>
      <c r="O15" s="180" t="str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#N/A</v>
      </c>
      <c r="P15" s="172" t="str">
        <f t="shared" si="3"/>
        <v/>
      </c>
      <c r="Q15" s="6"/>
      <c r="R15" s="6"/>
      <c r="S15" s="6"/>
      <c r="T15" s="6">
        <f t="shared" ref="T15:U15" si="18">C15</f>
        <v>10</v>
      </c>
      <c r="U15" s="160" t="str">
        <f t="shared" si="18"/>
        <v>Loyola (IL)</v>
      </c>
      <c r="V15" s="181" t="str">
        <f>VLOOKUP(U14,ratings,2,0)-VLOOKUP(U15,ratings,2,0)</f>
        <v>#N/A</v>
      </c>
      <c r="W15" s="181"/>
      <c r="X15" s="174" t="str">
        <f t="shared" si="5"/>
        <v>#N/A</v>
      </c>
      <c r="Y15" s="175" t="str">
        <f t="shared" si="6"/>
        <v>#N/A</v>
      </c>
      <c r="Z15" s="182" t="str">
        <f>(W14/2)+(V14/2)</f>
        <v>#N/A</v>
      </c>
      <c r="AA15" s="6" t="str">
        <f>V15</f>
        <v>#N/A</v>
      </c>
      <c r="AB15" s="6"/>
      <c r="AC15" s="6"/>
      <c r="AD15" s="6"/>
    </row>
    <row r="16" ht="14.25" customHeight="1">
      <c r="A16" s="177"/>
      <c r="B16" s="37" t="s">
        <v>19</v>
      </c>
      <c r="C16" s="37">
        <v>2.0</v>
      </c>
      <c r="D16" s="37" t="s">
        <v>116</v>
      </c>
      <c r="E16" s="42" t="str">
        <f>_xlfn.NORM.DIST(0,VLOOKUP(D17,ratings,2,0)-VLOOKUP(D16,ratings,2,0),$A$1,1)</f>
        <v>#N/A</v>
      </c>
      <c r="F16" s="13"/>
      <c r="G16" s="81" t="str">
        <f>_xlfn.NORM.DIST(0,VLOOKUP(D14,ratings,2,0)-VLOOKUP(D16,ratings,2,0),$A$1,1)*E16*E14+_xlfn.NORM.DIST(0,VLOOKUP(D15,ratings,2,0)-VLOOKUP(D16,ratings,2,0),$A$1,1)*E16*E15</f>
        <v>#N/A</v>
      </c>
      <c r="H16" s="13"/>
      <c r="I16" s="13" t="str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#N/A</v>
      </c>
      <c r="J16" s="13"/>
      <c r="K16" s="13" t="str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#N/A</v>
      </c>
      <c r="L16" s="15" t="str">
        <f t="shared" si="2"/>
        <v/>
      </c>
      <c r="M16" s="13" t="str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#N/A</v>
      </c>
      <c r="N16" s="13"/>
      <c r="O16" s="171" t="str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#N/A</v>
      </c>
      <c r="P16" s="172" t="str">
        <f t="shared" si="3"/>
        <v/>
      </c>
      <c r="Q16" s="6"/>
      <c r="R16" s="6"/>
      <c r="S16" s="11"/>
      <c r="T16" s="6">
        <f t="shared" ref="T16:U16" si="19">C16</f>
        <v>2</v>
      </c>
      <c r="U16" s="6" t="str">
        <f t="shared" si="19"/>
        <v>Villanova</v>
      </c>
      <c r="V16" s="173" t="str">
        <f>VLOOKUP($U17,ratings,2,0)-VLOOKUP($U16,ratings,2,0)</f>
        <v>#N/A</v>
      </c>
      <c r="W16" s="173" t="str">
        <f>VLOOKUP($U17,ratings20,3,0)+VLOOKUP($U16,ratings20,3,0)-144</f>
        <v>#N/A</v>
      </c>
      <c r="X16" s="174" t="str">
        <f t="shared" si="5"/>
        <v>#N/A</v>
      </c>
      <c r="Y16" s="175" t="str">
        <f t="shared" si="6"/>
        <v>#N/A</v>
      </c>
      <c r="Z16" s="176" t="str">
        <f>(W16/2)+(V17/2)</f>
        <v>#N/A</v>
      </c>
      <c r="AA16" s="6" t="str">
        <f>W16</f>
        <v>#N/A</v>
      </c>
      <c r="AB16" s="6"/>
      <c r="AC16" s="6"/>
      <c r="AD16" s="6"/>
    </row>
    <row r="17" ht="14.25" customHeight="1">
      <c r="A17" s="177"/>
      <c r="B17" s="37" t="s">
        <v>19</v>
      </c>
      <c r="C17" s="187">
        <v>15.0</v>
      </c>
      <c r="D17" s="184" t="s">
        <v>356</v>
      </c>
      <c r="E17" s="83" t="str">
        <f>_xlfn.NORM.DIST(0,VLOOKUP(D16,ratings,2,0)-VLOOKUP(D17,ratings,2,0),$A$1,1)</f>
        <v>#N/A</v>
      </c>
      <c r="F17" s="188"/>
      <c r="G17" s="189" t="str">
        <f>_xlfn.NORM.DIST(0,VLOOKUP(D15,ratings,2,0)-VLOOKUP(D17,ratings,2,0),$A$1,1)*E17*E15+_xlfn.NORM.DIST(0,VLOOKUP(D14,ratings,2,0)-VLOOKUP(D17,ratings,2,0),$A$1,1)*E17*E14</f>
        <v>#N/A</v>
      </c>
      <c r="H17" s="188"/>
      <c r="I17" s="188" t="str">
        <f>_xlfn.NORM.DIST(0,VLOOKUP($D13,ratings,2,0)-VLOOKUP($D17,ratings,2,0),$A$1,1)*$G17*$G13+_xlfn.NORM.DIST(0,VLOOKUP($D12,ratings,2,0)-VLOOKUP($D17,ratings,2,0),$A$1,1)*$G17*$G12+_xlfn.NORM.DIST(0,VLOOKUP($D11,ratings,2,0)-VLOOKUP($D17,ratings,2,0),$A$1,1)*$G17*$G11+_xlfn.NORM.DIST(0,VLOOKUP($D10,ratings,2,0)-VLOOKUP($D17,ratings,2,0),$A$1,1)*$G17*$G10</f>
        <v>#N/A</v>
      </c>
      <c r="J17" s="188"/>
      <c r="K17" s="188" t="str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#N/A</v>
      </c>
      <c r="L17" s="190" t="str">
        <f t="shared" si="2"/>
        <v/>
      </c>
      <c r="M17" s="188" t="str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#N/A</v>
      </c>
      <c r="N17" s="188"/>
      <c r="O17" s="191" t="str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#N/A</v>
      </c>
      <c r="P17" s="172" t="str">
        <f t="shared" si="3"/>
        <v/>
      </c>
      <c r="Q17" s="6"/>
      <c r="R17" s="6"/>
      <c r="S17" s="6"/>
      <c r="T17" s="6">
        <f t="shared" ref="T17:U17" si="20">C17</f>
        <v>15</v>
      </c>
      <c r="U17" s="160" t="str">
        <f t="shared" si="20"/>
        <v>Delaware</v>
      </c>
      <c r="V17" s="181" t="str">
        <f>VLOOKUP(U16,ratings,2,0)-VLOOKUP(U17,ratings,2,0)</f>
        <v>#N/A</v>
      </c>
      <c r="W17" s="181"/>
      <c r="X17" s="174" t="str">
        <f t="shared" si="5"/>
        <v>#N/A</v>
      </c>
      <c r="Y17" s="175" t="str">
        <f t="shared" si="6"/>
        <v>#N/A</v>
      </c>
      <c r="Z17" s="182" t="str">
        <f>(W16/2)+(V16/2)</f>
        <v>#N/A</v>
      </c>
      <c r="AA17" s="6" t="str">
        <f>V17</f>
        <v>#N/A</v>
      </c>
      <c r="AB17" s="6"/>
      <c r="AC17" s="6"/>
      <c r="AD17" s="6"/>
    </row>
    <row r="18" ht="14.25" customHeight="1">
      <c r="A18" s="192" t="s">
        <v>42</v>
      </c>
      <c r="B18" s="37" t="s">
        <v>26</v>
      </c>
      <c r="C18" s="37">
        <v>1.0</v>
      </c>
      <c r="D18" s="37" t="s">
        <v>54</v>
      </c>
      <c r="E18" s="12" t="str">
        <f>_xlfn.NORM.DIST(0,VLOOKUP(D19,ratings,2,0)-VLOOKUP(D18,ratings,2,0),$A$1,1)</f>
        <v>#N/A</v>
      </c>
      <c r="F18" s="13"/>
      <c r="G18" s="170" t="str">
        <f>_xlfn.NORM.DIST(0,VLOOKUP(D20,ratings,2,0)-VLOOKUP(D18,ratings,2,0),$A$1,1)*E18*E20+_xlfn.NORM.DIST(0,VLOOKUP(D21,ratings,2,0)-VLOOKUP(D18,ratings,2,0),$A$1,1)*E18*E21</f>
        <v>#N/A</v>
      </c>
      <c r="H18" s="13"/>
      <c r="I18" s="13" t="str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#N/A</v>
      </c>
      <c r="J18" s="13"/>
      <c r="K18" s="13" t="str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#N/A</v>
      </c>
      <c r="L18" s="15" t="str">
        <f t="shared" si="2"/>
        <v/>
      </c>
      <c r="M18" s="13" t="str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#N/A</v>
      </c>
      <c r="N18" s="13"/>
      <c r="O18" s="171" t="str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#N/A</v>
      </c>
      <c r="P18" s="172" t="str">
        <f t="shared" si="3"/>
        <v/>
      </c>
      <c r="Q18" s="6"/>
      <c r="R18" s="6"/>
      <c r="S18" s="11"/>
      <c r="T18" s="6">
        <f t="shared" ref="T18:U18" si="21">C18</f>
        <v>1</v>
      </c>
      <c r="U18" s="6" t="str">
        <f t="shared" si="21"/>
        <v>Kansas</v>
      </c>
      <c r="V18" s="173" t="str">
        <f>VLOOKUP($U19,ratings,2,0)-VLOOKUP($U18,ratings,2,0)</f>
        <v>#N/A</v>
      </c>
      <c r="W18" s="173" t="str">
        <f>VLOOKUP($U19,ratings22,3,0)+VLOOKUP($U18,ratings22,3,0)-144</f>
        <v>#N/A</v>
      </c>
      <c r="X18" s="174" t="str">
        <f t="shared" si="5"/>
        <v>#N/A</v>
      </c>
      <c r="Y18" s="175" t="str">
        <f t="shared" si="6"/>
        <v>#N/A</v>
      </c>
      <c r="Z18" s="176" t="str">
        <f>(W18/2)+(V19/2)</f>
        <v>#N/A</v>
      </c>
      <c r="AA18" s="6" t="str">
        <f>W18</f>
        <v>#N/A</v>
      </c>
      <c r="AB18" s="6"/>
      <c r="AC18" s="6"/>
      <c r="AD18" s="6"/>
    </row>
    <row r="19" ht="14.25" customHeight="1">
      <c r="A19" s="177"/>
      <c r="B19" s="37" t="s">
        <v>26</v>
      </c>
      <c r="C19" s="178">
        <v>16.0</v>
      </c>
      <c r="D19" s="193" t="s">
        <v>316</v>
      </c>
      <c r="E19" s="24" t="str">
        <f>_xlfn.NORM.DIST(0,VLOOKUP(D18,ratings,2,0)-VLOOKUP(D19,ratings,2,0),$A$1,1)</f>
        <v>#N/A</v>
      </c>
      <c r="F19" s="13"/>
      <c r="G19" s="25" t="str">
        <f>_xlfn.NORM.DIST(0,VLOOKUP(D21,ratings,2,0)-VLOOKUP(D19,ratings,2,0),$A$1,1)*E19*E21+_xlfn.NORM.DIST(0,VLOOKUP(D20,ratings,2,0)-VLOOKUP(D19,ratings,2,0),$A$1,1)*E19*E20</f>
        <v>#N/A</v>
      </c>
      <c r="H19" s="13"/>
      <c r="I19" s="26" t="str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#N/A</v>
      </c>
      <c r="J19" s="26"/>
      <c r="K19" s="26" t="str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#N/A</v>
      </c>
      <c r="L19" s="15" t="str">
        <f t="shared" si="2"/>
        <v/>
      </c>
      <c r="M19" s="26" t="str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#N/A</v>
      </c>
      <c r="N19" s="13"/>
      <c r="O19" s="180" t="str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#N/A</v>
      </c>
      <c r="P19" s="172" t="str">
        <f t="shared" si="3"/>
        <v/>
      </c>
      <c r="Q19" s="6"/>
      <c r="R19" s="6"/>
      <c r="S19" s="6"/>
      <c r="T19" s="6">
        <f t="shared" ref="T19:U19" si="22">C19</f>
        <v>16</v>
      </c>
      <c r="U19" s="160" t="str">
        <f t="shared" si="22"/>
        <v>Texas Southern</v>
      </c>
      <c r="V19" s="181" t="str">
        <f>VLOOKUP(U18,ratings,2,0)-VLOOKUP(U19,ratings,2,0)</f>
        <v>#N/A</v>
      </c>
      <c r="W19" s="181"/>
      <c r="X19" s="174" t="str">
        <f t="shared" si="5"/>
        <v>#N/A</v>
      </c>
      <c r="Y19" s="175" t="str">
        <f t="shared" si="6"/>
        <v>#N/A</v>
      </c>
      <c r="Z19" s="182" t="str">
        <f>(W18/2)+(V18/2)</f>
        <v>#N/A</v>
      </c>
      <c r="AA19" s="6" t="str">
        <f>V19</f>
        <v>#N/A</v>
      </c>
      <c r="AB19" s="6"/>
      <c r="AC19" s="6"/>
      <c r="AD19" s="6"/>
    </row>
    <row r="20" ht="14.25" customHeight="1">
      <c r="A20" s="177"/>
      <c r="B20" s="37" t="s">
        <v>26</v>
      </c>
      <c r="C20" s="37">
        <v>8.0</v>
      </c>
      <c r="D20" s="37" t="s">
        <v>307</v>
      </c>
      <c r="E20" s="12" t="str">
        <f>_xlfn.NORM.DIST(0,VLOOKUP(D21,ratings,2,0)-VLOOKUP(D20,ratings,2,0),$A$1,1)</f>
        <v>#N/A</v>
      </c>
      <c r="F20" s="13"/>
      <c r="G20" s="34" t="str">
        <f>_xlfn.NORM.DIST(0,VLOOKUP(D18,ratings,2,0)-VLOOKUP(D20,ratings,2,0),$A$1,1)*E20*E18+_xlfn.NORM.DIST(0,VLOOKUP(D19,ratings,2,0)-VLOOKUP(D20,ratings,2,0),$A$1,1)*E20*E19</f>
        <v>#N/A</v>
      </c>
      <c r="H20" s="13"/>
      <c r="I20" s="13" t="str">
        <f>_xlfn.NORM.DIST(0,VLOOKUP($D24,ratings,2,0)-VLOOKUP($D20,ratings,2,0),$A$1,1)*$G20*$G24+_xlfn.NORM.DIST(0,VLOOKUP($D25,ratings,2,0)-VLOOKUP($D20,ratings,2,0),$A$1,1)*$G20*$G25+_xlfn.NORM.DIST(0,VLOOKUP($D22,ratings,2,0)-VLOOKUP($D20,ratings,2,0),$A$1,1)*$G20*$G22+_xlfn.NORM.DIST(0,VLOOKUP($D23,ratings,2,0)-VLOOKUP($D20,ratings,2,0),$A$1,1)*$G20*$G23</f>
        <v>#N/A</v>
      </c>
      <c r="J20" s="13"/>
      <c r="K20" s="13" t="str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#N/A</v>
      </c>
      <c r="L20" s="15" t="str">
        <f t="shared" si="2"/>
        <v/>
      </c>
      <c r="M20" s="13" t="str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#N/A</v>
      </c>
      <c r="N20" s="13"/>
      <c r="O20" s="171" t="str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#N/A</v>
      </c>
      <c r="P20" s="172" t="str">
        <f t="shared" si="3"/>
        <v/>
      </c>
      <c r="Q20" s="6"/>
      <c r="R20" s="6"/>
      <c r="S20" s="11"/>
      <c r="T20" s="6">
        <f t="shared" ref="T20:U20" si="23">C20</f>
        <v>8</v>
      </c>
      <c r="U20" s="6" t="str">
        <f t="shared" si="23"/>
        <v>San Diego State</v>
      </c>
      <c r="V20" s="173" t="str">
        <f>VLOOKUP($U21,ratings,2,0)-VLOOKUP($U20,ratings,2,0)</f>
        <v>#N/A</v>
      </c>
      <c r="W20" s="173" t="str">
        <f>VLOOKUP($U21,ratings20,3,0)+VLOOKUP($U20,ratings20,3,0)-144</f>
        <v>#N/A</v>
      </c>
      <c r="X20" s="174" t="str">
        <f t="shared" si="5"/>
        <v>#N/A</v>
      </c>
      <c r="Y20" s="175" t="str">
        <f t="shared" si="6"/>
        <v>#N/A</v>
      </c>
      <c r="Z20" s="176" t="str">
        <f>(W20/2)+(V21/2)</f>
        <v>#N/A</v>
      </c>
      <c r="AA20" s="6" t="str">
        <f>W20</f>
        <v>#N/A</v>
      </c>
      <c r="AB20" s="6"/>
      <c r="AC20" s="6"/>
      <c r="AD20" s="6"/>
    </row>
    <row r="21" ht="14.25" customHeight="1">
      <c r="A21" s="177"/>
      <c r="B21" s="37" t="s">
        <v>26</v>
      </c>
      <c r="C21" s="178">
        <v>9.0</v>
      </c>
      <c r="D21" s="41" t="s">
        <v>23</v>
      </c>
      <c r="E21" s="24" t="str">
        <f>_xlfn.NORM.DIST(0,VLOOKUP(D20,ratings,2,0)-VLOOKUP(D21,ratings,2,0),$A$1,1)</f>
        <v>#N/A</v>
      </c>
      <c r="F21" s="13"/>
      <c r="G21" s="25" t="str">
        <f>_xlfn.NORM.DIST(0,VLOOKUP(D19,ratings,2,0)-VLOOKUP(D21,ratings,2,0),$A$1,1)*E21*E19+_xlfn.NORM.DIST(0,VLOOKUP(D18,ratings,2,0)-VLOOKUP(D21,ratings,2,0),$A$1,1)*E21*E18</f>
        <v>#N/A</v>
      </c>
      <c r="H21" s="13"/>
      <c r="I21" s="26" t="str">
        <f>_xlfn.NORM.DIST(0,VLOOKUP($D25,ratings,2,0)-VLOOKUP($D21,ratings,2,0),$A$1,1)*$G21*$G25+_xlfn.NORM.DIST(0,VLOOKUP($D22,ratings,2,0)-VLOOKUP($D21,ratings,2,0),$A$1,1)*$G21*$G22+_xlfn.NORM.DIST(0,VLOOKUP($D23,ratings,2,0)-VLOOKUP($D21,ratings,2,0),$A$1,1)*$G21*$G23+_xlfn.NORM.DIST(0,VLOOKUP($D24,ratings,2,0)-VLOOKUP($D21,ratings,2,0),$A$1,1)*$G21*$G24</f>
        <v>#N/A</v>
      </c>
      <c r="J21" s="26"/>
      <c r="K21" s="26" t="str">
        <f>_xlfn.NORM.DIST(0,VLOOKUP($D29,ratings,2,0)-VLOOKUP($D21,ratings,2,0),$A$1,1)*$I21*$I29+_xlfn.NORM.DIST(0,VLOOKUP($D30,ratings,2,0)-VLOOKUP($D21,ratings,2,0),$A$1,1)*$I21*$I30+_xlfn.NORM.DIST(0,VLOOKUP($D31,ratings,2,0)-VLOOKUP($D21,ratings,2,0),$A$1,1)*$I21*$I31+_xlfn.NORM.DIST(0,VLOOKUP($D32,ratings,2,0)-VLOOKUP($D21,ratings,2,0),$A$1,1)*$I21*$I32+_xlfn.NORM.DIST(0,VLOOKUP($D33,ratings,2,0)-VLOOKUP($D21,ratings,2,0),$A$1,1)*$I21*$I33+_xlfn.NORM.DIST(0,VLOOKUP($D26,ratings,2,0)-VLOOKUP($D21,ratings,2,0),$A$1,1)*$I21*$I26+_xlfn.NORM.DIST(0,VLOOKUP($D27,ratings,2,0)-VLOOKUP($D21,ratings,2,0),$A$1,1)*$I21*$I27+_xlfn.NORM.DIST(0,VLOOKUP($D28,ratings,2,0)-VLOOKUP($D21,ratings,2,0),$A$1,1)*$I21*$I28</f>
        <v>#N/A</v>
      </c>
      <c r="L21" s="15" t="str">
        <f t="shared" si="2"/>
        <v/>
      </c>
      <c r="M21" s="26" t="str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#N/A</v>
      </c>
      <c r="N21" s="13"/>
      <c r="O21" s="180" t="str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#N/A</v>
      </c>
      <c r="P21" s="172" t="str">
        <f t="shared" si="3"/>
        <v/>
      </c>
      <c r="Q21" s="6"/>
      <c r="R21" s="6"/>
      <c r="S21" s="6"/>
      <c r="T21" s="6">
        <f t="shared" ref="T21:U21" si="24">C21</f>
        <v>9</v>
      </c>
      <c r="U21" s="160" t="str">
        <f t="shared" si="24"/>
        <v>Creighton</v>
      </c>
      <c r="V21" s="181" t="str">
        <f>VLOOKUP(U20,ratings,2,0)-VLOOKUP(U21,ratings,2,0)</f>
        <v>#N/A</v>
      </c>
      <c r="W21" s="181"/>
      <c r="X21" s="174" t="str">
        <f t="shared" si="5"/>
        <v>#N/A</v>
      </c>
      <c r="Y21" s="175" t="str">
        <f t="shared" si="6"/>
        <v>#N/A</v>
      </c>
      <c r="Z21" s="182" t="str">
        <f>(W20/2)+(V20/2)</f>
        <v>#N/A</v>
      </c>
      <c r="AA21" s="6" t="str">
        <f>V21</f>
        <v>#N/A</v>
      </c>
      <c r="AB21" s="6"/>
      <c r="AC21" s="6"/>
      <c r="AD21" s="6"/>
    </row>
    <row r="22" ht="14.25" customHeight="1">
      <c r="A22" s="177"/>
      <c r="B22" s="37" t="s">
        <v>26</v>
      </c>
      <c r="C22" s="37">
        <v>5.0</v>
      </c>
      <c r="D22" s="37" t="s">
        <v>326</v>
      </c>
      <c r="E22" s="42" t="str">
        <f>_xlfn.NORM.DIST(0,VLOOKUP(D23,ratings,2,0)-VLOOKUP(D22,ratings,2,0),$A$1,1)</f>
        <v>#N/A</v>
      </c>
      <c r="F22" s="13"/>
      <c r="G22" s="43" t="str">
        <f>_xlfn.NORM.DIST(0,VLOOKUP(D24,ratings,2,0)-VLOOKUP(D22,ratings,2,0),$A$1,1)*E22*E24+_xlfn.NORM.DIST(0,VLOOKUP(D25,ratings,2,0)-VLOOKUP(D22,ratings,2,0),$A$1,1)*E22*E25</f>
        <v>#N/A</v>
      </c>
      <c r="H22" s="13"/>
      <c r="I22" s="13" t="str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#N/A</v>
      </c>
      <c r="J22" s="13"/>
      <c r="K22" s="13" t="str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#N/A</v>
      </c>
      <c r="L22" s="15" t="str">
        <f t="shared" si="2"/>
        <v/>
      </c>
      <c r="M22" s="13" t="str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#N/A</v>
      </c>
      <c r="N22" s="13"/>
      <c r="O22" s="171" t="str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#N/A</v>
      </c>
      <c r="P22" s="172" t="str">
        <f t="shared" si="3"/>
        <v/>
      </c>
      <c r="Q22" s="6"/>
      <c r="R22" s="6"/>
      <c r="S22" s="11"/>
      <c r="T22" s="6">
        <f t="shared" ref="T22:U22" si="25">C22</f>
        <v>5</v>
      </c>
      <c r="U22" s="6" t="str">
        <f t="shared" si="25"/>
        <v>Iowa</v>
      </c>
      <c r="V22" s="173" t="str">
        <f>VLOOKUP($U23,ratings,2,0)-VLOOKUP($U22,ratings,2,0)</f>
        <v>#N/A</v>
      </c>
      <c r="W22" s="173" t="str">
        <f>VLOOKUP($U23,ratings20,3,0)+VLOOKUP($U22,ratings20,3,0)-144</f>
        <v>#N/A</v>
      </c>
      <c r="X22" s="174" t="str">
        <f t="shared" si="5"/>
        <v>#N/A</v>
      </c>
      <c r="Y22" s="175" t="str">
        <f t="shared" si="6"/>
        <v>#N/A</v>
      </c>
      <c r="Z22" s="176" t="str">
        <f>(W22/2)+(V23/2)</f>
        <v>#N/A</v>
      </c>
      <c r="AA22" s="6" t="str">
        <f>W22</f>
        <v>#N/A</v>
      </c>
      <c r="AB22" s="6"/>
      <c r="AC22" s="6"/>
      <c r="AD22" s="6"/>
    </row>
    <row r="23" ht="14.25" customHeight="1">
      <c r="A23" s="177"/>
      <c r="B23" s="37" t="s">
        <v>26</v>
      </c>
      <c r="C23" s="178">
        <v>12.0</v>
      </c>
      <c r="D23" s="41" t="s">
        <v>357</v>
      </c>
      <c r="E23" s="49" t="str">
        <f>_xlfn.NORM.DIST(0,VLOOKUP(D22,ratings,2,0)-VLOOKUP(D23,ratings,2,0),$A$1,1)</f>
        <v>#N/A</v>
      </c>
      <c r="F23" s="13"/>
      <c r="G23" s="25" t="str">
        <f>_xlfn.NORM.DIST(0,VLOOKUP(D25,ratings,2,0)-VLOOKUP(D23,ratings,2,0),$A$1,1)*E23*E25+_xlfn.NORM.DIST(0,VLOOKUP(D24,ratings,2,0)-VLOOKUP(D23,ratings,2,0),$A$1,1)*E23*E24</f>
        <v>#N/A</v>
      </c>
      <c r="H23" s="13"/>
      <c r="I23" s="26" t="str">
        <f>_xlfn.NORM.DIST(0,VLOOKUP($D19,ratings,2,0)-VLOOKUP($D23,ratings,2,0),$A$1,1)*$G23*$G19+_xlfn.NORM.DIST(0,VLOOKUP($D18,ratings,2,0)-VLOOKUP($D23,ratings,2,0),$A$1,1)*$G23*$G18+_xlfn.NORM.DIST(0,VLOOKUP($D21,ratings,2,0)-VLOOKUP($D23,ratings,2,0),$A$1,1)*$G23*$G21+_xlfn.NORM.DIST(0,VLOOKUP($D20,ratings,2,0)-VLOOKUP($D23,ratings,2,0),$A$1,1)*$G23*$G20</f>
        <v>#N/A</v>
      </c>
      <c r="J23" s="26"/>
      <c r="K23" s="26" t="str">
        <f>_xlfn.NORM.DIST(0,VLOOKUP($D31,ratings,2,0)-VLOOKUP($D23,ratings,2,0),$A$1,1)*$I23*$I31+_xlfn.NORM.DIST(0,VLOOKUP($D32,ratings,2,0)-VLOOKUP($D23,ratings,2,0),$A$1,1)*$I23*$I32+_xlfn.NORM.DIST(0,VLOOKUP($D33,ratings,2,0)-VLOOKUP($D23,ratings,2,0),$A$1,1)*$I23*$I33+_xlfn.NORM.DIST(0,VLOOKUP($D26,ratings,2,0)-VLOOKUP($D23,ratings,2,0),$A$1,1)*$I23*$I26+_xlfn.NORM.DIST(0,VLOOKUP($D27,ratings,2,0)-VLOOKUP($D23,ratings,2,0),$A$1,1)*$I23*$I27+_xlfn.NORM.DIST(0,VLOOKUP($D28,ratings,2,0)-VLOOKUP($D23,ratings,2,0),$A$1,1)*$I23*$I28+_xlfn.NORM.DIST(0,VLOOKUP($D29,ratings,2,0)-VLOOKUP($D23,ratings,2,0),$A$1,1)*$I23*$I29+_xlfn.NORM.DIST(0,VLOOKUP($D30,ratings,2,0)-VLOOKUP($D23,ratings,2,0),$A$1,1)*$I23*$I30</f>
        <v>#N/A</v>
      </c>
      <c r="L23" s="15" t="str">
        <f t="shared" si="2"/>
        <v/>
      </c>
      <c r="M23" s="26" t="str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#N/A</v>
      </c>
      <c r="N23" s="13"/>
      <c r="O23" s="180" t="str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#N/A</v>
      </c>
      <c r="P23" s="172" t="str">
        <f t="shared" si="3"/>
        <v/>
      </c>
      <c r="Q23" s="6"/>
      <c r="R23" s="6"/>
      <c r="S23" s="6"/>
      <c r="T23" s="6">
        <f t="shared" ref="T23:U23" si="26">C23</f>
        <v>12</v>
      </c>
      <c r="U23" s="160" t="str">
        <f t="shared" si="26"/>
        <v>Richmond</v>
      </c>
      <c r="V23" s="181" t="str">
        <f>VLOOKUP(U22,ratings,2,0)-VLOOKUP(U23,ratings,2,0)</f>
        <v>#N/A</v>
      </c>
      <c r="W23" s="181"/>
      <c r="X23" s="174" t="str">
        <f t="shared" si="5"/>
        <v>#N/A</v>
      </c>
      <c r="Y23" s="175" t="str">
        <f t="shared" si="6"/>
        <v>#N/A</v>
      </c>
      <c r="Z23" s="182" t="str">
        <f>(W22/2)+(V22/2)</f>
        <v>#N/A</v>
      </c>
      <c r="AA23" s="6" t="str">
        <f>V23</f>
        <v>#N/A</v>
      </c>
      <c r="AB23" s="6"/>
      <c r="AC23" s="6"/>
      <c r="AD23" s="6"/>
    </row>
    <row r="24" ht="14.25" customHeight="1">
      <c r="A24" s="177"/>
      <c r="B24" s="37" t="s">
        <v>26</v>
      </c>
      <c r="C24" s="37">
        <v>4.0</v>
      </c>
      <c r="D24" s="37" t="s">
        <v>112</v>
      </c>
      <c r="E24" s="42" t="str">
        <f>_xlfn.NORM.DIST(0,VLOOKUP(D25,ratings,2,0)-VLOOKUP(D24,ratings,2,0),$A$1,1)</f>
        <v>#N/A</v>
      </c>
      <c r="F24" s="13"/>
      <c r="G24" s="51" t="str">
        <f>_xlfn.NORM.DIST(0,VLOOKUP(D22,ratings,2,0)-VLOOKUP(D24,ratings,2,0),$A$1,1)*E24*E22+_xlfn.NORM.DIST(0,VLOOKUP(D23,ratings,2,0)-VLOOKUP(D24,ratings,2,0),$A$1,1)*E24*E23</f>
        <v>#N/A</v>
      </c>
      <c r="H24" s="13"/>
      <c r="I24" s="13" t="str">
        <f>_xlfn.NORM.DIST(0,VLOOKUP($D20,ratings,2,0)-VLOOKUP($D24,ratings,2,0),$A$1,1)*$G24*$G20+_xlfn.NORM.DIST(0,VLOOKUP($D19,ratings,2,0)-VLOOKUP($D24,ratings,2,0),$A$1,1)*$G24*$G19+_xlfn.NORM.DIST(0,VLOOKUP($D18,ratings,2,0)-VLOOKUP($D24,ratings,2,0),$A$1,1)*$G24*$G18+_xlfn.NORM.DIST(0,VLOOKUP($D21,ratings,2,0)-VLOOKUP($D24,ratings,2,0),$A$1,1)*$G24*$G21</f>
        <v>#N/A</v>
      </c>
      <c r="J24" s="13"/>
      <c r="K24" s="13" t="str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#N/A</v>
      </c>
      <c r="L24" s="15" t="str">
        <f t="shared" si="2"/>
        <v/>
      </c>
      <c r="M24" s="13" t="str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#N/A</v>
      </c>
      <c r="N24" s="13"/>
      <c r="O24" s="171" t="str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#N/A</v>
      </c>
      <c r="P24" s="172" t="str">
        <f t="shared" si="3"/>
        <v/>
      </c>
      <c r="Q24" s="6"/>
      <c r="R24" s="6"/>
      <c r="S24" s="11"/>
      <c r="T24" s="6">
        <f t="shared" ref="T24:U24" si="27">C24</f>
        <v>4</v>
      </c>
      <c r="U24" s="6" t="str">
        <f t="shared" si="27"/>
        <v>Providence</v>
      </c>
      <c r="V24" s="173" t="str">
        <f>VLOOKUP($U25,ratings,2,0)-VLOOKUP($U24,ratings,2,0)</f>
        <v>#N/A</v>
      </c>
      <c r="W24" s="173" t="str">
        <f>VLOOKUP($U25,ratings20,3,0)+VLOOKUP($U24,ratings20,3,0)-144</f>
        <v>#N/A</v>
      </c>
      <c r="X24" s="174" t="str">
        <f t="shared" si="5"/>
        <v>#N/A</v>
      </c>
      <c r="Y24" s="175" t="str">
        <f t="shared" si="6"/>
        <v>#N/A</v>
      </c>
      <c r="Z24" s="176" t="str">
        <f>(W24/2)+(V25/2)</f>
        <v>#N/A</v>
      </c>
      <c r="AA24" s="6" t="str">
        <f>W24</f>
        <v>#N/A</v>
      </c>
      <c r="AB24" s="6"/>
      <c r="AC24" s="6"/>
      <c r="AD24" s="6"/>
    </row>
    <row r="25" ht="14.25" customHeight="1">
      <c r="A25" s="177"/>
      <c r="B25" s="37" t="s">
        <v>26</v>
      </c>
      <c r="C25" s="183">
        <v>13.0</v>
      </c>
      <c r="D25" s="184" t="s">
        <v>358</v>
      </c>
      <c r="E25" s="83" t="str">
        <f>_xlfn.NORM.DIST(0,VLOOKUP(D24,ratings,2,0)-VLOOKUP(D25,ratings,2,0),$A$1,1)</f>
        <v>#N/A</v>
      </c>
      <c r="F25" s="13"/>
      <c r="G25" s="95" t="str">
        <f>_xlfn.NORM.DIST(0,VLOOKUP(D23,ratings,2,0)-VLOOKUP(D25,ratings,2,0),$A$1,1)*E25*E23+_xlfn.NORM.DIST(0,VLOOKUP(D22,ratings,2,0)-VLOOKUP(D25,ratings,2,0),$A$1,1)*E25*E22</f>
        <v>#N/A</v>
      </c>
      <c r="H25" s="13"/>
      <c r="I25" s="85" t="str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#N/A</v>
      </c>
      <c r="J25" s="85"/>
      <c r="K25" s="85" t="str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#N/A</v>
      </c>
      <c r="L25" s="15" t="str">
        <f t="shared" si="2"/>
        <v/>
      </c>
      <c r="M25" s="85" t="str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#N/A</v>
      </c>
      <c r="N25" s="13"/>
      <c r="O25" s="185" t="str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#N/A</v>
      </c>
      <c r="P25" s="172" t="str">
        <f t="shared" si="3"/>
        <v/>
      </c>
      <c r="Q25" s="6"/>
      <c r="R25" s="6"/>
      <c r="S25" s="6"/>
      <c r="T25" s="6">
        <f t="shared" ref="T25:U25" si="28">C25</f>
        <v>13</v>
      </c>
      <c r="U25" s="160" t="str">
        <f t="shared" si="28"/>
        <v>SD State</v>
      </c>
      <c r="V25" s="181" t="str">
        <f>VLOOKUP(U24,ratings,2,0)-VLOOKUP(U25,ratings,2,0)</f>
        <v>#N/A</v>
      </c>
      <c r="W25" s="181"/>
      <c r="X25" s="174" t="str">
        <f t="shared" si="5"/>
        <v>#N/A</v>
      </c>
      <c r="Y25" s="175" t="str">
        <f t="shared" si="6"/>
        <v>#N/A</v>
      </c>
      <c r="Z25" s="182" t="str">
        <f>(W24/2)+(V24/2)</f>
        <v>#N/A</v>
      </c>
      <c r="AA25" s="6" t="str">
        <f>V25</f>
        <v>#N/A</v>
      </c>
      <c r="AB25" s="6"/>
      <c r="AC25" s="6"/>
      <c r="AD25" s="6"/>
    </row>
    <row r="26" ht="14.25" customHeight="1">
      <c r="A26" s="177"/>
      <c r="B26" s="37" t="s">
        <v>26</v>
      </c>
      <c r="C26" s="37">
        <v>6.0</v>
      </c>
      <c r="D26" s="37" t="s">
        <v>359</v>
      </c>
      <c r="E26" s="42" t="str">
        <f>_xlfn.NORM.DIST(0,VLOOKUP(D27,ratings,2,0)-VLOOKUP(D26,ratings,2,0),$A$1,1)</f>
        <v>#N/A</v>
      </c>
      <c r="F26" s="13"/>
      <c r="G26" s="74" t="str">
        <f>_xlfn.NORM.DIST(0,VLOOKUP(D28,ratings,2,0)-VLOOKUP(D26,ratings,2,0),$A$1,1)*E26*E28+_xlfn.NORM.DIST(0,VLOOKUP(D29,ratings,2,0)-VLOOKUP(D26,ratings,2,0),$A$1,1)*E26*E29</f>
        <v>#N/A</v>
      </c>
      <c r="H26" s="13"/>
      <c r="I26" s="13" t="str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#N/A</v>
      </c>
      <c r="J26" s="13"/>
      <c r="K26" s="13" t="str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#N/A</v>
      </c>
      <c r="L26" s="15" t="str">
        <f t="shared" si="2"/>
        <v/>
      </c>
      <c r="M26" s="13" t="str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#N/A</v>
      </c>
      <c r="N26" s="13"/>
      <c r="O26" s="171" t="str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#N/A</v>
      </c>
      <c r="P26" s="172" t="str">
        <f t="shared" si="3"/>
        <v/>
      </c>
      <c r="Q26" s="6"/>
      <c r="R26" s="6"/>
      <c r="S26" s="11"/>
      <c r="T26" s="6">
        <f t="shared" ref="T26:U26" si="29">C26</f>
        <v>6</v>
      </c>
      <c r="U26" s="6" t="str">
        <f t="shared" si="29"/>
        <v>LSU</v>
      </c>
      <c r="V26" s="173" t="str">
        <f>VLOOKUP($U27,ratings,2,0)-VLOOKUP($U26,ratings,2,0)</f>
        <v>#N/A</v>
      </c>
      <c r="W26" s="173" t="str">
        <f>VLOOKUP($U27,ratings20,3,0)+VLOOKUP($U26,ratings20,3,0)-144</f>
        <v>#N/A</v>
      </c>
      <c r="X26" s="174" t="str">
        <f t="shared" si="5"/>
        <v>#N/A</v>
      </c>
      <c r="Y26" s="175" t="str">
        <f t="shared" si="6"/>
        <v>#N/A</v>
      </c>
      <c r="Z26" s="176" t="str">
        <f>(W26/2)+(V27/2)</f>
        <v>#N/A</v>
      </c>
      <c r="AA26" s="6" t="str">
        <f>W26</f>
        <v>#N/A</v>
      </c>
      <c r="AB26" s="6"/>
      <c r="AC26" s="6"/>
      <c r="AD26" s="6"/>
    </row>
    <row r="27" ht="14.25" customHeight="1">
      <c r="A27" s="177"/>
      <c r="B27" s="37" t="s">
        <v>26</v>
      </c>
      <c r="C27" s="178">
        <v>11.0</v>
      </c>
      <c r="D27" s="41" t="s">
        <v>102</v>
      </c>
      <c r="E27" s="49" t="str">
        <f>_xlfn.NORM.DIST(0,VLOOKUP(D26,ratings,2,0)-VLOOKUP(D27,ratings,2,0),$A$1,1)</f>
        <v>#N/A</v>
      </c>
      <c r="F27" s="13"/>
      <c r="G27" s="25" t="str">
        <f>_xlfn.NORM.DIST(0,VLOOKUP(D29,ratings,2,0)-VLOOKUP(D27,ratings,2,0),$A$1,1)*E27*E29+_xlfn.NORM.DIST(0,VLOOKUP(D28,ratings,2,0)-VLOOKUP(D27,ratings,2,0),$A$1,1)*E27*E28</f>
        <v>#N/A</v>
      </c>
      <c r="H27" s="13"/>
      <c r="I27" s="26" t="str">
        <f>_xlfn.NORM.DIST(0,VLOOKUP($D31,ratings,2,0)-VLOOKUP($D27,ratings,2,0),$A$1,1)*$G27*$G31+_xlfn.NORM.DIST(0,VLOOKUP($D32,ratings,2,0)-VLOOKUP($D27,ratings,2,0),$A$1,1)*$G27*$G32+_xlfn.NORM.DIST(0,VLOOKUP($D33,ratings,2,0)-VLOOKUP($D27,ratings,2,0),$A$1,1)*$G27*$G33+_xlfn.NORM.DIST(0,VLOOKUP($D30,ratings,2,0)-VLOOKUP($D27,ratings,2,0),$A$1,1)*$G27*$G30</f>
        <v>#N/A</v>
      </c>
      <c r="J27" s="26"/>
      <c r="K27" s="26" t="str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#N/A</v>
      </c>
      <c r="L27" s="15" t="str">
        <f t="shared" si="2"/>
        <v/>
      </c>
      <c r="M27" s="26" t="str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#N/A</v>
      </c>
      <c r="N27" s="13"/>
      <c r="O27" s="180" t="str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#N/A</v>
      </c>
      <c r="P27" s="172" t="str">
        <f t="shared" si="3"/>
        <v/>
      </c>
      <c r="Q27" s="6"/>
      <c r="R27" s="6"/>
      <c r="S27" s="6"/>
      <c r="T27" s="6">
        <f t="shared" ref="T27:U27" si="30">C27</f>
        <v>11</v>
      </c>
      <c r="U27" s="160" t="str">
        <f t="shared" si="30"/>
        <v>Iowa State</v>
      </c>
      <c r="V27" s="181" t="str">
        <f>VLOOKUP(U26,ratings,2,0)-VLOOKUP(U27,ratings,2,0)</f>
        <v>#N/A</v>
      </c>
      <c r="W27" s="181"/>
      <c r="X27" s="174" t="str">
        <f t="shared" si="5"/>
        <v>#N/A</v>
      </c>
      <c r="Y27" s="175" t="str">
        <f t="shared" si="6"/>
        <v>#N/A</v>
      </c>
      <c r="Z27" s="182" t="str">
        <f>(W26/2)+(V26/2)</f>
        <v>#N/A</v>
      </c>
      <c r="AA27" s="6" t="str">
        <f>V27</f>
        <v>#N/A</v>
      </c>
      <c r="AB27" s="6"/>
      <c r="AC27" s="6"/>
      <c r="AD27" s="6"/>
    </row>
    <row r="28" ht="14.25" customHeight="1">
      <c r="A28" s="177"/>
      <c r="B28" s="37" t="s">
        <v>26</v>
      </c>
      <c r="C28" s="37">
        <v>3.0</v>
      </c>
      <c r="D28" s="37" t="s">
        <v>68</v>
      </c>
      <c r="E28" s="42" t="str">
        <f>_xlfn.NORM.DIST(0,VLOOKUP(D29,ratings,2,0)-VLOOKUP(D28,ratings,2,0),$A$1,1)</f>
        <v>#N/A</v>
      </c>
      <c r="F28" s="13"/>
      <c r="G28" s="75" t="str">
        <f>_xlfn.NORM.DIST(0,VLOOKUP(D26,ratings,2,0)-VLOOKUP(D28,ratings,2,0),$A$1,1)*E28*E26+_xlfn.NORM.DIST(0,VLOOKUP(D27,ratings,2,0)-VLOOKUP(D28,ratings,2,0),$A$1,1)*E28*E27</f>
        <v>#N/A</v>
      </c>
      <c r="H28" s="13"/>
      <c r="I28" s="13" t="str">
        <f>_xlfn.NORM.DIST(0,VLOOKUP($D32,ratings,2,0)-VLOOKUP($D28,ratings,2,0),$A$1,1)*$G28*$G32+_xlfn.NORM.DIST(0,VLOOKUP($D33,ratings,2,0)-VLOOKUP($D28,ratings,2,0),$A$1,1)*$G28*$G33+_xlfn.NORM.DIST(0,VLOOKUP($D30,ratings,2,0)-VLOOKUP($D28,ratings,2,0),$A$1,1)*$G28*$G30+_xlfn.NORM.DIST(0,VLOOKUP($D31,ratings,2,0)-VLOOKUP($D28,ratings,2,0),$A$1,1)*$G28*$G31</f>
        <v>#N/A</v>
      </c>
      <c r="J28" s="13"/>
      <c r="K28" s="13" t="str">
        <f>_xlfn.NORM.DIST(0,VLOOKUP($D20,ratings,2,0)-VLOOKUP($D28,ratings,2,0),$A$1,1)*$I28*$I20+_xlfn.NORM.DIST(0,VLOOKUP($D19,ratings,2,0)-VLOOKUP($D28,ratings,2,0),$A$1,1)*$I28*$I19+_xlfn.NORM.DIST(0,VLOOKUP($D18,ratings,2,0)-VLOOKUP($D28,ratings,2,0),$A$1,1)*$I28*$I18+_xlfn.NORM.DIST(0,VLOOKUP($D25,ratings,2,0)-VLOOKUP($D28,ratings,2,0),$A$1,1)*$I28*$I25+_xlfn.NORM.DIST(0,VLOOKUP($D24,ratings,2,0)-VLOOKUP($D28,ratings,2,0),$A$1,1)*$I28*$I24+_xlfn.NORM.DIST(0,VLOOKUP($D23,ratings,2,0)-VLOOKUP($D28,ratings,2,0),$A$1,1)*$I28*$I23+_xlfn.NORM.DIST(0,VLOOKUP($D22,ratings,2,0)-VLOOKUP($D28,ratings,2,0),$A$1,1)*$I28*$I22+_xlfn.NORM.DIST(0,VLOOKUP($D21,ratings,2,0)-VLOOKUP($D28,ratings,2,0),$A$1,1)*$I28*$I21</f>
        <v>#N/A</v>
      </c>
      <c r="L28" s="15" t="str">
        <f t="shared" si="2"/>
        <v/>
      </c>
      <c r="M28" s="13" t="str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#N/A</v>
      </c>
      <c r="N28" s="13"/>
      <c r="O28" s="171" t="str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#N/A</v>
      </c>
      <c r="P28" s="172" t="str">
        <f t="shared" si="3"/>
        <v/>
      </c>
      <c r="Q28" s="6"/>
      <c r="R28" s="6"/>
      <c r="S28" s="11"/>
      <c r="T28" s="6">
        <f t="shared" ref="T28:U28" si="31">C28</f>
        <v>3</v>
      </c>
      <c r="U28" s="6" t="str">
        <f t="shared" si="31"/>
        <v>Wisconsin</v>
      </c>
      <c r="V28" s="173" t="str">
        <f>VLOOKUP($U29,ratings,2,0)-VLOOKUP($U28,ratings,2,0)</f>
        <v>#N/A</v>
      </c>
      <c r="W28" s="173" t="str">
        <f>VLOOKUP($U29,ratings20,3,0)+VLOOKUP($U28,ratings20,3,0)-144</f>
        <v>#N/A</v>
      </c>
      <c r="X28" s="174" t="str">
        <f t="shared" si="5"/>
        <v>#N/A</v>
      </c>
      <c r="Y28" s="175" t="str">
        <f t="shared" si="6"/>
        <v>#N/A</v>
      </c>
      <c r="Z28" s="176" t="str">
        <f>(W28/2)+(V29/2)</f>
        <v>#N/A</v>
      </c>
      <c r="AA28" s="6" t="str">
        <f>W28</f>
        <v>#N/A</v>
      </c>
      <c r="AB28" s="6"/>
      <c r="AC28" s="6"/>
      <c r="AD28" s="6"/>
    </row>
    <row r="29" ht="14.25" customHeight="1">
      <c r="A29" s="177"/>
      <c r="B29" s="37" t="s">
        <v>26</v>
      </c>
      <c r="C29" s="178">
        <v>14.0</v>
      </c>
      <c r="D29" s="41" t="s">
        <v>332</v>
      </c>
      <c r="E29" s="49" t="str">
        <f>_xlfn.NORM.DIST(0,VLOOKUP(D28,ratings,2,0)-VLOOKUP(D29,ratings,2,0),$A$1,1)</f>
        <v>#N/A</v>
      </c>
      <c r="F29" s="13"/>
      <c r="G29" s="25" t="str">
        <f>_xlfn.NORM.DIST(0,VLOOKUP(D27,ratings,2,0)-VLOOKUP(D29,ratings,2,0),$A$1,1)*E29*E27+_xlfn.NORM.DIST(0,VLOOKUP(D26,ratings,2,0)-VLOOKUP(D29,ratings,2,0),$A$1,1)*E29*E26</f>
        <v>#N/A</v>
      </c>
      <c r="H29" s="13"/>
      <c r="I29" s="26" t="str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#N/A</v>
      </c>
      <c r="J29" s="26"/>
      <c r="K29" s="26" t="str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#N/A</v>
      </c>
      <c r="L29" s="15" t="str">
        <f t="shared" si="2"/>
        <v/>
      </c>
      <c r="M29" s="26" t="str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#N/A</v>
      </c>
      <c r="N29" s="13"/>
      <c r="O29" s="180" t="str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#N/A</v>
      </c>
      <c r="P29" s="172" t="str">
        <f t="shared" si="3"/>
        <v/>
      </c>
      <c r="Q29" s="6"/>
      <c r="R29" s="6"/>
      <c r="S29" s="6"/>
      <c r="T29" s="6">
        <f t="shared" ref="T29:U29" si="32">C29</f>
        <v>14</v>
      </c>
      <c r="U29" s="160" t="str">
        <f t="shared" si="32"/>
        <v>Colgate</v>
      </c>
      <c r="V29" s="181" t="str">
        <f>VLOOKUP(U28,ratings,2,0)-VLOOKUP(U29,ratings,2,0)</f>
        <v>#N/A</v>
      </c>
      <c r="W29" s="181"/>
      <c r="X29" s="174" t="str">
        <f t="shared" si="5"/>
        <v>#N/A</v>
      </c>
      <c r="Y29" s="175" t="str">
        <f t="shared" si="6"/>
        <v>#N/A</v>
      </c>
      <c r="Z29" s="182" t="str">
        <f>(W28/2)+(V28/2)</f>
        <v>#N/A</v>
      </c>
      <c r="AA29" s="6" t="str">
        <f>V29</f>
        <v>#N/A</v>
      </c>
      <c r="AB29" s="6"/>
      <c r="AC29" s="6"/>
      <c r="AD29" s="6"/>
    </row>
    <row r="30" ht="14.25" customHeight="1">
      <c r="A30" s="177"/>
      <c r="B30" s="37" t="s">
        <v>26</v>
      </c>
      <c r="C30" s="37">
        <v>7.0</v>
      </c>
      <c r="D30" s="37" t="s">
        <v>323</v>
      </c>
      <c r="E30" s="42" t="str">
        <f>_xlfn.NORM.DIST(0,VLOOKUP(D31,ratings,2,0)-VLOOKUP(D30,ratings,2,0),$A$1,1)</f>
        <v>#N/A</v>
      </c>
      <c r="F30" s="13"/>
      <c r="G30" s="78" t="str">
        <f>_xlfn.NORM.DIST(0,VLOOKUP(D32,ratings,2,0)-VLOOKUP(D30,ratings,2,0),$A$1,1)*E30*E32+_xlfn.NORM.DIST(0,VLOOKUP(D33,ratings,2,0)-VLOOKUP(D30,ratings,2,0),$A$1,1)*E30*E33</f>
        <v>#N/A</v>
      </c>
      <c r="H30" s="13"/>
      <c r="I30" s="13" t="str">
        <f>_xlfn.NORM.DIST(0,VLOOKUP($D26,ratings,2,0)-VLOOKUP($D30,ratings,2,0),$A$1,1)*$G30*$G26+_xlfn.NORM.DIST(0,VLOOKUP($D29,ratings,2,0)-VLOOKUP($D30,ratings,2,0),$A$1,1)*$G30*$G29+_xlfn.NORM.DIST(0,VLOOKUP($D28,ratings,2,0)-VLOOKUP($D30,ratings,2,0),$A$1,1)*$G30*$G28+_xlfn.NORM.DIST(0,VLOOKUP($D27,ratings,2,0)-VLOOKUP($D30,ratings,2,0),$A$1,1)*$G30*$G27</f>
        <v>#N/A</v>
      </c>
      <c r="J30" s="13"/>
      <c r="K30" s="13" t="str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#N/A</v>
      </c>
      <c r="L30" s="15" t="str">
        <f t="shared" si="2"/>
        <v/>
      </c>
      <c r="M30" s="13" t="str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#N/A</v>
      </c>
      <c r="N30" s="13"/>
      <c r="O30" s="171" t="str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#N/A</v>
      </c>
      <c r="P30" s="172" t="str">
        <f t="shared" si="3"/>
        <v/>
      </c>
      <c r="Q30" s="6"/>
      <c r="R30" s="6"/>
      <c r="S30" s="11"/>
      <c r="T30" s="6">
        <f t="shared" ref="T30:U30" si="33">C30</f>
        <v>7</v>
      </c>
      <c r="U30" s="6" t="str">
        <f t="shared" si="33"/>
        <v>USC</v>
      </c>
      <c r="V30" s="173" t="str">
        <f>VLOOKUP($U31,ratings,2,0)-VLOOKUP($U30,ratings,2,0)</f>
        <v>#N/A</v>
      </c>
      <c r="W30" s="173" t="str">
        <f>VLOOKUP($U31,ratings20,3,0)+VLOOKUP($U30,ratings20,3,0)-144</f>
        <v>#N/A</v>
      </c>
      <c r="X30" s="174" t="str">
        <f t="shared" si="5"/>
        <v>#N/A</v>
      </c>
      <c r="Y30" s="175" t="str">
        <f t="shared" si="6"/>
        <v>#N/A</v>
      </c>
      <c r="Z30" s="176" t="str">
        <f>(W30/2)+(V31/2)</f>
        <v>#N/A</v>
      </c>
      <c r="AA30" s="6" t="str">
        <f>W30</f>
        <v>#N/A</v>
      </c>
      <c r="AB30" s="6"/>
      <c r="AC30" s="6"/>
      <c r="AD30" s="6"/>
    </row>
    <row r="31" ht="14.25" customHeight="1">
      <c r="A31" s="177"/>
      <c r="B31" s="37" t="s">
        <v>26</v>
      </c>
      <c r="C31" s="178">
        <v>10.0</v>
      </c>
      <c r="D31" s="41" t="s">
        <v>108</v>
      </c>
      <c r="E31" s="49" t="str">
        <f>_xlfn.NORM.DIST(0,VLOOKUP(D30,ratings,2,0)-VLOOKUP(D31,ratings,2,0),$A$1,1)</f>
        <v>#N/A</v>
      </c>
      <c r="F31" s="13"/>
      <c r="G31" s="25" t="str">
        <f>_xlfn.NORM.DIST(0,VLOOKUP(D33,ratings,2,0)-VLOOKUP(D31,ratings,2,0),$A$1,1)*E31*E33+_xlfn.NORM.DIST(0,VLOOKUP(D32,ratings,2,0)-VLOOKUP(D31,ratings,2,0),$A$1,1)*E31*E32</f>
        <v>#N/A</v>
      </c>
      <c r="H31" s="13"/>
      <c r="I31" s="26" t="str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#N/A</v>
      </c>
      <c r="J31" s="26"/>
      <c r="K31" s="26" t="str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#N/A</v>
      </c>
      <c r="L31" s="15" t="str">
        <f t="shared" si="2"/>
        <v/>
      </c>
      <c r="M31" s="26" t="str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#N/A</v>
      </c>
      <c r="N31" s="13"/>
      <c r="O31" s="180" t="str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#N/A</v>
      </c>
      <c r="P31" s="172" t="str">
        <f t="shared" si="3"/>
        <v/>
      </c>
      <c r="Q31" s="6"/>
      <c r="R31" s="6"/>
      <c r="S31" s="6"/>
      <c r="T31" s="6">
        <f t="shared" ref="T31:U31" si="34">C31</f>
        <v>10</v>
      </c>
      <c r="U31" s="160" t="str">
        <f t="shared" si="34"/>
        <v>Miami (FL)</v>
      </c>
      <c r="V31" s="181" t="str">
        <f>VLOOKUP(U30,ratings,2,0)-VLOOKUP(U31,ratings,2,0)</f>
        <v>#N/A</v>
      </c>
      <c r="W31" s="181"/>
      <c r="X31" s="174" t="str">
        <f t="shared" si="5"/>
        <v>#N/A</v>
      </c>
      <c r="Y31" s="175" t="str">
        <f t="shared" si="6"/>
        <v>#N/A</v>
      </c>
      <c r="Z31" s="182" t="str">
        <f>(W30/2)+(V30/2)</f>
        <v>#N/A</v>
      </c>
      <c r="AA31" s="6" t="str">
        <f>V31</f>
        <v>#N/A</v>
      </c>
      <c r="AB31" s="6"/>
      <c r="AC31" s="6"/>
      <c r="AD31" s="6"/>
    </row>
    <row r="32" ht="14.25" customHeight="1">
      <c r="A32" s="177"/>
      <c r="B32" s="37" t="s">
        <v>26</v>
      </c>
      <c r="C32" s="37">
        <v>2.0</v>
      </c>
      <c r="D32" s="37" t="s">
        <v>20</v>
      </c>
      <c r="E32" s="42" t="str">
        <f>_xlfn.NORM.DIST(0,VLOOKUP(D33,ratings,2,0)-VLOOKUP(D32,ratings,2,0),$A$1,1)</f>
        <v>#N/A</v>
      </c>
      <c r="F32" s="13"/>
      <c r="G32" s="81" t="str">
        <f>_xlfn.NORM.DIST(0,VLOOKUP(D30,ratings,2,0)-VLOOKUP(D32,ratings,2,0),$A$1,1)*E32*E30+_xlfn.NORM.DIST(0,VLOOKUP(D31,ratings,2,0)-VLOOKUP(D32,ratings,2,0),$A$1,1)*E32*E31</f>
        <v>#N/A</v>
      </c>
      <c r="H32" s="13"/>
      <c r="I32" s="13" t="str">
        <f>_xlfn.NORM.DIST(0,VLOOKUP($D28,ratings,2,0)-VLOOKUP($D32,ratings,2,0),$A$1,1)*$G32*$G28+_xlfn.NORM.DIST(0,VLOOKUP($D27,ratings,2,0)-VLOOKUP($D32,ratings,2,0),$A$1,1)*$G32*$G27+_xlfn.NORM.DIST(0,VLOOKUP($D26,ratings,2,0)-VLOOKUP($D32,ratings,2,0),$A$1,1)*$G32*$G26+_xlfn.NORM.DIST(0,VLOOKUP($D29,ratings,2,0)-VLOOKUP($D32,ratings,2,0),$A$1,1)*$G32*$G29</f>
        <v>#N/A</v>
      </c>
      <c r="J32" s="13"/>
      <c r="K32" s="13" t="str">
        <f>_xlfn.NORM.DIST(0,VLOOKUP($D24,ratings,2,0)-VLOOKUP($D32,ratings,2,0),$A$1,1)*$I32*$I24+_xlfn.NORM.DIST(0,VLOOKUP($D23,ratings,2,0)-VLOOKUP($D32,ratings,2,0),$A$1,1)*$I32*$I23+_xlfn.NORM.DIST(0,VLOOKUP($D22,ratings,2,0)-VLOOKUP($D32,ratings,2,0),$A$1,1)*$I32*$I22+_xlfn.NORM.DIST(0,VLOOKUP($D21,ratings,2,0)-VLOOKUP($D32,ratings,2,0),$A$1,1)*$I32*$I21+_xlfn.NORM.DIST(0,VLOOKUP($D20,ratings,2,0)-VLOOKUP($D32,ratings,2,0),$A$1,1)*$I32*$I20+_xlfn.NORM.DIST(0,VLOOKUP($D19,ratings,2,0)-VLOOKUP($D32,ratings,2,0),$A$1,1)*$I32*$I19+_xlfn.NORM.DIST(0,VLOOKUP($D18,ratings,2,0)-VLOOKUP($D32,ratings,2,0),$A$1,1)*$I32*$I18+_xlfn.NORM.DIST(0,VLOOKUP($D25,ratings,2,0)-VLOOKUP($D32,ratings,2,0),$A$1,1)*$I32*$I25</f>
        <v>#N/A</v>
      </c>
      <c r="L32" s="15" t="str">
        <f t="shared" si="2"/>
        <v/>
      </c>
      <c r="M32" s="13" t="str">
        <f>_xlfn.NORM.DIST(0,VLOOKUP($D15,ratings,2,0)-VLOOKUP($D32,ratings,2,0),$A$1,1)*$K32*$K15+_xlfn.NORM.DIST(0,VLOOKUP($D16,ratings,2,0)-VLOOKUP($D32,ratings,2,0),$A$1,1)*$K32*$K16+_xlfn.NORM.DIST(0,VLOOKUP($D14,ratings,2,0)-VLOOKUP($D32,ratings,2,0),$A$1,1)*$K32*$K14+_xlfn.NORM.DIST(0,VLOOKUP($D13,ratings,2,0)-VLOOKUP($D32,ratings,2,0),$A$1,1)*$K32*$K13+_xlfn.NORM.DIST(0,VLOOKUP($D12,ratings,2,0)-VLOOKUP($D32,ratings,2,0),$A$1,1)*$K32*$K12+_xlfn.NORM.DIST(0,VLOOKUP($D11,ratings,2,0)-VLOOKUP($D32,ratings,2,0),$A$1,1)*$K32*$K11+_xlfn.NORM.DIST(0,VLOOKUP($D10,ratings,2,0)-VLOOKUP($D32,ratings,2,0),$A$1,1)*$K32*$K10+_xlfn.NORM.DIST(0,VLOOKUP($D9,ratings,2,0)-VLOOKUP($D32,ratings,2,0),$A$1,1)*$K32*$K9+_xlfn.NORM.DIST(0,VLOOKUP($D8,ratings,2,0)-VLOOKUP($D32,ratings,2,0),$A$1,1)*$K32*$K8+_xlfn.NORM.DIST(0,VLOOKUP($D7,ratings,2,0)-VLOOKUP($D32,ratings,2,0),$A$1,1)*$K32*$K7+_xlfn.NORM.DIST(0,VLOOKUP($D6,ratings,2,0)-VLOOKUP($D32,ratings,2,0),$A$1,1)*$K32*$K6+_xlfn.NORM.DIST(0,VLOOKUP($D5,ratings,2,0)-VLOOKUP($D32,ratings,2,0),$A$1,1)*$K32*$K5+_xlfn.NORM.DIST(0,VLOOKUP($D4,ratings,2,0)-VLOOKUP($D32,ratings,2,0),$A$1,1)*$K32*$K4+_xlfn.NORM.DIST(0,VLOOKUP($D3,ratings,2,0)-VLOOKUP($D32,ratings,2,0),$A$1,1)*$K32*$K3+_xlfn.NORM.DIST(0,VLOOKUP($D2,ratings,2,0)-VLOOKUP($D32,ratings,2,0),$A$1,1)*$K32*$K2+_xlfn.NORM.DIST(0,VLOOKUP($D17,ratings,2,0)-VLOOKUP($D32,ratings,2,0),$A$1,1)*$K32*$K17</f>
        <v>#N/A</v>
      </c>
      <c r="N32" s="13"/>
      <c r="O32" s="171" t="str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#N/A</v>
      </c>
      <c r="P32" s="172" t="str">
        <f t="shared" si="3"/>
        <v/>
      </c>
      <c r="Q32" s="6"/>
      <c r="R32" s="6"/>
      <c r="S32" s="11"/>
      <c r="T32" s="6">
        <f t="shared" ref="T32:U32" si="35">C32</f>
        <v>2</v>
      </c>
      <c r="U32" s="6" t="str">
        <f t="shared" si="35"/>
        <v>Auburn</v>
      </c>
      <c r="V32" s="173" t="str">
        <f>VLOOKUP($U33,ratings,2,0)-VLOOKUP($U32,ratings,2,0)</f>
        <v>#N/A</v>
      </c>
      <c r="W32" s="173" t="str">
        <f>VLOOKUP($U33,ratings20,3,0)+VLOOKUP($U32,ratings20,3,0)-144</f>
        <v>#N/A</v>
      </c>
      <c r="X32" s="174" t="str">
        <f t="shared" si="5"/>
        <v>#N/A</v>
      </c>
      <c r="Y32" s="175" t="str">
        <f t="shared" si="6"/>
        <v>#N/A</v>
      </c>
      <c r="Z32" s="176" t="str">
        <f>(W32/2)+(V33/2)</f>
        <v>#N/A</v>
      </c>
      <c r="AA32" s="6" t="str">
        <f>W32</f>
        <v>#N/A</v>
      </c>
      <c r="AB32" s="6"/>
      <c r="AC32" s="6"/>
      <c r="AD32" s="6"/>
    </row>
    <row r="33" ht="14.25" customHeight="1">
      <c r="A33" s="177"/>
      <c r="B33" s="37" t="s">
        <v>26</v>
      </c>
      <c r="C33" s="183">
        <v>15.0</v>
      </c>
      <c r="D33" s="184" t="s">
        <v>360</v>
      </c>
      <c r="E33" s="83" t="str">
        <f>_xlfn.NORM.DIST(0,VLOOKUP(D32,ratings,2,0)-VLOOKUP(D33,ratings,2,0),$A$1,1)</f>
        <v>#N/A</v>
      </c>
      <c r="F33" s="13"/>
      <c r="G33" s="84" t="str">
        <f>_xlfn.NORM.DIST(0,VLOOKUP(D31,ratings,2,0)-VLOOKUP(D33,ratings,2,0),$A$1,1)*E33*E31+_xlfn.NORM.DIST(0,VLOOKUP(D30,ratings,2,0)-VLOOKUP(D33,ratings,2,0),$A$1,1)*E33*E30</f>
        <v>#N/A</v>
      </c>
      <c r="H33" s="13"/>
      <c r="I33" s="85" t="str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#N/A</v>
      </c>
      <c r="J33" s="85"/>
      <c r="K33" s="85" t="str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#N/A</v>
      </c>
      <c r="L33" s="15" t="str">
        <f t="shared" si="2"/>
        <v/>
      </c>
      <c r="M33" s="85" t="str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#N/A</v>
      </c>
      <c r="N33" s="13"/>
      <c r="O33" s="185" t="str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#N/A</v>
      </c>
      <c r="P33" s="172" t="str">
        <f t="shared" si="3"/>
        <v/>
      </c>
      <c r="Q33" s="6"/>
      <c r="R33" s="6"/>
      <c r="S33" s="6"/>
      <c r="T33" s="6">
        <f t="shared" ref="T33:U33" si="36">C33</f>
        <v>15</v>
      </c>
      <c r="U33" s="160" t="str">
        <f t="shared" si="36"/>
        <v>Jax State</v>
      </c>
      <c r="V33" s="181" t="str">
        <f>VLOOKUP(U32,ratings,2,0)-VLOOKUP(U33,ratings,2,0)</f>
        <v>#N/A</v>
      </c>
      <c r="W33" s="181"/>
      <c r="X33" s="174" t="str">
        <f t="shared" si="5"/>
        <v>#N/A</v>
      </c>
      <c r="Y33" s="175" t="str">
        <f t="shared" si="6"/>
        <v>#N/A</v>
      </c>
      <c r="Z33" s="182" t="str">
        <f>(W32/2)+(V32/2)</f>
        <v>#N/A</v>
      </c>
      <c r="AA33" s="6" t="str">
        <f>V33</f>
        <v>#N/A</v>
      </c>
      <c r="AB33" s="6"/>
      <c r="AC33" s="6"/>
      <c r="AD33" s="6"/>
    </row>
    <row r="34" ht="14.25" customHeight="1">
      <c r="A34" s="194" t="s">
        <v>39</v>
      </c>
      <c r="B34" s="37" t="s">
        <v>28</v>
      </c>
      <c r="C34" s="37">
        <v>1.0</v>
      </c>
      <c r="D34" s="37" t="s">
        <v>61</v>
      </c>
      <c r="E34" s="12" t="str">
        <f>_xlfn.NORM.DIST(0,VLOOKUP(D35,ratings,2,0)-VLOOKUP(D34,ratings,2,0),$A$1,1)</f>
        <v>#N/A</v>
      </c>
      <c r="F34" s="13"/>
      <c r="G34" s="13" t="str">
        <f>_xlfn.NORM.DIST(0,VLOOKUP(D36,ratings,2,0)-VLOOKUP(D34,ratings,2,0),$A$1,1)*E34*E36+_xlfn.NORM.DIST(0,VLOOKUP(D37,ratings,2,0)-VLOOKUP(D34,ratings,2,0),$A$1,1)*E34*E37</f>
        <v>#N/A</v>
      </c>
      <c r="H34" s="13"/>
      <c r="I34" s="13" t="str">
        <f>_xlfn.NORM.DIST(0,VLOOKUP($D38,ratings,2,0)-VLOOKUP($D34,ratings,2,0),$A$1,1)*$G34*$G38+_xlfn.NORM.DIST(0,VLOOKUP($D39,ratings,2,0)-VLOOKUP($D34,ratings,2,0),$A$1,1)*$G34*$G39+_xlfn.NORM.DIST(0,VLOOKUP($D40,ratings,2,0)-VLOOKUP($D34,ratings,2,0),$A$1,1)*$G34*$G40+_xlfn.NORM.DIST(0,VLOOKUP($D41,ratings,2,0)-VLOOKUP($D34,ratings,2,0),$A$1,1)*$G34*$G41</f>
        <v>#N/A</v>
      </c>
      <c r="J34" s="13"/>
      <c r="K34" s="13" t="str">
        <f>_xlfn.NORM.DIST(0,VLOOKUP($D42,ratings,2,0)-VLOOKUP($D34,ratings,2,0),$A$1,1)*$I34*$I42+_xlfn.NORM.DIST(0,VLOOKUP($D43,ratings,2,0)-VLOOKUP($D34,ratings,2,0),$A$1,1)*$I34*$I43+_xlfn.NORM.DIST(0,VLOOKUP($D44,ratings,2,0)-VLOOKUP($D34,ratings,2,0),$A$1,1)*$I34*$I44+_xlfn.NORM.DIST(0,VLOOKUP($D45,ratings,2,0)-VLOOKUP($D34,ratings,2,0),$A$1,1)*$I34*$I45+_xlfn.NORM.DIST(0,VLOOKUP($D46,ratings,2,0)-VLOOKUP($D34,ratings,2,0),$A$1,1)*$I34*$I46+_xlfn.NORM.DIST(0,VLOOKUP($D47,ratings,2,0)-VLOOKUP($D34,ratings,2,0),$A$1,1)*$I34*$I47+_xlfn.NORM.DIST(0,VLOOKUP($D48,ratings,2,0)-VLOOKUP($D34,ratings,2,0),$A$1,1)*$I34*$I48+_xlfn.NORM.DIST(0,VLOOKUP($D49,ratings,2,0)-VLOOKUP($D34,ratings,2,0),$A$1,1)*$I34*$I49</f>
        <v>#N/A</v>
      </c>
      <c r="L34" s="15" t="str">
        <f t="shared" si="2"/>
        <v/>
      </c>
      <c r="M34" s="13" t="str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#N/A</v>
      </c>
      <c r="N34" s="13"/>
      <c r="O34" s="171" t="str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#N/A</v>
      </c>
      <c r="P34" s="172" t="str">
        <f t="shared" si="3"/>
        <v/>
      </c>
      <c r="Q34" s="6"/>
      <c r="R34" s="6"/>
      <c r="S34" s="11"/>
      <c r="T34" s="6">
        <f t="shared" ref="T34:U34" si="37">C34</f>
        <v>1</v>
      </c>
      <c r="U34" s="6" t="str">
        <f t="shared" si="37"/>
        <v>Baylor</v>
      </c>
      <c r="V34" s="173" t="str">
        <f>VLOOKUP($U35,ratings,2,0)-VLOOKUP($U34,ratings,2,0)</f>
        <v>#N/A</v>
      </c>
      <c r="W34" s="173" t="str">
        <f>VLOOKUP($U35,ratings20,3,0)+VLOOKUP($U34,ratings20,3,0)-144</f>
        <v>#N/A</v>
      </c>
      <c r="X34" s="174" t="str">
        <f t="shared" si="5"/>
        <v>#N/A</v>
      </c>
      <c r="Y34" s="175" t="str">
        <f t="shared" si="6"/>
        <v>#N/A</v>
      </c>
      <c r="Z34" s="176" t="str">
        <f>(W34/2)+(V35/2)</f>
        <v>#N/A</v>
      </c>
      <c r="AA34" s="6" t="str">
        <f>W34</f>
        <v>#N/A</v>
      </c>
      <c r="AB34" s="6"/>
      <c r="AC34" s="6"/>
      <c r="AD34" s="6"/>
    </row>
    <row r="35" ht="14.25" customHeight="1">
      <c r="A35" s="177"/>
      <c r="B35" s="37" t="s">
        <v>28</v>
      </c>
      <c r="C35" s="178">
        <v>16.0</v>
      </c>
      <c r="D35" s="41" t="s">
        <v>361</v>
      </c>
      <c r="E35" s="24" t="str">
        <f>_xlfn.NORM.DIST(0,VLOOKUP(D34,ratings,2,0)-VLOOKUP(D35,ratings,2,0),$A$1,1)</f>
        <v>#N/A</v>
      </c>
      <c r="F35" s="13"/>
      <c r="G35" s="26" t="str">
        <f>_xlfn.NORM.DIST(0,VLOOKUP(D37,ratings,2,0)-VLOOKUP(D35,ratings,2,0),$A$1,1)*E35*E37+_xlfn.NORM.DIST(0,VLOOKUP(D36,ratings,2,0)-VLOOKUP(D35,ratings,2,0),$A$1,1)*E35*E36</f>
        <v>#N/A</v>
      </c>
      <c r="H35" s="13"/>
      <c r="I35" s="26" t="str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#N/A</v>
      </c>
      <c r="J35" s="26"/>
      <c r="K35" s="26" t="str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#N/A</v>
      </c>
      <c r="L35" s="15" t="str">
        <f t="shared" si="2"/>
        <v/>
      </c>
      <c r="M35" s="26" t="str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#N/A</v>
      </c>
      <c r="N35" s="13"/>
      <c r="O35" s="180" t="str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#N/A</v>
      </c>
      <c r="P35" s="172" t="str">
        <f t="shared" si="3"/>
        <v/>
      </c>
      <c r="Q35" s="6"/>
      <c r="R35" s="6"/>
      <c r="S35" s="6"/>
      <c r="T35" s="6">
        <f t="shared" ref="T35:U35" si="38">C35</f>
        <v>16</v>
      </c>
      <c r="U35" s="160" t="str">
        <f t="shared" si="38"/>
        <v>Norfolk State</v>
      </c>
      <c r="V35" s="181" t="str">
        <f>VLOOKUP(U34,ratings,2,0)-VLOOKUP(U35,ratings,2,0)</f>
        <v>#N/A</v>
      </c>
      <c r="W35" s="181"/>
      <c r="X35" s="174" t="str">
        <f t="shared" si="5"/>
        <v>#N/A</v>
      </c>
      <c r="Y35" s="175" t="str">
        <f t="shared" si="6"/>
        <v>#N/A</v>
      </c>
      <c r="Z35" s="182" t="str">
        <f>(W34/2)+(V34/2)</f>
        <v>#N/A</v>
      </c>
      <c r="AA35" s="6" t="str">
        <f>V35</f>
        <v>#N/A</v>
      </c>
      <c r="AB35" s="6"/>
      <c r="AC35" s="6"/>
      <c r="AD35" s="6"/>
    </row>
    <row r="36" ht="14.25" customHeight="1">
      <c r="A36" s="177"/>
      <c r="B36" s="37" t="s">
        <v>28</v>
      </c>
      <c r="C36" s="37">
        <v>8.0</v>
      </c>
      <c r="D36" s="37" t="s">
        <v>362</v>
      </c>
      <c r="E36" s="12" t="str">
        <f>_xlfn.NORM.DIST(0,VLOOKUP(D37,ratings,2,0)-VLOOKUP(D36,ratings,2,0),$A$1,1)</f>
        <v>#N/A</v>
      </c>
      <c r="F36" s="13"/>
      <c r="G36" s="13" t="str">
        <f>_xlfn.NORM.DIST(0,VLOOKUP(D34,ratings,2,0)-VLOOKUP(D36,ratings,2,0),$A$1,1)*E36*E34+_xlfn.NORM.DIST(0,VLOOKUP(D35,ratings,2,0)-VLOOKUP(D36,ratings,2,0),$A$1,1)*E36*E35</f>
        <v>#N/A</v>
      </c>
      <c r="H36" s="13"/>
      <c r="I36" s="13" t="str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#N/A</v>
      </c>
      <c r="J36" s="13"/>
      <c r="K36" s="13" t="str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#N/A</v>
      </c>
      <c r="L36" s="15" t="str">
        <f t="shared" si="2"/>
        <v/>
      </c>
      <c r="M36" s="13" t="str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#N/A</v>
      </c>
      <c r="N36" s="13"/>
      <c r="O36" s="171" t="str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#N/A</v>
      </c>
      <c r="P36" s="172" t="str">
        <f t="shared" si="3"/>
        <v/>
      </c>
      <c r="Q36" s="6"/>
      <c r="R36" s="6"/>
      <c r="S36" s="11"/>
      <c r="T36" s="6">
        <f t="shared" ref="T36:U36" si="39">C36</f>
        <v>8</v>
      </c>
      <c r="U36" s="6" t="str">
        <f t="shared" si="39"/>
        <v>UNC</v>
      </c>
      <c r="V36" s="173" t="str">
        <f>VLOOKUP($U37,ratings,2,0)-VLOOKUP($U36,ratings,2,0)</f>
        <v>#N/A</v>
      </c>
      <c r="W36" s="173" t="str">
        <f>VLOOKUP($U37,ratings20,3,0)+VLOOKUP($U36,ratings20,3,0)-144</f>
        <v>#N/A</v>
      </c>
      <c r="X36" s="174" t="str">
        <f t="shared" si="5"/>
        <v>#N/A</v>
      </c>
      <c r="Y36" s="175" t="str">
        <f t="shared" si="6"/>
        <v>#N/A</v>
      </c>
      <c r="Z36" s="176" t="str">
        <f>(W36/2)+(V37/2)</f>
        <v>#N/A</v>
      </c>
      <c r="AA36" s="6" t="str">
        <f>W36</f>
        <v>#N/A</v>
      </c>
      <c r="AB36" s="6"/>
      <c r="AC36" s="6"/>
      <c r="AD36" s="6"/>
    </row>
    <row r="37" ht="14.25" customHeight="1">
      <c r="A37" s="177"/>
      <c r="B37" s="37" t="s">
        <v>28</v>
      </c>
      <c r="C37" s="178">
        <v>9.0</v>
      </c>
      <c r="D37" s="41" t="s">
        <v>35</v>
      </c>
      <c r="E37" s="24" t="str">
        <f>_xlfn.NORM.DIST(0,VLOOKUP(D36,ratings,2,0)-VLOOKUP(D37,ratings,2,0),$A$1,1)</f>
        <v>#N/A</v>
      </c>
      <c r="F37" s="13"/>
      <c r="G37" s="26" t="str">
        <f>_xlfn.NORM.DIST(0,VLOOKUP(D35,ratings,2,0)-VLOOKUP(D37,ratings,2,0),$A$1,1)*E37*E35+_xlfn.NORM.DIST(0,VLOOKUP(D34,ratings,2,0)-VLOOKUP(D37,ratings,2,0),$A$1,1)*E37*E34</f>
        <v>#N/A</v>
      </c>
      <c r="H37" s="13"/>
      <c r="I37" s="26" t="str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#N/A</v>
      </c>
      <c r="J37" s="26"/>
      <c r="K37" s="26" t="str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#N/A</v>
      </c>
      <c r="L37" s="15" t="str">
        <f t="shared" si="2"/>
        <v/>
      </c>
      <c r="M37" s="26" t="str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#N/A</v>
      </c>
      <c r="N37" s="13"/>
      <c r="O37" s="180" t="str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#N/A</v>
      </c>
      <c r="P37" s="172" t="str">
        <f t="shared" si="3"/>
        <v/>
      </c>
      <c r="Q37" s="6"/>
      <c r="R37" s="6"/>
      <c r="S37" s="6"/>
      <c r="T37" s="6">
        <f t="shared" ref="T37:U37" si="40">C37</f>
        <v>9</v>
      </c>
      <c r="U37" s="160" t="str">
        <f t="shared" si="40"/>
        <v>Marquette</v>
      </c>
      <c r="V37" s="181" t="str">
        <f>VLOOKUP(U36,ratings,2,0)-VLOOKUP(U37,ratings,2,0)</f>
        <v>#N/A</v>
      </c>
      <c r="W37" s="181"/>
      <c r="X37" s="174" t="str">
        <f t="shared" si="5"/>
        <v>#N/A</v>
      </c>
      <c r="Y37" s="175" t="str">
        <f t="shared" si="6"/>
        <v>#N/A</v>
      </c>
      <c r="Z37" s="182" t="str">
        <f>(W36/2)+(V36/2)</f>
        <v>#N/A</v>
      </c>
      <c r="AA37" s="6" t="str">
        <f>V37</f>
        <v>#N/A</v>
      </c>
      <c r="AB37" s="6"/>
      <c r="AC37" s="6"/>
      <c r="AD37" s="6"/>
    </row>
    <row r="38" ht="14.25" customHeight="1">
      <c r="A38" s="177"/>
      <c r="B38" s="37" t="s">
        <v>28</v>
      </c>
      <c r="C38" s="37">
        <v>5.0</v>
      </c>
      <c r="D38" s="37" t="s">
        <v>70</v>
      </c>
      <c r="E38" s="42" t="str">
        <f>_xlfn.NORM.DIST(0,VLOOKUP(D39,ratings,2,0)-VLOOKUP(D38,ratings,2,0),$A$1,1)</f>
        <v>#N/A</v>
      </c>
      <c r="F38" s="13"/>
      <c r="G38" s="13" t="str">
        <f>_xlfn.NORM.DIST(0,VLOOKUP(D40,ratings,2,0)-VLOOKUP(D38,ratings,2,0),$A$1,1)*E38*E40+_xlfn.NORM.DIST(0,VLOOKUP(D41,ratings,2,0)-VLOOKUP(D38,ratings,2,0),$A$1,1)*E38*E41</f>
        <v>#N/A</v>
      </c>
      <c r="H38" s="13"/>
      <c r="I38" s="13" t="str">
        <f>_xlfn.NORM.DIST(0,VLOOKUP($D34,ratings,2,0)-VLOOKUP($D38,ratings,2,0),$A$1,1)*$G38*$G34+_xlfn.NORM.DIST(0,VLOOKUP($D37,ratings,2,0)-VLOOKUP($D38,ratings,2,0),$A$1,1)*$G38*$G37+_xlfn.NORM.DIST(0,VLOOKUP($D36,ratings,2,0)-VLOOKUP($D38,ratings,2,0),$A$1,1)*$G38*$G36+_xlfn.NORM.DIST(0,VLOOKUP($D35,ratings,2,0)-VLOOKUP($D38,ratings,2,0),$A$1,1)*$G38*$G35</f>
        <v>#N/A</v>
      </c>
      <c r="J38" s="13"/>
      <c r="K38" s="13" t="str">
        <f>_xlfn.NORM.DIST(0,VLOOKUP($D46,ratings,2,0)-VLOOKUP($D38,ratings,2,0),$A$1,1)*$I38*$I46+_xlfn.NORM.DIST(0,VLOOKUP($D47,ratings,2,0)-VLOOKUP($D38,ratings,2,0),$A$1,1)*$I38*$I47+_xlfn.NORM.DIST(0,VLOOKUP($D48,ratings,2,0)-VLOOKUP($D38,ratings,2,0),$A$1,1)*$I38*$I48+_xlfn.NORM.DIST(0,VLOOKUP($D49,ratings,2,0)-VLOOKUP($D38,ratings,2,0),$A$1,1)*$I38*$I49+_xlfn.NORM.DIST(0,VLOOKUP($D42,ratings,2,0)-VLOOKUP($D38,ratings,2,0),$A$1,1)*$I38*$I42+_xlfn.NORM.DIST(0,VLOOKUP($D43,ratings,2,0)-VLOOKUP($D38,ratings,2,0),$A$1,1)*$I38*$I43+_xlfn.NORM.DIST(0,VLOOKUP($D44,ratings,2,0)-VLOOKUP($D38,ratings,2,0),$A$1,1)*$I38*$I44+_xlfn.NORM.DIST(0,VLOOKUP($D45,ratings,2,0)-VLOOKUP($D38,ratings,2,0),$A$1,1)*$I38*$I45</f>
        <v>#N/A</v>
      </c>
      <c r="L38" s="15" t="str">
        <f t="shared" si="2"/>
        <v/>
      </c>
      <c r="M38" s="13" t="str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#N/A</v>
      </c>
      <c r="N38" s="13"/>
      <c r="O38" s="171" t="str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#N/A</v>
      </c>
      <c r="P38" s="172" t="str">
        <f t="shared" si="3"/>
        <v/>
      </c>
      <c r="Q38" s="6"/>
      <c r="R38" s="6"/>
      <c r="S38" s="11"/>
      <c r="T38" s="6">
        <f t="shared" ref="T38:U38" si="41">C38</f>
        <v>5</v>
      </c>
      <c r="U38" s="6" t="str">
        <f t="shared" si="41"/>
        <v>Saint Mary's</v>
      </c>
      <c r="V38" s="173" t="str">
        <f>VLOOKUP($U39,ratings,2,0)-VLOOKUP($U38,ratings,2,0)</f>
        <v>#N/A</v>
      </c>
      <c r="W38" s="173" t="str">
        <f>VLOOKUP($U39,ratings20,3,0)+VLOOKUP($U38,ratings20,3,0)-144</f>
        <v>#N/A</v>
      </c>
      <c r="X38" s="174" t="str">
        <f t="shared" si="5"/>
        <v>#N/A</v>
      </c>
      <c r="Y38" s="175" t="str">
        <f t="shared" si="6"/>
        <v>#N/A</v>
      </c>
      <c r="Z38" s="176" t="str">
        <f>(W38/2)+(V39/2)</f>
        <v>#N/A</v>
      </c>
      <c r="AA38" s="6" t="str">
        <f>W38</f>
        <v>#N/A</v>
      </c>
      <c r="AB38" s="6"/>
      <c r="AC38" s="6"/>
      <c r="AD38" s="6"/>
    </row>
    <row r="39" ht="14.25" customHeight="1">
      <c r="A39" s="177"/>
      <c r="B39" s="37" t="s">
        <v>28</v>
      </c>
      <c r="C39" s="178">
        <v>12.0</v>
      </c>
      <c r="D39" s="193" t="s">
        <v>327</v>
      </c>
      <c r="E39" s="49" t="str">
        <f>_xlfn.NORM.DIST(0,VLOOKUP(D38,ratings,2,0)-VLOOKUP(D39,ratings,2,0),$A$1,1)</f>
        <v>#N/A</v>
      </c>
      <c r="F39" s="13"/>
      <c r="G39" s="26" t="str">
        <f>_xlfn.NORM.DIST(0,VLOOKUP(D41,ratings,2,0)-VLOOKUP(D39,ratings,2,0),$A$1,1)*E39*E41+_xlfn.NORM.DIST(0,VLOOKUP(D40,ratings,2,0)-VLOOKUP(D39,ratings,2,0),$A$1,1)*E39*E40</f>
        <v>#N/A</v>
      </c>
      <c r="H39" s="13"/>
      <c r="I39" s="26" t="str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#N/A</v>
      </c>
      <c r="J39" s="26"/>
      <c r="K39" s="26" t="str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#N/A</v>
      </c>
      <c r="L39" s="15" t="str">
        <f t="shared" si="2"/>
        <v/>
      </c>
      <c r="M39" s="26" t="str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#N/A</v>
      </c>
      <c r="N39" s="13"/>
      <c r="O39" s="180" t="str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#N/A</v>
      </c>
      <c r="P39" s="172" t="str">
        <f t="shared" si="3"/>
        <v/>
      </c>
      <c r="Q39" s="6"/>
      <c r="R39" s="6"/>
      <c r="S39" s="6"/>
      <c r="T39" s="6">
        <f t="shared" ref="T39:U39" si="42">C39</f>
        <v>12</v>
      </c>
      <c r="U39" s="160" t="str">
        <f t="shared" si="42"/>
        <v>Indiana</v>
      </c>
      <c r="V39" s="181" t="str">
        <f>VLOOKUP(U38,ratings,2,0)-VLOOKUP(U39,ratings,2,0)</f>
        <v>#N/A</v>
      </c>
      <c r="W39" s="181"/>
      <c r="X39" s="174" t="str">
        <f t="shared" si="5"/>
        <v>#N/A</v>
      </c>
      <c r="Y39" s="175" t="str">
        <f t="shared" si="6"/>
        <v>#N/A</v>
      </c>
      <c r="Z39" s="182" t="str">
        <f>(W38/2)+(V38/2)</f>
        <v>#N/A</v>
      </c>
      <c r="AA39" s="6" t="str">
        <f>V39</f>
        <v>#N/A</v>
      </c>
      <c r="AB39" s="6"/>
      <c r="AC39" s="6"/>
      <c r="AD39" s="6"/>
    </row>
    <row r="40" ht="14.25" customHeight="1">
      <c r="A40" s="177"/>
      <c r="B40" s="37" t="s">
        <v>28</v>
      </c>
      <c r="C40" s="37">
        <v>4.0</v>
      </c>
      <c r="D40" s="37" t="s">
        <v>86</v>
      </c>
      <c r="E40" s="42">
        <f>_xlfn.NORM.DIST(0,VLOOKUP(D41,ratings,2,0)-VLOOKUP(D40,ratings,2,0),$A$1,1)</f>
        <v>0.8623435567</v>
      </c>
      <c r="F40" s="13"/>
      <c r="G40" s="13" t="str">
        <f>_xlfn.NORM.DIST(0,VLOOKUP(D38,ratings,2,0)-VLOOKUP(D40,ratings,2,0),$A$1,1)*E40*E38+_xlfn.NORM.DIST(0,VLOOKUP(D39,ratings,2,0)-VLOOKUP(D40,ratings,2,0),$A$1,1)*E40*E39</f>
        <v>#N/A</v>
      </c>
      <c r="H40" s="13"/>
      <c r="I40" s="13" t="str">
        <f>_xlfn.NORM.DIST(0,VLOOKUP($D36,ratings,2,0)-VLOOKUP($D40,ratings,2,0),$A$1,1)*$G40*$G36+_xlfn.NORM.DIST(0,VLOOKUP($D35,ratings,2,0)-VLOOKUP($D40,ratings,2,0),$A$1,1)*$G40*$G35+_xlfn.NORM.DIST(0,VLOOKUP($D34,ratings,2,0)-VLOOKUP($D40,ratings,2,0),$A$1,1)*$G40*$G34+_xlfn.NORM.DIST(0,VLOOKUP($D37,ratings,2,0)-VLOOKUP($D40,ratings,2,0),$A$1,1)*$G40*$G37</f>
        <v>#N/A</v>
      </c>
      <c r="J40" s="13"/>
      <c r="K40" s="13" t="str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#N/A</v>
      </c>
      <c r="L40" s="15" t="str">
        <f t="shared" si="2"/>
        <v/>
      </c>
      <c r="M40" s="13" t="str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#N/A</v>
      </c>
      <c r="N40" s="13"/>
      <c r="O40" s="171" t="str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#N/A</v>
      </c>
      <c r="P40" s="172" t="str">
        <f t="shared" si="3"/>
        <v/>
      </c>
      <c r="Q40" s="6"/>
      <c r="R40" s="6"/>
      <c r="S40" s="11"/>
      <c r="T40" s="6">
        <f t="shared" ref="T40:U40" si="43">C40</f>
        <v>4</v>
      </c>
      <c r="U40" s="6" t="str">
        <f t="shared" si="43"/>
        <v>UCLA</v>
      </c>
      <c r="V40" s="173">
        <f>VLOOKUP($U41,ratings,2,0)-VLOOKUP($U40,ratings,2,0)</f>
        <v>-12</v>
      </c>
      <c r="W40" s="173">
        <f>VLOOKUP($U41,ratings20,3,0)+VLOOKUP($U40,ratings20,3,0)-144</f>
        <v>149</v>
      </c>
      <c r="X40" s="174">
        <f t="shared" si="5"/>
        <v>0.8314723925</v>
      </c>
      <c r="Y40" s="175">
        <f t="shared" si="6"/>
        <v>-493.3745901</v>
      </c>
      <c r="Z40" s="176">
        <f>(W40/2)+(V41/2)</f>
        <v>80.5</v>
      </c>
      <c r="AA40" s="6">
        <f>W40</f>
        <v>149</v>
      </c>
      <c r="AB40" s="6"/>
      <c r="AC40" s="6"/>
      <c r="AD40" s="6"/>
    </row>
    <row r="41" ht="14.25" customHeight="1">
      <c r="A41" s="177"/>
      <c r="B41" s="37" t="s">
        <v>28</v>
      </c>
      <c r="C41" s="183">
        <v>13.0</v>
      </c>
      <c r="D41" s="184" t="s">
        <v>65</v>
      </c>
      <c r="E41" s="49">
        <f>_xlfn.NORM.DIST(0,VLOOKUP(D40,ratings,2,0)-VLOOKUP(D41,ratings,2,0),$A$1,1)</f>
        <v>0.1376564433</v>
      </c>
      <c r="F41" s="13"/>
      <c r="G41" s="85" t="str">
        <f>_xlfn.NORM.DIST(0,VLOOKUP(D39,ratings,2,0)-VLOOKUP(D41,ratings,2,0),$A$1,1)*E41*E39+_xlfn.NORM.DIST(0,VLOOKUP(D38,ratings,2,0)-VLOOKUP(D41,ratings,2,0),$A$1,1)*E41*E38</f>
        <v>#N/A</v>
      </c>
      <c r="H41" s="13"/>
      <c r="I41" s="85" t="str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#N/A</v>
      </c>
      <c r="J41" s="85"/>
      <c r="K41" s="85" t="str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#N/A</v>
      </c>
      <c r="L41" s="15" t="str">
        <f t="shared" si="2"/>
        <v/>
      </c>
      <c r="M41" s="85" t="str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#N/A</v>
      </c>
      <c r="N41" s="13"/>
      <c r="O41" s="185" t="str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#N/A</v>
      </c>
      <c r="P41" s="172" t="str">
        <f t="shared" si="3"/>
        <v/>
      </c>
      <c r="Q41" s="6"/>
      <c r="R41" s="6"/>
      <c r="S41" s="6"/>
      <c r="T41" s="6">
        <f t="shared" ref="T41:U41" si="44">C41</f>
        <v>13</v>
      </c>
      <c r="U41" s="160" t="str">
        <f t="shared" si="44"/>
        <v>Akron</v>
      </c>
      <c r="V41" s="181">
        <f>VLOOKUP(U40,ratings,2,0)-VLOOKUP(U41,ratings,2,0)</f>
        <v>12</v>
      </c>
      <c r="W41" s="181"/>
      <c r="X41" s="174">
        <f t="shared" si="5"/>
        <v>0.1685276075</v>
      </c>
      <c r="Y41" s="175">
        <f t="shared" si="6"/>
        <v>493.3745901</v>
      </c>
      <c r="Z41" s="182">
        <f>(W40/2)+(V40/2)</f>
        <v>68.5</v>
      </c>
      <c r="AA41" s="6">
        <f>V41</f>
        <v>12</v>
      </c>
      <c r="AB41" s="6"/>
      <c r="AC41" s="6"/>
      <c r="AD41" s="6"/>
    </row>
    <row r="42" ht="14.25" customHeight="1">
      <c r="A42" s="177"/>
      <c r="B42" s="37" t="s">
        <v>28</v>
      </c>
      <c r="C42" s="37">
        <v>6.0</v>
      </c>
      <c r="D42" s="37" t="s">
        <v>93</v>
      </c>
      <c r="E42" s="42" t="str">
        <f>_xlfn.NORM.DIST(0,VLOOKUP(D43,ratings,2,0)-VLOOKUP(D42,ratings,2,0),$A$1,1)</f>
        <v>#N/A</v>
      </c>
      <c r="F42" s="13"/>
      <c r="G42" s="13" t="str">
        <f>_xlfn.NORM.DIST(0,VLOOKUP(D44,ratings,2,0)-VLOOKUP(D42,ratings,2,0),$A$1,1)*E42*E44+_xlfn.NORM.DIST(0,VLOOKUP(D45,ratings,2,0)-VLOOKUP(D42,ratings,2,0),$A$1,1)*E42*E45</f>
        <v>#N/A</v>
      </c>
      <c r="H42" s="13"/>
      <c r="I42" s="13" t="str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#N/A</v>
      </c>
      <c r="J42" s="13"/>
      <c r="K42" s="13" t="str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#N/A</v>
      </c>
      <c r="L42" s="15" t="str">
        <f t="shared" si="2"/>
        <v/>
      </c>
      <c r="M42" s="13" t="str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#N/A</v>
      </c>
      <c r="N42" s="13"/>
      <c r="O42" s="171" t="str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#N/A</v>
      </c>
      <c r="P42" s="172" t="str">
        <f t="shared" si="3"/>
        <v/>
      </c>
      <c r="Q42" s="6"/>
      <c r="R42" s="6"/>
      <c r="S42" s="11"/>
      <c r="T42" s="6">
        <f t="shared" ref="T42:U42" si="45">C42</f>
        <v>6</v>
      </c>
      <c r="U42" s="6" t="str">
        <f t="shared" si="45"/>
        <v>Texas</v>
      </c>
      <c r="V42" s="173" t="str">
        <f>VLOOKUP($U43,ratings,2,0)-VLOOKUP($U42,ratings,2,0)</f>
        <v>#N/A</v>
      </c>
      <c r="W42" s="173" t="str">
        <f>VLOOKUP($U43,ratings20,3,0)+VLOOKUP($U42,ratings20,3,0)-144</f>
        <v>#N/A</v>
      </c>
      <c r="X42" s="174" t="str">
        <f t="shared" si="5"/>
        <v>#N/A</v>
      </c>
      <c r="Y42" s="175" t="str">
        <f t="shared" si="6"/>
        <v>#N/A</v>
      </c>
      <c r="Z42" s="176" t="str">
        <f>(W42/2)+(V43/2)</f>
        <v>#N/A</v>
      </c>
      <c r="AA42" s="6" t="str">
        <f>W42</f>
        <v>#N/A</v>
      </c>
      <c r="AB42" s="6"/>
      <c r="AC42" s="6"/>
      <c r="AD42" s="6"/>
    </row>
    <row r="43" ht="14.25" customHeight="1">
      <c r="A43" s="177"/>
      <c r="B43" s="37" t="s">
        <v>28</v>
      </c>
      <c r="C43" s="178">
        <v>11.0</v>
      </c>
      <c r="D43" s="41" t="s">
        <v>363</v>
      </c>
      <c r="E43" s="49" t="str">
        <f>_xlfn.NORM.DIST(0,VLOOKUP(D42,ratings,2,0)-VLOOKUP(D43,ratings,2,0),$A$1,1)</f>
        <v>#N/A</v>
      </c>
      <c r="F43" s="13"/>
      <c r="G43" s="26" t="str">
        <f>_xlfn.NORM.DIST(0,VLOOKUP(D45,ratings,2,0)-VLOOKUP(D43,ratings,2,0),$A$1,1)*E43*E45+_xlfn.NORM.DIST(0,VLOOKUP(D44,ratings,2,0)-VLOOKUP(D43,ratings,2,0),$A$1,1)*E43*E44</f>
        <v>#N/A</v>
      </c>
      <c r="H43" s="13"/>
      <c r="I43" s="26" t="str">
        <f>_xlfn.NORM.DIST(0,VLOOKUP($D47,ratings,2,0)-VLOOKUP($D43,ratings,2,0),$A$1,1)*$G43*$G47+_xlfn.NORM.DIST(0,VLOOKUP($D48,ratings,2,0)-VLOOKUP($D43,ratings,2,0),$A$1,1)*$G43*$G48+_xlfn.NORM.DIST(0,VLOOKUP($D49,ratings,2,0)-VLOOKUP($D43,ratings,2,0),$A$1,1)*$G43*$G49+_xlfn.NORM.DIST(0,VLOOKUP($D46,ratings,2,0)-VLOOKUP($D43,ratings,2,0),$A$1,1)*$G43*$G46</f>
        <v>#N/A</v>
      </c>
      <c r="J43" s="26"/>
      <c r="K43" s="26" t="str">
        <f>_xlfn.NORM.DIST(0,VLOOKUP($D35,ratings,2,0)-VLOOKUP($D43,ratings,2,0),$A$1,1)*$I43*$I35+_xlfn.NORM.DIST(0,VLOOKUP($D34,ratings,2,0)-VLOOKUP($D43,ratings,2,0),$A$1,1)*$I43*$I34+_xlfn.NORM.DIST(0,VLOOKUP($D41,ratings,2,0)-VLOOKUP($D43,ratings,2,0),$A$1,1)*$I43*$I41+_xlfn.NORM.DIST(0,VLOOKUP($D40,ratings,2,0)-VLOOKUP($D43,ratings,2,0),$A$1,1)*$I43*$I40+_xlfn.NORM.DIST(0,VLOOKUP($D39,ratings,2,0)-VLOOKUP($D43,ratings,2,0),$A$1,1)*$I43*$I39+_xlfn.NORM.DIST(0,VLOOKUP($D38,ratings,2,0)-VLOOKUP($D43,ratings,2,0),$A$1,1)*$I43*$I38+_xlfn.NORM.DIST(0,VLOOKUP($D37,ratings,2,0)-VLOOKUP($D43,ratings,2,0),$A$1,1)*$I43*$I37+_xlfn.NORM.DIST(0,VLOOKUP($D36,ratings,2,0)-VLOOKUP($D43,ratings,2,0),$A$1,1)*$I43*$I36</f>
        <v>#N/A</v>
      </c>
      <c r="L43" s="15" t="str">
        <f t="shared" si="2"/>
        <v/>
      </c>
      <c r="M43" s="26" t="str">
        <f>_xlfn.NORM.DIST(0,VLOOKUP($D59,ratings,2,0)-VLOOKUP($D43,ratings,2,0),$A$1,1)*$K43*$K59+_xlfn.NORM.DIST(0,VLOOKUP($D60,ratings,2,0)-VLOOKUP($D43,ratings,2,0),$A$1,1)*$K43*$K60+_xlfn.NORM.DIST(0,VLOOKUP($D61,ratings,2,0)-VLOOKUP($D43,ratings,2,0),$A$1,1)*$K43*$K61+_xlfn.NORM.DIST(0,VLOOKUP($D62,ratings,2,0)-VLOOKUP($D43,ratings,2,0),$A$1,1)*$K43*$K62+_xlfn.NORM.DIST(0,VLOOKUP($D63,ratings,2,0)-VLOOKUP($D43,ratings,2,0),$A$1,1)*$K43*$K63+_xlfn.NORM.DIST(0,VLOOKUP($D64,ratings,2,0)-VLOOKUP($D43,ratings,2,0),$A$1,1)*$K43*$K64+_xlfn.NORM.DIST(0,VLOOKUP($D65,ratings,2,0)-VLOOKUP($D43,ratings,2,0),$A$1,1)*$K43*$K65+_xlfn.NORM.DIST(0,VLOOKUP($D50,ratings,2,0)-VLOOKUP($D43,ratings,2,0),$A$1,1)*$K43*$K50+_xlfn.NORM.DIST(0,VLOOKUP($D51,ratings,2,0)-VLOOKUP($D43,ratings,2,0),$A$1,1)*$K43*$K51+_xlfn.NORM.DIST(0,VLOOKUP($D52,ratings,2,0)-VLOOKUP($D43,ratings,2,0),$A$1,1)*$K43*$K52+_xlfn.NORM.DIST(0,VLOOKUP($D53,ratings,2,0)-VLOOKUP($D43,ratings,2,0),$A$1,1)*$K43*$K53+_xlfn.NORM.DIST(0,VLOOKUP($D54,ratings,2,0)-VLOOKUP($D43,ratings,2,0),$A$1,1)*$K43*$K54+_xlfn.NORM.DIST(0,VLOOKUP($D55,ratings,2,0)-VLOOKUP($D43,ratings,2,0),$A$1,1)*$K43*$K55+_xlfn.NORM.DIST(0,VLOOKUP($D56,ratings,2,0)-VLOOKUP($D43,ratings,2,0),$A$1,1)*$K43*$K56+_xlfn.NORM.DIST(0,VLOOKUP($D57,ratings,2,0)-VLOOKUP($D43,ratings,2,0),$A$1,1)*$K43*$K57+_xlfn.NORM.DIST(0,VLOOKUP($D58,ratings,2,0)-VLOOKUP($D43,ratings,2,0),$A$1,1)*$K43*$K58</f>
        <v>#N/A</v>
      </c>
      <c r="N43" s="13"/>
      <c r="O43" s="180" t="str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#N/A</v>
      </c>
      <c r="P43" s="172" t="str">
        <f t="shared" si="3"/>
        <v/>
      </c>
      <c r="Q43" s="6"/>
      <c r="R43" s="6"/>
      <c r="S43" s="6"/>
      <c r="T43" s="6">
        <f t="shared" ref="T43:U43" si="46">C43</f>
        <v>11</v>
      </c>
      <c r="U43" s="160" t="str">
        <f t="shared" si="46"/>
        <v>VA Tech</v>
      </c>
      <c r="V43" s="181" t="str">
        <f>VLOOKUP(U42,ratings,2,0)-VLOOKUP(U43,ratings,2,0)</f>
        <v>#N/A</v>
      </c>
      <c r="W43" s="181"/>
      <c r="X43" s="174" t="str">
        <f t="shared" si="5"/>
        <v>#N/A</v>
      </c>
      <c r="Y43" s="175" t="str">
        <f t="shared" si="6"/>
        <v>#N/A</v>
      </c>
      <c r="Z43" s="182" t="str">
        <f>(W42/2)+(V42/2)</f>
        <v>#N/A</v>
      </c>
      <c r="AA43" s="6" t="str">
        <f>V43</f>
        <v>#N/A</v>
      </c>
      <c r="AB43" s="6"/>
      <c r="AC43" s="6"/>
      <c r="AD43" s="6"/>
    </row>
    <row r="44" ht="14.25" customHeight="1">
      <c r="A44" s="177"/>
      <c r="B44" s="37" t="s">
        <v>28</v>
      </c>
      <c r="C44" s="37">
        <v>3.0</v>
      </c>
      <c r="D44" s="37" t="s">
        <v>80</v>
      </c>
      <c r="E44" s="42">
        <f>_xlfn.NORM.DIST(0,VLOOKUP(D45,ratings,2,0)-VLOOKUP(D44,ratings,2,0),$A$1,1)</f>
        <v>0.7377302818</v>
      </c>
      <c r="F44" s="13"/>
      <c r="G44" s="13" t="str">
        <f>_xlfn.NORM.DIST(0,VLOOKUP(D42,ratings,2,0)-VLOOKUP(D44,ratings,2,0),$A$1,1)*E44*E42+_xlfn.NORM.DIST(0,VLOOKUP(D43,ratings,2,0)-VLOOKUP(D44,ratings,2,0),$A$1,1)*E44*E43</f>
        <v>#N/A</v>
      </c>
      <c r="H44" s="13"/>
      <c r="I44" s="13" t="str">
        <f>_xlfn.NORM.DIST(0,VLOOKUP($D48,ratings,2,0)-VLOOKUP($D44,ratings,2,0),$A$1,1)*$G44*$G48+_xlfn.NORM.DIST(0,VLOOKUP($D49,ratings,2,0)-VLOOKUP($D44,ratings,2,0),$A$1,1)*$G44*$G49+_xlfn.NORM.DIST(0,VLOOKUP($D46,ratings,2,0)-VLOOKUP($D44,ratings,2,0),$A$1,1)*$G44*$G46+_xlfn.NORM.DIST(0,VLOOKUP($D47,ratings,2,0)-VLOOKUP($D44,ratings,2,0),$A$1,1)*$G44*$G47</f>
        <v>#N/A</v>
      </c>
      <c r="J44" s="13"/>
      <c r="K44" s="13" t="str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#N/A</v>
      </c>
      <c r="L44" s="15" t="str">
        <f t="shared" si="2"/>
        <v/>
      </c>
      <c r="M44" s="13" t="str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#N/A</v>
      </c>
      <c r="N44" s="13"/>
      <c r="O44" s="171" t="str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#N/A</v>
      </c>
      <c r="P44" s="172" t="str">
        <f t="shared" si="3"/>
        <v/>
      </c>
      <c r="Q44" s="6"/>
      <c r="R44" s="6"/>
      <c r="S44" s="11"/>
      <c r="T44" s="6">
        <f t="shared" ref="T44:U44" si="47">C44</f>
        <v>3</v>
      </c>
      <c r="U44" s="6" t="str">
        <f t="shared" si="47"/>
        <v>Purdue</v>
      </c>
      <c r="V44" s="173">
        <f>VLOOKUP($U45,ratings,2,0)-VLOOKUP($U44,ratings,2,0)</f>
        <v>-7</v>
      </c>
      <c r="W44" s="173">
        <f>VLOOKUP($U45,ratings22,3,0)+VLOOKUP($U44,ratings22,3,0)-144</f>
        <v>148.5</v>
      </c>
      <c r="X44" s="174">
        <f t="shared" si="5"/>
        <v>0.7122602812</v>
      </c>
      <c r="Y44" s="175">
        <f t="shared" si="6"/>
        <v>-247.5363096</v>
      </c>
      <c r="Z44" s="176">
        <f>(W44/2)+(V45/2)</f>
        <v>77.75</v>
      </c>
      <c r="AA44" s="6">
        <f>W44</f>
        <v>148.5</v>
      </c>
      <c r="AB44" s="6"/>
      <c r="AC44" s="6"/>
      <c r="AD44" s="6"/>
    </row>
    <row r="45" ht="14.25" customHeight="1">
      <c r="A45" s="177"/>
      <c r="B45" s="37" t="s">
        <v>28</v>
      </c>
      <c r="C45" s="178">
        <v>14.0</v>
      </c>
      <c r="D45" s="41" t="s">
        <v>29</v>
      </c>
      <c r="E45" s="49">
        <f>_xlfn.NORM.DIST(0,VLOOKUP(D44,ratings,2,0)-VLOOKUP(D45,ratings,2,0),$A$1,1)</f>
        <v>0.2622697182</v>
      </c>
      <c r="F45" s="13"/>
      <c r="G45" s="26" t="str">
        <f>_xlfn.NORM.DIST(0,VLOOKUP(D43,ratings,2,0)-VLOOKUP(D45,ratings,2,0),$A$1,1)*E45*E43+_xlfn.NORM.DIST(0,VLOOKUP(D42,ratings,2,0)-VLOOKUP(D45,ratings,2,0),$A$1,1)*E45*E42</f>
        <v>#N/A</v>
      </c>
      <c r="H45" s="13"/>
      <c r="I45" s="26" t="str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#N/A</v>
      </c>
      <c r="J45" s="26"/>
      <c r="K45" s="26" t="str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#N/A</v>
      </c>
      <c r="L45" s="15" t="str">
        <f t="shared" si="2"/>
        <v/>
      </c>
      <c r="M45" s="26" t="str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#N/A</v>
      </c>
      <c r="N45" s="13"/>
      <c r="O45" s="180" t="str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#N/A</v>
      </c>
      <c r="P45" s="172" t="str">
        <f t="shared" si="3"/>
        <v/>
      </c>
      <c r="Q45" s="6"/>
      <c r="R45" s="6"/>
      <c r="S45" s="6"/>
      <c r="T45" s="6">
        <f t="shared" ref="T45:U45" si="48">C45</f>
        <v>14</v>
      </c>
      <c r="U45" s="160" t="str">
        <f t="shared" si="48"/>
        <v>Yale</v>
      </c>
      <c r="V45" s="181">
        <f>VLOOKUP(U44,ratings,2,0)-VLOOKUP(U45,ratings,2,0)</f>
        <v>7</v>
      </c>
      <c r="W45" s="181"/>
      <c r="X45" s="174">
        <f t="shared" si="5"/>
        <v>0.2877397188</v>
      </c>
      <c r="Y45" s="175">
        <f t="shared" si="6"/>
        <v>247.5363096</v>
      </c>
      <c r="Z45" s="182">
        <f>(W44/2)+(V44/2)</f>
        <v>70.75</v>
      </c>
      <c r="AA45" s="6">
        <f>V45</f>
        <v>7</v>
      </c>
      <c r="AB45" s="6"/>
      <c r="AC45" s="6"/>
      <c r="AD45" s="6"/>
    </row>
    <row r="46" ht="14.25" customHeight="1">
      <c r="A46" s="177"/>
      <c r="B46" s="37" t="s">
        <v>28</v>
      </c>
      <c r="C46" s="37">
        <v>7.0</v>
      </c>
      <c r="D46" s="37" t="s">
        <v>364</v>
      </c>
      <c r="E46" s="42" t="str">
        <f>_xlfn.NORM.DIST(0,VLOOKUP(D47,ratings,2,0)-VLOOKUP(D46,ratings,2,0),$A$1,1)</f>
        <v>#N/A</v>
      </c>
      <c r="F46" s="13"/>
      <c r="G46" s="13" t="str">
        <f>_xlfn.NORM.DIST(0,VLOOKUP(D48,ratings,2,0)-VLOOKUP(D46,ratings,2,0),$A$1,1)*E46*E48+_xlfn.NORM.DIST(0,VLOOKUP(D49,ratings,2,0)-VLOOKUP(D46,ratings,2,0),$A$1,1)*E46*E49</f>
        <v>#N/A</v>
      </c>
      <c r="H46" s="13"/>
      <c r="I46" s="13" t="str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#N/A</v>
      </c>
      <c r="J46" s="13"/>
      <c r="K46" s="13" t="str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#N/A</v>
      </c>
      <c r="L46" s="15" t="str">
        <f t="shared" si="2"/>
        <v/>
      </c>
      <c r="M46" s="13" t="str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#N/A</v>
      </c>
      <c r="N46" s="13"/>
      <c r="O46" s="171" t="str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#N/A</v>
      </c>
      <c r="P46" s="172" t="str">
        <f t="shared" si="3"/>
        <v/>
      </c>
      <c r="Q46" s="6"/>
      <c r="R46" s="6"/>
      <c r="S46" s="11"/>
      <c r="T46" s="6">
        <f t="shared" ref="T46:U46" si="49">C46</f>
        <v>7</v>
      </c>
      <c r="U46" s="6" t="str">
        <f t="shared" si="49"/>
        <v>Murray State</v>
      </c>
      <c r="V46" s="173" t="str">
        <f>VLOOKUP($U47,ratings,2,0)-VLOOKUP($U46,ratings,2,0)</f>
        <v>#N/A</v>
      </c>
      <c r="W46" s="173" t="str">
        <f>VLOOKUP($U47,ratings20,3,0)+VLOOKUP($U46,ratings20,3,0)-144</f>
        <v>#N/A</v>
      </c>
      <c r="X46" s="174" t="str">
        <f t="shared" si="5"/>
        <v>#N/A</v>
      </c>
      <c r="Y46" s="175" t="str">
        <f t="shared" si="6"/>
        <v>#N/A</v>
      </c>
      <c r="Z46" s="176" t="str">
        <f>(W46/2)+(V47/2)</f>
        <v>#N/A</v>
      </c>
      <c r="AA46" s="6" t="str">
        <f>W46</f>
        <v>#N/A</v>
      </c>
      <c r="AB46" s="6"/>
      <c r="AC46" s="6"/>
      <c r="AD46" s="6"/>
    </row>
    <row r="47" ht="14.25" customHeight="1">
      <c r="A47" s="177"/>
      <c r="B47" s="37" t="s">
        <v>28</v>
      </c>
      <c r="C47" s="178">
        <v>10.0</v>
      </c>
      <c r="D47" s="41" t="s">
        <v>365</v>
      </c>
      <c r="E47" s="49" t="str">
        <f>_xlfn.NORM.DIST(0,VLOOKUP(D46,ratings,2,0)-VLOOKUP(D47,ratings,2,0),$A$1,1)</f>
        <v>#N/A</v>
      </c>
      <c r="F47" s="13"/>
      <c r="G47" s="26" t="str">
        <f>_xlfn.NORM.DIST(0,VLOOKUP(D49,ratings,2,0)-VLOOKUP(D47,ratings,2,0),$A$1,1)*E47*E49+_xlfn.NORM.DIST(0,VLOOKUP(D48,ratings,2,0)-VLOOKUP(D47,ratings,2,0),$A$1,1)*E47*E48</f>
        <v>#N/A</v>
      </c>
      <c r="H47" s="13"/>
      <c r="I47" s="26" t="str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#N/A</v>
      </c>
      <c r="J47" s="26"/>
      <c r="K47" s="26" t="str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#N/A</v>
      </c>
      <c r="L47" s="15" t="str">
        <f t="shared" si="2"/>
        <v/>
      </c>
      <c r="M47" s="26" t="str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#N/A</v>
      </c>
      <c r="N47" s="13"/>
      <c r="O47" s="180" t="str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#N/A</v>
      </c>
      <c r="P47" s="172" t="str">
        <f t="shared" si="3"/>
        <v/>
      </c>
      <c r="Q47" s="6"/>
      <c r="R47" s="6"/>
      <c r="S47" s="6"/>
      <c r="T47" s="6">
        <f t="shared" ref="T47:U47" si="50">C47</f>
        <v>10</v>
      </c>
      <c r="U47" s="160" t="str">
        <f t="shared" si="50"/>
        <v>San Francisco</v>
      </c>
      <c r="V47" s="181" t="str">
        <f>VLOOKUP(U46,ratings,2,0)-VLOOKUP(U47,ratings,2,0)</f>
        <v>#N/A</v>
      </c>
      <c r="W47" s="181"/>
      <c r="X47" s="174" t="str">
        <f t="shared" si="5"/>
        <v>#N/A</v>
      </c>
      <c r="Y47" s="175" t="str">
        <f t="shared" si="6"/>
        <v>#N/A</v>
      </c>
      <c r="Z47" s="182" t="str">
        <f>(W46/2)+(V46/2)</f>
        <v>#N/A</v>
      </c>
      <c r="AA47" s="6" t="str">
        <f>V47</f>
        <v>#N/A</v>
      </c>
      <c r="AB47" s="6"/>
      <c r="AC47" s="6"/>
      <c r="AD47" s="6"/>
    </row>
    <row r="48" ht="14.25" customHeight="1">
      <c r="A48" s="177"/>
      <c r="B48" s="37" t="s">
        <v>28</v>
      </c>
      <c r="C48" s="37">
        <v>2.0</v>
      </c>
      <c r="D48" s="37" t="s">
        <v>84</v>
      </c>
      <c r="E48" s="42" t="str">
        <f>_xlfn.NORM.DIST(0,VLOOKUP(D49,ratings,2,0)-VLOOKUP(D48,ratings,2,0),$A$1,1)</f>
        <v>#N/A</v>
      </c>
      <c r="F48" s="13"/>
      <c r="G48" s="13" t="str">
        <f>_xlfn.NORM.DIST(0,VLOOKUP(D46,ratings,2,0)-VLOOKUP(D48,ratings,2,0),$A$1,1)*E48*E46+_xlfn.NORM.DIST(0,VLOOKUP(D47,ratings,2,0)-VLOOKUP(D48,ratings,2,0),$A$1,1)*E48*E47</f>
        <v>#N/A</v>
      </c>
      <c r="H48" s="13"/>
      <c r="I48" s="13" t="str">
        <f>_xlfn.NORM.DIST(0,VLOOKUP($D44,ratings,2,0)-VLOOKUP($D48,ratings,2,0),$A$1,1)*$G48*$G44+_xlfn.NORM.DIST(0,VLOOKUP($D43,ratings,2,0)-VLOOKUP($D48,ratings,2,0),$A$1,1)*$G48*$G43+_xlfn.NORM.DIST(0,VLOOKUP($D42,ratings,2,0)-VLOOKUP($D48,ratings,2,0),$A$1,1)*$G48*$G42+_xlfn.NORM.DIST(0,VLOOKUP($D45,ratings,2,0)-VLOOKUP($D48,ratings,2,0),$A$1,1)*$G48*$G45</f>
        <v>#N/A</v>
      </c>
      <c r="J48" s="13"/>
      <c r="K48" s="13" t="str">
        <f>_xlfn.NORM.DIST(0,VLOOKUP($D40,ratings,2,0)-VLOOKUP($D48,ratings,2,0),$A$1,1)*$I48*$I40+_xlfn.NORM.DIST(0,VLOOKUP($D39,ratings,2,0)-VLOOKUP($D48,ratings,2,0),$A$1,1)*$I48*$I39+_xlfn.NORM.DIST(0,VLOOKUP($D38,ratings,2,0)-VLOOKUP($D48,ratings,2,0),$A$1,1)*$I48*$I38+_xlfn.NORM.DIST(0,VLOOKUP($D37,ratings,2,0)-VLOOKUP($D48,ratings,2,0),$A$1,1)*$I48*$I37+_xlfn.NORM.DIST(0,VLOOKUP($D36,ratings,2,0)-VLOOKUP($D48,ratings,2,0),$A$1,1)*$I48*$I36+_xlfn.NORM.DIST(0,VLOOKUP($D35,ratings,2,0)-VLOOKUP($D48,ratings,2,0),$A$1,1)*$I48*$I35+_xlfn.NORM.DIST(0,VLOOKUP($D34,ratings,2,0)-VLOOKUP($D48,ratings,2,0),$A$1,1)*$I48*$I34+_xlfn.NORM.DIST(0,VLOOKUP($D41,ratings,2,0)-VLOOKUP($D48,ratings,2,0),$A$1,1)*$I48*$I41</f>
        <v>#N/A</v>
      </c>
      <c r="L48" s="15" t="str">
        <f t="shared" si="2"/>
        <v/>
      </c>
      <c r="M48" s="13" t="str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#N/A</v>
      </c>
      <c r="N48" s="13"/>
      <c r="O48" s="171" t="str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#N/A</v>
      </c>
      <c r="P48" s="172" t="str">
        <f t="shared" si="3"/>
        <v/>
      </c>
      <c r="Q48" s="6"/>
      <c r="R48" s="6"/>
      <c r="S48" s="11"/>
      <c r="T48" s="6">
        <f t="shared" ref="T48:U48" si="51">C48</f>
        <v>2</v>
      </c>
      <c r="U48" s="6" t="str">
        <f t="shared" si="51"/>
        <v>Kentucky</v>
      </c>
      <c r="V48" s="173" t="str">
        <f>VLOOKUP($U49,ratings,2,0)-VLOOKUP($U48,ratings,2,0)</f>
        <v>#N/A</v>
      </c>
      <c r="W48" s="173" t="str">
        <f>VLOOKUP($U49,ratings20,3,0)+VLOOKUP($U48,ratings20,3,0)-144</f>
        <v>#N/A</v>
      </c>
      <c r="X48" s="174" t="str">
        <f t="shared" si="5"/>
        <v>#N/A</v>
      </c>
      <c r="Y48" s="175" t="str">
        <f t="shared" si="6"/>
        <v>#N/A</v>
      </c>
      <c r="Z48" s="176" t="str">
        <f>(W48/2)+(V49/2)</f>
        <v>#N/A</v>
      </c>
      <c r="AA48" s="6" t="str">
        <f>W48</f>
        <v>#N/A</v>
      </c>
      <c r="AB48" s="6"/>
      <c r="AC48" s="6"/>
      <c r="AD48" s="6"/>
    </row>
    <row r="49" ht="14.25" customHeight="1">
      <c r="A49" s="177"/>
      <c r="B49" s="37" t="s">
        <v>28</v>
      </c>
      <c r="C49" s="183">
        <v>15.0</v>
      </c>
      <c r="D49" s="184" t="s">
        <v>366</v>
      </c>
      <c r="E49" s="83" t="str">
        <f>_xlfn.NORM.DIST(0,VLOOKUP(D48,ratings,2,0)-VLOOKUP(D49,ratings,2,0),$A$1,1)</f>
        <v>#N/A</v>
      </c>
      <c r="F49" s="13"/>
      <c r="G49" s="85" t="str">
        <f>_xlfn.NORM.DIST(0,VLOOKUP(D47,ratings,2,0)-VLOOKUP(D49,ratings,2,0),$A$1,1)*E49*E47+_xlfn.NORM.DIST(0,VLOOKUP(D46,ratings,2,0)-VLOOKUP(D49,ratings,2,0),$A$1,1)*E49*E46</f>
        <v>#N/A</v>
      </c>
      <c r="H49" s="13"/>
      <c r="I49" s="85" t="str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#N/A</v>
      </c>
      <c r="J49" s="85"/>
      <c r="K49" s="85" t="str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#N/A</v>
      </c>
      <c r="L49" s="15" t="str">
        <f t="shared" si="2"/>
        <v/>
      </c>
      <c r="M49" s="85" t="str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#N/A</v>
      </c>
      <c r="N49" s="13"/>
      <c r="O49" s="185" t="str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#N/A</v>
      </c>
      <c r="P49" s="172" t="str">
        <f t="shared" si="3"/>
        <v/>
      </c>
      <c r="Q49" s="6"/>
      <c r="R49" s="6"/>
      <c r="S49" s="6"/>
      <c r="T49" s="6">
        <f t="shared" ref="T49:U49" si="52">C49</f>
        <v>15</v>
      </c>
      <c r="U49" s="160" t="str">
        <f t="shared" si="52"/>
        <v>St. Peter's</v>
      </c>
      <c r="V49" s="181" t="str">
        <f>VLOOKUP(U48,ratings,2,0)-VLOOKUP(U49,ratings,2,0)</f>
        <v>#N/A</v>
      </c>
      <c r="W49" s="181"/>
      <c r="X49" s="174" t="str">
        <f t="shared" si="5"/>
        <v>#N/A</v>
      </c>
      <c r="Y49" s="175" t="str">
        <f t="shared" si="6"/>
        <v>#N/A</v>
      </c>
      <c r="Z49" s="182" t="str">
        <f>(W48/2)+(V48/2)</f>
        <v>#N/A</v>
      </c>
      <c r="AA49" s="6" t="str">
        <f>V49</f>
        <v>#N/A</v>
      </c>
      <c r="AB49" s="6"/>
      <c r="AC49" s="6"/>
      <c r="AD49" s="6"/>
    </row>
    <row r="50" ht="14.25" customHeight="1">
      <c r="A50" s="195" t="s">
        <v>40</v>
      </c>
      <c r="B50" s="37" t="s">
        <v>30</v>
      </c>
      <c r="C50" s="37">
        <v>1.0</v>
      </c>
      <c r="D50" s="37" t="s">
        <v>76</v>
      </c>
      <c r="E50" s="12" t="str">
        <f>_xlfn.NORM.DIST(0,VLOOKUP(D51,ratings,2,0)-VLOOKUP(D50,ratings,2,0),$A$1,1)</f>
        <v>#N/A</v>
      </c>
      <c r="F50" s="13"/>
      <c r="G50" s="13" t="str">
        <f>_xlfn.NORM.DIST(0,VLOOKUP(D52,ratings,2,0)-VLOOKUP(D50,ratings,2,0),$A$1,1)*E50*E52+_xlfn.NORM.DIST(0,VLOOKUP(D53,ratings,2,0)-VLOOKUP(D50,ratings,2,0),$A$1,1)*E50*E53</f>
        <v>#N/A</v>
      </c>
      <c r="H50" s="13"/>
      <c r="I50" s="13" t="str">
        <f>_xlfn.NORM.DIST(0,VLOOKUP($D54,ratings,2,0)-VLOOKUP($D50,ratings,2,0),$A$1,1)*$G50*$G54+_xlfn.NORM.DIST(0,VLOOKUP($D55,ratings,2,0)-VLOOKUP($D50,ratings,2,0),$A$1,1)*$G50*$G55+_xlfn.NORM.DIST(0,VLOOKUP($D56,ratings,2,0)-VLOOKUP($D50,ratings,2,0),$A$1,1)*$G50*$G56+_xlfn.NORM.DIST(0,VLOOKUP($D57,ratings,2,0)-VLOOKUP($D50,ratings,2,0),$A$1,1)*$G50*$G57</f>
        <v>#N/A</v>
      </c>
      <c r="J50" s="13"/>
      <c r="K50" s="13" t="str">
        <f>_xlfn.NORM.DIST(0,VLOOKUP($D58,ratings,2,0)-VLOOKUP($D50,ratings,2,0),$A$1,1)*$I50*$I58+_xlfn.NORM.DIST(0,VLOOKUP($D59,ratings,2,0)-VLOOKUP($D50,ratings,2,0),$A$1,1)*$I50*$I59+_xlfn.NORM.DIST(0,VLOOKUP($D60,ratings,2,0)-VLOOKUP($D50,ratings,2,0),$A$1,1)*$I50*$I60+_xlfn.NORM.DIST(0,VLOOKUP($D61,ratings,2,0)-VLOOKUP($D50,ratings,2,0),$A$1,1)*$I50*$I61+_xlfn.NORM.DIST(0,VLOOKUP($D62,ratings,2,0)-VLOOKUP($D50,ratings,2,0),$A$1,1)*$I50*$I62+_xlfn.NORM.DIST(0,VLOOKUP($D63,ratings,2,0)-VLOOKUP($D50,ratings,2,0),$A$1,1)*$I50*$I63+_xlfn.NORM.DIST(0,VLOOKUP($D64,ratings,2,0)-VLOOKUP($D50,ratings,2,0),$A$1,1)*$I50*$I64+_xlfn.NORM.DIST(0,VLOOKUP($D65,ratings,2,0)-VLOOKUP($D50,ratings,2,0),$A$1,1)*$I50*$I65</f>
        <v>#N/A</v>
      </c>
      <c r="L50" s="15" t="str">
        <f t="shared" si="2"/>
        <v/>
      </c>
      <c r="M50" s="13" t="str">
        <f>_xlfn.NORM.DIST(0,VLOOKUP($D49,ratings,2,0)-VLOOKUP($D50,ratings,2,0),$A$1,1)*$K50*$K49+_xlfn.NORM.DIST(0,VLOOKUP($D34,ratings,2,0)-VLOOKUP($D50,ratings,2,0),$A$1,1)*$K50*$K34+_xlfn.NORM.DIST(0,VLOOKUP($D48,ratings,2,0)-VLOOKUP($D50,ratings,2,0),$A$1,1)*$K50*$K48+_xlfn.NORM.DIST(0,VLOOKUP($D47,ratings,2,0)-VLOOKUP($D50,ratings,2,0),$A$1,1)*$K50*$K47+_xlfn.NORM.DIST(0,VLOOKUP($D46,ratings,2,0)-VLOOKUP($D50,ratings,2,0),$A$1,1)*$K50*$K46+_xlfn.NORM.DIST(0,VLOOKUP($D45,ratings,2,0)-VLOOKUP($D50,ratings,2,0),$A$1,1)*$K50*$K45+_xlfn.NORM.DIST(0,VLOOKUP($D44,ratings,2,0)-VLOOKUP($D50,ratings,2,0),$A$1,1)*$K50*$K44+_xlfn.NORM.DIST(0,VLOOKUP($D43,ratings,2,0)-VLOOKUP($D50,ratings,2,0),$A$1,1)*$K50*$K43+_xlfn.NORM.DIST(0,VLOOKUP($D42,ratings,2,0)-VLOOKUP($D50,ratings,2,0),$A$1,1)*$K50*$K42+_xlfn.NORM.DIST(0,VLOOKUP($D41,ratings,2,0)-VLOOKUP($D50,ratings,2,0),$A$1,1)*$K50*$K41+_xlfn.NORM.DIST(0,VLOOKUP($D40,ratings,2,0)-VLOOKUP($D50,ratings,2,0),$A$1,1)*$K50*$K40+_xlfn.NORM.DIST(0,VLOOKUP($D39,ratings,2,0)-VLOOKUP($D50,ratings,2,0),$A$1,1)*$K50*$K39+_xlfn.NORM.DIST(0,VLOOKUP($D38,ratings,2,0)-VLOOKUP($D50,ratings,2,0),$A$1,1)*$K50*$K38+_xlfn.NORM.DIST(0,VLOOKUP($D37,ratings,2,0)-VLOOKUP($D50,ratings,2,0),$A$1,1)*$K50*$K37+_xlfn.NORM.DIST(0,VLOOKUP($D36,ratings,2,0)-VLOOKUP($D50,ratings,2,0),$A$1,1)*$K50*$K36+_xlfn.NORM.DIST(0,VLOOKUP($D35,ratings,2,0)-VLOOKUP($D50,ratings,2,0),$A$1,1)*$K50*$K35</f>
        <v>#N/A</v>
      </c>
      <c r="N50" s="13"/>
      <c r="O50" s="171" t="str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#N/A</v>
      </c>
      <c r="P50" s="172" t="str">
        <f t="shared" si="3"/>
        <v/>
      </c>
      <c r="Q50" s="6"/>
      <c r="R50" s="6"/>
      <c r="S50" s="11"/>
      <c r="T50" s="6">
        <f t="shared" ref="T50:U50" si="53">C50</f>
        <v>1</v>
      </c>
      <c r="U50" s="6" t="str">
        <f t="shared" si="53"/>
        <v>Gonzaga</v>
      </c>
      <c r="V50" s="173" t="str">
        <f>VLOOKUP($U51,ratings,2,0)-VLOOKUP($U50,ratings,2,0)</f>
        <v>#N/A</v>
      </c>
      <c r="W50" s="173" t="str">
        <f>VLOOKUP($U51,ratings20,3,0)+VLOOKUP($U50,ratings20,3,0)-144</f>
        <v>#N/A</v>
      </c>
      <c r="X50" s="174" t="str">
        <f t="shared" si="5"/>
        <v>#N/A</v>
      </c>
      <c r="Y50" s="175" t="str">
        <f t="shared" si="6"/>
        <v>#N/A</v>
      </c>
      <c r="Z50" s="176" t="str">
        <f>(W50/2)+(V51/2)</f>
        <v>#N/A</v>
      </c>
      <c r="AA50" s="6" t="str">
        <f>W50</f>
        <v>#N/A</v>
      </c>
      <c r="AB50" s="6"/>
      <c r="AC50" s="6"/>
      <c r="AD50" s="6"/>
    </row>
    <row r="51" ht="14.25" customHeight="1">
      <c r="A51" s="177"/>
      <c r="B51" s="37" t="s">
        <v>30</v>
      </c>
      <c r="C51" s="178">
        <v>16.0</v>
      </c>
      <c r="D51" s="41" t="s">
        <v>367</v>
      </c>
      <c r="E51" s="24" t="str">
        <f>_xlfn.NORM.DIST(0,VLOOKUP(D50,ratings,2,0)-VLOOKUP(D51,ratings,2,0),$A$1,1)</f>
        <v>#N/A</v>
      </c>
      <c r="F51" s="13"/>
      <c r="G51" s="26" t="str">
        <f>_xlfn.NORM.DIST(0,VLOOKUP(D53,ratings,2,0)-VLOOKUP(D51,ratings,2,0),$A$1,1)*E51*E53+_xlfn.NORM.DIST(0,VLOOKUP(D52,ratings,2,0)-VLOOKUP(D51,ratings,2,0),$A$1,1)*E51*E52</f>
        <v>#N/A</v>
      </c>
      <c r="H51" s="13"/>
      <c r="I51" s="26" t="str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#N/A</v>
      </c>
      <c r="J51" s="26"/>
      <c r="K51" s="26" t="str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#N/A</v>
      </c>
      <c r="L51" s="15" t="str">
        <f t="shared" si="2"/>
        <v/>
      </c>
      <c r="M51" s="26" t="str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#N/A</v>
      </c>
      <c r="N51" s="13"/>
      <c r="O51" s="180" t="str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#N/A</v>
      </c>
      <c r="P51" s="172" t="str">
        <f t="shared" si="3"/>
        <v/>
      </c>
      <c r="Q51" s="6"/>
      <c r="R51" s="6"/>
      <c r="S51" s="6"/>
      <c r="T51" s="6">
        <f t="shared" ref="T51:T65" si="54">C51</f>
        <v>16</v>
      </c>
      <c r="U51" s="160" t="s">
        <v>361</v>
      </c>
      <c r="V51" s="181" t="str">
        <f>VLOOKUP(U50,ratings,2,0)-VLOOKUP(U51,ratings,2,0)</f>
        <v>#N/A</v>
      </c>
      <c r="W51" s="181"/>
      <c r="X51" s="174" t="str">
        <f t="shared" si="5"/>
        <v>#N/A</v>
      </c>
      <c r="Y51" s="175" t="str">
        <f t="shared" si="6"/>
        <v>#N/A</v>
      </c>
      <c r="Z51" s="182" t="str">
        <f>(W50/2)+(V50/2)</f>
        <v>#N/A</v>
      </c>
      <c r="AA51" s="6" t="str">
        <f>V51</f>
        <v>#N/A</v>
      </c>
      <c r="AB51" s="6"/>
      <c r="AC51" s="6"/>
      <c r="AD51" s="6"/>
    </row>
    <row r="52" ht="14.25" customHeight="1">
      <c r="A52" s="177"/>
      <c r="B52" s="37" t="s">
        <v>30</v>
      </c>
      <c r="C52" s="37">
        <v>8.0</v>
      </c>
      <c r="D52" s="37" t="s">
        <v>339</v>
      </c>
      <c r="E52" s="12" t="str">
        <f>_xlfn.NORM.DIST(0,VLOOKUP(D53,ratings,2,0)-VLOOKUP(D52,ratings,2,0),$A$1,1)</f>
        <v>#N/A</v>
      </c>
      <c r="F52" s="13"/>
      <c r="G52" s="13" t="str">
        <f>_xlfn.NORM.DIST(0,VLOOKUP(D50,ratings,2,0)-VLOOKUP(D52,ratings,2,0),$A$1,1)*E52*E50+_xlfn.NORM.DIST(0,VLOOKUP(D51,ratings,2,0)-VLOOKUP(D52,ratings,2,0),$A$1,1)*E52*E51</f>
        <v>#N/A</v>
      </c>
      <c r="H52" s="13"/>
      <c r="I52" s="13" t="str">
        <f>_xlfn.NORM.DIST(0,VLOOKUP($D56,ratings,2,0)-VLOOKUP($D52,ratings,2,0),$A$1,1)*$G52*$G56+_xlfn.NORM.DIST(0,VLOOKUP($D57,ratings,2,0)-VLOOKUP($D52,ratings,2,0),$A$1,1)*$G52*$G57+_xlfn.NORM.DIST(0,VLOOKUP($D54,ratings,2,0)-VLOOKUP($D52,ratings,2,0),$A$1,1)*$G52*$G54+_xlfn.NORM.DIST(0,VLOOKUP($D55,ratings,2,0)-VLOOKUP($D52,ratings,2,0),$A$1,1)*$G52*$G55</f>
        <v>#N/A</v>
      </c>
      <c r="J52" s="13"/>
      <c r="K52" s="13" t="str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#N/A</v>
      </c>
      <c r="L52" s="15" t="str">
        <f t="shared" si="2"/>
        <v/>
      </c>
      <c r="M52" s="13" t="str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#N/A</v>
      </c>
      <c r="N52" s="13"/>
      <c r="O52" s="171" t="str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#N/A</v>
      </c>
      <c r="P52" s="172" t="str">
        <f t="shared" si="3"/>
        <v/>
      </c>
      <c r="Q52" s="6"/>
      <c r="R52" s="6"/>
      <c r="S52" s="11"/>
      <c r="T52" s="6">
        <f t="shared" si="54"/>
        <v>8</v>
      </c>
      <c r="U52" s="6" t="str">
        <f t="shared" ref="U52:U65" si="55">D52</f>
        <v>Boise State</v>
      </c>
      <c r="V52" s="173" t="str">
        <f>VLOOKUP($U53,ratings,2,0)-VLOOKUP($U52,ratings,2,0)</f>
        <v>#N/A</v>
      </c>
      <c r="W52" s="173" t="str">
        <f>VLOOKUP($U53,ratings20,3,0)+VLOOKUP($U52,ratings20,3,0)-144</f>
        <v>#N/A</v>
      </c>
      <c r="X52" s="174" t="str">
        <f t="shared" si="5"/>
        <v>#N/A</v>
      </c>
      <c r="Y52" s="175" t="str">
        <f t="shared" si="6"/>
        <v>#N/A</v>
      </c>
      <c r="Z52" s="176" t="str">
        <f>(W52/2)+(V53/2)</f>
        <v>#N/A</v>
      </c>
      <c r="AA52" s="6" t="str">
        <f>W52</f>
        <v>#N/A</v>
      </c>
      <c r="AB52" s="6"/>
      <c r="AC52" s="6"/>
      <c r="AD52" s="6"/>
    </row>
    <row r="53" ht="14.25" customHeight="1">
      <c r="A53" s="177"/>
      <c r="B53" s="37" t="s">
        <v>30</v>
      </c>
      <c r="C53" s="178">
        <v>9.0</v>
      </c>
      <c r="D53" s="41" t="s">
        <v>46</v>
      </c>
      <c r="E53" s="24" t="str">
        <f>_xlfn.NORM.DIST(0,VLOOKUP(D52,ratings,2,0)-VLOOKUP(D53,ratings,2,0),$A$1,1)</f>
        <v>#N/A</v>
      </c>
      <c r="F53" s="13"/>
      <c r="G53" s="26" t="str">
        <f>_xlfn.NORM.DIST(0,VLOOKUP(D51,ratings,2,0)-VLOOKUP(D53,ratings,2,0),$A$1,1)*E53*E51+_xlfn.NORM.DIST(0,VLOOKUP(D50,ratings,2,0)-VLOOKUP(D53,ratings,2,0),$A$1,1)*E53*E50</f>
        <v>#N/A</v>
      </c>
      <c r="H53" s="13"/>
      <c r="I53" s="26" t="str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#N/A</v>
      </c>
      <c r="J53" s="26"/>
      <c r="K53" s="26" t="str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#N/A</v>
      </c>
      <c r="L53" s="15" t="str">
        <f t="shared" si="2"/>
        <v/>
      </c>
      <c r="M53" s="26" t="str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#N/A</v>
      </c>
      <c r="N53" s="13"/>
      <c r="O53" s="180" t="str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#N/A</v>
      </c>
      <c r="P53" s="172" t="str">
        <f t="shared" si="3"/>
        <v/>
      </c>
      <c r="Q53" s="6"/>
      <c r="R53" s="6"/>
      <c r="S53" s="6"/>
      <c r="T53" s="6">
        <f t="shared" si="54"/>
        <v>9</v>
      </c>
      <c r="U53" s="160" t="str">
        <f t="shared" si="55"/>
        <v>Memphis</v>
      </c>
      <c r="V53" s="181" t="str">
        <f>VLOOKUP(U52,ratings,2,0)-VLOOKUP(U53,ratings,2,0)</f>
        <v>#N/A</v>
      </c>
      <c r="W53" s="181"/>
      <c r="X53" s="174" t="str">
        <f t="shared" si="5"/>
        <v>#N/A</v>
      </c>
      <c r="Y53" s="175" t="str">
        <f t="shared" si="6"/>
        <v>#N/A</v>
      </c>
      <c r="Z53" s="182" t="str">
        <f>(W52/2)+(V52/2)</f>
        <v>#N/A</v>
      </c>
      <c r="AA53" s="6" t="str">
        <f>V53</f>
        <v>#N/A</v>
      </c>
      <c r="AB53" s="6"/>
      <c r="AC53" s="6"/>
      <c r="AD53" s="6"/>
    </row>
    <row r="54" ht="14.25" customHeight="1">
      <c r="A54" s="177"/>
      <c r="B54" s="37" t="s">
        <v>30</v>
      </c>
      <c r="C54" s="37">
        <v>5.0</v>
      </c>
      <c r="D54" s="37" t="s">
        <v>334</v>
      </c>
      <c r="E54" s="42" t="str">
        <f>_xlfn.NORM.DIST(0,VLOOKUP(D55,ratings,2,0)-VLOOKUP(D54,ratings,2,0),$A$1,1)</f>
        <v>#N/A</v>
      </c>
      <c r="F54" s="13"/>
      <c r="G54" s="13" t="str">
        <f>_xlfn.NORM.DIST(0,VLOOKUP(D56,ratings,2,0)-VLOOKUP(D54,ratings,2,0),$A$1,1)*E54*E56+_xlfn.NORM.DIST(0,VLOOKUP(D57,ratings,2,0)-VLOOKUP(D54,ratings,2,0),$A$1,1)*E54*E57</f>
        <v>#N/A</v>
      </c>
      <c r="H54" s="13"/>
      <c r="I54" s="13" t="str">
        <f>_xlfn.NORM.DIST(0,VLOOKUP($D50,ratings,2,0)-VLOOKUP($D54,ratings,2,0),$A$1,1)*$G54*$G50+_xlfn.NORM.DIST(0,VLOOKUP($D53,ratings,2,0)-VLOOKUP($D54,ratings,2,0),$A$1,1)*$G54*$G53+_xlfn.NORM.DIST(0,VLOOKUP($D52,ratings,2,0)-VLOOKUP($D54,ratings,2,0),$A$1,1)*$G54*$G52+_xlfn.NORM.DIST(0,VLOOKUP($D51,ratings,2,0)-VLOOKUP($D54,ratings,2,0),$A$1,1)*$G54*$G51</f>
        <v>#N/A</v>
      </c>
      <c r="J54" s="13"/>
      <c r="K54" s="13" t="str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#N/A</v>
      </c>
      <c r="L54" s="15" t="str">
        <f t="shared" si="2"/>
        <v/>
      </c>
      <c r="M54" s="13" t="str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#N/A</v>
      </c>
      <c r="N54" s="13"/>
      <c r="O54" s="171" t="str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#N/A</v>
      </c>
      <c r="P54" s="172" t="str">
        <f t="shared" si="3"/>
        <v/>
      </c>
      <c r="Q54" s="6"/>
      <c r="R54" s="6"/>
      <c r="S54" s="11"/>
      <c r="T54" s="6">
        <f t="shared" si="54"/>
        <v>5</v>
      </c>
      <c r="U54" s="6" t="str">
        <f t="shared" si="55"/>
        <v>UConn</v>
      </c>
      <c r="V54" s="173" t="str">
        <f>VLOOKUP($U55,ratings,2,0)-VLOOKUP($U54,ratings,2,0)</f>
        <v>#N/A</v>
      </c>
      <c r="W54" s="173" t="str">
        <f>VLOOKUP($U55,ratings20,3,0)+VLOOKUP($U54,ratings20,3,0)-144</f>
        <v>#N/A</v>
      </c>
      <c r="X54" s="174" t="str">
        <f t="shared" si="5"/>
        <v>#N/A</v>
      </c>
      <c r="Y54" s="175" t="str">
        <f t="shared" si="6"/>
        <v>#N/A</v>
      </c>
      <c r="Z54" s="176" t="str">
        <f>(W54/2)+(V55/2)</f>
        <v>#N/A</v>
      </c>
      <c r="AA54" s="6" t="str">
        <f>W54</f>
        <v>#N/A</v>
      </c>
      <c r="AB54" s="6"/>
      <c r="AC54" s="6"/>
      <c r="AD54" s="6"/>
    </row>
    <row r="55" ht="14.25" customHeight="1">
      <c r="A55" s="177"/>
      <c r="B55" s="37" t="s">
        <v>30</v>
      </c>
      <c r="C55" s="178">
        <v>12.0</v>
      </c>
      <c r="D55" s="41" t="s">
        <v>368</v>
      </c>
      <c r="E55" s="49" t="str">
        <f>_xlfn.NORM.DIST(0,VLOOKUP(D54,ratings,2,0)-VLOOKUP(D55,ratings,2,0),$A$1,1)</f>
        <v>#N/A</v>
      </c>
      <c r="F55" s="13"/>
      <c r="G55" s="26" t="str">
        <f>_xlfn.NORM.DIST(0,VLOOKUP(D57,ratings,2,0)-VLOOKUP(D55,ratings,2,0),$A$1,1)*E55*E57+_xlfn.NORM.DIST(0,VLOOKUP(D56,ratings,2,0)-VLOOKUP(D55,ratings,2,0),$A$1,1)*E55*E56</f>
        <v>#N/A</v>
      </c>
      <c r="H55" s="13"/>
      <c r="I55" s="26" t="str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#N/A</v>
      </c>
      <c r="J55" s="26"/>
      <c r="K55" s="26" t="str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#N/A</v>
      </c>
      <c r="L55" s="15" t="str">
        <f t="shared" si="2"/>
        <v/>
      </c>
      <c r="M55" s="26" t="str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#N/A</v>
      </c>
      <c r="N55" s="13"/>
      <c r="O55" s="180" t="str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#N/A</v>
      </c>
      <c r="P55" s="172" t="str">
        <f t="shared" si="3"/>
        <v/>
      </c>
      <c r="Q55" s="6"/>
      <c r="R55" s="6"/>
      <c r="S55" s="6"/>
      <c r="T55" s="6">
        <f t="shared" si="54"/>
        <v>12</v>
      </c>
      <c r="U55" s="160" t="str">
        <f t="shared" si="55"/>
        <v>N. Mexico St</v>
      </c>
      <c r="V55" s="181" t="str">
        <f>VLOOKUP(U54,ratings,2,0)-VLOOKUP(U55,ratings,2,0)</f>
        <v>#N/A</v>
      </c>
      <c r="W55" s="181"/>
      <c r="X55" s="174" t="str">
        <f t="shared" si="5"/>
        <v>#N/A</v>
      </c>
      <c r="Y55" s="175" t="str">
        <f t="shared" si="6"/>
        <v>#N/A</v>
      </c>
      <c r="Z55" s="182" t="str">
        <f>(W54/2)+(V54/2)</f>
        <v>#N/A</v>
      </c>
      <c r="AA55" s="6" t="str">
        <f>V55</f>
        <v>#N/A</v>
      </c>
      <c r="AB55" s="6"/>
      <c r="AC55" s="6"/>
      <c r="AD55" s="6"/>
    </row>
    <row r="56" ht="14.25" customHeight="1">
      <c r="A56" s="177"/>
      <c r="B56" s="37" t="s">
        <v>30</v>
      </c>
      <c r="C56" s="37">
        <v>4.0</v>
      </c>
      <c r="D56" s="37" t="s">
        <v>55</v>
      </c>
      <c r="E56" s="42" t="str">
        <f>_xlfn.NORM.DIST(0,VLOOKUP(D57,ratings,2,0)-VLOOKUP(D56,ratings,2,0),$A$1,1)</f>
        <v>#N/A</v>
      </c>
      <c r="F56" s="13"/>
      <c r="G56" s="13" t="str">
        <f>_xlfn.NORM.DIST(0,VLOOKUP(D54,ratings,2,0)-VLOOKUP(D56,ratings,2,0),$A$1,1)*E56*E54+_xlfn.NORM.DIST(0,VLOOKUP(D55,ratings,2,0)-VLOOKUP(D56,ratings,2,0),$A$1,1)*E56*E55</f>
        <v>#N/A</v>
      </c>
      <c r="H56" s="13"/>
      <c r="I56" s="13" t="str">
        <f>_xlfn.NORM.DIST(0,VLOOKUP($D52,ratings,2,0)-VLOOKUP($D56,ratings,2,0),$A$1,1)*$G56*$G52+_xlfn.NORM.DIST(0,VLOOKUP($D51,ratings,2,0)-VLOOKUP($D56,ratings,2,0),$A$1,1)*$G56*$G51+_xlfn.NORM.DIST(0,VLOOKUP($D50,ratings,2,0)-VLOOKUP($D56,ratings,2,0),$A$1,1)*$G56*$G50+_xlfn.NORM.DIST(0,VLOOKUP($D53,ratings,2,0)-VLOOKUP($D56,ratings,2,0),$A$1,1)*$G56*$G53</f>
        <v>#N/A</v>
      </c>
      <c r="J56" s="13"/>
      <c r="K56" s="13" t="str">
        <f>_xlfn.NORM.DIST(0,VLOOKUP($D64,ratings,2,0)-VLOOKUP($D56,ratings,2,0),$A$1,1)*$I56*$I64+_xlfn.NORM.DIST(0,VLOOKUP($D65,ratings,2,0)-VLOOKUP($D56,ratings,2,0),$A$1,1)*$I56*$I65+_xlfn.NORM.DIST(0,VLOOKUP($D58,ratings,2,0)-VLOOKUP($D56,ratings,2,0),$A$1,1)*$I56*$I58+_xlfn.NORM.DIST(0,VLOOKUP($D59,ratings,2,0)-VLOOKUP($D56,ratings,2,0),$A$1,1)*$I56*$I59+_xlfn.NORM.DIST(0,VLOOKUP($D60,ratings,2,0)-VLOOKUP($D56,ratings,2,0),$A$1,1)*$I56*$I60+_xlfn.NORM.DIST(0,VLOOKUP($D61,ratings,2,0)-VLOOKUP($D56,ratings,2,0),$A$1,1)*$I56*$I61+_xlfn.NORM.DIST(0,VLOOKUP($D62,ratings,2,0)-VLOOKUP($D56,ratings,2,0),$A$1,1)*$I56*$I62+_xlfn.NORM.DIST(0,VLOOKUP($D63,ratings,2,0)-VLOOKUP($D56,ratings,2,0),$A$1,1)*$I56*$I63</f>
        <v>#N/A</v>
      </c>
      <c r="L56" s="15" t="str">
        <f t="shared" si="2"/>
        <v/>
      </c>
      <c r="M56" s="13" t="str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#N/A</v>
      </c>
      <c r="N56" s="13"/>
      <c r="O56" s="171" t="str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#N/A</v>
      </c>
      <c r="P56" s="172" t="str">
        <f t="shared" si="3"/>
        <v/>
      </c>
      <c r="Q56" s="6"/>
      <c r="R56" s="6"/>
      <c r="S56" s="11"/>
      <c r="T56" s="6">
        <f t="shared" si="54"/>
        <v>4</v>
      </c>
      <c r="U56" s="6" t="str">
        <f t="shared" si="55"/>
        <v>Arkansas</v>
      </c>
      <c r="V56" s="173" t="str">
        <f>VLOOKUP($U57,ratings,2,0)-VLOOKUP($U56,ratings,2,0)</f>
        <v>#N/A</v>
      </c>
      <c r="W56" s="173" t="str">
        <f>VLOOKUP($U57,ratings20,3,0)+VLOOKUP($U56,ratings20,3,0)-144</f>
        <v>#N/A</v>
      </c>
      <c r="X56" s="174" t="str">
        <f t="shared" si="5"/>
        <v>#N/A</v>
      </c>
      <c r="Y56" s="175" t="str">
        <f t="shared" si="6"/>
        <v>#N/A</v>
      </c>
      <c r="Z56" s="176" t="str">
        <f>(W56/2)+(V57/2)</f>
        <v>#N/A</v>
      </c>
      <c r="AA56" s="6" t="str">
        <f>W56</f>
        <v>#N/A</v>
      </c>
      <c r="AB56" s="6"/>
      <c r="AC56" s="6"/>
      <c r="AD56" s="6"/>
    </row>
    <row r="57" ht="14.25" customHeight="1">
      <c r="A57" s="177"/>
      <c r="B57" s="37" t="s">
        <v>30</v>
      </c>
      <c r="C57" s="183">
        <v>13.0</v>
      </c>
      <c r="D57" s="184" t="s">
        <v>324</v>
      </c>
      <c r="E57" s="83" t="str">
        <f>_xlfn.NORM.DIST(0,VLOOKUP(D56,ratings,2,0)-VLOOKUP(D57,ratings,2,0),$A$1,1)</f>
        <v>#N/A</v>
      </c>
      <c r="F57" s="13"/>
      <c r="G57" s="85" t="str">
        <f>_xlfn.NORM.DIST(0,VLOOKUP(D55,ratings,2,0)-VLOOKUP(D57,ratings,2,0),$A$1,1)*E57*E55+_xlfn.NORM.DIST(0,VLOOKUP(D54,ratings,2,0)-VLOOKUP(D57,ratings,2,0),$A$1,1)*E57*E54</f>
        <v>#N/A</v>
      </c>
      <c r="H57" s="13"/>
      <c r="I57" s="85" t="str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#N/A</v>
      </c>
      <c r="J57" s="85"/>
      <c r="K57" s="85" t="str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#N/A</v>
      </c>
      <c r="L57" s="15" t="str">
        <f t="shared" si="2"/>
        <v/>
      </c>
      <c r="M57" s="85" t="str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#N/A</v>
      </c>
      <c r="N57" s="13"/>
      <c r="O57" s="185" t="str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#N/A</v>
      </c>
      <c r="P57" s="172" t="str">
        <f t="shared" si="3"/>
        <v/>
      </c>
      <c r="Q57" s="6"/>
      <c r="R57" s="6"/>
      <c r="S57" s="6"/>
      <c r="T57" s="6">
        <f t="shared" si="54"/>
        <v>13</v>
      </c>
      <c r="U57" s="160" t="str">
        <f t="shared" si="55"/>
        <v>Vermont</v>
      </c>
      <c r="V57" s="181" t="str">
        <f>VLOOKUP(U56,ratings,2,0)-VLOOKUP(U57,ratings,2,0)</f>
        <v>#N/A</v>
      </c>
      <c r="W57" s="181"/>
      <c r="X57" s="174" t="str">
        <f t="shared" si="5"/>
        <v>#N/A</v>
      </c>
      <c r="Y57" s="175" t="str">
        <f t="shared" si="6"/>
        <v>#N/A</v>
      </c>
      <c r="Z57" s="182" t="str">
        <f>(W56/2)+(V56/2)</f>
        <v>#N/A</v>
      </c>
      <c r="AA57" s="6" t="str">
        <f>V57</f>
        <v>#N/A</v>
      </c>
      <c r="AB57" s="6"/>
      <c r="AC57" s="6"/>
      <c r="AD57" s="6"/>
    </row>
    <row r="58" ht="14.25" customHeight="1">
      <c r="A58" s="177"/>
      <c r="B58" s="37" t="s">
        <v>30</v>
      </c>
      <c r="C58" s="37">
        <v>6.0</v>
      </c>
      <c r="D58" s="37" t="s">
        <v>72</v>
      </c>
      <c r="E58" s="42" t="str">
        <f>_xlfn.NORM.DIST(0,VLOOKUP(D59,ratings,2,0)-VLOOKUP(D58,ratings,2,0),$A$1,1)</f>
        <v>#N/A</v>
      </c>
      <c r="F58" s="13"/>
      <c r="G58" s="13" t="str">
        <f>_xlfn.NORM.DIST(0,VLOOKUP(D60,ratings,2,0)-VLOOKUP(D58,ratings,2,0),$A$1,1)*E58*E60+_xlfn.NORM.DIST(0,VLOOKUP(D61,ratings,2,0)-VLOOKUP(D58,ratings,2,0),$A$1,1)*E58*E61</f>
        <v>#N/A</v>
      </c>
      <c r="H58" s="13"/>
      <c r="I58" s="13" t="str">
        <f>_xlfn.NORM.DIST(0,VLOOKUP($D62,ratings,2,0)-VLOOKUP($D58,ratings,2,0),$A$1,1)*$G58*$G62+_xlfn.NORM.DIST(0,VLOOKUP($D63,ratings,2,0)-VLOOKUP($D58,ratings,2,0),$A$1,1)*$G58*$G63+_xlfn.NORM.DIST(0,VLOOKUP($D64,ratings,2,0)-VLOOKUP($D58,ratings,2,0),$A$1,1)*$G58*$G64+_xlfn.NORM.DIST(0,VLOOKUP($D65,ratings,2,0)-VLOOKUP($D58,ratings,2,0),$A$1,1)*$G58*$G65</f>
        <v>#N/A</v>
      </c>
      <c r="J58" s="13"/>
      <c r="K58" s="13" t="str">
        <f>_xlfn.NORM.DIST(0,VLOOKUP($D50,ratings,2,0)-VLOOKUP($D58,ratings,2,0),$A$1,1)*$I58*$I50+_xlfn.NORM.DIST(0,VLOOKUP($D57,ratings,2,0)-VLOOKUP($D58,ratings,2,0),$A$1,1)*$I58*$I57+_xlfn.NORM.DIST(0,VLOOKUP($D56,ratings,2,0)-VLOOKUP($D58,ratings,2,0),$A$1,1)*$I58*$I56+_xlfn.NORM.DIST(0,VLOOKUP($D55,ratings,2,0)-VLOOKUP($D58,ratings,2,0),$A$1,1)*$I58*$I55+_xlfn.NORM.DIST(0,VLOOKUP($D54,ratings,2,0)-VLOOKUP($D58,ratings,2,0),$A$1,1)*$I58*$I54+_xlfn.NORM.DIST(0,VLOOKUP($D53,ratings,2,0)-VLOOKUP($D58,ratings,2,0),$A$1,1)*$I58*$I53+_xlfn.NORM.DIST(0,VLOOKUP($D52,ratings,2,0)-VLOOKUP($D58,ratings,2,0),$A$1,1)*$I58*$I52+_xlfn.NORM.DIST(0,VLOOKUP($D51,ratings,2,0)-VLOOKUP($D58,ratings,2,0),$A$1,1)*$I58*$I51</f>
        <v>#N/A</v>
      </c>
      <c r="L58" s="15" t="str">
        <f t="shared" si="2"/>
        <v/>
      </c>
      <c r="M58" s="13" t="str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#N/A</v>
      </c>
      <c r="N58" s="13"/>
      <c r="O58" s="171" t="str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#N/A</v>
      </c>
      <c r="P58" s="172" t="str">
        <f t="shared" si="3"/>
        <v/>
      </c>
      <c r="Q58" s="6"/>
      <c r="R58" s="6"/>
      <c r="S58" s="11"/>
      <c r="T58" s="6">
        <f t="shared" si="54"/>
        <v>6</v>
      </c>
      <c r="U58" s="6" t="str">
        <f t="shared" si="55"/>
        <v>Alabama</v>
      </c>
      <c r="V58" s="173" t="str">
        <f>VLOOKUP($U59,ratings,2,0)-VLOOKUP($U58,ratings,2,0)</f>
        <v>#N/A</v>
      </c>
      <c r="W58" s="173" t="str">
        <f>VLOOKUP($U59,ratings20,3,0)+VLOOKUP($U58,ratings20,3,0)-144</f>
        <v>#N/A</v>
      </c>
      <c r="X58" s="174" t="str">
        <f t="shared" si="5"/>
        <v>#N/A</v>
      </c>
      <c r="Y58" s="175" t="str">
        <f t="shared" si="6"/>
        <v>#N/A</v>
      </c>
      <c r="Z58" s="176" t="str">
        <f>(W58/2)+(V59/2)</f>
        <v>#N/A</v>
      </c>
      <c r="AA58" s="6" t="str">
        <f>W58</f>
        <v>#N/A</v>
      </c>
      <c r="AB58" s="6"/>
      <c r="AC58" s="6"/>
      <c r="AD58" s="6"/>
    </row>
    <row r="59" ht="14.25" customHeight="1">
      <c r="A59" s="177"/>
      <c r="B59" s="37" t="s">
        <v>30</v>
      </c>
      <c r="C59" s="178">
        <v>11.0</v>
      </c>
      <c r="D59" s="193" t="s">
        <v>369</v>
      </c>
      <c r="E59" s="49" t="str">
        <f>_xlfn.NORM.DIST(0,VLOOKUP(D58,ratings,2,0)-VLOOKUP(D59,ratings,2,0),$A$1,1)</f>
        <v>#N/A</v>
      </c>
      <c r="F59" s="13"/>
      <c r="G59" s="26" t="str">
        <f>_xlfn.NORM.DIST(0,VLOOKUP(D61,ratings,2,0)-VLOOKUP(D59,ratings,2,0),$A$1,1)*E59*E61+_xlfn.NORM.DIST(0,VLOOKUP(D60,ratings,2,0)-VLOOKUP(D59,ratings,2,0),$A$1,1)*E59*E60</f>
        <v>#N/A</v>
      </c>
      <c r="H59" s="13"/>
      <c r="I59" s="26" t="str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#N/A</v>
      </c>
      <c r="J59" s="26"/>
      <c r="K59" s="26" t="str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#N/A</v>
      </c>
      <c r="L59" s="15" t="str">
        <f t="shared" si="2"/>
        <v/>
      </c>
      <c r="M59" s="26" t="str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#N/A</v>
      </c>
      <c r="N59" s="13"/>
      <c r="O59" s="180" t="str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#N/A</v>
      </c>
      <c r="P59" s="172" t="str">
        <f t="shared" si="3"/>
        <v/>
      </c>
      <c r="Q59" s="6"/>
      <c r="R59" s="6"/>
      <c r="S59" s="6"/>
      <c r="T59" s="6">
        <f t="shared" si="54"/>
        <v>11</v>
      </c>
      <c r="U59" s="160" t="str">
        <f t="shared" si="55"/>
        <v>Notre Dame</v>
      </c>
      <c r="V59" s="181" t="str">
        <f>VLOOKUP(U58,ratings,2,0)-VLOOKUP(U59,ratings,2,0)</f>
        <v>#N/A</v>
      </c>
      <c r="W59" s="181"/>
      <c r="X59" s="174" t="str">
        <f t="shared" si="5"/>
        <v>#N/A</v>
      </c>
      <c r="Y59" s="175" t="str">
        <f t="shared" si="6"/>
        <v>#N/A</v>
      </c>
      <c r="Z59" s="182" t="str">
        <f>(W58/2)+(V58/2)</f>
        <v>#N/A</v>
      </c>
      <c r="AA59" s="6" t="str">
        <f>V59</f>
        <v>#N/A</v>
      </c>
      <c r="AB59" s="6"/>
      <c r="AC59" s="6"/>
      <c r="AD59" s="6"/>
    </row>
    <row r="60" ht="14.25" customHeight="1">
      <c r="A60" s="177"/>
      <c r="B60" s="37" t="s">
        <v>30</v>
      </c>
      <c r="C60" s="37">
        <v>3.0</v>
      </c>
      <c r="D60" s="37" t="s">
        <v>52</v>
      </c>
      <c r="E60" s="42" t="str">
        <f>_xlfn.NORM.DIST(0,VLOOKUP(D61,ratings,2,0)-VLOOKUP(D60,ratings,2,0),$A$1,1)</f>
        <v>#N/A</v>
      </c>
      <c r="F60" s="13"/>
      <c r="G60" s="13" t="str">
        <f>_xlfn.NORM.DIST(0,VLOOKUP(D58,ratings,2,0)-VLOOKUP(D60,ratings,2,0),$A$1,1)*E60*E58+_xlfn.NORM.DIST(0,VLOOKUP(D59,ratings,2,0)-VLOOKUP(D60,ratings,2,0),$A$1,1)*E60*E59</f>
        <v>#N/A</v>
      </c>
      <c r="H60" s="13"/>
      <c r="I60" s="13" t="str">
        <f>_xlfn.NORM.DIST(0,VLOOKUP($D64,ratings,2,0)-VLOOKUP($D60,ratings,2,0),$A$1,1)*$G60*$G64+_xlfn.NORM.DIST(0,VLOOKUP($D65,ratings,2,0)-VLOOKUP($D60,ratings,2,0),$A$1,1)*$G60*$G65+_xlfn.NORM.DIST(0,VLOOKUP($D62,ratings,2,0)-VLOOKUP($D60,ratings,2,0),$A$1,1)*$G60*$G62+_xlfn.NORM.DIST(0,VLOOKUP($D63,ratings,2,0)-VLOOKUP($D60,ratings,2,0),$A$1,1)*$G60*$G63</f>
        <v>#N/A</v>
      </c>
      <c r="J60" s="13"/>
      <c r="K60" s="13" t="str">
        <f>_xlfn.NORM.DIST(0,VLOOKUP($D52,ratings,2,0)-VLOOKUP($D60,ratings,2,0),$A$1,1)*$I60*$I52+_xlfn.NORM.DIST(0,VLOOKUP($D51,ratings,2,0)-VLOOKUP($D60,ratings,2,0),$A$1,1)*$I60*$I51+_xlfn.NORM.DIST(0,VLOOKUP($D50,ratings,2,0)-VLOOKUP($D60,ratings,2,0),$A$1,1)*$I60*$I50+_xlfn.NORM.DIST(0,VLOOKUP($D57,ratings,2,0)-VLOOKUP($D60,ratings,2,0),$A$1,1)*$I60*$I57+_xlfn.NORM.DIST(0,VLOOKUP($D56,ratings,2,0)-VLOOKUP($D60,ratings,2,0),$A$1,1)*$I60*$I56+_xlfn.NORM.DIST(0,VLOOKUP($D55,ratings,2,0)-VLOOKUP($D60,ratings,2,0),$A$1,1)*$I60*$I55+_xlfn.NORM.DIST(0,VLOOKUP($D54,ratings,2,0)-VLOOKUP($D60,ratings,2,0),$A$1,1)*$I60*$I54+_xlfn.NORM.DIST(0,VLOOKUP($D53,ratings,2,0)-VLOOKUP($D60,ratings,2,0),$A$1,1)*$I60*$I53</f>
        <v>#N/A</v>
      </c>
      <c r="L60" s="15" t="str">
        <f t="shared" si="2"/>
        <v/>
      </c>
      <c r="M60" s="13" t="str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#N/A</v>
      </c>
      <c r="N60" s="13"/>
      <c r="O60" s="171" t="str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#N/A</v>
      </c>
      <c r="P60" s="172" t="str">
        <f t="shared" si="3"/>
        <v/>
      </c>
      <c r="Q60" s="6"/>
      <c r="R60" s="6"/>
      <c r="S60" s="11"/>
      <c r="T60" s="6">
        <f t="shared" si="54"/>
        <v>3</v>
      </c>
      <c r="U60" s="6" t="str">
        <f t="shared" si="55"/>
        <v>Texas Tech</v>
      </c>
      <c r="V60" s="173" t="str">
        <f>VLOOKUP($U61,ratings,2,0)-VLOOKUP($U60,ratings,2,0)</f>
        <v>#N/A</v>
      </c>
      <c r="W60" s="173" t="str">
        <f>VLOOKUP($U61,ratings20,3,0)+VLOOKUP($U60,ratings20,3,0)-144</f>
        <v>#N/A</v>
      </c>
      <c r="X60" s="174" t="str">
        <f t="shared" si="5"/>
        <v>#N/A</v>
      </c>
      <c r="Y60" s="175" t="str">
        <f t="shared" si="6"/>
        <v>#N/A</v>
      </c>
      <c r="Z60" s="176" t="str">
        <f>(W60/2)+(V61/2)</f>
        <v>#N/A</v>
      </c>
      <c r="AA60" s="6" t="str">
        <f>W60</f>
        <v>#N/A</v>
      </c>
      <c r="AB60" s="6"/>
      <c r="AC60" s="6"/>
      <c r="AD60" s="6"/>
    </row>
    <row r="61" ht="14.25" customHeight="1">
      <c r="A61" s="177"/>
      <c r="B61" s="37" t="s">
        <v>30</v>
      </c>
      <c r="C61" s="178">
        <v>14.0</v>
      </c>
      <c r="D61" s="41" t="s">
        <v>321</v>
      </c>
      <c r="E61" s="49" t="str">
        <f>_xlfn.NORM.DIST(0,VLOOKUP(D60,ratings,2,0)-VLOOKUP(D61,ratings,2,0),$A$1,1)</f>
        <v>#N/A</v>
      </c>
      <c r="F61" s="13"/>
      <c r="G61" s="26" t="str">
        <f>_xlfn.NORM.DIST(0,VLOOKUP(D59,ratings,2,0)-VLOOKUP(D61,ratings,2,0),$A$1,1)*E61*E59+_xlfn.NORM.DIST(0,VLOOKUP(D58,ratings,2,0)-VLOOKUP(D61,ratings,2,0),$A$1,1)*E61*E58</f>
        <v>#N/A</v>
      </c>
      <c r="H61" s="13"/>
      <c r="I61" s="26" t="str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#N/A</v>
      </c>
      <c r="J61" s="26"/>
      <c r="K61" s="26" t="str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#N/A</v>
      </c>
      <c r="L61" s="15" t="str">
        <f t="shared" si="2"/>
        <v/>
      </c>
      <c r="M61" s="26" t="str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#N/A</v>
      </c>
      <c r="N61" s="13"/>
      <c r="O61" s="180" t="str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#N/A</v>
      </c>
      <c r="P61" s="172" t="str">
        <f t="shared" si="3"/>
        <v/>
      </c>
      <c r="Q61" s="6"/>
      <c r="R61" s="6"/>
      <c r="S61" s="6"/>
      <c r="T61" s="6">
        <f t="shared" si="54"/>
        <v>14</v>
      </c>
      <c r="U61" s="160" t="str">
        <f t="shared" si="55"/>
        <v>Montana St</v>
      </c>
      <c r="V61" s="181" t="str">
        <f>VLOOKUP(U60,ratings,2,0)-VLOOKUP(U61,ratings,2,0)</f>
        <v>#N/A</v>
      </c>
      <c r="W61" s="181"/>
      <c r="X61" s="174" t="str">
        <f t="shared" si="5"/>
        <v>#N/A</v>
      </c>
      <c r="Y61" s="175" t="str">
        <f t="shared" si="6"/>
        <v>#N/A</v>
      </c>
      <c r="Z61" s="182" t="str">
        <f>(W60/2)+(V60/2)</f>
        <v>#N/A</v>
      </c>
      <c r="AA61" s="6" t="str">
        <f>V61</f>
        <v>#N/A</v>
      </c>
      <c r="AB61" s="6"/>
      <c r="AC61" s="6"/>
      <c r="AD61" s="6"/>
    </row>
    <row r="62" ht="14.25" customHeight="1">
      <c r="A62" s="177"/>
      <c r="B62" s="37" t="s">
        <v>30</v>
      </c>
      <c r="C62" s="37">
        <v>7.0</v>
      </c>
      <c r="D62" s="37" t="s">
        <v>322</v>
      </c>
      <c r="E62" s="42" t="str">
        <f>_xlfn.NORM.DIST(0,VLOOKUP(D63,ratings,2,0)-VLOOKUP(D62,ratings,2,0),$A$1,1)</f>
        <v>#N/A</v>
      </c>
      <c r="F62" s="13"/>
      <c r="G62" s="13" t="str">
        <f>_xlfn.NORM.DIST(0,VLOOKUP(D64,ratings,2,0)-VLOOKUP(D62,ratings,2,0),$A$1,1)*E62*E64+_xlfn.NORM.DIST(0,VLOOKUP(D65,ratings,2,0)-VLOOKUP(D62,ratings,2,0),$A$1,1)*E62*E65</f>
        <v>#N/A</v>
      </c>
      <c r="H62" s="13"/>
      <c r="I62" s="13" t="str">
        <f>_xlfn.NORM.DIST(0,VLOOKUP($D58,ratings,2,0)-VLOOKUP($D62,ratings,2,0),$A$1,1)*$G62*$G58+_xlfn.NORM.DIST(0,VLOOKUP($D61,ratings,2,0)-VLOOKUP($D62,ratings,2,0),$A$1,1)*$G62*$G61+_xlfn.NORM.DIST(0,VLOOKUP($D60,ratings,2,0)-VLOOKUP($D62,ratings,2,0),$A$1,1)*$G62*$G60+_xlfn.NORM.DIST(0,VLOOKUP($D59,ratings,2,0)-VLOOKUP($D62,ratings,2,0),$A$1,1)*$G62*$G59</f>
        <v>#N/A</v>
      </c>
      <c r="J62" s="13"/>
      <c r="K62" s="13" t="str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#N/A</v>
      </c>
      <c r="L62" s="15" t="str">
        <f t="shared" si="2"/>
        <v/>
      </c>
      <c r="M62" s="13" t="str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#N/A</v>
      </c>
      <c r="N62" s="13"/>
      <c r="O62" s="171" t="str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#N/A</v>
      </c>
      <c r="P62" s="172" t="str">
        <f t="shared" si="3"/>
        <v/>
      </c>
      <c r="Q62" s="6"/>
      <c r="R62" s="6"/>
      <c r="S62" s="11"/>
      <c r="T62" s="6">
        <f t="shared" si="54"/>
        <v>7</v>
      </c>
      <c r="U62" s="6" t="str">
        <f t="shared" si="55"/>
        <v>Michigan St</v>
      </c>
      <c r="V62" s="173" t="str">
        <f>VLOOKUP($U63,ratings,2,0)-VLOOKUP($U62,ratings,2,0)</f>
        <v>#N/A</v>
      </c>
      <c r="W62" s="173" t="str">
        <f>VLOOKUP($U63,ratings20,3,0)+VLOOKUP($U62,ratings20,3,0)-144</f>
        <v>#N/A</v>
      </c>
      <c r="X62" s="174" t="str">
        <f t="shared" si="5"/>
        <v>#N/A</v>
      </c>
      <c r="Y62" s="175" t="str">
        <f t="shared" si="6"/>
        <v>#N/A</v>
      </c>
      <c r="Z62" s="176" t="str">
        <f>(W62/2)+(V63/2)</f>
        <v>#N/A</v>
      </c>
      <c r="AA62" s="6" t="str">
        <f>W62</f>
        <v>#N/A</v>
      </c>
      <c r="AB62" s="6"/>
      <c r="AC62" s="6"/>
      <c r="AD62" s="6"/>
    </row>
    <row r="63" ht="14.25" customHeight="1">
      <c r="A63" s="177"/>
      <c r="B63" s="37" t="s">
        <v>30</v>
      </c>
      <c r="C63" s="178">
        <v>10.0</v>
      </c>
      <c r="D63" s="41" t="s">
        <v>370</v>
      </c>
      <c r="E63" s="49" t="str">
        <f>_xlfn.NORM.DIST(0,VLOOKUP(D62,ratings,2,0)-VLOOKUP(D63,ratings,2,0),$A$1,1)</f>
        <v>#N/A</v>
      </c>
      <c r="F63" s="13"/>
      <c r="G63" s="26" t="str">
        <f>_xlfn.NORM.DIST(0,VLOOKUP(D65,ratings,2,0)-VLOOKUP(D63,ratings,2,0),$A$1,1)*E63*E65+_xlfn.NORM.DIST(0,VLOOKUP(D64,ratings,2,0)-VLOOKUP(D63,ratings,2,0),$A$1,1)*E63*E64</f>
        <v>#N/A</v>
      </c>
      <c r="H63" s="13"/>
      <c r="I63" s="26" t="str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#N/A</v>
      </c>
      <c r="J63" s="26"/>
      <c r="K63" s="26" t="str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#N/A</v>
      </c>
      <c r="L63" s="15" t="str">
        <f t="shared" si="2"/>
        <v/>
      </c>
      <c r="M63" s="26" t="str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#N/A</v>
      </c>
      <c r="N63" s="13"/>
      <c r="O63" s="180" t="str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#N/A</v>
      </c>
      <c r="P63" s="172" t="str">
        <f t="shared" si="3"/>
        <v/>
      </c>
      <c r="Q63" s="6"/>
      <c r="R63" s="6"/>
      <c r="S63" s="6"/>
      <c r="T63" s="6">
        <f t="shared" si="54"/>
        <v>10</v>
      </c>
      <c r="U63" s="160" t="str">
        <f t="shared" si="55"/>
        <v>Davidson</v>
      </c>
      <c r="V63" s="181" t="str">
        <f>VLOOKUP(U62,ratings,2,0)-VLOOKUP(U63,ratings,2,0)</f>
        <v>#N/A</v>
      </c>
      <c r="W63" s="181"/>
      <c r="X63" s="174" t="str">
        <f t="shared" si="5"/>
        <v>#N/A</v>
      </c>
      <c r="Y63" s="175" t="str">
        <f t="shared" si="6"/>
        <v>#N/A</v>
      </c>
      <c r="Z63" s="182" t="str">
        <f>(W62/2)+(V62/2)</f>
        <v>#N/A</v>
      </c>
      <c r="AA63" s="6" t="str">
        <f>V63</f>
        <v>#N/A</v>
      </c>
      <c r="AB63" s="6"/>
      <c r="AC63" s="6"/>
      <c r="AD63" s="6"/>
    </row>
    <row r="64" ht="14.25" customHeight="1">
      <c r="A64" s="177"/>
      <c r="B64" s="37" t="s">
        <v>30</v>
      </c>
      <c r="C64" s="37">
        <v>2.0</v>
      </c>
      <c r="D64" s="37" t="s">
        <v>58</v>
      </c>
      <c r="E64" s="42" t="str">
        <f>_xlfn.NORM.DIST(0,VLOOKUP(D65,ratings,2,0)-VLOOKUP(D64,ratings,2,0),$A$1,1)</f>
        <v>#N/A</v>
      </c>
      <c r="F64" s="13"/>
      <c r="G64" s="13" t="str">
        <f>_xlfn.NORM.DIST(0,VLOOKUP(D62,ratings,2,0)-VLOOKUP(D64,ratings,2,0),$A$1,1)*E64*E62+_xlfn.NORM.DIST(0,VLOOKUP(D63,ratings,2,0)-VLOOKUP(D64,ratings,2,0),$A$1,1)*E64*E63</f>
        <v>#N/A</v>
      </c>
      <c r="H64" s="13"/>
      <c r="I64" s="13" t="str">
        <f>_xlfn.NORM.DIST(0,VLOOKUP($D60,ratings,2,0)-VLOOKUP($D64,ratings,2,0),$A$1,1)*$G64*$G60+_xlfn.NORM.DIST(0,VLOOKUP($D59,ratings,2,0)-VLOOKUP($D64,ratings,2,0),$A$1,1)*$G64*$G59+_xlfn.NORM.DIST(0,VLOOKUP($D58,ratings,2,0)-VLOOKUP($D64,ratings,2,0),$A$1,1)*$G64*$G58+_xlfn.NORM.DIST(0,VLOOKUP($D61,ratings,2,0)-VLOOKUP($D64,ratings,2,0),$A$1,1)*$G64*$G61</f>
        <v>#N/A</v>
      </c>
      <c r="J64" s="13"/>
      <c r="K64" s="13" t="str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#N/A</v>
      </c>
      <c r="L64" s="15" t="str">
        <f t="shared" si="2"/>
        <v/>
      </c>
      <c r="M64" s="13" t="str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#N/A</v>
      </c>
      <c r="N64" s="13"/>
      <c r="O64" s="171" t="str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#N/A</v>
      </c>
      <c r="P64" s="172" t="str">
        <f t="shared" si="3"/>
        <v/>
      </c>
      <c r="Q64" s="6"/>
      <c r="R64" s="6"/>
      <c r="S64" s="11"/>
      <c r="T64" s="6">
        <f t="shared" si="54"/>
        <v>2</v>
      </c>
      <c r="U64" s="6" t="str">
        <f t="shared" si="55"/>
        <v>Duke</v>
      </c>
      <c r="V64" s="173" t="str">
        <f>VLOOKUP($U65,ratings,2,0)-VLOOKUP($U64,ratings,2,0)</f>
        <v>#N/A</v>
      </c>
      <c r="W64" s="173" t="str">
        <f>VLOOKUP($U65,ratings20,3,0)+VLOOKUP($U64,ratings20,3,0)-144</f>
        <v>#N/A</v>
      </c>
      <c r="X64" s="174" t="str">
        <f t="shared" si="5"/>
        <v>#N/A</v>
      </c>
      <c r="Y64" s="175" t="str">
        <f t="shared" si="6"/>
        <v>#N/A</v>
      </c>
      <c r="Z64" s="176" t="str">
        <f>(W64/2)+(V65/2)</f>
        <v>#N/A</v>
      </c>
      <c r="AA64" s="6" t="str">
        <f>W64</f>
        <v>#N/A</v>
      </c>
      <c r="AB64" s="6"/>
      <c r="AC64" s="6"/>
      <c r="AD64" s="6"/>
    </row>
    <row r="65" ht="14.25" customHeight="1">
      <c r="A65" s="177"/>
      <c r="B65" s="37" t="s">
        <v>30</v>
      </c>
      <c r="C65" s="183">
        <v>15.0</v>
      </c>
      <c r="D65" s="184" t="s">
        <v>371</v>
      </c>
      <c r="E65" s="49" t="str">
        <f>_xlfn.NORM.DIST(0,VLOOKUP(D64,ratings,2,0)-VLOOKUP(D65,ratings,2,0),$A$1,1)</f>
        <v>#N/A</v>
      </c>
      <c r="F65" s="13"/>
      <c r="G65" s="85" t="str">
        <f>_xlfn.NORM.DIST(0,VLOOKUP(D63,ratings,2,0)-VLOOKUP(D65,ratings,2,0),$A$1,1)*E65*E63+_xlfn.NORM.DIST(0,VLOOKUP(D62,ratings,2,0)-VLOOKUP(D65,ratings,2,0),$A$1,1)*E65*E62</f>
        <v>#N/A</v>
      </c>
      <c r="H65" s="13"/>
      <c r="I65" s="85" t="str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#N/A</v>
      </c>
      <c r="J65" s="85"/>
      <c r="K65" s="85" t="str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#N/A</v>
      </c>
      <c r="L65" s="15" t="str">
        <f t="shared" si="2"/>
        <v/>
      </c>
      <c r="M65" s="85" t="str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#N/A</v>
      </c>
      <c r="N65" s="13"/>
      <c r="O65" s="185" t="str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#N/A</v>
      </c>
      <c r="P65" s="172" t="str">
        <f t="shared" si="3"/>
        <v/>
      </c>
      <c r="Q65" s="6"/>
      <c r="R65" s="6"/>
      <c r="S65" s="6"/>
      <c r="T65" s="6">
        <f t="shared" si="54"/>
        <v>15</v>
      </c>
      <c r="U65" s="160" t="str">
        <f t="shared" si="55"/>
        <v>CS Fullerton</v>
      </c>
      <c r="V65" s="181" t="str">
        <f>VLOOKUP(U64,ratings,2,0)-VLOOKUP(U65,ratings,2,0)</f>
        <v>#N/A</v>
      </c>
      <c r="W65" s="181"/>
      <c r="X65" s="174" t="str">
        <f t="shared" si="5"/>
        <v>#N/A</v>
      </c>
      <c r="Y65" s="175" t="str">
        <f t="shared" si="6"/>
        <v>#N/A</v>
      </c>
      <c r="Z65" s="182" t="str">
        <f>(W64/2)+(V64/2)</f>
        <v>#N/A</v>
      </c>
      <c r="AA65" s="6" t="str">
        <f>V65</f>
        <v>#N/A</v>
      </c>
      <c r="AB65" s="6"/>
      <c r="AC65" s="6"/>
      <c r="AD65" s="6"/>
    </row>
    <row r="66" ht="14.25" hidden="1" customHeight="1">
      <c r="A66" s="196"/>
      <c r="B66" s="7"/>
      <c r="C66" s="7"/>
      <c r="D66" s="7"/>
      <c r="E66" s="136"/>
      <c r="F66" s="136"/>
      <c r="G66" s="136"/>
      <c r="H66" s="136"/>
      <c r="I66" s="136"/>
      <c r="J66" s="136"/>
      <c r="K66" s="136"/>
      <c r="L66" s="137"/>
      <c r="M66" s="136"/>
      <c r="N66" s="136"/>
      <c r="O66" s="197"/>
      <c r="P66" s="6"/>
      <c r="Q66" s="6"/>
      <c r="R66" s="6"/>
      <c r="S66" s="6"/>
      <c r="T66" s="6"/>
      <c r="U66" s="6"/>
      <c r="V66" s="6"/>
      <c r="W66" s="6"/>
      <c r="X66" s="46"/>
      <c r="Y66" s="6"/>
      <c r="Z66" s="6"/>
      <c r="AA66" s="6"/>
      <c r="AB66" s="6"/>
      <c r="AC66" s="6"/>
      <c r="AD66" s="6"/>
    </row>
    <row r="67" ht="14.25" hidden="1" customHeight="1">
      <c r="A67" s="196"/>
      <c r="B67" s="7"/>
      <c r="C67" s="7"/>
      <c r="D67" s="7"/>
      <c r="E67" s="136"/>
      <c r="F67" s="136"/>
      <c r="G67" s="136"/>
      <c r="H67" s="136"/>
      <c r="I67" s="136"/>
      <c r="J67" s="136"/>
      <c r="K67" s="136"/>
      <c r="L67" s="137"/>
      <c r="M67" s="136"/>
      <c r="N67" s="136"/>
      <c r="O67" s="197"/>
      <c r="P67" s="6"/>
      <c r="Q67" s="6"/>
      <c r="R67" s="6"/>
      <c r="S67" s="6"/>
      <c r="T67" s="6"/>
      <c r="U67" s="6"/>
      <c r="V67" s="6"/>
      <c r="W67" s="6"/>
      <c r="X67" s="46"/>
      <c r="Y67" s="6"/>
      <c r="Z67" s="6"/>
      <c r="AA67" s="6"/>
      <c r="AB67" s="6"/>
      <c r="AC67" s="6"/>
      <c r="AD67" s="6"/>
    </row>
    <row r="68" ht="14.25" hidden="1" customHeight="1">
      <c r="A68" s="196"/>
      <c r="B68" s="7"/>
      <c r="C68" s="7"/>
      <c r="D68" s="7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97"/>
      <c r="P68" s="6"/>
      <c r="Q68" s="6"/>
      <c r="R68" s="6"/>
      <c r="S68" s="6"/>
      <c r="T68" s="6"/>
      <c r="U68" s="6"/>
      <c r="V68" s="6"/>
      <c r="W68" s="6"/>
      <c r="X68" s="46"/>
      <c r="Y68" s="6"/>
      <c r="Z68" s="6"/>
      <c r="AA68" s="6"/>
      <c r="AB68" s="6"/>
      <c r="AC68" s="6"/>
      <c r="AD68" s="6"/>
    </row>
    <row r="69" ht="14.25" hidden="1" customHeight="1">
      <c r="A69" s="196"/>
      <c r="B69" s="7"/>
      <c r="C69" s="7"/>
      <c r="D69" s="7"/>
      <c r="E69" s="136"/>
      <c r="F69" s="136"/>
      <c r="G69" s="136"/>
      <c r="H69" s="136"/>
      <c r="I69" s="136"/>
      <c r="J69" s="136"/>
      <c r="K69" s="136"/>
      <c r="L69" s="137"/>
      <c r="M69" s="136"/>
      <c r="N69" s="136"/>
      <c r="O69" s="197"/>
      <c r="P69" s="6"/>
      <c r="Q69" s="6"/>
      <c r="R69" s="6"/>
      <c r="S69" s="6"/>
      <c r="T69" s="6"/>
      <c r="U69" s="6"/>
      <c r="V69" s="6"/>
      <c r="W69" s="6"/>
      <c r="X69" s="46"/>
      <c r="Y69" s="6"/>
      <c r="Z69" s="6"/>
      <c r="AA69" s="6"/>
      <c r="AB69" s="6"/>
      <c r="AC69" s="6"/>
      <c r="AD69" s="6"/>
    </row>
    <row r="70" ht="14.25" hidden="1" customHeight="1">
      <c r="A70" s="196"/>
      <c r="B70" s="7"/>
      <c r="C70" s="7"/>
      <c r="D70" s="7"/>
      <c r="E70" s="136" t="str">
        <f>E51</f>
        <v>#N/A</v>
      </c>
      <c r="F70" s="136"/>
      <c r="G70" s="136" t="str">
        <f>G51</f>
        <v>#N/A</v>
      </c>
      <c r="H70" s="136"/>
      <c r="I70" s="136" t="str">
        <f>I51</f>
        <v>#N/A</v>
      </c>
      <c r="J70" s="136"/>
      <c r="K70" s="136" t="str">
        <f>K51</f>
        <v>#N/A</v>
      </c>
      <c r="L70" s="137"/>
      <c r="M70" s="136" t="str">
        <f>M51</f>
        <v>#N/A</v>
      </c>
      <c r="N70" s="136"/>
      <c r="O70" s="197" t="str">
        <f>O51</f>
        <v>#N/A</v>
      </c>
      <c r="P70" s="6"/>
      <c r="Q70" s="6"/>
      <c r="R70" s="6"/>
      <c r="S70" s="6"/>
      <c r="T70" s="6"/>
      <c r="U70" s="6"/>
      <c r="V70" s="6"/>
      <c r="W70" s="6"/>
      <c r="X70" s="46"/>
      <c r="Y70" s="6"/>
      <c r="Z70" s="6"/>
      <c r="AA70" s="6"/>
      <c r="AB70" s="6"/>
      <c r="AC70" s="6"/>
      <c r="AD70" s="6"/>
    </row>
    <row r="71" ht="14.25" hidden="1" customHeight="1">
      <c r="A71" s="198" t="s">
        <v>19</v>
      </c>
      <c r="B71" s="7"/>
      <c r="C71" s="7"/>
      <c r="D71" s="4" t="s">
        <v>2</v>
      </c>
      <c r="E71" s="3" t="s">
        <v>3</v>
      </c>
      <c r="F71" s="136"/>
      <c r="G71" s="3" t="s">
        <v>5</v>
      </c>
      <c r="H71" s="136"/>
      <c r="I71" s="3" t="s">
        <v>6</v>
      </c>
      <c r="J71" s="136"/>
      <c r="K71" s="3" t="s">
        <v>7</v>
      </c>
      <c r="L71" s="137"/>
      <c r="M71" s="5" t="s">
        <v>9</v>
      </c>
      <c r="N71" s="136"/>
      <c r="O71" s="199" t="s">
        <v>10</v>
      </c>
      <c r="P71" s="6"/>
      <c r="Q71" s="6"/>
      <c r="R71" s="6"/>
      <c r="S71" s="6"/>
      <c r="T71" s="6"/>
      <c r="U71" s="2" t="s">
        <v>12</v>
      </c>
      <c r="V71" s="2" t="s">
        <v>13</v>
      </c>
      <c r="W71" s="2" t="s">
        <v>14</v>
      </c>
      <c r="X71" s="200" t="s">
        <v>15</v>
      </c>
      <c r="Y71" s="2" t="s">
        <v>16</v>
      </c>
      <c r="Z71" s="2" t="s">
        <v>17</v>
      </c>
      <c r="AA71" s="6"/>
      <c r="AB71" s="6"/>
      <c r="AC71" s="6"/>
      <c r="AD71" s="6"/>
    </row>
    <row r="72" ht="14.25" hidden="1" customHeight="1">
      <c r="A72" s="196"/>
      <c r="B72" s="37" t="s">
        <v>19</v>
      </c>
      <c r="C72" s="37">
        <v>16.0</v>
      </c>
      <c r="D72" s="37" t="s">
        <v>348</v>
      </c>
      <c r="E72" s="136" t="str">
        <f>E70*$R72</f>
        <v>#N/A</v>
      </c>
      <c r="F72" s="136"/>
      <c r="G72" s="136" t="str">
        <f>G70*$R72</f>
        <v>#N/A</v>
      </c>
      <c r="H72" s="136"/>
      <c r="I72" s="136" t="str">
        <f>I70*$R72</f>
        <v>#N/A</v>
      </c>
      <c r="J72" s="136"/>
      <c r="K72" s="136" t="str">
        <f>K70*$R72</f>
        <v>#N/A</v>
      </c>
      <c r="L72" s="15" t="str">
        <f t="shared" ref="L72:L73" si="57">1/K72</f>
        <v>#N/A</v>
      </c>
      <c r="M72" s="136" t="str">
        <f>M70*$R72</f>
        <v>#N/A</v>
      </c>
      <c r="N72" s="136"/>
      <c r="O72" s="197" t="str">
        <f>O70*$R72</f>
        <v>#N/A</v>
      </c>
      <c r="P72" s="172" t="str">
        <f t="shared" ref="P72:P73" si="58">1/O72</f>
        <v>#N/A</v>
      </c>
      <c r="Q72" s="6"/>
      <c r="R72" s="139" t="str">
        <f>_xlfn.NORM.DIST(0,VLOOKUP(D73,ratings,2,0)-VLOOKUP(D72,ratings,2,0),$A$1,1)</f>
        <v>#N/A</v>
      </c>
      <c r="S72" s="6"/>
      <c r="T72" s="6">
        <f t="shared" ref="T72:U72" si="56">C72</f>
        <v>16</v>
      </c>
      <c r="U72" s="6" t="str">
        <f t="shared" si="56"/>
        <v>Wright State</v>
      </c>
      <c r="V72" s="173" t="str">
        <f>VLOOKUP($U73,ratings,2,0)-VLOOKUP($U72,ratings,2,0)</f>
        <v>#N/A</v>
      </c>
      <c r="W72" s="173" t="str">
        <f>VLOOKUP($U73,ratings22,3,0)+VLOOKUP($U72,ratings22,3,0)-144</f>
        <v>#N/A</v>
      </c>
      <c r="X72" s="174" t="str">
        <f t="shared" ref="X72:X73" si="60">_xlfn.NORM.DIST(0,V72,12.5,1)</f>
        <v>#N/A</v>
      </c>
      <c r="Y72" s="175" t="str">
        <f t="shared" ref="Y72:Y73" si="61">IF(X72&gt;0.5,-(X72/(1-X72)),(1-X72)/X72)*100</f>
        <v>#N/A</v>
      </c>
      <c r="Z72" s="176" t="str">
        <f>(W72/2)+(V73/2)</f>
        <v>#N/A</v>
      </c>
      <c r="AA72" s="6" t="str">
        <f>W72</f>
        <v>#N/A</v>
      </c>
      <c r="AB72" s="6"/>
      <c r="AC72" s="6"/>
      <c r="AD72" s="6"/>
    </row>
    <row r="73" ht="14.25" hidden="1" customHeight="1">
      <c r="A73" s="196"/>
      <c r="B73" s="37" t="s">
        <v>19</v>
      </c>
      <c r="C73" s="37">
        <v>16.0</v>
      </c>
      <c r="D73" s="184" t="s">
        <v>372</v>
      </c>
      <c r="E73" s="136" t="str">
        <f>E70*$R73</f>
        <v>#N/A</v>
      </c>
      <c r="F73" s="136"/>
      <c r="G73" s="136" t="str">
        <f>G70*$R73</f>
        <v>#N/A</v>
      </c>
      <c r="H73" s="136"/>
      <c r="I73" s="136" t="str">
        <f>I70*$R73</f>
        <v>#N/A</v>
      </c>
      <c r="J73" s="136"/>
      <c r="K73" s="136" t="str">
        <f>K70*$R73</f>
        <v>#N/A</v>
      </c>
      <c r="L73" s="15" t="str">
        <f t="shared" si="57"/>
        <v>#N/A</v>
      </c>
      <c r="M73" s="136" t="str">
        <f>M70*$R73</f>
        <v>#N/A</v>
      </c>
      <c r="N73" s="136"/>
      <c r="O73" s="197" t="str">
        <f>O70*$R73</f>
        <v>#N/A</v>
      </c>
      <c r="P73" s="172" t="str">
        <f t="shared" si="58"/>
        <v>#N/A</v>
      </c>
      <c r="Q73" s="6"/>
      <c r="R73" s="141" t="str">
        <f>_xlfn.NORM.DIST(0,VLOOKUP(D72,ratings,2,0)-VLOOKUP(D73,ratings,2,0),$A$1,1)</f>
        <v>#N/A</v>
      </c>
      <c r="S73" s="6"/>
      <c r="T73" s="6">
        <f t="shared" ref="T73:U73" si="59">C73</f>
        <v>16</v>
      </c>
      <c r="U73" s="160" t="str">
        <f t="shared" si="59"/>
        <v>Bryant U</v>
      </c>
      <c r="V73" s="181" t="str">
        <f>VLOOKUP(U72,ratings,2,0)-VLOOKUP(U73,ratings,2,0)</f>
        <v>#N/A</v>
      </c>
      <c r="W73" s="181"/>
      <c r="X73" s="174" t="str">
        <f t="shared" si="60"/>
        <v>#N/A</v>
      </c>
      <c r="Y73" s="175" t="str">
        <f t="shared" si="61"/>
        <v>#N/A</v>
      </c>
      <c r="Z73" s="182" t="str">
        <f>(W72/2)+(V72/2)</f>
        <v>#N/A</v>
      </c>
      <c r="AA73" s="6" t="str">
        <f>V73</f>
        <v>#N/A</v>
      </c>
      <c r="AB73" s="6"/>
      <c r="AC73" s="6"/>
      <c r="AD73" s="6"/>
    </row>
    <row r="74" ht="14.25" hidden="1" customHeight="1">
      <c r="A74" s="196"/>
      <c r="B74" s="7"/>
      <c r="C74" s="7"/>
      <c r="D74" s="7"/>
      <c r="E74" s="136"/>
      <c r="F74" s="136"/>
      <c r="G74" s="136"/>
      <c r="H74" s="136"/>
      <c r="I74" s="136"/>
      <c r="J74" s="136"/>
      <c r="K74" s="136"/>
      <c r="L74" s="137"/>
      <c r="M74" s="136"/>
      <c r="N74" s="136"/>
      <c r="O74" s="197"/>
      <c r="P74" s="6"/>
      <c r="Q74" s="6"/>
      <c r="R74" s="6"/>
      <c r="S74" s="6"/>
      <c r="T74" s="6"/>
      <c r="U74" s="6"/>
      <c r="V74" s="6"/>
      <c r="W74" s="6"/>
      <c r="X74" s="46"/>
      <c r="Y74" s="6"/>
      <c r="Z74" s="6"/>
      <c r="AA74" s="6"/>
      <c r="AB74" s="6"/>
      <c r="AC74" s="6"/>
      <c r="AD74" s="6"/>
    </row>
    <row r="75" ht="14.25" hidden="1" customHeight="1">
      <c r="A75" s="196"/>
      <c r="B75" s="7"/>
      <c r="C75" s="7"/>
      <c r="D75" s="7"/>
      <c r="E75" s="136" t="str">
        <f>E59</f>
        <v>#N/A</v>
      </c>
      <c r="F75" s="136"/>
      <c r="G75" s="136" t="str">
        <f>G59</f>
        <v>#N/A</v>
      </c>
      <c r="H75" s="136"/>
      <c r="I75" s="136" t="str">
        <f>I59</f>
        <v>#N/A</v>
      </c>
      <c r="J75" s="136"/>
      <c r="K75" s="136" t="str">
        <f>K59</f>
        <v>#N/A</v>
      </c>
      <c r="L75" s="137"/>
      <c r="M75" s="136" t="str">
        <f>M59</f>
        <v>#N/A</v>
      </c>
      <c r="N75" s="136"/>
      <c r="O75" s="197" t="str">
        <f>O59</f>
        <v>#N/A</v>
      </c>
      <c r="P75" s="6"/>
      <c r="Q75" s="6"/>
      <c r="R75" s="6"/>
      <c r="S75" s="6"/>
      <c r="T75" s="6"/>
      <c r="U75" s="6"/>
      <c r="V75" s="6"/>
      <c r="W75" s="6"/>
      <c r="X75" s="46"/>
      <c r="Y75" s="6"/>
      <c r="Z75" s="6"/>
      <c r="AA75" s="6"/>
      <c r="AB75" s="6"/>
      <c r="AC75" s="6"/>
      <c r="AD75" s="6"/>
    </row>
    <row r="76" ht="14.25" hidden="1" customHeight="1">
      <c r="A76" s="196"/>
      <c r="B76" s="7"/>
      <c r="C76" s="7"/>
      <c r="D76" s="4" t="s">
        <v>2</v>
      </c>
      <c r="E76" s="3" t="s">
        <v>3</v>
      </c>
      <c r="F76" s="136"/>
      <c r="G76" s="3" t="s">
        <v>5</v>
      </c>
      <c r="H76" s="136"/>
      <c r="I76" s="3" t="s">
        <v>6</v>
      </c>
      <c r="J76" s="136"/>
      <c r="K76" s="3" t="s">
        <v>7</v>
      </c>
      <c r="L76" s="137"/>
      <c r="M76" s="5" t="s">
        <v>9</v>
      </c>
      <c r="N76" s="136"/>
      <c r="O76" s="199" t="s">
        <v>10</v>
      </c>
      <c r="P76" s="6"/>
      <c r="Q76" s="6"/>
      <c r="R76" s="6"/>
      <c r="S76" s="6"/>
      <c r="T76" s="6"/>
      <c r="U76" s="2" t="s">
        <v>12</v>
      </c>
      <c r="V76" s="2" t="s">
        <v>13</v>
      </c>
      <c r="W76" s="2" t="s">
        <v>14</v>
      </c>
      <c r="X76" s="200" t="s">
        <v>15</v>
      </c>
      <c r="Y76" s="2" t="s">
        <v>16</v>
      </c>
      <c r="Z76" s="2" t="s">
        <v>17</v>
      </c>
      <c r="AA76" s="6"/>
      <c r="AB76" s="6"/>
      <c r="AC76" s="6"/>
      <c r="AD76" s="6"/>
    </row>
    <row r="77" ht="14.25" hidden="1" customHeight="1">
      <c r="A77" s="198" t="s">
        <v>30</v>
      </c>
      <c r="B77" s="37" t="s">
        <v>30</v>
      </c>
      <c r="C77" s="37">
        <v>11.0</v>
      </c>
      <c r="D77" s="37" t="s">
        <v>373</v>
      </c>
      <c r="E77" s="136" t="str">
        <f>E75*$R77</f>
        <v>#N/A</v>
      </c>
      <c r="F77" s="136"/>
      <c r="G77" s="136" t="str">
        <f>G75*$R77</f>
        <v>#N/A</v>
      </c>
      <c r="H77" s="136"/>
      <c r="I77" s="136" t="str">
        <f>I75*$R77</f>
        <v>#N/A</v>
      </c>
      <c r="J77" s="136"/>
      <c r="K77" s="136" t="str">
        <f>K75*$R77</f>
        <v>#N/A</v>
      </c>
      <c r="L77" s="15" t="str">
        <f t="shared" ref="L77:L78" si="63">1/K77</f>
        <v>#N/A</v>
      </c>
      <c r="M77" s="136" t="str">
        <f>M75*$R77</f>
        <v>#N/A</v>
      </c>
      <c r="N77" s="136"/>
      <c r="O77" s="197" t="str">
        <f>O75*$R77</f>
        <v>#N/A</v>
      </c>
      <c r="P77" s="172" t="str">
        <f t="shared" ref="P77:P78" si="64">1/O77</f>
        <v>#N/A</v>
      </c>
      <c r="Q77" s="6"/>
      <c r="R77" s="139" t="str">
        <f>_xlfn.NORM.DIST(0,VLOOKUP(D78,ratings,2,0)-VLOOKUP(D77,ratings,2,0),$A$1,1)</f>
        <v>#N/A</v>
      </c>
      <c r="S77" s="6"/>
      <c r="T77" s="6">
        <f t="shared" ref="T77:U77" si="62">C77</f>
        <v>11</v>
      </c>
      <c r="U77" s="6" t="str">
        <f t="shared" si="62"/>
        <v>Rutgers</v>
      </c>
      <c r="V77" s="173" t="str">
        <f>VLOOKUP($U78,ratings,2,0)-VLOOKUP($U77,ratings,2,0)</f>
        <v>#N/A</v>
      </c>
      <c r="W77" s="173" t="str">
        <f>VLOOKUP($U78,ratings20,3,0)+VLOOKUP($U77,ratings20,3,0)-144</f>
        <v>#N/A</v>
      </c>
      <c r="X77" s="174" t="str">
        <f t="shared" ref="X77:X78" si="66">_xlfn.NORM.DIST(0,V77,12.5,1)</f>
        <v>#N/A</v>
      </c>
      <c r="Y77" s="175" t="str">
        <f t="shared" ref="Y77:Y78" si="67">IF(X77&gt;0.5,-(X77/(1-X77)),(1-X77)/X77)*100</f>
        <v>#N/A</v>
      </c>
      <c r="Z77" s="176" t="str">
        <f>(W77/2)+(V78/2)</f>
        <v>#N/A</v>
      </c>
      <c r="AA77" s="6" t="str">
        <f>W77</f>
        <v>#N/A</v>
      </c>
      <c r="AB77" s="6"/>
      <c r="AC77" s="6"/>
      <c r="AD77" s="6"/>
    </row>
    <row r="78" ht="14.25" hidden="1" customHeight="1">
      <c r="A78" s="196"/>
      <c r="B78" s="37" t="s">
        <v>30</v>
      </c>
      <c r="C78" s="37">
        <v>11.0</v>
      </c>
      <c r="D78" s="184" t="s">
        <v>369</v>
      </c>
      <c r="E78" s="136" t="str">
        <f>E75*$R78</f>
        <v>#N/A</v>
      </c>
      <c r="F78" s="136"/>
      <c r="G78" s="136" t="str">
        <f>G75*$R78</f>
        <v>#N/A</v>
      </c>
      <c r="H78" s="136"/>
      <c r="I78" s="136" t="str">
        <f>I75*$R78</f>
        <v>#N/A</v>
      </c>
      <c r="J78" s="136"/>
      <c r="K78" s="136" t="str">
        <f>K75*$R78</f>
        <v>#N/A</v>
      </c>
      <c r="L78" s="15" t="str">
        <f t="shared" si="63"/>
        <v>#N/A</v>
      </c>
      <c r="M78" s="136" t="str">
        <f>M75*$R78</f>
        <v>#N/A</v>
      </c>
      <c r="N78" s="136"/>
      <c r="O78" s="197" t="str">
        <f>O75*$R78</f>
        <v>#N/A</v>
      </c>
      <c r="P78" s="172" t="str">
        <f t="shared" si="64"/>
        <v>#N/A</v>
      </c>
      <c r="Q78" s="6"/>
      <c r="R78" s="141" t="str">
        <f>_xlfn.NORM.DIST(0,VLOOKUP(D77,ratings,2,0)-VLOOKUP(D78,ratings,2,0),$A$1,1)</f>
        <v>#N/A</v>
      </c>
      <c r="S78" s="6"/>
      <c r="T78" s="6">
        <f t="shared" ref="T78:U78" si="65">C78</f>
        <v>11</v>
      </c>
      <c r="U78" s="160" t="str">
        <f t="shared" si="65"/>
        <v>Notre Dame</v>
      </c>
      <c r="V78" s="181" t="str">
        <f>VLOOKUP(U77,ratings,2,0)-VLOOKUP(U78,ratings,2,0)</f>
        <v>#N/A</v>
      </c>
      <c r="W78" s="181"/>
      <c r="X78" s="174" t="str">
        <f t="shared" si="66"/>
        <v>#N/A</v>
      </c>
      <c r="Y78" s="175" t="str">
        <f t="shared" si="67"/>
        <v>#N/A</v>
      </c>
      <c r="Z78" s="182" t="str">
        <f>(W77/2)+(V77/2)</f>
        <v>#N/A</v>
      </c>
      <c r="AA78" s="6" t="str">
        <f>V78</f>
        <v>#N/A</v>
      </c>
      <c r="AB78" s="6"/>
      <c r="AC78" s="6"/>
      <c r="AD78" s="6"/>
    </row>
    <row r="79" ht="14.25" hidden="1" customHeight="1">
      <c r="A79" s="196"/>
      <c r="B79" s="7"/>
      <c r="C79" s="7"/>
      <c r="D79" s="7"/>
      <c r="E79" s="136"/>
      <c r="F79" s="136"/>
      <c r="G79" s="136"/>
      <c r="H79" s="136"/>
      <c r="I79" s="136"/>
      <c r="J79" s="136"/>
      <c r="K79" s="136"/>
      <c r="L79" s="137"/>
      <c r="M79" s="136"/>
      <c r="N79" s="136"/>
      <c r="O79" s="197"/>
      <c r="P79" s="6"/>
      <c r="Q79" s="6"/>
      <c r="R79" s="6"/>
      <c r="S79" s="6"/>
      <c r="T79" s="6"/>
      <c r="U79" s="6"/>
      <c r="V79" s="6"/>
      <c r="W79" s="6"/>
      <c r="X79" s="46"/>
      <c r="Y79" s="6"/>
      <c r="Z79" s="6"/>
      <c r="AA79" s="6"/>
      <c r="AB79" s="6"/>
      <c r="AC79" s="6"/>
      <c r="AD79" s="6"/>
    </row>
    <row r="80" ht="14.25" hidden="1" customHeight="1">
      <c r="A80" s="196"/>
      <c r="B80" s="7"/>
      <c r="C80" s="7"/>
      <c r="D80" s="7"/>
      <c r="E80" s="136" t="str">
        <f>E35</f>
        <v>#N/A</v>
      </c>
      <c r="F80" s="136"/>
      <c r="G80" s="136" t="str">
        <f>G35</f>
        <v>#N/A</v>
      </c>
      <c r="H80" s="136"/>
      <c r="I80" s="136" t="str">
        <f>I35</f>
        <v>#N/A</v>
      </c>
      <c r="J80" s="136"/>
      <c r="K80" s="136" t="str">
        <f>K35</f>
        <v>#N/A</v>
      </c>
      <c r="L80" s="137"/>
      <c r="M80" s="136" t="str">
        <f>M35</f>
        <v>#N/A</v>
      </c>
      <c r="N80" s="136"/>
      <c r="O80" s="197" t="str">
        <f>O35</f>
        <v>#N/A</v>
      </c>
      <c r="P80" s="6"/>
      <c r="Q80" s="6"/>
      <c r="R80" s="6"/>
      <c r="S80" s="6"/>
      <c r="T80" s="6"/>
      <c r="U80" s="6"/>
      <c r="V80" s="6"/>
      <c r="W80" s="6"/>
      <c r="X80" s="46"/>
      <c r="Y80" s="6"/>
      <c r="Z80" s="6"/>
      <c r="AA80" s="6"/>
      <c r="AB80" s="6"/>
      <c r="AC80" s="6"/>
      <c r="AD80" s="6"/>
    </row>
    <row r="81" ht="14.25" hidden="1" customHeight="1">
      <c r="A81" s="196"/>
      <c r="B81" s="7"/>
      <c r="C81" s="7"/>
      <c r="D81" s="4" t="s">
        <v>2</v>
      </c>
      <c r="E81" s="3" t="s">
        <v>3</v>
      </c>
      <c r="F81" s="136"/>
      <c r="G81" s="3" t="s">
        <v>5</v>
      </c>
      <c r="H81" s="136"/>
      <c r="I81" s="3" t="s">
        <v>6</v>
      </c>
      <c r="J81" s="136"/>
      <c r="K81" s="3" t="s">
        <v>7</v>
      </c>
      <c r="L81" s="137"/>
      <c r="M81" s="5" t="s">
        <v>9</v>
      </c>
      <c r="N81" s="136"/>
      <c r="O81" s="199" t="s">
        <v>10</v>
      </c>
      <c r="P81" s="6"/>
      <c r="Q81" s="6"/>
      <c r="R81" s="6"/>
      <c r="S81" s="6"/>
      <c r="T81" s="6"/>
      <c r="U81" s="2" t="s">
        <v>12</v>
      </c>
      <c r="V81" s="2" t="s">
        <v>13</v>
      </c>
      <c r="W81" s="2" t="s">
        <v>14</v>
      </c>
      <c r="X81" s="200" t="s">
        <v>15</v>
      </c>
      <c r="Y81" s="2" t="s">
        <v>16</v>
      </c>
      <c r="Z81" s="2" t="s">
        <v>17</v>
      </c>
      <c r="AA81" s="6"/>
      <c r="AB81" s="6"/>
      <c r="AC81" s="6"/>
      <c r="AD81" s="6"/>
    </row>
    <row r="82" ht="14.25" hidden="1" customHeight="1">
      <c r="A82" s="198" t="s">
        <v>26</v>
      </c>
      <c r="B82" s="37" t="s">
        <v>26</v>
      </c>
      <c r="C82" s="37">
        <v>16.0</v>
      </c>
      <c r="D82" s="37" t="s">
        <v>316</v>
      </c>
      <c r="E82" s="136" t="str">
        <f>E80*$R82</f>
        <v>#N/A</v>
      </c>
      <c r="F82" s="136"/>
      <c r="G82" s="136" t="str">
        <f>G80*$R82</f>
        <v>#N/A</v>
      </c>
      <c r="H82" s="136"/>
      <c r="I82" s="136" t="str">
        <f>I80*$R82</f>
        <v>#N/A</v>
      </c>
      <c r="J82" s="136"/>
      <c r="K82" s="136" t="str">
        <f>K80*$R82</f>
        <v>#N/A</v>
      </c>
      <c r="L82" s="15" t="str">
        <f t="shared" ref="L82:L83" si="69">1/K82</f>
        <v>#N/A</v>
      </c>
      <c r="M82" s="136" t="str">
        <f>M80*$R82</f>
        <v>#N/A</v>
      </c>
      <c r="N82" s="136"/>
      <c r="O82" s="197" t="str">
        <f>O80*$R82</f>
        <v>#N/A</v>
      </c>
      <c r="P82" s="172" t="str">
        <f t="shared" ref="P82:P83" si="70">1/O82</f>
        <v>#N/A</v>
      </c>
      <c r="Q82" s="6"/>
      <c r="R82" s="139" t="str">
        <f>_xlfn.NORM.DIST(0,VLOOKUP(D83,ratings,2,0)-VLOOKUP(D82,ratings,2,0),$A$1,1)</f>
        <v>#N/A</v>
      </c>
      <c r="S82" s="6"/>
      <c r="T82" s="6">
        <f t="shared" ref="T82:U82" si="68">C82</f>
        <v>16</v>
      </c>
      <c r="U82" s="6" t="str">
        <f t="shared" si="68"/>
        <v>Texas Southern</v>
      </c>
      <c r="V82" s="173" t="str">
        <f>VLOOKUP($U83,ratings,2,0)-VLOOKUP($U82,ratings,2,0)</f>
        <v>#N/A</v>
      </c>
      <c r="W82" s="173" t="str">
        <f>VLOOKUP($U83,ratings20,3,0)+VLOOKUP($U82,ratings20,3,0)-144</f>
        <v>#N/A</v>
      </c>
      <c r="X82" s="174" t="str">
        <f t="shared" ref="X82:X83" si="72">_xlfn.NORM.DIST(0,V82,12.5,1)</f>
        <v>#N/A</v>
      </c>
      <c r="Y82" s="175" t="str">
        <f t="shared" ref="Y82:Y83" si="73">IF(X82&gt;0.5,-(X82/(1-X82)),(1-X82)/X82)*100</f>
        <v>#N/A</v>
      </c>
      <c r="Z82" s="176" t="str">
        <f>(W82/2)+(V83/2)</f>
        <v>#N/A</v>
      </c>
      <c r="AA82" s="6" t="str">
        <f>W82</f>
        <v>#N/A</v>
      </c>
      <c r="AB82" s="6"/>
      <c r="AC82" s="6"/>
      <c r="AD82" s="6"/>
    </row>
    <row r="83" ht="14.25" hidden="1" customHeight="1">
      <c r="A83" s="196"/>
      <c r="B83" s="37" t="s">
        <v>26</v>
      </c>
      <c r="C83" s="37">
        <v>16.0</v>
      </c>
      <c r="D83" s="184" t="s">
        <v>305</v>
      </c>
      <c r="E83" s="136" t="str">
        <f>E80*$R83</f>
        <v>#N/A</v>
      </c>
      <c r="F83" s="136"/>
      <c r="G83" s="136" t="str">
        <f>G80*$R83</f>
        <v>#N/A</v>
      </c>
      <c r="H83" s="136"/>
      <c r="I83" s="136" t="str">
        <f>I80*$R83</f>
        <v>#N/A</v>
      </c>
      <c r="J83" s="136"/>
      <c r="K83" s="136" t="str">
        <f>K80*$R83</f>
        <v>#N/A</v>
      </c>
      <c r="L83" s="15" t="str">
        <f t="shared" si="69"/>
        <v>#N/A</v>
      </c>
      <c r="M83" s="136" t="str">
        <f>M80*$R83</f>
        <v>#N/A</v>
      </c>
      <c r="N83" s="136"/>
      <c r="O83" s="197" t="str">
        <f>O80*$R83</f>
        <v>#N/A</v>
      </c>
      <c r="P83" s="172" t="str">
        <f t="shared" si="70"/>
        <v>#N/A</v>
      </c>
      <c r="Q83" s="6"/>
      <c r="R83" s="141" t="str">
        <f>_xlfn.NORM.DIST(0,VLOOKUP(D82,ratings,2,0)-VLOOKUP(D83,ratings,2,0),$A$1,1)</f>
        <v>#N/A</v>
      </c>
      <c r="S83" s="6"/>
      <c r="T83" s="6">
        <f t="shared" ref="T83:U83" si="71">C83</f>
        <v>16</v>
      </c>
      <c r="U83" s="160" t="str">
        <f t="shared" si="71"/>
        <v>Texas A&amp;M-CC</v>
      </c>
      <c r="V83" s="181" t="str">
        <f>VLOOKUP(U82,ratings,2,0)-VLOOKUP(U83,ratings,2,0)</f>
        <v>#N/A</v>
      </c>
      <c r="W83" s="181"/>
      <c r="X83" s="174" t="str">
        <f t="shared" si="72"/>
        <v>#N/A</v>
      </c>
      <c r="Y83" s="175" t="str">
        <f t="shared" si="73"/>
        <v>#N/A</v>
      </c>
      <c r="Z83" s="182" t="str">
        <f>(W82/2)+(V82/2)</f>
        <v>#N/A</v>
      </c>
      <c r="AA83" s="6" t="str">
        <f>V83</f>
        <v>#N/A</v>
      </c>
      <c r="AB83" s="6"/>
      <c r="AC83" s="6"/>
      <c r="AD83" s="6"/>
    </row>
    <row r="84" ht="14.25" hidden="1" customHeight="1">
      <c r="A84" s="196"/>
      <c r="B84" s="7"/>
      <c r="C84" s="7"/>
      <c r="D84" s="7"/>
      <c r="E84" s="136"/>
      <c r="F84" s="136"/>
      <c r="G84" s="136"/>
      <c r="H84" s="136"/>
      <c r="I84" s="136"/>
      <c r="J84" s="136"/>
      <c r="K84" s="136"/>
      <c r="L84" s="137"/>
      <c r="M84" s="136"/>
      <c r="N84" s="136"/>
      <c r="O84" s="197"/>
      <c r="P84" s="6"/>
      <c r="Q84" s="6"/>
      <c r="R84" s="6"/>
      <c r="S84" s="6"/>
      <c r="T84" s="6"/>
      <c r="U84" s="6"/>
      <c r="V84" s="6"/>
      <c r="W84" s="6"/>
      <c r="X84" s="46"/>
      <c r="Y84" s="6"/>
      <c r="Z84" s="6"/>
      <c r="AA84" s="6"/>
      <c r="AB84" s="6"/>
      <c r="AC84" s="6"/>
      <c r="AD84" s="6"/>
    </row>
    <row r="85" ht="14.25" hidden="1" customHeight="1">
      <c r="A85" s="196"/>
      <c r="B85" s="7"/>
      <c r="C85" s="7"/>
      <c r="D85" s="7"/>
      <c r="E85" s="136" t="str">
        <f>E43</f>
        <v>#N/A</v>
      </c>
      <c r="F85" s="136"/>
      <c r="G85" s="136" t="str">
        <f>G43</f>
        <v>#N/A</v>
      </c>
      <c r="H85" s="136"/>
      <c r="I85" s="136" t="str">
        <f>I43</f>
        <v>#N/A</v>
      </c>
      <c r="J85" s="136"/>
      <c r="K85" s="136" t="str">
        <f>K43</f>
        <v>#N/A</v>
      </c>
      <c r="L85" s="137"/>
      <c r="M85" s="136" t="str">
        <f>M43</f>
        <v>#N/A</v>
      </c>
      <c r="N85" s="136"/>
      <c r="O85" s="197" t="str">
        <f>O43</f>
        <v>#N/A</v>
      </c>
      <c r="P85" s="6"/>
      <c r="Q85" s="6"/>
      <c r="R85" s="6"/>
      <c r="S85" s="6"/>
      <c r="T85" s="6"/>
      <c r="U85" s="6"/>
      <c r="V85" s="6"/>
      <c r="W85" s="6"/>
      <c r="X85" s="46"/>
      <c r="Y85" s="6"/>
      <c r="Z85" s="6"/>
      <c r="AA85" s="6"/>
      <c r="AB85" s="6"/>
      <c r="AC85" s="6"/>
      <c r="AD85" s="6"/>
    </row>
    <row r="86" ht="14.25" hidden="1" customHeight="1">
      <c r="A86" s="196"/>
      <c r="B86" s="7"/>
      <c r="C86" s="7"/>
      <c r="D86" s="4" t="s">
        <v>2</v>
      </c>
      <c r="E86" s="3" t="s">
        <v>3</v>
      </c>
      <c r="F86" s="136"/>
      <c r="G86" s="3" t="s">
        <v>5</v>
      </c>
      <c r="H86" s="136"/>
      <c r="I86" s="3" t="s">
        <v>6</v>
      </c>
      <c r="J86" s="136"/>
      <c r="K86" s="3" t="s">
        <v>7</v>
      </c>
      <c r="L86" s="137"/>
      <c r="M86" s="5" t="s">
        <v>9</v>
      </c>
      <c r="N86" s="136"/>
      <c r="O86" s="199" t="s">
        <v>10</v>
      </c>
      <c r="P86" s="6"/>
      <c r="Q86" s="6"/>
      <c r="R86" s="6"/>
      <c r="S86" s="6"/>
      <c r="T86" s="6"/>
      <c r="U86" s="2" t="s">
        <v>12</v>
      </c>
      <c r="V86" s="2" t="s">
        <v>13</v>
      </c>
      <c r="W86" s="2" t="s">
        <v>14</v>
      </c>
      <c r="X86" s="200" t="s">
        <v>15</v>
      </c>
      <c r="Y86" s="2" t="s">
        <v>16</v>
      </c>
      <c r="Z86" s="2" t="s">
        <v>17</v>
      </c>
      <c r="AA86" s="6"/>
      <c r="AB86" s="6"/>
      <c r="AC86" s="6"/>
      <c r="AD86" s="6"/>
    </row>
    <row r="87" ht="14.25" hidden="1" customHeight="1">
      <c r="A87" s="198" t="s">
        <v>28</v>
      </c>
      <c r="B87" s="37" t="s">
        <v>28</v>
      </c>
      <c r="C87" s="37">
        <v>12.0</v>
      </c>
      <c r="D87" s="37" t="s">
        <v>374</v>
      </c>
      <c r="E87" s="136" t="str">
        <f>E85*$R87</f>
        <v>#N/A</v>
      </c>
      <c r="F87" s="136"/>
      <c r="G87" s="136" t="str">
        <f>G85*$R87</f>
        <v>#N/A</v>
      </c>
      <c r="H87" s="136"/>
      <c r="I87" s="136" t="str">
        <f>I85*$R87</f>
        <v>#N/A</v>
      </c>
      <c r="J87" s="136"/>
      <c r="K87" s="136" t="str">
        <f>K85*$R87</f>
        <v>#N/A</v>
      </c>
      <c r="L87" s="15" t="str">
        <f t="shared" ref="L87:L88" si="75">1/K87</f>
        <v>#N/A</v>
      </c>
      <c r="M87" s="136" t="str">
        <f>M85*$R87</f>
        <v>#N/A</v>
      </c>
      <c r="N87" s="136"/>
      <c r="O87" s="197" t="str">
        <f>O85*$R87</f>
        <v>#N/A</v>
      </c>
      <c r="P87" s="172" t="str">
        <f t="shared" ref="P87:P88" si="76">1/O87</f>
        <v>#N/A</v>
      </c>
      <c r="Q87" s="6"/>
      <c r="R87" s="139" t="str">
        <f>_xlfn.NORM.DIST(0,VLOOKUP(D88,ratings,2,0)-VLOOKUP(D87,ratings,2,0),$A$1,1)</f>
        <v>#N/A</v>
      </c>
      <c r="S87" s="6"/>
      <c r="T87" s="6">
        <f t="shared" ref="T87:U87" si="74">C87</f>
        <v>12</v>
      </c>
      <c r="U87" s="6" t="str">
        <f t="shared" si="74"/>
        <v>Wyoming</v>
      </c>
      <c r="V87" s="173" t="str">
        <f>VLOOKUP($U88,ratings,2,0)-VLOOKUP($U87,ratings,2,0)</f>
        <v>#N/A</v>
      </c>
      <c r="W87" s="173" t="str">
        <f>VLOOKUP($U88,ratings22,3,0)+VLOOKUP($U87,ratings22,3,0)-144</f>
        <v>#N/A</v>
      </c>
      <c r="X87" s="174" t="str">
        <f t="shared" ref="X87:X88" si="78">_xlfn.NORM.DIST(0,V87,12.5,1)</f>
        <v>#N/A</v>
      </c>
      <c r="Y87" s="175" t="str">
        <f t="shared" ref="Y87:Y88" si="79">IF(X87&gt;0.5,-(X87/(1-X87)),(1-X87)/X87)*100</f>
        <v>#N/A</v>
      </c>
      <c r="Z87" s="176" t="str">
        <f>(W87/2)+(V88/2)</f>
        <v>#N/A</v>
      </c>
      <c r="AA87" s="6" t="str">
        <f>W87</f>
        <v>#N/A</v>
      </c>
      <c r="AB87" s="6"/>
      <c r="AC87" s="6"/>
      <c r="AD87" s="6"/>
    </row>
    <row r="88" ht="14.25" hidden="1" customHeight="1">
      <c r="A88" s="196"/>
      <c r="B88" s="37" t="s">
        <v>28</v>
      </c>
      <c r="C88" s="37">
        <v>12.0</v>
      </c>
      <c r="D88" s="184" t="s">
        <v>327</v>
      </c>
      <c r="E88" s="136" t="str">
        <f>E85*$R88</f>
        <v>#N/A</v>
      </c>
      <c r="F88" s="136"/>
      <c r="G88" s="136" t="str">
        <f>G85*$R88</f>
        <v>#N/A</v>
      </c>
      <c r="H88" s="136"/>
      <c r="I88" s="136" t="str">
        <f>I85*$R88</f>
        <v>#N/A</v>
      </c>
      <c r="J88" s="136"/>
      <c r="K88" s="136" t="str">
        <f>K85*$R88</f>
        <v>#N/A</v>
      </c>
      <c r="L88" s="15" t="str">
        <f t="shared" si="75"/>
        <v>#N/A</v>
      </c>
      <c r="M88" s="136" t="str">
        <f>M85*$R88</f>
        <v>#N/A</v>
      </c>
      <c r="N88" s="136"/>
      <c r="O88" s="197" t="str">
        <f>O85*$R88</f>
        <v>#N/A</v>
      </c>
      <c r="P88" s="172" t="str">
        <f t="shared" si="76"/>
        <v>#N/A</v>
      </c>
      <c r="Q88" s="6"/>
      <c r="R88" s="141" t="str">
        <f>_xlfn.NORM.DIST(0,VLOOKUP(D87,ratings,2,0)-VLOOKUP(D88,ratings,2,0),$A$1,1)</f>
        <v>#N/A</v>
      </c>
      <c r="S88" s="6"/>
      <c r="T88" s="6">
        <f t="shared" ref="T88:U88" si="77">C88</f>
        <v>12</v>
      </c>
      <c r="U88" s="160" t="str">
        <f t="shared" si="77"/>
        <v>Indiana</v>
      </c>
      <c r="V88" s="181" t="str">
        <f>VLOOKUP(U87,ratings,2,0)-VLOOKUP(U88,ratings,2,0)</f>
        <v>#N/A</v>
      </c>
      <c r="W88" s="181"/>
      <c r="X88" s="174" t="str">
        <f t="shared" si="78"/>
        <v>#N/A</v>
      </c>
      <c r="Y88" s="175" t="str">
        <f t="shared" si="79"/>
        <v>#N/A</v>
      </c>
      <c r="Z88" s="182" t="str">
        <f>(W87/2)+(V87/2)</f>
        <v>#N/A</v>
      </c>
      <c r="AA88" s="6" t="str">
        <f>V88</f>
        <v>#N/A</v>
      </c>
      <c r="AB88" s="6"/>
      <c r="AC88" s="6"/>
      <c r="AD88" s="6"/>
    </row>
    <row r="89" ht="14.25" hidden="1" customHeight="1">
      <c r="A89" s="196"/>
      <c r="B89" s="7"/>
      <c r="C89" s="7"/>
      <c r="D89" s="7"/>
      <c r="E89" s="136"/>
      <c r="F89" s="136"/>
      <c r="G89" s="136"/>
      <c r="H89" s="136"/>
      <c r="I89" s="136"/>
      <c r="J89" s="136"/>
      <c r="K89" s="136"/>
      <c r="L89" s="137"/>
      <c r="M89" s="136"/>
      <c r="N89" s="136"/>
      <c r="O89" s="197"/>
      <c r="P89" s="6"/>
      <c r="Q89" s="6"/>
      <c r="R89" s="6"/>
      <c r="S89" s="6"/>
      <c r="T89" s="6"/>
      <c r="U89" s="6"/>
      <c r="V89" s="6"/>
      <c r="W89" s="6"/>
      <c r="X89" s="46"/>
      <c r="Y89" s="6"/>
      <c r="Z89" s="6"/>
      <c r="AA89" s="6"/>
      <c r="AB89" s="6"/>
      <c r="AC89" s="6"/>
      <c r="AD89" s="6"/>
    </row>
    <row r="90" ht="14.25" hidden="1" customHeight="1">
      <c r="A90" s="196"/>
      <c r="B90" s="7"/>
      <c r="C90" s="7"/>
      <c r="D90" s="7"/>
      <c r="E90" s="136"/>
      <c r="F90" s="136"/>
      <c r="G90" s="136"/>
      <c r="H90" s="136"/>
      <c r="I90" s="136"/>
      <c r="J90" s="136"/>
      <c r="K90" s="136"/>
      <c r="L90" s="137"/>
      <c r="M90" s="136"/>
      <c r="N90" s="136"/>
      <c r="O90" s="197"/>
      <c r="P90" s="6"/>
      <c r="Q90" s="6"/>
      <c r="R90" s="6"/>
      <c r="S90" s="6"/>
      <c r="T90" s="6"/>
      <c r="U90" s="6"/>
      <c r="V90" s="6"/>
      <c r="W90" s="6"/>
      <c r="X90" s="46"/>
      <c r="Y90" s="6"/>
      <c r="Z90" s="6"/>
      <c r="AA90" s="6"/>
      <c r="AB90" s="6"/>
      <c r="AC90" s="6"/>
      <c r="AD90" s="6"/>
    </row>
    <row r="91" ht="14.25" hidden="1" customHeight="1">
      <c r="A91" s="196"/>
      <c r="B91" s="7"/>
      <c r="C91" s="7"/>
      <c r="D91" s="7"/>
      <c r="E91" s="136"/>
      <c r="F91" s="136"/>
      <c r="G91" s="136"/>
      <c r="H91" s="136"/>
      <c r="I91" s="136"/>
      <c r="J91" s="136"/>
      <c r="K91" s="136"/>
      <c r="L91" s="137"/>
      <c r="M91" s="136"/>
      <c r="N91" s="136"/>
      <c r="O91" s="197"/>
      <c r="P91" s="6"/>
      <c r="Q91" s="6"/>
      <c r="R91" s="6"/>
      <c r="S91" s="6"/>
      <c r="T91" s="6"/>
      <c r="U91" s="6"/>
      <c r="V91" s="6"/>
      <c r="W91" s="6"/>
      <c r="X91" s="46"/>
      <c r="Y91" s="6"/>
      <c r="Z91" s="6"/>
      <c r="AA91" s="6"/>
      <c r="AB91" s="6"/>
      <c r="AC91" s="6"/>
      <c r="AD91" s="6"/>
    </row>
    <row r="92" ht="14.25" hidden="1" customHeight="1">
      <c r="A92" s="196"/>
      <c r="B92" s="7"/>
      <c r="C92" s="7"/>
      <c r="D92" s="7"/>
      <c r="E92" s="136"/>
      <c r="F92" s="136"/>
      <c r="G92" s="136"/>
      <c r="H92" s="136"/>
      <c r="I92" s="136"/>
      <c r="J92" s="136"/>
      <c r="K92" s="136"/>
      <c r="L92" s="137"/>
      <c r="M92" s="136"/>
      <c r="N92" s="136"/>
      <c r="O92" s="197"/>
      <c r="P92" s="6"/>
      <c r="Q92" s="6"/>
      <c r="R92" s="6"/>
      <c r="S92" s="6"/>
      <c r="T92" s="6"/>
      <c r="U92" s="6"/>
      <c r="V92" s="6"/>
      <c r="W92" s="6"/>
      <c r="X92" s="46"/>
      <c r="Y92" s="6"/>
      <c r="Z92" s="6"/>
      <c r="AA92" s="6"/>
      <c r="AB92" s="6"/>
      <c r="AC92" s="6"/>
      <c r="AD92" s="6"/>
    </row>
    <row r="93" ht="14.25" hidden="1" customHeight="1">
      <c r="A93" s="196"/>
      <c r="B93" s="7"/>
      <c r="C93" s="7"/>
      <c r="D93" s="7"/>
      <c r="E93" s="136"/>
      <c r="F93" s="136"/>
      <c r="G93" s="136"/>
      <c r="H93" s="136"/>
      <c r="I93" s="136"/>
      <c r="J93" s="136"/>
      <c r="K93" s="136"/>
      <c r="L93" s="137"/>
      <c r="M93" s="136"/>
      <c r="N93" s="136"/>
      <c r="O93" s="197"/>
      <c r="P93" s="6"/>
      <c r="Q93" s="6"/>
      <c r="R93" s="6"/>
      <c r="S93" s="6"/>
      <c r="T93" s="6"/>
      <c r="U93" s="6"/>
      <c r="V93" s="6"/>
      <c r="W93" s="6"/>
      <c r="X93" s="46"/>
      <c r="Y93" s="6"/>
      <c r="Z93" s="6"/>
      <c r="AA93" s="6"/>
      <c r="AB93" s="6"/>
      <c r="AC93" s="6"/>
      <c r="AD93" s="6"/>
    </row>
    <row r="94" ht="14.25" hidden="1" customHeight="1">
      <c r="A94" s="196"/>
      <c r="B94" s="7"/>
      <c r="C94" s="7"/>
      <c r="D94" s="7"/>
      <c r="E94" s="136"/>
      <c r="F94" s="136"/>
      <c r="G94" s="136"/>
      <c r="H94" s="136"/>
      <c r="I94" s="136"/>
      <c r="J94" s="136"/>
      <c r="K94" s="136"/>
      <c r="L94" s="137"/>
      <c r="M94" s="136"/>
      <c r="N94" s="136"/>
      <c r="O94" s="197"/>
      <c r="P94" s="6"/>
      <c r="Q94" s="6"/>
      <c r="R94" s="6"/>
      <c r="S94" s="6"/>
      <c r="T94" s="6"/>
      <c r="U94" s="6"/>
      <c r="V94" s="6"/>
      <c r="W94" s="6"/>
      <c r="X94" s="46"/>
      <c r="Y94" s="6"/>
      <c r="Z94" s="6"/>
      <c r="AA94" s="6"/>
      <c r="AB94" s="6"/>
      <c r="AC94" s="6"/>
      <c r="AD94" s="6"/>
    </row>
    <row r="95" ht="14.25" hidden="1" customHeight="1">
      <c r="A95" s="196"/>
      <c r="B95" s="7"/>
      <c r="C95" s="7"/>
      <c r="D95" s="7"/>
      <c r="E95" s="136"/>
      <c r="F95" s="136"/>
      <c r="G95" s="136"/>
      <c r="H95" s="136"/>
      <c r="I95" s="136"/>
      <c r="J95" s="136"/>
      <c r="K95" s="136"/>
      <c r="L95" s="137"/>
      <c r="M95" s="136"/>
      <c r="N95" s="136"/>
      <c r="O95" s="197"/>
      <c r="P95" s="6"/>
      <c r="Q95" s="6"/>
      <c r="R95" s="6"/>
      <c r="S95" s="6"/>
      <c r="T95" s="6"/>
      <c r="U95" s="6"/>
      <c r="V95" s="6"/>
      <c r="W95" s="6"/>
      <c r="X95" s="46"/>
      <c r="Y95" s="6"/>
      <c r="Z95" s="6"/>
      <c r="AA95" s="6"/>
      <c r="AB95" s="6"/>
      <c r="AC95" s="6"/>
      <c r="AD95" s="6"/>
    </row>
    <row r="96" ht="14.25" hidden="1" customHeight="1">
      <c r="A96" s="196"/>
      <c r="B96" s="7"/>
      <c r="C96" s="7"/>
      <c r="D96" s="7"/>
      <c r="E96" s="136"/>
      <c r="F96" s="136"/>
      <c r="G96" s="136"/>
      <c r="H96" s="136"/>
      <c r="I96" s="136"/>
      <c r="J96" s="136"/>
      <c r="K96" s="136"/>
      <c r="L96" s="137"/>
      <c r="M96" s="136"/>
      <c r="N96" s="136"/>
      <c r="O96" s="197"/>
      <c r="P96" s="6"/>
      <c r="Q96" s="6"/>
      <c r="R96" s="6"/>
      <c r="S96" s="6"/>
      <c r="T96" s="6"/>
      <c r="U96" s="6"/>
      <c r="V96" s="6"/>
      <c r="W96" s="6"/>
      <c r="X96" s="46"/>
      <c r="Y96" s="6"/>
      <c r="Z96" s="6"/>
      <c r="AA96" s="6"/>
      <c r="AB96" s="6"/>
      <c r="AC96" s="6"/>
      <c r="AD96" s="6"/>
    </row>
    <row r="97" ht="14.25" hidden="1" customHeight="1">
      <c r="A97" s="196"/>
      <c r="B97" s="7"/>
      <c r="C97" s="7"/>
      <c r="D97" s="7"/>
      <c r="E97" s="136"/>
      <c r="F97" s="136"/>
      <c r="G97" s="136"/>
      <c r="H97" s="136"/>
      <c r="I97" s="136"/>
      <c r="J97" s="136"/>
      <c r="K97" s="136"/>
      <c r="L97" s="137"/>
      <c r="M97" s="136"/>
      <c r="N97" s="136"/>
      <c r="O97" s="197"/>
      <c r="P97" s="6"/>
      <c r="Q97" s="6"/>
      <c r="R97" s="6"/>
      <c r="S97" s="6"/>
      <c r="T97" s="6"/>
      <c r="U97" s="6"/>
      <c r="V97" s="6"/>
      <c r="W97" s="6"/>
      <c r="X97" s="46"/>
      <c r="Y97" s="6"/>
      <c r="Z97" s="6"/>
      <c r="AA97" s="6"/>
      <c r="AB97" s="6"/>
      <c r="AC97" s="6"/>
      <c r="AD97" s="6"/>
    </row>
    <row r="98" ht="14.25" hidden="1" customHeight="1">
      <c r="A98" s="196"/>
      <c r="B98" s="7"/>
      <c r="C98" s="7"/>
      <c r="D98" s="7"/>
      <c r="E98" s="136"/>
      <c r="F98" s="136"/>
      <c r="G98" s="136"/>
      <c r="H98" s="136"/>
      <c r="I98" s="136"/>
      <c r="J98" s="136"/>
      <c r="K98" s="136"/>
      <c r="L98" s="137"/>
      <c r="M98" s="136"/>
      <c r="N98" s="136"/>
      <c r="O98" s="197"/>
      <c r="P98" s="6"/>
      <c r="Q98" s="6"/>
      <c r="R98" s="6"/>
      <c r="S98" s="6"/>
      <c r="T98" s="6"/>
      <c r="U98" s="6"/>
      <c r="V98" s="6"/>
      <c r="W98" s="6"/>
      <c r="X98" s="46"/>
      <c r="Y98" s="6"/>
      <c r="Z98" s="6"/>
      <c r="AA98" s="6"/>
      <c r="AB98" s="6"/>
      <c r="AC98" s="6"/>
      <c r="AD98" s="6"/>
    </row>
    <row r="99" ht="14.25" hidden="1" customHeight="1">
      <c r="A99" s="196"/>
      <c r="B99" s="7"/>
      <c r="C99" s="7"/>
      <c r="D99" s="7"/>
      <c r="E99" s="136"/>
      <c r="F99" s="136"/>
      <c r="G99" s="136"/>
      <c r="H99" s="136"/>
      <c r="I99" s="136"/>
      <c r="J99" s="136"/>
      <c r="K99" s="136"/>
      <c r="L99" s="137"/>
      <c r="M99" s="136"/>
      <c r="N99" s="136"/>
      <c r="O99" s="197"/>
      <c r="P99" s="6"/>
      <c r="Q99" s="6"/>
      <c r="R99" s="6"/>
      <c r="S99" s="6"/>
      <c r="T99" s="6"/>
      <c r="U99" s="6"/>
      <c r="V99" s="6"/>
      <c r="W99" s="6"/>
      <c r="X99" s="46"/>
      <c r="Y99" s="6"/>
      <c r="Z99" s="6"/>
      <c r="AA99" s="6"/>
      <c r="AB99" s="6"/>
      <c r="AC99" s="6"/>
      <c r="AD99" s="6"/>
    </row>
    <row r="100" ht="14.25" hidden="1" customHeight="1">
      <c r="A100" s="196"/>
      <c r="B100" s="7"/>
      <c r="C100" s="7"/>
      <c r="D100" s="7"/>
      <c r="E100" s="136"/>
      <c r="F100" s="136"/>
      <c r="G100" s="136"/>
      <c r="H100" s="136"/>
      <c r="I100" s="136"/>
      <c r="J100" s="136"/>
      <c r="K100" s="136"/>
      <c r="L100" s="137"/>
      <c r="M100" s="136"/>
      <c r="N100" s="136"/>
      <c r="O100" s="197"/>
      <c r="P100" s="6"/>
      <c r="Q100" s="6"/>
      <c r="R100" s="6"/>
      <c r="S100" s="6"/>
      <c r="T100" s="6"/>
      <c r="U100" s="6"/>
      <c r="V100" s="6"/>
      <c r="W100" s="6"/>
      <c r="X100" s="46"/>
      <c r="Y100" s="6"/>
      <c r="Z100" s="6"/>
      <c r="AA100" s="6"/>
      <c r="AB100" s="6"/>
      <c r="AC100" s="6"/>
      <c r="AD100" s="6"/>
    </row>
    <row r="101" ht="14.25" hidden="1" customHeight="1">
      <c r="A101" s="196"/>
      <c r="B101" s="7"/>
      <c r="C101" s="7"/>
      <c r="D101" s="7"/>
      <c r="E101" s="136"/>
      <c r="F101" s="136"/>
      <c r="G101" s="136"/>
      <c r="H101" s="136"/>
      <c r="I101" s="136"/>
      <c r="J101" s="136"/>
      <c r="K101" s="136"/>
      <c r="L101" s="137"/>
      <c r="M101" s="136"/>
      <c r="N101" s="136"/>
      <c r="O101" s="197"/>
      <c r="P101" s="6"/>
      <c r="Q101" s="6"/>
      <c r="R101" s="6"/>
      <c r="S101" s="6"/>
      <c r="T101" s="6"/>
      <c r="U101" s="6"/>
      <c r="V101" s="6"/>
      <c r="W101" s="6"/>
      <c r="X101" s="46"/>
      <c r="Y101" s="6"/>
      <c r="Z101" s="6"/>
      <c r="AA101" s="6"/>
      <c r="AB101" s="6"/>
      <c r="AC101" s="6"/>
      <c r="AD101" s="6"/>
    </row>
    <row r="102" ht="14.25" hidden="1" customHeight="1">
      <c r="A102" s="196"/>
      <c r="B102" s="7"/>
      <c r="C102" s="7"/>
      <c r="D102" s="7"/>
      <c r="E102" s="136"/>
      <c r="F102" s="136"/>
      <c r="G102" s="136"/>
      <c r="H102" s="136"/>
      <c r="I102" s="136"/>
      <c r="J102" s="136"/>
      <c r="K102" s="136"/>
      <c r="L102" s="137"/>
      <c r="M102" s="136"/>
      <c r="N102" s="136"/>
      <c r="O102" s="197"/>
      <c r="P102" s="6"/>
      <c r="Q102" s="6"/>
      <c r="R102" s="6"/>
      <c r="S102" s="6"/>
      <c r="T102" s="6"/>
      <c r="U102" s="6"/>
      <c r="V102" s="6"/>
      <c r="W102" s="6"/>
      <c r="X102" s="46"/>
      <c r="Y102" s="6"/>
      <c r="Z102" s="6"/>
      <c r="AA102" s="6"/>
      <c r="AB102" s="6"/>
      <c r="AC102" s="6"/>
      <c r="AD102" s="6"/>
    </row>
    <row r="103" ht="14.25" hidden="1" customHeight="1">
      <c r="A103" s="196"/>
      <c r="B103" s="7"/>
      <c r="C103" s="7"/>
      <c r="D103" s="7"/>
      <c r="E103" s="136"/>
      <c r="F103" s="136"/>
      <c r="G103" s="136"/>
      <c r="H103" s="136"/>
      <c r="I103" s="136"/>
      <c r="J103" s="136"/>
      <c r="K103" s="136"/>
      <c r="L103" s="137"/>
      <c r="M103" s="136"/>
      <c r="N103" s="136"/>
      <c r="O103" s="197"/>
      <c r="P103" s="6"/>
      <c r="Q103" s="6"/>
      <c r="R103" s="6"/>
      <c r="S103" s="6"/>
      <c r="T103" s="6"/>
      <c r="U103" s="6"/>
      <c r="V103" s="6"/>
      <c r="W103" s="6"/>
      <c r="X103" s="46"/>
      <c r="Y103" s="6"/>
      <c r="Z103" s="6"/>
      <c r="AA103" s="6"/>
      <c r="AB103" s="6"/>
      <c r="AC103" s="6"/>
      <c r="AD103" s="6"/>
    </row>
    <row r="104" ht="14.25" hidden="1" customHeight="1">
      <c r="A104" s="196"/>
      <c r="B104" s="7"/>
      <c r="C104" s="7"/>
      <c r="D104" s="7"/>
      <c r="E104" s="136"/>
      <c r="F104" s="136"/>
      <c r="G104" s="136"/>
      <c r="H104" s="136"/>
      <c r="I104" s="136"/>
      <c r="J104" s="136"/>
      <c r="K104" s="136"/>
      <c r="L104" s="137"/>
      <c r="M104" s="136"/>
      <c r="N104" s="136"/>
      <c r="O104" s="197"/>
      <c r="P104" s="6"/>
      <c r="Q104" s="6"/>
      <c r="R104" s="6"/>
      <c r="S104" s="6"/>
      <c r="T104" s="6"/>
      <c r="U104" s="6"/>
      <c r="V104" s="6"/>
      <c r="W104" s="6"/>
      <c r="X104" s="46"/>
      <c r="Y104" s="6"/>
      <c r="Z104" s="6"/>
      <c r="AA104" s="6"/>
      <c r="AB104" s="6"/>
      <c r="AC104" s="6"/>
      <c r="AD104" s="6"/>
    </row>
    <row r="105" ht="14.25" hidden="1" customHeight="1">
      <c r="A105" s="196"/>
      <c r="B105" s="7"/>
      <c r="C105" s="7"/>
      <c r="D105" s="7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97"/>
      <c r="P105" s="6"/>
      <c r="Q105" s="6"/>
      <c r="R105" s="6"/>
      <c r="S105" s="6"/>
      <c r="T105" s="6"/>
      <c r="U105" s="6"/>
      <c r="V105" s="6"/>
      <c r="W105" s="6"/>
      <c r="X105" s="46"/>
      <c r="Y105" s="6"/>
      <c r="Z105" s="6"/>
      <c r="AA105" s="6"/>
      <c r="AB105" s="6"/>
      <c r="AC105" s="6"/>
      <c r="AD105" s="6"/>
    </row>
    <row r="106" ht="14.25" hidden="1" customHeight="1">
      <c r="A106" s="196"/>
      <c r="B106" s="7"/>
      <c r="C106" s="7"/>
      <c r="D106" s="7"/>
      <c r="E106" s="136"/>
      <c r="F106" s="136"/>
      <c r="G106" s="136"/>
      <c r="H106" s="136"/>
      <c r="I106" s="136"/>
      <c r="J106" s="136"/>
      <c r="K106" s="136"/>
      <c r="L106" s="137"/>
      <c r="M106" s="136"/>
      <c r="N106" s="136"/>
      <c r="O106" s="197"/>
      <c r="P106" s="6"/>
      <c r="Q106" s="6"/>
      <c r="R106" s="6"/>
      <c r="S106" s="6"/>
      <c r="T106" s="6"/>
      <c r="U106" s="6"/>
      <c r="V106" s="6"/>
      <c r="W106" s="6"/>
      <c r="X106" s="46"/>
      <c r="Y106" s="6"/>
      <c r="Z106" s="6"/>
      <c r="AA106" s="6"/>
      <c r="AB106" s="6"/>
      <c r="AC106" s="6"/>
      <c r="AD106" s="6"/>
    </row>
    <row r="107" ht="14.25" hidden="1" customHeight="1">
      <c r="A107" s="196"/>
      <c r="B107" s="7"/>
      <c r="C107" s="7"/>
      <c r="D107" s="7"/>
      <c r="E107" s="136"/>
      <c r="F107" s="136"/>
      <c r="G107" s="136"/>
      <c r="H107" s="136"/>
      <c r="I107" s="136"/>
      <c r="J107" s="136"/>
      <c r="K107" s="136"/>
      <c r="L107" s="137"/>
      <c r="M107" s="136"/>
      <c r="N107" s="136"/>
      <c r="O107" s="197"/>
      <c r="P107" s="6"/>
      <c r="Q107" s="6"/>
      <c r="R107" s="6"/>
      <c r="S107" s="6"/>
      <c r="T107" s="6"/>
      <c r="U107" s="6"/>
      <c r="V107" s="6"/>
      <c r="W107" s="6"/>
      <c r="X107" s="46"/>
      <c r="Y107" s="6"/>
      <c r="Z107" s="6"/>
      <c r="AA107" s="6"/>
      <c r="AB107" s="6"/>
      <c r="AC107" s="6"/>
      <c r="AD107" s="6"/>
    </row>
    <row r="108" ht="14.25" hidden="1" customHeight="1">
      <c r="A108" s="196"/>
      <c r="B108" s="7"/>
      <c r="C108" s="7"/>
      <c r="D108" s="7"/>
      <c r="E108" s="136"/>
      <c r="F108" s="136"/>
      <c r="G108" s="136"/>
      <c r="H108" s="136"/>
      <c r="I108" s="136"/>
      <c r="J108" s="136"/>
      <c r="K108" s="136"/>
      <c r="L108" s="137"/>
      <c r="M108" s="136"/>
      <c r="N108" s="136"/>
      <c r="O108" s="197"/>
      <c r="P108" s="6"/>
      <c r="Q108" s="6"/>
      <c r="R108" s="6"/>
      <c r="S108" s="6"/>
      <c r="T108" s="6"/>
      <c r="U108" s="6"/>
      <c r="V108" s="6"/>
      <c r="W108" s="6"/>
      <c r="X108" s="46"/>
      <c r="Y108" s="6"/>
      <c r="Z108" s="6"/>
      <c r="AA108" s="6"/>
      <c r="AB108" s="6"/>
      <c r="AC108" s="6"/>
      <c r="AD108" s="6"/>
    </row>
    <row r="109" ht="14.25" hidden="1" customHeight="1">
      <c r="A109" s="196"/>
      <c r="B109" s="7"/>
      <c r="C109" s="7"/>
      <c r="D109" s="7"/>
      <c r="E109" s="136"/>
      <c r="F109" s="136"/>
      <c r="G109" s="136"/>
      <c r="H109" s="136"/>
      <c r="I109" s="136"/>
      <c r="J109" s="136"/>
      <c r="K109" s="136"/>
      <c r="L109" s="137"/>
      <c r="M109" s="136"/>
      <c r="N109" s="136"/>
      <c r="O109" s="197"/>
      <c r="P109" s="6"/>
      <c r="Q109" s="6"/>
      <c r="R109" s="6"/>
      <c r="S109" s="6"/>
      <c r="T109" s="6"/>
      <c r="U109" s="6"/>
      <c r="V109" s="6"/>
      <c r="W109" s="6"/>
      <c r="X109" s="46"/>
      <c r="Y109" s="6"/>
      <c r="Z109" s="6"/>
      <c r="AA109" s="6"/>
      <c r="AB109" s="6"/>
      <c r="AC109" s="6"/>
      <c r="AD109" s="6"/>
    </row>
    <row r="110" ht="14.25" hidden="1" customHeight="1">
      <c r="A110" s="196"/>
      <c r="B110" s="7"/>
      <c r="C110" s="7"/>
      <c r="D110" s="7"/>
      <c r="E110" s="136"/>
      <c r="F110" s="136"/>
      <c r="G110" s="136"/>
      <c r="H110" s="136"/>
      <c r="I110" s="136"/>
      <c r="J110" s="136"/>
      <c r="K110" s="136"/>
      <c r="L110" s="137"/>
      <c r="M110" s="136"/>
      <c r="N110" s="136"/>
      <c r="O110" s="197"/>
      <c r="P110" s="6"/>
      <c r="Q110" s="6"/>
      <c r="R110" s="6"/>
      <c r="S110" s="6"/>
      <c r="T110" s="6"/>
      <c r="U110" s="6"/>
      <c r="V110" s="6"/>
      <c r="W110" s="6"/>
      <c r="X110" s="46"/>
      <c r="Y110" s="6"/>
      <c r="Z110" s="6"/>
      <c r="AA110" s="6"/>
      <c r="AB110" s="6"/>
      <c r="AC110" s="6"/>
      <c r="AD110" s="6"/>
    </row>
    <row r="111" ht="14.25" hidden="1" customHeight="1">
      <c r="A111" s="196"/>
      <c r="B111" s="7"/>
      <c r="C111" s="7"/>
      <c r="D111" s="7"/>
      <c r="E111" s="136"/>
      <c r="F111" s="136"/>
      <c r="G111" s="136"/>
      <c r="H111" s="136"/>
      <c r="I111" s="136"/>
      <c r="J111" s="136"/>
      <c r="K111" s="136"/>
      <c r="L111" s="137"/>
      <c r="M111" s="136"/>
      <c r="N111" s="136"/>
      <c r="O111" s="197"/>
      <c r="P111" s="6"/>
      <c r="Q111" s="6"/>
      <c r="R111" s="6"/>
      <c r="S111" s="6"/>
      <c r="T111" s="6"/>
      <c r="U111" s="6"/>
      <c r="V111" s="6"/>
      <c r="W111" s="6"/>
      <c r="X111" s="46"/>
      <c r="Y111" s="6"/>
      <c r="Z111" s="6"/>
      <c r="AA111" s="6"/>
      <c r="AB111" s="6"/>
      <c r="AC111" s="6"/>
      <c r="AD111" s="6"/>
    </row>
    <row r="112" ht="14.25" hidden="1" customHeight="1">
      <c r="A112" s="196"/>
      <c r="B112" s="7"/>
      <c r="C112" s="7"/>
      <c r="D112" s="7"/>
      <c r="E112" s="136"/>
      <c r="F112" s="136"/>
      <c r="G112" s="136"/>
      <c r="H112" s="136"/>
      <c r="I112" s="136"/>
      <c r="J112" s="136"/>
      <c r="K112" s="136"/>
      <c r="L112" s="137"/>
      <c r="M112" s="136"/>
      <c r="N112" s="136"/>
      <c r="O112" s="197"/>
      <c r="P112" s="6"/>
      <c r="Q112" s="6"/>
      <c r="R112" s="6"/>
      <c r="S112" s="6"/>
      <c r="T112" s="6"/>
      <c r="U112" s="6"/>
      <c r="V112" s="6"/>
      <c r="W112" s="6"/>
      <c r="X112" s="46"/>
      <c r="Y112" s="6"/>
      <c r="Z112" s="6"/>
      <c r="AA112" s="6"/>
      <c r="AB112" s="6"/>
      <c r="AC112" s="6"/>
      <c r="AD112" s="6"/>
    </row>
    <row r="113" ht="14.25" hidden="1" customHeight="1">
      <c r="A113" s="196"/>
      <c r="B113" s="7"/>
      <c r="C113" s="7"/>
      <c r="D113" s="7"/>
      <c r="E113" s="136"/>
      <c r="F113" s="136"/>
      <c r="G113" s="136"/>
      <c r="H113" s="136"/>
      <c r="I113" s="136"/>
      <c r="J113" s="136"/>
      <c r="K113" s="136"/>
      <c r="L113" s="137"/>
      <c r="M113" s="136"/>
      <c r="N113" s="136"/>
      <c r="O113" s="197"/>
      <c r="P113" s="6"/>
      <c r="Q113" s="6"/>
      <c r="R113" s="6"/>
      <c r="S113" s="6"/>
      <c r="T113" s="6"/>
      <c r="U113" s="6"/>
      <c r="V113" s="6"/>
      <c r="W113" s="6"/>
      <c r="X113" s="46"/>
      <c r="Y113" s="6"/>
      <c r="Z113" s="6"/>
      <c r="AA113" s="6"/>
      <c r="AB113" s="6"/>
      <c r="AC113" s="6"/>
      <c r="AD113" s="6"/>
    </row>
    <row r="114" ht="14.25" hidden="1" customHeight="1">
      <c r="A114" s="196"/>
      <c r="B114" s="7"/>
      <c r="C114" s="7"/>
      <c r="D114" s="7"/>
      <c r="E114" s="136"/>
      <c r="F114" s="136"/>
      <c r="G114" s="136"/>
      <c r="H114" s="136"/>
      <c r="I114" s="136"/>
      <c r="J114" s="136"/>
      <c r="K114" s="136"/>
      <c r="L114" s="137"/>
      <c r="M114" s="136"/>
      <c r="N114" s="136"/>
      <c r="O114" s="197"/>
      <c r="P114" s="6"/>
      <c r="Q114" s="6"/>
      <c r="R114" s="6"/>
      <c r="S114" s="6"/>
      <c r="T114" s="6"/>
      <c r="U114" s="6"/>
      <c r="V114" s="6"/>
      <c r="W114" s="6"/>
      <c r="X114" s="46"/>
      <c r="Y114" s="6"/>
      <c r="Z114" s="6"/>
      <c r="AA114" s="6"/>
      <c r="AB114" s="6"/>
      <c r="AC114" s="6"/>
      <c r="AD114" s="6"/>
    </row>
    <row r="115" ht="14.25" hidden="1" customHeight="1">
      <c r="A115" s="196"/>
      <c r="B115" s="7"/>
      <c r="C115" s="7"/>
      <c r="D115" s="7"/>
      <c r="E115" s="136"/>
      <c r="F115" s="136"/>
      <c r="G115" s="136"/>
      <c r="H115" s="136"/>
      <c r="I115" s="136"/>
      <c r="J115" s="136"/>
      <c r="K115" s="136"/>
      <c r="L115" s="137"/>
      <c r="M115" s="136"/>
      <c r="N115" s="136"/>
      <c r="O115" s="197"/>
      <c r="P115" s="6"/>
      <c r="Q115" s="6"/>
      <c r="R115" s="6"/>
      <c r="S115" s="6"/>
      <c r="T115" s="6"/>
      <c r="U115" s="6"/>
      <c r="V115" s="6"/>
      <c r="W115" s="6"/>
      <c r="X115" s="46"/>
      <c r="Y115" s="6"/>
      <c r="Z115" s="6"/>
      <c r="AA115" s="6"/>
      <c r="AB115" s="6"/>
      <c r="AC115" s="6"/>
      <c r="AD115" s="6"/>
    </row>
    <row r="116" ht="14.25" hidden="1" customHeight="1">
      <c r="A116" s="196"/>
      <c r="B116" s="7"/>
      <c r="C116" s="7"/>
      <c r="D116" s="7"/>
      <c r="E116" s="136"/>
      <c r="F116" s="136"/>
      <c r="G116" s="136"/>
      <c r="H116" s="136"/>
      <c r="I116" s="136"/>
      <c r="J116" s="136"/>
      <c r="K116" s="136"/>
      <c r="L116" s="137"/>
      <c r="M116" s="136"/>
      <c r="N116" s="136"/>
      <c r="O116" s="197"/>
      <c r="P116" s="6"/>
      <c r="Q116" s="6"/>
      <c r="R116" s="6"/>
      <c r="S116" s="6"/>
      <c r="T116" s="6"/>
      <c r="U116" s="6"/>
      <c r="V116" s="6"/>
      <c r="W116" s="6"/>
      <c r="X116" s="46"/>
      <c r="Y116" s="6"/>
      <c r="Z116" s="6"/>
      <c r="AA116" s="6"/>
      <c r="AB116" s="6"/>
      <c r="AC116" s="6"/>
      <c r="AD116" s="6"/>
    </row>
    <row r="117" ht="14.25" hidden="1" customHeight="1">
      <c r="A117" s="196"/>
      <c r="B117" s="7"/>
      <c r="C117" s="7"/>
      <c r="D117" s="7"/>
      <c r="E117" s="136"/>
      <c r="F117" s="136"/>
      <c r="G117" s="136"/>
      <c r="H117" s="136"/>
      <c r="I117" s="136"/>
      <c r="J117" s="136"/>
      <c r="K117" s="136"/>
      <c r="L117" s="137"/>
      <c r="M117" s="136"/>
      <c r="N117" s="136"/>
      <c r="O117" s="197"/>
      <c r="P117" s="6"/>
      <c r="Q117" s="6"/>
      <c r="R117" s="6"/>
      <c r="S117" s="6"/>
      <c r="T117" s="6"/>
      <c r="U117" s="6"/>
      <c r="V117" s="6"/>
      <c r="W117" s="6"/>
      <c r="X117" s="46"/>
      <c r="Y117" s="6"/>
      <c r="Z117" s="6"/>
      <c r="AA117" s="6"/>
      <c r="AB117" s="6"/>
      <c r="AC117" s="6"/>
      <c r="AD117" s="6"/>
    </row>
    <row r="118" ht="14.25" hidden="1" customHeight="1">
      <c r="A118" s="196"/>
      <c r="B118" s="7"/>
      <c r="C118" s="7"/>
      <c r="D118" s="7"/>
      <c r="E118" s="136"/>
      <c r="F118" s="136"/>
      <c r="G118" s="136"/>
      <c r="H118" s="136"/>
      <c r="I118" s="136"/>
      <c r="J118" s="136"/>
      <c r="K118" s="136"/>
      <c r="L118" s="137"/>
      <c r="M118" s="136"/>
      <c r="N118" s="136"/>
      <c r="O118" s="197"/>
      <c r="P118" s="6"/>
      <c r="Q118" s="6"/>
      <c r="R118" s="6"/>
      <c r="S118" s="6"/>
      <c r="T118" s="6"/>
      <c r="U118" s="6"/>
      <c r="V118" s="6"/>
      <c r="W118" s="6"/>
      <c r="X118" s="46"/>
      <c r="Y118" s="6"/>
      <c r="Z118" s="6"/>
      <c r="AA118" s="6"/>
      <c r="AB118" s="6"/>
      <c r="AC118" s="6"/>
      <c r="AD118" s="6"/>
    </row>
    <row r="119" ht="14.25" hidden="1" customHeight="1">
      <c r="A119" s="196"/>
      <c r="B119" s="7"/>
      <c r="C119" s="7"/>
      <c r="D119" s="7"/>
      <c r="E119" s="136"/>
      <c r="F119" s="136"/>
      <c r="G119" s="136"/>
      <c r="H119" s="136"/>
      <c r="I119" s="136"/>
      <c r="J119" s="136"/>
      <c r="K119" s="136"/>
      <c r="L119" s="137"/>
      <c r="M119" s="136"/>
      <c r="N119" s="136"/>
      <c r="O119" s="197"/>
      <c r="P119" s="6"/>
      <c r="Q119" s="6"/>
      <c r="R119" s="6"/>
      <c r="S119" s="6"/>
      <c r="T119" s="6"/>
      <c r="U119" s="6"/>
      <c r="V119" s="6"/>
      <c r="W119" s="6"/>
      <c r="X119" s="46"/>
      <c r="Y119" s="6"/>
      <c r="Z119" s="6"/>
      <c r="AA119" s="6"/>
      <c r="AB119" s="6"/>
      <c r="AC119" s="6"/>
      <c r="AD119" s="6"/>
    </row>
    <row r="120" ht="14.25" hidden="1" customHeight="1">
      <c r="A120" s="196"/>
      <c r="B120" s="7"/>
      <c r="C120" s="7"/>
      <c r="D120" s="7"/>
      <c r="E120" s="136"/>
      <c r="F120" s="136"/>
      <c r="G120" s="136"/>
      <c r="H120" s="136"/>
      <c r="I120" s="136"/>
      <c r="J120" s="136"/>
      <c r="K120" s="136"/>
      <c r="L120" s="137"/>
      <c r="M120" s="136"/>
      <c r="N120" s="136"/>
      <c r="O120" s="197"/>
      <c r="P120" s="6"/>
      <c r="Q120" s="6"/>
      <c r="R120" s="6"/>
      <c r="S120" s="6"/>
      <c r="T120" s="6"/>
      <c r="U120" s="6"/>
      <c r="V120" s="6"/>
      <c r="W120" s="6"/>
      <c r="X120" s="46"/>
      <c r="Y120" s="6"/>
      <c r="Z120" s="6"/>
      <c r="AA120" s="6"/>
      <c r="AB120" s="6"/>
      <c r="AC120" s="6"/>
      <c r="AD120" s="6"/>
    </row>
    <row r="121" ht="14.25" hidden="1" customHeight="1">
      <c r="A121" s="196"/>
      <c r="B121" s="7"/>
      <c r="C121" s="7"/>
      <c r="D121" s="7"/>
      <c r="E121" s="136"/>
      <c r="F121" s="136"/>
      <c r="G121" s="136"/>
      <c r="H121" s="136"/>
      <c r="I121" s="136"/>
      <c r="J121" s="136"/>
      <c r="K121" s="136"/>
      <c r="L121" s="137"/>
      <c r="M121" s="136"/>
      <c r="N121" s="136"/>
      <c r="O121" s="197"/>
      <c r="P121" s="6"/>
      <c r="Q121" s="6"/>
      <c r="R121" s="6"/>
      <c r="S121" s="6"/>
      <c r="T121" s="6"/>
      <c r="U121" s="6"/>
      <c r="V121" s="6"/>
      <c r="W121" s="6"/>
      <c r="X121" s="46"/>
      <c r="Y121" s="6"/>
      <c r="Z121" s="6"/>
      <c r="AA121" s="6"/>
      <c r="AB121" s="6"/>
      <c r="AC121" s="6"/>
      <c r="AD121" s="6"/>
    </row>
    <row r="122" ht="14.25" hidden="1" customHeight="1">
      <c r="A122" s="196"/>
      <c r="B122" s="7"/>
      <c r="C122" s="7"/>
      <c r="D122" s="7"/>
      <c r="E122" s="136"/>
      <c r="F122" s="136"/>
      <c r="G122" s="136"/>
      <c r="H122" s="136"/>
      <c r="I122" s="136"/>
      <c r="J122" s="136"/>
      <c r="K122" s="136"/>
      <c r="L122" s="137"/>
      <c r="M122" s="136"/>
      <c r="N122" s="136"/>
      <c r="O122" s="197"/>
      <c r="P122" s="6"/>
      <c r="Q122" s="6"/>
      <c r="R122" s="6"/>
      <c r="S122" s="6"/>
      <c r="T122" s="6"/>
      <c r="U122" s="6"/>
      <c r="V122" s="6"/>
      <c r="W122" s="6"/>
      <c r="X122" s="46"/>
      <c r="Y122" s="6"/>
      <c r="Z122" s="6"/>
      <c r="AA122" s="6"/>
      <c r="AB122" s="6"/>
      <c r="AC122" s="6"/>
      <c r="AD122" s="6"/>
    </row>
    <row r="123" ht="14.25" hidden="1" customHeight="1">
      <c r="A123" s="196"/>
      <c r="B123" s="7"/>
      <c r="C123" s="7"/>
      <c r="D123" s="7"/>
      <c r="E123" s="136"/>
      <c r="F123" s="136"/>
      <c r="G123" s="136"/>
      <c r="H123" s="136"/>
      <c r="I123" s="136"/>
      <c r="J123" s="136"/>
      <c r="K123" s="136"/>
      <c r="L123" s="137"/>
      <c r="M123" s="136"/>
      <c r="N123" s="136"/>
      <c r="O123" s="197"/>
      <c r="P123" s="6"/>
      <c r="Q123" s="6"/>
      <c r="R123" s="6"/>
      <c r="S123" s="6"/>
      <c r="T123" s="6"/>
      <c r="U123" s="6"/>
      <c r="V123" s="6"/>
      <c r="W123" s="6"/>
      <c r="X123" s="46"/>
      <c r="Y123" s="6"/>
      <c r="Z123" s="6"/>
      <c r="AA123" s="6"/>
      <c r="AB123" s="6"/>
      <c r="AC123" s="6"/>
      <c r="AD123" s="6"/>
    </row>
    <row r="124" ht="14.25" hidden="1" customHeight="1">
      <c r="A124" s="196"/>
      <c r="B124" s="7"/>
      <c r="C124" s="7"/>
      <c r="D124" s="7"/>
      <c r="E124" s="136"/>
      <c r="F124" s="136"/>
      <c r="G124" s="136"/>
      <c r="H124" s="136"/>
      <c r="I124" s="136"/>
      <c r="J124" s="136"/>
      <c r="K124" s="136"/>
      <c r="L124" s="137"/>
      <c r="M124" s="136"/>
      <c r="N124" s="136"/>
      <c r="O124" s="197"/>
      <c r="P124" s="6"/>
      <c r="Q124" s="6"/>
      <c r="R124" s="6"/>
      <c r="S124" s="6"/>
      <c r="T124" s="6"/>
      <c r="U124" s="6"/>
      <c r="V124" s="6"/>
      <c r="W124" s="6"/>
      <c r="X124" s="46"/>
      <c r="Y124" s="6"/>
      <c r="Z124" s="6"/>
      <c r="AA124" s="6"/>
      <c r="AB124" s="6"/>
      <c r="AC124" s="6"/>
      <c r="AD124" s="6"/>
    </row>
    <row r="125" ht="14.25" hidden="1" customHeight="1">
      <c r="A125" s="196"/>
      <c r="B125" s="7"/>
      <c r="C125" s="7"/>
      <c r="D125" s="7"/>
      <c r="E125" s="136"/>
      <c r="F125" s="136"/>
      <c r="G125" s="136"/>
      <c r="H125" s="136"/>
      <c r="I125" s="136"/>
      <c r="J125" s="136"/>
      <c r="K125" s="136"/>
      <c r="L125" s="137"/>
      <c r="M125" s="136"/>
      <c r="N125" s="136"/>
      <c r="O125" s="197"/>
      <c r="P125" s="6"/>
      <c r="Q125" s="6"/>
      <c r="R125" s="6"/>
      <c r="S125" s="6"/>
      <c r="T125" s="6"/>
      <c r="U125" s="6"/>
      <c r="V125" s="6"/>
      <c r="W125" s="6"/>
      <c r="X125" s="46"/>
      <c r="Y125" s="6"/>
      <c r="Z125" s="6"/>
      <c r="AA125" s="6"/>
      <c r="AB125" s="6"/>
      <c r="AC125" s="6"/>
      <c r="AD125" s="6"/>
    </row>
    <row r="126" ht="14.25" hidden="1" customHeight="1">
      <c r="A126" s="196"/>
      <c r="B126" s="7"/>
      <c r="C126" s="7"/>
      <c r="D126" s="7"/>
      <c r="E126" s="136"/>
      <c r="F126" s="136"/>
      <c r="G126" s="136"/>
      <c r="H126" s="136"/>
      <c r="I126" s="136"/>
      <c r="J126" s="136"/>
      <c r="K126" s="136"/>
      <c r="L126" s="137"/>
      <c r="M126" s="136"/>
      <c r="N126" s="136"/>
      <c r="O126" s="197"/>
      <c r="P126" s="6"/>
      <c r="Q126" s="6"/>
      <c r="R126" s="6"/>
      <c r="S126" s="6"/>
      <c r="T126" s="6"/>
      <c r="U126" s="6"/>
      <c r="V126" s="6"/>
      <c r="W126" s="6"/>
      <c r="X126" s="46"/>
      <c r="Y126" s="6"/>
      <c r="Z126" s="6"/>
      <c r="AA126" s="6"/>
      <c r="AB126" s="6"/>
      <c r="AC126" s="6"/>
      <c r="AD126" s="6"/>
    </row>
    <row r="127" ht="14.25" hidden="1" customHeight="1">
      <c r="A127" s="196"/>
      <c r="B127" s="7"/>
      <c r="C127" s="7"/>
      <c r="D127" s="7"/>
      <c r="E127" s="136"/>
      <c r="F127" s="136"/>
      <c r="G127" s="136"/>
      <c r="H127" s="136"/>
      <c r="I127" s="136"/>
      <c r="J127" s="136"/>
      <c r="K127" s="136"/>
      <c r="L127" s="137"/>
      <c r="M127" s="136"/>
      <c r="N127" s="136"/>
      <c r="O127" s="197"/>
      <c r="P127" s="6"/>
      <c r="Q127" s="6"/>
      <c r="R127" s="6"/>
      <c r="S127" s="6"/>
      <c r="T127" s="6"/>
      <c r="U127" s="6"/>
      <c r="V127" s="6"/>
      <c r="W127" s="6"/>
      <c r="X127" s="46"/>
      <c r="Y127" s="6"/>
      <c r="Z127" s="6"/>
      <c r="AA127" s="6"/>
      <c r="AB127" s="6"/>
      <c r="AC127" s="6"/>
      <c r="AD127" s="6"/>
    </row>
    <row r="128" ht="14.25" hidden="1" customHeight="1">
      <c r="A128" s="196"/>
      <c r="B128" s="7"/>
      <c r="C128" s="7"/>
      <c r="D128" s="7"/>
      <c r="E128" s="136"/>
      <c r="F128" s="136"/>
      <c r="G128" s="136"/>
      <c r="H128" s="136"/>
      <c r="I128" s="136"/>
      <c r="J128" s="136"/>
      <c r="K128" s="136"/>
      <c r="L128" s="137"/>
      <c r="M128" s="136"/>
      <c r="N128" s="136"/>
      <c r="O128" s="197"/>
      <c r="P128" s="6"/>
      <c r="Q128" s="6"/>
      <c r="R128" s="6"/>
      <c r="S128" s="6"/>
      <c r="T128" s="6"/>
      <c r="U128" s="6"/>
      <c r="V128" s="6"/>
      <c r="W128" s="6"/>
      <c r="X128" s="46"/>
      <c r="Y128" s="6"/>
      <c r="Z128" s="6"/>
      <c r="AA128" s="6"/>
      <c r="AB128" s="6"/>
      <c r="AC128" s="6"/>
      <c r="AD128" s="6"/>
    </row>
    <row r="129" ht="14.25" hidden="1" customHeight="1">
      <c r="A129" s="196"/>
      <c r="B129" s="7"/>
      <c r="C129" s="7"/>
      <c r="D129" s="7"/>
      <c r="E129" s="136"/>
      <c r="F129" s="136"/>
      <c r="G129" s="136"/>
      <c r="H129" s="136"/>
      <c r="I129" s="136"/>
      <c r="J129" s="136"/>
      <c r="K129" s="136"/>
      <c r="L129" s="137"/>
      <c r="M129" s="136"/>
      <c r="N129" s="136"/>
      <c r="O129" s="197"/>
      <c r="P129" s="6"/>
      <c r="Q129" s="6"/>
      <c r="R129" s="6"/>
      <c r="S129" s="6"/>
      <c r="T129" s="6"/>
      <c r="U129" s="6"/>
      <c r="V129" s="6"/>
      <c r="W129" s="6"/>
      <c r="X129" s="46"/>
      <c r="Y129" s="6"/>
      <c r="Z129" s="6"/>
      <c r="AA129" s="6"/>
      <c r="AB129" s="6"/>
      <c r="AC129" s="6"/>
      <c r="AD129" s="6"/>
    </row>
    <row r="130" ht="14.25" hidden="1" customHeight="1">
      <c r="A130" s="196"/>
      <c r="B130" s="7"/>
      <c r="C130" s="7"/>
      <c r="D130" s="7"/>
      <c r="E130" s="136"/>
      <c r="F130" s="136"/>
      <c r="G130" s="136"/>
      <c r="H130" s="136"/>
      <c r="I130" s="136"/>
      <c r="J130" s="136"/>
      <c r="K130" s="136"/>
      <c r="L130" s="137"/>
      <c r="M130" s="136"/>
      <c r="N130" s="136"/>
      <c r="O130" s="197"/>
      <c r="P130" s="6"/>
      <c r="Q130" s="6"/>
      <c r="R130" s="6"/>
      <c r="S130" s="6"/>
      <c r="T130" s="6"/>
      <c r="U130" s="6"/>
      <c r="V130" s="6"/>
      <c r="W130" s="6"/>
      <c r="X130" s="46"/>
      <c r="Y130" s="6"/>
      <c r="Z130" s="6"/>
      <c r="AA130" s="6"/>
      <c r="AB130" s="6"/>
      <c r="AC130" s="6"/>
      <c r="AD130" s="6"/>
    </row>
    <row r="131" ht="14.25" hidden="1" customHeight="1">
      <c r="A131" s="196"/>
      <c r="B131" s="7"/>
      <c r="C131" s="7"/>
      <c r="D131" s="7"/>
      <c r="E131" s="136"/>
      <c r="F131" s="136"/>
      <c r="G131" s="136"/>
      <c r="H131" s="136"/>
      <c r="I131" s="136"/>
      <c r="J131" s="136"/>
      <c r="K131" s="136"/>
      <c r="L131" s="137"/>
      <c r="M131" s="136"/>
      <c r="N131" s="136"/>
      <c r="O131" s="197"/>
      <c r="P131" s="6"/>
      <c r="Q131" s="6"/>
      <c r="R131" s="6"/>
      <c r="S131" s="6"/>
      <c r="T131" s="6"/>
      <c r="U131" s="6"/>
      <c r="V131" s="6"/>
      <c r="W131" s="6"/>
      <c r="X131" s="46"/>
      <c r="Y131" s="6"/>
      <c r="Z131" s="6"/>
      <c r="AA131" s="6"/>
      <c r="AB131" s="6"/>
      <c r="AC131" s="6"/>
      <c r="AD131" s="6"/>
    </row>
    <row r="132" ht="14.25" hidden="1" customHeight="1">
      <c r="A132" s="196"/>
      <c r="B132" s="7"/>
      <c r="C132" s="7"/>
      <c r="D132" s="7"/>
      <c r="E132" s="136"/>
      <c r="F132" s="136"/>
      <c r="G132" s="136"/>
      <c r="H132" s="136"/>
      <c r="I132" s="136"/>
      <c r="J132" s="136"/>
      <c r="K132" s="136"/>
      <c r="L132" s="137"/>
      <c r="M132" s="136"/>
      <c r="N132" s="136"/>
      <c r="O132" s="197"/>
      <c r="P132" s="6"/>
      <c r="Q132" s="6"/>
      <c r="R132" s="6"/>
      <c r="S132" s="6"/>
      <c r="T132" s="6"/>
      <c r="U132" s="6"/>
      <c r="V132" s="6"/>
      <c r="W132" s="6"/>
      <c r="X132" s="46"/>
      <c r="Y132" s="6"/>
      <c r="Z132" s="6"/>
      <c r="AA132" s="6"/>
      <c r="AB132" s="6"/>
      <c r="AC132" s="6"/>
      <c r="AD132" s="6"/>
    </row>
    <row r="133" ht="14.25" hidden="1" customHeight="1">
      <c r="A133" s="196"/>
      <c r="B133" s="7"/>
      <c r="C133" s="7"/>
      <c r="D133" s="7"/>
      <c r="E133" s="136"/>
      <c r="F133" s="136"/>
      <c r="G133" s="136"/>
      <c r="H133" s="136"/>
      <c r="I133" s="136"/>
      <c r="J133" s="136"/>
      <c r="K133" s="136"/>
      <c r="L133" s="137"/>
      <c r="M133" s="136"/>
      <c r="N133" s="136"/>
      <c r="O133" s="197"/>
      <c r="P133" s="6"/>
      <c r="Q133" s="6"/>
      <c r="R133" s="6"/>
      <c r="S133" s="6"/>
      <c r="T133" s="6"/>
      <c r="U133" s="6"/>
      <c r="V133" s="6"/>
      <c r="W133" s="6"/>
      <c r="X133" s="46"/>
      <c r="Y133" s="6"/>
      <c r="Z133" s="6"/>
      <c r="AA133" s="6"/>
      <c r="AB133" s="6"/>
      <c r="AC133" s="6"/>
      <c r="AD133" s="6"/>
    </row>
    <row r="134" ht="14.25" hidden="1" customHeight="1">
      <c r="A134" s="196"/>
      <c r="B134" s="7"/>
      <c r="C134" s="7"/>
      <c r="D134" s="7"/>
      <c r="E134" s="136"/>
      <c r="F134" s="136"/>
      <c r="G134" s="136"/>
      <c r="H134" s="136"/>
      <c r="I134" s="136"/>
      <c r="J134" s="136"/>
      <c r="K134" s="136"/>
      <c r="L134" s="137"/>
      <c r="M134" s="136"/>
      <c r="N134" s="136"/>
      <c r="O134" s="197"/>
      <c r="P134" s="6"/>
      <c r="Q134" s="6"/>
      <c r="R134" s="6"/>
      <c r="S134" s="6"/>
      <c r="T134" s="6"/>
      <c r="U134" s="6"/>
      <c r="V134" s="6"/>
      <c r="W134" s="6"/>
      <c r="X134" s="46"/>
      <c r="Y134" s="6"/>
      <c r="Z134" s="6"/>
      <c r="AA134" s="6"/>
      <c r="AB134" s="6"/>
      <c r="AC134" s="6"/>
      <c r="AD134" s="6"/>
    </row>
    <row r="135" ht="14.25" hidden="1" customHeight="1">
      <c r="A135" s="196"/>
      <c r="B135" s="7"/>
      <c r="C135" s="7"/>
      <c r="D135" s="7"/>
      <c r="E135" s="136"/>
      <c r="F135" s="136"/>
      <c r="G135" s="136"/>
      <c r="H135" s="136"/>
      <c r="I135" s="136"/>
      <c r="J135" s="136"/>
      <c r="K135" s="136"/>
      <c r="L135" s="137"/>
      <c r="M135" s="136"/>
      <c r="N135" s="136"/>
      <c r="O135" s="197"/>
      <c r="P135" s="6"/>
      <c r="Q135" s="6"/>
      <c r="R135" s="6"/>
      <c r="S135" s="6"/>
      <c r="T135" s="6"/>
      <c r="U135" s="6"/>
      <c r="V135" s="6"/>
      <c r="W135" s="6"/>
      <c r="X135" s="46"/>
      <c r="Y135" s="6"/>
      <c r="Z135" s="6"/>
      <c r="AA135" s="6"/>
      <c r="AB135" s="6"/>
      <c r="AC135" s="6"/>
      <c r="AD135" s="6"/>
    </row>
    <row r="136" ht="14.25" hidden="1" customHeight="1">
      <c r="A136" s="196"/>
      <c r="B136" s="7"/>
      <c r="C136" s="7"/>
      <c r="D136" s="7"/>
      <c r="E136" s="136"/>
      <c r="F136" s="136"/>
      <c r="G136" s="136"/>
      <c r="H136" s="136"/>
      <c r="I136" s="136"/>
      <c r="J136" s="136"/>
      <c r="K136" s="136"/>
      <c r="L136" s="137"/>
      <c r="M136" s="136"/>
      <c r="N136" s="136"/>
      <c r="O136" s="197"/>
      <c r="P136" s="6"/>
      <c r="Q136" s="6"/>
      <c r="R136" s="6"/>
      <c r="S136" s="6"/>
      <c r="T136" s="6"/>
      <c r="U136" s="6"/>
      <c r="V136" s="6"/>
      <c r="W136" s="6"/>
      <c r="X136" s="46"/>
      <c r="Y136" s="6"/>
      <c r="Z136" s="6"/>
      <c r="AA136" s="6"/>
      <c r="AB136" s="6"/>
      <c r="AC136" s="6"/>
      <c r="AD136" s="6"/>
    </row>
    <row r="137" ht="14.25" hidden="1" customHeight="1">
      <c r="A137" s="196"/>
      <c r="B137" s="7"/>
      <c r="C137" s="7"/>
      <c r="D137" s="7"/>
      <c r="E137" s="136"/>
      <c r="F137" s="136"/>
      <c r="G137" s="136"/>
      <c r="H137" s="136"/>
      <c r="I137" s="136"/>
      <c r="J137" s="136"/>
      <c r="K137" s="136"/>
      <c r="L137" s="137"/>
      <c r="M137" s="136"/>
      <c r="N137" s="136"/>
      <c r="O137" s="197"/>
      <c r="P137" s="6"/>
      <c r="Q137" s="6"/>
      <c r="R137" s="6"/>
      <c r="S137" s="6"/>
      <c r="T137" s="6"/>
      <c r="U137" s="6"/>
      <c r="V137" s="6"/>
      <c r="W137" s="6"/>
      <c r="X137" s="46"/>
      <c r="Y137" s="6"/>
      <c r="Z137" s="6"/>
      <c r="AA137" s="6"/>
      <c r="AB137" s="6"/>
      <c r="AC137" s="6"/>
      <c r="AD137" s="6"/>
    </row>
    <row r="138" ht="14.25" hidden="1" customHeight="1">
      <c r="A138" s="196"/>
      <c r="B138" s="7"/>
      <c r="C138" s="7"/>
      <c r="D138" s="7"/>
      <c r="E138" s="136"/>
      <c r="F138" s="136"/>
      <c r="G138" s="136"/>
      <c r="H138" s="136"/>
      <c r="I138" s="136"/>
      <c r="J138" s="136"/>
      <c r="K138" s="136"/>
      <c r="L138" s="137"/>
      <c r="M138" s="136"/>
      <c r="N138" s="136"/>
      <c r="O138" s="197"/>
      <c r="P138" s="6"/>
      <c r="Q138" s="6"/>
      <c r="R138" s="6"/>
      <c r="S138" s="6"/>
      <c r="T138" s="6"/>
      <c r="U138" s="6"/>
      <c r="V138" s="6"/>
      <c r="W138" s="6"/>
      <c r="X138" s="46"/>
      <c r="Y138" s="6"/>
      <c r="Z138" s="6"/>
      <c r="AA138" s="6"/>
      <c r="AB138" s="6"/>
      <c r="AC138" s="6"/>
      <c r="AD138" s="6"/>
    </row>
    <row r="139" ht="14.25" hidden="1" customHeight="1">
      <c r="A139" s="196"/>
      <c r="B139" s="7"/>
      <c r="C139" s="7"/>
      <c r="D139" s="7"/>
      <c r="E139" s="136"/>
      <c r="F139" s="136"/>
      <c r="G139" s="136"/>
      <c r="H139" s="136"/>
      <c r="I139" s="136"/>
      <c r="J139" s="136"/>
      <c r="K139" s="136"/>
      <c r="L139" s="137"/>
      <c r="M139" s="136"/>
      <c r="N139" s="136"/>
      <c r="O139" s="197"/>
      <c r="P139" s="6"/>
      <c r="Q139" s="6"/>
      <c r="R139" s="6"/>
      <c r="S139" s="6"/>
      <c r="T139" s="6"/>
      <c r="U139" s="6"/>
      <c r="V139" s="6"/>
      <c r="W139" s="6"/>
      <c r="X139" s="46"/>
      <c r="Y139" s="6"/>
      <c r="Z139" s="6"/>
      <c r="AA139" s="6"/>
      <c r="AB139" s="6"/>
      <c r="AC139" s="6"/>
      <c r="AD139" s="6"/>
    </row>
    <row r="140" ht="14.25" hidden="1" customHeight="1">
      <c r="A140" s="196"/>
      <c r="B140" s="7"/>
      <c r="C140" s="7"/>
      <c r="D140" s="7"/>
      <c r="E140" s="136"/>
      <c r="F140" s="136"/>
      <c r="G140" s="136"/>
      <c r="H140" s="136"/>
      <c r="I140" s="136"/>
      <c r="J140" s="136"/>
      <c r="K140" s="136"/>
      <c r="L140" s="137"/>
      <c r="M140" s="136"/>
      <c r="N140" s="136"/>
      <c r="O140" s="197"/>
      <c r="P140" s="6"/>
      <c r="Q140" s="6"/>
      <c r="R140" s="6"/>
      <c r="S140" s="6"/>
      <c r="T140" s="6"/>
      <c r="U140" s="6"/>
      <c r="V140" s="6"/>
      <c r="W140" s="6"/>
      <c r="X140" s="46"/>
      <c r="Y140" s="6"/>
      <c r="Z140" s="6"/>
      <c r="AA140" s="6"/>
      <c r="AB140" s="6"/>
      <c r="AC140" s="6"/>
      <c r="AD140" s="6"/>
    </row>
    <row r="141" ht="14.25" hidden="1" customHeight="1">
      <c r="A141" s="196"/>
      <c r="B141" s="7"/>
      <c r="C141" s="7"/>
      <c r="D141" s="7"/>
      <c r="E141" s="136"/>
      <c r="F141" s="136"/>
      <c r="G141" s="136"/>
      <c r="H141" s="136"/>
      <c r="I141" s="136"/>
      <c r="J141" s="136"/>
      <c r="K141" s="136"/>
      <c r="L141" s="137"/>
      <c r="M141" s="136"/>
      <c r="N141" s="136"/>
      <c r="O141" s="197"/>
      <c r="P141" s="6"/>
      <c r="Q141" s="6"/>
      <c r="R141" s="6"/>
      <c r="S141" s="6"/>
      <c r="T141" s="6"/>
      <c r="U141" s="6"/>
      <c r="V141" s="6"/>
      <c r="W141" s="6"/>
      <c r="X141" s="46"/>
      <c r="Y141" s="6"/>
      <c r="Z141" s="6"/>
      <c r="AA141" s="6"/>
      <c r="AB141" s="6"/>
      <c r="AC141" s="6"/>
      <c r="AD141" s="6"/>
    </row>
    <row r="142" ht="14.25" hidden="1" customHeight="1">
      <c r="A142" s="196"/>
      <c r="B142" s="7"/>
      <c r="C142" s="7"/>
      <c r="D142" s="7"/>
      <c r="E142" s="136"/>
      <c r="F142" s="136"/>
      <c r="G142" s="136"/>
      <c r="H142" s="136"/>
      <c r="I142" s="136"/>
      <c r="J142" s="136"/>
      <c r="K142" s="136"/>
      <c r="L142" s="137"/>
      <c r="M142" s="136"/>
      <c r="N142" s="136"/>
      <c r="O142" s="197"/>
      <c r="P142" s="6"/>
      <c r="Q142" s="6"/>
      <c r="R142" s="6"/>
      <c r="S142" s="6"/>
      <c r="T142" s="6"/>
      <c r="U142" s="6"/>
      <c r="V142" s="6"/>
      <c r="W142" s="6"/>
      <c r="X142" s="46"/>
      <c r="Y142" s="6"/>
      <c r="Z142" s="6"/>
      <c r="AA142" s="6"/>
      <c r="AB142" s="6"/>
      <c r="AC142" s="6"/>
      <c r="AD142" s="6"/>
    </row>
    <row r="143" ht="14.25" hidden="1" customHeight="1">
      <c r="A143" s="196"/>
      <c r="B143" s="7"/>
      <c r="C143" s="7"/>
      <c r="D143" s="7"/>
      <c r="E143" s="136"/>
      <c r="F143" s="136"/>
      <c r="G143" s="136"/>
      <c r="H143" s="136"/>
      <c r="I143" s="136"/>
      <c r="J143" s="136"/>
      <c r="K143" s="136"/>
      <c r="L143" s="137"/>
      <c r="M143" s="136"/>
      <c r="N143" s="136"/>
      <c r="O143" s="197"/>
      <c r="P143" s="6"/>
      <c r="Q143" s="6"/>
      <c r="R143" s="6"/>
      <c r="S143" s="6"/>
      <c r="T143" s="6"/>
      <c r="U143" s="6"/>
      <c r="V143" s="6"/>
      <c r="W143" s="6"/>
      <c r="X143" s="46"/>
      <c r="Y143" s="6"/>
      <c r="Z143" s="6"/>
      <c r="AA143" s="6"/>
      <c r="AB143" s="6"/>
      <c r="AC143" s="6"/>
      <c r="AD143" s="6"/>
    </row>
    <row r="144" ht="14.25" hidden="1" customHeight="1">
      <c r="A144" s="196"/>
      <c r="B144" s="7"/>
      <c r="C144" s="7"/>
      <c r="D144" s="7"/>
      <c r="E144" s="136"/>
      <c r="F144" s="136"/>
      <c r="G144" s="136"/>
      <c r="H144" s="136"/>
      <c r="I144" s="136"/>
      <c r="J144" s="136"/>
      <c r="K144" s="136"/>
      <c r="L144" s="137"/>
      <c r="M144" s="136"/>
      <c r="N144" s="136"/>
      <c r="O144" s="197"/>
      <c r="P144" s="6"/>
      <c r="Q144" s="6"/>
      <c r="R144" s="6"/>
      <c r="S144" s="6"/>
      <c r="T144" s="6"/>
      <c r="U144" s="6"/>
      <c r="V144" s="6"/>
      <c r="W144" s="6"/>
      <c r="X144" s="46"/>
      <c r="Y144" s="6"/>
      <c r="Z144" s="6"/>
      <c r="AA144" s="6"/>
      <c r="AB144" s="6"/>
      <c r="AC144" s="6"/>
      <c r="AD144" s="6"/>
    </row>
    <row r="145" ht="14.25" hidden="1" customHeight="1">
      <c r="A145" s="196"/>
      <c r="B145" s="7"/>
      <c r="C145" s="7"/>
      <c r="D145" s="7"/>
      <c r="E145" s="136"/>
      <c r="F145" s="136"/>
      <c r="G145" s="136"/>
      <c r="H145" s="136"/>
      <c r="I145" s="136"/>
      <c r="J145" s="136"/>
      <c r="K145" s="136"/>
      <c r="L145" s="137"/>
      <c r="M145" s="136"/>
      <c r="N145" s="136"/>
      <c r="O145" s="197"/>
      <c r="P145" s="6"/>
      <c r="Q145" s="6"/>
      <c r="R145" s="6"/>
      <c r="S145" s="6"/>
      <c r="T145" s="6"/>
      <c r="U145" s="6"/>
      <c r="V145" s="6"/>
      <c r="W145" s="6"/>
      <c r="X145" s="46"/>
      <c r="Y145" s="6"/>
      <c r="Z145" s="6"/>
      <c r="AA145" s="6"/>
      <c r="AB145" s="6"/>
      <c r="AC145" s="6"/>
      <c r="AD145" s="6"/>
    </row>
    <row r="146" ht="14.25" hidden="1" customHeight="1">
      <c r="A146" s="196"/>
      <c r="B146" s="7"/>
      <c r="C146" s="7"/>
      <c r="D146" s="7"/>
      <c r="E146" s="136"/>
      <c r="F146" s="136"/>
      <c r="G146" s="136"/>
      <c r="H146" s="136"/>
      <c r="I146" s="136"/>
      <c r="J146" s="136"/>
      <c r="K146" s="136"/>
      <c r="L146" s="137"/>
      <c r="M146" s="136"/>
      <c r="N146" s="136"/>
      <c r="O146" s="197"/>
      <c r="P146" s="6"/>
      <c r="Q146" s="6"/>
      <c r="R146" s="6"/>
      <c r="S146" s="6"/>
      <c r="T146" s="6"/>
      <c r="U146" s="6"/>
      <c r="V146" s="6"/>
      <c r="W146" s="6"/>
      <c r="X146" s="46"/>
      <c r="Y146" s="6"/>
      <c r="Z146" s="6"/>
      <c r="AA146" s="6"/>
      <c r="AB146" s="6"/>
      <c r="AC146" s="6"/>
      <c r="AD146" s="6"/>
    </row>
    <row r="147" ht="14.25" hidden="1" customHeight="1">
      <c r="A147" s="196"/>
      <c r="B147" s="7"/>
      <c r="C147" s="7"/>
      <c r="D147" s="7"/>
      <c r="E147" s="136"/>
      <c r="F147" s="136"/>
      <c r="G147" s="136"/>
      <c r="H147" s="136"/>
      <c r="I147" s="136"/>
      <c r="J147" s="136"/>
      <c r="K147" s="136"/>
      <c r="L147" s="137"/>
      <c r="M147" s="136"/>
      <c r="N147" s="136"/>
      <c r="O147" s="197"/>
      <c r="P147" s="6"/>
      <c r="Q147" s="6"/>
      <c r="R147" s="6"/>
      <c r="S147" s="6"/>
      <c r="T147" s="6"/>
      <c r="U147" s="6"/>
      <c r="V147" s="6"/>
      <c r="W147" s="6"/>
      <c r="X147" s="46"/>
      <c r="Y147" s="6"/>
      <c r="Z147" s="6"/>
      <c r="AA147" s="6"/>
      <c r="AB147" s="6"/>
      <c r="AC147" s="6"/>
      <c r="AD147" s="6"/>
    </row>
    <row r="148" ht="14.25" hidden="1" customHeight="1">
      <c r="A148" s="196"/>
      <c r="B148" s="7"/>
      <c r="C148" s="7"/>
      <c r="D148" s="7"/>
      <c r="E148" s="136"/>
      <c r="F148" s="136"/>
      <c r="G148" s="136"/>
      <c r="H148" s="136"/>
      <c r="I148" s="136"/>
      <c r="J148" s="136"/>
      <c r="K148" s="136"/>
      <c r="L148" s="137"/>
      <c r="M148" s="136"/>
      <c r="N148" s="136"/>
      <c r="O148" s="197"/>
      <c r="P148" s="6"/>
      <c r="Q148" s="6"/>
      <c r="R148" s="6"/>
      <c r="S148" s="6"/>
      <c r="T148" s="6"/>
      <c r="U148" s="6"/>
      <c r="V148" s="6"/>
      <c r="W148" s="6"/>
      <c r="X148" s="46"/>
      <c r="Y148" s="6"/>
      <c r="Z148" s="6"/>
      <c r="AA148" s="6"/>
      <c r="AB148" s="6"/>
      <c r="AC148" s="6"/>
      <c r="AD148" s="6"/>
    </row>
    <row r="149" ht="14.25" hidden="1" customHeight="1">
      <c r="A149" s="196"/>
      <c r="B149" s="7"/>
      <c r="C149" s="7"/>
      <c r="D149" s="7"/>
      <c r="E149" s="136"/>
      <c r="F149" s="136"/>
      <c r="G149" s="136"/>
      <c r="H149" s="136"/>
      <c r="I149" s="136"/>
      <c r="J149" s="136"/>
      <c r="K149" s="136"/>
      <c r="L149" s="137"/>
      <c r="M149" s="136"/>
      <c r="N149" s="136"/>
      <c r="O149" s="197"/>
      <c r="P149" s="6"/>
      <c r="Q149" s="6"/>
      <c r="R149" s="6"/>
      <c r="S149" s="6"/>
      <c r="T149" s="6"/>
      <c r="U149" s="6"/>
      <c r="V149" s="6"/>
      <c r="W149" s="6"/>
      <c r="X149" s="46"/>
      <c r="Y149" s="6"/>
      <c r="Z149" s="6"/>
      <c r="AA149" s="6"/>
      <c r="AB149" s="6"/>
      <c r="AC149" s="6"/>
      <c r="AD149" s="6"/>
    </row>
    <row r="150" ht="14.25" hidden="1" customHeight="1">
      <c r="A150" s="196"/>
      <c r="B150" s="7"/>
      <c r="C150" s="7"/>
      <c r="D150" s="7"/>
      <c r="E150" s="136"/>
      <c r="F150" s="136"/>
      <c r="G150" s="136"/>
      <c r="H150" s="136"/>
      <c r="I150" s="136"/>
      <c r="J150" s="136"/>
      <c r="K150" s="136"/>
      <c r="L150" s="137"/>
      <c r="M150" s="136"/>
      <c r="N150" s="136"/>
      <c r="O150" s="197"/>
      <c r="P150" s="6"/>
      <c r="Q150" s="6"/>
      <c r="R150" s="6"/>
      <c r="S150" s="6"/>
      <c r="T150" s="6"/>
      <c r="U150" s="6"/>
      <c r="V150" s="6"/>
      <c r="W150" s="6"/>
      <c r="X150" s="46"/>
      <c r="Y150" s="6"/>
      <c r="Z150" s="6"/>
      <c r="AA150" s="6"/>
      <c r="AB150" s="6"/>
      <c r="AC150" s="6"/>
      <c r="AD150" s="6"/>
    </row>
    <row r="151" ht="14.25" hidden="1" customHeight="1">
      <c r="A151" s="196"/>
      <c r="B151" s="7"/>
      <c r="C151" s="7"/>
      <c r="D151" s="7"/>
      <c r="E151" s="136"/>
      <c r="F151" s="136"/>
      <c r="G151" s="136"/>
      <c r="H151" s="136"/>
      <c r="I151" s="136"/>
      <c r="J151" s="136"/>
      <c r="K151" s="136"/>
      <c r="L151" s="137"/>
      <c r="M151" s="136"/>
      <c r="N151" s="136"/>
      <c r="O151" s="197"/>
      <c r="P151" s="6"/>
      <c r="Q151" s="6"/>
      <c r="R151" s="6"/>
      <c r="S151" s="6"/>
      <c r="T151" s="6"/>
      <c r="U151" s="6"/>
      <c r="V151" s="6"/>
      <c r="W151" s="6"/>
      <c r="X151" s="46"/>
      <c r="Y151" s="6"/>
      <c r="Z151" s="6"/>
      <c r="AA151" s="6"/>
      <c r="AB151" s="6"/>
      <c r="AC151" s="6"/>
      <c r="AD151" s="6"/>
    </row>
    <row r="152" ht="14.25" hidden="1" customHeight="1">
      <c r="A152" s="196"/>
      <c r="B152" s="7"/>
      <c r="C152" s="7"/>
      <c r="D152" s="7"/>
      <c r="E152" s="136"/>
      <c r="F152" s="136"/>
      <c r="G152" s="136"/>
      <c r="H152" s="136"/>
      <c r="I152" s="136"/>
      <c r="J152" s="136"/>
      <c r="K152" s="136"/>
      <c r="L152" s="137"/>
      <c r="M152" s="136"/>
      <c r="N152" s="136"/>
      <c r="O152" s="197"/>
      <c r="P152" s="6"/>
      <c r="Q152" s="6"/>
      <c r="R152" s="6"/>
      <c r="S152" s="6"/>
      <c r="T152" s="6"/>
      <c r="U152" s="6"/>
      <c r="V152" s="6"/>
      <c r="W152" s="6"/>
      <c r="X152" s="46"/>
      <c r="Y152" s="6"/>
      <c r="Z152" s="6"/>
      <c r="AA152" s="6"/>
      <c r="AB152" s="6"/>
      <c r="AC152" s="6"/>
      <c r="AD152" s="6"/>
    </row>
    <row r="153" ht="14.25" hidden="1" customHeight="1">
      <c r="A153" s="196"/>
      <c r="B153" s="7"/>
      <c r="C153" s="7"/>
      <c r="D153" s="7"/>
      <c r="E153" s="136"/>
      <c r="F153" s="136"/>
      <c r="G153" s="136"/>
      <c r="H153" s="136"/>
      <c r="I153" s="136"/>
      <c r="J153" s="136"/>
      <c r="K153" s="136"/>
      <c r="L153" s="137"/>
      <c r="M153" s="136"/>
      <c r="N153" s="136"/>
      <c r="O153" s="197"/>
      <c r="P153" s="6"/>
      <c r="Q153" s="6"/>
      <c r="R153" s="6"/>
      <c r="S153" s="6"/>
      <c r="T153" s="6"/>
      <c r="U153" s="6"/>
      <c r="V153" s="6"/>
      <c r="W153" s="6"/>
      <c r="X153" s="46"/>
      <c r="Y153" s="6"/>
      <c r="Z153" s="6"/>
      <c r="AA153" s="6"/>
      <c r="AB153" s="6"/>
      <c r="AC153" s="6"/>
      <c r="AD153" s="6"/>
    </row>
    <row r="154" ht="14.25" hidden="1" customHeight="1">
      <c r="A154" s="196"/>
      <c r="B154" s="7"/>
      <c r="C154" s="7"/>
      <c r="D154" s="7"/>
      <c r="E154" s="136"/>
      <c r="F154" s="136"/>
      <c r="G154" s="136"/>
      <c r="H154" s="136"/>
      <c r="I154" s="136"/>
      <c r="J154" s="136"/>
      <c r="K154" s="136"/>
      <c r="L154" s="137"/>
      <c r="M154" s="136"/>
      <c r="N154" s="136"/>
      <c r="O154" s="197"/>
      <c r="P154" s="6"/>
      <c r="Q154" s="6"/>
      <c r="R154" s="6"/>
      <c r="S154" s="6"/>
      <c r="T154" s="6"/>
      <c r="U154" s="6"/>
      <c r="V154" s="6"/>
      <c r="W154" s="6"/>
      <c r="X154" s="46"/>
      <c r="Y154" s="6"/>
      <c r="Z154" s="6"/>
      <c r="AA154" s="6"/>
      <c r="AB154" s="6"/>
      <c r="AC154" s="6"/>
      <c r="AD154" s="6"/>
    </row>
    <row r="155" ht="14.25" hidden="1" customHeight="1">
      <c r="A155" s="196"/>
      <c r="B155" s="7"/>
      <c r="C155" s="7"/>
      <c r="D155" s="7"/>
      <c r="E155" s="136"/>
      <c r="F155" s="136"/>
      <c r="G155" s="136"/>
      <c r="H155" s="136"/>
      <c r="I155" s="136"/>
      <c r="J155" s="136"/>
      <c r="K155" s="136"/>
      <c r="L155" s="137"/>
      <c r="M155" s="136"/>
      <c r="N155" s="136"/>
      <c r="O155" s="197"/>
      <c r="P155" s="6"/>
      <c r="Q155" s="6"/>
      <c r="R155" s="6"/>
      <c r="S155" s="6"/>
      <c r="T155" s="6"/>
      <c r="U155" s="6"/>
      <c r="V155" s="6"/>
      <c r="W155" s="6"/>
      <c r="X155" s="46"/>
      <c r="Y155" s="6"/>
      <c r="Z155" s="6"/>
      <c r="AA155" s="6"/>
      <c r="AB155" s="6"/>
      <c r="AC155" s="6"/>
      <c r="AD155" s="6"/>
    </row>
    <row r="156" ht="14.25" hidden="1" customHeight="1">
      <c r="A156" s="196"/>
      <c r="B156" s="7"/>
      <c r="C156" s="7"/>
      <c r="D156" s="7"/>
      <c r="E156" s="136"/>
      <c r="F156" s="136"/>
      <c r="G156" s="136"/>
      <c r="H156" s="136"/>
      <c r="I156" s="136"/>
      <c r="J156" s="136"/>
      <c r="K156" s="136"/>
      <c r="L156" s="137"/>
      <c r="M156" s="136"/>
      <c r="N156" s="136"/>
      <c r="O156" s="197"/>
      <c r="P156" s="6"/>
      <c r="Q156" s="6"/>
      <c r="R156" s="6"/>
      <c r="S156" s="6"/>
      <c r="T156" s="6"/>
      <c r="U156" s="6"/>
      <c r="V156" s="6"/>
      <c r="W156" s="6"/>
      <c r="X156" s="46"/>
      <c r="Y156" s="6"/>
      <c r="Z156" s="6"/>
      <c r="AA156" s="6"/>
      <c r="AB156" s="6"/>
      <c r="AC156" s="6"/>
      <c r="AD156" s="6"/>
    </row>
    <row r="157" ht="14.25" hidden="1" customHeight="1">
      <c r="A157" s="196"/>
      <c r="B157" s="7"/>
      <c r="C157" s="7"/>
      <c r="D157" s="7"/>
      <c r="E157" s="136"/>
      <c r="F157" s="136"/>
      <c r="G157" s="136"/>
      <c r="H157" s="136"/>
      <c r="I157" s="136"/>
      <c r="J157" s="136"/>
      <c r="K157" s="136"/>
      <c r="L157" s="137"/>
      <c r="M157" s="136"/>
      <c r="N157" s="136"/>
      <c r="O157" s="197"/>
      <c r="P157" s="6"/>
      <c r="Q157" s="6"/>
      <c r="R157" s="6"/>
      <c r="S157" s="6"/>
      <c r="T157" s="6"/>
      <c r="U157" s="6"/>
      <c r="V157" s="6"/>
      <c r="W157" s="6"/>
      <c r="X157" s="46"/>
      <c r="Y157" s="6"/>
      <c r="Z157" s="6"/>
      <c r="AA157" s="6"/>
      <c r="AB157" s="6"/>
      <c r="AC157" s="6"/>
      <c r="AD157" s="6"/>
    </row>
    <row r="158" ht="14.25" hidden="1" customHeight="1">
      <c r="A158" s="196"/>
      <c r="B158" s="7"/>
      <c r="C158" s="7"/>
      <c r="D158" s="7"/>
      <c r="E158" s="136"/>
      <c r="F158" s="136"/>
      <c r="G158" s="136"/>
      <c r="H158" s="136"/>
      <c r="I158" s="136"/>
      <c r="J158" s="136"/>
      <c r="K158" s="136"/>
      <c r="L158" s="137"/>
      <c r="M158" s="136"/>
      <c r="N158" s="136"/>
      <c r="O158" s="197"/>
      <c r="P158" s="6"/>
      <c r="Q158" s="6"/>
      <c r="R158" s="6"/>
      <c r="S158" s="6"/>
      <c r="T158" s="6"/>
      <c r="U158" s="6"/>
      <c r="V158" s="6"/>
      <c r="W158" s="6"/>
      <c r="X158" s="46"/>
      <c r="Y158" s="6"/>
      <c r="Z158" s="6"/>
      <c r="AA158" s="6"/>
      <c r="AB158" s="6"/>
      <c r="AC158" s="6"/>
      <c r="AD158" s="6"/>
    </row>
    <row r="159" ht="14.25" hidden="1" customHeight="1">
      <c r="A159" s="196"/>
      <c r="B159" s="7"/>
      <c r="C159" s="7"/>
      <c r="D159" s="7"/>
      <c r="E159" s="136"/>
      <c r="F159" s="136"/>
      <c r="G159" s="136"/>
      <c r="H159" s="136"/>
      <c r="I159" s="136"/>
      <c r="J159" s="136"/>
      <c r="K159" s="136"/>
      <c r="L159" s="137"/>
      <c r="M159" s="136"/>
      <c r="N159" s="136"/>
      <c r="O159" s="197"/>
      <c r="P159" s="6"/>
      <c r="Q159" s="6"/>
      <c r="R159" s="6"/>
      <c r="S159" s="6"/>
      <c r="T159" s="6"/>
      <c r="U159" s="6"/>
      <c r="V159" s="6"/>
      <c r="W159" s="6"/>
      <c r="X159" s="46"/>
      <c r="Y159" s="6"/>
      <c r="Z159" s="6"/>
      <c r="AA159" s="6"/>
      <c r="AB159" s="6"/>
      <c r="AC159" s="6"/>
      <c r="AD159" s="6"/>
    </row>
    <row r="160" ht="14.25" hidden="1" customHeight="1">
      <c r="A160" s="196"/>
      <c r="B160" s="7"/>
      <c r="C160" s="7"/>
      <c r="D160" s="7"/>
      <c r="E160" s="136"/>
      <c r="F160" s="136"/>
      <c r="G160" s="136"/>
      <c r="H160" s="136"/>
      <c r="I160" s="136"/>
      <c r="J160" s="136"/>
      <c r="K160" s="136"/>
      <c r="L160" s="137"/>
      <c r="M160" s="136"/>
      <c r="N160" s="136"/>
      <c r="O160" s="197"/>
      <c r="P160" s="6"/>
      <c r="Q160" s="6"/>
      <c r="R160" s="6"/>
      <c r="S160" s="6"/>
      <c r="T160" s="6"/>
      <c r="U160" s="6"/>
      <c r="V160" s="6"/>
      <c r="W160" s="6"/>
      <c r="X160" s="46"/>
      <c r="Y160" s="6"/>
      <c r="Z160" s="6"/>
      <c r="AA160" s="6"/>
      <c r="AB160" s="6"/>
      <c r="AC160" s="6"/>
      <c r="AD160" s="6"/>
    </row>
    <row r="161" ht="14.25" hidden="1" customHeight="1">
      <c r="A161" s="196"/>
      <c r="B161" s="7"/>
      <c r="C161" s="7"/>
      <c r="D161" s="7"/>
      <c r="E161" s="136"/>
      <c r="F161" s="136"/>
      <c r="G161" s="136"/>
      <c r="H161" s="136"/>
      <c r="I161" s="136"/>
      <c r="J161" s="136"/>
      <c r="K161" s="136"/>
      <c r="L161" s="137"/>
      <c r="M161" s="136"/>
      <c r="N161" s="136"/>
      <c r="O161" s="197"/>
      <c r="P161" s="6"/>
      <c r="Q161" s="6"/>
      <c r="R161" s="6"/>
      <c r="S161" s="6"/>
      <c r="T161" s="6"/>
      <c r="U161" s="6"/>
      <c r="V161" s="6"/>
      <c r="W161" s="6"/>
      <c r="X161" s="46"/>
      <c r="Y161" s="6"/>
      <c r="Z161" s="6"/>
      <c r="AA161" s="6"/>
      <c r="AB161" s="6"/>
      <c r="AC161" s="6"/>
      <c r="AD161" s="6"/>
    </row>
    <row r="162" ht="14.25" hidden="1" customHeight="1">
      <c r="A162" s="196"/>
      <c r="B162" s="7"/>
      <c r="C162" s="7"/>
      <c r="D162" s="7"/>
      <c r="E162" s="136"/>
      <c r="F162" s="136"/>
      <c r="G162" s="136"/>
      <c r="H162" s="136"/>
      <c r="I162" s="136"/>
      <c r="J162" s="136"/>
      <c r="K162" s="136"/>
      <c r="L162" s="137"/>
      <c r="M162" s="136"/>
      <c r="N162" s="136"/>
      <c r="O162" s="197"/>
      <c r="P162" s="6"/>
      <c r="Q162" s="6"/>
      <c r="R162" s="6"/>
      <c r="S162" s="6"/>
      <c r="T162" s="6"/>
      <c r="U162" s="6"/>
      <c r="V162" s="6"/>
      <c r="W162" s="6"/>
      <c r="X162" s="46"/>
      <c r="Y162" s="6"/>
      <c r="Z162" s="6"/>
      <c r="AA162" s="6"/>
      <c r="AB162" s="6"/>
      <c r="AC162" s="6"/>
      <c r="AD162" s="6"/>
    </row>
    <row r="163" ht="14.25" hidden="1" customHeight="1">
      <c r="A163" s="196"/>
      <c r="B163" s="7"/>
      <c r="C163" s="7"/>
      <c r="D163" s="7"/>
      <c r="E163" s="136"/>
      <c r="F163" s="136"/>
      <c r="G163" s="136"/>
      <c r="H163" s="136"/>
      <c r="I163" s="136"/>
      <c r="J163" s="136"/>
      <c r="K163" s="136"/>
      <c r="L163" s="137"/>
      <c r="M163" s="136"/>
      <c r="N163" s="136"/>
      <c r="O163" s="197"/>
      <c r="P163" s="6"/>
      <c r="Q163" s="6"/>
      <c r="R163" s="6"/>
      <c r="S163" s="6"/>
      <c r="T163" s="6"/>
      <c r="U163" s="6"/>
      <c r="V163" s="6"/>
      <c r="W163" s="6"/>
      <c r="X163" s="46"/>
      <c r="Y163" s="6"/>
      <c r="Z163" s="6"/>
      <c r="AA163" s="6"/>
      <c r="AB163" s="6"/>
      <c r="AC163" s="6"/>
      <c r="AD163" s="6"/>
    </row>
    <row r="164" ht="14.25" hidden="1" customHeight="1">
      <c r="A164" s="196"/>
      <c r="B164" s="7"/>
      <c r="C164" s="7"/>
      <c r="D164" s="7"/>
      <c r="E164" s="136"/>
      <c r="F164" s="136"/>
      <c r="G164" s="136"/>
      <c r="H164" s="136"/>
      <c r="I164" s="136"/>
      <c r="J164" s="136"/>
      <c r="K164" s="136"/>
      <c r="L164" s="137"/>
      <c r="M164" s="136"/>
      <c r="N164" s="136"/>
      <c r="O164" s="197"/>
      <c r="P164" s="6"/>
      <c r="Q164" s="6"/>
      <c r="R164" s="6"/>
      <c r="S164" s="6"/>
      <c r="T164" s="6"/>
      <c r="U164" s="6"/>
      <c r="V164" s="6"/>
      <c r="W164" s="6"/>
      <c r="X164" s="46"/>
      <c r="Y164" s="6"/>
      <c r="Z164" s="6"/>
      <c r="AA164" s="6"/>
      <c r="AB164" s="6"/>
      <c r="AC164" s="6"/>
      <c r="AD164" s="6"/>
    </row>
    <row r="165" ht="14.25" hidden="1" customHeight="1">
      <c r="A165" s="196"/>
      <c r="B165" s="7"/>
      <c r="C165" s="7"/>
      <c r="D165" s="7"/>
      <c r="E165" s="136"/>
      <c r="F165" s="136"/>
      <c r="G165" s="136"/>
      <c r="H165" s="136"/>
      <c r="I165" s="136"/>
      <c r="J165" s="136"/>
      <c r="K165" s="136"/>
      <c r="L165" s="137"/>
      <c r="M165" s="136"/>
      <c r="N165" s="136"/>
      <c r="O165" s="197"/>
      <c r="P165" s="6"/>
      <c r="Q165" s="6"/>
      <c r="R165" s="6"/>
      <c r="S165" s="6"/>
      <c r="T165" s="6"/>
      <c r="U165" s="6"/>
      <c r="V165" s="6"/>
      <c r="W165" s="6"/>
      <c r="X165" s="46"/>
      <c r="Y165" s="6"/>
      <c r="Z165" s="6"/>
      <c r="AA165" s="6"/>
      <c r="AB165" s="6"/>
      <c r="AC165" s="6"/>
      <c r="AD165" s="6"/>
    </row>
    <row r="166" ht="14.25" hidden="1" customHeight="1">
      <c r="A166" s="196"/>
      <c r="B166" s="7"/>
      <c r="C166" s="7"/>
      <c r="D166" s="7"/>
      <c r="E166" s="136"/>
      <c r="F166" s="136"/>
      <c r="G166" s="136"/>
      <c r="H166" s="136"/>
      <c r="I166" s="136"/>
      <c r="J166" s="136"/>
      <c r="K166" s="136"/>
      <c r="L166" s="137"/>
      <c r="M166" s="136"/>
      <c r="N166" s="136"/>
      <c r="O166" s="197"/>
      <c r="P166" s="6"/>
      <c r="Q166" s="6"/>
      <c r="R166" s="6"/>
      <c r="S166" s="6"/>
      <c r="T166" s="6"/>
      <c r="U166" s="6"/>
      <c r="V166" s="6"/>
      <c r="W166" s="6"/>
      <c r="X166" s="46"/>
      <c r="Y166" s="6"/>
      <c r="Z166" s="6"/>
      <c r="AA166" s="6"/>
      <c r="AB166" s="6"/>
      <c r="AC166" s="6"/>
      <c r="AD166" s="6"/>
    </row>
    <row r="167" ht="14.25" hidden="1" customHeight="1">
      <c r="A167" s="196"/>
      <c r="B167" s="7"/>
      <c r="C167" s="7"/>
      <c r="D167" s="7"/>
      <c r="E167" s="136"/>
      <c r="F167" s="136"/>
      <c r="G167" s="136"/>
      <c r="H167" s="136"/>
      <c r="I167" s="136"/>
      <c r="J167" s="136"/>
      <c r="K167" s="136"/>
      <c r="L167" s="137"/>
      <c r="M167" s="136"/>
      <c r="N167" s="136"/>
      <c r="O167" s="197"/>
      <c r="P167" s="6"/>
      <c r="Q167" s="6"/>
      <c r="R167" s="6"/>
      <c r="S167" s="6"/>
      <c r="T167" s="6"/>
      <c r="U167" s="6"/>
      <c r="V167" s="6"/>
      <c r="W167" s="6"/>
      <c r="X167" s="46"/>
      <c r="Y167" s="6"/>
      <c r="Z167" s="6"/>
      <c r="AA167" s="6"/>
      <c r="AB167" s="6"/>
      <c r="AC167" s="6"/>
      <c r="AD167" s="6"/>
    </row>
    <row r="168" ht="14.25" hidden="1" customHeight="1">
      <c r="A168" s="196"/>
      <c r="B168" s="7"/>
      <c r="C168" s="7"/>
      <c r="D168" s="7"/>
      <c r="E168" s="136"/>
      <c r="F168" s="136"/>
      <c r="G168" s="136"/>
      <c r="H168" s="136"/>
      <c r="I168" s="136"/>
      <c r="J168" s="136"/>
      <c r="K168" s="136"/>
      <c r="L168" s="137"/>
      <c r="M168" s="136"/>
      <c r="N168" s="136"/>
      <c r="O168" s="197"/>
      <c r="P168" s="6"/>
      <c r="Q168" s="6"/>
      <c r="R168" s="6"/>
      <c r="S168" s="6"/>
      <c r="T168" s="6"/>
      <c r="U168" s="6"/>
      <c r="V168" s="6"/>
      <c r="W168" s="6"/>
      <c r="X168" s="46"/>
      <c r="Y168" s="6"/>
      <c r="Z168" s="6"/>
      <c r="AA168" s="6"/>
      <c r="AB168" s="6"/>
      <c r="AC168" s="6"/>
      <c r="AD168" s="6"/>
    </row>
    <row r="169" ht="14.25" hidden="1" customHeight="1">
      <c r="A169" s="196"/>
      <c r="B169" s="7"/>
      <c r="C169" s="7"/>
      <c r="D169" s="7"/>
      <c r="E169" s="136"/>
      <c r="F169" s="136"/>
      <c r="G169" s="136"/>
      <c r="H169" s="136"/>
      <c r="I169" s="136"/>
      <c r="J169" s="136"/>
      <c r="K169" s="136"/>
      <c r="L169" s="137"/>
      <c r="M169" s="136"/>
      <c r="N169" s="136"/>
      <c r="O169" s="197"/>
      <c r="P169" s="6"/>
      <c r="Q169" s="6"/>
      <c r="R169" s="6"/>
      <c r="S169" s="6"/>
      <c r="T169" s="6"/>
      <c r="U169" s="6"/>
      <c r="V169" s="6"/>
      <c r="W169" s="6"/>
      <c r="X169" s="46"/>
      <c r="Y169" s="6"/>
      <c r="Z169" s="6"/>
      <c r="AA169" s="6"/>
      <c r="AB169" s="6"/>
      <c r="AC169" s="6"/>
      <c r="AD169" s="6"/>
    </row>
    <row r="170" ht="14.25" hidden="1" customHeight="1">
      <c r="A170" s="196"/>
      <c r="B170" s="7"/>
      <c r="C170" s="7"/>
      <c r="D170" s="7"/>
      <c r="E170" s="136"/>
      <c r="F170" s="136"/>
      <c r="G170" s="136"/>
      <c r="H170" s="136"/>
      <c r="I170" s="136"/>
      <c r="J170" s="136"/>
      <c r="K170" s="136"/>
      <c r="L170" s="137"/>
      <c r="M170" s="136"/>
      <c r="N170" s="136"/>
      <c r="O170" s="197"/>
      <c r="P170" s="6"/>
      <c r="Q170" s="6"/>
      <c r="R170" s="6"/>
      <c r="S170" s="6"/>
      <c r="T170" s="6"/>
      <c r="U170" s="6"/>
      <c r="V170" s="6"/>
      <c r="W170" s="6"/>
      <c r="X170" s="46"/>
      <c r="Y170" s="6"/>
      <c r="Z170" s="6"/>
      <c r="AA170" s="6"/>
      <c r="AB170" s="6"/>
      <c r="AC170" s="6"/>
      <c r="AD170" s="6"/>
    </row>
    <row r="171" ht="14.25" hidden="1" customHeight="1">
      <c r="A171" s="196"/>
      <c r="B171" s="7"/>
      <c r="C171" s="7"/>
      <c r="D171" s="7"/>
      <c r="E171" s="136"/>
      <c r="F171" s="136"/>
      <c r="G171" s="136"/>
      <c r="H171" s="136"/>
      <c r="I171" s="136"/>
      <c r="J171" s="136"/>
      <c r="K171" s="136"/>
      <c r="L171" s="137"/>
      <c r="M171" s="136"/>
      <c r="N171" s="136"/>
      <c r="O171" s="197"/>
      <c r="P171" s="6"/>
      <c r="Q171" s="6"/>
      <c r="R171" s="6"/>
      <c r="S171" s="6"/>
      <c r="T171" s="6"/>
      <c r="U171" s="6"/>
      <c r="V171" s="6"/>
      <c r="W171" s="6"/>
      <c r="X171" s="46"/>
      <c r="Y171" s="6"/>
      <c r="Z171" s="6"/>
      <c r="AA171" s="6"/>
      <c r="AB171" s="6"/>
      <c r="AC171" s="6"/>
      <c r="AD171" s="6"/>
    </row>
    <row r="172" ht="14.25" hidden="1" customHeight="1">
      <c r="A172" s="196"/>
      <c r="B172" s="7"/>
      <c r="C172" s="7"/>
      <c r="D172" s="7"/>
      <c r="E172" s="136"/>
      <c r="F172" s="136"/>
      <c r="G172" s="136"/>
      <c r="H172" s="136"/>
      <c r="I172" s="136"/>
      <c r="J172" s="136"/>
      <c r="K172" s="136"/>
      <c r="L172" s="137"/>
      <c r="M172" s="136"/>
      <c r="N172" s="136"/>
      <c r="O172" s="197"/>
      <c r="P172" s="6"/>
      <c r="Q172" s="6"/>
      <c r="R172" s="6"/>
      <c r="S172" s="6"/>
      <c r="T172" s="6"/>
      <c r="U172" s="6"/>
      <c r="V172" s="6"/>
      <c r="W172" s="6"/>
      <c r="X172" s="46"/>
      <c r="Y172" s="6"/>
      <c r="Z172" s="6"/>
      <c r="AA172" s="6"/>
      <c r="AB172" s="6"/>
      <c r="AC172" s="6"/>
      <c r="AD172" s="6"/>
    </row>
    <row r="173" ht="14.25" hidden="1" customHeight="1">
      <c r="A173" s="196"/>
      <c r="B173" s="7"/>
      <c r="C173" s="7"/>
      <c r="D173" s="7"/>
      <c r="E173" s="136"/>
      <c r="F173" s="136"/>
      <c r="G173" s="136"/>
      <c r="H173" s="136"/>
      <c r="I173" s="136"/>
      <c r="J173" s="136"/>
      <c r="K173" s="136"/>
      <c r="L173" s="137"/>
      <c r="M173" s="136"/>
      <c r="N173" s="136"/>
      <c r="O173" s="197"/>
      <c r="P173" s="6"/>
      <c r="Q173" s="6"/>
      <c r="R173" s="6"/>
      <c r="S173" s="6"/>
      <c r="T173" s="6"/>
      <c r="U173" s="6"/>
      <c r="V173" s="6"/>
      <c r="W173" s="6"/>
      <c r="X173" s="46"/>
      <c r="Y173" s="6"/>
      <c r="Z173" s="6"/>
      <c r="AA173" s="6"/>
      <c r="AB173" s="6"/>
      <c r="AC173" s="6"/>
      <c r="AD173" s="6"/>
    </row>
    <row r="174" ht="14.25" hidden="1" customHeight="1">
      <c r="A174" s="196"/>
      <c r="B174" s="7"/>
      <c r="C174" s="7"/>
      <c r="D174" s="7"/>
      <c r="E174" s="136"/>
      <c r="F174" s="136"/>
      <c r="G174" s="136"/>
      <c r="H174" s="136"/>
      <c r="I174" s="136"/>
      <c r="J174" s="136"/>
      <c r="K174" s="136"/>
      <c r="L174" s="137"/>
      <c r="M174" s="136"/>
      <c r="N174" s="136"/>
      <c r="O174" s="197"/>
      <c r="P174" s="6"/>
      <c r="Q174" s="6"/>
      <c r="R174" s="6"/>
      <c r="S174" s="6"/>
      <c r="T174" s="6"/>
      <c r="U174" s="6"/>
      <c r="V174" s="6"/>
      <c r="W174" s="6"/>
      <c r="X174" s="46"/>
      <c r="Y174" s="6"/>
      <c r="Z174" s="6"/>
      <c r="AA174" s="6"/>
      <c r="AB174" s="6"/>
      <c r="AC174" s="6"/>
      <c r="AD174" s="6"/>
    </row>
    <row r="175" ht="14.25" hidden="1" customHeight="1">
      <c r="A175" s="196"/>
      <c r="B175" s="7"/>
      <c r="C175" s="7"/>
      <c r="D175" s="7"/>
      <c r="E175" s="136"/>
      <c r="F175" s="136"/>
      <c r="G175" s="136"/>
      <c r="H175" s="136"/>
      <c r="I175" s="136"/>
      <c r="J175" s="136"/>
      <c r="K175" s="136"/>
      <c r="L175" s="137"/>
      <c r="M175" s="136"/>
      <c r="N175" s="136"/>
      <c r="O175" s="197"/>
      <c r="P175" s="6"/>
      <c r="Q175" s="6"/>
      <c r="R175" s="6"/>
      <c r="S175" s="6"/>
      <c r="T175" s="6"/>
      <c r="U175" s="6"/>
      <c r="V175" s="6"/>
      <c r="W175" s="6"/>
      <c r="X175" s="46"/>
      <c r="Y175" s="6"/>
      <c r="Z175" s="6"/>
      <c r="AA175" s="6"/>
      <c r="AB175" s="6"/>
      <c r="AC175" s="6"/>
      <c r="AD175" s="6"/>
    </row>
    <row r="176" ht="14.25" hidden="1" customHeight="1">
      <c r="A176" s="196"/>
      <c r="B176" s="7"/>
      <c r="C176" s="7"/>
      <c r="D176" s="7"/>
      <c r="E176" s="136"/>
      <c r="F176" s="136"/>
      <c r="G176" s="136"/>
      <c r="H176" s="136"/>
      <c r="I176" s="136"/>
      <c r="J176" s="136"/>
      <c r="K176" s="136"/>
      <c r="L176" s="137"/>
      <c r="M176" s="136"/>
      <c r="N176" s="136"/>
      <c r="O176" s="197"/>
      <c r="P176" s="6"/>
      <c r="Q176" s="6"/>
      <c r="R176" s="6"/>
      <c r="S176" s="6"/>
      <c r="T176" s="6"/>
      <c r="U176" s="6"/>
      <c r="V176" s="6"/>
      <c r="W176" s="6"/>
      <c r="X176" s="46"/>
      <c r="Y176" s="6"/>
      <c r="Z176" s="6"/>
      <c r="AA176" s="6"/>
      <c r="AB176" s="6"/>
      <c r="AC176" s="6"/>
      <c r="AD176" s="6"/>
    </row>
    <row r="177" ht="14.25" hidden="1" customHeight="1">
      <c r="A177" s="196"/>
      <c r="B177" s="7"/>
      <c r="C177" s="7"/>
      <c r="D177" s="7"/>
      <c r="E177" s="136"/>
      <c r="F177" s="136"/>
      <c r="G177" s="136"/>
      <c r="H177" s="136"/>
      <c r="I177" s="136"/>
      <c r="J177" s="136"/>
      <c r="K177" s="136"/>
      <c r="L177" s="137"/>
      <c r="M177" s="136"/>
      <c r="N177" s="136"/>
      <c r="O177" s="197"/>
      <c r="P177" s="6"/>
      <c r="Q177" s="6"/>
      <c r="R177" s="6"/>
      <c r="S177" s="6"/>
      <c r="T177" s="6"/>
      <c r="U177" s="6"/>
      <c r="V177" s="6"/>
      <c r="W177" s="6"/>
      <c r="X177" s="46"/>
      <c r="Y177" s="6"/>
      <c r="Z177" s="6"/>
      <c r="AA177" s="6"/>
      <c r="AB177" s="6"/>
      <c r="AC177" s="6"/>
      <c r="AD177" s="6"/>
    </row>
    <row r="178" ht="14.25" hidden="1" customHeight="1">
      <c r="A178" s="196"/>
      <c r="B178" s="7"/>
      <c r="C178" s="7"/>
      <c r="D178" s="7"/>
      <c r="E178" s="136"/>
      <c r="F178" s="136"/>
      <c r="G178" s="136"/>
      <c r="H178" s="136"/>
      <c r="I178" s="136"/>
      <c r="J178" s="136"/>
      <c r="K178" s="136"/>
      <c r="L178" s="137"/>
      <c r="M178" s="136"/>
      <c r="N178" s="136"/>
      <c r="O178" s="197"/>
      <c r="P178" s="6"/>
      <c r="Q178" s="6"/>
      <c r="R178" s="6"/>
      <c r="S178" s="6"/>
      <c r="T178" s="6"/>
      <c r="U178" s="6"/>
      <c r="V178" s="6"/>
      <c r="W178" s="6"/>
      <c r="X178" s="46"/>
      <c r="Y178" s="6"/>
      <c r="Z178" s="6"/>
      <c r="AA178" s="6"/>
      <c r="AB178" s="6"/>
      <c r="AC178" s="6"/>
      <c r="AD178" s="6"/>
    </row>
    <row r="179" ht="14.25" hidden="1" customHeight="1">
      <c r="A179" s="196"/>
      <c r="B179" s="7"/>
      <c r="C179" s="7"/>
      <c r="D179" s="7"/>
      <c r="E179" s="136"/>
      <c r="F179" s="136"/>
      <c r="G179" s="136"/>
      <c r="H179" s="136"/>
      <c r="I179" s="136"/>
      <c r="J179" s="136"/>
      <c r="K179" s="136"/>
      <c r="L179" s="137"/>
      <c r="M179" s="136"/>
      <c r="N179" s="136"/>
      <c r="O179" s="197"/>
      <c r="P179" s="6"/>
      <c r="Q179" s="6"/>
      <c r="R179" s="6"/>
      <c r="S179" s="6"/>
      <c r="T179" s="6"/>
      <c r="U179" s="6"/>
      <c r="V179" s="6"/>
      <c r="W179" s="6"/>
      <c r="X179" s="46"/>
      <c r="Y179" s="6"/>
      <c r="Z179" s="6"/>
      <c r="AA179" s="6"/>
      <c r="AB179" s="6"/>
      <c r="AC179" s="6"/>
      <c r="AD179" s="6"/>
    </row>
    <row r="180" ht="14.25" hidden="1" customHeight="1">
      <c r="A180" s="196"/>
      <c r="B180" s="7"/>
      <c r="C180" s="7"/>
      <c r="D180" s="7"/>
      <c r="E180" s="136"/>
      <c r="F180" s="136"/>
      <c r="G180" s="136"/>
      <c r="H180" s="136"/>
      <c r="I180" s="136"/>
      <c r="J180" s="136"/>
      <c r="K180" s="136"/>
      <c r="L180" s="137"/>
      <c r="M180" s="136"/>
      <c r="N180" s="136"/>
      <c r="O180" s="197"/>
      <c r="P180" s="6"/>
      <c r="Q180" s="6"/>
      <c r="R180" s="6"/>
      <c r="S180" s="6"/>
      <c r="T180" s="6"/>
      <c r="U180" s="6"/>
      <c r="V180" s="6"/>
      <c r="W180" s="6"/>
      <c r="X180" s="46"/>
      <c r="Y180" s="6"/>
      <c r="Z180" s="6"/>
      <c r="AA180" s="6"/>
      <c r="AB180" s="6"/>
      <c r="AC180" s="6"/>
      <c r="AD180" s="6"/>
    </row>
    <row r="181" ht="14.25" hidden="1" customHeight="1">
      <c r="A181" s="196"/>
      <c r="B181" s="7"/>
      <c r="C181" s="7"/>
      <c r="D181" s="7"/>
      <c r="E181" s="136"/>
      <c r="F181" s="136"/>
      <c r="G181" s="136"/>
      <c r="H181" s="136"/>
      <c r="I181" s="136"/>
      <c r="J181" s="136"/>
      <c r="K181" s="136"/>
      <c r="L181" s="137"/>
      <c r="M181" s="136"/>
      <c r="N181" s="136"/>
      <c r="O181" s="197"/>
      <c r="P181" s="6"/>
      <c r="Q181" s="6"/>
      <c r="R181" s="6"/>
      <c r="S181" s="6"/>
      <c r="T181" s="6"/>
      <c r="U181" s="6"/>
      <c r="V181" s="6"/>
      <c r="W181" s="6"/>
      <c r="X181" s="46"/>
      <c r="Y181" s="6"/>
      <c r="Z181" s="6"/>
      <c r="AA181" s="6"/>
      <c r="AB181" s="6"/>
      <c r="AC181" s="6"/>
      <c r="AD181" s="6"/>
    </row>
    <row r="182" ht="14.25" hidden="1" customHeight="1">
      <c r="A182" s="196"/>
      <c r="B182" s="7"/>
      <c r="C182" s="7"/>
      <c r="D182" s="7"/>
      <c r="E182" s="136"/>
      <c r="F182" s="136"/>
      <c r="G182" s="136"/>
      <c r="H182" s="136"/>
      <c r="I182" s="136"/>
      <c r="J182" s="136"/>
      <c r="K182" s="136"/>
      <c r="L182" s="137"/>
      <c r="M182" s="136"/>
      <c r="N182" s="136"/>
      <c r="O182" s="197"/>
      <c r="P182" s="6"/>
      <c r="Q182" s="6"/>
      <c r="R182" s="6"/>
      <c r="S182" s="6"/>
      <c r="T182" s="6"/>
      <c r="U182" s="6"/>
      <c r="V182" s="6"/>
      <c r="W182" s="6"/>
      <c r="X182" s="46"/>
      <c r="Y182" s="6"/>
      <c r="Z182" s="6"/>
      <c r="AA182" s="6"/>
      <c r="AB182" s="6"/>
      <c r="AC182" s="6"/>
      <c r="AD182" s="6"/>
    </row>
    <row r="183" ht="14.25" hidden="1" customHeight="1">
      <c r="A183" s="196"/>
      <c r="B183" s="7"/>
      <c r="C183" s="7"/>
      <c r="D183" s="7"/>
      <c r="E183" s="136"/>
      <c r="F183" s="136"/>
      <c r="G183" s="136"/>
      <c r="H183" s="136"/>
      <c r="I183" s="136"/>
      <c r="J183" s="136"/>
      <c r="K183" s="136"/>
      <c r="L183" s="137"/>
      <c r="M183" s="136"/>
      <c r="N183" s="136"/>
      <c r="O183" s="197"/>
      <c r="P183" s="6"/>
      <c r="Q183" s="6"/>
      <c r="R183" s="6"/>
      <c r="S183" s="6"/>
      <c r="T183" s="6"/>
      <c r="U183" s="6"/>
      <c r="V183" s="6"/>
      <c r="W183" s="6"/>
      <c r="X183" s="46"/>
      <c r="Y183" s="6"/>
      <c r="Z183" s="6"/>
      <c r="AA183" s="6"/>
      <c r="AB183" s="6"/>
      <c r="AC183" s="6"/>
      <c r="AD183" s="6"/>
    </row>
    <row r="184" ht="14.25" hidden="1" customHeight="1">
      <c r="A184" s="196"/>
      <c r="B184" s="7"/>
      <c r="C184" s="7"/>
      <c r="D184" s="7"/>
      <c r="E184" s="136"/>
      <c r="F184" s="136"/>
      <c r="G184" s="136"/>
      <c r="H184" s="136"/>
      <c r="I184" s="136"/>
      <c r="J184" s="136"/>
      <c r="K184" s="136"/>
      <c r="L184" s="137"/>
      <c r="M184" s="136"/>
      <c r="N184" s="136"/>
      <c r="O184" s="197"/>
      <c r="P184" s="6"/>
      <c r="Q184" s="6"/>
      <c r="R184" s="6"/>
      <c r="S184" s="6"/>
      <c r="T184" s="6"/>
      <c r="U184" s="6"/>
      <c r="V184" s="6"/>
      <c r="W184" s="6"/>
      <c r="X184" s="46"/>
      <c r="Y184" s="6"/>
      <c r="Z184" s="6"/>
      <c r="AA184" s="6"/>
      <c r="AB184" s="6"/>
      <c r="AC184" s="6"/>
      <c r="AD184" s="6"/>
    </row>
    <row r="185" ht="14.25" hidden="1" customHeight="1">
      <c r="A185" s="196"/>
      <c r="B185" s="7"/>
      <c r="C185" s="7"/>
      <c r="D185" s="7"/>
      <c r="E185" s="136"/>
      <c r="F185" s="136"/>
      <c r="G185" s="136"/>
      <c r="H185" s="136"/>
      <c r="I185" s="136"/>
      <c r="J185" s="136"/>
      <c r="K185" s="136"/>
      <c r="L185" s="137"/>
      <c r="M185" s="136"/>
      <c r="N185" s="136"/>
      <c r="O185" s="197"/>
      <c r="P185" s="6"/>
      <c r="Q185" s="6"/>
      <c r="R185" s="6"/>
      <c r="S185" s="6"/>
      <c r="T185" s="6"/>
      <c r="U185" s="6"/>
      <c r="V185" s="6"/>
      <c r="W185" s="6"/>
      <c r="X185" s="46"/>
      <c r="Y185" s="6"/>
      <c r="Z185" s="6"/>
      <c r="AA185" s="6"/>
      <c r="AB185" s="6"/>
      <c r="AC185" s="6"/>
      <c r="AD185" s="6"/>
    </row>
    <row r="186" ht="14.25" hidden="1" customHeight="1">
      <c r="A186" s="196"/>
      <c r="B186" s="7"/>
      <c r="C186" s="7"/>
      <c r="D186" s="7"/>
      <c r="E186" s="136"/>
      <c r="F186" s="136"/>
      <c r="G186" s="136"/>
      <c r="H186" s="136"/>
      <c r="I186" s="136"/>
      <c r="J186" s="136"/>
      <c r="K186" s="136"/>
      <c r="L186" s="137"/>
      <c r="M186" s="136"/>
      <c r="N186" s="136"/>
      <c r="O186" s="197"/>
      <c r="P186" s="6"/>
      <c r="Q186" s="6"/>
      <c r="R186" s="6"/>
      <c r="S186" s="6"/>
      <c r="T186" s="6"/>
      <c r="U186" s="6"/>
      <c r="V186" s="6"/>
      <c r="W186" s="6"/>
      <c r="X186" s="46"/>
      <c r="Y186" s="6"/>
      <c r="Z186" s="6"/>
      <c r="AA186" s="6"/>
      <c r="AB186" s="6"/>
      <c r="AC186" s="6"/>
      <c r="AD186" s="6"/>
    </row>
    <row r="187" ht="14.25" hidden="1" customHeight="1">
      <c r="A187" s="196"/>
      <c r="B187" s="7"/>
      <c r="C187" s="7"/>
      <c r="D187" s="7"/>
      <c r="E187" s="136"/>
      <c r="F187" s="136"/>
      <c r="G187" s="136"/>
      <c r="H187" s="136"/>
      <c r="I187" s="136"/>
      <c r="J187" s="136"/>
      <c r="K187" s="136"/>
      <c r="L187" s="137"/>
      <c r="M187" s="136"/>
      <c r="N187" s="136"/>
      <c r="O187" s="197"/>
      <c r="P187" s="6"/>
      <c r="Q187" s="6"/>
      <c r="R187" s="6"/>
      <c r="S187" s="6"/>
      <c r="T187" s="6"/>
      <c r="U187" s="6"/>
      <c r="V187" s="6"/>
      <c r="W187" s="6"/>
      <c r="X187" s="46"/>
      <c r="Y187" s="6"/>
      <c r="Z187" s="6"/>
      <c r="AA187" s="6"/>
      <c r="AB187" s="6"/>
      <c r="AC187" s="6"/>
      <c r="AD187" s="6"/>
    </row>
    <row r="188" ht="14.25" hidden="1" customHeight="1">
      <c r="A188" s="196"/>
      <c r="B188" s="7"/>
      <c r="C188" s="7"/>
      <c r="D188" s="7"/>
      <c r="E188" s="136"/>
      <c r="F188" s="136"/>
      <c r="G188" s="136"/>
      <c r="H188" s="136"/>
      <c r="I188" s="136"/>
      <c r="J188" s="136"/>
      <c r="K188" s="136"/>
      <c r="L188" s="137"/>
      <c r="M188" s="136"/>
      <c r="N188" s="136"/>
      <c r="O188" s="197"/>
      <c r="P188" s="6"/>
      <c r="Q188" s="6"/>
      <c r="R188" s="6"/>
      <c r="S188" s="6"/>
      <c r="T188" s="6"/>
      <c r="U188" s="6"/>
      <c r="V188" s="6"/>
      <c r="W188" s="6"/>
      <c r="X188" s="46"/>
      <c r="Y188" s="6"/>
      <c r="Z188" s="6"/>
      <c r="AA188" s="6"/>
      <c r="AB188" s="6"/>
      <c r="AC188" s="6"/>
      <c r="AD188" s="6"/>
    </row>
    <row r="189" ht="14.25" hidden="1" customHeight="1">
      <c r="A189" s="196"/>
      <c r="B189" s="7"/>
      <c r="C189" s="7"/>
      <c r="D189" s="7"/>
      <c r="E189" s="136"/>
      <c r="F189" s="136"/>
      <c r="G189" s="136"/>
      <c r="H189" s="136"/>
      <c r="I189" s="136"/>
      <c r="J189" s="136"/>
      <c r="K189" s="136"/>
      <c r="L189" s="137"/>
      <c r="M189" s="136"/>
      <c r="N189" s="136"/>
      <c r="O189" s="197"/>
      <c r="P189" s="6"/>
      <c r="Q189" s="6"/>
      <c r="R189" s="6"/>
      <c r="S189" s="6"/>
      <c r="T189" s="6"/>
      <c r="U189" s="6"/>
      <c r="V189" s="6"/>
      <c r="W189" s="6"/>
      <c r="X189" s="46"/>
      <c r="Y189" s="6"/>
      <c r="Z189" s="6"/>
      <c r="AA189" s="6"/>
      <c r="AB189" s="6"/>
      <c r="AC189" s="6"/>
      <c r="AD189" s="6"/>
    </row>
    <row r="190" ht="14.25" hidden="1" customHeight="1">
      <c r="A190" s="196"/>
      <c r="B190" s="7"/>
      <c r="C190" s="7"/>
      <c r="D190" s="7"/>
      <c r="E190" s="136"/>
      <c r="F190" s="136"/>
      <c r="G190" s="136"/>
      <c r="H190" s="136"/>
      <c r="I190" s="136"/>
      <c r="J190" s="136"/>
      <c r="K190" s="136"/>
      <c r="L190" s="137"/>
      <c r="M190" s="136"/>
      <c r="N190" s="136"/>
      <c r="O190" s="197"/>
      <c r="P190" s="6"/>
      <c r="Q190" s="6"/>
      <c r="R190" s="6"/>
      <c r="S190" s="6"/>
      <c r="T190" s="6"/>
      <c r="U190" s="6"/>
      <c r="V190" s="6"/>
      <c r="W190" s="6"/>
      <c r="X190" s="46"/>
      <c r="Y190" s="6"/>
      <c r="Z190" s="6"/>
      <c r="AA190" s="6"/>
      <c r="AB190" s="6"/>
      <c r="AC190" s="6"/>
      <c r="AD190" s="6"/>
    </row>
    <row r="191" ht="14.25" hidden="1" customHeight="1">
      <c r="A191" s="196"/>
      <c r="B191" s="7"/>
      <c r="C191" s="7"/>
      <c r="D191" s="7"/>
      <c r="E191" s="136"/>
      <c r="F191" s="136"/>
      <c r="G191" s="136"/>
      <c r="H191" s="136"/>
      <c r="I191" s="136"/>
      <c r="J191" s="136"/>
      <c r="K191" s="136"/>
      <c r="L191" s="137"/>
      <c r="M191" s="136"/>
      <c r="N191" s="136"/>
      <c r="O191" s="197"/>
      <c r="P191" s="6"/>
      <c r="Q191" s="6"/>
      <c r="R191" s="6"/>
      <c r="S191" s="6"/>
      <c r="T191" s="6"/>
      <c r="U191" s="6"/>
      <c r="V191" s="6"/>
      <c r="W191" s="6"/>
      <c r="X191" s="46"/>
      <c r="Y191" s="6"/>
      <c r="Z191" s="6"/>
      <c r="AA191" s="6"/>
      <c r="AB191" s="6"/>
      <c r="AC191" s="6"/>
      <c r="AD191" s="6"/>
    </row>
    <row r="192" ht="14.25" hidden="1" customHeight="1">
      <c r="A192" s="196"/>
      <c r="B192" s="7"/>
      <c r="C192" s="7"/>
      <c r="D192" s="7"/>
      <c r="E192" s="136"/>
      <c r="F192" s="136"/>
      <c r="G192" s="136"/>
      <c r="H192" s="136"/>
      <c r="I192" s="136"/>
      <c r="J192" s="136"/>
      <c r="K192" s="136"/>
      <c r="L192" s="137"/>
      <c r="M192" s="136"/>
      <c r="N192" s="136"/>
      <c r="O192" s="197"/>
      <c r="P192" s="6"/>
      <c r="Q192" s="6"/>
      <c r="R192" s="6"/>
      <c r="S192" s="6"/>
      <c r="T192" s="6"/>
      <c r="U192" s="6"/>
      <c r="V192" s="6"/>
      <c r="W192" s="6"/>
      <c r="X192" s="46"/>
      <c r="Y192" s="6"/>
      <c r="Z192" s="6"/>
      <c r="AA192" s="6"/>
      <c r="AB192" s="6"/>
      <c r="AC192" s="6"/>
      <c r="AD192" s="6"/>
    </row>
    <row r="193" ht="14.25" hidden="1" customHeight="1">
      <c r="A193" s="196"/>
      <c r="B193" s="7"/>
      <c r="C193" s="7"/>
      <c r="D193" s="7"/>
      <c r="E193" s="136"/>
      <c r="F193" s="136"/>
      <c r="G193" s="136"/>
      <c r="H193" s="136"/>
      <c r="I193" s="136"/>
      <c r="J193" s="136"/>
      <c r="K193" s="136"/>
      <c r="L193" s="137"/>
      <c r="M193" s="136"/>
      <c r="N193" s="136"/>
      <c r="O193" s="197"/>
      <c r="P193" s="6"/>
      <c r="Q193" s="6"/>
      <c r="R193" s="6"/>
      <c r="S193" s="6"/>
      <c r="T193" s="6"/>
      <c r="U193" s="6"/>
      <c r="V193" s="6"/>
      <c r="W193" s="6"/>
      <c r="X193" s="46"/>
      <c r="Y193" s="6"/>
      <c r="Z193" s="6"/>
      <c r="AA193" s="6"/>
      <c r="AB193" s="6"/>
      <c r="AC193" s="6"/>
      <c r="AD193" s="6"/>
    </row>
    <row r="194" ht="14.25" hidden="1" customHeight="1">
      <c r="A194" s="196"/>
      <c r="B194" s="7"/>
      <c r="C194" s="7"/>
      <c r="D194" s="7"/>
      <c r="E194" s="136"/>
      <c r="F194" s="136"/>
      <c r="G194" s="136"/>
      <c r="H194" s="136"/>
      <c r="I194" s="136"/>
      <c r="J194" s="136"/>
      <c r="K194" s="136"/>
      <c r="L194" s="137"/>
      <c r="M194" s="136"/>
      <c r="N194" s="136"/>
      <c r="O194" s="197"/>
      <c r="P194" s="6"/>
      <c r="Q194" s="6"/>
      <c r="R194" s="6"/>
      <c r="S194" s="6"/>
      <c r="T194" s="6"/>
      <c r="U194" s="6"/>
      <c r="V194" s="6"/>
      <c r="W194" s="6"/>
      <c r="X194" s="46"/>
      <c r="Y194" s="6"/>
      <c r="Z194" s="6"/>
      <c r="AA194" s="6"/>
      <c r="AB194" s="6"/>
      <c r="AC194" s="6"/>
      <c r="AD194" s="6"/>
    </row>
    <row r="195" ht="14.25" hidden="1" customHeight="1">
      <c r="A195" s="196"/>
      <c r="B195" s="7"/>
      <c r="C195" s="7"/>
      <c r="D195" s="7"/>
      <c r="E195" s="136"/>
      <c r="F195" s="136"/>
      <c r="G195" s="136"/>
      <c r="H195" s="136"/>
      <c r="I195" s="136"/>
      <c r="J195" s="136"/>
      <c r="K195" s="136"/>
      <c r="L195" s="137"/>
      <c r="M195" s="136"/>
      <c r="N195" s="136"/>
      <c r="O195" s="197"/>
      <c r="P195" s="6"/>
      <c r="Q195" s="6"/>
      <c r="R195" s="6"/>
      <c r="S195" s="6"/>
      <c r="T195" s="6"/>
      <c r="U195" s="6"/>
      <c r="V195" s="6"/>
      <c r="W195" s="6"/>
      <c r="X195" s="46"/>
      <c r="Y195" s="6"/>
      <c r="Z195" s="6"/>
      <c r="AA195" s="6"/>
      <c r="AB195" s="6"/>
      <c r="AC195" s="6"/>
      <c r="AD195" s="6"/>
    </row>
    <row r="196" ht="14.25" hidden="1" customHeight="1">
      <c r="A196" s="196"/>
      <c r="B196" s="7"/>
      <c r="C196" s="7"/>
      <c r="D196" s="7"/>
      <c r="E196" s="136"/>
      <c r="F196" s="136"/>
      <c r="G196" s="136"/>
      <c r="H196" s="136"/>
      <c r="I196" s="136"/>
      <c r="J196" s="136"/>
      <c r="K196" s="136"/>
      <c r="L196" s="137"/>
      <c r="M196" s="136"/>
      <c r="N196" s="136"/>
      <c r="O196" s="197"/>
      <c r="P196" s="6"/>
      <c r="Q196" s="6"/>
      <c r="R196" s="6"/>
      <c r="S196" s="6"/>
      <c r="T196" s="6"/>
      <c r="U196" s="6"/>
      <c r="V196" s="6"/>
      <c r="W196" s="6"/>
      <c r="X196" s="46"/>
      <c r="Y196" s="6"/>
      <c r="Z196" s="6"/>
      <c r="AA196" s="6"/>
      <c r="AB196" s="6"/>
      <c r="AC196" s="6"/>
      <c r="AD196" s="6"/>
    </row>
    <row r="197" ht="14.25" hidden="1" customHeight="1">
      <c r="A197" s="196"/>
      <c r="B197" s="7"/>
      <c r="C197" s="7"/>
      <c r="D197" s="7"/>
      <c r="E197" s="136"/>
      <c r="F197" s="136"/>
      <c r="G197" s="136"/>
      <c r="H197" s="136"/>
      <c r="I197" s="136"/>
      <c r="J197" s="136"/>
      <c r="K197" s="136"/>
      <c r="L197" s="137"/>
      <c r="M197" s="136"/>
      <c r="N197" s="136"/>
      <c r="O197" s="197"/>
      <c r="P197" s="6"/>
      <c r="Q197" s="6"/>
      <c r="R197" s="6"/>
      <c r="S197" s="6"/>
      <c r="T197" s="6"/>
      <c r="U197" s="6"/>
      <c r="V197" s="6"/>
      <c r="W197" s="6"/>
      <c r="X197" s="46"/>
      <c r="Y197" s="6"/>
      <c r="Z197" s="6"/>
      <c r="AA197" s="6"/>
      <c r="AB197" s="6"/>
      <c r="AC197" s="6"/>
      <c r="AD197" s="6"/>
    </row>
    <row r="198" ht="14.25" hidden="1" customHeight="1">
      <c r="A198" s="196"/>
      <c r="B198" s="7"/>
      <c r="C198" s="7"/>
      <c r="D198" s="7"/>
      <c r="E198" s="136"/>
      <c r="F198" s="136"/>
      <c r="G198" s="136"/>
      <c r="H198" s="136"/>
      <c r="I198" s="136"/>
      <c r="J198" s="136"/>
      <c r="K198" s="136"/>
      <c r="L198" s="137"/>
      <c r="M198" s="136"/>
      <c r="N198" s="136"/>
      <c r="O198" s="197"/>
      <c r="P198" s="6"/>
      <c r="Q198" s="6"/>
      <c r="R198" s="6"/>
      <c r="S198" s="6"/>
      <c r="T198" s="6"/>
      <c r="U198" s="6"/>
      <c r="V198" s="6"/>
      <c r="W198" s="6"/>
      <c r="X198" s="46"/>
      <c r="Y198" s="6"/>
      <c r="Z198" s="6"/>
      <c r="AA198" s="6"/>
      <c r="AB198" s="6"/>
      <c r="AC198" s="6"/>
      <c r="AD198" s="6"/>
    </row>
    <row r="199" ht="14.25" hidden="1" customHeight="1">
      <c r="A199" s="196"/>
      <c r="B199" s="7"/>
      <c r="C199" s="7"/>
      <c r="D199" s="7"/>
      <c r="E199" s="136"/>
      <c r="F199" s="136"/>
      <c r="G199" s="136"/>
      <c r="H199" s="136"/>
      <c r="I199" s="136"/>
      <c r="J199" s="136"/>
      <c r="K199" s="136"/>
      <c r="L199" s="137"/>
      <c r="M199" s="136"/>
      <c r="N199" s="136"/>
      <c r="O199" s="197"/>
      <c r="P199" s="6"/>
      <c r="Q199" s="6"/>
      <c r="R199" s="6"/>
      <c r="S199" s="6"/>
      <c r="T199" s="6"/>
      <c r="U199" s="6"/>
      <c r="V199" s="6"/>
      <c r="W199" s="6"/>
      <c r="X199" s="46"/>
      <c r="Y199" s="6"/>
      <c r="Z199" s="6"/>
      <c r="AA199" s="6"/>
      <c r="AB199" s="6"/>
      <c r="AC199" s="6"/>
      <c r="AD199" s="6"/>
    </row>
    <row r="200" ht="14.25" hidden="1" customHeight="1">
      <c r="A200" s="196"/>
      <c r="B200" s="7"/>
      <c r="C200" s="7"/>
      <c r="D200" s="7"/>
      <c r="E200" s="136"/>
      <c r="F200" s="136"/>
      <c r="G200" s="136"/>
      <c r="H200" s="136"/>
      <c r="I200" s="136"/>
      <c r="J200" s="136"/>
      <c r="K200" s="136"/>
      <c r="L200" s="137"/>
      <c r="M200" s="136"/>
      <c r="N200" s="136"/>
      <c r="O200" s="197"/>
      <c r="P200" s="6"/>
      <c r="Q200" s="6"/>
      <c r="R200" s="6"/>
      <c r="S200" s="6"/>
      <c r="T200" s="6"/>
      <c r="U200" s="6"/>
      <c r="V200" s="6"/>
      <c r="W200" s="6"/>
      <c r="X200" s="46"/>
      <c r="Y200" s="6"/>
      <c r="Z200" s="6"/>
      <c r="AA200" s="6"/>
      <c r="AB200" s="6"/>
      <c r="AC200" s="6"/>
      <c r="AD200" s="6"/>
    </row>
    <row r="201" ht="14.25" hidden="1" customHeight="1">
      <c r="A201" s="196"/>
      <c r="B201" s="7"/>
      <c r="C201" s="7"/>
      <c r="D201" s="7"/>
      <c r="E201" s="136"/>
      <c r="F201" s="136"/>
      <c r="G201" s="136"/>
      <c r="H201" s="136"/>
      <c r="I201" s="136"/>
      <c r="J201" s="136"/>
      <c r="K201" s="136"/>
      <c r="L201" s="137"/>
      <c r="M201" s="136"/>
      <c r="N201" s="136"/>
      <c r="O201" s="197"/>
      <c r="P201" s="6"/>
      <c r="Q201" s="6"/>
      <c r="R201" s="6"/>
      <c r="S201" s="6"/>
      <c r="T201" s="6"/>
      <c r="U201" s="6"/>
      <c r="V201" s="6"/>
      <c r="W201" s="6"/>
      <c r="X201" s="46"/>
      <c r="Y201" s="6"/>
      <c r="Z201" s="6"/>
      <c r="AA201" s="6"/>
      <c r="AB201" s="6"/>
      <c r="AC201" s="6"/>
      <c r="AD201" s="6"/>
    </row>
    <row r="202" ht="14.25" hidden="1" customHeight="1">
      <c r="A202" s="196"/>
      <c r="B202" s="7"/>
      <c r="C202" s="7"/>
      <c r="D202" s="7"/>
      <c r="E202" s="136"/>
      <c r="F202" s="136"/>
      <c r="G202" s="136"/>
      <c r="H202" s="136"/>
      <c r="I202" s="136"/>
      <c r="J202" s="136"/>
      <c r="K202" s="136"/>
      <c r="L202" s="137"/>
      <c r="M202" s="136"/>
      <c r="N202" s="136"/>
      <c r="O202" s="197"/>
      <c r="P202" s="6"/>
      <c r="Q202" s="6"/>
      <c r="R202" s="6"/>
      <c r="S202" s="6"/>
      <c r="T202" s="6"/>
      <c r="U202" s="6"/>
      <c r="V202" s="6"/>
      <c r="W202" s="6"/>
      <c r="X202" s="46"/>
      <c r="Y202" s="6"/>
      <c r="Z202" s="6"/>
      <c r="AA202" s="6"/>
      <c r="AB202" s="6"/>
      <c r="AC202" s="6"/>
      <c r="AD202" s="6"/>
    </row>
    <row r="203" ht="14.25" hidden="1" customHeight="1">
      <c r="A203" s="196"/>
      <c r="B203" s="7"/>
      <c r="C203" s="7"/>
      <c r="D203" s="7"/>
      <c r="E203" s="136"/>
      <c r="F203" s="136"/>
      <c r="G203" s="136"/>
      <c r="H203" s="136"/>
      <c r="I203" s="136"/>
      <c r="J203" s="136"/>
      <c r="K203" s="136"/>
      <c r="L203" s="137"/>
      <c r="M203" s="136"/>
      <c r="N203" s="136"/>
      <c r="O203" s="197"/>
      <c r="P203" s="6"/>
      <c r="Q203" s="6"/>
      <c r="R203" s="6"/>
      <c r="S203" s="6"/>
      <c r="T203" s="6"/>
      <c r="U203" s="6"/>
      <c r="V203" s="6"/>
      <c r="W203" s="6"/>
      <c r="X203" s="46"/>
      <c r="Y203" s="6"/>
      <c r="Z203" s="6"/>
      <c r="AA203" s="6"/>
      <c r="AB203" s="6"/>
      <c r="AC203" s="6"/>
      <c r="AD203" s="6"/>
    </row>
    <row r="204" ht="14.25" hidden="1" customHeight="1">
      <c r="A204" s="196"/>
      <c r="B204" s="7"/>
      <c r="C204" s="7"/>
      <c r="D204" s="7"/>
      <c r="E204" s="136"/>
      <c r="F204" s="136"/>
      <c r="G204" s="136"/>
      <c r="H204" s="136"/>
      <c r="I204" s="136"/>
      <c r="J204" s="136"/>
      <c r="K204" s="136"/>
      <c r="L204" s="137"/>
      <c r="M204" s="136"/>
      <c r="N204" s="136"/>
      <c r="O204" s="197"/>
      <c r="P204" s="6"/>
      <c r="Q204" s="6"/>
      <c r="R204" s="6"/>
      <c r="S204" s="6"/>
      <c r="T204" s="6"/>
      <c r="U204" s="6"/>
      <c r="V204" s="6"/>
      <c r="W204" s="6"/>
      <c r="X204" s="46"/>
      <c r="Y204" s="6"/>
      <c r="Z204" s="6"/>
      <c r="AA204" s="6"/>
      <c r="AB204" s="6"/>
      <c r="AC204" s="6"/>
      <c r="AD204" s="6"/>
    </row>
    <row r="205" ht="14.25" hidden="1" customHeight="1">
      <c r="A205" s="196"/>
      <c r="B205" s="7"/>
      <c r="C205" s="7"/>
      <c r="D205" s="7"/>
      <c r="E205" s="136"/>
      <c r="F205" s="136"/>
      <c r="G205" s="136"/>
      <c r="H205" s="136"/>
      <c r="I205" s="136"/>
      <c r="J205" s="136"/>
      <c r="K205" s="136"/>
      <c r="L205" s="137"/>
      <c r="M205" s="136"/>
      <c r="N205" s="136"/>
      <c r="O205" s="197"/>
      <c r="P205" s="6"/>
      <c r="Q205" s="6"/>
      <c r="R205" s="6"/>
      <c r="S205" s="6"/>
      <c r="T205" s="6"/>
      <c r="U205" s="6"/>
      <c r="V205" s="6"/>
      <c r="W205" s="6"/>
      <c r="X205" s="46"/>
      <c r="Y205" s="6"/>
      <c r="Z205" s="6"/>
      <c r="AA205" s="6"/>
      <c r="AB205" s="6"/>
      <c r="AC205" s="6"/>
      <c r="AD205" s="6"/>
    </row>
    <row r="206" ht="14.25" hidden="1" customHeight="1">
      <c r="A206" s="196"/>
      <c r="B206" s="7"/>
      <c r="C206" s="7"/>
      <c r="D206" s="7"/>
      <c r="E206" s="136"/>
      <c r="F206" s="136"/>
      <c r="G206" s="136"/>
      <c r="H206" s="136"/>
      <c r="I206" s="136"/>
      <c r="J206" s="136"/>
      <c r="K206" s="136"/>
      <c r="L206" s="137"/>
      <c r="M206" s="136"/>
      <c r="N206" s="136"/>
      <c r="O206" s="197"/>
      <c r="P206" s="6"/>
      <c r="Q206" s="6"/>
      <c r="R206" s="6"/>
      <c r="S206" s="6"/>
      <c r="T206" s="6"/>
      <c r="U206" s="6"/>
      <c r="V206" s="6"/>
      <c r="W206" s="6"/>
      <c r="X206" s="46"/>
      <c r="Y206" s="6"/>
      <c r="Z206" s="6"/>
      <c r="AA206" s="6"/>
      <c r="AB206" s="6"/>
      <c r="AC206" s="6"/>
      <c r="AD206" s="6"/>
    </row>
    <row r="207" ht="14.25" hidden="1" customHeight="1">
      <c r="A207" s="196"/>
      <c r="B207" s="7"/>
      <c r="C207" s="7"/>
      <c r="D207" s="7"/>
      <c r="E207" s="136"/>
      <c r="F207" s="136"/>
      <c r="G207" s="136"/>
      <c r="H207" s="136"/>
      <c r="I207" s="136"/>
      <c r="J207" s="136"/>
      <c r="K207" s="136"/>
      <c r="L207" s="137"/>
      <c r="M207" s="136"/>
      <c r="N207" s="136"/>
      <c r="O207" s="197"/>
      <c r="P207" s="6"/>
      <c r="Q207" s="6"/>
      <c r="R207" s="6"/>
      <c r="S207" s="6"/>
      <c r="T207" s="6"/>
      <c r="U207" s="6"/>
      <c r="V207" s="6"/>
      <c r="W207" s="6"/>
      <c r="X207" s="46"/>
      <c r="Y207" s="6"/>
      <c r="Z207" s="6"/>
      <c r="AA207" s="6"/>
      <c r="AB207" s="6"/>
      <c r="AC207" s="6"/>
      <c r="AD207" s="6"/>
    </row>
    <row r="208" ht="14.25" hidden="1" customHeight="1">
      <c r="A208" s="196"/>
      <c r="B208" s="7"/>
      <c r="C208" s="7"/>
      <c r="D208" s="7"/>
      <c r="E208" s="136"/>
      <c r="F208" s="136"/>
      <c r="G208" s="136"/>
      <c r="H208" s="136"/>
      <c r="I208" s="136"/>
      <c r="J208" s="136"/>
      <c r="K208" s="136"/>
      <c r="L208" s="137"/>
      <c r="M208" s="136"/>
      <c r="N208" s="136"/>
      <c r="O208" s="197"/>
      <c r="P208" s="6"/>
      <c r="Q208" s="6"/>
      <c r="R208" s="6"/>
      <c r="S208" s="6"/>
      <c r="T208" s="6"/>
      <c r="U208" s="6"/>
      <c r="V208" s="6"/>
      <c r="W208" s="6"/>
      <c r="X208" s="46"/>
      <c r="Y208" s="6"/>
      <c r="Z208" s="6"/>
      <c r="AA208" s="6"/>
      <c r="AB208" s="6"/>
      <c r="AC208" s="6"/>
      <c r="AD208" s="6"/>
    </row>
    <row r="209" ht="14.25" hidden="1" customHeight="1">
      <c r="A209" s="196"/>
      <c r="B209" s="7"/>
      <c r="C209" s="7"/>
      <c r="D209" s="7"/>
      <c r="E209" s="136"/>
      <c r="F209" s="136"/>
      <c r="G209" s="136"/>
      <c r="H209" s="136"/>
      <c r="I209" s="136"/>
      <c r="J209" s="136"/>
      <c r="K209" s="136"/>
      <c r="L209" s="137"/>
      <c r="M209" s="136"/>
      <c r="N209" s="136"/>
      <c r="O209" s="197"/>
      <c r="P209" s="6"/>
      <c r="Q209" s="6"/>
      <c r="R209" s="6"/>
      <c r="S209" s="6"/>
      <c r="T209" s="6"/>
      <c r="U209" s="6"/>
      <c r="V209" s="6"/>
      <c r="W209" s="6"/>
      <c r="X209" s="46"/>
      <c r="Y209" s="6"/>
      <c r="Z209" s="6"/>
      <c r="AA209" s="6"/>
      <c r="AB209" s="6"/>
      <c r="AC209" s="6"/>
      <c r="AD209" s="6"/>
    </row>
    <row r="210" ht="14.25" hidden="1" customHeight="1">
      <c r="A210" s="196"/>
      <c r="B210" s="7"/>
      <c r="C210" s="7"/>
      <c r="D210" s="7"/>
      <c r="E210" s="136"/>
      <c r="F210" s="136"/>
      <c r="G210" s="136"/>
      <c r="H210" s="136"/>
      <c r="I210" s="136"/>
      <c r="J210" s="136"/>
      <c r="K210" s="136"/>
      <c r="L210" s="137"/>
      <c r="M210" s="136"/>
      <c r="N210" s="136"/>
      <c r="O210" s="197"/>
      <c r="P210" s="6"/>
      <c r="Q210" s="6"/>
      <c r="R210" s="6"/>
      <c r="S210" s="6"/>
      <c r="T210" s="6"/>
      <c r="U210" s="6"/>
      <c r="V210" s="6"/>
      <c r="W210" s="6"/>
      <c r="X210" s="46"/>
      <c r="Y210" s="6"/>
      <c r="Z210" s="6"/>
      <c r="AA210" s="6"/>
      <c r="AB210" s="6"/>
      <c r="AC210" s="6"/>
      <c r="AD210" s="6"/>
    </row>
    <row r="211" ht="14.25" hidden="1" customHeight="1">
      <c r="A211" s="196"/>
      <c r="B211" s="7"/>
      <c r="C211" s="7"/>
      <c r="D211" s="7"/>
      <c r="E211" s="136"/>
      <c r="F211" s="136"/>
      <c r="G211" s="136"/>
      <c r="H211" s="136"/>
      <c r="I211" s="136"/>
      <c r="J211" s="136"/>
      <c r="K211" s="136"/>
      <c r="L211" s="137"/>
      <c r="M211" s="136"/>
      <c r="N211" s="136"/>
      <c r="O211" s="197"/>
      <c r="P211" s="6"/>
      <c r="Q211" s="6"/>
      <c r="R211" s="6"/>
      <c r="S211" s="6"/>
      <c r="T211" s="6"/>
      <c r="U211" s="6"/>
      <c r="V211" s="6"/>
      <c r="W211" s="6"/>
      <c r="X211" s="46"/>
      <c r="Y211" s="6"/>
      <c r="Z211" s="6"/>
      <c r="AA211" s="6"/>
      <c r="AB211" s="6"/>
      <c r="AC211" s="6"/>
      <c r="AD211" s="6"/>
    </row>
    <row r="212" ht="14.25" hidden="1" customHeight="1">
      <c r="A212" s="196"/>
      <c r="B212" s="7"/>
      <c r="C212" s="7"/>
      <c r="D212" s="7"/>
      <c r="E212" s="136"/>
      <c r="F212" s="136"/>
      <c r="G212" s="136"/>
      <c r="H212" s="136"/>
      <c r="I212" s="136"/>
      <c r="J212" s="136"/>
      <c r="K212" s="136"/>
      <c r="L212" s="137"/>
      <c r="M212" s="136"/>
      <c r="N212" s="136"/>
      <c r="O212" s="197"/>
      <c r="P212" s="6"/>
      <c r="Q212" s="6"/>
      <c r="R212" s="6"/>
      <c r="S212" s="6"/>
      <c r="T212" s="6"/>
      <c r="U212" s="6"/>
      <c r="V212" s="6"/>
      <c r="W212" s="6"/>
      <c r="X212" s="46"/>
      <c r="Y212" s="6"/>
      <c r="Z212" s="6"/>
      <c r="AA212" s="6"/>
      <c r="AB212" s="6"/>
      <c r="AC212" s="6"/>
      <c r="AD212" s="6"/>
    </row>
    <row r="213" ht="14.25" hidden="1" customHeight="1">
      <c r="A213" s="196"/>
      <c r="B213" s="7"/>
      <c r="C213" s="7"/>
      <c r="D213" s="7"/>
      <c r="E213" s="136"/>
      <c r="F213" s="136"/>
      <c r="G213" s="136"/>
      <c r="H213" s="136"/>
      <c r="I213" s="136"/>
      <c r="J213" s="136"/>
      <c r="K213" s="136"/>
      <c r="L213" s="137"/>
      <c r="M213" s="136"/>
      <c r="N213" s="136"/>
      <c r="O213" s="197"/>
      <c r="P213" s="6"/>
      <c r="Q213" s="6"/>
      <c r="R213" s="6"/>
      <c r="S213" s="6"/>
      <c r="T213" s="6"/>
      <c r="U213" s="6"/>
      <c r="V213" s="6"/>
      <c r="W213" s="6"/>
      <c r="X213" s="46"/>
      <c r="Y213" s="6"/>
      <c r="Z213" s="6"/>
      <c r="AA213" s="6"/>
      <c r="AB213" s="6"/>
      <c r="AC213" s="6"/>
      <c r="AD213" s="6"/>
    </row>
    <row r="214" ht="14.25" hidden="1" customHeight="1">
      <c r="A214" s="196"/>
      <c r="B214" s="7"/>
      <c r="C214" s="7"/>
      <c r="D214" s="7"/>
      <c r="E214" s="136"/>
      <c r="F214" s="136"/>
      <c r="G214" s="136"/>
      <c r="H214" s="136"/>
      <c r="I214" s="136"/>
      <c r="J214" s="136"/>
      <c r="K214" s="136"/>
      <c r="L214" s="137"/>
      <c r="M214" s="136"/>
      <c r="N214" s="136"/>
      <c r="O214" s="197"/>
      <c r="P214" s="6"/>
      <c r="Q214" s="6"/>
      <c r="R214" s="6"/>
      <c r="S214" s="6"/>
      <c r="T214" s="6"/>
      <c r="U214" s="6"/>
      <c r="V214" s="6"/>
      <c r="W214" s="6"/>
      <c r="X214" s="46"/>
      <c r="Y214" s="6"/>
      <c r="Z214" s="6"/>
      <c r="AA214" s="6"/>
      <c r="AB214" s="6"/>
      <c r="AC214" s="6"/>
      <c r="AD214" s="6"/>
    </row>
    <row r="215" ht="14.25" hidden="1" customHeight="1">
      <c r="A215" s="196"/>
      <c r="B215" s="7"/>
      <c r="C215" s="7"/>
      <c r="D215" s="7"/>
      <c r="E215" s="136"/>
      <c r="F215" s="136"/>
      <c r="G215" s="136"/>
      <c r="H215" s="136"/>
      <c r="I215" s="136"/>
      <c r="J215" s="136"/>
      <c r="K215" s="136"/>
      <c r="L215" s="137"/>
      <c r="M215" s="136"/>
      <c r="N215" s="136"/>
      <c r="O215" s="197"/>
      <c r="P215" s="6"/>
      <c r="Q215" s="6"/>
      <c r="R215" s="6"/>
      <c r="S215" s="6"/>
      <c r="T215" s="6"/>
      <c r="U215" s="6"/>
      <c r="V215" s="6"/>
      <c r="W215" s="6"/>
      <c r="X215" s="46"/>
      <c r="Y215" s="6"/>
      <c r="Z215" s="6"/>
      <c r="AA215" s="6"/>
      <c r="AB215" s="6"/>
      <c r="AC215" s="6"/>
      <c r="AD215" s="6"/>
    </row>
    <row r="216" ht="14.25" hidden="1" customHeight="1">
      <c r="A216" s="196"/>
      <c r="B216" s="7"/>
      <c r="C216" s="7"/>
      <c r="D216" s="7"/>
      <c r="E216" s="136"/>
      <c r="F216" s="136"/>
      <c r="G216" s="136"/>
      <c r="H216" s="136"/>
      <c r="I216" s="136"/>
      <c r="J216" s="136"/>
      <c r="K216" s="136"/>
      <c r="L216" s="137"/>
      <c r="M216" s="136"/>
      <c r="N216" s="136"/>
      <c r="O216" s="197"/>
      <c r="P216" s="6"/>
      <c r="Q216" s="6"/>
      <c r="R216" s="6"/>
      <c r="S216" s="6"/>
      <c r="T216" s="6"/>
      <c r="U216" s="6"/>
      <c r="V216" s="6"/>
      <c r="W216" s="6"/>
      <c r="X216" s="46"/>
      <c r="Y216" s="6"/>
      <c r="Z216" s="6"/>
      <c r="AA216" s="6"/>
      <c r="AB216" s="6"/>
      <c r="AC216" s="6"/>
      <c r="AD216" s="6"/>
    </row>
    <row r="217" ht="14.25" hidden="1" customHeight="1">
      <c r="A217" s="196"/>
      <c r="B217" s="7"/>
      <c r="C217" s="7"/>
      <c r="D217" s="7"/>
      <c r="E217" s="136"/>
      <c r="F217" s="136"/>
      <c r="G217" s="136"/>
      <c r="H217" s="136"/>
      <c r="I217" s="136"/>
      <c r="J217" s="136"/>
      <c r="K217" s="136"/>
      <c r="L217" s="137"/>
      <c r="M217" s="136"/>
      <c r="N217" s="136"/>
      <c r="O217" s="197"/>
      <c r="P217" s="6"/>
      <c r="Q217" s="6"/>
      <c r="R217" s="6"/>
      <c r="S217" s="6"/>
      <c r="T217" s="6"/>
      <c r="U217" s="6"/>
      <c r="V217" s="6"/>
      <c r="W217" s="6"/>
      <c r="X217" s="46"/>
      <c r="Y217" s="6"/>
      <c r="Z217" s="6"/>
      <c r="AA217" s="6"/>
      <c r="AB217" s="6"/>
      <c r="AC217" s="6"/>
      <c r="AD217" s="6"/>
    </row>
    <row r="218" ht="14.25" hidden="1" customHeight="1">
      <c r="A218" s="196"/>
      <c r="B218" s="7"/>
      <c r="C218" s="7"/>
      <c r="D218" s="7"/>
      <c r="E218" s="136"/>
      <c r="F218" s="136"/>
      <c r="G218" s="136"/>
      <c r="H218" s="136"/>
      <c r="I218" s="136"/>
      <c r="J218" s="136"/>
      <c r="K218" s="136"/>
      <c r="L218" s="137"/>
      <c r="M218" s="136"/>
      <c r="N218" s="136"/>
      <c r="O218" s="197"/>
      <c r="P218" s="6"/>
      <c r="Q218" s="6"/>
      <c r="R218" s="6"/>
      <c r="S218" s="6"/>
      <c r="T218" s="6"/>
      <c r="U218" s="6"/>
      <c r="V218" s="6"/>
      <c r="W218" s="6"/>
      <c r="X218" s="46"/>
      <c r="Y218" s="6"/>
      <c r="Z218" s="6"/>
      <c r="AA218" s="6"/>
      <c r="AB218" s="6"/>
      <c r="AC218" s="6"/>
      <c r="AD218" s="6"/>
    </row>
    <row r="219" ht="14.25" hidden="1" customHeight="1">
      <c r="A219" s="196"/>
      <c r="B219" s="7"/>
      <c r="C219" s="7"/>
      <c r="D219" s="7"/>
      <c r="E219" s="136"/>
      <c r="F219" s="136"/>
      <c r="G219" s="136"/>
      <c r="H219" s="136"/>
      <c r="I219" s="136"/>
      <c r="J219" s="136"/>
      <c r="K219" s="136"/>
      <c r="L219" s="137"/>
      <c r="M219" s="136"/>
      <c r="N219" s="136"/>
      <c r="O219" s="197"/>
      <c r="P219" s="6"/>
      <c r="Q219" s="6"/>
      <c r="R219" s="6"/>
      <c r="S219" s="6"/>
      <c r="T219" s="6"/>
      <c r="U219" s="6"/>
      <c r="V219" s="6"/>
      <c r="W219" s="6"/>
      <c r="X219" s="46"/>
      <c r="Y219" s="6"/>
      <c r="Z219" s="6"/>
      <c r="AA219" s="6"/>
      <c r="AB219" s="6"/>
      <c r="AC219" s="6"/>
      <c r="AD219" s="6"/>
    </row>
    <row r="220" ht="14.25" hidden="1" customHeight="1">
      <c r="A220" s="196"/>
      <c r="B220" s="7"/>
      <c r="C220" s="7"/>
      <c r="D220" s="7"/>
      <c r="E220" s="136"/>
      <c r="F220" s="136"/>
      <c r="G220" s="136"/>
      <c r="H220" s="136"/>
      <c r="I220" s="136"/>
      <c r="J220" s="136"/>
      <c r="K220" s="136"/>
      <c r="L220" s="137"/>
      <c r="M220" s="136"/>
      <c r="N220" s="136"/>
      <c r="O220" s="197"/>
      <c r="P220" s="6"/>
      <c r="Q220" s="6"/>
      <c r="R220" s="6"/>
      <c r="S220" s="6"/>
      <c r="T220" s="6"/>
      <c r="U220" s="6"/>
      <c r="V220" s="6"/>
      <c r="W220" s="6"/>
      <c r="X220" s="46"/>
      <c r="Y220" s="6"/>
      <c r="Z220" s="6"/>
      <c r="AA220" s="6"/>
      <c r="AB220" s="6"/>
      <c r="AC220" s="6"/>
      <c r="AD220" s="6"/>
    </row>
    <row r="221" ht="14.25" hidden="1" customHeight="1">
      <c r="A221" s="196"/>
      <c r="B221" s="7"/>
      <c r="C221" s="7"/>
      <c r="D221" s="7"/>
      <c r="E221" s="136"/>
      <c r="F221" s="136"/>
      <c r="G221" s="136"/>
      <c r="H221" s="136"/>
      <c r="I221" s="136"/>
      <c r="J221" s="136"/>
      <c r="K221" s="136"/>
      <c r="L221" s="137"/>
      <c r="M221" s="136"/>
      <c r="N221" s="136"/>
      <c r="O221" s="197"/>
      <c r="P221" s="6"/>
      <c r="Q221" s="6"/>
      <c r="R221" s="6"/>
      <c r="S221" s="6"/>
      <c r="T221" s="6"/>
      <c r="U221" s="6"/>
      <c r="V221" s="6"/>
      <c r="W221" s="6"/>
      <c r="X221" s="46"/>
      <c r="Y221" s="6"/>
      <c r="Z221" s="6"/>
      <c r="AA221" s="6"/>
      <c r="AB221" s="6"/>
      <c r="AC221" s="6"/>
      <c r="AD221" s="6"/>
    </row>
    <row r="222" ht="14.25" hidden="1" customHeight="1">
      <c r="A222" s="196"/>
      <c r="B222" s="7"/>
      <c r="C222" s="7"/>
      <c r="D222" s="7"/>
      <c r="E222" s="136"/>
      <c r="F222" s="136"/>
      <c r="G222" s="136"/>
      <c r="H222" s="136"/>
      <c r="I222" s="136"/>
      <c r="J222" s="136"/>
      <c r="K222" s="136"/>
      <c r="L222" s="137"/>
      <c r="M222" s="136"/>
      <c r="N222" s="136"/>
      <c r="O222" s="197"/>
      <c r="P222" s="6"/>
      <c r="Q222" s="6"/>
      <c r="R222" s="6"/>
      <c r="S222" s="6"/>
      <c r="T222" s="6"/>
      <c r="U222" s="6"/>
      <c r="V222" s="6"/>
      <c r="W222" s="6"/>
      <c r="X222" s="46"/>
      <c r="Y222" s="6"/>
      <c r="Z222" s="6"/>
      <c r="AA222" s="6"/>
      <c r="AB222" s="6"/>
      <c r="AC222" s="6"/>
      <c r="AD222" s="6"/>
    </row>
    <row r="223" ht="14.25" hidden="1" customHeight="1">
      <c r="A223" s="196"/>
      <c r="B223" s="7"/>
      <c r="C223" s="7"/>
      <c r="D223" s="7"/>
      <c r="E223" s="136"/>
      <c r="F223" s="136"/>
      <c r="G223" s="136"/>
      <c r="H223" s="136"/>
      <c r="I223" s="136"/>
      <c r="J223" s="136"/>
      <c r="K223" s="136"/>
      <c r="L223" s="137"/>
      <c r="M223" s="136"/>
      <c r="N223" s="136"/>
      <c r="O223" s="197"/>
      <c r="P223" s="6"/>
      <c r="Q223" s="6"/>
      <c r="R223" s="6"/>
      <c r="S223" s="6"/>
      <c r="T223" s="6"/>
      <c r="U223" s="6"/>
      <c r="V223" s="6"/>
      <c r="W223" s="6"/>
      <c r="X223" s="46"/>
      <c r="Y223" s="6"/>
      <c r="Z223" s="6"/>
      <c r="AA223" s="6"/>
      <c r="AB223" s="6"/>
      <c r="AC223" s="6"/>
      <c r="AD223" s="6"/>
    </row>
    <row r="224" ht="14.25" hidden="1" customHeight="1">
      <c r="A224" s="196"/>
      <c r="B224" s="7"/>
      <c r="C224" s="7"/>
      <c r="D224" s="7"/>
      <c r="E224" s="136"/>
      <c r="F224" s="136"/>
      <c r="G224" s="136"/>
      <c r="H224" s="136"/>
      <c r="I224" s="136"/>
      <c r="J224" s="136"/>
      <c r="K224" s="136"/>
      <c r="L224" s="137"/>
      <c r="M224" s="136"/>
      <c r="N224" s="136"/>
      <c r="O224" s="197"/>
      <c r="P224" s="6"/>
      <c r="Q224" s="6"/>
      <c r="R224" s="6"/>
      <c r="S224" s="6"/>
      <c r="T224" s="6"/>
      <c r="U224" s="6"/>
      <c r="V224" s="6"/>
      <c r="W224" s="6"/>
      <c r="X224" s="46"/>
      <c r="Y224" s="6"/>
      <c r="Z224" s="6"/>
      <c r="AA224" s="6"/>
      <c r="AB224" s="6"/>
      <c r="AC224" s="6"/>
      <c r="AD224" s="6"/>
    </row>
    <row r="225" ht="14.25" hidden="1" customHeight="1">
      <c r="A225" s="196"/>
      <c r="B225" s="7"/>
      <c r="C225" s="7"/>
      <c r="D225" s="7"/>
      <c r="E225" s="136"/>
      <c r="F225" s="136"/>
      <c r="G225" s="136"/>
      <c r="H225" s="136"/>
      <c r="I225" s="136"/>
      <c r="J225" s="136"/>
      <c r="K225" s="136"/>
      <c r="L225" s="137"/>
      <c r="M225" s="136"/>
      <c r="N225" s="136"/>
      <c r="O225" s="197"/>
      <c r="P225" s="6"/>
      <c r="Q225" s="6"/>
      <c r="R225" s="6"/>
      <c r="S225" s="6"/>
      <c r="T225" s="6"/>
      <c r="U225" s="6"/>
      <c r="V225" s="6"/>
      <c r="W225" s="6"/>
      <c r="X225" s="46"/>
      <c r="Y225" s="6"/>
      <c r="Z225" s="6"/>
      <c r="AA225" s="6"/>
      <c r="AB225" s="6"/>
      <c r="AC225" s="6"/>
      <c r="AD225" s="6"/>
    </row>
    <row r="226" ht="14.25" hidden="1" customHeight="1">
      <c r="A226" s="196"/>
      <c r="B226" s="7"/>
      <c r="C226" s="7"/>
      <c r="D226" s="7"/>
      <c r="E226" s="136"/>
      <c r="F226" s="136"/>
      <c r="G226" s="136"/>
      <c r="H226" s="136"/>
      <c r="I226" s="136"/>
      <c r="J226" s="136"/>
      <c r="K226" s="136"/>
      <c r="L226" s="137"/>
      <c r="M226" s="136"/>
      <c r="N226" s="136"/>
      <c r="O226" s="197"/>
      <c r="P226" s="6"/>
      <c r="Q226" s="6"/>
      <c r="R226" s="6"/>
      <c r="S226" s="6"/>
      <c r="T226" s="6"/>
      <c r="U226" s="6"/>
      <c r="V226" s="6"/>
      <c r="W226" s="6"/>
      <c r="X226" s="46"/>
      <c r="Y226" s="6"/>
      <c r="Z226" s="6"/>
      <c r="AA226" s="6"/>
      <c r="AB226" s="6"/>
      <c r="AC226" s="6"/>
      <c r="AD226" s="6"/>
    </row>
    <row r="227" ht="14.25" hidden="1" customHeight="1">
      <c r="A227" s="196"/>
      <c r="B227" s="7"/>
      <c r="C227" s="7"/>
      <c r="D227" s="7"/>
      <c r="E227" s="136"/>
      <c r="F227" s="136"/>
      <c r="G227" s="136"/>
      <c r="H227" s="136"/>
      <c r="I227" s="136"/>
      <c r="J227" s="136"/>
      <c r="K227" s="136"/>
      <c r="L227" s="137"/>
      <c r="M227" s="136"/>
      <c r="N227" s="136"/>
      <c r="O227" s="197"/>
      <c r="P227" s="6"/>
      <c r="Q227" s="6"/>
      <c r="R227" s="6"/>
      <c r="S227" s="6"/>
      <c r="T227" s="6"/>
      <c r="U227" s="6"/>
      <c r="V227" s="6"/>
      <c r="W227" s="6"/>
      <c r="X227" s="46"/>
      <c r="Y227" s="6"/>
      <c r="Z227" s="6"/>
      <c r="AA227" s="6"/>
      <c r="AB227" s="6"/>
      <c r="AC227" s="6"/>
      <c r="AD227" s="6"/>
    </row>
    <row r="228" ht="14.25" hidden="1" customHeight="1">
      <c r="A228" s="196"/>
      <c r="B228" s="7"/>
      <c r="C228" s="7"/>
      <c r="D228" s="7"/>
      <c r="E228" s="136"/>
      <c r="F228" s="136"/>
      <c r="G228" s="136"/>
      <c r="H228" s="136"/>
      <c r="I228" s="136"/>
      <c r="J228" s="136"/>
      <c r="K228" s="136"/>
      <c r="L228" s="137"/>
      <c r="M228" s="136"/>
      <c r="N228" s="136"/>
      <c r="O228" s="197"/>
      <c r="P228" s="6"/>
      <c r="Q228" s="6"/>
      <c r="R228" s="6"/>
      <c r="S228" s="6"/>
      <c r="T228" s="6"/>
      <c r="U228" s="6"/>
      <c r="V228" s="6"/>
      <c r="W228" s="6"/>
      <c r="X228" s="46"/>
      <c r="Y228" s="6"/>
      <c r="Z228" s="6"/>
      <c r="AA228" s="6"/>
      <c r="AB228" s="6"/>
      <c r="AC228" s="6"/>
      <c r="AD228" s="6"/>
    </row>
    <row r="229" ht="14.25" hidden="1" customHeight="1">
      <c r="A229" s="196"/>
      <c r="B229" s="7"/>
      <c r="C229" s="7"/>
      <c r="D229" s="7"/>
      <c r="E229" s="136"/>
      <c r="F229" s="136"/>
      <c r="G229" s="136"/>
      <c r="H229" s="136"/>
      <c r="I229" s="136"/>
      <c r="J229" s="136"/>
      <c r="K229" s="136"/>
      <c r="L229" s="137"/>
      <c r="M229" s="136"/>
      <c r="N229" s="136"/>
      <c r="O229" s="197"/>
      <c r="P229" s="6"/>
      <c r="Q229" s="6"/>
      <c r="R229" s="6"/>
      <c r="S229" s="6"/>
      <c r="T229" s="6"/>
      <c r="U229" s="6"/>
      <c r="V229" s="6"/>
      <c r="W229" s="6"/>
      <c r="X229" s="46"/>
      <c r="Y229" s="6"/>
      <c r="Z229" s="6"/>
      <c r="AA229" s="6"/>
      <c r="AB229" s="6"/>
      <c r="AC229" s="6"/>
      <c r="AD229" s="6"/>
    </row>
    <row r="230" ht="14.25" hidden="1" customHeight="1">
      <c r="A230" s="196"/>
      <c r="B230" s="7"/>
      <c r="C230" s="7"/>
      <c r="D230" s="7"/>
      <c r="E230" s="136"/>
      <c r="F230" s="136"/>
      <c r="G230" s="136"/>
      <c r="H230" s="136"/>
      <c r="I230" s="136"/>
      <c r="J230" s="136"/>
      <c r="K230" s="136"/>
      <c r="L230" s="137"/>
      <c r="M230" s="136"/>
      <c r="N230" s="136"/>
      <c r="O230" s="197"/>
      <c r="P230" s="6"/>
      <c r="Q230" s="6"/>
      <c r="R230" s="6"/>
      <c r="S230" s="6"/>
      <c r="T230" s="6"/>
      <c r="U230" s="6"/>
      <c r="V230" s="6"/>
      <c r="W230" s="6"/>
      <c r="X230" s="46"/>
      <c r="Y230" s="6"/>
      <c r="Z230" s="6"/>
      <c r="AA230" s="6"/>
      <c r="AB230" s="6"/>
      <c r="AC230" s="6"/>
      <c r="AD230" s="6"/>
    </row>
    <row r="231" ht="14.25" hidden="1" customHeight="1">
      <c r="A231" s="196"/>
      <c r="B231" s="7"/>
      <c r="C231" s="7"/>
      <c r="D231" s="7"/>
      <c r="E231" s="136"/>
      <c r="F231" s="136"/>
      <c r="G231" s="136"/>
      <c r="H231" s="136"/>
      <c r="I231" s="136"/>
      <c r="J231" s="136"/>
      <c r="K231" s="136"/>
      <c r="L231" s="137"/>
      <c r="M231" s="136"/>
      <c r="N231" s="136"/>
      <c r="O231" s="197"/>
      <c r="P231" s="6"/>
      <c r="Q231" s="6"/>
      <c r="R231" s="6"/>
      <c r="S231" s="6"/>
      <c r="T231" s="6"/>
      <c r="U231" s="6"/>
      <c r="V231" s="6"/>
      <c r="W231" s="6"/>
      <c r="X231" s="46"/>
      <c r="Y231" s="6"/>
      <c r="Z231" s="6"/>
      <c r="AA231" s="6"/>
      <c r="AB231" s="6"/>
      <c r="AC231" s="6"/>
      <c r="AD231" s="6"/>
    </row>
    <row r="232" ht="14.25" hidden="1" customHeight="1">
      <c r="A232" s="196"/>
      <c r="B232" s="7"/>
      <c r="C232" s="7"/>
      <c r="D232" s="7"/>
      <c r="E232" s="136"/>
      <c r="F232" s="136"/>
      <c r="G232" s="136"/>
      <c r="H232" s="136"/>
      <c r="I232" s="136"/>
      <c r="J232" s="136"/>
      <c r="K232" s="136"/>
      <c r="L232" s="137"/>
      <c r="M232" s="136"/>
      <c r="N232" s="136"/>
      <c r="O232" s="197"/>
      <c r="P232" s="6"/>
      <c r="Q232" s="6"/>
      <c r="R232" s="6"/>
      <c r="S232" s="6"/>
      <c r="T232" s="6"/>
      <c r="U232" s="6"/>
      <c r="V232" s="6"/>
      <c r="W232" s="6"/>
      <c r="X232" s="46"/>
      <c r="Y232" s="6"/>
      <c r="Z232" s="6"/>
      <c r="AA232" s="6"/>
      <c r="AB232" s="6"/>
      <c r="AC232" s="6"/>
      <c r="AD232" s="6"/>
    </row>
    <row r="233" ht="14.25" hidden="1" customHeight="1">
      <c r="A233" s="196"/>
      <c r="B233" s="7"/>
      <c r="C233" s="7"/>
      <c r="D233" s="7"/>
      <c r="E233" s="136"/>
      <c r="F233" s="136"/>
      <c r="G233" s="136"/>
      <c r="H233" s="136"/>
      <c r="I233" s="136"/>
      <c r="J233" s="136"/>
      <c r="K233" s="136"/>
      <c r="L233" s="137"/>
      <c r="M233" s="136"/>
      <c r="N233" s="136"/>
      <c r="O233" s="197"/>
      <c r="P233" s="6"/>
      <c r="Q233" s="6"/>
      <c r="R233" s="6"/>
      <c r="S233" s="6"/>
      <c r="T233" s="6"/>
      <c r="U233" s="6"/>
      <c r="V233" s="6"/>
      <c r="W233" s="6"/>
      <c r="X233" s="46"/>
      <c r="Y233" s="6"/>
      <c r="Z233" s="6"/>
      <c r="AA233" s="6"/>
      <c r="AB233" s="6"/>
      <c r="AC233" s="6"/>
      <c r="AD233" s="6"/>
    </row>
    <row r="234" ht="14.25" hidden="1" customHeight="1">
      <c r="A234" s="196"/>
      <c r="B234" s="7"/>
      <c r="C234" s="7"/>
      <c r="D234" s="7"/>
      <c r="E234" s="136"/>
      <c r="F234" s="136"/>
      <c r="G234" s="136"/>
      <c r="H234" s="136"/>
      <c r="I234" s="136"/>
      <c r="J234" s="136"/>
      <c r="K234" s="136"/>
      <c r="L234" s="137"/>
      <c r="M234" s="136"/>
      <c r="N234" s="136"/>
      <c r="O234" s="197"/>
      <c r="P234" s="6"/>
      <c r="Q234" s="6"/>
      <c r="R234" s="6"/>
      <c r="S234" s="6"/>
      <c r="T234" s="6"/>
      <c r="U234" s="6"/>
      <c r="V234" s="6"/>
      <c r="W234" s="6"/>
      <c r="X234" s="46"/>
      <c r="Y234" s="6"/>
      <c r="Z234" s="6"/>
      <c r="AA234" s="6"/>
      <c r="AB234" s="6"/>
      <c r="AC234" s="6"/>
      <c r="AD234" s="6"/>
    </row>
    <row r="235" ht="14.25" hidden="1" customHeight="1">
      <c r="A235" s="196"/>
      <c r="B235" s="7"/>
      <c r="C235" s="7"/>
      <c r="D235" s="7"/>
      <c r="E235" s="136"/>
      <c r="F235" s="136"/>
      <c r="G235" s="136"/>
      <c r="H235" s="136"/>
      <c r="I235" s="136"/>
      <c r="J235" s="136"/>
      <c r="K235" s="136"/>
      <c r="L235" s="137"/>
      <c r="M235" s="136"/>
      <c r="N235" s="136"/>
      <c r="O235" s="197"/>
      <c r="P235" s="6"/>
      <c r="Q235" s="6"/>
      <c r="R235" s="6"/>
      <c r="S235" s="6"/>
      <c r="T235" s="6"/>
      <c r="U235" s="6"/>
      <c r="V235" s="6"/>
      <c r="W235" s="6"/>
      <c r="X235" s="46"/>
      <c r="Y235" s="6"/>
      <c r="Z235" s="6"/>
      <c r="AA235" s="6"/>
      <c r="AB235" s="6"/>
      <c r="AC235" s="6"/>
      <c r="AD235" s="6"/>
    </row>
    <row r="236" ht="14.25" hidden="1" customHeight="1">
      <c r="A236" s="196"/>
      <c r="B236" s="7"/>
      <c r="C236" s="7"/>
      <c r="D236" s="7"/>
      <c r="E236" s="136"/>
      <c r="F236" s="136"/>
      <c r="G236" s="136"/>
      <c r="H236" s="136"/>
      <c r="I236" s="136"/>
      <c r="J236" s="136"/>
      <c r="K236" s="136"/>
      <c r="L236" s="137"/>
      <c r="M236" s="136"/>
      <c r="N236" s="136"/>
      <c r="O236" s="197"/>
      <c r="P236" s="6"/>
      <c r="Q236" s="6"/>
      <c r="R236" s="6"/>
      <c r="S236" s="6"/>
      <c r="T236" s="6"/>
      <c r="U236" s="6"/>
      <c r="V236" s="6"/>
      <c r="W236" s="6"/>
      <c r="X236" s="46"/>
      <c r="Y236" s="6"/>
      <c r="Z236" s="6"/>
      <c r="AA236" s="6"/>
      <c r="AB236" s="6"/>
      <c r="AC236" s="6"/>
      <c r="AD236" s="6"/>
    </row>
    <row r="237" ht="14.25" hidden="1" customHeight="1">
      <c r="A237" s="196"/>
      <c r="B237" s="7"/>
      <c r="C237" s="7"/>
      <c r="D237" s="7"/>
      <c r="E237" s="136"/>
      <c r="F237" s="136"/>
      <c r="G237" s="136"/>
      <c r="H237" s="136"/>
      <c r="I237" s="136"/>
      <c r="J237" s="136"/>
      <c r="K237" s="136"/>
      <c r="L237" s="137"/>
      <c r="M237" s="136"/>
      <c r="N237" s="136"/>
      <c r="O237" s="197"/>
      <c r="P237" s="6"/>
      <c r="Q237" s="6"/>
      <c r="R237" s="6"/>
      <c r="S237" s="6"/>
      <c r="T237" s="6"/>
      <c r="U237" s="6"/>
      <c r="V237" s="6"/>
      <c r="W237" s="6"/>
      <c r="X237" s="46"/>
      <c r="Y237" s="6"/>
      <c r="Z237" s="6"/>
      <c r="AA237" s="6"/>
      <c r="AB237" s="6"/>
      <c r="AC237" s="6"/>
      <c r="AD237" s="6"/>
    </row>
    <row r="238" ht="14.25" hidden="1" customHeight="1">
      <c r="A238" s="196"/>
      <c r="B238" s="7"/>
      <c r="C238" s="7"/>
      <c r="D238" s="7"/>
      <c r="E238" s="136"/>
      <c r="F238" s="136"/>
      <c r="G238" s="136"/>
      <c r="H238" s="136"/>
      <c r="I238" s="136"/>
      <c r="J238" s="136"/>
      <c r="K238" s="136"/>
      <c r="L238" s="137"/>
      <c r="M238" s="136"/>
      <c r="N238" s="136"/>
      <c r="O238" s="197"/>
      <c r="P238" s="6"/>
      <c r="Q238" s="6"/>
      <c r="R238" s="6"/>
      <c r="S238" s="6"/>
      <c r="T238" s="6"/>
      <c r="U238" s="6"/>
      <c r="V238" s="6"/>
      <c r="W238" s="6"/>
      <c r="X238" s="46"/>
      <c r="Y238" s="6"/>
      <c r="Z238" s="6"/>
      <c r="AA238" s="6"/>
      <c r="AB238" s="6"/>
      <c r="AC238" s="6"/>
      <c r="AD238" s="6"/>
    </row>
    <row r="239" ht="14.25" hidden="1" customHeight="1">
      <c r="A239" s="196"/>
      <c r="B239" s="7"/>
      <c r="C239" s="7"/>
      <c r="D239" s="7"/>
      <c r="E239" s="136"/>
      <c r="F239" s="136"/>
      <c r="G239" s="136"/>
      <c r="H239" s="136"/>
      <c r="I239" s="136"/>
      <c r="J239" s="136"/>
      <c r="K239" s="136"/>
      <c r="L239" s="137"/>
      <c r="M239" s="136"/>
      <c r="N239" s="136"/>
      <c r="O239" s="197"/>
      <c r="P239" s="6"/>
      <c r="Q239" s="6"/>
      <c r="R239" s="6"/>
      <c r="S239" s="6"/>
      <c r="T239" s="6"/>
      <c r="U239" s="6"/>
      <c r="V239" s="6"/>
      <c r="W239" s="6"/>
      <c r="X239" s="46"/>
      <c r="Y239" s="6"/>
      <c r="Z239" s="6"/>
      <c r="AA239" s="6"/>
      <c r="AB239" s="6"/>
      <c r="AC239" s="6"/>
      <c r="AD239" s="6"/>
    </row>
    <row r="240" ht="14.25" hidden="1" customHeight="1">
      <c r="A240" s="196"/>
      <c r="B240" s="7"/>
      <c r="C240" s="7"/>
      <c r="D240" s="7"/>
      <c r="E240" s="136"/>
      <c r="F240" s="136"/>
      <c r="G240" s="136"/>
      <c r="H240" s="136"/>
      <c r="I240" s="136"/>
      <c r="J240" s="136"/>
      <c r="K240" s="136"/>
      <c r="L240" s="137"/>
      <c r="M240" s="136"/>
      <c r="N240" s="136"/>
      <c r="O240" s="197"/>
      <c r="P240" s="6"/>
      <c r="Q240" s="6"/>
      <c r="R240" s="6"/>
      <c r="S240" s="6"/>
      <c r="T240" s="6"/>
      <c r="U240" s="6"/>
      <c r="V240" s="6"/>
      <c r="W240" s="6"/>
      <c r="X240" s="46"/>
      <c r="Y240" s="6"/>
      <c r="Z240" s="6"/>
      <c r="AA240" s="6"/>
      <c r="AB240" s="6"/>
      <c r="AC240" s="6"/>
      <c r="AD240" s="6"/>
    </row>
    <row r="241" ht="14.25" hidden="1" customHeight="1">
      <c r="A241" s="196"/>
      <c r="B241" s="7"/>
      <c r="C241" s="7"/>
      <c r="D241" s="7"/>
      <c r="E241" s="136"/>
      <c r="F241" s="136"/>
      <c r="G241" s="136"/>
      <c r="H241" s="136"/>
      <c r="I241" s="136"/>
      <c r="J241" s="136"/>
      <c r="K241" s="136"/>
      <c r="L241" s="137"/>
      <c r="M241" s="136"/>
      <c r="N241" s="136"/>
      <c r="O241" s="197"/>
      <c r="P241" s="6"/>
      <c r="Q241" s="6"/>
      <c r="R241" s="6"/>
      <c r="S241" s="6"/>
      <c r="T241" s="6"/>
      <c r="U241" s="6"/>
      <c r="V241" s="6"/>
      <c r="W241" s="6"/>
      <c r="X241" s="46"/>
      <c r="Y241" s="6"/>
      <c r="Z241" s="6"/>
      <c r="AA241" s="6"/>
      <c r="AB241" s="6"/>
      <c r="AC241" s="6"/>
      <c r="AD241" s="6"/>
    </row>
    <row r="242" ht="14.25" hidden="1" customHeight="1">
      <c r="A242" s="196"/>
      <c r="B242" s="7"/>
      <c r="C242" s="7"/>
      <c r="D242" s="7"/>
      <c r="E242" s="136"/>
      <c r="F242" s="136"/>
      <c r="G242" s="136"/>
      <c r="H242" s="136"/>
      <c r="I242" s="136"/>
      <c r="J242" s="136"/>
      <c r="K242" s="136"/>
      <c r="L242" s="137"/>
      <c r="M242" s="136"/>
      <c r="N242" s="136"/>
      <c r="O242" s="197"/>
      <c r="P242" s="6"/>
      <c r="Q242" s="6"/>
      <c r="R242" s="6"/>
      <c r="S242" s="6"/>
      <c r="T242" s="6"/>
      <c r="U242" s="6"/>
      <c r="V242" s="6"/>
      <c r="W242" s="6"/>
      <c r="X242" s="46"/>
      <c r="Y242" s="6"/>
      <c r="Z242" s="6"/>
      <c r="AA242" s="6"/>
      <c r="AB242" s="6"/>
      <c r="AC242" s="6"/>
      <c r="AD242" s="6"/>
    </row>
    <row r="243" ht="14.25" hidden="1" customHeight="1">
      <c r="A243" s="196"/>
      <c r="B243" s="7"/>
      <c r="C243" s="7"/>
      <c r="D243" s="7"/>
      <c r="E243" s="136"/>
      <c r="F243" s="136"/>
      <c r="G243" s="136"/>
      <c r="H243" s="136"/>
      <c r="I243" s="136"/>
      <c r="J243" s="136"/>
      <c r="K243" s="136"/>
      <c r="L243" s="137"/>
      <c r="M243" s="136"/>
      <c r="N243" s="136"/>
      <c r="O243" s="197"/>
      <c r="P243" s="6"/>
      <c r="Q243" s="6"/>
      <c r="R243" s="6"/>
      <c r="S243" s="6"/>
      <c r="T243" s="6"/>
      <c r="U243" s="6"/>
      <c r="V243" s="6"/>
      <c r="W243" s="6"/>
      <c r="X243" s="46"/>
      <c r="Y243" s="6"/>
      <c r="Z243" s="6"/>
      <c r="AA243" s="6"/>
      <c r="AB243" s="6"/>
      <c r="AC243" s="6"/>
      <c r="AD243" s="6"/>
    </row>
    <row r="244" ht="14.25" hidden="1" customHeight="1">
      <c r="A244" s="196"/>
      <c r="B244" s="7"/>
      <c r="C244" s="7"/>
      <c r="D244" s="7"/>
      <c r="E244" s="136"/>
      <c r="F244" s="136"/>
      <c r="G244" s="136"/>
      <c r="H244" s="136"/>
      <c r="I244" s="136"/>
      <c r="J244" s="136"/>
      <c r="K244" s="136"/>
      <c r="L244" s="137"/>
      <c r="M244" s="136"/>
      <c r="N244" s="136"/>
      <c r="O244" s="197"/>
      <c r="P244" s="6"/>
      <c r="Q244" s="6"/>
      <c r="R244" s="6"/>
      <c r="S244" s="6"/>
      <c r="T244" s="6"/>
      <c r="U244" s="6"/>
      <c r="V244" s="6"/>
      <c r="W244" s="6"/>
      <c r="X244" s="46"/>
      <c r="Y244" s="6"/>
      <c r="Z244" s="6"/>
      <c r="AA244" s="6"/>
      <c r="AB244" s="6"/>
      <c r="AC244" s="6"/>
      <c r="AD244" s="6"/>
    </row>
    <row r="245" ht="14.25" hidden="1" customHeight="1">
      <c r="A245" s="196"/>
      <c r="B245" s="7"/>
      <c r="C245" s="7"/>
      <c r="D245" s="7"/>
      <c r="E245" s="136"/>
      <c r="F245" s="136"/>
      <c r="G245" s="136"/>
      <c r="H245" s="136"/>
      <c r="I245" s="136"/>
      <c r="J245" s="136"/>
      <c r="K245" s="136"/>
      <c r="L245" s="137"/>
      <c r="M245" s="136"/>
      <c r="N245" s="136"/>
      <c r="O245" s="197"/>
      <c r="P245" s="6"/>
      <c r="Q245" s="6"/>
      <c r="R245" s="6"/>
      <c r="S245" s="6"/>
      <c r="T245" s="6"/>
      <c r="U245" s="6"/>
      <c r="V245" s="6"/>
      <c r="W245" s="6"/>
      <c r="X245" s="46"/>
      <c r="Y245" s="6"/>
      <c r="Z245" s="6"/>
      <c r="AA245" s="6"/>
      <c r="AB245" s="6"/>
      <c r="AC245" s="6"/>
      <c r="AD245" s="6"/>
    </row>
    <row r="246" ht="14.25" hidden="1" customHeight="1">
      <c r="A246" s="196"/>
      <c r="B246" s="7"/>
      <c r="C246" s="7"/>
      <c r="D246" s="7"/>
      <c r="E246" s="136"/>
      <c r="F246" s="136"/>
      <c r="G246" s="136"/>
      <c r="H246" s="136"/>
      <c r="I246" s="136"/>
      <c r="J246" s="136"/>
      <c r="K246" s="136"/>
      <c r="L246" s="137"/>
      <c r="M246" s="136"/>
      <c r="N246" s="136"/>
      <c r="O246" s="197"/>
      <c r="P246" s="6"/>
      <c r="Q246" s="6"/>
      <c r="R246" s="6"/>
      <c r="S246" s="6"/>
      <c r="T246" s="6"/>
      <c r="U246" s="6"/>
      <c r="V246" s="6"/>
      <c r="W246" s="6"/>
      <c r="X246" s="46"/>
      <c r="Y246" s="6"/>
      <c r="Z246" s="6"/>
      <c r="AA246" s="6"/>
      <c r="AB246" s="6"/>
      <c r="AC246" s="6"/>
      <c r="AD246" s="6"/>
    </row>
    <row r="247" ht="14.25" hidden="1" customHeight="1">
      <c r="A247" s="196"/>
      <c r="B247" s="7"/>
      <c r="C247" s="7"/>
      <c r="D247" s="7"/>
      <c r="E247" s="136"/>
      <c r="F247" s="136"/>
      <c r="G247" s="136"/>
      <c r="H247" s="136"/>
      <c r="I247" s="136"/>
      <c r="J247" s="136"/>
      <c r="K247" s="136"/>
      <c r="L247" s="137"/>
      <c r="M247" s="136"/>
      <c r="N247" s="136"/>
      <c r="O247" s="197"/>
      <c r="P247" s="6"/>
      <c r="Q247" s="6"/>
      <c r="R247" s="6"/>
      <c r="S247" s="6"/>
      <c r="T247" s="6"/>
      <c r="U247" s="6"/>
      <c r="V247" s="6"/>
      <c r="W247" s="6"/>
      <c r="X247" s="46"/>
      <c r="Y247" s="6"/>
      <c r="Z247" s="6"/>
      <c r="AA247" s="6"/>
      <c r="AB247" s="6"/>
      <c r="AC247" s="6"/>
      <c r="AD247" s="6"/>
    </row>
    <row r="248" ht="14.25" hidden="1" customHeight="1">
      <c r="A248" s="196"/>
      <c r="B248" s="7"/>
      <c r="C248" s="7"/>
      <c r="D248" s="7"/>
      <c r="E248" s="136"/>
      <c r="F248" s="136"/>
      <c r="G248" s="136"/>
      <c r="H248" s="136"/>
      <c r="I248" s="136"/>
      <c r="J248" s="136"/>
      <c r="K248" s="136"/>
      <c r="L248" s="137"/>
      <c r="M248" s="136"/>
      <c r="N248" s="136"/>
      <c r="O248" s="197"/>
      <c r="P248" s="6"/>
      <c r="Q248" s="6"/>
      <c r="R248" s="6"/>
      <c r="S248" s="6"/>
      <c r="T248" s="6"/>
      <c r="U248" s="6"/>
      <c r="V248" s="6"/>
      <c r="W248" s="6"/>
      <c r="X248" s="46"/>
      <c r="Y248" s="6"/>
      <c r="Z248" s="6"/>
      <c r="AA248" s="6"/>
      <c r="AB248" s="6"/>
      <c r="AC248" s="6"/>
      <c r="AD248" s="6"/>
    </row>
    <row r="249" ht="14.25" hidden="1" customHeight="1">
      <c r="A249" s="196"/>
      <c r="B249" s="7"/>
      <c r="C249" s="7"/>
      <c r="D249" s="7"/>
      <c r="E249" s="136"/>
      <c r="F249" s="136"/>
      <c r="G249" s="136"/>
      <c r="H249" s="136"/>
      <c r="I249" s="136"/>
      <c r="J249" s="136"/>
      <c r="K249" s="136"/>
      <c r="L249" s="137"/>
      <c r="M249" s="136"/>
      <c r="N249" s="136"/>
      <c r="O249" s="197"/>
      <c r="P249" s="6"/>
      <c r="Q249" s="6"/>
      <c r="R249" s="6"/>
      <c r="S249" s="6"/>
      <c r="T249" s="6"/>
      <c r="U249" s="6"/>
      <c r="V249" s="6"/>
      <c r="W249" s="6"/>
      <c r="X249" s="46"/>
      <c r="Y249" s="6"/>
      <c r="Z249" s="6"/>
      <c r="AA249" s="6"/>
      <c r="AB249" s="6"/>
      <c r="AC249" s="6"/>
      <c r="AD249" s="6"/>
    </row>
    <row r="250" ht="14.25" hidden="1" customHeight="1">
      <c r="A250" s="196"/>
      <c r="B250" s="7"/>
      <c r="C250" s="7"/>
      <c r="D250" s="7"/>
      <c r="E250" s="136"/>
      <c r="F250" s="136"/>
      <c r="G250" s="136"/>
      <c r="H250" s="136"/>
      <c r="I250" s="136"/>
      <c r="J250" s="136"/>
      <c r="K250" s="136"/>
      <c r="L250" s="137"/>
      <c r="M250" s="136"/>
      <c r="N250" s="136"/>
      <c r="O250" s="197"/>
      <c r="P250" s="6"/>
      <c r="Q250" s="6"/>
      <c r="R250" s="6"/>
      <c r="S250" s="6"/>
      <c r="T250" s="6"/>
      <c r="U250" s="6"/>
      <c r="V250" s="6"/>
      <c r="W250" s="6"/>
      <c r="X250" s="46"/>
      <c r="Y250" s="6"/>
      <c r="Z250" s="6"/>
      <c r="AA250" s="6"/>
      <c r="AB250" s="6"/>
      <c r="AC250" s="6"/>
      <c r="AD250" s="6"/>
    </row>
    <row r="251" ht="14.25" hidden="1" customHeight="1">
      <c r="A251" s="196"/>
      <c r="B251" s="7"/>
      <c r="C251" s="7"/>
      <c r="D251" s="7"/>
      <c r="E251" s="136"/>
      <c r="F251" s="136"/>
      <c r="G251" s="136"/>
      <c r="H251" s="136"/>
      <c r="I251" s="136"/>
      <c r="J251" s="136"/>
      <c r="K251" s="136"/>
      <c r="L251" s="137"/>
      <c r="M251" s="136"/>
      <c r="N251" s="136"/>
      <c r="O251" s="197"/>
      <c r="P251" s="6"/>
      <c r="Q251" s="6"/>
      <c r="R251" s="6"/>
      <c r="S251" s="6"/>
      <c r="T251" s="6"/>
      <c r="U251" s="6"/>
      <c r="V251" s="6"/>
      <c r="W251" s="6"/>
      <c r="X251" s="46"/>
      <c r="Y251" s="6"/>
      <c r="Z251" s="6"/>
      <c r="AA251" s="6"/>
      <c r="AB251" s="6"/>
      <c r="AC251" s="6"/>
      <c r="AD251" s="6"/>
    </row>
    <row r="252" ht="14.25" hidden="1" customHeight="1">
      <c r="A252" s="196"/>
      <c r="B252" s="7"/>
      <c r="C252" s="7"/>
      <c r="D252" s="7"/>
      <c r="E252" s="136"/>
      <c r="F252" s="136"/>
      <c r="G252" s="136"/>
      <c r="H252" s="136"/>
      <c r="I252" s="136"/>
      <c r="J252" s="136"/>
      <c r="K252" s="136"/>
      <c r="L252" s="137"/>
      <c r="M252" s="136"/>
      <c r="N252" s="136"/>
      <c r="O252" s="197"/>
      <c r="P252" s="6"/>
      <c r="Q252" s="6"/>
      <c r="R252" s="6"/>
      <c r="S252" s="6"/>
      <c r="T252" s="6"/>
      <c r="U252" s="6"/>
      <c r="V252" s="6"/>
      <c r="W252" s="6"/>
      <c r="X252" s="46"/>
      <c r="Y252" s="6"/>
      <c r="Z252" s="6"/>
      <c r="AA252" s="6"/>
      <c r="AB252" s="6"/>
      <c r="AC252" s="6"/>
      <c r="AD252" s="6"/>
    </row>
    <row r="253" ht="14.25" hidden="1" customHeight="1">
      <c r="A253" s="196"/>
      <c r="B253" s="7"/>
      <c r="C253" s="7"/>
      <c r="D253" s="7"/>
      <c r="E253" s="136"/>
      <c r="F253" s="136"/>
      <c r="G253" s="136"/>
      <c r="H253" s="136"/>
      <c r="I253" s="136"/>
      <c r="J253" s="136"/>
      <c r="K253" s="136"/>
      <c r="L253" s="137"/>
      <c r="M253" s="136"/>
      <c r="N253" s="136"/>
      <c r="O253" s="197"/>
      <c r="P253" s="6"/>
      <c r="Q253" s="6"/>
      <c r="R253" s="6"/>
      <c r="S253" s="6"/>
      <c r="T253" s="6"/>
      <c r="U253" s="6"/>
      <c r="V253" s="6"/>
      <c r="W253" s="6"/>
      <c r="X253" s="46"/>
      <c r="Y253" s="6"/>
      <c r="Z253" s="6"/>
      <c r="AA253" s="6"/>
      <c r="AB253" s="6"/>
      <c r="AC253" s="6"/>
      <c r="AD253" s="6"/>
    </row>
    <row r="254" ht="14.25" hidden="1" customHeight="1">
      <c r="A254" s="196"/>
      <c r="B254" s="7"/>
      <c r="C254" s="7"/>
      <c r="D254" s="7"/>
      <c r="E254" s="136"/>
      <c r="F254" s="136"/>
      <c r="G254" s="136"/>
      <c r="H254" s="136"/>
      <c r="I254" s="136"/>
      <c r="J254" s="136"/>
      <c r="K254" s="136"/>
      <c r="L254" s="137"/>
      <c r="M254" s="136"/>
      <c r="N254" s="136"/>
      <c r="O254" s="197"/>
      <c r="P254" s="6"/>
      <c r="Q254" s="6"/>
      <c r="R254" s="6"/>
      <c r="S254" s="6"/>
      <c r="T254" s="6"/>
      <c r="U254" s="6"/>
      <c r="V254" s="6"/>
      <c r="W254" s="6"/>
      <c r="X254" s="46"/>
      <c r="Y254" s="6"/>
      <c r="Z254" s="6"/>
      <c r="AA254" s="6"/>
      <c r="AB254" s="6"/>
      <c r="AC254" s="6"/>
      <c r="AD254" s="6"/>
    </row>
    <row r="255" ht="14.25" hidden="1" customHeight="1">
      <c r="A255" s="196"/>
      <c r="B255" s="7"/>
      <c r="C255" s="7"/>
      <c r="D255" s="7"/>
      <c r="E255" s="136"/>
      <c r="F255" s="136"/>
      <c r="G255" s="136"/>
      <c r="H255" s="136"/>
      <c r="I255" s="136"/>
      <c r="J255" s="136"/>
      <c r="K255" s="136"/>
      <c r="L255" s="137"/>
      <c r="M255" s="136"/>
      <c r="N255" s="136"/>
      <c r="O255" s="197"/>
      <c r="P255" s="6"/>
      <c r="Q255" s="6"/>
      <c r="R255" s="6"/>
      <c r="S255" s="6"/>
      <c r="T255" s="6"/>
      <c r="U255" s="6"/>
      <c r="V255" s="6"/>
      <c r="W255" s="6"/>
      <c r="X255" s="46"/>
      <c r="Y255" s="6"/>
      <c r="Z255" s="6"/>
      <c r="AA255" s="6"/>
      <c r="AB255" s="6"/>
      <c r="AC255" s="6"/>
      <c r="AD255" s="6"/>
    </row>
    <row r="256" ht="14.25" hidden="1" customHeight="1">
      <c r="A256" s="196"/>
      <c r="B256" s="7"/>
      <c r="C256" s="7"/>
      <c r="D256" s="7"/>
      <c r="E256" s="136"/>
      <c r="F256" s="136"/>
      <c r="G256" s="136"/>
      <c r="H256" s="136"/>
      <c r="I256" s="136"/>
      <c r="J256" s="136"/>
      <c r="K256" s="136"/>
      <c r="L256" s="137"/>
      <c r="M256" s="136"/>
      <c r="N256" s="136"/>
      <c r="O256" s="197"/>
      <c r="P256" s="6"/>
      <c r="Q256" s="6"/>
      <c r="R256" s="6"/>
      <c r="S256" s="6"/>
      <c r="T256" s="6"/>
      <c r="U256" s="6"/>
      <c r="V256" s="6"/>
      <c r="W256" s="6"/>
      <c r="X256" s="46"/>
      <c r="Y256" s="6"/>
      <c r="Z256" s="6"/>
      <c r="AA256" s="6"/>
      <c r="AB256" s="6"/>
      <c r="AC256" s="6"/>
      <c r="AD256" s="6"/>
    </row>
    <row r="257" ht="14.25" hidden="1" customHeight="1">
      <c r="A257" s="196"/>
      <c r="B257" s="7"/>
      <c r="C257" s="7"/>
      <c r="D257" s="7"/>
      <c r="E257" s="136"/>
      <c r="F257" s="136"/>
      <c r="G257" s="136"/>
      <c r="H257" s="136"/>
      <c r="I257" s="136"/>
      <c r="J257" s="136"/>
      <c r="K257" s="136"/>
      <c r="L257" s="137"/>
      <c r="M257" s="136"/>
      <c r="N257" s="136"/>
      <c r="O257" s="197"/>
      <c r="P257" s="6"/>
      <c r="Q257" s="6"/>
      <c r="R257" s="6"/>
      <c r="S257" s="6"/>
      <c r="T257" s="6"/>
      <c r="U257" s="6"/>
      <c r="V257" s="6"/>
      <c r="W257" s="6"/>
      <c r="X257" s="46"/>
      <c r="Y257" s="6"/>
      <c r="Z257" s="6"/>
      <c r="AA257" s="6"/>
      <c r="AB257" s="6"/>
      <c r="AC257" s="6"/>
      <c r="AD257" s="6"/>
    </row>
    <row r="258" ht="14.25" hidden="1" customHeight="1">
      <c r="A258" s="196"/>
      <c r="B258" s="7"/>
      <c r="C258" s="7"/>
      <c r="D258" s="7"/>
      <c r="E258" s="136"/>
      <c r="F258" s="136"/>
      <c r="G258" s="136"/>
      <c r="H258" s="136"/>
      <c r="I258" s="136"/>
      <c r="J258" s="136"/>
      <c r="K258" s="136"/>
      <c r="L258" s="137"/>
      <c r="M258" s="136"/>
      <c r="N258" s="136"/>
      <c r="O258" s="197"/>
      <c r="P258" s="6"/>
      <c r="Q258" s="6"/>
      <c r="R258" s="6"/>
      <c r="S258" s="6"/>
      <c r="T258" s="6"/>
      <c r="U258" s="6"/>
      <c r="V258" s="6"/>
      <c r="W258" s="6"/>
      <c r="X258" s="46"/>
      <c r="Y258" s="6"/>
      <c r="Z258" s="6"/>
      <c r="AA258" s="6"/>
      <c r="AB258" s="6"/>
      <c r="AC258" s="6"/>
      <c r="AD258" s="6"/>
    </row>
    <row r="259" ht="14.25" hidden="1" customHeight="1">
      <c r="A259" s="196"/>
      <c r="B259" s="7"/>
      <c r="C259" s="7"/>
      <c r="D259" s="7"/>
      <c r="E259" s="136"/>
      <c r="F259" s="136"/>
      <c r="G259" s="136"/>
      <c r="H259" s="136"/>
      <c r="I259" s="136"/>
      <c r="J259" s="136"/>
      <c r="K259" s="136"/>
      <c r="L259" s="137"/>
      <c r="M259" s="136"/>
      <c r="N259" s="136"/>
      <c r="O259" s="197"/>
      <c r="P259" s="6"/>
      <c r="Q259" s="6"/>
      <c r="R259" s="6"/>
      <c r="S259" s="6"/>
      <c r="T259" s="6"/>
      <c r="U259" s="6"/>
      <c r="V259" s="6"/>
      <c r="W259" s="6"/>
      <c r="X259" s="46"/>
      <c r="Y259" s="6"/>
      <c r="Z259" s="6"/>
      <c r="AA259" s="6"/>
      <c r="AB259" s="6"/>
      <c r="AC259" s="6"/>
      <c r="AD259" s="6"/>
    </row>
    <row r="260" ht="14.25" hidden="1" customHeight="1">
      <c r="A260" s="196"/>
      <c r="B260" s="7"/>
      <c r="C260" s="7"/>
      <c r="D260" s="7"/>
      <c r="E260" s="136"/>
      <c r="F260" s="136"/>
      <c r="G260" s="136"/>
      <c r="H260" s="136"/>
      <c r="I260" s="136"/>
      <c r="J260" s="136"/>
      <c r="K260" s="136"/>
      <c r="L260" s="137"/>
      <c r="M260" s="136"/>
      <c r="N260" s="136"/>
      <c r="O260" s="197"/>
      <c r="P260" s="6"/>
      <c r="Q260" s="6"/>
      <c r="R260" s="6"/>
      <c r="S260" s="6"/>
      <c r="T260" s="6"/>
      <c r="U260" s="6"/>
      <c r="V260" s="6"/>
      <c r="W260" s="6"/>
      <c r="X260" s="46"/>
      <c r="Y260" s="6"/>
      <c r="Z260" s="6"/>
      <c r="AA260" s="6"/>
      <c r="AB260" s="6"/>
      <c r="AC260" s="6"/>
      <c r="AD260" s="6"/>
    </row>
    <row r="261" ht="14.25" hidden="1" customHeight="1">
      <c r="A261" s="196"/>
      <c r="B261" s="7"/>
      <c r="C261" s="7"/>
      <c r="D261" s="7"/>
      <c r="E261" s="136"/>
      <c r="F261" s="136"/>
      <c r="G261" s="136"/>
      <c r="H261" s="136"/>
      <c r="I261" s="136"/>
      <c r="J261" s="136"/>
      <c r="K261" s="136"/>
      <c r="L261" s="137"/>
      <c r="M261" s="136"/>
      <c r="N261" s="136"/>
      <c r="O261" s="197"/>
      <c r="P261" s="6"/>
      <c r="Q261" s="6"/>
      <c r="R261" s="6"/>
      <c r="S261" s="6"/>
      <c r="T261" s="6"/>
      <c r="U261" s="6"/>
      <c r="V261" s="6"/>
      <c r="W261" s="6"/>
      <c r="X261" s="46"/>
      <c r="Y261" s="6"/>
      <c r="Z261" s="6"/>
      <c r="AA261" s="6"/>
      <c r="AB261" s="6"/>
      <c r="AC261" s="6"/>
      <c r="AD261" s="6"/>
    </row>
    <row r="262" ht="14.25" hidden="1" customHeight="1">
      <c r="A262" s="196"/>
      <c r="B262" s="7"/>
      <c r="C262" s="7"/>
      <c r="D262" s="7"/>
      <c r="E262" s="136"/>
      <c r="F262" s="136"/>
      <c r="G262" s="136"/>
      <c r="H262" s="136"/>
      <c r="I262" s="136"/>
      <c r="J262" s="136"/>
      <c r="K262" s="136"/>
      <c r="L262" s="137"/>
      <c r="M262" s="136"/>
      <c r="N262" s="136"/>
      <c r="O262" s="197"/>
      <c r="P262" s="6"/>
      <c r="Q262" s="6"/>
      <c r="R262" s="6"/>
      <c r="S262" s="6"/>
      <c r="T262" s="6"/>
      <c r="U262" s="6"/>
      <c r="V262" s="6"/>
      <c r="W262" s="6"/>
      <c r="X262" s="46"/>
      <c r="Y262" s="6"/>
      <c r="Z262" s="6"/>
      <c r="AA262" s="6"/>
      <c r="AB262" s="6"/>
      <c r="AC262" s="6"/>
      <c r="AD262" s="6"/>
    </row>
    <row r="263" ht="14.25" hidden="1" customHeight="1">
      <c r="A263" s="196"/>
      <c r="B263" s="7"/>
      <c r="C263" s="7"/>
      <c r="D263" s="7"/>
      <c r="E263" s="136"/>
      <c r="F263" s="136"/>
      <c r="G263" s="136"/>
      <c r="H263" s="136"/>
      <c r="I263" s="136"/>
      <c r="J263" s="136"/>
      <c r="K263" s="136"/>
      <c r="L263" s="137"/>
      <c r="M263" s="136"/>
      <c r="N263" s="136"/>
      <c r="O263" s="197"/>
      <c r="P263" s="6"/>
      <c r="Q263" s="6"/>
      <c r="R263" s="6"/>
      <c r="S263" s="6"/>
      <c r="T263" s="6"/>
      <c r="U263" s="6"/>
      <c r="V263" s="6"/>
      <c r="W263" s="6"/>
      <c r="X263" s="46"/>
      <c r="Y263" s="6"/>
      <c r="Z263" s="6"/>
      <c r="AA263" s="6"/>
      <c r="AB263" s="6"/>
      <c r="AC263" s="6"/>
      <c r="AD263" s="6"/>
    </row>
    <row r="264" ht="14.25" hidden="1" customHeight="1">
      <c r="A264" s="196"/>
      <c r="B264" s="7"/>
      <c r="C264" s="7"/>
      <c r="D264" s="7"/>
      <c r="E264" s="136"/>
      <c r="F264" s="136"/>
      <c r="G264" s="136"/>
      <c r="H264" s="136"/>
      <c r="I264" s="136"/>
      <c r="J264" s="136"/>
      <c r="K264" s="136"/>
      <c r="L264" s="137"/>
      <c r="M264" s="136"/>
      <c r="N264" s="136"/>
      <c r="O264" s="197"/>
      <c r="P264" s="6"/>
      <c r="Q264" s="6"/>
      <c r="R264" s="6"/>
      <c r="S264" s="6"/>
      <c r="T264" s="6"/>
      <c r="U264" s="6"/>
      <c r="V264" s="6"/>
      <c r="W264" s="6"/>
      <c r="X264" s="46"/>
      <c r="Y264" s="6"/>
      <c r="Z264" s="6"/>
      <c r="AA264" s="6"/>
      <c r="AB264" s="6"/>
      <c r="AC264" s="6"/>
      <c r="AD264" s="6"/>
    </row>
    <row r="265" ht="14.25" hidden="1" customHeight="1">
      <c r="A265" s="196"/>
      <c r="B265" s="7"/>
      <c r="C265" s="7"/>
      <c r="D265" s="7"/>
      <c r="E265" s="136"/>
      <c r="F265" s="136"/>
      <c r="G265" s="136"/>
      <c r="H265" s="136"/>
      <c r="I265" s="136"/>
      <c r="J265" s="136"/>
      <c r="K265" s="136"/>
      <c r="L265" s="137"/>
      <c r="M265" s="136"/>
      <c r="N265" s="136"/>
      <c r="O265" s="197"/>
      <c r="P265" s="6"/>
      <c r="Q265" s="6"/>
      <c r="R265" s="6"/>
      <c r="S265" s="6"/>
      <c r="T265" s="6"/>
      <c r="U265" s="6"/>
      <c r="V265" s="6"/>
      <c r="W265" s="6"/>
      <c r="X265" s="46"/>
      <c r="Y265" s="6"/>
      <c r="Z265" s="6"/>
      <c r="AA265" s="6"/>
      <c r="AB265" s="6"/>
      <c r="AC265" s="6"/>
      <c r="AD265" s="6"/>
    </row>
    <row r="266" ht="14.25" hidden="1" customHeight="1">
      <c r="A266" s="196"/>
      <c r="B266" s="7"/>
      <c r="C266" s="7"/>
      <c r="D266" s="7"/>
      <c r="E266" s="136"/>
      <c r="F266" s="136"/>
      <c r="G266" s="136"/>
      <c r="H266" s="136"/>
      <c r="I266" s="136"/>
      <c r="J266" s="136"/>
      <c r="K266" s="136"/>
      <c r="L266" s="137"/>
      <c r="M266" s="136"/>
      <c r="N266" s="136"/>
      <c r="O266" s="197"/>
      <c r="P266" s="6"/>
      <c r="Q266" s="6"/>
      <c r="R266" s="6"/>
      <c r="S266" s="6"/>
      <c r="T266" s="6"/>
      <c r="U266" s="6"/>
      <c r="V266" s="6"/>
      <c r="W266" s="6"/>
      <c r="X266" s="46"/>
      <c r="Y266" s="6"/>
      <c r="Z266" s="6"/>
      <c r="AA266" s="6"/>
      <c r="AB266" s="6"/>
      <c r="AC266" s="6"/>
      <c r="AD266" s="6"/>
    </row>
    <row r="267" ht="14.25" hidden="1" customHeight="1">
      <c r="A267" s="196"/>
      <c r="B267" s="7"/>
      <c r="C267" s="7"/>
      <c r="D267" s="7"/>
      <c r="E267" s="136"/>
      <c r="F267" s="136"/>
      <c r="G267" s="136"/>
      <c r="H267" s="136"/>
      <c r="I267" s="136"/>
      <c r="J267" s="136"/>
      <c r="K267" s="136"/>
      <c r="L267" s="137"/>
      <c r="M267" s="136"/>
      <c r="N267" s="136"/>
      <c r="O267" s="197"/>
      <c r="P267" s="6"/>
      <c r="Q267" s="6"/>
      <c r="R267" s="6"/>
      <c r="S267" s="6"/>
      <c r="T267" s="6"/>
      <c r="U267" s="6"/>
      <c r="V267" s="6"/>
      <c r="W267" s="6"/>
      <c r="X267" s="46"/>
      <c r="Y267" s="6"/>
      <c r="Z267" s="6"/>
      <c r="AA267" s="6"/>
      <c r="AB267" s="6"/>
      <c r="AC267" s="6"/>
      <c r="AD267" s="6"/>
    </row>
    <row r="268" ht="14.25" hidden="1" customHeight="1">
      <c r="A268" s="196"/>
      <c r="B268" s="7"/>
      <c r="C268" s="7"/>
      <c r="D268" s="7"/>
      <c r="E268" s="136"/>
      <c r="F268" s="136"/>
      <c r="G268" s="136"/>
      <c r="H268" s="136"/>
      <c r="I268" s="136"/>
      <c r="J268" s="136"/>
      <c r="K268" s="136"/>
      <c r="L268" s="137"/>
      <c r="M268" s="136"/>
      <c r="N268" s="136"/>
      <c r="O268" s="197"/>
      <c r="P268" s="6"/>
      <c r="Q268" s="6"/>
      <c r="R268" s="6"/>
      <c r="S268" s="6"/>
      <c r="T268" s="6"/>
      <c r="U268" s="6"/>
      <c r="V268" s="6"/>
      <c r="W268" s="6"/>
      <c r="X268" s="46"/>
      <c r="Y268" s="6"/>
      <c r="Z268" s="6"/>
      <c r="AA268" s="6"/>
      <c r="AB268" s="6"/>
      <c r="AC268" s="6"/>
      <c r="AD268" s="6"/>
    </row>
    <row r="269" ht="14.25" hidden="1" customHeight="1">
      <c r="A269" s="196"/>
      <c r="B269" s="7"/>
      <c r="C269" s="7"/>
      <c r="D269" s="7"/>
      <c r="E269" s="136"/>
      <c r="F269" s="136"/>
      <c r="G269" s="136"/>
      <c r="H269" s="136"/>
      <c r="I269" s="136"/>
      <c r="J269" s="136"/>
      <c r="K269" s="136"/>
      <c r="L269" s="137"/>
      <c r="M269" s="136"/>
      <c r="N269" s="136"/>
      <c r="O269" s="197"/>
      <c r="P269" s="6"/>
      <c r="Q269" s="6"/>
      <c r="R269" s="6"/>
      <c r="S269" s="6"/>
      <c r="T269" s="6"/>
      <c r="U269" s="6"/>
      <c r="V269" s="6"/>
      <c r="W269" s="6"/>
      <c r="X269" s="46"/>
      <c r="Y269" s="6"/>
      <c r="Z269" s="6"/>
      <c r="AA269" s="6"/>
      <c r="AB269" s="6"/>
      <c r="AC269" s="6"/>
      <c r="AD269" s="6"/>
    </row>
    <row r="270" ht="14.25" hidden="1" customHeight="1">
      <c r="A270" s="196"/>
      <c r="B270" s="7"/>
      <c r="C270" s="7"/>
      <c r="D270" s="7"/>
      <c r="E270" s="136"/>
      <c r="F270" s="136"/>
      <c r="G270" s="136"/>
      <c r="H270" s="136"/>
      <c r="I270" s="136"/>
      <c r="J270" s="136"/>
      <c r="K270" s="136"/>
      <c r="L270" s="137"/>
      <c r="M270" s="136"/>
      <c r="N270" s="136"/>
      <c r="O270" s="197"/>
      <c r="P270" s="6"/>
      <c r="Q270" s="6"/>
      <c r="R270" s="6"/>
      <c r="S270" s="6"/>
      <c r="T270" s="6"/>
      <c r="U270" s="6"/>
      <c r="V270" s="6"/>
      <c r="W270" s="6"/>
      <c r="X270" s="46"/>
      <c r="Y270" s="6"/>
      <c r="Z270" s="6"/>
      <c r="AA270" s="6"/>
      <c r="AB270" s="6"/>
      <c r="AC270" s="6"/>
      <c r="AD270" s="6"/>
    </row>
    <row r="271" ht="14.25" hidden="1" customHeight="1">
      <c r="A271" s="196"/>
      <c r="B271" s="7"/>
      <c r="C271" s="7"/>
      <c r="D271" s="7"/>
      <c r="E271" s="136"/>
      <c r="F271" s="136"/>
      <c r="G271" s="136"/>
      <c r="H271" s="136"/>
      <c r="I271" s="136"/>
      <c r="J271" s="136"/>
      <c r="K271" s="136"/>
      <c r="L271" s="137"/>
      <c r="M271" s="136"/>
      <c r="N271" s="136"/>
      <c r="O271" s="197"/>
      <c r="P271" s="6"/>
      <c r="Q271" s="6"/>
      <c r="R271" s="6"/>
      <c r="S271" s="6"/>
      <c r="T271" s="6"/>
      <c r="U271" s="6"/>
      <c r="V271" s="6"/>
      <c r="W271" s="6"/>
      <c r="X271" s="46"/>
      <c r="Y271" s="6"/>
      <c r="Z271" s="6"/>
      <c r="AA271" s="6"/>
      <c r="AB271" s="6"/>
      <c r="AC271" s="6"/>
      <c r="AD271" s="6"/>
    </row>
    <row r="272" ht="14.25" hidden="1" customHeight="1">
      <c r="A272" s="196"/>
      <c r="B272" s="7"/>
      <c r="C272" s="7"/>
      <c r="D272" s="7"/>
      <c r="E272" s="136"/>
      <c r="F272" s="136"/>
      <c r="G272" s="136"/>
      <c r="H272" s="136"/>
      <c r="I272" s="136"/>
      <c r="J272" s="136"/>
      <c r="K272" s="136"/>
      <c r="L272" s="137"/>
      <c r="M272" s="136"/>
      <c r="N272" s="136"/>
      <c r="O272" s="197"/>
      <c r="P272" s="6"/>
      <c r="Q272" s="6"/>
      <c r="R272" s="6"/>
      <c r="S272" s="6"/>
      <c r="T272" s="6"/>
      <c r="U272" s="6"/>
      <c r="V272" s="6"/>
      <c r="W272" s="6"/>
      <c r="X272" s="46"/>
      <c r="Y272" s="6"/>
      <c r="Z272" s="6"/>
      <c r="AA272" s="6"/>
      <c r="AB272" s="6"/>
      <c r="AC272" s="6"/>
      <c r="AD272" s="6"/>
    </row>
    <row r="273" ht="14.25" hidden="1" customHeight="1">
      <c r="A273" s="196"/>
      <c r="B273" s="7"/>
      <c r="C273" s="7"/>
      <c r="D273" s="7"/>
      <c r="E273" s="136"/>
      <c r="F273" s="136"/>
      <c r="G273" s="136"/>
      <c r="H273" s="136"/>
      <c r="I273" s="136"/>
      <c r="J273" s="136"/>
      <c r="K273" s="136"/>
      <c r="L273" s="137"/>
      <c r="M273" s="136"/>
      <c r="N273" s="136"/>
      <c r="O273" s="197"/>
      <c r="P273" s="6"/>
      <c r="Q273" s="6"/>
      <c r="R273" s="6"/>
      <c r="S273" s="6"/>
      <c r="T273" s="6"/>
      <c r="U273" s="6"/>
      <c r="V273" s="6"/>
      <c r="W273" s="6"/>
      <c r="X273" s="46"/>
      <c r="Y273" s="6"/>
      <c r="Z273" s="6"/>
      <c r="AA273" s="6"/>
      <c r="AB273" s="6"/>
      <c r="AC273" s="6"/>
      <c r="AD273" s="6"/>
    </row>
    <row r="274" ht="14.25" hidden="1" customHeight="1">
      <c r="A274" s="196"/>
      <c r="B274" s="7"/>
      <c r="C274" s="7"/>
      <c r="D274" s="7"/>
      <c r="E274" s="136"/>
      <c r="F274" s="136"/>
      <c r="G274" s="136"/>
      <c r="H274" s="136"/>
      <c r="I274" s="136"/>
      <c r="J274" s="136"/>
      <c r="K274" s="136"/>
      <c r="L274" s="137"/>
      <c r="M274" s="136"/>
      <c r="N274" s="136"/>
      <c r="O274" s="197"/>
      <c r="P274" s="6"/>
      <c r="Q274" s="6"/>
      <c r="R274" s="6"/>
      <c r="S274" s="6"/>
      <c r="T274" s="6"/>
      <c r="U274" s="6"/>
      <c r="V274" s="6"/>
      <c r="W274" s="6"/>
      <c r="X274" s="46"/>
      <c r="Y274" s="6"/>
      <c r="Z274" s="6"/>
      <c r="AA274" s="6"/>
      <c r="AB274" s="6"/>
      <c r="AC274" s="6"/>
      <c r="AD274" s="6"/>
    </row>
    <row r="275" ht="14.25" hidden="1" customHeight="1">
      <c r="A275" s="196"/>
      <c r="B275" s="7"/>
      <c r="C275" s="7"/>
      <c r="D275" s="7"/>
      <c r="E275" s="136"/>
      <c r="F275" s="136"/>
      <c r="G275" s="136"/>
      <c r="H275" s="136"/>
      <c r="I275" s="136"/>
      <c r="J275" s="136"/>
      <c r="K275" s="136"/>
      <c r="L275" s="137"/>
      <c r="M275" s="136"/>
      <c r="N275" s="136"/>
      <c r="O275" s="197"/>
      <c r="P275" s="6"/>
      <c r="Q275" s="6"/>
      <c r="R275" s="6"/>
      <c r="S275" s="6"/>
      <c r="T275" s="6"/>
      <c r="U275" s="6"/>
      <c r="V275" s="6"/>
      <c r="W275" s="6"/>
      <c r="X275" s="46"/>
      <c r="Y275" s="6"/>
      <c r="Z275" s="6"/>
      <c r="AA275" s="6"/>
      <c r="AB275" s="6"/>
      <c r="AC275" s="6"/>
      <c r="AD275" s="6"/>
    </row>
    <row r="276" ht="14.25" hidden="1" customHeight="1">
      <c r="A276" s="196"/>
      <c r="B276" s="7"/>
      <c r="C276" s="7"/>
      <c r="D276" s="7"/>
      <c r="E276" s="136"/>
      <c r="F276" s="136"/>
      <c r="G276" s="136"/>
      <c r="H276" s="136"/>
      <c r="I276" s="136"/>
      <c r="J276" s="136"/>
      <c r="K276" s="136"/>
      <c r="L276" s="137"/>
      <c r="M276" s="136"/>
      <c r="N276" s="136"/>
      <c r="O276" s="197"/>
      <c r="P276" s="6"/>
      <c r="Q276" s="6"/>
      <c r="R276" s="6"/>
      <c r="S276" s="6"/>
      <c r="T276" s="6"/>
      <c r="U276" s="6"/>
      <c r="V276" s="6"/>
      <c r="W276" s="6"/>
      <c r="X276" s="46"/>
      <c r="Y276" s="6"/>
      <c r="Z276" s="6"/>
      <c r="AA276" s="6"/>
      <c r="AB276" s="6"/>
      <c r="AC276" s="6"/>
      <c r="AD276" s="6"/>
    </row>
    <row r="277" ht="14.25" hidden="1" customHeight="1">
      <c r="A277" s="196"/>
      <c r="B277" s="7"/>
      <c r="C277" s="7"/>
      <c r="D277" s="7"/>
      <c r="E277" s="136"/>
      <c r="F277" s="136"/>
      <c r="G277" s="136"/>
      <c r="H277" s="136"/>
      <c r="I277" s="136"/>
      <c r="J277" s="136"/>
      <c r="K277" s="136"/>
      <c r="L277" s="137"/>
      <c r="M277" s="136"/>
      <c r="N277" s="136"/>
      <c r="O277" s="197"/>
      <c r="P277" s="6"/>
      <c r="Q277" s="6"/>
      <c r="R277" s="6"/>
      <c r="S277" s="6"/>
      <c r="T277" s="6"/>
      <c r="U277" s="6"/>
      <c r="V277" s="6"/>
      <c r="W277" s="6"/>
      <c r="X277" s="46"/>
      <c r="Y277" s="6"/>
      <c r="Z277" s="6"/>
      <c r="AA277" s="6"/>
      <c r="AB277" s="6"/>
      <c r="AC277" s="6"/>
      <c r="AD277" s="6"/>
    </row>
    <row r="278" ht="14.25" hidden="1" customHeight="1">
      <c r="A278" s="196"/>
      <c r="B278" s="7"/>
      <c r="C278" s="7"/>
      <c r="D278" s="7"/>
      <c r="E278" s="136"/>
      <c r="F278" s="136"/>
      <c r="G278" s="136"/>
      <c r="H278" s="136"/>
      <c r="I278" s="136"/>
      <c r="J278" s="136"/>
      <c r="K278" s="136"/>
      <c r="L278" s="137"/>
      <c r="M278" s="136"/>
      <c r="N278" s="136"/>
      <c r="O278" s="197"/>
      <c r="P278" s="6"/>
      <c r="Q278" s="6"/>
      <c r="R278" s="6"/>
      <c r="S278" s="6"/>
      <c r="T278" s="6"/>
      <c r="U278" s="6"/>
      <c r="V278" s="6"/>
      <c r="W278" s="6"/>
      <c r="X278" s="46"/>
      <c r="Y278" s="6"/>
      <c r="Z278" s="6"/>
      <c r="AA278" s="6"/>
      <c r="AB278" s="6"/>
      <c r="AC278" s="6"/>
      <c r="AD278" s="6"/>
    </row>
    <row r="279" ht="14.25" hidden="1" customHeight="1">
      <c r="A279" s="196"/>
      <c r="B279" s="7"/>
      <c r="C279" s="7"/>
      <c r="D279" s="7"/>
      <c r="E279" s="136"/>
      <c r="F279" s="136"/>
      <c r="G279" s="136"/>
      <c r="H279" s="136"/>
      <c r="I279" s="136"/>
      <c r="J279" s="136"/>
      <c r="K279" s="136"/>
      <c r="L279" s="137"/>
      <c r="M279" s="136"/>
      <c r="N279" s="136"/>
      <c r="O279" s="197"/>
      <c r="P279" s="6"/>
      <c r="Q279" s="6"/>
      <c r="R279" s="6"/>
      <c r="S279" s="6"/>
      <c r="T279" s="6"/>
      <c r="U279" s="6"/>
      <c r="V279" s="6"/>
      <c r="W279" s="6"/>
      <c r="X279" s="46"/>
      <c r="Y279" s="6"/>
      <c r="Z279" s="6"/>
      <c r="AA279" s="6"/>
      <c r="AB279" s="6"/>
      <c r="AC279" s="6"/>
      <c r="AD279" s="6"/>
    </row>
    <row r="280" ht="14.25" hidden="1" customHeight="1">
      <c r="A280" s="196"/>
      <c r="B280" s="7"/>
      <c r="C280" s="7"/>
      <c r="D280" s="7"/>
      <c r="E280" s="136"/>
      <c r="F280" s="136"/>
      <c r="G280" s="136"/>
      <c r="H280" s="136"/>
      <c r="I280" s="136"/>
      <c r="J280" s="136"/>
      <c r="K280" s="136"/>
      <c r="L280" s="137"/>
      <c r="M280" s="136"/>
      <c r="N280" s="136"/>
      <c r="O280" s="197"/>
      <c r="P280" s="6"/>
      <c r="Q280" s="6"/>
      <c r="R280" s="6"/>
      <c r="S280" s="6"/>
      <c r="T280" s="6"/>
      <c r="U280" s="6"/>
      <c r="V280" s="6"/>
      <c r="W280" s="6"/>
      <c r="X280" s="46"/>
      <c r="Y280" s="6"/>
      <c r="Z280" s="6"/>
      <c r="AA280" s="6"/>
      <c r="AB280" s="6"/>
      <c r="AC280" s="6"/>
      <c r="AD280" s="6"/>
    </row>
    <row r="281" ht="14.25" hidden="1" customHeight="1">
      <c r="A281" s="196"/>
      <c r="B281" s="7"/>
      <c r="C281" s="7"/>
      <c r="D281" s="7"/>
      <c r="E281" s="136"/>
      <c r="F281" s="136"/>
      <c r="G281" s="136"/>
      <c r="H281" s="136"/>
      <c r="I281" s="136"/>
      <c r="J281" s="136"/>
      <c r="K281" s="136"/>
      <c r="L281" s="137"/>
      <c r="M281" s="136"/>
      <c r="N281" s="136"/>
      <c r="O281" s="197"/>
      <c r="P281" s="6"/>
      <c r="Q281" s="6"/>
      <c r="R281" s="6"/>
      <c r="S281" s="6"/>
      <c r="T281" s="6"/>
      <c r="U281" s="6"/>
      <c r="V281" s="6"/>
      <c r="W281" s="6"/>
      <c r="X281" s="46"/>
      <c r="Y281" s="6"/>
      <c r="Z281" s="6"/>
      <c r="AA281" s="6"/>
      <c r="AB281" s="6"/>
      <c r="AC281" s="6"/>
      <c r="AD281" s="6"/>
    </row>
    <row r="282" ht="14.25" hidden="1" customHeight="1">
      <c r="A282" s="196"/>
      <c r="B282" s="7"/>
      <c r="C282" s="7"/>
      <c r="D282" s="7"/>
      <c r="E282" s="136"/>
      <c r="F282" s="136"/>
      <c r="G282" s="136"/>
      <c r="H282" s="136"/>
      <c r="I282" s="136"/>
      <c r="J282" s="136"/>
      <c r="K282" s="136"/>
      <c r="L282" s="137"/>
      <c r="M282" s="136"/>
      <c r="N282" s="136"/>
      <c r="O282" s="197"/>
      <c r="P282" s="6"/>
      <c r="Q282" s="6"/>
      <c r="R282" s="6"/>
      <c r="S282" s="6"/>
      <c r="T282" s="6"/>
      <c r="U282" s="6"/>
      <c r="V282" s="6"/>
      <c r="W282" s="6"/>
      <c r="X282" s="46"/>
      <c r="Y282" s="6"/>
      <c r="Z282" s="6"/>
      <c r="AA282" s="6"/>
      <c r="AB282" s="6"/>
      <c r="AC282" s="6"/>
      <c r="AD282" s="6"/>
    </row>
    <row r="283" ht="14.25" hidden="1" customHeight="1">
      <c r="A283" s="196"/>
      <c r="B283" s="7"/>
      <c r="C283" s="7"/>
      <c r="D283" s="7"/>
      <c r="E283" s="136"/>
      <c r="F283" s="136"/>
      <c r="G283" s="136"/>
      <c r="H283" s="136"/>
      <c r="I283" s="136"/>
      <c r="J283" s="136"/>
      <c r="K283" s="136"/>
      <c r="L283" s="137"/>
      <c r="M283" s="136"/>
      <c r="N283" s="136"/>
      <c r="O283" s="197"/>
      <c r="P283" s="6"/>
      <c r="Q283" s="6"/>
      <c r="R283" s="6"/>
      <c r="S283" s="6"/>
      <c r="T283" s="6"/>
      <c r="U283" s="6"/>
      <c r="V283" s="6"/>
      <c r="W283" s="6"/>
      <c r="X283" s="46"/>
      <c r="Y283" s="6"/>
      <c r="Z283" s="6"/>
      <c r="AA283" s="6"/>
      <c r="AB283" s="6"/>
      <c r="AC283" s="6"/>
      <c r="AD283" s="6"/>
    </row>
    <row r="284" ht="14.25" hidden="1" customHeight="1">
      <c r="A284" s="196"/>
      <c r="B284" s="7"/>
      <c r="C284" s="7"/>
      <c r="D284" s="7"/>
      <c r="E284" s="136"/>
      <c r="F284" s="136"/>
      <c r="G284" s="136"/>
      <c r="H284" s="136"/>
      <c r="I284" s="136"/>
      <c r="J284" s="136"/>
      <c r="K284" s="136"/>
      <c r="L284" s="137"/>
      <c r="M284" s="136"/>
      <c r="N284" s="136"/>
      <c r="O284" s="197"/>
      <c r="P284" s="6"/>
      <c r="Q284" s="6"/>
      <c r="R284" s="6"/>
      <c r="S284" s="6"/>
      <c r="T284" s="6"/>
      <c r="U284" s="6"/>
      <c r="V284" s="6"/>
      <c r="W284" s="6"/>
      <c r="X284" s="46"/>
      <c r="Y284" s="6"/>
      <c r="Z284" s="6"/>
      <c r="AA284" s="6"/>
      <c r="AB284" s="6"/>
      <c r="AC284" s="6"/>
      <c r="AD284" s="6"/>
    </row>
    <row r="285" ht="14.25" hidden="1" customHeight="1">
      <c r="A285" s="196"/>
      <c r="B285" s="7"/>
      <c r="C285" s="7"/>
      <c r="D285" s="7"/>
      <c r="E285" s="136"/>
      <c r="F285" s="136"/>
      <c r="G285" s="136"/>
      <c r="H285" s="136"/>
      <c r="I285" s="136"/>
      <c r="J285" s="136"/>
      <c r="K285" s="136"/>
      <c r="L285" s="137"/>
      <c r="M285" s="136"/>
      <c r="N285" s="136"/>
      <c r="O285" s="197"/>
      <c r="P285" s="6"/>
      <c r="Q285" s="6"/>
      <c r="R285" s="6"/>
      <c r="S285" s="6"/>
      <c r="T285" s="6"/>
      <c r="U285" s="6"/>
      <c r="V285" s="6"/>
      <c r="W285" s="6"/>
      <c r="X285" s="46"/>
      <c r="Y285" s="6"/>
      <c r="Z285" s="6"/>
      <c r="AA285" s="6"/>
      <c r="AB285" s="6"/>
      <c r="AC285" s="6"/>
      <c r="AD285" s="6"/>
    </row>
    <row r="286" ht="14.25" hidden="1" customHeight="1">
      <c r="A286" s="196"/>
      <c r="B286" s="7"/>
      <c r="C286" s="7"/>
      <c r="D286" s="7"/>
      <c r="E286" s="136"/>
      <c r="F286" s="136"/>
      <c r="G286" s="136"/>
      <c r="H286" s="136"/>
      <c r="I286" s="136"/>
      <c r="J286" s="136"/>
      <c r="K286" s="136"/>
      <c r="L286" s="137"/>
      <c r="M286" s="136"/>
      <c r="N286" s="136"/>
      <c r="O286" s="197"/>
      <c r="P286" s="6"/>
      <c r="Q286" s="6"/>
      <c r="R286" s="6"/>
      <c r="S286" s="6"/>
      <c r="T286" s="6"/>
      <c r="U286" s="6"/>
      <c r="V286" s="6"/>
      <c r="W286" s="6"/>
      <c r="X286" s="46"/>
      <c r="Y286" s="6"/>
      <c r="Z286" s="6"/>
      <c r="AA286" s="6"/>
      <c r="AB286" s="6"/>
      <c r="AC286" s="6"/>
      <c r="AD286" s="6"/>
    </row>
    <row r="287" ht="14.25" hidden="1" customHeight="1">
      <c r="A287" s="196"/>
      <c r="B287" s="7"/>
      <c r="C287" s="7"/>
      <c r="D287" s="7"/>
      <c r="E287" s="136"/>
      <c r="F287" s="136"/>
      <c r="G287" s="136"/>
      <c r="H287" s="136"/>
      <c r="I287" s="136"/>
      <c r="J287" s="136"/>
      <c r="K287" s="136"/>
      <c r="L287" s="137"/>
      <c r="M287" s="136"/>
      <c r="N287" s="136"/>
      <c r="O287" s="197"/>
      <c r="P287" s="6"/>
      <c r="Q287" s="6"/>
      <c r="R287" s="6"/>
      <c r="S287" s="6"/>
      <c r="T287" s="6"/>
      <c r="U287" s="6"/>
      <c r="V287" s="6"/>
      <c r="W287" s="6"/>
      <c r="X287" s="46"/>
      <c r="Y287" s="6"/>
      <c r="Z287" s="6"/>
      <c r="AA287" s="6"/>
      <c r="AB287" s="6"/>
      <c r="AC287" s="6"/>
      <c r="AD287" s="6"/>
    </row>
    <row r="288" ht="14.25" hidden="1" customHeight="1">
      <c r="A288" s="196"/>
      <c r="B288" s="7"/>
      <c r="C288" s="7"/>
      <c r="D288" s="7"/>
      <c r="E288" s="136"/>
      <c r="F288" s="136"/>
      <c r="G288" s="136"/>
      <c r="H288" s="136"/>
      <c r="I288" s="136"/>
      <c r="J288" s="136"/>
      <c r="K288" s="136"/>
      <c r="L288" s="137"/>
      <c r="M288" s="136"/>
      <c r="N288" s="136"/>
      <c r="O288" s="197"/>
      <c r="P288" s="6"/>
      <c r="Q288" s="6"/>
      <c r="R288" s="6"/>
      <c r="S288" s="6"/>
      <c r="T288" s="6"/>
      <c r="U288" s="6"/>
      <c r="V288" s="6"/>
      <c r="W288" s="6"/>
      <c r="X288" s="46"/>
      <c r="Y288" s="6"/>
      <c r="Z288" s="6"/>
      <c r="AA288" s="6"/>
      <c r="AB288" s="6"/>
      <c r="AC288" s="6"/>
      <c r="AD288" s="6"/>
    </row>
    <row r="289" ht="14.25" hidden="1" customHeight="1">
      <c r="A289" s="196"/>
      <c r="B289" s="7"/>
      <c r="C289" s="7"/>
      <c r="D289" s="7"/>
      <c r="E289" s="136"/>
      <c r="F289" s="136"/>
      <c r="G289" s="136"/>
      <c r="H289" s="136"/>
      <c r="I289" s="136"/>
      <c r="J289" s="136"/>
      <c r="K289" s="136"/>
      <c r="L289" s="137"/>
      <c r="M289" s="136"/>
      <c r="N289" s="136"/>
      <c r="O289" s="197"/>
      <c r="P289" s="6"/>
      <c r="Q289" s="6"/>
      <c r="R289" s="6"/>
      <c r="S289" s="6"/>
      <c r="T289" s="6"/>
      <c r="U289" s="6"/>
      <c r="V289" s="6"/>
      <c r="W289" s="6"/>
      <c r="X289" s="46"/>
      <c r="Y289" s="6"/>
      <c r="Z289" s="6"/>
      <c r="AA289" s="6"/>
      <c r="AB289" s="6"/>
      <c r="AC289" s="6"/>
      <c r="AD289" s="6"/>
    </row>
    <row r="290" ht="14.25" hidden="1" customHeight="1">
      <c r="A290" s="196"/>
      <c r="B290" s="7"/>
      <c r="C290" s="7"/>
      <c r="D290" s="7"/>
      <c r="E290" s="136"/>
      <c r="F290" s="136"/>
      <c r="G290" s="136"/>
      <c r="H290" s="136"/>
      <c r="I290" s="136"/>
      <c r="J290" s="136"/>
      <c r="K290" s="136"/>
      <c r="L290" s="137"/>
      <c r="M290" s="136"/>
      <c r="N290" s="136"/>
      <c r="O290" s="197"/>
      <c r="P290" s="6"/>
      <c r="Q290" s="6"/>
      <c r="R290" s="6"/>
      <c r="S290" s="6"/>
      <c r="T290" s="6"/>
      <c r="U290" s="6"/>
      <c r="V290" s="6"/>
      <c r="W290" s="6"/>
      <c r="X290" s="46"/>
      <c r="Y290" s="6"/>
      <c r="Z290" s="6"/>
      <c r="AA290" s="6"/>
      <c r="AB290" s="6"/>
      <c r="AC290" s="6"/>
      <c r="AD290" s="6"/>
    </row>
    <row r="291" ht="14.25" hidden="1" customHeight="1">
      <c r="A291" s="196"/>
      <c r="B291" s="7"/>
      <c r="C291" s="7"/>
      <c r="D291" s="7"/>
      <c r="E291" s="136"/>
      <c r="F291" s="136"/>
      <c r="G291" s="136"/>
      <c r="H291" s="136"/>
      <c r="I291" s="136"/>
      <c r="J291" s="136"/>
      <c r="K291" s="136"/>
      <c r="L291" s="137"/>
      <c r="M291" s="136"/>
      <c r="N291" s="136"/>
      <c r="O291" s="197"/>
      <c r="P291" s="6"/>
      <c r="Q291" s="6"/>
      <c r="R291" s="6"/>
      <c r="S291" s="6"/>
      <c r="T291" s="6"/>
      <c r="U291" s="6"/>
      <c r="V291" s="6"/>
      <c r="W291" s="6"/>
      <c r="X291" s="46"/>
      <c r="Y291" s="6"/>
      <c r="Z291" s="6"/>
      <c r="AA291" s="6"/>
      <c r="AB291" s="6"/>
      <c r="AC291" s="6"/>
      <c r="AD291" s="6"/>
    </row>
    <row r="292" ht="14.25" hidden="1" customHeight="1">
      <c r="A292" s="196"/>
      <c r="B292" s="7"/>
      <c r="C292" s="7"/>
      <c r="D292" s="7"/>
      <c r="E292" s="136"/>
      <c r="F292" s="136"/>
      <c r="G292" s="136"/>
      <c r="H292" s="136"/>
      <c r="I292" s="136"/>
      <c r="J292" s="136"/>
      <c r="K292" s="136"/>
      <c r="L292" s="137"/>
      <c r="M292" s="136"/>
      <c r="N292" s="136"/>
      <c r="O292" s="197"/>
      <c r="P292" s="6"/>
      <c r="Q292" s="6"/>
      <c r="R292" s="6"/>
      <c r="S292" s="6"/>
      <c r="T292" s="6"/>
      <c r="U292" s="6"/>
      <c r="V292" s="6"/>
      <c r="W292" s="6"/>
      <c r="X292" s="46"/>
      <c r="Y292" s="6"/>
      <c r="Z292" s="6"/>
      <c r="AA292" s="6"/>
      <c r="AB292" s="6"/>
      <c r="AC292" s="6"/>
      <c r="AD292" s="6"/>
    </row>
    <row r="293" ht="14.25" hidden="1" customHeight="1">
      <c r="A293" s="196"/>
      <c r="B293" s="7"/>
      <c r="C293" s="7"/>
      <c r="D293" s="7"/>
      <c r="E293" s="136"/>
      <c r="F293" s="136"/>
      <c r="G293" s="136"/>
      <c r="H293" s="136"/>
      <c r="I293" s="136"/>
      <c r="J293" s="136"/>
      <c r="K293" s="136"/>
      <c r="L293" s="137"/>
      <c r="M293" s="136"/>
      <c r="N293" s="136"/>
      <c r="O293" s="197"/>
      <c r="P293" s="6"/>
      <c r="Q293" s="6"/>
      <c r="R293" s="6"/>
      <c r="S293" s="6"/>
      <c r="T293" s="6"/>
      <c r="U293" s="6"/>
      <c r="V293" s="6"/>
      <c r="W293" s="6"/>
      <c r="X293" s="46"/>
      <c r="Y293" s="6"/>
      <c r="Z293" s="6"/>
      <c r="AA293" s="6"/>
      <c r="AB293" s="6"/>
      <c r="AC293" s="6"/>
      <c r="AD293" s="6"/>
    </row>
    <row r="294" ht="14.25" hidden="1" customHeight="1">
      <c r="A294" s="196"/>
      <c r="B294" s="7"/>
      <c r="C294" s="7"/>
      <c r="D294" s="7"/>
      <c r="E294" s="136"/>
      <c r="F294" s="136"/>
      <c r="G294" s="136"/>
      <c r="H294" s="136"/>
      <c r="I294" s="136"/>
      <c r="J294" s="136"/>
      <c r="K294" s="136"/>
      <c r="L294" s="137"/>
      <c r="M294" s="136"/>
      <c r="N294" s="136"/>
      <c r="O294" s="197"/>
      <c r="P294" s="6"/>
      <c r="Q294" s="6"/>
      <c r="R294" s="6"/>
      <c r="S294" s="6"/>
      <c r="T294" s="6"/>
      <c r="U294" s="6"/>
      <c r="V294" s="6"/>
      <c r="W294" s="6"/>
      <c r="X294" s="46"/>
      <c r="Y294" s="6"/>
      <c r="Z294" s="6"/>
      <c r="AA294" s="6"/>
      <c r="AB294" s="6"/>
      <c r="AC294" s="6"/>
      <c r="AD294" s="6"/>
    </row>
    <row r="295" ht="14.25" hidden="1" customHeight="1">
      <c r="A295" s="196"/>
      <c r="B295" s="7"/>
      <c r="C295" s="7"/>
      <c r="D295" s="7"/>
      <c r="E295" s="136"/>
      <c r="F295" s="136"/>
      <c r="G295" s="136"/>
      <c r="H295" s="136"/>
      <c r="I295" s="136"/>
      <c r="J295" s="136"/>
      <c r="K295" s="136"/>
      <c r="L295" s="137"/>
      <c r="M295" s="136"/>
      <c r="N295" s="136"/>
      <c r="O295" s="197"/>
      <c r="P295" s="6"/>
      <c r="Q295" s="6"/>
      <c r="R295" s="6"/>
      <c r="S295" s="6"/>
      <c r="T295" s="6"/>
      <c r="U295" s="6"/>
      <c r="V295" s="6"/>
      <c r="W295" s="6"/>
      <c r="X295" s="46"/>
      <c r="Y295" s="6"/>
      <c r="Z295" s="6"/>
      <c r="AA295" s="6"/>
      <c r="AB295" s="6"/>
      <c r="AC295" s="6"/>
      <c r="AD295" s="6"/>
    </row>
    <row r="296" ht="14.25" hidden="1" customHeight="1">
      <c r="A296" s="196"/>
      <c r="B296" s="7"/>
      <c r="C296" s="7"/>
      <c r="D296" s="7"/>
      <c r="E296" s="136"/>
      <c r="F296" s="136"/>
      <c r="G296" s="136"/>
      <c r="H296" s="136"/>
      <c r="I296" s="136"/>
      <c r="J296" s="136"/>
      <c r="K296" s="136"/>
      <c r="L296" s="137"/>
      <c r="M296" s="136"/>
      <c r="N296" s="136"/>
      <c r="O296" s="197"/>
      <c r="P296" s="6"/>
      <c r="Q296" s="6"/>
      <c r="R296" s="6"/>
      <c r="S296" s="6"/>
      <c r="T296" s="6"/>
      <c r="U296" s="6"/>
      <c r="V296" s="6"/>
      <c r="W296" s="6"/>
      <c r="X296" s="46"/>
      <c r="Y296" s="6"/>
      <c r="Z296" s="6"/>
      <c r="AA296" s="6"/>
      <c r="AB296" s="6"/>
      <c r="AC296" s="6"/>
      <c r="AD296" s="6"/>
    </row>
    <row r="297" ht="14.25" hidden="1" customHeight="1">
      <c r="A297" s="196"/>
      <c r="B297" s="7"/>
      <c r="C297" s="7"/>
      <c r="D297" s="7"/>
      <c r="E297" s="136"/>
      <c r="F297" s="136"/>
      <c r="G297" s="136"/>
      <c r="H297" s="136"/>
      <c r="I297" s="136"/>
      <c r="J297" s="136"/>
      <c r="K297" s="136"/>
      <c r="L297" s="137"/>
      <c r="M297" s="136"/>
      <c r="N297" s="136"/>
      <c r="O297" s="197"/>
      <c r="P297" s="6"/>
      <c r="Q297" s="6"/>
      <c r="R297" s="6"/>
      <c r="S297" s="6"/>
      <c r="T297" s="6"/>
      <c r="U297" s="6"/>
      <c r="V297" s="6"/>
      <c r="W297" s="6"/>
      <c r="X297" s="46"/>
      <c r="Y297" s="6"/>
      <c r="Z297" s="6"/>
      <c r="AA297" s="6"/>
      <c r="AB297" s="6"/>
      <c r="AC297" s="6"/>
      <c r="AD297" s="6"/>
    </row>
    <row r="298" ht="14.25" hidden="1" customHeight="1">
      <c r="A298" s="196"/>
      <c r="B298" s="7"/>
      <c r="C298" s="7"/>
      <c r="D298" s="7"/>
      <c r="E298" s="136"/>
      <c r="F298" s="136"/>
      <c r="G298" s="136"/>
      <c r="H298" s="136"/>
      <c r="I298" s="136"/>
      <c r="J298" s="136"/>
      <c r="K298" s="136"/>
      <c r="L298" s="137"/>
      <c r="M298" s="136"/>
      <c r="N298" s="136"/>
      <c r="O298" s="197"/>
      <c r="P298" s="6"/>
      <c r="Q298" s="6"/>
      <c r="R298" s="6"/>
      <c r="S298" s="6"/>
      <c r="T298" s="6"/>
      <c r="U298" s="6"/>
      <c r="V298" s="6"/>
      <c r="W298" s="6"/>
      <c r="X298" s="46"/>
      <c r="Y298" s="6"/>
      <c r="Z298" s="6"/>
      <c r="AA298" s="6"/>
      <c r="AB298" s="6"/>
      <c r="AC298" s="6"/>
      <c r="AD298" s="6"/>
    </row>
    <row r="299" ht="14.25" hidden="1" customHeight="1">
      <c r="A299" s="196"/>
      <c r="B299" s="7"/>
      <c r="C299" s="7"/>
      <c r="D299" s="7"/>
      <c r="E299" s="136"/>
      <c r="F299" s="136"/>
      <c r="G299" s="136"/>
      <c r="H299" s="136"/>
      <c r="I299" s="136"/>
      <c r="J299" s="136"/>
      <c r="K299" s="136"/>
      <c r="L299" s="137"/>
      <c r="M299" s="136"/>
      <c r="N299" s="136"/>
      <c r="O299" s="197"/>
      <c r="P299" s="6"/>
      <c r="Q299" s="6"/>
      <c r="R299" s="6"/>
      <c r="S299" s="6"/>
      <c r="T299" s="6"/>
      <c r="U299" s="6"/>
      <c r="V299" s="6"/>
      <c r="W299" s="6"/>
      <c r="X299" s="46"/>
      <c r="Y299" s="6"/>
      <c r="Z299" s="6"/>
      <c r="AA299" s="6"/>
      <c r="AB299" s="6"/>
      <c r="AC299" s="6"/>
      <c r="AD299" s="6"/>
    </row>
    <row r="300" ht="14.25" hidden="1" customHeight="1">
      <c r="A300" s="196"/>
      <c r="B300" s="7"/>
      <c r="C300" s="7"/>
      <c r="D300" s="7"/>
      <c r="E300" s="136"/>
      <c r="F300" s="136"/>
      <c r="G300" s="136"/>
      <c r="H300" s="136"/>
      <c r="I300" s="136"/>
      <c r="J300" s="136"/>
      <c r="K300" s="136"/>
      <c r="L300" s="137"/>
      <c r="M300" s="136"/>
      <c r="N300" s="136"/>
      <c r="O300" s="197"/>
      <c r="P300" s="6"/>
      <c r="Q300" s="6"/>
      <c r="R300" s="6"/>
      <c r="S300" s="6"/>
      <c r="T300" s="6"/>
      <c r="U300" s="6"/>
      <c r="V300" s="6"/>
      <c r="W300" s="6"/>
      <c r="X300" s="46"/>
      <c r="Y300" s="6"/>
      <c r="Z300" s="6"/>
      <c r="AA300" s="6"/>
      <c r="AB300" s="6"/>
      <c r="AC300" s="6"/>
      <c r="AD300" s="6"/>
    </row>
    <row r="301" ht="14.25" hidden="1" customHeight="1">
      <c r="A301" s="196"/>
      <c r="B301" s="7"/>
      <c r="C301" s="7"/>
      <c r="D301" s="7"/>
      <c r="E301" s="136"/>
      <c r="F301" s="136"/>
      <c r="G301" s="136"/>
      <c r="H301" s="136"/>
      <c r="I301" s="136"/>
      <c r="J301" s="136"/>
      <c r="K301" s="136"/>
      <c r="L301" s="137"/>
      <c r="M301" s="136"/>
      <c r="N301" s="136"/>
      <c r="O301" s="197"/>
      <c r="P301" s="6"/>
      <c r="Q301" s="6"/>
      <c r="R301" s="6"/>
      <c r="S301" s="6"/>
      <c r="T301" s="6"/>
      <c r="U301" s="6"/>
      <c r="V301" s="6"/>
      <c r="W301" s="6"/>
      <c r="X301" s="46"/>
      <c r="Y301" s="6"/>
      <c r="Z301" s="6"/>
      <c r="AA301" s="6"/>
      <c r="AB301" s="6"/>
      <c r="AC301" s="6"/>
      <c r="AD301" s="6"/>
    </row>
    <row r="302" ht="14.25" hidden="1" customHeight="1">
      <c r="A302" s="196"/>
      <c r="B302" s="7"/>
      <c r="C302" s="7"/>
      <c r="D302" s="7"/>
      <c r="E302" s="136"/>
      <c r="F302" s="136"/>
      <c r="G302" s="136"/>
      <c r="H302" s="136"/>
      <c r="I302" s="136"/>
      <c r="J302" s="136"/>
      <c r="K302" s="136"/>
      <c r="L302" s="137"/>
      <c r="M302" s="136"/>
      <c r="N302" s="136"/>
      <c r="O302" s="197"/>
      <c r="P302" s="6"/>
      <c r="Q302" s="6"/>
      <c r="R302" s="6"/>
      <c r="S302" s="6"/>
      <c r="T302" s="6"/>
      <c r="U302" s="6"/>
      <c r="V302" s="6"/>
      <c r="W302" s="6"/>
      <c r="X302" s="46"/>
      <c r="Y302" s="6"/>
      <c r="Z302" s="6"/>
      <c r="AA302" s="6"/>
      <c r="AB302" s="6"/>
      <c r="AC302" s="6"/>
      <c r="AD302" s="6"/>
    </row>
    <row r="303" ht="14.25" hidden="1" customHeight="1">
      <c r="A303" s="196"/>
      <c r="B303" s="7"/>
      <c r="C303" s="7"/>
      <c r="D303" s="7"/>
      <c r="E303" s="136"/>
      <c r="F303" s="136"/>
      <c r="G303" s="136"/>
      <c r="H303" s="136"/>
      <c r="I303" s="136"/>
      <c r="J303" s="136"/>
      <c r="K303" s="136"/>
      <c r="L303" s="137"/>
      <c r="M303" s="136"/>
      <c r="N303" s="136"/>
      <c r="O303" s="197"/>
      <c r="P303" s="6"/>
      <c r="Q303" s="6"/>
      <c r="R303" s="6"/>
      <c r="S303" s="6"/>
      <c r="T303" s="6"/>
      <c r="U303" s="6"/>
      <c r="V303" s="6"/>
      <c r="W303" s="6"/>
      <c r="X303" s="46"/>
      <c r="Y303" s="6"/>
      <c r="Z303" s="6"/>
      <c r="AA303" s="6"/>
      <c r="AB303" s="6"/>
      <c r="AC303" s="6"/>
      <c r="AD303" s="6"/>
    </row>
    <row r="304" ht="14.25" hidden="1" customHeight="1">
      <c r="A304" s="196"/>
      <c r="B304" s="7"/>
      <c r="C304" s="7"/>
      <c r="D304" s="7"/>
      <c r="E304" s="136"/>
      <c r="F304" s="136"/>
      <c r="G304" s="136"/>
      <c r="H304" s="136"/>
      <c r="I304" s="136"/>
      <c r="J304" s="136"/>
      <c r="K304" s="136"/>
      <c r="L304" s="137"/>
      <c r="M304" s="136"/>
      <c r="N304" s="136"/>
      <c r="O304" s="197"/>
      <c r="P304" s="6"/>
      <c r="Q304" s="6"/>
      <c r="R304" s="6"/>
      <c r="S304" s="6"/>
      <c r="T304" s="6"/>
      <c r="U304" s="6"/>
      <c r="V304" s="6"/>
      <c r="W304" s="6"/>
      <c r="X304" s="46"/>
      <c r="Y304" s="6"/>
      <c r="Z304" s="6"/>
      <c r="AA304" s="6"/>
      <c r="AB304" s="6"/>
      <c r="AC304" s="6"/>
      <c r="AD304" s="6"/>
    </row>
    <row r="305" ht="14.25" hidden="1" customHeight="1">
      <c r="A305" s="196"/>
      <c r="B305" s="7"/>
      <c r="C305" s="7"/>
      <c r="D305" s="7"/>
      <c r="E305" s="136"/>
      <c r="F305" s="136"/>
      <c r="G305" s="136"/>
      <c r="H305" s="136"/>
      <c r="I305" s="136"/>
      <c r="J305" s="136"/>
      <c r="K305" s="136"/>
      <c r="L305" s="137"/>
      <c r="M305" s="136"/>
      <c r="N305" s="136"/>
      <c r="O305" s="197"/>
      <c r="P305" s="6"/>
      <c r="Q305" s="6"/>
      <c r="R305" s="6"/>
      <c r="S305" s="6"/>
      <c r="T305" s="6"/>
      <c r="U305" s="6"/>
      <c r="V305" s="6"/>
      <c r="W305" s="6"/>
      <c r="X305" s="46"/>
      <c r="Y305" s="6"/>
      <c r="Z305" s="6"/>
      <c r="AA305" s="6"/>
      <c r="AB305" s="6"/>
      <c r="AC305" s="6"/>
      <c r="AD305" s="6"/>
    </row>
    <row r="306" ht="14.25" hidden="1" customHeight="1">
      <c r="A306" s="196"/>
      <c r="B306" s="7"/>
      <c r="C306" s="7"/>
      <c r="D306" s="7"/>
      <c r="E306" s="136"/>
      <c r="F306" s="136"/>
      <c r="G306" s="136"/>
      <c r="H306" s="136"/>
      <c r="I306" s="136"/>
      <c r="J306" s="136"/>
      <c r="K306" s="136"/>
      <c r="L306" s="137"/>
      <c r="M306" s="136"/>
      <c r="N306" s="136"/>
      <c r="O306" s="197"/>
      <c r="P306" s="6"/>
      <c r="Q306" s="6"/>
      <c r="R306" s="6"/>
      <c r="S306" s="6"/>
      <c r="T306" s="6"/>
      <c r="U306" s="6"/>
      <c r="V306" s="6"/>
      <c r="W306" s="6"/>
      <c r="X306" s="46"/>
      <c r="Y306" s="6"/>
      <c r="Z306" s="6"/>
      <c r="AA306" s="6"/>
      <c r="AB306" s="6"/>
      <c r="AC306" s="6"/>
      <c r="AD306" s="6"/>
    </row>
    <row r="307" ht="14.25" hidden="1" customHeight="1">
      <c r="A307" s="196"/>
      <c r="B307" s="7"/>
      <c r="C307" s="7"/>
      <c r="D307" s="7"/>
      <c r="E307" s="136"/>
      <c r="F307" s="136"/>
      <c r="G307" s="136"/>
      <c r="H307" s="136"/>
      <c r="I307" s="136"/>
      <c r="J307" s="136"/>
      <c r="K307" s="136"/>
      <c r="L307" s="137"/>
      <c r="M307" s="136"/>
      <c r="N307" s="136"/>
      <c r="O307" s="197"/>
      <c r="P307" s="6"/>
      <c r="Q307" s="6"/>
      <c r="R307" s="6"/>
      <c r="S307" s="6"/>
      <c r="T307" s="6"/>
      <c r="U307" s="6"/>
      <c r="V307" s="6"/>
      <c r="W307" s="6"/>
      <c r="X307" s="46"/>
      <c r="Y307" s="6"/>
      <c r="Z307" s="6"/>
      <c r="AA307" s="6"/>
      <c r="AB307" s="6"/>
      <c r="AC307" s="6"/>
      <c r="AD307" s="6"/>
    </row>
    <row r="308" ht="14.25" hidden="1" customHeight="1">
      <c r="A308" s="196"/>
      <c r="B308" s="7"/>
      <c r="C308" s="7"/>
      <c r="D308" s="7"/>
      <c r="E308" s="136"/>
      <c r="F308" s="136"/>
      <c r="G308" s="136"/>
      <c r="H308" s="136"/>
      <c r="I308" s="136"/>
      <c r="J308" s="136"/>
      <c r="K308" s="136"/>
      <c r="L308" s="137"/>
      <c r="M308" s="136"/>
      <c r="N308" s="136"/>
      <c r="O308" s="197"/>
      <c r="P308" s="6"/>
      <c r="Q308" s="6"/>
      <c r="R308" s="6"/>
      <c r="S308" s="6"/>
      <c r="T308" s="6"/>
      <c r="U308" s="6"/>
      <c r="V308" s="6"/>
      <c r="W308" s="6"/>
      <c r="X308" s="46"/>
      <c r="Y308" s="6"/>
      <c r="Z308" s="6"/>
      <c r="AA308" s="6"/>
      <c r="AB308" s="6"/>
      <c r="AC308" s="6"/>
      <c r="AD308" s="6"/>
    </row>
    <row r="309" ht="14.25" hidden="1" customHeight="1">
      <c r="A309" s="196"/>
      <c r="B309" s="7"/>
      <c r="C309" s="7"/>
      <c r="D309" s="7"/>
      <c r="E309" s="136"/>
      <c r="F309" s="136"/>
      <c r="G309" s="136"/>
      <c r="H309" s="136"/>
      <c r="I309" s="136"/>
      <c r="J309" s="136"/>
      <c r="K309" s="136"/>
      <c r="L309" s="137"/>
      <c r="M309" s="136"/>
      <c r="N309" s="136"/>
      <c r="O309" s="197"/>
      <c r="P309" s="6"/>
      <c r="Q309" s="6"/>
      <c r="R309" s="6"/>
      <c r="S309" s="6"/>
      <c r="T309" s="6"/>
      <c r="U309" s="6"/>
      <c r="V309" s="6"/>
      <c r="W309" s="6"/>
      <c r="X309" s="46"/>
      <c r="Y309" s="6"/>
      <c r="Z309" s="6"/>
      <c r="AA309" s="6"/>
      <c r="AB309" s="6"/>
      <c r="AC309" s="6"/>
      <c r="AD309" s="6"/>
    </row>
    <row r="310" ht="14.25" hidden="1" customHeight="1">
      <c r="A310" s="196"/>
      <c r="B310" s="7"/>
      <c r="C310" s="7"/>
      <c r="D310" s="7"/>
      <c r="E310" s="136"/>
      <c r="F310" s="136"/>
      <c r="G310" s="136"/>
      <c r="H310" s="136"/>
      <c r="I310" s="136"/>
      <c r="J310" s="136"/>
      <c r="K310" s="136"/>
      <c r="L310" s="137"/>
      <c r="M310" s="136"/>
      <c r="N310" s="136"/>
      <c r="O310" s="197"/>
      <c r="P310" s="6"/>
      <c r="Q310" s="6"/>
      <c r="R310" s="6"/>
      <c r="S310" s="6"/>
      <c r="T310" s="6"/>
      <c r="U310" s="6"/>
      <c r="V310" s="6"/>
      <c r="W310" s="6"/>
      <c r="X310" s="46"/>
      <c r="Y310" s="6"/>
      <c r="Z310" s="6"/>
      <c r="AA310" s="6"/>
      <c r="AB310" s="6"/>
      <c r="AC310" s="6"/>
      <c r="AD310" s="6"/>
    </row>
    <row r="311" ht="14.25" hidden="1" customHeight="1">
      <c r="A311" s="196"/>
      <c r="B311" s="7"/>
      <c r="C311" s="7"/>
      <c r="D311" s="7"/>
      <c r="E311" s="136"/>
      <c r="F311" s="136"/>
      <c r="G311" s="136"/>
      <c r="H311" s="136"/>
      <c r="I311" s="136"/>
      <c r="J311" s="136"/>
      <c r="K311" s="136"/>
      <c r="L311" s="137"/>
      <c r="M311" s="136"/>
      <c r="N311" s="136"/>
      <c r="O311" s="197"/>
      <c r="P311" s="6"/>
      <c r="Q311" s="6"/>
      <c r="R311" s="6"/>
      <c r="S311" s="6"/>
      <c r="T311" s="6"/>
      <c r="U311" s="6"/>
      <c r="V311" s="6"/>
      <c r="W311" s="6"/>
      <c r="X311" s="46"/>
      <c r="Y311" s="6"/>
      <c r="Z311" s="6"/>
      <c r="AA311" s="6"/>
      <c r="AB311" s="6"/>
      <c r="AC311" s="6"/>
      <c r="AD311" s="6"/>
    </row>
    <row r="312" ht="14.25" hidden="1" customHeight="1">
      <c r="A312" s="196"/>
      <c r="B312" s="7"/>
      <c r="C312" s="7"/>
      <c r="D312" s="7"/>
      <c r="E312" s="136"/>
      <c r="F312" s="136"/>
      <c r="G312" s="136"/>
      <c r="H312" s="136"/>
      <c r="I312" s="136"/>
      <c r="J312" s="136"/>
      <c r="K312" s="136"/>
      <c r="L312" s="137"/>
      <c r="M312" s="136"/>
      <c r="N312" s="136"/>
      <c r="O312" s="197"/>
      <c r="P312" s="6"/>
      <c r="Q312" s="6"/>
      <c r="R312" s="6"/>
      <c r="S312" s="6"/>
      <c r="T312" s="6"/>
      <c r="U312" s="6"/>
      <c r="V312" s="6"/>
      <c r="W312" s="6"/>
      <c r="X312" s="46"/>
      <c r="Y312" s="6"/>
      <c r="Z312" s="6"/>
      <c r="AA312" s="6"/>
      <c r="AB312" s="6"/>
      <c r="AC312" s="6"/>
      <c r="AD312" s="6"/>
    </row>
    <row r="313" ht="14.25" hidden="1" customHeight="1">
      <c r="A313" s="196"/>
      <c r="B313" s="7"/>
      <c r="C313" s="7"/>
      <c r="D313" s="7"/>
      <c r="E313" s="136"/>
      <c r="F313" s="136"/>
      <c r="G313" s="136"/>
      <c r="H313" s="136"/>
      <c r="I313" s="136"/>
      <c r="J313" s="136"/>
      <c r="K313" s="136"/>
      <c r="L313" s="137"/>
      <c r="M313" s="136"/>
      <c r="N313" s="136"/>
      <c r="O313" s="197"/>
      <c r="P313" s="6"/>
      <c r="Q313" s="6"/>
      <c r="R313" s="6"/>
      <c r="S313" s="6"/>
      <c r="T313" s="6"/>
      <c r="U313" s="6"/>
      <c r="V313" s="6"/>
      <c r="W313" s="6"/>
      <c r="X313" s="46"/>
      <c r="Y313" s="6"/>
      <c r="Z313" s="6"/>
      <c r="AA313" s="6"/>
      <c r="AB313" s="6"/>
      <c r="AC313" s="6"/>
      <c r="AD313" s="6"/>
    </row>
    <row r="314" ht="14.25" hidden="1" customHeight="1">
      <c r="A314" s="196"/>
      <c r="B314" s="7"/>
      <c r="C314" s="7"/>
      <c r="D314" s="7"/>
      <c r="E314" s="136"/>
      <c r="F314" s="136"/>
      <c r="G314" s="136"/>
      <c r="H314" s="136"/>
      <c r="I314" s="136"/>
      <c r="J314" s="136"/>
      <c r="K314" s="136"/>
      <c r="L314" s="137"/>
      <c r="M314" s="136"/>
      <c r="N314" s="136"/>
      <c r="O314" s="197"/>
      <c r="P314" s="6"/>
      <c r="Q314" s="6"/>
      <c r="R314" s="6"/>
      <c r="S314" s="6"/>
      <c r="T314" s="6"/>
      <c r="U314" s="6"/>
      <c r="V314" s="6"/>
      <c r="W314" s="6"/>
      <c r="X314" s="46"/>
      <c r="Y314" s="6"/>
      <c r="Z314" s="6"/>
      <c r="AA314" s="6"/>
      <c r="AB314" s="6"/>
      <c r="AC314" s="6"/>
      <c r="AD314" s="6"/>
    </row>
    <row r="315" ht="14.25" hidden="1" customHeight="1">
      <c r="A315" s="196"/>
      <c r="B315" s="7"/>
      <c r="C315" s="7"/>
      <c r="D315" s="7"/>
      <c r="E315" s="136"/>
      <c r="F315" s="136"/>
      <c r="G315" s="136"/>
      <c r="H315" s="136"/>
      <c r="I315" s="136"/>
      <c r="J315" s="136"/>
      <c r="K315" s="136"/>
      <c r="L315" s="137"/>
      <c r="M315" s="136"/>
      <c r="N315" s="136"/>
      <c r="O315" s="197"/>
      <c r="P315" s="6"/>
      <c r="Q315" s="6"/>
      <c r="R315" s="6"/>
      <c r="S315" s="6"/>
      <c r="T315" s="6"/>
      <c r="U315" s="6"/>
      <c r="V315" s="6"/>
      <c r="W315" s="6"/>
      <c r="X315" s="46"/>
      <c r="Y315" s="6"/>
      <c r="Z315" s="6"/>
      <c r="AA315" s="6"/>
      <c r="AB315" s="6"/>
      <c r="AC315" s="6"/>
      <c r="AD315" s="6"/>
    </row>
    <row r="316" ht="14.25" hidden="1" customHeight="1">
      <c r="A316" s="196"/>
      <c r="B316" s="7"/>
      <c r="C316" s="7"/>
      <c r="D316" s="7"/>
      <c r="E316" s="136"/>
      <c r="F316" s="136"/>
      <c r="G316" s="136"/>
      <c r="H316" s="136"/>
      <c r="I316" s="136"/>
      <c r="J316" s="136"/>
      <c r="K316" s="136"/>
      <c r="L316" s="137"/>
      <c r="M316" s="136"/>
      <c r="N316" s="136"/>
      <c r="O316" s="197"/>
      <c r="P316" s="6"/>
      <c r="Q316" s="6"/>
      <c r="R316" s="6"/>
      <c r="S316" s="6"/>
      <c r="T316" s="6"/>
      <c r="U316" s="6"/>
      <c r="V316" s="6"/>
      <c r="W316" s="6"/>
      <c r="X316" s="46"/>
      <c r="Y316" s="6"/>
      <c r="Z316" s="6"/>
      <c r="AA316" s="6"/>
      <c r="AB316" s="6"/>
      <c r="AC316" s="6"/>
      <c r="AD316" s="6"/>
    </row>
    <row r="317" ht="14.25" hidden="1" customHeight="1">
      <c r="A317" s="196"/>
      <c r="B317" s="7"/>
      <c r="C317" s="7"/>
      <c r="D317" s="7"/>
      <c r="E317" s="136"/>
      <c r="F317" s="136"/>
      <c r="G317" s="136"/>
      <c r="H317" s="136"/>
      <c r="I317" s="136"/>
      <c r="J317" s="136"/>
      <c r="K317" s="136"/>
      <c r="L317" s="137"/>
      <c r="M317" s="136"/>
      <c r="N317" s="136"/>
      <c r="O317" s="197"/>
      <c r="P317" s="6"/>
      <c r="Q317" s="6"/>
      <c r="R317" s="6"/>
      <c r="S317" s="6"/>
      <c r="T317" s="6"/>
      <c r="U317" s="6"/>
      <c r="V317" s="6"/>
      <c r="W317" s="6"/>
      <c r="X317" s="46"/>
      <c r="Y317" s="6"/>
      <c r="Z317" s="6"/>
      <c r="AA317" s="6"/>
      <c r="AB317" s="6"/>
      <c r="AC317" s="6"/>
      <c r="AD317" s="6"/>
    </row>
    <row r="318" ht="14.25" hidden="1" customHeight="1">
      <c r="A318" s="196"/>
      <c r="B318" s="7"/>
      <c r="C318" s="7"/>
      <c r="D318" s="7"/>
      <c r="E318" s="136"/>
      <c r="F318" s="136"/>
      <c r="G318" s="136"/>
      <c r="H318" s="136"/>
      <c r="I318" s="136"/>
      <c r="J318" s="136"/>
      <c r="K318" s="136"/>
      <c r="L318" s="137"/>
      <c r="M318" s="136"/>
      <c r="N318" s="136"/>
      <c r="O318" s="197"/>
      <c r="P318" s="6"/>
      <c r="Q318" s="6"/>
      <c r="R318" s="6"/>
      <c r="S318" s="6"/>
      <c r="T318" s="6"/>
      <c r="U318" s="6"/>
      <c r="V318" s="6"/>
      <c r="W318" s="6"/>
      <c r="X318" s="46"/>
      <c r="Y318" s="6"/>
      <c r="Z318" s="6"/>
      <c r="AA318" s="6"/>
      <c r="AB318" s="6"/>
      <c r="AC318" s="6"/>
      <c r="AD318" s="6"/>
    </row>
    <row r="319" ht="14.25" hidden="1" customHeight="1">
      <c r="A319" s="196"/>
      <c r="B319" s="7"/>
      <c r="C319" s="7"/>
      <c r="D319" s="7"/>
      <c r="E319" s="136"/>
      <c r="F319" s="136"/>
      <c r="G319" s="136"/>
      <c r="H319" s="136"/>
      <c r="I319" s="136"/>
      <c r="J319" s="136"/>
      <c r="K319" s="136"/>
      <c r="L319" s="137"/>
      <c r="M319" s="136"/>
      <c r="N319" s="136"/>
      <c r="O319" s="197"/>
      <c r="P319" s="6"/>
      <c r="Q319" s="6"/>
      <c r="R319" s="6"/>
      <c r="S319" s="6"/>
      <c r="T319" s="6"/>
      <c r="U319" s="6"/>
      <c r="V319" s="6"/>
      <c r="W319" s="6"/>
      <c r="X319" s="46"/>
      <c r="Y319" s="6"/>
      <c r="Z319" s="6"/>
      <c r="AA319" s="6"/>
      <c r="AB319" s="6"/>
      <c r="AC319" s="6"/>
      <c r="AD319" s="6"/>
    </row>
    <row r="320" ht="14.25" hidden="1" customHeight="1">
      <c r="A320" s="196"/>
      <c r="B320" s="7"/>
      <c r="C320" s="7"/>
      <c r="D320" s="7"/>
      <c r="E320" s="136"/>
      <c r="F320" s="136"/>
      <c r="G320" s="136"/>
      <c r="H320" s="136"/>
      <c r="I320" s="136"/>
      <c r="J320" s="136"/>
      <c r="K320" s="136"/>
      <c r="L320" s="137"/>
      <c r="M320" s="136"/>
      <c r="N320" s="136"/>
      <c r="O320" s="197"/>
      <c r="P320" s="6"/>
      <c r="Q320" s="6"/>
      <c r="R320" s="6"/>
      <c r="S320" s="6"/>
      <c r="T320" s="6"/>
      <c r="U320" s="6"/>
      <c r="V320" s="6"/>
      <c r="W320" s="6"/>
      <c r="X320" s="46"/>
      <c r="Y320" s="6"/>
      <c r="Z320" s="6"/>
      <c r="AA320" s="6"/>
      <c r="AB320" s="6"/>
      <c r="AC320" s="6"/>
      <c r="AD320" s="6"/>
    </row>
    <row r="321" ht="14.25" hidden="1" customHeight="1">
      <c r="A321" s="196"/>
      <c r="B321" s="7"/>
      <c r="C321" s="7"/>
      <c r="D321" s="7"/>
      <c r="E321" s="136"/>
      <c r="F321" s="136"/>
      <c r="G321" s="136"/>
      <c r="H321" s="136"/>
      <c r="I321" s="136"/>
      <c r="J321" s="136"/>
      <c r="K321" s="136"/>
      <c r="L321" s="137"/>
      <c r="M321" s="136"/>
      <c r="N321" s="136"/>
      <c r="O321" s="197"/>
      <c r="P321" s="6"/>
      <c r="Q321" s="6"/>
      <c r="R321" s="6"/>
      <c r="S321" s="6"/>
      <c r="T321" s="6"/>
      <c r="U321" s="6"/>
      <c r="V321" s="6"/>
      <c r="W321" s="6"/>
      <c r="X321" s="46"/>
      <c r="Y321" s="6"/>
      <c r="Z321" s="6"/>
      <c r="AA321" s="6"/>
      <c r="AB321" s="6"/>
      <c r="AC321" s="6"/>
      <c r="AD321" s="6"/>
    </row>
    <row r="322" ht="14.25" hidden="1" customHeight="1">
      <c r="A322" s="196"/>
      <c r="B322" s="7"/>
      <c r="C322" s="7"/>
      <c r="D322" s="7"/>
      <c r="E322" s="136"/>
      <c r="F322" s="136"/>
      <c r="G322" s="136"/>
      <c r="H322" s="136"/>
      <c r="I322" s="136"/>
      <c r="J322" s="136"/>
      <c r="K322" s="136"/>
      <c r="L322" s="137"/>
      <c r="M322" s="136"/>
      <c r="N322" s="136"/>
      <c r="O322" s="197"/>
      <c r="P322" s="6"/>
      <c r="Q322" s="6"/>
      <c r="R322" s="6"/>
      <c r="S322" s="6"/>
      <c r="T322" s="6"/>
      <c r="U322" s="6"/>
      <c r="V322" s="6"/>
      <c r="W322" s="6"/>
      <c r="X322" s="46"/>
      <c r="Y322" s="6"/>
      <c r="Z322" s="6"/>
      <c r="AA322" s="6"/>
      <c r="AB322" s="6"/>
      <c r="AC322" s="6"/>
      <c r="AD322" s="6"/>
    </row>
    <row r="323" ht="14.25" hidden="1" customHeight="1">
      <c r="A323" s="196"/>
      <c r="B323" s="7"/>
      <c r="C323" s="7"/>
      <c r="D323" s="7"/>
      <c r="E323" s="136"/>
      <c r="F323" s="136"/>
      <c r="G323" s="136"/>
      <c r="H323" s="136"/>
      <c r="I323" s="136"/>
      <c r="J323" s="136"/>
      <c r="K323" s="136"/>
      <c r="L323" s="137"/>
      <c r="M323" s="136"/>
      <c r="N323" s="136"/>
      <c r="O323" s="197"/>
      <c r="P323" s="6"/>
      <c r="Q323" s="6"/>
      <c r="R323" s="6"/>
      <c r="S323" s="6"/>
      <c r="T323" s="6"/>
      <c r="U323" s="6"/>
      <c r="V323" s="6"/>
      <c r="W323" s="6"/>
      <c r="X323" s="46"/>
      <c r="Y323" s="6"/>
      <c r="Z323" s="6"/>
      <c r="AA323" s="6"/>
      <c r="AB323" s="6"/>
      <c r="AC323" s="6"/>
      <c r="AD323" s="6"/>
    </row>
    <row r="324" ht="14.25" hidden="1" customHeight="1">
      <c r="A324" s="196"/>
      <c r="B324" s="7"/>
      <c r="C324" s="7"/>
      <c r="D324" s="7"/>
      <c r="E324" s="136"/>
      <c r="F324" s="136"/>
      <c r="G324" s="136"/>
      <c r="H324" s="136"/>
      <c r="I324" s="136"/>
      <c r="J324" s="136"/>
      <c r="K324" s="136"/>
      <c r="L324" s="137"/>
      <c r="M324" s="136"/>
      <c r="N324" s="136"/>
      <c r="O324" s="197"/>
      <c r="P324" s="6"/>
      <c r="Q324" s="6"/>
      <c r="R324" s="6"/>
      <c r="S324" s="6"/>
      <c r="T324" s="6"/>
      <c r="U324" s="6"/>
      <c r="V324" s="6"/>
      <c r="W324" s="6"/>
      <c r="X324" s="46"/>
      <c r="Y324" s="6"/>
      <c r="Z324" s="6"/>
      <c r="AA324" s="6"/>
      <c r="AB324" s="6"/>
      <c r="AC324" s="6"/>
      <c r="AD324" s="6"/>
    </row>
    <row r="325" ht="14.25" hidden="1" customHeight="1">
      <c r="A325" s="196"/>
      <c r="B325" s="7"/>
      <c r="C325" s="7"/>
      <c r="D325" s="7"/>
      <c r="E325" s="136"/>
      <c r="F325" s="136"/>
      <c r="G325" s="136"/>
      <c r="H325" s="136"/>
      <c r="I325" s="136"/>
      <c r="J325" s="136"/>
      <c r="K325" s="136"/>
      <c r="L325" s="137"/>
      <c r="M325" s="136"/>
      <c r="N325" s="136"/>
      <c r="O325" s="197"/>
      <c r="P325" s="6"/>
      <c r="Q325" s="6"/>
      <c r="R325" s="6"/>
      <c r="S325" s="6"/>
      <c r="T325" s="6"/>
      <c r="U325" s="6"/>
      <c r="V325" s="6"/>
      <c r="W325" s="6"/>
      <c r="X325" s="46"/>
      <c r="Y325" s="6"/>
      <c r="Z325" s="6"/>
      <c r="AA325" s="6"/>
      <c r="AB325" s="6"/>
      <c r="AC325" s="6"/>
      <c r="AD325" s="6"/>
    </row>
    <row r="326" ht="14.25" hidden="1" customHeight="1">
      <c r="A326" s="196"/>
      <c r="B326" s="7"/>
      <c r="C326" s="7"/>
      <c r="D326" s="7"/>
      <c r="E326" s="136"/>
      <c r="F326" s="136"/>
      <c r="G326" s="136"/>
      <c r="H326" s="136"/>
      <c r="I326" s="136"/>
      <c r="J326" s="136"/>
      <c r="K326" s="136"/>
      <c r="L326" s="137"/>
      <c r="M326" s="136"/>
      <c r="N326" s="136"/>
      <c r="O326" s="197"/>
      <c r="P326" s="6"/>
      <c r="Q326" s="6"/>
      <c r="R326" s="6"/>
      <c r="S326" s="6"/>
      <c r="T326" s="6"/>
      <c r="U326" s="6"/>
      <c r="V326" s="6"/>
      <c r="W326" s="6"/>
      <c r="X326" s="46"/>
      <c r="Y326" s="6"/>
      <c r="Z326" s="6"/>
      <c r="AA326" s="6"/>
      <c r="AB326" s="6"/>
      <c r="AC326" s="6"/>
      <c r="AD326" s="6"/>
    </row>
    <row r="327" ht="14.25" hidden="1" customHeight="1">
      <c r="A327" s="196"/>
      <c r="B327" s="7"/>
      <c r="C327" s="7"/>
      <c r="D327" s="7"/>
      <c r="E327" s="136"/>
      <c r="F327" s="136"/>
      <c r="G327" s="136"/>
      <c r="H327" s="136"/>
      <c r="I327" s="136"/>
      <c r="J327" s="136"/>
      <c r="K327" s="136"/>
      <c r="L327" s="137"/>
      <c r="M327" s="136"/>
      <c r="N327" s="136"/>
      <c r="O327" s="197"/>
      <c r="P327" s="6"/>
      <c r="Q327" s="6"/>
      <c r="R327" s="6"/>
      <c r="S327" s="6"/>
      <c r="T327" s="6"/>
      <c r="U327" s="6"/>
      <c r="V327" s="6"/>
      <c r="W327" s="6"/>
      <c r="X327" s="46"/>
      <c r="Y327" s="6"/>
      <c r="Z327" s="6"/>
      <c r="AA327" s="6"/>
      <c r="AB327" s="6"/>
      <c r="AC327" s="6"/>
      <c r="AD327" s="6"/>
    </row>
    <row r="328" ht="14.25" hidden="1" customHeight="1">
      <c r="A328" s="196"/>
      <c r="B328" s="7"/>
      <c r="C328" s="7"/>
      <c r="D328" s="7"/>
      <c r="E328" s="136"/>
      <c r="F328" s="136"/>
      <c r="G328" s="136"/>
      <c r="H328" s="136"/>
      <c r="I328" s="136"/>
      <c r="J328" s="136"/>
      <c r="K328" s="136"/>
      <c r="L328" s="137"/>
      <c r="M328" s="136"/>
      <c r="N328" s="136"/>
      <c r="O328" s="197"/>
      <c r="P328" s="6"/>
      <c r="Q328" s="6"/>
      <c r="R328" s="6"/>
      <c r="S328" s="6"/>
      <c r="T328" s="6"/>
      <c r="U328" s="6"/>
      <c r="V328" s="6"/>
      <c r="W328" s="6"/>
      <c r="X328" s="46"/>
      <c r="Y328" s="6"/>
      <c r="Z328" s="6"/>
      <c r="AA328" s="6"/>
      <c r="AB328" s="6"/>
      <c r="AC328" s="6"/>
      <c r="AD328" s="6"/>
    </row>
    <row r="329" ht="14.25" hidden="1" customHeight="1">
      <c r="A329" s="196"/>
      <c r="B329" s="7"/>
      <c r="C329" s="7"/>
      <c r="D329" s="7"/>
      <c r="E329" s="136"/>
      <c r="F329" s="136"/>
      <c r="G329" s="136"/>
      <c r="H329" s="136"/>
      <c r="I329" s="136"/>
      <c r="J329" s="136"/>
      <c r="K329" s="136"/>
      <c r="L329" s="137"/>
      <c r="M329" s="136"/>
      <c r="N329" s="136"/>
      <c r="O329" s="197"/>
      <c r="P329" s="6"/>
      <c r="Q329" s="6"/>
      <c r="R329" s="6"/>
      <c r="S329" s="6"/>
      <c r="T329" s="6"/>
      <c r="U329" s="6"/>
      <c r="V329" s="6"/>
      <c r="W329" s="6"/>
      <c r="X329" s="46"/>
      <c r="Y329" s="6"/>
      <c r="Z329" s="6"/>
      <c r="AA329" s="6"/>
      <c r="AB329" s="6"/>
      <c r="AC329" s="6"/>
      <c r="AD329" s="6"/>
    </row>
    <row r="330" ht="14.25" hidden="1" customHeight="1">
      <c r="A330" s="196"/>
      <c r="B330" s="7"/>
      <c r="C330" s="7"/>
      <c r="D330" s="7"/>
      <c r="E330" s="136"/>
      <c r="F330" s="136"/>
      <c r="G330" s="136"/>
      <c r="H330" s="136"/>
      <c r="I330" s="136"/>
      <c r="J330" s="136"/>
      <c r="K330" s="136"/>
      <c r="L330" s="137"/>
      <c r="M330" s="136"/>
      <c r="N330" s="136"/>
      <c r="O330" s="197"/>
      <c r="P330" s="6"/>
      <c r="Q330" s="6"/>
      <c r="R330" s="6"/>
      <c r="S330" s="6"/>
      <c r="T330" s="6"/>
      <c r="U330" s="6"/>
      <c r="V330" s="6"/>
      <c r="W330" s="6"/>
      <c r="X330" s="46"/>
      <c r="Y330" s="6"/>
      <c r="Z330" s="6"/>
      <c r="AA330" s="6"/>
      <c r="AB330" s="6"/>
      <c r="AC330" s="6"/>
      <c r="AD330" s="6"/>
    </row>
    <row r="331" ht="14.25" hidden="1" customHeight="1">
      <c r="A331" s="196"/>
      <c r="B331" s="7"/>
      <c r="C331" s="7"/>
      <c r="D331" s="7"/>
      <c r="E331" s="136"/>
      <c r="F331" s="136"/>
      <c r="G331" s="136"/>
      <c r="H331" s="136"/>
      <c r="I331" s="136"/>
      <c r="J331" s="136"/>
      <c r="K331" s="136"/>
      <c r="L331" s="137"/>
      <c r="M331" s="136"/>
      <c r="N331" s="136"/>
      <c r="O331" s="197"/>
      <c r="P331" s="6"/>
      <c r="Q331" s="6"/>
      <c r="R331" s="6"/>
      <c r="S331" s="6"/>
      <c r="T331" s="6"/>
      <c r="U331" s="6"/>
      <c r="V331" s="6"/>
      <c r="W331" s="6"/>
      <c r="X331" s="46"/>
      <c r="Y331" s="6"/>
      <c r="Z331" s="6"/>
      <c r="AA331" s="6"/>
      <c r="AB331" s="6"/>
      <c r="AC331" s="6"/>
      <c r="AD331" s="6"/>
    </row>
    <row r="332" ht="14.25" hidden="1" customHeight="1">
      <c r="A332" s="196"/>
      <c r="B332" s="7"/>
      <c r="C332" s="7"/>
      <c r="D332" s="7"/>
      <c r="E332" s="136"/>
      <c r="F332" s="136"/>
      <c r="G332" s="136"/>
      <c r="H332" s="136"/>
      <c r="I332" s="136"/>
      <c r="J332" s="136"/>
      <c r="K332" s="136"/>
      <c r="L332" s="137"/>
      <c r="M332" s="136"/>
      <c r="N332" s="136"/>
      <c r="O332" s="197"/>
      <c r="P332" s="6"/>
      <c r="Q332" s="6"/>
      <c r="R332" s="6"/>
      <c r="S332" s="6"/>
      <c r="T332" s="6"/>
      <c r="U332" s="6"/>
      <c r="V332" s="6"/>
      <c r="W332" s="6"/>
      <c r="X332" s="46"/>
      <c r="Y332" s="6"/>
      <c r="Z332" s="6"/>
      <c r="AA332" s="6"/>
      <c r="AB332" s="6"/>
      <c r="AC332" s="6"/>
      <c r="AD332" s="6"/>
    </row>
    <row r="333" ht="14.25" hidden="1" customHeight="1">
      <c r="A333" s="196"/>
      <c r="B333" s="7"/>
      <c r="C333" s="7"/>
      <c r="D333" s="7"/>
      <c r="E333" s="136"/>
      <c r="F333" s="136"/>
      <c r="G333" s="136"/>
      <c r="H333" s="136"/>
      <c r="I333" s="136"/>
      <c r="J333" s="136"/>
      <c r="K333" s="136"/>
      <c r="L333" s="137"/>
      <c r="M333" s="136"/>
      <c r="N333" s="136"/>
      <c r="O333" s="197"/>
      <c r="P333" s="6"/>
      <c r="Q333" s="6"/>
      <c r="R333" s="6"/>
      <c r="S333" s="6"/>
      <c r="T333" s="6"/>
      <c r="U333" s="6"/>
      <c r="V333" s="6"/>
      <c r="W333" s="6"/>
      <c r="X333" s="46"/>
      <c r="Y333" s="6"/>
      <c r="Z333" s="6"/>
      <c r="AA333" s="6"/>
      <c r="AB333" s="6"/>
      <c r="AC333" s="6"/>
      <c r="AD333" s="6"/>
    </row>
    <row r="334" ht="14.25" hidden="1" customHeight="1">
      <c r="A334" s="196"/>
      <c r="B334" s="7"/>
      <c r="C334" s="7"/>
      <c r="D334" s="7"/>
      <c r="E334" s="136"/>
      <c r="F334" s="136"/>
      <c r="G334" s="136"/>
      <c r="H334" s="136"/>
      <c r="I334" s="136"/>
      <c r="J334" s="136"/>
      <c r="K334" s="136"/>
      <c r="L334" s="137"/>
      <c r="M334" s="136"/>
      <c r="N334" s="136"/>
      <c r="O334" s="197"/>
      <c r="P334" s="6"/>
      <c r="Q334" s="6"/>
      <c r="R334" s="6"/>
      <c r="S334" s="6"/>
      <c r="T334" s="6"/>
      <c r="U334" s="6"/>
      <c r="V334" s="6"/>
      <c r="W334" s="6"/>
      <c r="X334" s="46"/>
      <c r="Y334" s="6"/>
      <c r="Z334" s="6"/>
      <c r="AA334" s="6"/>
      <c r="AB334" s="6"/>
      <c r="AC334" s="6"/>
      <c r="AD334" s="6"/>
    </row>
    <row r="335" ht="14.25" hidden="1" customHeight="1">
      <c r="A335" s="196"/>
      <c r="B335" s="7"/>
      <c r="C335" s="7"/>
      <c r="D335" s="7"/>
      <c r="E335" s="136"/>
      <c r="F335" s="136"/>
      <c r="G335" s="136"/>
      <c r="H335" s="136"/>
      <c r="I335" s="136"/>
      <c r="J335" s="136"/>
      <c r="K335" s="136"/>
      <c r="L335" s="137"/>
      <c r="M335" s="136"/>
      <c r="N335" s="136"/>
      <c r="O335" s="197"/>
      <c r="P335" s="6"/>
      <c r="Q335" s="6"/>
      <c r="R335" s="6"/>
      <c r="S335" s="6"/>
      <c r="T335" s="6"/>
      <c r="U335" s="6"/>
      <c r="V335" s="6"/>
      <c r="W335" s="6"/>
      <c r="X335" s="46"/>
      <c r="Y335" s="6"/>
      <c r="Z335" s="6"/>
      <c r="AA335" s="6"/>
      <c r="AB335" s="6"/>
      <c r="AC335" s="6"/>
      <c r="AD335" s="6"/>
    </row>
    <row r="336" ht="14.25" hidden="1" customHeight="1">
      <c r="A336" s="196"/>
      <c r="B336" s="7"/>
      <c r="C336" s="7"/>
      <c r="D336" s="7"/>
      <c r="E336" s="136"/>
      <c r="F336" s="136"/>
      <c r="G336" s="136"/>
      <c r="H336" s="136"/>
      <c r="I336" s="136"/>
      <c r="J336" s="136"/>
      <c r="K336" s="136"/>
      <c r="L336" s="137"/>
      <c r="M336" s="136"/>
      <c r="N336" s="136"/>
      <c r="O336" s="197"/>
      <c r="P336" s="6"/>
      <c r="Q336" s="6"/>
      <c r="R336" s="6"/>
      <c r="S336" s="6"/>
      <c r="T336" s="6"/>
      <c r="U336" s="6"/>
      <c r="V336" s="6"/>
      <c r="W336" s="6"/>
      <c r="X336" s="46"/>
      <c r="Y336" s="6"/>
      <c r="Z336" s="6"/>
      <c r="AA336" s="6"/>
      <c r="AB336" s="6"/>
      <c r="AC336" s="6"/>
      <c r="AD336" s="6"/>
    </row>
    <row r="337" ht="14.25" hidden="1" customHeight="1">
      <c r="A337" s="196"/>
      <c r="B337" s="7"/>
      <c r="C337" s="7"/>
      <c r="D337" s="7"/>
      <c r="E337" s="136"/>
      <c r="F337" s="136"/>
      <c r="G337" s="136"/>
      <c r="H337" s="136"/>
      <c r="I337" s="136"/>
      <c r="J337" s="136"/>
      <c r="K337" s="136"/>
      <c r="L337" s="137"/>
      <c r="M337" s="136"/>
      <c r="N337" s="136"/>
      <c r="O337" s="197"/>
      <c r="P337" s="6"/>
      <c r="Q337" s="6"/>
      <c r="R337" s="6"/>
      <c r="S337" s="6"/>
      <c r="T337" s="6"/>
      <c r="U337" s="6"/>
      <c r="V337" s="6"/>
      <c r="W337" s="6"/>
      <c r="X337" s="46"/>
      <c r="Y337" s="6"/>
      <c r="Z337" s="6"/>
      <c r="AA337" s="6"/>
      <c r="AB337" s="6"/>
      <c r="AC337" s="6"/>
      <c r="AD337" s="6"/>
    </row>
    <row r="338" ht="14.25" hidden="1" customHeight="1">
      <c r="A338" s="196"/>
      <c r="B338" s="7"/>
      <c r="C338" s="7"/>
      <c r="D338" s="7"/>
      <c r="E338" s="136"/>
      <c r="F338" s="136"/>
      <c r="G338" s="136"/>
      <c r="H338" s="136"/>
      <c r="I338" s="136"/>
      <c r="J338" s="136"/>
      <c r="K338" s="136"/>
      <c r="L338" s="137"/>
      <c r="M338" s="136"/>
      <c r="N338" s="136"/>
      <c r="O338" s="197"/>
      <c r="P338" s="6"/>
      <c r="Q338" s="6"/>
      <c r="R338" s="6"/>
      <c r="S338" s="6"/>
      <c r="T338" s="6"/>
      <c r="U338" s="6"/>
      <c r="V338" s="6"/>
      <c r="W338" s="6"/>
      <c r="X338" s="46"/>
      <c r="Y338" s="6"/>
      <c r="Z338" s="6"/>
      <c r="AA338" s="6"/>
      <c r="AB338" s="6"/>
      <c r="AC338" s="6"/>
      <c r="AD338" s="6"/>
    </row>
    <row r="339" ht="14.25" hidden="1" customHeight="1">
      <c r="A339" s="196"/>
      <c r="B339" s="7"/>
      <c r="C339" s="7"/>
      <c r="D339" s="7"/>
      <c r="E339" s="136"/>
      <c r="F339" s="136"/>
      <c r="G339" s="136"/>
      <c r="H339" s="136"/>
      <c r="I339" s="136"/>
      <c r="J339" s="136"/>
      <c r="K339" s="136"/>
      <c r="L339" s="137"/>
      <c r="M339" s="136"/>
      <c r="N339" s="136"/>
      <c r="O339" s="197"/>
      <c r="P339" s="6"/>
      <c r="Q339" s="6"/>
      <c r="R339" s="6"/>
      <c r="S339" s="6"/>
      <c r="T339" s="6"/>
      <c r="U339" s="6"/>
      <c r="V339" s="6"/>
      <c r="W339" s="6"/>
      <c r="X339" s="46"/>
      <c r="Y339" s="6"/>
      <c r="Z339" s="6"/>
      <c r="AA339" s="6"/>
      <c r="AB339" s="6"/>
      <c r="AC339" s="6"/>
      <c r="AD339" s="6"/>
    </row>
    <row r="340" ht="14.25" hidden="1" customHeight="1">
      <c r="A340" s="196"/>
      <c r="B340" s="7"/>
      <c r="C340" s="7"/>
      <c r="D340" s="7"/>
      <c r="E340" s="136"/>
      <c r="F340" s="136"/>
      <c r="G340" s="136"/>
      <c r="H340" s="136"/>
      <c r="I340" s="136"/>
      <c r="J340" s="136"/>
      <c r="K340" s="136"/>
      <c r="L340" s="137"/>
      <c r="M340" s="136"/>
      <c r="N340" s="136"/>
      <c r="O340" s="197"/>
      <c r="P340" s="6"/>
      <c r="Q340" s="6"/>
      <c r="R340" s="6"/>
      <c r="S340" s="6"/>
      <c r="T340" s="6"/>
      <c r="U340" s="6"/>
      <c r="V340" s="6"/>
      <c r="W340" s="6"/>
      <c r="X340" s="46"/>
      <c r="Y340" s="6"/>
      <c r="Z340" s="6"/>
      <c r="AA340" s="6"/>
      <c r="AB340" s="6"/>
      <c r="AC340" s="6"/>
      <c r="AD340" s="6"/>
    </row>
    <row r="341" ht="14.25" hidden="1" customHeight="1">
      <c r="A341" s="196"/>
      <c r="B341" s="7"/>
      <c r="C341" s="7"/>
      <c r="D341" s="7"/>
      <c r="E341" s="136"/>
      <c r="F341" s="136"/>
      <c r="G341" s="136"/>
      <c r="H341" s="136"/>
      <c r="I341" s="136"/>
      <c r="J341" s="136"/>
      <c r="K341" s="136"/>
      <c r="L341" s="137"/>
      <c r="M341" s="136"/>
      <c r="N341" s="136"/>
      <c r="O341" s="197"/>
      <c r="P341" s="6"/>
      <c r="Q341" s="6"/>
      <c r="R341" s="6"/>
      <c r="S341" s="6"/>
      <c r="T341" s="6"/>
      <c r="U341" s="6"/>
      <c r="V341" s="6"/>
      <c r="W341" s="6"/>
      <c r="X341" s="46"/>
      <c r="Y341" s="6"/>
      <c r="Z341" s="6"/>
      <c r="AA341" s="6"/>
      <c r="AB341" s="6"/>
      <c r="AC341" s="6"/>
      <c r="AD341" s="6"/>
    </row>
    <row r="342" ht="14.25" hidden="1" customHeight="1">
      <c r="A342" s="196"/>
      <c r="B342" s="7"/>
      <c r="C342" s="7"/>
      <c r="D342" s="7"/>
      <c r="E342" s="136"/>
      <c r="F342" s="136"/>
      <c r="G342" s="136"/>
      <c r="H342" s="136"/>
      <c r="I342" s="136"/>
      <c r="J342" s="136"/>
      <c r="K342" s="136"/>
      <c r="L342" s="137"/>
      <c r="M342" s="136"/>
      <c r="N342" s="136"/>
      <c r="O342" s="197"/>
      <c r="P342" s="6"/>
      <c r="Q342" s="6"/>
      <c r="R342" s="6"/>
      <c r="S342" s="6"/>
      <c r="T342" s="6"/>
      <c r="U342" s="6"/>
      <c r="V342" s="6"/>
      <c r="W342" s="6"/>
      <c r="X342" s="46"/>
      <c r="Y342" s="6"/>
      <c r="Z342" s="6"/>
      <c r="AA342" s="6"/>
      <c r="AB342" s="6"/>
      <c r="AC342" s="6"/>
      <c r="AD342" s="6"/>
    </row>
    <row r="343" ht="14.25" hidden="1" customHeight="1">
      <c r="A343" s="196"/>
      <c r="B343" s="7"/>
      <c r="C343" s="7"/>
      <c r="D343" s="7"/>
      <c r="E343" s="136"/>
      <c r="F343" s="136"/>
      <c r="G343" s="136"/>
      <c r="H343" s="136"/>
      <c r="I343" s="136"/>
      <c r="J343" s="136"/>
      <c r="K343" s="136"/>
      <c r="L343" s="137"/>
      <c r="M343" s="136"/>
      <c r="N343" s="136"/>
      <c r="O343" s="197"/>
      <c r="P343" s="6"/>
      <c r="Q343" s="6"/>
      <c r="R343" s="6"/>
      <c r="S343" s="6"/>
      <c r="T343" s="6"/>
      <c r="U343" s="6"/>
      <c r="V343" s="6"/>
      <c r="W343" s="6"/>
      <c r="X343" s="46"/>
      <c r="Y343" s="6"/>
      <c r="Z343" s="6"/>
      <c r="AA343" s="6"/>
      <c r="AB343" s="6"/>
      <c r="AC343" s="6"/>
      <c r="AD343" s="6"/>
    </row>
    <row r="344" ht="14.25" hidden="1" customHeight="1">
      <c r="A344" s="196"/>
      <c r="B344" s="7"/>
      <c r="C344" s="7"/>
      <c r="D344" s="7"/>
      <c r="E344" s="136"/>
      <c r="F344" s="136"/>
      <c r="G344" s="136"/>
      <c r="H344" s="136"/>
      <c r="I344" s="136"/>
      <c r="J344" s="136"/>
      <c r="K344" s="136"/>
      <c r="L344" s="137"/>
      <c r="M344" s="136"/>
      <c r="N344" s="136"/>
      <c r="O344" s="197"/>
      <c r="P344" s="6"/>
      <c r="Q344" s="6"/>
      <c r="R344" s="6"/>
      <c r="S344" s="6"/>
      <c r="T344" s="6"/>
      <c r="U344" s="6"/>
      <c r="V344" s="6"/>
      <c r="W344" s="6"/>
      <c r="X344" s="46"/>
      <c r="Y344" s="6"/>
      <c r="Z344" s="6"/>
      <c r="AA344" s="6"/>
      <c r="AB344" s="6"/>
      <c r="AC344" s="6"/>
      <c r="AD344" s="6"/>
    </row>
    <row r="345" ht="14.25" hidden="1" customHeight="1">
      <c r="A345" s="196"/>
      <c r="B345" s="7"/>
      <c r="C345" s="7"/>
      <c r="D345" s="7"/>
      <c r="E345" s="136"/>
      <c r="F345" s="136"/>
      <c r="G345" s="136"/>
      <c r="H345" s="136"/>
      <c r="I345" s="136"/>
      <c r="J345" s="136"/>
      <c r="K345" s="136"/>
      <c r="L345" s="137"/>
      <c r="M345" s="136"/>
      <c r="N345" s="136"/>
      <c r="O345" s="197"/>
      <c r="P345" s="6"/>
      <c r="Q345" s="6"/>
      <c r="R345" s="6"/>
      <c r="S345" s="6"/>
      <c r="T345" s="6"/>
      <c r="U345" s="6"/>
      <c r="V345" s="6"/>
      <c r="W345" s="6"/>
      <c r="X345" s="46"/>
      <c r="Y345" s="6"/>
      <c r="Z345" s="6"/>
      <c r="AA345" s="6"/>
      <c r="AB345" s="6"/>
      <c r="AC345" s="6"/>
      <c r="AD345" s="6"/>
    </row>
    <row r="346" ht="14.25" hidden="1" customHeight="1">
      <c r="A346" s="196"/>
      <c r="B346" s="7"/>
      <c r="C346" s="7"/>
      <c r="D346" s="7"/>
      <c r="E346" s="136"/>
      <c r="F346" s="136"/>
      <c r="G346" s="136"/>
      <c r="H346" s="136"/>
      <c r="I346" s="136"/>
      <c r="J346" s="136"/>
      <c r="K346" s="136"/>
      <c r="L346" s="137"/>
      <c r="M346" s="136"/>
      <c r="N346" s="136"/>
      <c r="O346" s="197"/>
      <c r="P346" s="6"/>
      <c r="Q346" s="6"/>
      <c r="R346" s="6"/>
      <c r="S346" s="6"/>
      <c r="T346" s="6"/>
      <c r="U346" s="6"/>
      <c r="V346" s="6"/>
      <c r="W346" s="6"/>
      <c r="X346" s="46"/>
      <c r="Y346" s="6"/>
      <c r="Z346" s="6"/>
      <c r="AA346" s="6"/>
      <c r="AB346" s="6"/>
      <c r="AC346" s="6"/>
      <c r="AD346" s="6"/>
    </row>
    <row r="347" ht="14.25" hidden="1" customHeight="1">
      <c r="A347" s="196"/>
      <c r="B347" s="7"/>
      <c r="C347" s="7"/>
      <c r="D347" s="7"/>
      <c r="E347" s="136"/>
      <c r="F347" s="136"/>
      <c r="G347" s="136"/>
      <c r="H347" s="136"/>
      <c r="I347" s="136"/>
      <c r="J347" s="136"/>
      <c r="K347" s="136"/>
      <c r="L347" s="137"/>
      <c r="M347" s="136"/>
      <c r="N347" s="136"/>
      <c r="O347" s="197"/>
      <c r="P347" s="6"/>
      <c r="Q347" s="6"/>
      <c r="R347" s="6"/>
      <c r="S347" s="6"/>
      <c r="T347" s="6"/>
      <c r="U347" s="6"/>
      <c r="V347" s="6"/>
      <c r="W347" s="6"/>
      <c r="X347" s="46"/>
      <c r="Y347" s="6"/>
      <c r="Z347" s="6"/>
      <c r="AA347" s="6"/>
      <c r="AB347" s="6"/>
      <c r="AC347" s="6"/>
      <c r="AD347" s="6"/>
    </row>
    <row r="348" ht="14.25" hidden="1" customHeight="1">
      <c r="A348" s="196"/>
      <c r="B348" s="7"/>
      <c r="C348" s="7"/>
      <c r="D348" s="7"/>
      <c r="E348" s="136"/>
      <c r="F348" s="136"/>
      <c r="G348" s="136"/>
      <c r="H348" s="136"/>
      <c r="I348" s="136"/>
      <c r="J348" s="136"/>
      <c r="K348" s="136"/>
      <c r="L348" s="137"/>
      <c r="M348" s="136"/>
      <c r="N348" s="136"/>
      <c r="O348" s="197"/>
      <c r="P348" s="6"/>
      <c r="Q348" s="6"/>
      <c r="R348" s="6"/>
      <c r="S348" s="6"/>
      <c r="T348" s="6"/>
      <c r="U348" s="6"/>
      <c r="V348" s="6"/>
      <c r="W348" s="6"/>
      <c r="X348" s="46"/>
      <c r="Y348" s="6"/>
      <c r="Z348" s="6"/>
      <c r="AA348" s="6"/>
      <c r="AB348" s="6"/>
      <c r="AC348" s="6"/>
      <c r="AD348" s="6"/>
    </row>
    <row r="349" ht="14.25" hidden="1" customHeight="1">
      <c r="A349" s="196"/>
      <c r="B349" s="7"/>
      <c r="C349" s="7"/>
      <c r="D349" s="7"/>
      <c r="E349" s="136"/>
      <c r="F349" s="136"/>
      <c r="G349" s="136"/>
      <c r="H349" s="136"/>
      <c r="I349" s="136"/>
      <c r="J349" s="136"/>
      <c r="K349" s="136"/>
      <c r="L349" s="137"/>
      <c r="M349" s="136"/>
      <c r="N349" s="136"/>
      <c r="O349" s="197"/>
      <c r="P349" s="6"/>
      <c r="Q349" s="6"/>
      <c r="R349" s="6"/>
      <c r="S349" s="6"/>
      <c r="T349" s="6"/>
      <c r="U349" s="6"/>
      <c r="V349" s="6"/>
      <c r="W349" s="6"/>
      <c r="X349" s="46"/>
      <c r="Y349" s="6"/>
      <c r="Z349" s="6"/>
      <c r="AA349" s="6"/>
      <c r="AB349" s="6"/>
      <c r="AC349" s="6"/>
      <c r="AD349" s="6"/>
    </row>
    <row r="350" ht="14.25" hidden="1" customHeight="1">
      <c r="A350" s="196"/>
      <c r="B350" s="7"/>
      <c r="C350" s="7"/>
      <c r="D350" s="7"/>
      <c r="E350" s="136"/>
      <c r="F350" s="136"/>
      <c r="G350" s="136"/>
      <c r="H350" s="136"/>
      <c r="I350" s="136"/>
      <c r="J350" s="136"/>
      <c r="K350" s="136"/>
      <c r="L350" s="137"/>
      <c r="M350" s="136"/>
      <c r="N350" s="136"/>
      <c r="O350" s="197"/>
      <c r="P350" s="6"/>
      <c r="Q350" s="6"/>
      <c r="R350" s="6"/>
      <c r="S350" s="6"/>
      <c r="T350" s="6"/>
      <c r="U350" s="6"/>
      <c r="V350" s="6"/>
      <c r="W350" s="6"/>
      <c r="X350" s="46"/>
      <c r="Y350" s="6"/>
      <c r="Z350" s="6"/>
      <c r="AA350" s="6"/>
      <c r="AB350" s="6"/>
      <c r="AC350" s="6"/>
      <c r="AD350" s="6"/>
    </row>
    <row r="351" ht="14.25" hidden="1" customHeight="1">
      <c r="A351" s="196"/>
      <c r="B351" s="7"/>
      <c r="C351" s="7"/>
      <c r="D351" s="7"/>
      <c r="E351" s="136"/>
      <c r="F351" s="136"/>
      <c r="G351" s="136"/>
      <c r="H351" s="136"/>
      <c r="I351" s="136"/>
      <c r="J351" s="136"/>
      <c r="K351" s="136"/>
      <c r="L351" s="137"/>
      <c r="M351" s="136"/>
      <c r="N351" s="136"/>
      <c r="O351" s="197"/>
      <c r="P351" s="6"/>
      <c r="Q351" s="6"/>
      <c r="R351" s="6"/>
      <c r="S351" s="6"/>
      <c r="T351" s="6"/>
      <c r="U351" s="6"/>
      <c r="V351" s="6"/>
      <c r="W351" s="6"/>
      <c r="X351" s="46"/>
      <c r="Y351" s="6"/>
      <c r="Z351" s="6"/>
      <c r="AA351" s="6"/>
      <c r="AB351" s="6"/>
      <c r="AC351" s="6"/>
      <c r="AD351" s="6"/>
    </row>
    <row r="352" ht="14.25" hidden="1" customHeight="1">
      <c r="A352" s="196"/>
      <c r="B352" s="7"/>
      <c r="C352" s="7"/>
      <c r="D352" s="7"/>
      <c r="E352" s="136"/>
      <c r="F352" s="136"/>
      <c r="G352" s="136"/>
      <c r="H352" s="136"/>
      <c r="I352" s="136"/>
      <c r="J352" s="136"/>
      <c r="K352" s="136"/>
      <c r="L352" s="137"/>
      <c r="M352" s="136"/>
      <c r="N352" s="136"/>
      <c r="O352" s="197"/>
      <c r="P352" s="6"/>
      <c r="Q352" s="6"/>
      <c r="R352" s="6"/>
      <c r="S352" s="6"/>
      <c r="T352" s="6"/>
      <c r="U352" s="6"/>
      <c r="V352" s="6"/>
      <c r="W352" s="6"/>
      <c r="X352" s="46"/>
      <c r="Y352" s="6"/>
      <c r="Z352" s="6"/>
      <c r="AA352" s="6"/>
      <c r="AB352" s="6"/>
      <c r="AC352" s="6"/>
      <c r="AD352" s="6"/>
    </row>
    <row r="353" ht="14.25" hidden="1" customHeight="1">
      <c r="A353" s="196"/>
      <c r="B353" s="7"/>
      <c r="C353" s="7"/>
      <c r="D353" s="7"/>
      <c r="E353" s="136"/>
      <c r="F353" s="136"/>
      <c r="G353" s="136"/>
      <c r="H353" s="136"/>
      <c r="I353" s="136"/>
      <c r="J353" s="136"/>
      <c r="K353" s="136"/>
      <c r="L353" s="137"/>
      <c r="M353" s="136"/>
      <c r="N353" s="136"/>
      <c r="O353" s="197"/>
      <c r="P353" s="6"/>
      <c r="Q353" s="6"/>
      <c r="R353" s="6"/>
      <c r="S353" s="6"/>
      <c r="T353" s="6"/>
      <c r="U353" s="6"/>
      <c r="V353" s="6"/>
      <c r="W353" s="6"/>
      <c r="X353" s="46"/>
      <c r="Y353" s="6"/>
      <c r="Z353" s="6"/>
      <c r="AA353" s="6"/>
      <c r="AB353" s="6"/>
      <c r="AC353" s="6"/>
      <c r="AD353" s="6"/>
    </row>
    <row r="354" ht="14.25" hidden="1" customHeight="1">
      <c r="A354" s="196"/>
      <c r="B354" s="7"/>
      <c r="C354" s="7"/>
      <c r="D354" s="7"/>
      <c r="E354" s="136"/>
      <c r="F354" s="136"/>
      <c r="G354" s="136"/>
      <c r="H354" s="136"/>
      <c r="I354" s="136"/>
      <c r="J354" s="136"/>
      <c r="K354" s="136"/>
      <c r="L354" s="137"/>
      <c r="M354" s="136"/>
      <c r="N354" s="136"/>
      <c r="O354" s="197"/>
      <c r="P354" s="6"/>
      <c r="Q354" s="6"/>
      <c r="R354" s="6"/>
      <c r="S354" s="6"/>
      <c r="T354" s="6"/>
      <c r="U354" s="6"/>
      <c r="V354" s="6"/>
      <c r="W354" s="6"/>
      <c r="X354" s="46"/>
      <c r="Y354" s="6"/>
      <c r="Z354" s="6"/>
      <c r="AA354" s="6"/>
      <c r="AB354" s="6"/>
      <c r="AC354" s="6"/>
      <c r="AD354" s="6"/>
    </row>
    <row r="355" ht="14.25" hidden="1" customHeight="1">
      <c r="A355" s="196"/>
      <c r="B355" s="7"/>
      <c r="C355" s="7"/>
      <c r="D355" s="7"/>
      <c r="E355" s="136"/>
      <c r="F355" s="136"/>
      <c r="G355" s="136"/>
      <c r="H355" s="136"/>
      <c r="I355" s="136"/>
      <c r="J355" s="136"/>
      <c r="K355" s="136"/>
      <c r="L355" s="137"/>
      <c r="M355" s="136"/>
      <c r="N355" s="136"/>
      <c r="O355" s="197"/>
      <c r="P355" s="6"/>
      <c r="Q355" s="6"/>
      <c r="R355" s="6"/>
      <c r="S355" s="6"/>
      <c r="T355" s="6"/>
      <c r="U355" s="6"/>
      <c r="V355" s="6"/>
      <c r="W355" s="6"/>
      <c r="X355" s="46"/>
      <c r="Y355" s="6"/>
      <c r="Z355" s="6"/>
      <c r="AA355" s="6"/>
      <c r="AB355" s="6"/>
      <c r="AC355" s="6"/>
      <c r="AD355" s="6"/>
    </row>
    <row r="356" ht="14.25" hidden="1" customHeight="1">
      <c r="A356" s="196"/>
      <c r="B356" s="7"/>
      <c r="C356" s="7"/>
      <c r="D356" s="7"/>
      <c r="E356" s="136"/>
      <c r="F356" s="136"/>
      <c r="G356" s="136"/>
      <c r="H356" s="136"/>
      <c r="I356" s="136"/>
      <c r="J356" s="136"/>
      <c r="K356" s="136"/>
      <c r="L356" s="137"/>
      <c r="M356" s="136"/>
      <c r="N356" s="136"/>
      <c r="O356" s="197"/>
      <c r="P356" s="6"/>
      <c r="Q356" s="6"/>
      <c r="R356" s="6"/>
      <c r="S356" s="6"/>
      <c r="T356" s="6"/>
      <c r="U356" s="6"/>
      <c r="V356" s="6"/>
      <c r="W356" s="6"/>
      <c r="X356" s="46"/>
      <c r="Y356" s="6"/>
      <c r="Z356" s="6"/>
      <c r="AA356" s="6"/>
      <c r="AB356" s="6"/>
      <c r="AC356" s="6"/>
      <c r="AD356" s="6"/>
    </row>
    <row r="357" ht="14.25" hidden="1" customHeight="1">
      <c r="A357" s="196"/>
      <c r="B357" s="7"/>
      <c r="C357" s="7"/>
      <c r="D357" s="7"/>
      <c r="E357" s="136"/>
      <c r="F357" s="136"/>
      <c r="G357" s="136"/>
      <c r="H357" s="136"/>
      <c r="I357" s="136"/>
      <c r="J357" s="136"/>
      <c r="K357" s="136"/>
      <c r="L357" s="137"/>
      <c r="M357" s="136"/>
      <c r="N357" s="136"/>
      <c r="O357" s="197"/>
      <c r="P357" s="6"/>
      <c r="Q357" s="6"/>
      <c r="R357" s="6"/>
      <c r="S357" s="6"/>
      <c r="T357" s="6"/>
      <c r="U357" s="6"/>
      <c r="V357" s="6"/>
      <c r="W357" s="6"/>
      <c r="X357" s="46"/>
      <c r="Y357" s="6"/>
      <c r="Z357" s="6"/>
      <c r="AA357" s="6"/>
      <c r="AB357" s="6"/>
      <c r="AC357" s="6"/>
      <c r="AD357" s="6"/>
    </row>
    <row r="358" ht="14.25" hidden="1" customHeight="1">
      <c r="A358" s="196"/>
      <c r="B358" s="7"/>
      <c r="C358" s="7"/>
      <c r="D358" s="7"/>
      <c r="E358" s="136"/>
      <c r="F358" s="136"/>
      <c r="G358" s="136"/>
      <c r="H358" s="136"/>
      <c r="I358" s="136"/>
      <c r="J358" s="136"/>
      <c r="K358" s="136"/>
      <c r="L358" s="137"/>
      <c r="M358" s="136"/>
      <c r="N358" s="136"/>
      <c r="O358" s="197"/>
      <c r="P358" s="6"/>
      <c r="Q358" s="6"/>
      <c r="R358" s="6"/>
      <c r="S358" s="6"/>
      <c r="T358" s="6"/>
      <c r="U358" s="6"/>
      <c r="V358" s="6"/>
      <c r="W358" s="6"/>
      <c r="X358" s="46"/>
      <c r="Y358" s="6"/>
      <c r="Z358" s="6"/>
      <c r="AA358" s="6"/>
      <c r="AB358" s="6"/>
      <c r="AC358" s="6"/>
      <c r="AD358" s="6"/>
    </row>
    <row r="359" ht="14.25" hidden="1" customHeight="1">
      <c r="A359" s="196"/>
      <c r="B359" s="7"/>
      <c r="C359" s="7"/>
      <c r="D359" s="7"/>
      <c r="E359" s="136"/>
      <c r="F359" s="136"/>
      <c r="G359" s="136"/>
      <c r="H359" s="136"/>
      <c r="I359" s="136"/>
      <c r="J359" s="136"/>
      <c r="K359" s="136"/>
      <c r="L359" s="137"/>
      <c r="M359" s="136"/>
      <c r="N359" s="136"/>
      <c r="O359" s="197"/>
      <c r="P359" s="6"/>
      <c r="Q359" s="6"/>
      <c r="R359" s="6"/>
      <c r="S359" s="6"/>
      <c r="T359" s="6"/>
      <c r="U359" s="6"/>
      <c r="V359" s="6"/>
      <c r="W359" s="6"/>
      <c r="X359" s="46"/>
      <c r="Y359" s="6"/>
      <c r="Z359" s="6"/>
      <c r="AA359" s="6"/>
      <c r="AB359" s="6"/>
      <c r="AC359" s="6"/>
      <c r="AD359" s="6"/>
    </row>
    <row r="360" ht="14.25" hidden="1" customHeight="1">
      <c r="A360" s="196"/>
      <c r="B360" s="7"/>
      <c r="C360" s="7"/>
      <c r="D360" s="7"/>
      <c r="E360" s="136"/>
      <c r="F360" s="136"/>
      <c r="G360" s="136"/>
      <c r="H360" s="136"/>
      <c r="I360" s="136"/>
      <c r="J360" s="136"/>
      <c r="K360" s="136"/>
      <c r="L360" s="137"/>
      <c r="M360" s="136"/>
      <c r="N360" s="136"/>
      <c r="O360" s="197"/>
      <c r="P360" s="6"/>
      <c r="Q360" s="6"/>
      <c r="R360" s="6"/>
      <c r="S360" s="6"/>
      <c r="T360" s="6"/>
      <c r="U360" s="6"/>
      <c r="V360" s="6"/>
      <c r="W360" s="6"/>
      <c r="X360" s="46"/>
      <c r="Y360" s="6"/>
      <c r="Z360" s="6"/>
      <c r="AA360" s="6"/>
      <c r="AB360" s="6"/>
      <c r="AC360" s="6"/>
      <c r="AD360" s="6"/>
    </row>
    <row r="361" ht="14.25" hidden="1" customHeight="1">
      <c r="A361" s="196"/>
      <c r="B361" s="7"/>
      <c r="C361" s="7"/>
      <c r="D361" s="7"/>
      <c r="E361" s="136"/>
      <c r="F361" s="136"/>
      <c r="G361" s="136"/>
      <c r="H361" s="136"/>
      <c r="I361" s="136"/>
      <c r="J361" s="136"/>
      <c r="K361" s="136"/>
      <c r="L361" s="137"/>
      <c r="M361" s="136"/>
      <c r="N361" s="136"/>
      <c r="O361" s="197"/>
      <c r="P361" s="6"/>
      <c r="Q361" s="6"/>
      <c r="R361" s="6"/>
      <c r="S361" s="6"/>
      <c r="T361" s="6"/>
      <c r="U361" s="6"/>
      <c r="V361" s="6"/>
      <c r="W361" s="6"/>
      <c r="X361" s="46"/>
      <c r="Y361" s="6"/>
      <c r="Z361" s="6"/>
      <c r="AA361" s="6"/>
      <c r="AB361" s="6"/>
      <c r="AC361" s="6"/>
      <c r="AD361" s="6"/>
    </row>
    <row r="362" ht="14.25" hidden="1" customHeight="1">
      <c r="A362" s="196"/>
      <c r="B362" s="7"/>
      <c r="C362" s="7"/>
      <c r="D362" s="7"/>
      <c r="E362" s="136"/>
      <c r="F362" s="136"/>
      <c r="G362" s="136"/>
      <c r="H362" s="136"/>
      <c r="I362" s="136"/>
      <c r="J362" s="136"/>
      <c r="K362" s="136"/>
      <c r="L362" s="137"/>
      <c r="M362" s="136"/>
      <c r="N362" s="136"/>
      <c r="O362" s="197"/>
      <c r="P362" s="6"/>
      <c r="Q362" s="6"/>
      <c r="R362" s="6"/>
      <c r="S362" s="6"/>
      <c r="T362" s="6"/>
      <c r="U362" s="6"/>
      <c r="V362" s="6"/>
      <c r="W362" s="6"/>
      <c r="X362" s="46"/>
      <c r="Y362" s="6"/>
      <c r="Z362" s="6"/>
      <c r="AA362" s="6"/>
      <c r="AB362" s="6"/>
      <c r="AC362" s="6"/>
      <c r="AD362" s="6"/>
    </row>
    <row r="363" ht="14.25" hidden="1" customHeight="1">
      <c r="A363" s="196"/>
      <c r="B363" s="7"/>
      <c r="C363" s="7"/>
      <c r="D363" s="7"/>
      <c r="E363" s="136"/>
      <c r="F363" s="136"/>
      <c r="G363" s="136"/>
      <c r="H363" s="136"/>
      <c r="I363" s="136"/>
      <c r="J363" s="136"/>
      <c r="K363" s="136"/>
      <c r="L363" s="137"/>
      <c r="M363" s="136"/>
      <c r="N363" s="136"/>
      <c r="O363" s="197"/>
      <c r="P363" s="6"/>
      <c r="Q363" s="6"/>
      <c r="R363" s="6"/>
      <c r="S363" s="6"/>
      <c r="T363" s="6"/>
      <c r="U363" s="6"/>
      <c r="V363" s="6"/>
      <c r="W363" s="6"/>
      <c r="X363" s="46"/>
      <c r="Y363" s="6"/>
      <c r="Z363" s="6"/>
      <c r="AA363" s="6"/>
      <c r="AB363" s="6"/>
      <c r="AC363" s="6"/>
      <c r="AD363" s="6"/>
    </row>
    <row r="364" ht="14.25" hidden="1" customHeight="1">
      <c r="A364" s="196"/>
      <c r="B364" s="7"/>
      <c r="C364" s="7"/>
      <c r="D364" s="7"/>
      <c r="E364" s="136"/>
      <c r="F364" s="136"/>
      <c r="G364" s="136"/>
      <c r="H364" s="136"/>
      <c r="I364" s="136"/>
      <c r="J364" s="136"/>
      <c r="K364" s="136"/>
      <c r="L364" s="137"/>
      <c r="M364" s="136"/>
      <c r="N364" s="136"/>
      <c r="O364" s="197"/>
      <c r="P364" s="6"/>
      <c r="Q364" s="6"/>
      <c r="R364" s="6"/>
      <c r="S364" s="6"/>
      <c r="T364" s="6"/>
      <c r="U364" s="6"/>
      <c r="V364" s="6"/>
      <c r="W364" s="6"/>
      <c r="X364" s="46"/>
      <c r="Y364" s="6"/>
      <c r="Z364" s="6"/>
      <c r="AA364" s="6"/>
      <c r="AB364" s="6"/>
      <c r="AC364" s="6"/>
      <c r="AD364" s="6"/>
    </row>
    <row r="365" ht="14.25" hidden="1" customHeight="1">
      <c r="A365" s="196"/>
      <c r="B365" s="7"/>
      <c r="C365" s="7"/>
      <c r="D365" s="7"/>
      <c r="E365" s="136"/>
      <c r="F365" s="136"/>
      <c r="G365" s="136"/>
      <c r="H365" s="136"/>
      <c r="I365" s="136"/>
      <c r="J365" s="136"/>
      <c r="K365" s="136"/>
      <c r="L365" s="137"/>
      <c r="M365" s="136"/>
      <c r="N365" s="136"/>
      <c r="O365" s="197"/>
      <c r="P365" s="6"/>
      <c r="Q365" s="6"/>
      <c r="R365" s="6"/>
      <c r="S365" s="6"/>
      <c r="T365" s="6"/>
      <c r="U365" s="6"/>
      <c r="V365" s="6"/>
      <c r="W365" s="6"/>
      <c r="X365" s="46"/>
      <c r="Y365" s="6"/>
      <c r="Z365" s="6"/>
      <c r="AA365" s="6"/>
      <c r="AB365" s="6"/>
      <c r="AC365" s="6"/>
      <c r="AD365" s="6"/>
    </row>
    <row r="366" ht="14.25" hidden="1" customHeight="1">
      <c r="A366" s="196"/>
      <c r="B366" s="7"/>
      <c r="C366" s="7"/>
      <c r="D366" s="7"/>
      <c r="E366" s="136"/>
      <c r="F366" s="136"/>
      <c r="G366" s="136"/>
      <c r="H366" s="136"/>
      <c r="I366" s="136"/>
      <c r="J366" s="136"/>
      <c r="K366" s="136"/>
      <c r="L366" s="137"/>
      <c r="M366" s="136"/>
      <c r="N366" s="136"/>
      <c r="O366" s="197"/>
      <c r="P366" s="6"/>
      <c r="Q366" s="6"/>
      <c r="R366" s="6"/>
      <c r="S366" s="6"/>
      <c r="T366" s="6"/>
      <c r="U366" s="6"/>
      <c r="V366" s="6"/>
      <c r="W366" s="6"/>
      <c r="X366" s="46"/>
      <c r="Y366" s="6"/>
      <c r="Z366" s="6"/>
      <c r="AA366" s="6"/>
      <c r="AB366" s="6"/>
      <c r="AC366" s="6"/>
      <c r="AD366" s="6"/>
    </row>
    <row r="367" ht="14.25" hidden="1" customHeight="1">
      <c r="A367" s="196"/>
      <c r="B367" s="7"/>
      <c r="C367" s="7"/>
      <c r="D367" s="7"/>
      <c r="E367" s="136"/>
      <c r="F367" s="136"/>
      <c r="G367" s="136"/>
      <c r="H367" s="136"/>
      <c r="I367" s="136"/>
      <c r="J367" s="136"/>
      <c r="K367" s="136"/>
      <c r="L367" s="137"/>
      <c r="M367" s="136"/>
      <c r="N367" s="136"/>
      <c r="O367" s="197"/>
      <c r="P367" s="6"/>
      <c r="Q367" s="6"/>
      <c r="R367" s="6"/>
      <c r="S367" s="6"/>
      <c r="T367" s="6"/>
      <c r="U367" s="6"/>
      <c r="V367" s="6"/>
      <c r="W367" s="6"/>
      <c r="X367" s="46"/>
      <c r="Y367" s="6"/>
      <c r="Z367" s="6"/>
      <c r="AA367" s="6"/>
      <c r="AB367" s="6"/>
      <c r="AC367" s="6"/>
      <c r="AD367" s="6"/>
    </row>
    <row r="368" ht="14.25" hidden="1" customHeight="1">
      <c r="A368" s="196"/>
      <c r="B368" s="7"/>
      <c r="C368" s="7"/>
      <c r="D368" s="7"/>
      <c r="E368" s="136"/>
      <c r="F368" s="136"/>
      <c r="G368" s="136"/>
      <c r="H368" s="136"/>
      <c r="I368" s="136"/>
      <c r="J368" s="136"/>
      <c r="K368" s="136"/>
      <c r="L368" s="137"/>
      <c r="M368" s="136"/>
      <c r="N368" s="136"/>
      <c r="O368" s="197"/>
      <c r="P368" s="6"/>
      <c r="Q368" s="6"/>
      <c r="R368" s="6"/>
      <c r="S368" s="6"/>
      <c r="T368" s="6"/>
      <c r="U368" s="6"/>
      <c r="V368" s="6"/>
      <c r="W368" s="6"/>
      <c r="X368" s="46"/>
      <c r="Y368" s="6"/>
      <c r="Z368" s="6"/>
      <c r="AA368" s="6"/>
      <c r="AB368" s="6"/>
      <c r="AC368" s="6"/>
      <c r="AD368" s="6"/>
    </row>
    <row r="369" ht="14.25" hidden="1" customHeight="1">
      <c r="A369" s="196"/>
      <c r="B369" s="7"/>
      <c r="C369" s="7"/>
      <c r="D369" s="7"/>
      <c r="E369" s="136"/>
      <c r="F369" s="136"/>
      <c r="G369" s="136"/>
      <c r="H369" s="136"/>
      <c r="I369" s="136"/>
      <c r="J369" s="136"/>
      <c r="K369" s="136"/>
      <c r="L369" s="137"/>
      <c r="M369" s="136"/>
      <c r="N369" s="136"/>
      <c r="O369" s="197"/>
      <c r="P369" s="6"/>
      <c r="Q369" s="6"/>
      <c r="R369" s="6"/>
      <c r="S369" s="6"/>
      <c r="T369" s="6"/>
      <c r="U369" s="6"/>
      <c r="V369" s="6"/>
      <c r="W369" s="6"/>
      <c r="X369" s="46"/>
      <c r="Y369" s="6"/>
      <c r="Z369" s="6"/>
      <c r="AA369" s="6"/>
      <c r="AB369" s="6"/>
      <c r="AC369" s="6"/>
      <c r="AD369" s="6"/>
    </row>
    <row r="370" ht="14.25" hidden="1" customHeight="1">
      <c r="A370" s="196"/>
      <c r="B370" s="7"/>
      <c r="C370" s="7"/>
      <c r="D370" s="7"/>
      <c r="E370" s="136"/>
      <c r="F370" s="136"/>
      <c r="G370" s="136"/>
      <c r="H370" s="136"/>
      <c r="I370" s="136"/>
      <c r="J370" s="136"/>
      <c r="K370" s="136"/>
      <c r="L370" s="137"/>
      <c r="M370" s="136"/>
      <c r="N370" s="136"/>
      <c r="O370" s="197"/>
      <c r="P370" s="6"/>
      <c r="Q370" s="6"/>
      <c r="R370" s="6"/>
      <c r="S370" s="6"/>
      <c r="T370" s="6"/>
      <c r="U370" s="6"/>
      <c r="V370" s="6"/>
      <c r="W370" s="6"/>
      <c r="X370" s="46"/>
      <c r="Y370" s="6"/>
      <c r="Z370" s="6"/>
      <c r="AA370" s="6"/>
      <c r="AB370" s="6"/>
      <c r="AC370" s="6"/>
      <c r="AD370" s="6"/>
    </row>
    <row r="371" ht="14.25" hidden="1" customHeight="1">
      <c r="A371" s="196"/>
      <c r="B371" s="7"/>
      <c r="C371" s="7"/>
      <c r="D371" s="7"/>
      <c r="E371" s="136"/>
      <c r="F371" s="136"/>
      <c r="G371" s="136"/>
      <c r="H371" s="136"/>
      <c r="I371" s="136"/>
      <c r="J371" s="136"/>
      <c r="K371" s="136"/>
      <c r="L371" s="137"/>
      <c r="M371" s="136"/>
      <c r="N371" s="136"/>
      <c r="O371" s="197"/>
      <c r="P371" s="6"/>
      <c r="Q371" s="6"/>
      <c r="R371" s="6"/>
      <c r="S371" s="6"/>
      <c r="T371" s="6"/>
      <c r="U371" s="6"/>
      <c r="V371" s="6"/>
      <c r="W371" s="6"/>
      <c r="X371" s="46"/>
      <c r="Y371" s="6"/>
      <c r="Z371" s="6"/>
      <c r="AA371" s="6"/>
      <c r="AB371" s="6"/>
      <c r="AC371" s="6"/>
      <c r="AD371" s="6"/>
    </row>
    <row r="372" ht="14.25" hidden="1" customHeight="1">
      <c r="A372" s="196"/>
      <c r="B372" s="7"/>
      <c r="C372" s="7"/>
      <c r="D372" s="7"/>
      <c r="E372" s="136"/>
      <c r="F372" s="136"/>
      <c r="G372" s="136"/>
      <c r="H372" s="136"/>
      <c r="I372" s="136"/>
      <c r="J372" s="136"/>
      <c r="K372" s="136"/>
      <c r="L372" s="137"/>
      <c r="M372" s="136"/>
      <c r="N372" s="136"/>
      <c r="O372" s="197"/>
      <c r="P372" s="6"/>
      <c r="Q372" s="6"/>
      <c r="R372" s="6"/>
      <c r="S372" s="6"/>
      <c r="T372" s="6"/>
      <c r="U372" s="6"/>
      <c r="V372" s="6"/>
      <c r="W372" s="6"/>
      <c r="X372" s="46"/>
      <c r="Y372" s="6"/>
      <c r="Z372" s="6"/>
      <c r="AA372" s="6"/>
      <c r="AB372" s="6"/>
      <c r="AC372" s="6"/>
      <c r="AD372" s="6"/>
    </row>
    <row r="373" ht="14.25" hidden="1" customHeight="1">
      <c r="A373" s="196"/>
      <c r="B373" s="7"/>
      <c r="C373" s="7"/>
      <c r="D373" s="7"/>
      <c r="E373" s="136"/>
      <c r="F373" s="136"/>
      <c r="G373" s="136"/>
      <c r="H373" s="136"/>
      <c r="I373" s="136"/>
      <c r="J373" s="136"/>
      <c r="K373" s="136"/>
      <c r="L373" s="137"/>
      <c r="M373" s="136"/>
      <c r="N373" s="136"/>
      <c r="O373" s="197"/>
      <c r="P373" s="6"/>
      <c r="Q373" s="6"/>
      <c r="R373" s="6"/>
      <c r="S373" s="6"/>
      <c r="T373" s="6"/>
      <c r="U373" s="6"/>
      <c r="V373" s="6"/>
      <c r="W373" s="6"/>
      <c r="X373" s="46"/>
      <c r="Y373" s="6"/>
      <c r="Z373" s="6"/>
      <c r="AA373" s="6"/>
      <c r="AB373" s="6"/>
      <c r="AC373" s="6"/>
      <c r="AD373" s="6"/>
    </row>
    <row r="374" ht="14.25" hidden="1" customHeight="1">
      <c r="A374" s="196"/>
      <c r="B374" s="7"/>
      <c r="C374" s="7"/>
      <c r="D374" s="7"/>
      <c r="E374" s="136"/>
      <c r="F374" s="136"/>
      <c r="G374" s="136"/>
      <c r="H374" s="136"/>
      <c r="I374" s="136"/>
      <c r="J374" s="136"/>
      <c r="K374" s="136"/>
      <c r="L374" s="137"/>
      <c r="M374" s="136"/>
      <c r="N374" s="136"/>
      <c r="O374" s="197"/>
      <c r="P374" s="6"/>
      <c r="Q374" s="6"/>
      <c r="R374" s="6"/>
      <c r="S374" s="6"/>
      <c r="T374" s="6"/>
      <c r="U374" s="6"/>
      <c r="V374" s="6"/>
      <c r="W374" s="6"/>
      <c r="X374" s="46"/>
      <c r="Y374" s="6"/>
      <c r="Z374" s="6"/>
      <c r="AA374" s="6"/>
      <c r="AB374" s="6"/>
      <c r="AC374" s="6"/>
      <c r="AD374" s="6"/>
    </row>
    <row r="375" ht="14.25" hidden="1" customHeight="1">
      <c r="A375" s="196"/>
      <c r="B375" s="7"/>
      <c r="C375" s="7"/>
      <c r="D375" s="7"/>
      <c r="E375" s="136"/>
      <c r="F375" s="136"/>
      <c r="G375" s="136"/>
      <c r="H375" s="136"/>
      <c r="I375" s="136"/>
      <c r="J375" s="136"/>
      <c r="K375" s="136"/>
      <c r="L375" s="137"/>
      <c r="M375" s="136"/>
      <c r="N375" s="136"/>
      <c r="O375" s="197"/>
      <c r="P375" s="6"/>
      <c r="Q375" s="6"/>
      <c r="R375" s="6"/>
      <c r="S375" s="6"/>
      <c r="T375" s="6"/>
      <c r="U375" s="6"/>
      <c r="V375" s="6"/>
      <c r="W375" s="6"/>
      <c r="X375" s="46"/>
      <c r="Y375" s="6"/>
      <c r="Z375" s="6"/>
      <c r="AA375" s="6"/>
      <c r="AB375" s="6"/>
      <c r="AC375" s="6"/>
      <c r="AD375" s="6"/>
    </row>
    <row r="376" ht="14.25" hidden="1" customHeight="1">
      <c r="A376" s="196"/>
      <c r="B376" s="7"/>
      <c r="C376" s="7"/>
      <c r="D376" s="7"/>
      <c r="E376" s="136"/>
      <c r="F376" s="136"/>
      <c r="G376" s="136"/>
      <c r="H376" s="136"/>
      <c r="I376" s="136"/>
      <c r="J376" s="136"/>
      <c r="K376" s="136"/>
      <c r="L376" s="137"/>
      <c r="M376" s="136"/>
      <c r="N376" s="136"/>
      <c r="O376" s="197"/>
      <c r="P376" s="6"/>
      <c r="Q376" s="6"/>
      <c r="R376" s="6"/>
      <c r="S376" s="6"/>
      <c r="T376" s="6"/>
      <c r="U376" s="6"/>
      <c r="V376" s="6"/>
      <c r="W376" s="6"/>
      <c r="X376" s="46"/>
      <c r="Y376" s="6"/>
      <c r="Z376" s="6"/>
      <c r="AA376" s="6"/>
      <c r="AB376" s="6"/>
      <c r="AC376" s="6"/>
      <c r="AD376" s="6"/>
    </row>
    <row r="377" ht="14.25" hidden="1" customHeight="1">
      <c r="A377" s="196"/>
      <c r="B377" s="7"/>
      <c r="C377" s="7"/>
      <c r="D377" s="7"/>
      <c r="E377" s="136"/>
      <c r="F377" s="136"/>
      <c r="G377" s="136"/>
      <c r="H377" s="136"/>
      <c r="I377" s="136"/>
      <c r="J377" s="136"/>
      <c r="K377" s="136"/>
      <c r="L377" s="137"/>
      <c r="M377" s="136"/>
      <c r="N377" s="136"/>
      <c r="O377" s="197"/>
      <c r="P377" s="6"/>
      <c r="Q377" s="6"/>
      <c r="R377" s="6"/>
      <c r="S377" s="6"/>
      <c r="T377" s="6"/>
      <c r="U377" s="6"/>
      <c r="V377" s="6"/>
      <c r="W377" s="6"/>
      <c r="X377" s="46"/>
      <c r="Y377" s="6"/>
      <c r="Z377" s="6"/>
      <c r="AA377" s="6"/>
      <c r="AB377" s="6"/>
      <c r="AC377" s="6"/>
      <c r="AD377" s="6"/>
    </row>
    <row r="378" ht="14.25" hidden="1" customHeight="1">
      <c r="A378" s="196"/>
      <c r="B378" s="7"/>
      <c r="C378" s="7"/>
      <c r="D378" s="7"/>
      <c r="E378" s="136"/>
      <c r="F378" s="136"/>
      <c r="G378" s="136"/>
      <c r="H378" s="136"/>
      <c r="I378" s="136"/>
      <c r="J378" s="136"/>
      <c r="K378" s="136"/>
      <c r="L378" s="137"/>
      <c r="M378" s="136"/>
      <c r="N378" s="136"/>
      <c r="O378" s="197"/>
      <c r="P378" s="6"/>
      <c r="Q378" s="6"/>
      <c r="R378" s="6"/>
      <c r="S378" s="6"/>
      <c r="T378" s="6"/>
      <c r="U378" s="6"/>
      <c r="V378" s="6"/>
      <c r="W378" s="6"/>
      <c r="X378" s="46"/>
      <c r="Y378" s="6"/>
      <c r="Z378" s="6"/>
      <c r="AA378" s="6"/>
      <c r="AB378" s="6"/>
      <c r="AC378" s="6"/>
      <c r="AD378" s="6"/>
    </row>
    <row r="379" ht="14.25" hidden="1" customHeight="1">
      <c r="A379" s="196"/>
      <c r="B379" s="7"/>
      <c r="C379" s="7"/>
      <c r="D379" s="7"/>
      <c r="E379" s="136"/>
      <c r="F379" s="136"/>
      <c r="G379" s="136"/>
      <c r="H379" s="136"/>
      <c r="I379" s="136"/>
      <c r="J379" s="136"/>
      <c r="K379" s="136"/>
      <c r="L379" s="137"/>
      <c r="M379" s="136"/>
      <c r="N379" s="136"/>
      <c r="O379" s="197"/>
      <c r="P379" s="6"/>
      <c r="Q379" s="6"/>
      <c r="R379" s="6"/>
      <c r="S379" s="6"/>
      <c r="T379" s="6"/>
      <c r="U379" s="6"/>
      <c r="V379" s="6"/>
      <c r="W379" s="6"/>
      <c r="X379" s="46"/>
      <c r="Y379" s="6"/>
      <c r="Z379" s="6"/>
      <c r="AA379" s="6"/>
      <c r="AB379" s="6"/>
      <c r="AC379" s="6"/>
      <c r="AD379" s="6"/>
    </row>
    <row r="380" ht="14.25" hidden="1" customHeight="1">
      <c r="A380" s="196"/>
      <c r="B380" s="7"/>
      <c r="C380" s="7"/>
      <c r="D380" s="7"/>
      <c r="E380" s="136"/>
      <c r="F380" s="136"/>
      <c r="G380" s="136"/>
      <c r="H380" s="136"/>
      <c r="I380" s="136"/>
      <c r="J380" s="136"/>
      <c r="K380" s="136"/>
      <c r="L380" s="137"/>
      <c r="M380" s="136"/>
      <c r="N380" s="136"/>
      <c r="O380" s="197"/>
      <c r="P380" s="6"/>
      <c r="Q380" s="6"/>
      <c r="R380" s="6"/>
      <c r="S380" s="6"/>
      <c r="T380" s="6"/>
      <c r="U380" s="6"/>
      <c r="V380" s="6"/>
      <c r="W380" s="6"/>
      <c r="X380" s="46"/>
      <c r="Y380" s="6"/>
      <c r="Z380" s="6"/>
      <c r="AA380" s="6"/>
      <c r="AB380" s="6"/>
      <c r="AC380" s="6"/>
      <c r="AD380" s="6"/>
    </row>
    <row r="381" ht="14.25" hidden="1" customHeight="1">
      <c r="A381" s="196"/>
      <c r="B381" s="7"/>
      <c r="C381" s="7"/>
      <c r="D381" s="7"/>
      <c r="E381" s="136"/>
      <c r="F381" s="136"/>
      <c r="G381" s="136"/>
      <c r="H381" s="136"/>
      <c r="I381" s="136"/>
      <c r="J381" s="136"/>
      <c r="K381" s="136"/>
      <c r="L381" s="137"/>
      <c r="M381" s="136"/>
      <c r="N381" s="136"/>
      <c r="O381" s="197"/>
      <c r="P381" s="6"/>
      <c r="Q381" s="6"/>
      <c r="R381" s="6"/>
      <c r="S381" s="6"/>
      <c r="T381" s="6"/>
      <c r="U381" s="6"/>
      <c r="V381" s="6"/>
      <c r="W381" s="6"/>
      <c r="X381" s="46"/>
      <c r="Y381" s="6"/>
      <c r="Z381" s="6"/>
      <c r="AA381" s="6"/>
      <c r="AB381" s="6"/>
      <c r="AC381" s="6"/>
      <c r="AD381" s="6"/>
    </row>
    <row r="382" ht="14.25" hidden="1" customHeight="1">
      <c r="A382" s="196"/>
      <c r="B382" s="7"/>
      <c r="C382" s="7"/>
      <c r="D382" s="7"/>
      <c r="E382" s="136"/>
      <c r="F382" s="136"/>
      <c r="G382" s="136"/>
      <c r="H382" s="136"/>
      <c r="I382" s="136"/>
      <c r="J382" s="136"/>
      <c r="K382" s="136"/>
      <c r="L382" s="137"/>
      <c r="M382" s="136"/>
      <c r="N382" s="136"/>
      <c r="O382" s="197"/>
      <c r="P382" s="6"/>
      <c r="Q382" s="6"/>
      <c r="R382" s="6"/>
      <c r="S382" s="6"/>
      <c r="T382" s="6"/>
      <c r="U382" s="6"/>
      <c r="V382" s="6"/>
      <c r="W382" s="6"/>
      <c r="X382" s="46"/>
      <c r="Y382" s="6"/>
      <c r="Z382" s="6"/>
      <c r="AA382" s="6"/>
      <c r="AB382" s="6"/>
      <c r="AC382" s="6"/>
      <c r="AD382" s="6"/>
    </row>
    <row r="383" ht="14.25" hidden="1" customHeight="1">
      <c r="A383" s="196"/>
      <c r="B383" s="7"/>
      <c r="C383" s="7"/>
      <c r="D383" s="7"/>
      <c r="E383" s="136"/>
      <c r="F383" s="136"/>
      <c r="G383" s="136"/>
      <c r="H383" s="136"/>
      <c r="I383" s="136"/>
      <c r="J383" s="136"/>
      <c r="K383" s="136"/>
      <c r="L383" s="137"/>
      <c r="M383" s="136"/>
      <c r="N383" s="136"/>
      <c r="O383" s="197"/>
      <c r="P383" s="6"/>
      <c r="Q383" s="6"/>
      <c r="R383" s="6"/>
      <c r="S383" s="6"/>
      <c r="T383" s="6"/>
      <c r="U383" s="6"/>
      <c r="V383" s="6"/>
      <c r="W383" s="6"/>
      <c r="X383" s="46"/>
      <c r="Y383" s="6"/>
      <c r="Z383" s="6"/>
      <c r="AA383" s="6"/>
      <c r="AB383" s="6"/>
      <c r="AC383" s="6"/>
      <c r="AD383" s="6"/>
    </row>
    <row r="384" ht="14.25" hidden="1" customHeight="1">
      <c r="A384" s="196"/>
      <c r="B384" s="7"/>
      <c r="C384" s="7"/>
      <c r="D384" s="7"/>
      <c r="E384" s="136"/>
      <c r="F384" s="136"/>
      <c r="G384" s="136"/>
      <c r="H384" s="136"/>
      <c r="I384" s="136"/>
      <c r="J384" s="136"/>
      <c r="K384" s="136"/>
      <c r="L384" s="137"/>
      <c r="M384" s="136"/>
      <c r="N384" s="136"/>
      <c r="O384" s="197"/>
      <c r="P384" s="6"/>
      <c r="Q384" s="6"/>
      <c r="R384" s="6"/>
      <c r="S384" s="6"/>
      <c r="T384" s="6"/>
      <c r="U384" s="6"/>
      <c r="V384" s="6"/>
      <c r="W384" s="6"/>
      <c r="X384" s="46"/>
      <c r="Y384" s="6"/>
      <c r="Z384" s="6"/>
      <c r="AA384" s="6"/>
      <c r="AB384" s="6"/>
      <c r="AC384" s="6"/>
      <c r="AD384" s="6"/>
    </row>
    <row r="385" ht="14.25" hidden="1" customHeight="1">
      <c r="A385" s="196"/>
      <c r="B385" s="7"/>
      <c r="C385" s="7"/>
      <c r="D385" s="7"/>
      <c r="E385" s="136"/>
      <c r="F385" s="136"/>
      <c r="G385" s="136"/>
      <c r="H385" s="136"/>
      <c r="I385" s="136"/>
      <c r="J385" s="136"/>
      <c r="K385" s="136"/>
      <c r="L385" s="137"/>
      <c r="M385" s="136"/>
      <c r="N385" s="136"/>
      <c r="O385" s="197"/>
      <c r="P385" s="6"/>
      <c r="Q385" s="6"/>
      <c r="R385" s="6"/>
      <c r="S385" s="6"/>
      <c r="T385" s="6"/>
      <c r="U385" s="6"/>
      <c r="V385" s="6"/>
      <c r="W385" s="6"/>
      <c r="X385" s="46"/>
      <c r="Y385" s="6"/>
      <c r="Z385" s="6"/>
      <c r="AA385" s="6"/>
      <c r="AB385" s="6"/>
      <c r="AC385" s="6"/>
      <c r="AD385" s="6"/>
    </row>
    <row r="386" ht="14.25" hidden="1" customHeight="1">
      <c r="A386" s="196"/>
      <c r="B386" s="7"/>
      <c r="C386" s="7"/>
      <c r="D386" s="7"/>
      <c r="E386" s="136"/>
      <c r="F386" s="136"/>
      <c r="G386" s="136"/>
      <c r="H386" s="136"/>
      <c r="I386" s="136"/>
      <c r="J386" s="136"/>
      <c r="K386" s="136"/>
      <c r="L386" s="137"/>
      <c r="M386" s="136"/>
      <c r="N386" s="136"/>
      <c r="O386" s="197"/>
      <c r="P386" s="6"/>
      <c r="Q386" s="6"/>
      <c r="R386" s="6"/>
      <c r="S386" s="6"/>
      <c r="T386" s="6"/>
      <c r="U386" s="6"/>
      <c r="V386" s="6"/>
      <c r="W386" s="6"/>
      <c r="X386" s="46"/>
      <c r="Y386" s="6"/>
      <c r="Z386" s="6"/>
      <c r="AA386" s="6"/>
      <c r="AB386" s="6"/>
      <c r="AC386" s="6"/>
      <c r="AD386" s="6"/>
    </row>
    <row r="387" ht="14.25" hidden="1" customHeight="1">
      <c r="A387" s="196"/>
      <c r="B387" s="7"/>
      <c r="C387" s="7"/>
      <c r="D387" s="7"/>
      <c r="E387" s="136"/>
      <c r="F387" s="136"/>
      <c r="G387" s="136"/>
      <c r="H387" s="136"/>
      <c r="I387" s="136"/>
      <c r="J387" s="136"/>
      <c r="K387" s="136"/>
      <c r="L387" s="137"/>
      <c r="M387" s="136"/>
      <c r="N387" s="136"/>
      <c r="O387" s="197"/>
      <c r="P387" s="6"/>
      <c r="Q387" s="6"/>
      <c r="R387" s="6"/>
      <c r="S387" s="6"/>
      <c r="T387" s="6"/>
      <c r="U387" s="6"/>
      <c r="V387" s="6"/>
      <c r="W387" s="6"/>
      <c r="X387" s="46"/>
      <c r="Y387" s="6"/>
      <c r="Z387" s="6"/>
      <c r="AA387" s="6"/>
      <c r="AB387" s="6"/>
      <c r="AC387" s="6"/>
      <c r="AD387" s="6"/>
    </row>
    <row r="388" ht="14.25" hidden="1" customHeight="1">
      <c r="A388" s="196"/>
      <c r="B388" s="7"/>
      <c r="C388" s="7"/>
      <c r="D388" s="7"/>
      <c r="E388" s="136"/>
      <c r="F388" s="136"/>
      <c r="G388" s="136"/>
      <c r="H388" s="136"/>
      <c r="I388" s="136"/>
      <c r="J388" s="136"/>
      <c r="K388" s="136"/>
      <c r="L388" s="137"/>
      <c r="M388" s="136"/>
      <c r="N388" s="136"/>
      <c r="O388" s="197"/>
      <c r="P388" s="6"/>
      <c r="Q388" s="6"/>
      <c r="R388" s="6"/>
      <c r="S388" s="6"/>
      <c r="T388" s="6"/>
      <c r="U388" s="6"/>
      <c r="V388" s="6"/>
      <c r="W388" s="6"/>
      <c r="X388" s="46"/>
      <c r="Y388" s="6"/>
      <c r="Z388" s="6"/>
      <c r="AA388" s="6"/>
      <c r="AB388" s="6"/>
      <c r="AC388" s="6"/>
      <c r="AD388" s="6"/>
    </row>
    <row r="389" ht="14.25" hidden="1" customHeight="1">
      <c r="A389" s="196"/>
      <c r="B389" s="7"/>
      <c r="C389" s="7"/>
      <c r="D389" s="7"/>
      <c r="E389" s="136"/>
      <c r="F389" s="136"/>
      <c r="G389" s="136"/>
      <c r="H389" s="136"/>
      <c r="I389" s="136"/>
      <c r="J389" s="136"/>
      <c r="K389" s="136"/>
      <c r="L389" s="137"/>
      <c r="M389" s="136"/>
      <c r="N389" s="136"/>
      <c r="O389" s="197"/>
      <c r="P389" s="6"/>
      <c r="Q389" s="6"/>
      <c r="R389" s="6"/>
      <c r="S389" s="6"/>
      <c r="T389" s="6"/>
      <c r="U389" s="6"/>
      <c r="V389" s="6"/>
      <c r="W389" s="6"/>
      <c r="X389" s="46"/>
      <c r="Y389" s="6"/>
      <c r="Z389" s="6"/>
      <c r="AA389" s="6"/>
      <c r="AB389" s="6"/>
      <c r="AC389" s="6"/>
      <c r="AD389" s="6"/>
    </row>
    <row r="390" ht="14.25" hidden="1" customHeight="1">
      <c r="A390" s="196"/>
      <c r="B390" s="7"/>
      <c r="C390" s="7"/>
      <c r="D390" s="7"/>
      <c r="E390" s="136"/>
      <c r="F390" s="136"/>
      <c r="G390" s="136"/>
      <c r="H390" s="136"/>
      <c r="I390" s="136"/>
      <c r="J390" s="136"/>
      <c r="K390" s="136"/>
      <c r="L390" s="137"/>
      <c r="M390" s="136"/>
      <c r="N390" s="136"/>
      <c r="O390" s="197"/>
      <c r="P390" s="6"/>
      <c r="Q390" s="6"/>
      <c r="R390" s="6"/>
      <c r="S390" s="6"/>
      <c r="T390" s="6"/>
      <c r="U390" s="6"/>
      <c r="V390" s="6"/>
      <c r="W390" s="6"/>
      <c r="X390" s="46"/>
      <c r="Y390" s="6"/>
      <c r="Z390" s="6"/>
      <c r="AA390" s="6"/>
      <c r="AB390" s="6"/>
      <c r="AC390" s="6"/>
      <c r="AD390" s="6"/>
    </row>
    <row r="391" ht="14.25" hidden="1" customHeight="1">
      <c r="A391" s="196"/>
      <c r="B391" s="7"/>
      <c r="C391" s="7"/>
      <c r="D391" s="7"/>
      <c r="E391" s="136"/>
      <c r="F391" s="136"/>
      <c r="G391" s="136"/>
      <c r="H391" s="136"/>
      <c r="I391" s="136"/>
      <c r="J391" s="136"/>
      <c r="K391" s="136"/>
      <c r="L391" s="137"/>
      <c r="M391" s="136"/>
      <c r="N391" s="136"/>
      <c r="O391" s="197"/>
      <c r="P391" s="6"/>
      <c r="Q391" s="6"/>
      <c r="R391" s="6"/>
      <c r="S391" s="6"/>
      <c r="T391" s="6"/>
      <c r="U391" s="6"/>
      <c r="V391" s="6"/>
      <c r="W391" s="6"/>
      <c r="X391" s="46"/>
      <c r="Y391" s="6"/>
      <c r="Z391" s="6"/>
      <c r="AA391" s="6"/>
      <c r="AB391" s="6"/>
      <c r="AC391" s="6"/>
      <c r="AD391" s="6"/>
    </row>
    <row r="392" ht="14.25" hidden="1" customHeight="1">
      <c r="A392" s="196"/>
      <c r="B392" s="7"/>
      <c r="C392" s="7"/>
      <c r="D392" s="7"/>
      <c r="E392" s="136"/>
      <c r="F392" s="136"/>
      <c r="G392" s="136"/>
      <c r="H392" s="136"/>
      <c r="I392" s="136"/>
      <c r="J392" s="136"/>
      <c r="K392" s="136"/>
      <c r="L392" s="137"/>
      <c r="M392" s="136"/>
      <c r="N392" s="136"/>
      <c r="O392" s="197"/>
      <c r="P392" s="6"/>
      <c r="Q392" s="6"/>
      <c r="R392" s="6"/>
      <c r="S392" s="6"/>
      <c r="T392" s="6"/>
      <c r="U392" s="6"/>
      <c r="V392" s="6"/>
      <c r="W392" s="6"/>
      <c r="X392" s="46"/>
      <c r="Y392" s="6"/>
      <c r="Z392" s="6"/>
      <c r="AA392" s="6"/>
      <c r="AB392" s="6"/>
      <c r="AC392" s="6"/>
      <c r="AD392" s="6"/>
    </row>
    <row r="393" ht="14.25" hidden="1" customHeight="1">
      <c r="A393" s="196"/>
      <c r="B393" s="7"/>
      <c r="C393" s="7"/>
      <c r="D393" s="7"/>
      <c r="E393" s="136"/>
      <c r="F393" s="136"/>
      <c r="G393" s="136"/>
      <c r="H393" s="136"/>
      <c r="I393" s="136"/>
      <c r="J393" s="136"/>
      <c r="K393" s="136"/>
      <c r="L393" s="137"/>
      <c r="M393" s="136"/>
      <c r="N393" s="136"/>
      <c r="O393" s="197"/>
      <c r="P393" s="6"/>
      <c r="Q393" s="6"/>
      <c r="R393" s="6"/>
      <c r="S393" s="6"/>
      <c r="T393" s="6"/>
      <c r="U393" s="6"/>
      <c r="V393" s="6"/>
      <c r="W393" s="6"/>
      <c r="X393" s="46"/>
      <c r="Y393" s="6"/>
      <c r="Z393" s="6"/>
      <c r="AA393" s="6"/>
      <c r="AB393" s="6"/>
      <c r="AC393" s="6"/>
      <c r="AD393" s="6"/>
    </row>
    <row r="394" ht="14.25" hidden="1" customHeight="1">
      <c r="A394" s="196"/>
      <c r="B394" s="7"/>
      <c r="C394" s="7"/>
      <c r="D394" s="7"/>
      <c r="E394" s="136"/>
      <c r="F394" s="136"/>
      <c r="G394" s="136"/>
      <c r="H394" s="136"/>
      <c r="I394" s="136"/>
      <c r="J394" s="136"/>
      <c r="K394" s="136"/>
      <c r="L394" s="137"/>
      <c r="M394" s="136"/>
      <c r="N394" s="136"/>
      <c r="O394" s="197"/>
      <c r="P394" s="6"/>
      <c r="Q394" s="6"/>
      <c r="R394" s="6"/>
      <c r="S394" s="6"/>
      <c r="T394" s="6"/>
      <c r="U394" s="6"/>
      <c r="V394" s="6"/>
      <c r="W394" s="6"/>
      <c r="X394" s="46"/>
      <c r="Y394" s="6"/>
      <c r="Z394" s="6"/>
      <c r="AA394" s="6"/>
      <c r="AB394" s="6"/>
      <c r="AC394" s="6"/>
      <c r="AD394" s="6"/>
    </row>
    <row r="395" ht="14.25" hidden="1" customHeight="1">
      <c r="A395" s="196"/>
      <c r="B395" s="7"/>
      <c r="C395" s="7"/>
      <c r="D395" s="7"/>
      <c r="E395" s="136"/>
      <c r="F395" s="136"/>
      <c r="G395" s="136"/>
      <c r="H395" s="136"/>
      <c r="I395" s="136"/>
      <c r="J395" s="136"/>
      <c r="K395" s="136"/>
      <c r="L395" s="137"/>
      <c r="M395" s="136"/>
      <c r="N395" s="136"/>
      <c r="O395" s="197"/>
      <c r="P395" s="6"/>
      <c r="Q395" s="6"/>
      <c r="R395" s="6"/>
      <c r="S395" s="6"/>
      <c r="T395" s="6"/>
      <c r="U395" s="6"/>
      <c r="V395" s="6"/>
      <c r="W395" s="6"/>
      <c r="X395" s="46"/>
      <c r="Y395" s="6"/>
      <c r="Z395" s="6"/>
      <c r="AA395" s="6"/>
      <c r="AB395" s="6"/>
      <c r="AC395" s="6"/>
      <c r="AD395" s="6"/>
    </row>
    <row r="396" ht="14.25" hidden="1" customHeight="1">
      <c r="A396" s="196"/>
      <c r="B396" s="7"/>
      <c r="C396" s="7"/>
      <c r="D396" s="7"/>
      <c r="E396" s="136"/>
      <c r="F396" s="136"/>
      <c r="G396" s="136"/>
      <c r="H396" s="136"/>
      <c r="I396" s="136"/>
      <c r="J396" s="136"/>
      <c r="K396" s="136"/>
      <c r="L396" s="137"/>
      <c r="M396" s="136"/>
      <c r="N396" s="136"/>
      <c r="O396" s="197"/>
      <c r="P396" s="6"/>
      <c r="Q396" s="6"/>
      <c r="R396" s="6"/>
      <c r="S396" s="6"/>
      <c r="T396" s="6"/>
      <c r="U396" s="6"/>
      <c r="V396" s="6"/>
      <c r="W396" s="6"/>
      <c r="X396" s="46"/>
      <c r="Y396" s="6"/>
      <c r="Z396" s="6"/>
      <c r="AA396" s="6"/>
      <c r="AB396" s="6"/>
      <c r="AC396" s="6"/>
      <c r="AD396" s="6"/>
    </row>
    <row r="397" ht="14.25" hidden="1" customHeight="1">
      <c r="A397" s="196"/>
      <c r="B397" s="7"/>
      <c r="C397" s="7"/>
      <c r="D397" s="7"/>
      <c r="E397" s="136"/>
      <c r="F397" s="136"/>
      <c r="G397" s="136"/>
      <c r="H397" s="136"/>
      <c r="I397" s="136"/>
      <c r="J397" s="136"/>
      <c r="K397" s="136"/>
      <c r="L397" s="137"/>
      <c r="M397" s="136"/>
      <c r="N397" s="136"/>
      <c r="O397" s="197"/>
      <c r="P397" s="6"/>
      <c r="Q397" s="6"/>
      <c r="R397" s="6"/>
      <c r="S397" s="6"/>
      <c r="T397" s="6"/>
      <c r="U397" s="6"/>
      <c r="V397" s="6"/>
      <c r="W397" s="6"/>
      <c r="X397" s="46"/>
      <c r="Y397" s="6"/>
      <c r="Z397" s="6"/>
      <c r="AA397" s="6"/>
      <c r="AB397" s="6"/>
      <c r="AC397" s="6"/>
      <c r="AD397" s="6"/>
    </row>
    <row r="398" ht="14.25" hidden="1" customHeight="1">
      <c r="A398" s="196"/>
      <c r="B398" s="7"/>
      <c r="C398" s="7"/>
      <c r="D398" s="7"/>
      <c r="E398" s="136"/>
      <c r="F398" s="136"/>
      <c r="G398" s="136"/>
      <c r="H398" s="136"/>
      <c r="I398" s="136"/>
      <c r="J398" s="136"/>
      <c r="K398" s="136"/>
      <c r="L398" s="137"/>
      <c r="M398" s="136"/>
      <c r="N398" s="136"/>
      <c r="O398" s="197"/>
      <c r="P398" s="6"/>
      <c r="Q398" s="6"/>
      <c r="R398" s="6"/>
      <c r="S398" s="6"/>
      <c r="T398" s="6"/>
      <c r="U398" s="6"/>
      <c r="V398" s="6"/>
      <c r="W398" s="6"/>
      <c r="X398" s="46"/>
      <c r="Y398" s="6"/>
      <c r="Z398" s="6"/>
      <c r="AA398" s="6"/>
      <c r="AB398" s="6"/>
      <c r="AC398" s="6"/>
      <c r="AD398" s="6"/>
    </row>
    <row r="399" ht="14.25" hidden="1" customHeight="1">
      <c r="A399" s="196"/>
      <c r="B399" s="7"/>
      <c r="C399" s="7"/>
      <c r="D399" s="7"/>
      <c r="E399" s="136"/>
      <c r="F399" s="136"/>
      <c r="G399" s="136"/>
      <c r="H399" s="136"/>
      <c r="I399" s="136"/>
      <c r="J399" s="136"/>
      <c r="K399" s="136"/>
      <c r="L399" s="137"/>
      <c r="M399" s="136"/>
      <c r="N399" s="136"/>
      <c r="O399" s="197"/>
      <c r="P399" s="6"/>
      <c r="Q399" s="6"/>
      <c r="R399" s="6"/>
      <c r="S399" s="6"/>
      <c r="T399" s="6"/>
      <c r="U399" s="6"/>
      <c r="V399" s="6"/>
      <c r="W399" s="6"/>
      <c r="X399" s="46"/>
      <c r="Y399" s="6"/>
      <c r="Z399" s="6"/>
      <c r="AA399" s="6"/>
      <c r="AB399" s="6"/>
      <c r="AC399" s="6"/>
      <c r="AD399" s="6"/>
    </row>
    <row r="400" ht="14.25" hidden="1" customHeight="1">
      <c r="A400" s="196"/>
      <c r="B400" s="7"/>
      <c r="C400" s="7"/>
      <c r="D400" s="7"/>
      <c r="E400" s="136"/>
      <c r="F400" s="136"/>
      <c r="G400" s="136"/>
      <c r="H400" s="136"/>
      <c r="I400" s="136"/>
      <c r="J400" s="136"/>
      <c r="K400" s="136"/>
      <c r="L400" s="137"/>
      <c r="M400" s="136"/>
      <c r="N400" s="136"/>
      <c r="O400" s="197"/>
      <c r="P400" s="6"/>
      <c r="Q400" s="6"/>
      <c r="R400" s="6"/>
      <c r="S400" s="6"/>
      <c r="T400" s="6"/>
      <c r="U400" s="6"/>
      <c r="V400" s="6"/>
      <c r="W400" s="6"/>
      <c r="X400" s="46"/>
      <c r="Y400" s="6"/>
      <c r="Z400" s="6"/>
      <c r="AA400" s="6"/>
      <c r="AB400" s="6"/>
      <c r="AC400" s="6"/>
      <c r="AD400" s="6"/>
    </row>
    <row r="401" ht="14.25" hidden="1" customHeight="1">
      <c r="A401" s="196"/>
      <c r="B401" s="7"/>
      <c r="C401" s="7"/>
      <c r="D401" s="7"/>
      <c r="E401" s="136"/>
      <c r="F401" s="136"/>
      <c r="G401" s="136"/>
      <c r="H401" s="136"/>
      <c r="I401" s="136"/>
      <c r="J401" s="136"/>
      <c r="K401" s="136"/>
      <c r="L401" s="137"/>
      <c r="M401" s="136"/>
      <c r="N401" s="136"/>
      <c r="O401" s="197"/>
      <c r="P401" s="6"/>
      <c r="Q401" s="6"/>
      <c r="R401" s="6"/>
      <c r="S401" s="6"/>
      <c r="T401" s="6"/>
      <c r="U401" s="6"/>
      <c r="V401" s="6"/>
      <c r="W401" s="6"/>
      <c r="X401" s="46"/>
      <c r="Y401" s="6"/>
      <c r="Z401" s="6"/>
      <c r="AA401" s="6"/>
      <c r="AB401" s="6"/>
      <c r="AC401" s="6"/>
      <c r="AD401" s="6"/>
    </row>
    <row r="402" ht="14.25" hidden="1" customHeight="1">
      <c r="A402" s="196"/>
      <c r="B402" s="7"/>
      <c r="C402" s="7"/>
      <c r="D402" s="7"/>
      <c r="E402" s="136"/>
      <c r="F402" s="136"/>
      <c r="G402" s="136"/>
      <c r="H402" s="136"/>
      <c r="I402" s="136"/>
      <c r="J402" s="136"/>
      <c r="K402" s="136"/>
      <c r="L402" s="137"/>
      <c r="M402" s="136"/>
      <c r="N402" s="136"/>
      <c r="O402" s="197"/>
      <c r="P402" s="6"/>
      <c r="Q402" s="6"/>
      <c r="R402" s="6"/>
      <c r="S402" s="6"/>
      <c r="T402" s="6"/>
      <c r="U402" s="6"/>
      <c r="V402" s="6"/>
      <c r="W402" s="6"/>
      <c r="X402" s="46"/>
      <c r="Y402" s="6"/>
      <c r="Z402" s="6"/>
      <c r="AA402" s="6"/>
      <c r="AB402" s="6"/>
      <c r="AC402" s="6"/>
      <c r="AD402" s="6"/>
    </row>
    <row r="403" ht="14.25" hidden="1" customHeight="1">
      <c r="A403" s="196"/>
      <c r="B403" s="7"/>
      <c r="C403" s="7"/>
      <c r="D403" s="7"/>
      <c r="E403" s="136"/>
      <c r="F403" s="136"/>
      <c r="G403" s="136"/>
      <c r="H403" s="136"/>
      <c r="I403" s="136"/>
      <c r="J403" s="136"/>
      <c r="K403" s="136"/>
      <c r="L403" s="137"/>
      <c r="M403" s="136"/>
      <c r="N403" s="136"/>
      <c r="O403" s="197"/>
      <c r="P403" s="6"/>
      <c r="Q403" s="6"/>
      <c r="R403" s="6"/>
      <c r="S403" s="6"/>
      <c r="T403" s="6"/>
      <c r="U403" s="6"/>
      <c r="V403" s="6"/>
      <c r="W403" s="6"/>
      <c r="X403" s="46"/>
      <c r="Y403" s="6"/>
      <c r="Z403" s="6"/>
      <c r="AA403" s="6"/>
      <c r="AB403" s="6"/>
      <c r="AC403" s="6"/>
      <c r="AD403" s="6"/>
    </row>
    <row r="404" ht="14.25" hidden="1" customHeight="1">
      <c r="A404" s="196"/>
      <c r="B404" s="7"/>
      <c r="C404" s="7"/>
      <c r="D404" s="7"/>
      <c r="E404" s="136"/>
      <c r="F404" s="136"/>
      <c r="G404" s="136"/>
      <c r="H404" s="136"/>
      <c r="I404" s="136"/>
      <c r="J404" s="136"/>
      <c r="K404" s="136"/>
      <c r="L404" s="137"/>
      <c r="M404" s="136"/>
      <c r="N404" s="136"/>
      <c r="O404" s="197"/>
      <c r="P404" s="6"/>
      <c r="Q404" s="6"/>
      <c r="R404" s="6"/>
      <c r="S404" s="6"/>
      <c r="T404" s="6"/>
      <c r="U404" s="6"/>
      <c r="V404" s="6"/>
      <c r="W404" s="6"/>
      <c r="X404" s="46"/>
      <c r="Y404" s="6"/>
      <c r="Z404" s="6"/>
      <c r="AA404" s="6"/>
      <c r="AB404" s="6"/>
      <c r="AC404" s="6"/>
      <c r="AD404" s="6"/>
    </row>
    <row r="405" ht="14.25" hidden="1" customHeight="1">
      <c r="A405" s="196"/>
      <c r="B405" s="7"/>
      <c r="C405" s="7"/>
      <c r="D405" s="7"/>
      <c r="E405" s="136"/>
      <c r="F405" s="136"/>
      <c r="G405" s="136"/>
      <c r="H405" s="136"/>
      <c r="I405" s="136"/>
      <c r="J405" s="136"/>
      <c r="K405" s="136"/>
      <c r="L405" s="137"/>
      <c r="M405" s="136"/>
      <c r="N405" s="136"/>
      <c r="O405" s="197"/>
      <c r="P405" s="6"/>
      <c r="Q405" s="6"/>
      <c r="R405" s="6"/>
      <c r="S405" s="6"/>
      <c r="T405" s="6"/>
      <c r="U405" s="6"/>
      <c r="V405" s="6"/>
      <c r="W405" s="6"/>
      <c r="X405" s="46"/>
      <c r="Y405" s="6"/>
      <c r="Z405" s="6"/>
      <c r="AA405" s="6"/>
      <c r="AB405" s="6"/>
      <c r="AC405" s="6"/>
      <c r="AD405" s="6"/>
    </row>
    <row r="406" ht="14.25" hidden="1" customHeight="1">
      <c r="A406" s="196"/>
      <c r="B406" s="7"/>
      <c r="C406" s="7"/>
      <c r="D406" s="7"/>
      <c r="E406" s="136"/>
      <c r="F406" s="136"/>
      <c r="G406" s="136"/>
      <c r="H406" s="136"/>
      <c r="I406" s="136"/>
      <c r="J406" s="136"/>
      <c r="K406" s="136"/>
      <c r="L406" s="137"/>
      <c r="M406" s="136"/>
      <c r="N406" s="136"/>
      <c r="O406" s="197"/>
      <c r="P406" s="6"/>
      <c r="Q406" s="6"/>
      <c r="R406" s="6"/>
      <c r="S406" s="6"/>
      <c r="T406" s="6"/>
      <c r="U406" s="6"/>
      <c r="V406" s="6"/>
      <c r="W406" s="6"/>
      <c r="X406" s="46"/>
      <c r="Y406" s="6"/>
      <c r="Z406" s="6"/>
      <c r="AA406" s="6"/>
      <c r="AB406" s="6"/>
      <c r="AC406" s="6"/>
      <c r="AD406" s="6"/>
    </row>
    <row r="407" ht="14.25" hidden="1" customHeight="1">
      <c r="A407" s="196"/>
      <c r="B407" s="7"/>
      <c r="C407" s="7"/>
      <c r="D407" s="7"/>
      <c r="E407" s="136"/>
      <c r="F407" s="136"/>
      <c r="G407" s="136"/>
      <c r="H407" s="136"/>
      <c r="I407" s="136"/>
      <c r="J407" s="136"/>
      <c r="K407" s="136"/>
      <c r="L407" s="137"/>
      <c r="M407" s="136"/>
      <c r="N407" s="136"/>
      <c r="O407" s="197"/>
      <c r="P407" s="6"/>
      <c r="Q407" s="6"/>
      <c r="R407" s="6"/>
      <c r="S407" s="6"/>
      <c r="T407" s="6"/>
      <c r="U407" s="6"/>
      <c r="V407" s="6"/>
      <c r="W407" s="6"/>
      <c r="X407" s="46"/>
      <c r="Y407" s="6"/>
      <c r="Z407" s="6"/>
      <c r="AA407" s="6"/>
      <c r="AB407" s="6"/>
      <c r="AC407" s="6"/>
      <c r="AD407" s="6"/>
    </row>
    <row r="408" ht="14.25" hidden="1" customHeight="1">
      <c r="A408" s="196"/>
      <c r="B408" s="7"/>
      <c r="C408" s="7"/>
      <c r="D408" s="7"/>
      <c r="E408" s="136"/>
      <c r="F408" s="136"/>
      <c r="G408" s="136"/>
      <c r="H408" s="136"/>
      <c r="I408" s="136"/>
      <c r="J408" s="136"/>
      <c r="K408" s="136"/>
      <c r="L408" s="137"/>
      <c r="M408" s="136"/>
      <c r="N408" s="136"/>
      <c r="O408" s="197"/>
      <c r="P408" s="6"/>
      <c r="Q408" s="6"/>
      <c r="R408" s="6"/>
      <c r="S408" s="6"/>
      <c r="T408" s="6"/>
      <c r="U408" s="6"/>
      <c r="V408" s="6"/>
      <c r="W408" s="6"/>
      <c r="X408" s="46"/>
      <c r="Y408" s="6"/>
      <c r="Z408" s="6"/>
      <c r="AA408" s="6"/>
      <c r="AB408" s="6"/>
      <c r="AC408" s="6"/>
      <c r="AD408" s="6"/>
    </row>
    <row r="409" ht="14.25" hidden="1" customHeight="1">
      <c r="A409" s="196"/>
      <c r="B409" s="7"/>
      <c r="C409" s="7"/>
      <c r="D409" s="7"/>
      <c r="E409" s="136"/>
      <c r="F409" s="136"/>
      <c r="G409" s="136"/>
      <c r="H409" s="136"/>
      <c r="I409" s="136"/>
      <c r="J409" s="136"/>
      <c r="K409" s="136"/>
      <c r="L409" s="137"/>
      <c r="M409" s="136"/>
      <c r="N409" s="136"/>
      <c r="O409" s="197"/>
      <c r="P409" s="6"/>
      <c r="Q409" s="6"/>
      <c r="R409" s="6"/>
      <c r="S409" s="6"/>
      <c r="T409" s="6"/>
      <c r="U409" s="6"/>
      <c r="V409" s="6"/>
      <c r="W409" s="6"/>
      <c r="X409" s="46"/>
      <c r="Y409" s="6"/>
      <c r="Z409" s="6"/>
      <c r="AA409" s="6"/>
      <c r="AB409" s="6"/>
      <c r="AC409" s="6"/>
      <c r="AD409" s="6"/>
    </row>
    <row r="410" ht="14.25" hidden="1" customHeight="1">
      <c r="A410" s="196"/>
      <c r="B410" s="7"/>
      <c r="C410" s="7"/>
      <c r="D410" s="7"/>
      <c r="E410" s="136"/>
      <c r="F410" s="136"/>
      <c r="G410" s="136"/>
      <c r="H410" s="136"/>
      <c r="I410" s="136"/>
      <c r="J410" s="136"/>
      <c r="K410" s="136"/>
      <c r="L410" s="137"/>
      <c r="M410" s="136"/>
      <c r="N410" s="136"/>
      <c r="O410" s="197"/>
      <c r="P410" s="6"/>
      <c r="Q410" s="6"/>
      <c r="R410" s="6"/>
      <c r="S410" s="6"/>
      <c r="T410" s="6"/>
      <c r="U410" s="6"/>
      <c r="V410" s="6"/>
      <c r="W410" s="6"/>
      <c r="X410" s="46"/>
      <c r="Y410" s="6"/>
      <c r="Z410" s="6"/>
      <c r="AA410" s="6"/>
      <c r="AB410" s="6"/>
      <c r="AC410" s="6"/>
      <c r="AD410" s="6"/>
    </row>
    <row r="411" ht="14.25" hidden="1" customHeight="1">
      <c r="A411" s="196"/>
      <c r="B411" s="7"/>
      <c r="C411" s="7"/>
      <c r="D411" s="7"/>
      <c r="E411" s="136"/>
      <c r="F411" s="136"/>
      <c r="G411" s="136"/>
      <c r="H411" s="136"/>
      <c r="I411" s="136"/>
      <c r="J411" s="136"/>
      <c r="K411" s="136"/>
      <c r="L411" s="137"/>
      <c r="M411" s="136"/>
      <c r="N411" s="136"/>
      <c r="O411" s="197"/>
      <c r="P411" s="6"/>
      <c r="Q411" s="6"/>
      <c r="R411" s="6"/>
      <c r="S411" s="6"/>
      <c r="T411" s="6"/>
      <c r="U411" s="6"/>
      <c r="V411" s="6"/>
      <c r="W411" s="6"/>
      <c r="X411" s="46"/>
      <c r="Y411" s="6"/>
      <c r="Z411" s="6"/>
      <c r="AA411" s="6"/>
      <c r="AB411" s="6"/>
      <c r="AC411" s="6"/>
      <c r="AD411" s="6"/>
    </row>
    <row r="412" ht="14.25" hidden="1" customHeight="1">
      <c r="A412" s="196"/>
      <c r="B412" s="7"/>
      <c r="C412" s="7"/>
      <c r="D412" s="7"/>
      <c r="E412" s="136"/>
      <c r="F412" s="136"/>
      <c r="G412" s="136"/>
      <c r="H412" s="136"/>
      <c r="I412" s="136"/>
      <c r="J412" s="136"/>
      <c r="K412" s="136"/>
      <c r="L412" s="137"/>
      <c r="M412" s="136"/>
      <c r="N412" s="136"/>
      <c r="O412" s="197"/>
      <c r="P412" s="6"/>
      <c r="Q412" s="6"/>
      <c r="R412" s="6"/>
      <c r="S412" s="6"/>
      <c r="T412" s="6"/>
      <c r="U412" s="6"/>
      <c r="V412" s="6"/>
      <c r="W412" s="6"/>
      <c r="X412" s="46"/>
      <c r="Y412" s="6"/>
      <c r="Z412" s="6"/>
      <c r="AA412" s="6"/>
      <c r="AB412" s="6"/>
      <c r="AC412" s="6"/>
      <c r="AD412" s="6"/>
    </row>
    <row r="413" ht="14.25" hidden="1" customHeight="1">
      <c r="A413" s="196"/>
      <c r="B413" s="7"/>
      <c r="C413" s="7"/>
      <c r="D413" s="7"/>
      <c r="E413" s="136"/>
      <c r="F413" s="136"/>
      <c r="G413" s="136"/>
      <c r="H413" s="136"/>
      <c r="I413" s="136"/>
      <c r="J413" s="136"/>
      <c r="K413" s="136"/>
      <c r="L413" s="137"/>
      <c r="M413" s="136"/>
      <c r="N413" s="136"/>
      <c r="O413" s="197"/>
      <c r="P413" s="6"/>
      <c r="Q413" s="6"/>
      <c r="R413" s="6"/>
      <c r="S413" s="6"/>
      <c r="T413" s="6"/>
      <c r="U413" s="6"/>
      <c r="V413" s="6"/>
      <c r="W413" s="6"/>
      <c r="X413" s="46"/>
      <c r="Y413" s="6"/>
      <c r="Z413" s="6"/>
      <c r="AA413" s="6"/>
      <c r="AB413" s="6"/>
      <c r="AC413" s="6"/>
      <c r="AD413" s="6"/>
    </row>
    <row r="414" ht="14.25" hidden="1" customHeight="1">
      <c r="A414" s="196"/>
      <c r="B414" s="7"/>
      <c r="C414" s="7"/>
      <c r="D414" s="7"/>
      <c r="E414" s="136"/>
      <c r="F414" s="136"/>
      <c r="G414" s="136"/>
      <c r="H414" s="136"/>
      <c r="I414" s="136"/>
      <c r="J414" s="136"/>
      <c r="K414" s="136"/>
      <c r="L414" s="137"/>
      <c r="M414" s="136"/>
      <c r="N414" s="136"/>
      <c r="O414" s="197"/>
      <c r="P414" s="6"/>
      <c r="Q414" s="6"/>
      <c r="R414" s="6"/>
      <c r="S414" s="6"/>
      <c r="T414" s="6"/>
      <c r="U414" s="6"/>
      <c r="V414" s="6"/>
      <c r="W414" s="6"/>
      <c r="X414" s="46"/>
      <c r="Y414" s="6"/>
      <c r="Z414" s="6"/>
      <c r="AA414" s="6"/>
      <c r="AB414" s="6"/>
      <c r="AC414" s="6"/>
      <c r="AD414" s="6"/>
    </row>
    <row r="415" ht="14.25" hidden="1" customHeight="1">
      <c r="A415" s="196"/>
      <c r="B415" s="7"/>
      <c r="C415" s="7"/>
      <c r="D415" s="7"/>
      <c r="E415" s="136"/>
      <c r="F415" s="136"/>
      <c r="G415" s="136"/>
      <c r="H415" s="136"/>
      <c r="I415" s="136"/>
      <c r="J415" s="136"/>
      <c r="K415" s="136"/>
      <c r="L415" s="137"/>
      <c r="M415" s="136"/>
      <c r="N415" s="136"/>
      <c r="O415" s="197"/>
      <c r="P415" s="6"/>
      <c r="Q415" s="6"/>
      <c r="R415" s="6"/>
      <c r="S415" s="6"/>
      <c r="T415" s="6"/>
      <c r="U415" s="6"/>
      <c r="V415" s="6"/>
      <c r="W415" s="6"/>
      <c r="X415" s="46"/>
      <c r="Y415" s="6"/>
      <c r="Z415" s="6"/>
      <c r="AA415" s="6"/>
      <c r="AB415" s="6"/>
      <c r="AC415" s="6"/>
      <c r="AD415" s="6"/>
    </row>
    <row r="416" ht="14.25" hidden="1" customHeight="1">
      <c r="A416" s="196"/>
      <c r="B416" s="7"/>
      <c r="C416" s="7"/>
      <c r="D416" s="7"/>
      <c r="E416" s="136"/>
      <c r="F416" s="136"/>
      <c r="G416" s="136"/>
      <c r="H416" s="136"/>
      <c r="I416" s="136"/>
      <c r="J416" s="136"/>
      <c r="K416" s="136"/>
      <c r="L416" s="137"/>
      <c r="M416" s="136"/>
      <c r="N416" s="136"/>
      <c r="O416" s="197"/>
      <c r="P416" s="6"/>
      <c r="Q416" s="6"/>
      <c r="R416" s="6"/>
      <c r="S416" s="6"/>
      <c r="T416" s="6"/>
      <c r="U416" s="6"/>
      <c r="V416" s="6"/>
      <c r="W416" s="6"/>
      <c r="X416" s="46"/>
      <c r="Y416" s="6"/>
      <c r="Z416" s="6"/>
      <c r="AA416" s="6"/>
      <c r="AB416" s="6"/>
      <c r="AC416" s="6"/>
      <c r="AD416" s="6"/>
    </row>
    <row r="417" ht="14.25" hidden="1" customHeight="1">
      <c r="A417" s="196"/>
      <c r="B417" s="7"/>
      <c r="C417" s="7"/>
      <c r="D417" s="7"/>
      <c r="E417" s="136"/>
      <c r="F417" s="136"/>
      <c r="G417" s="136"/>
      <c r="H417" s="136"/>
      <c r="I417" s="136"/>
      <c r="J417" s="136"/>
      <c r="K417" s="136"/>
      <c r="L417" s="137"/>
      <c r="M417" s="136"/>
      <c r="N417" s="136"/>
      <c r="O417" s="197"/>
      <c r="P417" s="6"/>
      <c r="Q417" s="6"/>
      <c r="R417" s="6"/>
      <c r="S417" s="6"/>
      <c r="T417" s="6"/>
      <c r="U417" s="6"/>
      <c r="V417" s="6"/>
      <c r="W417" s="6"/>
      <c r="X417" s="46"/>
      <c r="Y417" s="6"/>
      <c r="Z417" s="6"/>
      <c r="AA417" s="6"/>
      <c r="AB417" s="6"/>
      <c r="AC417" s="6"/>
      <c r="AD417" s="6"/>
    </row>
    <row r="418" ht="14.25" hidden="1" customHeight="1">
      <c r="A418" s="196"/>
      <c r="B418" s="7"/>
      <c r="C418" s="7"/>
      <c r="D418" s="7"/>
      <c r="E418" s="136"/>
      <c r="F418" s="136"/>
      <c r="G418" s="136"/>
      <c r="H418" s="136"/>
      <c r="I418" s="136"/>
      <c r="J418" s="136"/>
      <c r="K418" s="136"/>
      <c r="L418" s="137"/>
      <c r="M418" s="136"/>
      <c r="N418" s="136"/>
      <c r="O418" s="197"/>
      <c r="P418" s="6"/>
      <c r="Q418" s="6"/>
      <c r="R418" s="6"/>
      <c r="S418" s="6"/>
      <c r="T418" s="6"/>
      <c r="U418" s="6"/>
      <c r="V418" s="6"/>
      <c r="W418" s="6"/>
      <c r="X418" s="46"/>
      <c r="Y418" s="6"/>
      <c r="Z418" s="6"/>
      <c r="AA418" s="6"/>
      <c r="AB418" s="6"/>
      <c r="AC418" s="6"/>
      <c r="AD418" s="6"/>
    </row>
    <row r="419" ht="14.25" hidden="1" customHeight="1">
      <c r="A419" s="196"/>
      <c r="B419" s="7"/>
      <c r="C419" s="7"/>
      <c r="D419" s="7"/>
      <c r="E419" s="136"/>
      <c r="F419" s="136"/>
      <c r="G419" s="136"/>
      <c r="H419" s="136"/>
      <c r="I419" s="136"/>
      <c r="J419" s="136"/>
      <c r="K419" s="136"/>
      <c r="L419" s="137"/>
      <c r="M419" s="136"/>
      <c r="N419" s="136"/>
      <c r="O419" s="197"/>
      <c r="P419" s="6"/>
      <c r="Q419" s="6"/>
      <c r="R419" s="6"/>
      <c r="S419" s="6"/>
      <c r="T419" s="6"/>
      <c r="U419" s="6"/>
      <c r="V419" s="6"/>
      <c r="W419" s="6"/>
      <c r="X419" s="46"/>
      <c r="Y419" s="6"/>
      <c r="Z419" s="6"/>
      <c r="AA419" s="6"/>
      <c r="AB419" s="6"/>
      <c r="AC419" s="6"/>
      <c r="AD419" s="6"/>
    </row>
    <row r="420" ht="14.25" hidden="1" customHeight="1">
      <c r="A420" s="196"/>
      <c r="B420" s="7"/>
      <c r="C420" s="7"/>
      <c r="D420" s="7"/>
      <c r="E420" s="136"/>
      <c r="F420" s="136"/>
      <c r="G420" s="136"/>
      <c r="H420" s="136"/>
      <c r="I420" s="136"/>
      <c r="J420" s="136"/>
      <c r="K420" s="136"/>
      <c r="L420" s="137"/>
      <c r="M420" s="136"/>
      <c r="N420" s="136"/>
      <c r="O420" s="197"/>
      <c r="P420" s="6"/>
      <c r="Q420" s="6"/>
      <c r="R420" s="6"/>
      <c r="S420" s="6"/>
      <c r="T420" s="6"/>
      <c r="U420" s="6"/>
      <c r="V420" s="6"/>
      <c r="W420" s="6"/>
      <c r="X420" s="46"/>
      <c r="Y420" s="6"/>
      <c r="Z420" s="6"/>
      <c r="AA420" s="6"/>
      <c r="AB420" s="6"/>
      <c r="AC420" s="6"/>
      <c r="AD420" s="6"/>
    </row>
    <row r="421" ht="14.25" hidden="1" customHeight="1">
      <c r="A421" s="196"/>
      <c r="B421" s="7"/>
      <c r="C421" s="7"/>
      <c r="D421" s="7"/>
      <c r="E421" s="136"/>
      <c r="F421" s="136"/>
      <c r="G421" s="136"/>
      <c r="H421" s="136"/>
      <c r="I421" s="136"/>
      <c r="J421" s="136"/>
      <c r="K421" s="136"/>
      <c r="L421" s="137"/>
      <c r="M421" s="136"/>
      <c r="N421" s="136"/>
      <c r="O421" s="197"/>
      <c r="P421" s="6"/>
      <c r="Q421" s="6"/>
      <c r="R421" s="6"/>
      <c r="S421" s="6"/>
      <c r="T421" s="6"/>
      <c r="U421" s="6"/>
      <c r="V421" s="6"/>
      <c r="W421" s="6"/>
      <c r="X421" s="46"/>
      <c r="Y421" s="6"/>
      <c r="Z421" s="6"/>
      <c r="AA421" s="6"/>
      <c r="AB421" s="6"/>
      <c r="AC421" s="6"/>
      <c r="AD421" s="6"/>
    </row>
    <row r="422" ht="14.25" hidden="1" customHeight="1">
      <c r="A422" s="196"/>
      <c r="B422" s="7"/>
      <c r="C422" s="7"/>
      <c r="D422" s="7"/>
      <c r="E422" s="136"/>
      <c r="F422" s="136"/>
      <c r="G422" s="136"/>
      <c r="H422" s="136"/>
      <c r="I422" s="136"/>
      <c r="J422" s="136"/>
      <c r="K422" s="136"/>
      <c r="L422" s="137"/>
      <c r="M422" s="136"/>
      <c r="N422" s="136"/>
      <c r="O422" s="197"/>
      <c r="P422" s="6"/>
      <c r="Q422" s="6"/>
      <c r="R422" s="6"/>
      <c r="S422" s="6"/>
      <c r="T422" s="6"/>
      <c r="U422" s="6"/>
      <c r="V422" s="6"/>
      <c r="W422" s="6"/>
      <c r="X422" s="46"/>
      <c r="Y422" s="6"/>
      <c r="Z422" s="6"/>
      <c r="AA422" s="6"/>
      <c r="AB422" s="6"/>
      <c r="AC422" s="6"/>
      <c r="AD422" s="6"/>
    </row>
    <row r="423" ht="14.25" hidden="1" customHeight="1">
      <c r="A423" s="196"/>
      <c r="B423" s="7"/>
      <c r="C423" s="7"/>
      <c r="D423" s="7"/>
      <c r="E423" s="136"/>
      <c r="F423" s="136"/>
      <c r="G423" s="136"/>
      <c r="H423" s="136"/>
      <c r="I423" s="136"/>
      <c r="J423" s="136"/>
      <c r="K423" s="136"/>
      <c r="L423" s="137"/>
      <c r="M423" s="136"/>
      <c r="N423" s="136"/>
      <c r="O423" s="197"/>
      <c r="P423" s="6"/>
      <c r="Q423" s="6"/>
      <c r="R423" s="6"/>
      <c r="S423" s="6"/>
      <c r="T423" s="6"/>
      <c r="U423" s="6"/>
      <c r="V423" s="6"/>
      <c r="W423" s="6"/>
      <c r="X423" s="46"/>
      <c r="Y423" s="6"/>
      <c r="Z423" s="6"/>
      <c r="AA423" s="6"/>
      <c r="AB423" s="6"/>
      <c r="AC423" s="6"/>
      <c r="AD423" s="6"/>
    </row>
    <row r="424" ht="14.25" hidden="1" customHeight="1">
      <c r="A424" s="196"/>
      <c r="B424" s="7"/>
      <c r="C424" s="7"/>
      <c r="D424" s="7"/>
      <c r="E424" s="136"/>
      <c r="F424" s="136"/>
      <c r="G424" s="136"/>
      <c r="H424" s="136"/>
      <c r="I424" s="136"/>
      <c r="J424" s="136"/>
      <c r="K424" s="136"/>
      <c r="L424" s="137"/>
      <c r="M424" s="136"/>
      <c r="N424" s="136"/>
      <c r="O424" s="197"/>
      <c r="P424" s="6"/>
      <c r="Q424" s="6"/>
      <c r="R424" s="6"/>
      <c r="S424" s="6"/>
      <c r="T424" s="6"/>
      <c r="U424" s="6"/>
      <c r="V424" s="6"/>
      <c r="W424" s="6"/>
      <c r="X424" s="46"/>
      <c r="Y424" s="6"/>
      <c r="Z424" s="6"/>
      <c r="AA424" s="6"/>
      <c r="AB424" s="6"/>
      <c r="AC424" s="6"/>
      <c r="AD424" s="6"/>
    </row>
    <row r="425" ht="14.25" hidden="1" customHeight="1">
      <c r="A425" s="196"/>
      <c r="B425" s="7"/>
      <c r="C425" s="7"/>
      <c r="D425" s="7"/>
      <c r="E425" s="136"/>
      <c r="F425" s="136"/>
      <c r="G425" s="136"/>
      <c r="H425" s="136"/>
      <c r="I425" s="136"/>
      <c r="J425" s="136"/>
      <c r="K425" s="136"/>
      <c r="L425" s="137"/>
      <c r="M425" s="136"/>
      <c r="N425" s="136"/>
      <c r="O425" s="197"/>
      <c r="P425" s="6"/>
      <c r="Q425" s="6"/>
      <c r="R425" s="6"/>
      <c r="S425" s="6"/>
      <c r="T425" s="6"/>
      <c r="U425" s="6"/>
      <c r="V425" s="6"/>
      <c r="W425" s="6"/>
      <c r="X425" s="46"/>
      <c r="Y425" s="6"/>
      <c r="Z425" s="6"/>
      <c r="AA425" s="6"/>
      <c r="AB425" s="6"/>
      <c r="AC425" s="6"/>
      <c r="AD425" s="6"/>
    </row>
    <row r="426" ht="14.25" hidden="1" customHeight="1">
      <c r="A426" s="196"/>
      <c r="B426" s="7"/>
      <c r="C426" s="7"/>
      <c r="D426" s="7"/>
      <c r="E426" s="136"/>
      <c r="F426" s="136"/>
      <c r="G426" s="136"/>
      <c r="H426" s="136"/>
      <c r="I426" s="136"/>
      <c r="J426" s="136"/>
      <c r="K426" s="136"/>
      <c r="L426" s="137"/>
      <c r="M426" s="136"/>
      <c r="N426" s="136"/>
      <c r="O426" s="197"/>
      <c r="P426" s="6"/>
      <c r="Q426" s="6"/>
      <c r="R426" s="6"/>
      <c r="S426" s="6"/>
      <c r="T426" s="6"/>
      <c r="U426" s="6"/>
      <c r="V426" s="6"/>
      <c r="W426" s="6"/>
      <c r="X426" s="46"/>
      <c r="Y426" s="6"/>
      <c r="Z426" s="6"/>
      <c r="AA426" s="6"/>
      <c r="AB426" s="6"/>
      <c r="AC426" s="6"/>
      <c r="AD426" s="6"/>
    </row>
    <row r="427" ht="14.25" hidden="1" customHeight="1">
      <c r="A427" s="196"/>
      <c r="B427" s="7"/>
      <c r="C427" s="7"/>
      <c r="D427" s="7"/>
      <c r="E427" s="136"/>
      <c r="F427" s="136"/>
      <c r="G427" s="136"/>
      <c r="H427" s="136"/>
      <c r="I427" s="136"/>
      <c r="J427" s="136"/>
      <c r="K427" s="136"/>
      <c r="L427" s="137"/>
      <c r="M427" s="136"/>
      <c r="N427" s="136"/>
      <c r="O427" s="197"/>
      <c r="P427" s="6"/>
      <c r="Q427" s="6"/>
      <c r="R427" s="6"/>
      <c r="S427" s="6"/>
      <c r="T427" s="6"/>
      <c r="U427" s="6"/>
      <c r="V427" s="6"/>
      <c r="W427" s="6"/>
      <c r="X427" s="46"/>
      <c r="Y427" s="6"/>
      <c r="Z427" s="6"/>
      <c r="AA427" s="6"/>
      <c r="AB427" s="6"/>
      <c r="AC427" s="6"/>
      <c r="AD427" s="6"/>
    </row>
    <row r="428" ht="14.25" hidden="1" customHeight="1">
      <c r="A428" s="196"/>
      <c r="B428" s="7"/>
      <c r="C428" s="7"/>
      <c r="D428" s="7"/>
      <c r="E428" s="136"/>
      <c r="F428" s="136"/>
      <c r="G428" s="136"/>
      <c r="H428" s="136"/>
      <c r="I428" s="136"/>
      <c r="J428" s="136"/>
      <c r="K428" s="136"/>
      <c r="L428" s="137"/>
      <c r="M428" s="136"/>
      <c r="N428" s="136"/>
      <c r="O428" s="197"/>
      <c r="P428" s="6"/>
      <c r="Q428" s="6"/>
      <c r="R428" s="6"/>
      <c r="S428" s="6"/>
      <c r="T428" s="6"/>
      <c r="U428" s="6"/>
      <c r="V428" s="6"/>
      <c r="W428" s="6"/>
      <c r="X428" s="46"/>
      <c r="Y428" s="6"/>
      <c r="Z428" s="6"/>
      <c r="AA428" s="6"/>
      <c r="AB428" s="6"/>
      <c r="AC428" s="6"/>
      <c r="AD428" s="6"/>
    </row>
    <row r="429" ht="14.25" hidden="1" customHeight="1">
      <c r="A429" s="196"/>
      <c r="B429" s="7"/>
      <c r="C429" s="7"/>
      <c r="D429" s="7"/>
      <c r="E429" s="136"/>
      <c r="F429" s="136"/>
      <c r="G429" s="136"/>
      <c r="H429" s="136"/>
      <c r="I429" s="136"/>
      <c r="J429" s="136"/>
      <c r="K429" s="136"/>
      <c r="L429" s="137"/>
      <c r="M429" s="136"/>
      <c r="N429" s="136"/>
      <c r="O429" s="197"/>
      <c r="P429" s="6"/>
      <c r="Q429" s="6"/>
      <c r="R429" s="6"/>
      <c r="S429" s="6"/>
      <c r="T429" s="6"/>
      <c r="U429" s="6"/>
      <c r="V429" s="6"/>
      <c r="W429" s="6"/>
      <c r="X429" s="46"/>
      <c r="Y429" s="6"/>
      <c r="Z429" s="6"/>
      <c r="AA429" s="6"/>
      <c r="AB429" s="6"/>
      <c r="AC429" s="6"/>
      <c r="AD429" s="6"/>
    </row>
    <row r="430" ht="14.25" hidden="1" customHeight="1">
      <c r="A430" s="196"/>
      <c r="B430" s="7"/>
      <c r="C430" s="7"/>
      <c r="D430" s="7"/>
      <c r="E430" s="136"/>
      <c r="F430" s="136"/>
      <c r="G430" s="136"/>
      <c r="H430" s="136"/>
      <c r="I430" s="136"/>
      <c r="J430" s="136"/>
      <c r="K430" s="136"/>
      <c r="L430" s="137"/>
      <c r="M430" s="136"/>
      <c r="N430" s="136"/>
      <c r="O430" s="197"/>
      <c r="P430" s="6"/>
      <c r="Q430" s="6"/>
      <c r="R430" s="6"/>
      <c r="S430" s="6"/>
      <c r="T430" s="6"/>
      <c r="U430" s="6"/>
      <c r="V430" s="6"/>
      <c r="W430" s="6"/>
      <c r="X430" s="46"/>
      <c r="Y430" s="6"/>
      <c r="Z430" s="6"/>
      <c r="AA430" s="6"/>
      <c r="AB430" s="6"/>
      <c r="AC430" s="6"/>
      <c r="AD430" s="6"/>
    </row>
    <row r="431" ht="14.25" hidden="1" customHeight="1">
      <c r="A431" s="196"/>
      <c r="B431" s="7"/>
      <c r="C431" s="7"/>
      <c r="D431" s="7"/>
      <c r="E431" s="136"/>
      <c r="F431" s="136"/>
      <c r="G431" s="136"/>
      <c r="H431" s="136"/>
      <c r="I431" s="136"/>
      <c r="J431" s="136"/>
      <c r="K431" s="136"/>
      <c r="L431" s="137"/>
      <c r="M431" s="136"/>
      <c r="N431" s="136"/>
      <c r="O431" s="197"/>
      <c r="P431" s="6"/>
      <c r="Q431" s="6"/>
      <c r="R431" s="6"/>
      <c r="S431" s="6"/>
      <c r="T431" s="6"/>
      <c r="U431" s="6"/>
      <c r="V431" s="6"/>
      <c r="W431" s="6"/>
      <c r="X431" s="46"/>
      <c r="Y431" s="6"/>
      <c r="Z431" s="6"/>
      <c r="AA431" s="6"/>
      <c r="AB431" s="6"/>
      <c r="AC431" s="6"/>
      <c r="AD431" s="6"/>
    </row>
    <row r="432" ht="14.25" hidden="1" customHeight="1">
      <c r="A432" s="196"/>
      <c r="B432" s="7"/>
      <c r="C432" s="7"/>
      <c r="D432" s="7"/>
      <c r="E432" s="136"/>
      <c r="F432" s="136"/>
      <c r="G432" s="136"/>
      <c r="H432" s="136"/>
      <c r="I432" s="136"/>
      <c r="J432" s="136"/>
      <c r="K432" s="136"/>
      <c r="L432" s="137"/>
      <c r="M432" s="136"/>
      <c r="N432" s="136"/>
      <c r="O432" s="197"/>
      <c r="P432" s="6"/>
      <c r="Q432" s="6"/>
      <c r="R432" s="6"/>
      <c r="S432" s="6"/>
      <c r="T432" s="6"/>
      <c r="U432" s="6"/>
      <c r="V432" s="6"/>
      <c r="W432" s="6"/>
      <c r="X432" s="46"/>
      <c r="Y432" s="6"/>
      <c r="Z432" s="6"/>
      <c r="AA432" s="6"/>
      <c r="AB432" s="6"/>
      <c r="AC432" s="6"/>
      <c r="AD432" s="6"/>
    </row>
    <row r="433" ht="14.25" hidden="1" customHeight="1">
      <c r="A433" s="196"/>
      <c r="B433" s="7"/>
      <c r="C433" s="7"/>
      <c r="D433" s="7"/>
      <c r="E433" s="136"/>
      <c r="F433" s="136"/>
      <c r="G433" s="136"/>
      <c r="H433" s="136"/>
      <c r="I433" s="136"/>
      <c r="J433" s="136"/>
      <c r="K433" s="136"/>
      <c r="L433" s="137"/>
      <c r="M433" s="136"/>
      <c r="N433" s="136"/>
      <c r="O433" s="197"/>
      <c r="P433" s="6"/>
      <c r="Q433" s="6"/>
      <c r="R433" s="6"/>
      <c r="S433" s="6"/>
      <c r="T433" s="6"/>
      <c r="U433" s="6"/>
      <c r="V433" s="6"/>
      <c r="W433" s="6"/>
      <c r="X433" s="46"/>
      <c r="Y433" s="6"/>
      <c r="Z433" s="6"/>
      <c r="AA433" s="6"/>
      <c r="AB433" s="6"/>
      <c r="AC433" s="6"/>
      <c r="AD433" s="6"/>
    </row>
    <row r="434" ht="14.25" hidden="1" customHeight="1">
      <c r="A434" s="196"/>
      <c r="B434" s="7"/>
      <c r="C434" s="7"/>
      <c r="D434" s="7"/>
      <c r="E434" s="136"/>
      <c r="F434" s="136"/>
      <c r="G434" s="136"/>
      <c r="H434" s="136"/>
      <c r="I434" s="136"/>
      <c r="J434" s="136"/>
      <c r="K434" s="136"/>
      <c r="L434" s="137"/>
      <c r="M434" s="136"/>
      <c r="N434" s="136"/>
      <c r="O434" s="197"/>
      <c r="P434" s="6"/>
      <c r="Q434" s="6"/>
      <c r="R434" s="6"/>
      <c r="S434" s="6"/>
      <c r="T434" s="6"/>
      <c r="U434" s="6"/>
      <c r="V434" s="6"/>
      <c r="W434" s="6"/>
      <c r="X434" s="46"/>
      <c r="Y434" s="6"/>
      <c r="Z434" s="6"/>
      <c r="AA434" s="6"/>
      <c r="AB434" s="6"/>
      <c r="AC434" s="6"/>
      <c r="AD434" s="6"/>
    </row>
    <row r="435" ht="14.25" hidden="1" customHeight="1">
      <c r="A435" s="196"/>
      <c r="B435" s="7"/>
      <c r="C435" s="7"/>
      <c r="D435" s="7"/>
      <c r="E435" s="136"/>
      <c r="F435" s="136"/>
      <c r="G435" s="136"/>
      <c r="H435" s="136"/>
      <c r="I435" s="136"/>
      <c r="J435" s="136"/>
      <c r="K435" s="136"/>
      <c r="L435" s="137"/>
      <c r="M435" s="136"/>
      <c r="N435" s="136"/>
      <c r="O435" s="197"/>
      <c r="P435" s="6"/>
      <c r="Q435" s="6"/>
      <c r="R435" s="6"/>
      <c r="S435" s="6"/>
      <c r="T435" s="6"/>
      <c r="U435" s="6"/>
      <c r="V435" s="6"/>
      <c r="W435" s="6"/>
      <c r="X435" s="46"/>
      <c r="Y435" s="6"/>
      <c r="Z435" s="6"/>
      <c r="AA435" s="6"/>
      <c r="AB435" s="6"/>
      <c r="AC435" s="6"/>
      <c r="AD435" s="6"/>
    </row>
    <row r="436" ht="14.25" hidden="1" customHeight="1">
      <c r="A436" s="196"/>
      <c r="B436" s="7"/>
      <c r="C436" s="7"/>
      <c r="D436" s="7"/>
      <c r="E436" s="136"/>
      <c r="F436" s="136"/>
      <c r="G436" s="136"/>
      <c r="H436" s="136"/>
      <c r="I436" s="136"/>
      <c r="J436" s="136"/>
      <c r="K436" s="136"/>
      <c r="L436" s="137"/>
      <c r="M436" s="136"/>
      <c r="N436" s="136"/>
      <c r="O436" s="197"/>
      <c r="P436" s="6"/>
      <c r="Q436" s="6"/>
      <c r="R436" s="6"/>
      <c r="S436" s="6"/>
      <c r="T436" s="6"/>
      <c r="U436" s="6"/>
      <c r="V436" s="6"/>
      <c r="W436" s="6"/>
      <c r="X436" s="46"/>
      <c r="Y436" s="6"/>
      <c r="Z436" s="6"/>
      <c r="AA436" s="6"/>
      <c r="AB436" s="6"/>
      <c r="AC436" s="6"/>
      <c r="AD436" s="6"/>
    </row>
    <row r="437" ht="14.25" hidden="1" customHeight="1">
      <c r="A437" s="196"/>
      <c r="B437" s="7"/>
      <c r="C437" s="7"/>
      <c r="D437" s="7"/>
      <c r="E437" s="136"/>
      <c r="F437" s="136"/>
      <c r="G437" s="136"/>
      <c r="H437" s="136"/>
      <c r="I437" s="136"/>
      <c r="J437" s="136"/>
      <c r="K437" s="136"/>
      <c r="L437" s="137"/>
      <c r="M437" s="136"/>
      <c r="N437" s="136"/>
      <c r="O437" s="197"/>
      <c r="P437" s="6"/>
      <c r="Q437" s="6"/>
      <c r="R437" s="6"/>
      <c r="S437" s="6"/>
      <c r="T437" s="6"/>
      <c r="U437" s="6"/>
      <c r="V437" s="6"/>
      <c r="W437" s="6"/>
      <c r="X437" s="46"/>
      <c r="Y437" s="6"/>
      <c r="Z437" s="6"/>
      <c r="AA437" s="6"/>
      <c r="AB437" s="6"/>
      <c r="AC437" s="6"/>
      <c r="AD437" s="6"/>
    </row>
    <row r="438" ht="14.25" hidden="1" customHeight="1">
      <c r="A438" s="196"/>
      <c r="B438" s="7"/>
      <c r="C438" s="7"/>
      <c r="D438" s="7"/>
      <c r="E438" s="136"/>
      <c r="F438" s="136"/>
      <c r="G438" s="136"/>
      <c r="H438" s="136"/>
      <c r="I438" s="136"/>
      <c r="J438" s="136"/>
      <c r="K438" s="136"/>
      <c r="L438" s="137"/>
      <c r="M438" s="136"/>
      <c r="N438" s="136"/>
      <c r="O438" s="197"/>
      <c r="P438" s="6"/>
      <c r="Q438" s="6"/>
      <c r="R438" s="6"/>
      <c r="S438" s="6"/>
      <c r="T438" s="6"/>
      <c r="U438" s="6"/>
      <c r="V438" s="6"/>
      <c r="W438" s="6"/>
      <c r="X438" s="46"/>
      <c r="Y438" s="6"/>
      <c r="Z438" s="6"/>
      <c r="AA438" s="6"/>
      <c r="AB438" s="6"/>
      <c r="AC438" s="6"/>
      <c r="AD438" s="6"/>
    </row>
    <row r="439" ht="14.25" hidden="1" customHeight="1">
      <c r="A439" s="196"/>
      <c r="B439" s="7"/>
      <c r="C439" s="7"/>
      <c r="D439" s="7"/>
      <c r="E439" s="136"/>
      <c r="F439" s="136"/>
      <c r="G439" s="136"/>
      <c r="H439" s="136"/>
      <c r="I439" s="136"/>
      <c r="J439" s="136"/>
      <c r="K439" s="136"/>
      <c r="L439" s="137"/>
      <c r="M439" s="136"/>
      <c r="N439" s="136"/>
      <c r="O439" s="197"/>
      <c r="P439" s="6"/>
      <c r="Q439" s="6"/>
      <c r="R439" s="6"/>
      <c r="S439" s="6"/>
      <c r="T439" s="6"/>
      <c r="U439" s="6"/>
      <c r="V439" s="6"/>
      <c r="W439" s="6"/>
      <c r="X439" s="46"/>
      <c r="Y439" s="6"/>
      <c r="Z439" s="6"/>
      <c r="AA439" s="6"/>
      <c r="AB439" s="6"/>
      <c r="AC439" s="6"/>
      <c r="AD439" s="6"/>
    </row>
    <row r="440" ht="14.25" hidden="1" customHeight="1">
      <c r="A440" s="196"/>
      <c r="B440" s="7"/>
      <c r="C440" s="7"/>
      <c r="D440" s="7"/>
      <c r="E440" s="136"/>
      <c r="F440" s="136"/>
      <c r="G440" s="136"/>
      <c r="H440" s="136"/>
      <c r="I440" s="136"/>
      <c r="J440" s="136"/>
      <c r="K440" s="136"/>
      <c r="L440" s="137"/>
      <c r="M440" s="136"/>
      <c r="N440" s="136"/>
      <c r="O440" s="197"/>
      <c r="P440" s="6"/>
      <c r="Q440" s="6"/>
      <c r="R440" s="6"/>
      <c r="S440" s="6"/>
      <c r="T440" s="6"/>
      <c r="U440" s="6"/>
      <c r="V440" s="6"/>
      <c r="W440" s="6"/>
      <c r="X440" s="46"/>
      <c r="Y440" s="6"/>
      <c r="Z440" s="6"/>
      <c r="AA440" s="6"/>
      <c r="AB440" s="6"/>
      <c r="AC440" s="6"/>
      <c r="AD440" s="6"/>
    </row>
    <row r="441" ht="14.25" hidden="1" customHeight="1">
      <c r="A441" s="196"/>
      <c r="B441" s="7"/>
      <c r="C441" s="7"/>
      <c r="D441" s="7"/>
      <c r="E441" s="136"/>
      <c r="F441" s="136"/>
      <c r="G441" s="136"/>
      <c r="H441" s="136"/>
      <c r="I441" s="136"/>
      <c r="J441" s="136"/>
      <c r="K441" s="136"/>
      <c r="L441" s="137"/>
      <c r="M441" s="136"/>
      <c r="N441" s="136"/>
      <c r="O441" s="197"/>
      <c r="P441" s="6"/>
      <c r="Q441" s="6"/>
      <c r="R441" s="6"/>
      <c r="S441" s="6"/>
      <c r="T441" s="6"/>
      <c r="U441" s="6"/>
      <c r="V441" s="6"/>
      <c r="W441" s="6"/>
      <c r="X441" s="46"/>
      <c r="Y441" s="6"/>
      <c r="Z441" s="6"/>
      <c r="AA441" s="6"/>
      <c r="AB441" s="6"/>
      <c r="AC441" s="6"/>
      <c r="AD441" s="6"/>
    </row>
    <row r="442" ht="14.25" hidden="1" customHeight="1">
      <c r="A442" s="196"/>
      <c r="B442" s="7"/>
      <c r="C442" s="7"/>
      <c r="D442" s="7"/>
      <c r="E442" s="136"/>
      <c r="F442" s="136"/>
      <c r="G442" s="136"/>
      <c r="H442" s="136"/>
      <c r="I442" s="136"/>
      <c r="J442" s="136"/>
      <c r="K442" s="136"/>
      <c r="L442" s="137"/>
      <c r="M442" s="136"/>
      <c r="N442" s="136"/>
      <c r="O442" s="197"/>
      <c r="P442" s="6"/>
      <c r="Q442" s="6"/>
      <c r="R442" s="6"/>
      <c r="S442" s="6"/>
      <c r="T442" s="6"/>
      <c r="U442" s="6"/>
      <c r="V442" s="6"/>
      <c r="W442" s="6"/>
      <c r="X442" s="46"/>
      <c r="Y442" s="6"/>
      <c r="Z442" s="6"/>
      <c r="AA442" s="6"/>
      <c r="AB442" s="6"/>
      <c r="AC442" s="6"/>
      <c r="AD442" s="6"/>
    </row>
    <row r="443" ht="14.25" hidden="1" customHeight="1">
      <c r="A443" s="196"/>
      <c r="B443" s="7"/>
      <c r="C443" s="7"/>
      <c r="D443" s="7"/>
      <c r="E443" s="136"/>
      <c r="F443" s="136"/>
      <c r="G443" s="136"/>
      <c r="H443" s="136"/>
      <c r="I443" s="136"/>
      <c r="J443" s="136"/>
      <c r="K443" s="136"/>
      <c r="L443" s="137"/>
      <c r="M443" s="136"/>
      <c r="N443" s="136"/>
      <c r="O443" s="197"/>
      <c r="P443" s="6"/>
      <c r="Q443" s="6"/>
      <c r="R443" s="6"/>
      <c r="S443" s="6"/>
      <c r="T443" s="6"/>
      <c r="U443" s="6"/>
      <c r="V443" s="6"/>
      <c r="W443" s="6"/>
      <c r="X443" s="46"/>
      <c r="Y443" s="6"/>
      <c r="Z443" s="6"/>
      <c r="AA443" s="6"/>
      <c r="AB443" s="6"/>
      <c r="AC443" s="6"/>
      <c r="AD443" s="6"/>
    </row>
    <row r="444" ht="14.25" hidden="1" customHeight="1">
      <c r="A444" s="196"/>
      <c r="B444" s="7"/>
      <c r="C444" s="7"/>
      <c r="D444" s="7"/>
      <c r="E444" s="136"/>
      <c r="F444" s="136"/>
      <c r="G444" s="136"/>
      <c r="H444" s="136"/>
      <c r="I444" s="136"/>
      <c r="J444" s="136"/>
      <c r="K444" s="136"/>
      <c r="L444" s="137"/>
      <c r="M444" s="136"/>
      <c r="N444" s="136"/>
      <c r="O444" s="197"/>
      <c r="P444" s="6"/>
      <c r="Q444" s="6"/>
      <c r="R444" s="6"/>
      <c r="S444" s="6"/>
      <c r="T444" s="6"/>
      <c r="U444" s="6"/>
      <c r="V444" s="6"/>
      <c r="W444" s="6"/>
      <c r="X444" s="46"/>
      <c r="Y444" s="6"/>
      <c r="Z444" s="6"/>
      <c r="AA444" s="6"/>
      <c r="AB444" s="6"/>
      <c r="AC444" s="6"/>
      <c r="AD444" s="6"/>
    </row>
    <row r="445" ht="14.25" hidden="1" customHeight="1">
      <c r="A445" s="196"/>
      <c r="B445" s="7"/>
      <c r="C445" s="7"/>
      <c r="D445" s="7"/>
      <c r="E445" s="136"/>
      <c r="F445" s="136"/>
      <c r="G445" s="136"/>
      <c r="H445" s="136"/>
      <c r="I445" s="136"/>
      <c r="J445" s="136"/>
      <c r="K445" s="136"/>
      <c r="L445" s="137"/>
      <c r="M445" s="136"/>
      <c r="N445" s="136"/>
      <c r="O445" s="197"/>
      <c r="P445" s="6"/>
      <c r="Q445" s="6"/>
      <c r="R445" s="6"/>
      <c r="S445" s="6"/>
      <c r="T445" s="6"/>
      <c r="U445" s="6"/>
      <c r="V445" s="6"/>
      <c r="W445" s="6"/>
      <c r="X445" s="46"/>
      <c r="Y445" s="6"/>
      <c r="Z445" s="6"/>
      <c r="AA445" s="6"/>
      <c r="AB445" s="6"/>
      <c r="AC445" s="6"/>
      <c r="AD445" s="6"/>
    </row>
    <row r="446" ht="14.25" hidden="1" customHeight="1">
      <c r="A446" s="196"/>
      <c r="B446" s="7"/>
      <c r="C446" s="7"/>
      <c r="D446" s="7"/>
      <c r="E446" s="136"/>
      <c r="F446" s="136"/>
      <c r="G446" s="136"/>
      <c r="H446" s="136"/>
      <c r="I446" s="136"/>
      <c r="J446" s="136"/>
      <c r="K446" s="136"/>
      <c r="L446" s="137"/>
      <c r="M446" s="136"/>
      <c r="N446" s="136"/>
      <c r="O446" s="197"/>
      <c r="P446" s="6"/>
      <c r="Q446" s="6"/>
      <c r="R446" s="6"/>
      <c r="S446" s="6"/>
      <c r="T446" s="6"/>
      <c r="U446" s="6"/>
      <c r="V446" s="6"/>
      <c r="W446" s="6"/>
      <c r="X446" s="46"/>
      <c r="Y446" s="6"/>
      <c r="Z446" s="6"/>
      <c r="AA446" s="6"/>
      <c r="AB446" s="6"/>
      <c r="AC446" s="6"/>
      <c r="AD446" s="6"/>
    </row>
    <row r="447" ht="14.25" hidden="1" customHeight="1">
      <c r="A447" s="196"/>
      <c r="B447" s="7"/>
      <c r="C447" s="7"/>
      <c r="D447" s="7"/>
      <c r="E447" s="136"/>
      <c r="F447" s="136"/>
      <c r="G447" s="136"/>
      <c r="H447" s="136"/>
      <c r="I447" s="136"/>
      <c r="J447" s="136"/>
      <c r="K447" s="136"/>
      <c r="L447" s="137"/>
      <c r="M447" s="136"/>
      <c r="N447" s="136"/>
      <c r="O447" s="197"/>
      <c r="P447" s="6"/>
      <c r="Q447" s="6"/>
      <c r="R447" s="6"/>
      <c r="S447" s="6"/>
      <c r="T447" s="6"/>
      <c r="U447" s="6"/>
      <c r="V447" s="6"/>
      <c r="W447" s="6"/>
      <c r="X447" s="46"/>
      <c r="Y447" s="6"/>
      <c r="Z447" s="6"/>
      <c r="AA447" s="6"/>
      <c r="AB447" s="6"/>
      <c r="AC447" s="6"/>
      <c r="AD447" s="6"/>
    </row>
    <row r="448" ht="14.25" hidden="1" customHeight="1">
      <c r="A448" s="196"/>
      <c r="B448" s="7"/>
      <c r="C448" s="7"/>
      <c r="D448" s="7"/>
      <c r="E448" s="136"/>
      <c r="F448" s="136"/>
      <c r="G448" s="136"/>
      <c r="H448" s="136"/>
      <c r="I448" s="136"/>
      <c r="J448" s="136"/>
      <c r="K448" s="136"/>
      <c r="L448" s="137"/>
      <c r="M448" s="136"/>
      <c r="N448" s="136"/>
      <c r="O448" s="197"/>
      <c r="P448" s="6"/>
      <c r="Q448" s="6"/>
      <c r="R448" s="6"/>
      <c r="S448" s="6"/>
      <c r="T448" s="6"/>
      <c r="U448" s="6"/>
      <c r="V448" s="6"/>
      <c r="W448" s="6"/>
      <c r="X448" s="46"/>
      <c r="Y448" s="6"/>
      <c r="Z448" s="6"/>
      <c r="AA448" s="6"/>
      <c r="AB448" s="6"/>
      <c r="AC448" s="6"/>
      <c r="AD448" s="6"/>
    </row>
    <row r="449" ht="14.25" hidden="1" customHeight="1">
      <c r="A449" s="196"/>
      <c r="B449" s="7"/>
      <c r="C449" s="7"/>
      <c r="D449" s="7"/>
      <c r="E449" s="136"/>
      <c r="F449" s="136"/>
      <c r="G449" s="136"/>
      <c r="H449" s="136"/>
      <c r="I449" s="136"/>
      <c r="J449" s="136"/>
      <c r="K449" s="136"/>
      <c r="L449" s="137"/>
      <c r="M449" s="136"/>
      <c r="N449" s="136"/>
      <c r="O449" s="197"/>
      <c r="P449" s="6"/>
      <c r="Q449" s="6"/>
      <c r="R449" s="6"/>
      <c r="S449" s="6"/>
      <c r="T449" s="6"/>
      <c r="U449" s="6"/>
      <c r="V449" s="6"/>
      <c r="W449" s="6"/>
      <c r="X449" s="46"/>
      <c r="Y449" s="6"/>
      <c r="Z449" s="6"/>
      <c r="AA449" s="6"/>
      <c r="AB449" s="6"/>
      <c r="AC449" s="6"/>
      <c r="AD449" s="6"/>
    </row>
    <row r="450" ht="14.25" hidden="1" customHeight="1">
      <c r="A450" s="196"/>
      <c r="B450" s="7"/>
      <c r="C450" s="7"/>
      <c r="D450" s="7"/>
      <c r="E450" s="136"/>
      <c r="F450" s="136"/>
      <c r="G450" s="136"/>
      <c r="H450" s="136"/>
      <c r="I450" s="136"/>
      <c r="J450" s="136"/>
      <c r="K450" s="136"/>
      <c r="L450" s="137"/>
      <c r="M450" s="136"/>
      <c r="N450" s="136"/>
      <c r="O450" s="197"/>
      <c r="P450" s="6"/>
      <c r="Q450" s="6"/>
      <c r="R450" s="6"/>
      <c r="S450" s="6"/>
      <c r="T450" s="6"/>
      <c r="U450" s="6"/>
      <c r="V450" s="6"/>
      <c r="W450" s="6"/>
      <c r="X450" s="46"/>
      <c r="Y450" s="6"/>
      <c r="Z450" s="6"/>
      <c r="AA450" s="6"/>
      <c r="AB450" s="6"/>
      <c r="AC450" s="6"/>
      <c r="AD450" s="6"/>
    </row>
    <row r="451" ht="14.25" hidden="1" customHeight="1">
      <c r="A451" s="196"/>
      <c r="B451" s="7"/>
      <c r="C451" s="7"/>
      <c r="D451" s="7"/>
      <c r="E451" s="136"/>
      <c r="F451" s="136"/>
      <c r="G451" s="136"/>
      <c r="H451" s="136"/>
      <c r="I451" s="136"/>
      <c r="J451" s="136"/>
      <c r="K451" s="136"/>
      <c r="L451" s="137"/>
      <c r="M451" s="136"/>
      <c r="N451" s="136"/>
      <c r="O451" s="197"/>
      <c r="P451" s="6"/>
      <c r="Q451" s="6"/>
      <c r="R451" s="6"/>
      <c r="S451" s="6"/>
      <c r="T451" s="6"/>
      <c r="U451" s="6"/>
      <c r="V451" s="6"/>
      <c r="W451" s="6"/>
      <c r="X451" s="46"/>
      <c r="Y451" s="6"/>
      <c r="Z451" s="6"/>
      <c r="AA451" s="6"/>
      <c r="AB451" s="6"/>
      <c r="AC451" s="6"/>
      <c r="AD451" s="6"/>
    </row>
    <row r="452" ht="14.25" hidden="1" customHeight="1">
      <c r="A452" s="196"/>
      <c r="B452" s="7"/>
      <c r="C452" s="7"/>
      <c r="D452" s="7"/>
      <c r="E452" s="136"/>
      <c r="F452" s="136"/>
      <c r="G452" s="136"/>
      <c r="H452" s="136"/>
      <c r="I452" s="136"/>
      <c r="J452" s="136"/>
      <c r="K452" s="136"/>
      <c r="L452" s="137"/>
      <c r="M452" s="136"/>
      <c r="N452" s="136"/>
      <c r="O452" s="197"/>
      <c r="P452" s="6"/>
      <c r="Q452" s="6"/>
      <c r="R452" s="6"/>
      <c r="S452" s="6"/>
      <c r="T452" s="6"/>
      <c r="U452" s="6"/>
      <c r="V452" s="6"/>
      <c r="W452" s="6"/>
      <c r="X452" s="46"/>
      <c r="Y452" s="6"/>
      <c r="Z452" s="6"/>
      <c r="AA452" s="6"/>
      <c r="AB452" s="6"/>
      <c r="AC452" s="6"/>
      <c r="AD452" s="6"/>
    </row>
    <row r="453" ht="14.25" hidden="1" customHeight="1">
      <c r="A453" s="196"/>
      <c r="B453" s="7"/>
      <c r="C453" s="7"/>
      <c r="D453" s="7"/>
      <c r="E453" s="136"/>
      <c r="F453" s="136"/>
      <c r="G453" s="136"/>
      <c r="H453" s="136"/>
      <c r="I453" s="136"/>
      <c r="J453" s="136"/>
      <c r="K453" s="136"/>
      <c r="L453" s="137"/>
      <c r="M453" s="136"/>
      <c r="N453" s="136"/>
      <c r="O453" s="197"/>
      <c r="P453" s="6"/>
      <c r="Q453" s="6"/>
      <c r="R453" s="6"/>
      <c r="S453" s="6"/>
      <c r="T453" s="6"/>
      <c r="U453" s="6"/>
      <c r="V453" s="6"/>
      <c r="W453" s="6"/>
      <c r="X453" s="46"/>
      <c r="Y453" s="6"/>
      <c r="Z453" s="6"/>
      <c r="AA453" s="6"/>
      <c r="AB453" s="6"/>
      <c r="AC453" s="6"/>
      <c r="AD453" s="6"/>
    </row>
    <row r="454" ht="14.25" hidden="1" customHeight="1">
      <c r="A454" s="196"/>
      <c r="B454" s="7"/>
      <c r="C454" s="7"/>
      <c r="D454" s="7"/>
      <c r="E454" s="136"/>
      <c r="F454" s="136"/>
      <c r="G454" s="136"/>
      <c r="H454" s="136"/>
      <c r="I454" s="136"/>
      <c r="J454" s="136"/>
      <c r="K454" s="136"/>
      <c r="L454" s="137"/>
      <c r="M454" s="136"/>
      <c r="N454" s="136"/>
      <c r="O454" s="197"/>
      <c r="P454" s="6"/>
      <c r="Q454" s="6"/>
      <c r="R454" s="6"/>
      <c r="S454" s="6"/>
      <c r="T454" s="6"/>
      <c r="U454" s="6"/>
      <c r="V454" s="6"/>
      <c r="W454" s="6"/>
      <c r="X454" s="46"/>
      <c r="Y454" s="6"/>
      <c r="Z454" s="6"/>
      <c r="AA454" s="6"/>
      <c r="AB454" s="6"/>
      <c r="AC454" s="6"/>
      <c r="AD454" s="6"/>
    </row>
    <row r="455" ht="14.25" hidden="1" customHeight="1">
      <c r="A455" s="196"/>
      <c r="B455" s="7"/>
      <c r="C455" s="7"/>
      <c r="D455" s="7"/>
      <c r="E455" s="136"/>
      <c r="F455" s="136"/>
      <c r="G455" s="136"/>
      <c r="H455" s="136"/>
      <c r="I455" s="136"/>
      <c r="J455" s="136"/>
      <c r="K455" s="136"/>
      <c r="L455" s="137"/>
      <c r="M455" s="136"/>
      <c r="N455" s="136"/>
      <c r="O455" s="197"/>
      <c r="P455" s="6"/>
      <c r="Q455" s="6"/>
      <c r="R455" s="6"/>
      <c r="S455" s="6"/>
      <c r="T455" s="6"/>
      <c r="U455" s="6"/>
      <c r="V455" s="6"/>
      <c r="W455" s="6"/>
      <c r="X455" s="46"/>
      <c r="Y455" s="6"/>
      <c r="Z455" s="6"/>
      <c r="AA455" s="6"/>
      <c r="AB455" s="6"/>
      <c r="AC455" s="6"/>
      <c r="AD455" s="6"/>
    </row>
    <row r="456" ht="14.25" hidden="1" customHeight="1">
      <c r="A456" s="196"/>
      <c r="B456" s="7"/>
      <c r="C456" s="7"/>
      <c r="D456" s="7"/>
      <c r="E456" s="136"/>
      <c r="F456" s="136"/>
      <c r="G456" s="136"/>
      <c r="H456" s="136"/>
      <c r="I456" s="136"/>
      <c r="J456" s="136"/>
      <c r="K456" s="136"/>
      <c r="L456" s="137"/>
      <c r="M456" s="136"/>
      <c r="N456" s="136"/>
      <c r="O456" s="197"/>
      <c r="P456" s="6"/>
      <c r="Q456" s="6"/>
      <c r="R456" s="6"/>
      <c r="S456" s="6"/>
      <c r="T456" s="6"/>
      <c r="U456" s="6"/>
      <c r="V456" s="6"/>
      <c r="W456" s="6"/>
      <c r="X456" s="46"/>
      <c r="Y456" s="6"/>
      <c r="Z456" s="6"/>
      <c r="AA456" s="6"/>
      <c r="AB456" s="6"/>
      <c r="AC456" s="6"/>
      <c r="AD456" s="6"/>
    </row>
    <row r="457" ht="14.25" hidden="1" customHeight="1">
      <c r="A457" s="196"/>
      <c r="B457" s="7"/>
      <c r="C457" s="7"/>
      <c r="D457" s="7"/>
      <c r="E457" s="136"/>
      <c r="F457" s="136"/>
      <c r="G457" s="136"/>
      <c r="H457" s="136"/>
      <c r="I457" s="136"/>
      <c r="J457" s="136"/>
      <c r="K457" s="136"/>
      <c r="L457" s="137"/>
      <c r="M457" s="136"/>
      <c r="N457" s="136"/>
      <c r="O457" s="197"/>
      <c r="P457" s="6"/>
      <c r="Q457" s="6"/>
      <c r="R457" s="6"/>
      <c r="S457" s="6"/>
      <c r="T457" s="6"/>
      <c r="U457" s="6"/>
      <c r="V457" s="6"/>
      <c r="W457" s="6"/>
      <c r="X457" s="46"/>
      <c r="Y457" s="6"/>
      <c r="Z457" s="6"/>
      <c r="AA457" s="6"/>
      <c r="AB457" s="6"/>
      <c r="AC457" s="6"/>
      <c r="AD457" s="6"/>
    </row>
    <row r="458" ht="14.25" hidden="1" customHeight="1">
      <c r="A458" s="196"/>
      <c r="B458" s="7"/>
      <c r="C458" s="7"/>
      <c r="D458" s="7"/>
      <c r="E458" s="136"/>
      <c r="F458" s="136"/>
      <c r="G458" s="136"/>
      <c r="H458" s="136"/>
      <c r="I458" s="136"/>
      <c r="J458" s="136"/>
      <c r="K458" s="136"/>
      <c r="L458" s="137"/>
      <c r="M458" s="136"/>
      <c r="N458" s="136"/>
      <c r="O458" s="197"/>
      <c r="P458" s="6"/>
      <c r="Q458" s="6"/>
      <c r="R458" s="6"/>
      <c r="S458" s="6"/>
      <c r="T458" s="6"/>
      <c r="U458" s="6"/>
      <c r="V458" s="6"/>
      <c r="W458" s="6"/>
      <c r="X458" s="46"/>
      <c r="Y458" s="6"/>
      <c r="Z458" s="6"/>
      <c r="AA458" s="6"/>
      <c r="AB458" s="6"/>
      <c r="AC458" s="6"/>
      <c r="AD458" s="6"/>
    </row>
    <row r="459" ht="14.25" hidden="1" customHeight="1">
      <c r="A459" s="196"/>
      <c r="B459" s="7"/>
      <c r="C459" s="7"/>
      <c r="D459" s="7"/>
      <c r="E459" s="136"/>
      <c r="F459" s="136"/>
      <c r="G459" s="136"/>
      <c r="H459" s="136"/>
      <c r="I459" s="136"/>
      <c r="J459" s="136"/>
      <c r="K459" s="136"/>
      <c r="L459" s="137"/>
      <c r="M459" s="136"/>
      <c r="N459" s="136"/>
      <c r="O459" s="197"/>
      <c r="P459" s="6"/>
      <c r="Q459" s="6"/>
      <c r="R459" s="6"/>
      <c r="S459" s="6"/>
      <c r="T459" s="6"/>
      <c r="U459" s="6"/>
      <c r="V459" s="6"/>
      <c r="W459" s="6"/>
      <c r="X459" s="46"/>
      <c r="Y459" s="6"/>
      <c r="Z459" s="6"/>
      <c r="AA459" s="6"/>
      <c r="AB459" s="6"/>
      <c r="AC459" s="6"/>
      <c r="AD459" s="6"/>
    </row>
    <row r="460" ht="14.25" hidden="1" customHeight="1">
      <c r="A460" s="196"/>
      <c r="B460" s="7"/>
      <c r="C460" s="7"/>
      <c r="D460" s="7"/>
      <c r="E460" s="136"/>
      <c r="F460" s="136"/>
      <c r="G460" s="136"/>
      <c r="H460" s="136"/>
      <c r="I460" s="136"/>
      <c r="J460" s="136"/>
      <c r="K460" s="136"/>
      <c r="L460" s="137"/>
      <c r="M460" s="136"/>
      <c r="N460" s="136"/>
      <c r="O460" s="197"/>
      <c r="P460" s="6"/>
      <c r="Q460" s="6"/>
      <c r="R460" s="6"/>
      <c r="S460" s="6"/>
      <c r="T460" s="6"/>
      <c r="U460" s="6"/>
      <c r="V460" s="6"/>
      <c r="W460" s="6"/>
      <c r="X460" s="46"/>
      <c r="Y460" s="6"/>
      <c r="Z460" s="6"/>
      <c r="AA460" s="6"/>
      <c r="AB460" s="6"/>
      <c r="AC460" s="6"/>
      <c r="AD460" s="6"/>
    </row>
    <row r="461" ht="14.25" hidden="1" customHeight="1">
      <c r="A461" s="196"/>
      <c r="B461" s="7"/>
      <c r="C461" s="7"/>
      <c r="D461" s="7"/>
      <c r="E461" s="136"/>
      <c r="F461" s="136"/>
      <c r="G461" s="136"/>
      <c r="H461" s="136"/>
      <c r="I461" s="136"/>
      <c r="J461" s="136"/>
      <c r="K461" s="136"/>
      <c r="L461" s="137"/>
      <c r="M461" s="136"/>
      <c r="N461" s="136"/>
      <c r="O461" s="197"/>
      <c r="P461" s="6"/>
      <c r="Q461" s="6"/>
      <c r="R461" s="6"/>
      <c r="S461" s="6"/>
      <c r="T461" s="6"/>
      <c r="U461" s="6"/>
      <c r="V461" s="6"/>
      <c r="W461" s="6"/>
      <c r="X461" s="46"/>
      <c r="Y461" s="6"/>
      <c r="Z461" s="6"/>
      <c r="AA461" s="6"/>
      <c r="AB461" s="6"/>
      <c r="AC461" s="6"/>
      <c r="AD461" s="6"/>
    </row>
    <row r="462" ht="14.25" hidden="1" customHeight="1">
      <c r="A462" s="196"/>
      <c r="B462" s="7"/>
      <c r="C462" s="7"/>
      <c r="D462" s="7"/>
      <c r="E462" s="136"/>
      <c r="F462" s="136"/>
      <c r="G462" s="136"/>
      <c r="H462" s="136"/>
      <c r="I462" s="136"/>
      <c r="J462" s="136"/>
      <c r="K462" s="136"/>
      <c r="L462" s="137"/>
      <c r="M462" s="136"/>
      <c r="N462" s="136"/>
      <c r="O462" s="197"/>
      <c r="P462" s="6"/>
      <c r="Q462" s="6"/>
      <c r="R462" s="6"/>
      <c r="S462" s="6"/>
      <c r="T462" s="6"/>
      <c r="U462" s="6"/>
      <c r="V462" s="6"/>
      <c r="W462" s="6"/>
      <c r="X462" s="46"/>
      <c r="Y462" s="6"/>
      <c r="Z462" s="6"/>
      <c r="AA462" s="6"/>
      <c r="AB462" s="6"/>
      <c r="AC462" s="6"/>
      <c r="AD462" s="6"/>
    </row>
    <row r="463" ht="14.25" hidden="1" customHeight="1">
      <c r="A463" s="196"/>
      <c r="B463" s="7"/>
      <c r="C463" s="7"/>
      <c r="D463" s="7"/>
      <c r="E463" s="136"/>
      <c r="F463" s="136"/>
      <c r="G463" s="136"/>
      <c r="H463" s="136"/>
      <c r="I463" s="136"/>
      <c r="J463" s="136"/>
      <c r="K463" s="136"/>
      <c r="L463" s="137"/>
      <c r="M463" s="136"/>
      <c r="N463" s="136"/>
      <c r="O463" s="197"/>
      <c r="P463" s="6"/>
      <c r="Q463" s="6"/>
      <c r="R463" s="6"/>
      <c r="S463" s="6"/>
      <c r="T463" s="6"/>
      <c r="U463" s="6"/>
      <c r="V463" s="6"/>
      <c r="W463" s="6"/>
      <c r="X463" s="46"/>
      <c r="Y463" s="6"/>
      <c r="Z463" s="6"/>
      <c r="AA463" s="6"/>
      <c r="AB463" s="6"/>
      <c r="AC463" s="6"/>
      <c r="AD463" s="6"/>
    </row>
    <row r="464" ht="14.25" hidden="1" customHeight="1">
      <c r="A464" s="196"/>
      <c r="B464" s="7"/>
      <c r="C464" s="7"/>
      <c r="D464" s="7"/>
      <c r="E464" s="136"/>
      <c r="F464" s="136"/>
      <c r="G464" s="136"/>
      <c r="H464" s="136"/>
      <c r="I464" s="136"/>
      <c r="J464" s="136"/>
      <c r="K464" s="136"/>
      <c r="L464" s="137"/>
      <c r="M464" s="136"/>
      <c r="N464" s="136"/>
      <c r="O464" s="197"/>
      <c r="P464" s="6"/>
      <c r="Q464" s="6"/>
      <c r="R464" s="6"/>
      <c r="S464" s="6"/>
      <c r="T464" s="6"/>
      <c r="U464" s="6"/>
      <c r="V464" s="6"/>
      <c r="W464" s="6"/>
      <c r="X464" s="46"/>
      <c r="Y464" s="6"/>
      <c r="Z464" s="6"/>
      <c r="AA464" s="6"/>
      <c r="AB464" s="6"/>
      <c r="AC464" s="6"/>
      <c r="AD464" s="6"/>
    </row>
    <row r="465" ht="14.25" hidden="1" customHeight="1">
      <c r="A465" s="196"/>
      <c r="B465" s="7"/>
      <c r="C465" s="7"/>
      <c r="D465" s="7"/>
      <c r="E465" s="136"/>
      <c r="F465" s="136"/>
      <c r="G465" s="136"/>
      <c r="H465" s="136"/>
      <c r="I465" s="136"/>
      <c r="J465" s="136"/>
      <c r="K465" s="136"/>
      <c r="L465" s="137"/>
      <c r="M465" s="136"/>
      <c r="N465" s="136"/>
      <c r="O465" s="197"/>
      <c r="P465" s="6"/>
      <c r="Q465" s="6"/>
      <c r="R465" s="6"/>
      <c r="S465" s="6"/>
      <c r="T465" s="6"/>
      <c r="U465" s="6"/>
      <c r="V465" s="6"/>
      <c r="W465" s="6"/>
      <c r="X465" s="46"/>
      <c r="Y465" s="6"/>
      <c r="Z465" s="6"/>
      <c r="AA465" s="6"/>
      <c r="AB465" s="6"/>
      <c r="AC465" s="6"/>
      <c r="AD465" s="6"/>
    </row>
    <row r="466" ht="14.25" hidden="1" customHeight="1">
      <c r="A466" s="196"/>
      <c r="B466" s="7"/>
      <c r="C466" s="7"/>
      <c r="D466" s="7"/>
      <c r="E466" s="136"/>
      <c r="F466" s="136"/>
      <c r="G466" s="136"/>
      <c r="H466" s="136"/>
      <c r="I466" s="136"/>
      <c r="J466" s="136"/>
      <c r="K466" s="136"/>
      <c r="L466" s="137"/>
      <c r="M466" s="136"/>
      <c r="N466" s="136"/>
      <c r="O466" s="197"/>
      <c r="P466" s="6"/>
      <c r="Q466" s="6"/>
      <c r="R466" s="6"/>
      <c r="S466" s="6"/>
      <c r="T466" s="6"/>
      <c r="U466" s="6"/>
      <c r="V466" s="6"/>
      <c r="W466" s="6"/>
      <c r="X466" s="46"/>
      <c r="Y466" s="6"/>
      <c r="Z466" s="6"/>
      <c r="AA466" s="6"/>
      <c r="AB466" s="6"/>
      <c r="AC466" s="6"/>
      <c r="AD466" s="6"/>
    </row>
    <row r="467" ht="14.25" hidden="1" customHeight="1">
      <c r="A467" s="196"/>
      <c r="B467" s="7"/>
      <c r="C467" s="7"/>
      <c r="D467" s="7"/>
      <c r="E467" s="136"/>
      <c r="F467" s="136"/>
      <c r="G467" s="136"/>
      <c r="H467" s="136"/>
      <c r="I467" s="136"/>
      <c r="J467" s="136"/>
      <c r="K467" s="136"/>
      <c r="L467" s="137"/>
      <c r="M467" s="136"/>
      <c r="N467" s="136"/>
      <c r="O467" s="197"/>
      <c r="P467" s="6"/>
      <c r="Q467" s="6"/>
      <c r="R467" s="6"/>
      <c r="S467" s="6"/>
      <c r="T467" s="6"/>
      <c r="U467" s="6"/>
      <c r="V467" s="6"/>
      <c r="W467" s="6"/>
      <c r="X467" s="46"/>
      <c r="Y467" s="6"/>
      <c r="Z467" s="6"/>
      <c r="AA467" s="6"/>
      <c r="AB467" s="6"/>
      <c r="AC467" s="6"/>
      <c r="AD467" s="6"/>
    </row>
    <row r="468" ht="14.25" hidden="1" customHeight="1">
      <c r="A468" s="196"/>
      <c r="B468" s="7"/>
      <c r="C468" s="7"/>
      <c r="D468" s="7"/>
      <c r="E468" s="136"/>
      <c r="F468" s="136"/>
      <c r="G468" s="136"/>
      <c r="H468" s="136"/>
      <c r="I468" s="136"/>
      <c r="J468" s="136"/>
      <c r="K468" s="136"/>
      <c r="L468" s="137"/>
      <c r="M468" s="136"/>
      <c r="N468" s="136"/>
      <c r="O468" s="197"/>
      <c r="P468" s="6"/>
      <c r="Q468" s="6"/>
      <c r="R468" s="6"/>
      <c r="S468" s="6"/>
      <c r="T468" s="6"/>
      <c r="U468" s="6"/>
      <c r="V468" s="6"/>
      <c r="W468" s="6"/>
      <c r="X468" s="46"/>
      <c r="Y468" s="6"/>
      <c r="Z468" s="6"/>
      <c r="AA468" s="6"/>
      <c r="AB468" s="6"/>
      <c r="AC468" s="6"/>
      <c r="AD468" s="6"/>
    </row>
    <row r="469" ht="14.25" hidden="1" customHeight="1">
      <c r="A469" s="196"/>
      <c r="B469" s="7"/>
      <c r="C469" s="7"/>
      <c r="D469" s="7"/>
      <c r="E469" s="136"/>
      <c r="F469" s="136"/>
      <c r="G469" s="136"/>
      <c r="H469" s="136"/>
      <c r="I469" s="136"/>
      <c r="J469" s="136"/>
      <c r="K469" s="136"/>
      <c r="L469" s="137"/>
      <c r="M469" s="136"/>
      <c r="N469" s="136"/>
      <c r="O469" s="197"/>
      <c r="P469" s="6"/>
      <c r="Q469" s="6"/>
      <c r="R469" s="6"/>
      <c r="S469" s="6"/>
      <c r="T469" s="6"/>
      <c r="U469" s="6"/>
      <c r="V469" s="6"/>
      <c r="W469" s="6"/>
      <c r="X469" s="46"/>
      <c r="Y469" s="6"/>
      <c r="Z469" s="6"/>
      <c r="AA469" s="6"/>
      <c r="AB469" s="6"/>
      <c r="AC469" s="6"/>
      <c r="AD469" s="6"/>
    </row>
    <row r="470" ht="14.25" hidden="1" customHeight="1">
      <c r="A470" s="196"/>
      <c r="B470" s="7"/>
      <c r="C470" s="7"/>
      <c r="D470" s="7"/>
      <c r="E470" s="136"/>
      <c r="F470" s="136"/>
      <c r="G470" s="136"/>
      <c r="H470" s="136"/>
      <c r="I470" s="136"/>
      <c r="J470" s="136"/>
      <c r="K470" s="136"/>
      <c r="L470" s="137"/>
      <c r="M470" s="136"/>
      <c r="N470" s="136"/>
      <c r="O470" s="197"/>
      <c r="P470" s="6"/>
      <c r="Q470" s="6"/>
      <c r="R470" s="6"/>
      <c r="S470" s="6"/>
      <c r="T470" s="6"/>
      <c r="U470" s="6"/>
      <c r="V470" s="6"/>
      <c r="W470" s="6"/>
      <c r="X470" s="46"/>
      <c r="Y470" s="6"/>
      <c r="Z470" s="6"/>
      <c r="AA470" s="6"/>
      <c r="AB470" s="6"/>
      <c r="AC470" s="6"/>
      <c r="AD470" s="6"/>
    </row>
    <row r="471" ht="14.25" hidden="1" customHeight="1">
      <c r="A471" s="196"/>
      <c r="B471" s="7"/>
      <c r="C471" s="7"/>
      <c r="D471" s="7"/>
      <c r="E471" s="136"/>
      <c r="F471" s="136"/>
      <c r="G471" s="136"/>
      <c r="H471" s="136"/>
      <c r="I471" s="136"/>
      <c r="J471" s="136"/>
      <c r="K471" s="136"/>
      <c r="L471" s="137"/>
      <c r="M471" s="136"/>
      <c r="N471" s="136"/>
      <c r="O471" s="197"/>
      <c r="P471" s="6"/>
      <c r="Q471" s="6"/>
      <c r="R471" s="6"/>
      <c r="S471" s="6"/>
      <c r="T471" s="6"/>
      <c r="U471" s="6"/>
      <c r="V471" s="6"/>
      <c r="W471" s="6"/>
      <c r="X471" s="46"/>
      <c r="Y471" s="6"/>
      <c r="Z471" s="6"/>
      <c r="AA471" s="6"/>
      <c r="AB471" s="6"/>
      <c r="AC471" s="6"/>
      <c r="AD471" s="6"/>
    </row>
    <row r="472" ht="14.25" hidden="1" customHeight="1">
      <c r="A472" s="196"/>
      <c r="B472" s="7"/>
      <c r="C472" s="7"/>
      <c r="D472" s="7"/>
      <c r="E472" s="136"/>
      <c r="F472" s="136"/>
      <c r="G472" s="136"/>
      <c r="H472" s="136"/>
      <c r="I472" s="136"/>
      <c r="J472" s="136"/>
      <c r="K472" s="136"/>
      <c r="L472" s="137"/>
      <c r="M472" s="136"/>
      <c r="N472" s="136"/>
      <c r="O472" s="197"/>
      <c r="P472" s="6"/>
      <c r="Q472" s="6"/>
      <c r="R472" s="6"/>
      <c r="S472" s="6"/>
      <c r="T472" s="6"/>
      <c r="U472" s="6"/>
      <c r="V472" s="6"/>
      <c r="W472" s="6"/>
      <c r="X472" s="46"/>
      <c r="Y472" s="6"/>
      <c r="Z472" s="6"/>
      <c r="AA472" s="6"/>
      <c r="AB472" s="6"/>
      <c r="AC472" s="6"/>
      <c r="AD472" s="6"/>
    </row>
    <row r="473" ht="14.25" hidden="1" customHeight="1">
      <c r="A473" s="196"/>
      <c r="B473" s="7"/>
      <c r="C473" s="7"/>
      <c r="D473" s="7"/>
      <c r="E473" s="136"/>
      <c r="F473" s="136"/>
      <c r="G473" s="136"/>
      <c r="H473" s="136"/>
      <c r="I473" s="136"/>
      <c r="J473" s="136"/>
      <c r="K473" s="136"/>
      <c r="L473" s="137"/>
      <c r="M473" s="136"/>
      <c r="N473" s="136"/>
      <c r="O473" s="197"/>
      <c r="P473" s="6"/>
      <c r="Q473" s="6"/>
      <c r="R473" s="6"/>
      <c r="S473" s="6"/>
      <c r="T473" s="6"/>
      <c r="U473" s="6"/>
      <c r="V473" s="6"/>
      <c r="W473" s="6"/>
      <c r="X473" s="46"/>
      <c r="Y473" s="6"/>
      <c r="Z473" s="6"/>
      <c r="AA473" s="6"/>
      <c r="AB473" s="6"/>
      <c r="AC473" s="6"/>
      <c r="AD473" s="6"/>
    </row>
    <row r="474" ht="14.25" hidden="1" customHeight="1">
      <c r="A474" s="196"/>
      <c r="B474" s="7"/>
      <c r="C474" s="7"/>
      <c r="D474" s="7"/>
      <c r="E474" s="136"/>
      <c r="F474" s="136"/>
      <c r="G474" s="136"/>
      <c r="H474" s="136"/>
      <c r="I474" s="136"/>
      <c r="J474" s="136"/>
      <c r="K474" s="136"/>
      <c r="L474" s="137"/>
      <c r="M474" s="136"/>
      <c r="N474" s="136"/>
      <c r="O474" s="197"/>
      <c r="P474" s="6"/>
      <c r="Q474" s="6"/>
      <c r="R474" s="6"/>
      <c r="S474" s="6"/>
      <c r="T474" s="6"/>
      <c r="U474" s="6"/>
      <c r="V474" s="6"/>
      <c r="W474" s="6"/>
      <c r="X474" s="46"/>
      <c r="Y474" s="6"/>
      <c r="Z474" s="6"/>
      <c r="AA474" s="6"/>
      <c r="AB474" s="6"/>
      <c r="AC474" s="6"/>
      <c r="AD474" s="6"/>
    </row>
    <row r="475" ht="14.25" hidden="1" customHeight="1">
      <c r="A475" s="196"/>
      <c r="B475" s="7"/>
      <c r="C475" s="7"/>
      <c r="D475" s="7"/>
      <c r="E475" s="136"/>
      <c r="F475" s="136"/>
      <c r="G475" s="136"/>
      <c r="H475" s="136"/>
      <c r="I475" s="136"/>
      <c r="J475" s="136"/>
      <c r="K475" s="136"/>
      <c r="L475" s="137"/>
      <c r="M475" s="136"/>
      <c r="N475" s="136"/>
      <c r="O475" s="197"/>
      <c r="P475" s="6"/>
      <c r="Q475" s="6"/>
      <c r="R475" s="6"/>
      <c r="S475" s="6"/>
      <c r="T475" s="6"/>
      <c r="U475" s="6"/>
      <c r="V475" s="6"/>
      <c r="W475" s="6"/>
      <c r="X475" s="46"/>
      <c r="Y475" s="6"/>
      <c r="Z475" s="6"/>
      <c r="AA475" s="6"/>
      <c r="AB475" s="6"/>
      <c r="AC475" s="6"/>
      <c r="AD475" s="6"/>
    </row>
    <row r="476" ht="14.25" hidden="1" customHeight="1">
      <c r="A476" s="196"/>
      <c r="B476" s="7"/>
      <c r="C476" s="7"/>
      <c r="D476" s="7"/>
      <c r="E476" s="136"/>
      <c r="F476" s="136"/>
      <c r="G476" s="136"/>
      <c r="H476" s="136"/>
      <c r="I476" s="136"/>
      <c r="J476" s="136"/>
      <c r="K476" s="136"/>
      <c r="L476" s="137"/>
      <c r="M476" s="136"/>
      <c r="N476" s="136"/>
      <c r="O476" s="197"/>
      <c r="P476" s="6"/>
      <c r="Q476" s="6"/>
      <c r="R476" s="6"/>
      <c r="S476" s="6"/>
      <c r="T476" s="6"/>
      <c r="U476" s="6"/>
      <c r="V476" s="6"/>
      <c r="W476" s="6"/>
      <c r="X476" s="46"/>
      <c r="Y476" s="6"/>
      <c r="Z476" s="6"/>
      <c r="AA476" s="6"/>
      <c r="AB476" s="6"/>
      <c r="AC476" s="6"/>
      <c r="AD476" s="6"/>
    </row>
    <row r="477" ht="14.25" hidden="1" customHeight="1">
      <c r="A477" s="196"/>
      <c r="B477" s="7"/>
      <c r="C477" s="7"/>
      <c r="D477" s="7"/>
      <c r="E477" s="136"/>
      <c r="F477" s="136"/>
      <c r="G477" s="136"/>
      <c r="H477" s="136"/>
      <c r="I477" s="136"/>
      <c r="J477" s="136"/>
      <c r="K477" s="136"/>
      <c r="L477" s="137"/>
      <c r="M477" s="136"/>
      <c r="N477" s="136"/>
      <c r="O477" s="197"/>
      <c r="P477" s="6"/>
      <c r="Q477" s="6"/>
      <c r="R477" s="6"/>
      <c r="S477" s="6"/>
      <c r="T477" s="6"/>
      <c r="U477" s="6"/>
      <c r="V477" s="6"/>
      <c r="W477" s="6"/>
      <c r="X477" s="46"/>
      <c r="Y477" s="6"/>
      <c r="Z477" s="6"/>
      <c r="AA477" s="6"/>
      <c r="AB477" s="6"/>
      <c r="AC477" s="6"/>
      <c r="AD477" s="6"/>
    </row>
    <row r="478" ht="14.25" hidden="1" customHeight="1">
      <c r="A478" s="196"/>
      <c r="B478" s="7"/>
      <c r="C478" s="7"/>
      <c r="D478" s="7"/>
      <c r="E478" s="136"/>
      <c r="F478" s="136"/>
      <c r="G478" s="136"/>
      <c r="H478" s="136"/>
      <c r="I478" s="136"/>
      <c r="J478" s="136"/>
      <c r="K478" s="136"/>
      <c r="L478" s="137"/>
      <c r="M478" s="136"/>
      <c r="N478" s="136"/>
      <c r="O478" s="197"/>
      <c r="P478" s="6"/>
      <c r="Q478" s="6"/>
      <c r="R478" s="6"/>
      <c r="S478" s="6"/>
      <c r="T478" s="6"/>
      <c r="U478" s="6"/>
      <c r="V478" s="6"/>
      <c r="W478" s="6"/>
      <c r="X478" s="46"/>
      <c r="Y478" s="6"/>
      <c r="Z478" s="6"/>
      <c r="AA478" s="6"/>
      <c r="AB478" s="6"/>
      <c r="AC478" s="6"/>
      <c r="AD478" s="6"/>
    </row>
    <row r="479" ht="14.25" hidden="1" customHeight="1">
      <c r="A479" s="196"/>
      <c r="B479" s="7"/>
      <c r="C479" s="7"/>
      <c r="D479" s="7"/>
      <c r="E479" s="136"/>
      <c r="F479" s="136"/>
      <c r="G479" s="136"/>
      <c r="H479" s="136"/>
      <c r="I479" s="136"/>
      <c r="J479" s="136"/>
      <c r="K479" s="136"/>
      <c r="L479" s="137"/>
      <c r="M479" s="136"/>
      <c r="N479" s="136"/>
      <c r="O479" s="197"/>
      <c r="P479" s="6"/>
      <c r="Q479" s="6"/>
      <c r="R479" s="6"/>
      <c r="S479" s="6"/>
      <c r="T479" s="6"/>
      <c r="U479" s="6"/>
      <c r="V479" s="6"/>
      <c r="W479" s="6"/>
      <c r="X479" s="46"/>
      <c r="Y479" s="6"/>
      <c r="Z479" s="6"/>
      <c r="AA479" s="6"/>
      <c r="AB479" s="6"/>
      <c r="AC479" s="6"/>
      <c r="AD479" s="6"/>
    </row>
    <row r="480" ht="14.25" hidden="1" customHeight="1">
      <c r="A480" s="196"/>
      <c r="B480" s="7"/>
      <c r="C480" s="7"/>
      <c r="D480" s="7"/>
      <c r="E480" s="136"/>
      <c r="F480" s="136"/>
      <c r="G480" s="136"/>
      <c r="H480" s="136"/>
      <c r="I480" s="136"/>
      <c r="J480" s="136"/>
      <c r="K480" s="136"/>
      <c r="L480" s="137"/>
      <c r="M480" s="136"/>
      <c r="N480" s="136"/>
      <c r="O480" s="197"/>
      <c r="P480" s="6"/>
      <c r="Q480" s="6"/>
      <c r="R480" s="6"/>
      <c r="S480" s="6"/>
      <c r="T480" s="6"/>
      <c r="U480" s="6"/>
      <c r="V480" s="6"/>
      <c r="W480" s="6"/>
      <c r="X480" s="46"/>
      <c r="Y480" s="6"/>
      <c r="Z480" s="6"/>
      <c r="AA480" s="6"/>
      <c r="AB480" s="6"/>
      <c r="AC480" s="6"/>
      <c r="AD480" s="6"/>
    </row>
    <row r="481" ht="14.25" hidden="1" customHeight="1">
      <c r="A481" s="196"/>
      <c r="B481" s="7"/>
      <c r="C481" s="7"/>
      <c r="D481" s="7"/>
      <c r="E481" s="136"/>
      <c r="F481" s="136"/>
      <c r="G481" s="136"/>
      <c r="H481" s="136"/>
      <c r="I481" s="136"/>
      <c r="J481" s="136"/>
      <c r="K481" s="136"/>
      <c r="L481" s="137"/>
      <c r="M481" s="136"/>
      <c r="N481" s="136"/>
      <c r="O481" s="197"/>
      <c r="P481" s="6"/>
      <c r="Q481" s="6"/>
      <c r="R481" s="6"/>
      <c r="S481" s="6"/>
      <c r="T481" s="6"/>
      <c r="U481" s="6"/>
      <c r="V481" s="6"/>
      <c r="W481" s="6"/>
      <c r="X481" s="46"/>
      <c r="Y481" s="6"/>
      <c r="Z481" s="6"/>
      <c r="AA481" s="6"/>
      <c r="AB481" s="6"/>
      <c r="AC481" s="6"/>
      <c r="AD481" s="6"/>
    </row>
    <row r="482" ht="14.25" hidden="1" customHeight="1">
      <c r="A482" s="196"/>
      <c r="B482" s="7"/>
      <c r="C482" s="7"/>
      <c r="D482" s="7"/>
      <c r="E482" s="136"/>
      <c r="F482" s="136"/>
      <c r="G482" s="136"/>
      <c r="H482" s="136"/>
      <c r="I482" s="136"/>
      <c r="J482" s="136"/>
      <c r="K482" s="136"/>
      <c r="L482" s="137"/>
      <c r="M482" s="136"/>
      <c r="N482" s="136"/>
      <c r="O482" s="197"/>
      <c r="P482" s="6"/>
      <c r="Q482" s="6"/>
      <c r="R482" s="6"/>
      <c r="S482" s="6"/>
      <c r="T482" s="6"/>
      <c r="U482" s="6"/>
      <c r="V482" s="6"/>
      <c r="W482" s="6"/>
      <c r="X482" s="46"/>
      <c r="Y482" s="6"/>
      <c r="Z482" s="6"/>
      <c r="AA482" s="6"/>
      <c r="AB482" s="6"/>
      <c r="AC482" s="6"/>
      <c r="AD482" s="6"/>
    </row>
    <row r="483" ht="14.25" hidden="1" customHeight="1">
      <c r="A483" s="196"/>
      <c r="B483" s="7"/>
      <c r="C483" s="7"/>
      <c r="D483" s="7"/>
      <c r="E483" s="136"/>
      <c r="F483" s="136"/>
      <c r="G483" s="136"/>
      <c r="H483" s="136"/>
      <c r="I483" s="136"/>
      <c r="J483" s="136"/>
      <c r="K483" s="136"/>
      <c r="L483" s="137"/>
      <c r="M483" s="136"/>
      <c r="N483" s="136"/>
      <c r="O483" s="197"/>
      <c r="P483" s="6"/>
      <c r="Q483" s="6"/>
      <c r="R483" s="6"/>
      <c r="S483" s="6"/>
      <c r="T483" s="6"/>
      <c r="U483" s="6"/>
      <c r="V483" s="6"/>
      <c r="W483" s="6"/>
      <c r="X483" s="46"/>
      <c r="Y483" s="6"/>
      <c r="Z483" s="6"/>
      <c r="AA483" s="6"/>
      <c r="AB483" s="6"/>
      <c r="AC483" s="6"/>
      <c r="AD483" s="6"/>
    </row>
    <row r="484" ht="14.25" hidden="1" customHeight="1">
      <c r="A484" s="196"/>
      <c r="B484" s="7"/>
      <c r="C484" s="7"/>
      <c r="D484" s="7"/>
      <c r="E484" s="136"/>
      <c r="F484" s="136"/>
      <c r="G484" s="136"/>
      <c r="H484" s="136"/>
      <c r="I484" s="136"/>
      <c r="J484" s="136"/>
      <c r="K484" s="136"/>
      <c r="L484" s="137"/>
      <c r="M484" s="136"/>
      <c r="N484" s="136"/>
      <c r="O484" s="197"/>
      <c r="P484" s="6"/>
      <c r="Q484" s="6"/>
      <c r="R484" s="6"/>
      <c r="S484" s="6"/>
      <c r="T484" s="6"/>
      <c r="U484" s="6"/>
      <c r="V484" s="6"/>
      <c r="W484" s="6"/>
      <c r="X484" s="46"/>
      <c r="Y484" s="6"/>
      <c r="Z484" s="6"/>
      <c r="AA484" s="6"/>
      <c r="AB484" s="6"/>
      <c r="AC484" s="6"/>
      <c r="AD484" s="6"/>
    </row>
    <row r="485" ht="14.25" hidden="1" customHeight="1">
      <c r="A485" s="196"/>
      <c r="B485" s="7"/>
      <c r="C485" s="7"/>
      <c r="D485" s="7"/>
      <c r="E485" s="136"/>
      <c r="F485" s="136"/>
      <c r="G485" s="136"/>
      <c r="H485" s="136"/>
      <c r="I485" s="136"/>
      <c r="J485" s="136"/>
      <c r="K485" s="136"/>
      <c r="L485" s="137"/>
      <c r="M485" s="136"/>
      <c r="N485" s="136"/>
      <c r="O485" s="197"/>
      <c r="P485" s="6"/>
      <c r="Q485" s="6"/>
      <c r="R485" s="6"/>
      <c r="S485" s="6"/>
      <c r="T485" s="6"/>
      <c r="U485" s="6"/>
      <c r="V485" s="6"/>
      <c r="W485" s="6"/>
      <c r="X485" s="46"/>
      <c r="Y485" s="6"/>
      <c r="Z485" s="6"/>
      <c r="AA485" s="6"/>
      <c r="AB485" s="6"/>
      <c r="AC485" s="6"/>
      <c r="AD485" s="6"/>
    </row>
    <row r="486" ht="14.25" hidden="1" customHeight="1">
      <c r="A486" s="196"/>
      <c r="B486" s="7"/>
      <c r="C486" s="7"/>
      <c r="D486" s="7"/>
      <c r="E486" s="136"/>
      <c r="F486" s="136"/>
      <c r="G486" s="136"/>
      <c r="H486" s="136"/>
      <c r="I486" s="136"/>
      <c r="J486" s="136"/>
      <c r="K486" s="136"/>
      <c r="L486" s="137"/>
      <c r="M486" s="136"/>
      <c r="N486" s="136"/>
      <c r="O486" s="197"/>
      <c r="P486" s="6"/>
      <c r="Q486" s="6"/>
      <c r="R486" s="6"/>
      <c r="S486" s="6"/>
      <c r="T486" s="6"/>
      <c r="U486" s="6"/>
      <c r="V486" s="6"/>
      <c r="W486" s="6"/>
      <c r="X486" s="46"/>
      <c r="Y486" s="6"/>
      <c r="Z486" s="6"/>
      <c r="AA486" s="6"/>
      <c r="AB486" s="6"/>
      <c r="AC486" s="6"/>
      <c r="AD486" s="6"/>
    </row>
    <row r="487" ht="14.25" hidden="1" customHeight="1">
      <c r="A487" s="196"/>
      <c r="B487" s="7"/>
      <c r="C487" s="7"/>
      <c r="D487" s="7"/>
      <c r="E487" s="136"/>
      <c r="F487" s="136"/>
      <c r="G487" s="136"/>
      <c r="H487" s="136"/>
      <c r="I487" s="136"/>
      <c r="J487" s="136"/>
      <c r="K487" s="136"/>
      <c r="L487" s="137"/>
      <c r="M487" s="136"/>
      <c r="N487" s="136"/>
      <c r="O487" s="197"/>
      <c r="P487" s="6"/>
      <c r="Q487" s="6"/>
      <c r="R487" s="6"/>
      <c r="S487" s="6"/>
      <c r="T487" s="6"/>
      <c r="U487" s="6"/>
      <c r="V487" s="6"/>
      <c r="W487" s="6"/>
      <c r="X487" s="46"/>
      <c r="Y487" s="6"/>
      <c r="Z487" s="6"/>
      <c r="AA487" s="6"/>
      <c r="AB487" s="6"/>
      <c r="AC487" s="6"/>
      <c r="AD487" s="6"/>
    </row>
    <row r="488" ht="14.25" hidden="1" customHeight="1">
      <c r="A488" s="196"/>
      <c r="B488" s="7"/>
      <c r="C488" s="7"/>
      <c r="D488" s="7"/>
      <c r="E488" s="136"/>
      <c r="F488" s="136"/>
      <c r="G488" s="136"/>
      <c r="H488" s="136"/>
      <c r="I488" s="136"/>
      <c r="J488" s="136"/>
      <c r="K488" s="136"/>
      <c r="L488" s="137"/>
      <c r="M488" s="136"/>
      <c r="N488" s="136"/>
      <c r="O488" s="197"/>
      <c r="P488" s="6"/>
      <c r="Q488" s="6"/>
      <c r="R488" s="6"/>
      <c r="S488" s="6"/>
      <c r="T488" s="6"/>
      <c r="U488" s="6"/>
      <c r="V488" s="6"/>
      <c r="W488" s="6"/>
      <c r="X488" s="46"/>
      <c r="Y488" s="6"/>
      <c r="Z488" s="6"/>
      <c r="AA488" s="6"/>
      <c r="AB488" s="6"/>
      <c r="AC488" s="6"/>
      <c r="AD488" s="6"/>
    </row>
    <row r="489" ht="14.25" hidden="1" customHeight="1">
      <c r="A489" s="196"/>
      <c r="B489" s="7"/>
      <c r="C489" s="7"/>
      <c r="D489" s="7"/>
      <c r="E489" s="136"/>
      <c r="F489" s="136"/>
      <c r="G489" s="136"/>
      <c r="H489" s="136"/>
      <c r="I489" s="136"/>
      <c r="J489" s="136"/>
      <c r="K489" s="136"/>
      <c r="L489" s="137"/>
      <c r="M489" s="136"/>
      <c r="N489" s="136"/>
      <c r="O489" s="197"/>
      <c r="P489" s="6"/>
      <c r="Q489" s="6"/>
      <c r="R489" s="6"/>
      <c r="S489" s="6"/>
      <c r="T489" s="6"/>
      <c r="U489" s="6"/>
      <c r="V489" s="6"/>
      <c r="W489" s="6"/>
      <c r="X489" s="46"/>
      <c r="Y489" s="6"/>
      <c r="Z489" s="6"/>
      <c r="AA489" s="6"/>
      <c r="AB489" s="6"/>
      <c r="AC489" s="6"/>
      <c r="AD489" s="6"/>
    </row>
    <row r="490" ht="14.25" hidden="1" customHeight="1">
      <c r="A490" s="196"/>
      <c r="B490" s="7"/>
      <c r="C490" s="7"/>
      <c r="D490" s="7"/>
      <c r="E490" s="136"/>
      <c r="F490" s="136"/>
      <c r="G490" s="136"/>
      <c r="H490" s="136"/>
      <c r="I490" s="136"/>
      <c r="J490" s="136"/>
      <c r="K490" s="136"/>
      <c r="L490" s="137"/>
      <c r="M490" s="136"/>
      <c r="N490" s="136"/>
      <c r="O490" s="197"/>
      <c r="P490" s="6"/>
      <c r="Q490" s="6"/>
      <c r="R490" s="6"/>
      <c r="S490" s="6"/>
      <c r="T490" s="6"/>
      <c r="U490" s="6"/>
      <c r="V490" s="6"/>
      <c r="W490" s="6"/>
      <c r="X490" s="46"/>
      <c r="Y490" s="6"/>
      <c r="Z490" s="6"/>
      <c r="AA490" s="6"/>
      <c r="AB490" s="6"/>
      <c r="AC490" s="6"/>
      <c r="AD490" s="6"/>
    </row>
    <row r="491" ht="14.25" hidden="1" customHeight="1">
      <c r="A491" s="196"/>
      <c r="B491" s="7"/>
      <c r="C491" s="7"/>
      <c r="D491" s="7"/>
      <c r="E491" s="136"/>
      <c r="F491" s="136"/>
      <c r="G491" s="136"/>
      <c r="H491" s="136"/>
      <c r="I491" s="136"/>
      <c r="J491" s="136"/>
      <c r="K491" s="136"/>
      <c r="L491" s="137"/>
      <c r="M491" s="136"/>
      <c r="N491" s="136"/>
      <c r="O491" s="197"/>
      <c r="P491" s="6"/>
      <c r="Q491" s="6"/>
      <c r="R491" s="6"/>
      <c r="S491" s="6"/>
      <c r="T491" s="6"/>
      <c r="U491" s="6"/>
      <c r="V491" s="6"/>
      <c r="W491" s="6"/>
      <c r="X491" s="46"/>
      <c r="Y491" s="6"/>
      <c r="Z491" s="6"/>
      <c r="AA491" s="6"/>
      <c r="AB491" s="6"/>
      <c r="AC491" s="6"/>
      <c r="AD491" s="6"/>
    </row>
    <row r="492" ht="14.25" hidden="1" customHeight="1">
      <c r="A492" s="196"/>
      <c r="B492" s="7"/>
      <c r="C492" s="7"/>
      <c r="D492" s="7"/>
      <c r="E492" s="136"/>
      <c r="F492" s="136"/>
      <c r="G492" s="136"/>
      <c r="H492" s="136"/>
      <c r="I492" s="136"/>
      <c r="J492" s="136"/>
      <c r="K492" s="136"/>
      <c r="L492" s="137"/>
      <c r="M492" s="136"/>
      <c r="N492" s="136"/>
      <c r="O492" s="197"/>
      <c r="P492" s="6"/>
      <c r="Q492" s="6"/>
      <c r="R492" s="6"/>
      <c r="S492" s="6"/>
      <c r="T492" s="6"/>
      <c r="U492" s="6"/>
      <c r="V492" s="6"/>
      <c r="W492" s="6"/>
      <c r="X492" s="46"/>
      <c r="Y492" s="6"/>
      <c r="Z492" s="6"/>
      <c r="AA492" s="6"/>
      <c r="AB492" s="6"/>
      <c r="AC492" s="6"/>
      <c r="AD492" s="6"/>
    </row>
    <row r="493" ht="14.25" hidden="1" customHeight="1">
      <c r="A493" s="196"/>
      <c r="B493" s="7"/>
      <c r="C493" s="7"/>
      <c r="D493" s="7"/>
      <c r="E493" s="136"/>
      <c r="F493" s="136"/>
      <c r="G493" s="136"/>
      <c r="H493" s="136"/>
      <c r="I493" s="136"/>
      <c r="J493" s="136"/>
      <c r="K493" s="136"/>
      <c r="L493" s="137"/>
      <c r="M493" s="136"/>
      <c r="N493" s="136"/>
      <c r="O493" s="197"/>
      <c r="P493" s="6"/>
      <c r="Q493" s="6"/>
      <c r="R493" s="6"/>
      <c r="S493" s="6"/>
      <c r="T493" s="6"/>
      <c r="U493" s="6"/>
      <c r="V493" s="6"/>
      <c r="W493" s="6"/>
      <c r="X493" s="46"/>
      <c r="Y493" s="6"/>
      <c r="Z493" s="6"/>
      <c r="AA493" s="6"/>
      <c r="AB493" s="6"/>
      <c r="AC493" s="6"/>
      <c r="AD493" s="6"/>
    </row>
    <row r="494" ht="14.25" hidden="1" customHeight="1">
      <c r="A494" s="196"/>
      <c r="B494" s="7"/>
      <c r="C494" s="7"/>
      <c r="D494" s="7"/>
      <c r="E494" s="136"/>
      <c r="F494" s="136"/>
      <c r="G494" s="136"/>
      <c r="H494" s="136"/>
      <c r="I494" s="136"/>
      <c r="J494" s="136"/>
      <c r="K494" s="136"/>
      <c r="L494" s="137"/>
      <c r="M494" s="136"/>
      <c r="N494" s="136"/>
      <c r="O494" s="197"/>
      <c r="P494" s="6"/>
      <c r="Q494" s="6"/>
      <c r="R494" s="6"/>
      <c r="S494" s="6"/>
      <c r="T494" s="6"/>
      <c r="U494" s="6"/>
      <c r="V494" s="6"/>
      <c r="W494" s="6"/>
      <c r="X494" s="46"/>
      <c r="Y494" s="6"/>
      <c r="Z494" s="6"/>
      <c r="AA494" s="6"/>
      <c r="AB494" s="6"/>
      <c r="AC494" s="6"/>
      <c r="AD494" s="6"/>
    </row>
    <row r="495" ht="14.25" hidden="1" customHeight="1">
      <c r="A495" s="196"/>
      <c r="B495" s="7"/>
      <c r="C495" s="7"/>
      <c r="D495" s="7"/>
      <c r="E495" s="136"/>
      <c r="F495" s="136"/>
      <c r="G495" s="136"/>
      <c r="H495" s="136"/>
      <c r="I495" s="136"/>
      <c r="J495" s="136"/>
      <c r="K495" s="136"/>
      <c r="L495" s="137"/>
      <c r="M495" s="136"/>
      <c r="N495" s="136"/>
      <c r="O495" s="197"/>
      <c r="P495" s="6"/>
      <c r="Q495" s="6"/>
      <c r="R495" s="6"/>
      <c r="S495" s="6"/>
      <c r="T495" s="6"/>
      <c r="U495" s="6"/>
      <c r="V495" s="6"/>
      <c r="W495" s="6"/>
      <c r="X495" s="46"/>
      <c r="Y495" s="6"/>
      <c r="Z495" s="6"/>
      <c r="AA495" s="6"/>
      <c r="AB495" s="6"/>
      <c r="AC495" s="6"/>
      <c r="AD495" s="6"/>
    </row>
    <row r="496" ht="14.25" hidden="1" customHeight="1">
      <c r="A496" s="196"/>
      <c r="B496" s="7"/>
      <c r="C496" s="7"/>
      <c r="D496" s="7"/>
      <c r="E496" s="136"/>
      <c r="F496" s="136"/>
      <c r="G496" s="136"/>
      <c r="H496" s="136"/>
      <c r="I496" s="136"/>
      <c r="J496" s="136"/>
      <c r="K496" s="136"/>
      <c r="L496" s="137"/>
      <c r="M496" s="136"/>
      <c r="N496" s="136"/>
      <c r="O496" s="197"/>
      <c r="P496" s="6"/>
      <c r="Q496" s="6"/>
      <c r="R496" s="6"/>
      <c r="S496" s="6"/>
      <c r="T496" s="6"/>
      <c r="U496" s="6"/>
      <c r="V496" s="6"/>
      <c r="W496" s="6"/>
      <c r="X496" s="46"/>
      <c r="Y496" s="6"/>
      <c r="Z496" s="6"/>
      <c r="AA496" s="6"/>
      <c r="AB496" s="6"/>
      <c r="AC496" s="6"/>
      <c r="AD496" s="6"/>
    </row>
    <row r="497" ht="14.25" hidden="1" customHeight="1">
      <c r="A497" s="196"/>
      <c r="B497" s="7"/>
      <c r="C497" s="7"/>
      <c r="D497" s="7"/>
      <c r="E497" s="136"/>
      <c r="F497" s="136"/>
      <c r="G497" s="136"/>
      <c r="H497" s="136"/>
      <c r="I497" s="136"/>
      <c r="J497" s="136"/>
      <c r="K497" s="136"/>
      <c r="L497" s="137"/>
      <c r="M497" s="136"/>
      <c r="N497" s="136"/>
      <c r="O497" s="197"/>
      <c r="P497" s="6"/>
      <c r="Q497" s="6"/>
      <c r="R497" s="6"/>
      <c r="S497" s="6"/>
      <c r="T497" s="6"/>
      <c r="U497" s="6"/>
      <c r="V497" s="6"/>
      <c r="W497" s="6"/>
      <c r="X497" s="46"/>
      <c r="Y497" s="6"/>
      <c r="Z497" s="6"/>
      <c r="AA497" s="6"/>
      <c r="AB497" s="6"/>
      <c r="AC497" s="6"/>
      <c r="AD497" s="6"/>
    </row>
    <row r="498" ht="14.25" hidden="1" customHeight="1">
      <c r="A498" s="196"/>
      <c r="B498" s="7"/>
      <c r="C498" s="7"/>
      <c r="D498" s="7"/>
      <c r="E498" s="136"/>
      <c r="F498" s="136"/>
      <c r="G498" s="136"/>
      <c r="H498" s="136"/>
      <c r="I498" s="136"/>
      <c r="J498" s="136"/>
      <c r="K498" s="136"/>
      <c r="L498" s="137"/>
      <c r="M498" s="136"/>
      <c r="N498" s="136"/>
      <c r="O498" s="197"/>
      <c r="P498" s="6"/>
      <c r="Q498" s="6"/>
      <c r="R498" s="6"/>
      <c r="S498" s="6"/>
      <c r="T498" s="6"/>
      <c r="U498" s="6"/>
      <c r="V498" s="6"/>
      <c r="W498" s="6"/>
      <c r="X498" s="46"/>
      <c r="Y498" s="6"/>
      <c r="Z498" s="6"/>
      <c r="AA498" s="6"/>
      <c r="AB498" s="6"/>
      <c r="AC498" s="6"/>
      <c r="AD498" s="6"/>
    </row>
    <row r="499" ht="14.25" hidden="1" customHeight="1">
      <c r="A499" s="196"/>
      <c r="B499" s="7"/>
      <c r="C499" s="7"/>
      <c r="D499" s="7"/>
      <c r="E499" s="136"/>
      <c r="F499" s="136"/>
      <c r="G499" s="136"/>
      <c r="H499" s="136"/>
      <c r="I499" s="136"/>
      <c r="J499" s="136"/>
      <c r="K499" s="136"/>
      <c r="L499" s="137"/>
      <c r="M499" s="136"/>
      <c r="N499" s="136"/>
      <c r="O499" s="197"/>
      <c r="P499" s="6"/>
      <c r="Q499" s="6"/>
      <c r="R499" s="6"/>
      <c r="S499" s="6"/>
      <c r="T499" s="6"/>
      <c r="U499" s="6"/>
      <c r="V499" s="6"/>
      <c r="W499" s="6"/>
      <c r="X499" s="46"/>
      <c r="Y499" s="6"/>
      <c r="Z499" s="6"/>
      <c r="AA499" s="6"/>
      <c r="AB499" s="6"/>
      <c r="AC499" s="6"/>
      <c r="AD499" s="6"/>
    </row>
    <row r="500" ht="14.25" hidden="1" customHeight="1">
      <c r="A500" s="196"/>
      <c r="B500" s="7"/>
      <c r="C500" s="7"/>
      <c r="D500" s="7"/>
      <c r="E500" s="136"/>
      <c r="F500" s="136"/>
      <c r="G500" s="136"/>
      <c r="H500" s="136"/>
      <c r="I500" s="136"/>
      <c r="J500" s="136"/>
      <c r="K500" s="136"/>
      <c r="L500" s="137"/>
      <c r="M500" s="136"/>
      <c r="N500" s="136"/>
      <c r="O500" s="197"/>
      <c r="P500" s="6"/>
      <c r="Q500" s="6"/>
      <c r="R500" s="6"/>
      <c r="S500" s="6"/>
      <c r="T500" s="6"/>
      <c r="U500" s="6"/>
      <c r="V500" s="6"/>
      <c r="W500" s="6"/>
      <c r="X500" s="46"/>
      <c r="Y500" s="6"/>
      <c r="Z500" s="6"/>
      <c r="AA500" s="6"/>
      <c r="AB500" s="6"/>
      <c r="AC500" s="6"/>
      <c r="AD500" s="6"/>
    </row>
    <row r="501" ht="14.25" hidden="1" customHeight="1">
      <c r="A501" s="196"/>
      <c r="B501" s="7"/>
      <c r="C501" s="7"/>
      <c r="D501" s="7"/>
      <c r="E501" s="136"/>
      <c r="F501" s="136"/>
      <c r="G501" s="136"/>
      <c r="H501" s="136"/>
      <c r="I501" s="136"/>
      <c r="J501" s="136"/>
      <c r="K501" s="136"/>
      <c r="L501" s="137"/>
      <c r="M501" s="136"/>
      <c r="N501" s="136"/>
      <c r="O501" s="197"/>
      <c r="P501" s="6"/>
      <c r="Q501" s="6"/>
      <c r="R501" s="6"/>
      <c r="S501" s="6"/>
      <c r="T501" s="6"/>
      <c r="U501" s="6"/>
      <c r="V501" s="6"/>
      <c r="W501" s="6"/>
      <c r="X501" s="46"/>
      <c r="Y501" s="6"/>
      <c r="Z501" s="6"/>
      <c r="AA501" s="6"/>
      <c r="AB501" s="6"/>
      <c r="AC501" s="6"/>
      <c r="AD501" s="6"/>
    </row>
    <row r="502" ht="14.25" hidden="1" customHeight="1">
      <c r="A502" s="196"/>
      <c r="B502" s="7"/>
      <c r="C502" s="7"/>
      <c r="D502" s="7"/>
      <c r="E502" s="136"/>
      <c r="F502" s="136"/>
      <c r="G502" s="136"/>
      <c r="H502" s="136"/>
      <c r="I502" s="136"/>
      <c r="J502" s="136"/>
      <c r="K502" s="136"/>
      <c r="L502" s="137"/>
      <c r="M502" s="136"/>
      <c r="N502" s="136"/>
      <c r="O502" s="197"/>
      <c r="P502" s="6"/>
      <c r="Q502" s="6"/>
      <c r="R502" s="6"/>
      <c r="S502" s="6"/>
      <c r="T502" s="6"/>
      <c r="U502" s="6"/>
      <c r="V502" s="6"/>
      <c r="W502" s="6"/>
      <c r="X502" s="46"/>
      <c r="Y502" s="6"/>
      <c r="Z502" s="6"/>
      <c r="AA502" s="6"/>
      <c r="AB502" s="6"/>
      <c r="AC502" s="6"/>
      <c r="AD502" s="6"/>
    </row>
    <row r="503" ht="14.25" hidden="1" customHeight="1">
      <c r="A503" s="196"/>
      <c r="B503" s="7"/>
      <c r="C503" s="7"/>
      <c r="D503" s="7"/>
      <c r="E503" s="136"/>
      <c r="F503" s="136"/>
      <c r="G503" s="136"/>
      <c r="H503" s="136"/>
      <c r="I503" s="136"/>
      <c r="J503" s="136"/>
      <c r="K503" s="136"/>
      <c r="L503" s="137"/>
      <c r="M503" s="136"/>
      <c r="N503" s="136"/>
      <c r="O503" s="197"/>
      <c r="P503" s="6"/>
      <c r="Q503" s="6"/>
      <c r="R503" s="6"/>
      <c r="S503" s="6"/>
      <c r="T503" s="6"/>
      <c r="U503" s="6"/>
      <c r="V503" s="6"/>
      <c r="W503" s="6"/>
      <c r="X503" s="46"/>
      <c r="Y503" s="6"/>
      <c r="Z503" s="6"/>
      <c r="AA503" s="6"/>
      <c r="AB503" s="6"/>
      <c r="AC503" s="6"/>
      <c r="AD503" s="6"/>
    </row>
    <row r="504" ht="14.25" hidden="1" customHeight="1">
      <c r="A504" s="196"/>
      <c r="B504" s="7"/>
      <c r="C504" s="7"/>
      <c r="D504" s="7"/>
      <c r="E504" s="136"/>
      <c r="F504" s="136"/>
      <c r="G504" s="136"/>
      <c r="H504" s="136"/>
      <c r="I504" s="136"/>
      <c r="J504" s="136"/>
      <c r="K504" s="136"/>
      <c r="L504" s="137"/>
      <c r="M504" s="136"/>
      <c r="N504" s="136"/>
      <c r="O504" s="197"/>
      <c r="P504" s="6"/>
      <c r="Q504" s="6"/>
      <c r="R504" s="6"/>
      <c r="S504" s="6"/>
      <c r="T504" s="6"/>
      <c r="U504" s="6"/>
      <c r="V504" s="6"/>
      <c r="W504" s="6"/>
      <c r="X504" s="46"/>
      <c r="Y504" s="6"/>
      <c r="Z504" s="6"/>
      <c r="AA504" s="6"/>
      <c r="AB504" s="6"/>
      <c r="AC504" s="6"/>
      <c r="AD504" s="6"/>
    </row>
    <row r="505" ht="14.25" hidden="1" customHeight="1">
      <c r="A505" s="196"/>
      <c r="B505" s="7"/>
      <c r="C505" s="7"/>
      <c r="D505" s="7"/>
      <c r="E505" s="136"/>
      <c r="F505" s="136"/>
      <c r="G505" s="136"/>
      <c r="H505" s="136"/>
      <c r="I505" s="136"/>
      <c r="J505" s="136"/>
      <c r="K505" s="136"/>
      <c r="L505" s="137"/>
      <c r="M505" s="136"/>
      <c r="N505" s="136"/>
      <c r="O505" s="197"/>
      <c r="P505" s="6"/>
      <c r="Q505" s="6"/>
      <c r="R505" s="6"/>
      <c r="S505" s="6"/>
      <c r="T505" s="6"/>
      <c r="U505" s="6"/>
      <c r="V505" s="6"/>
      <c r="W505" s="6"/>
      <c r="X505" s="46"/>
      <c r="Y505" s="6"/>
      <c r="Z505" s="6"/>
      <c r="AA505" s="6"/>
      <c r="AB505" s="6"/>
      <c r="AC505" s="6"/>
      <c r="AD505" s="6"/>
    </row>
    <row r="506" ht="14.25" hidden="1" customHeight="1">
      <c r="A506" s="196"/>
      <c r="B506" s="7"/>
      <c r="C506" s="7"/>
      <c r="D506" s="7"/>
      <c r="E506" s="136"/>
      <c r="F506" s="136"/>
      <c r="G506" s="136"/>
      <c r="H506" s="136"/>
      <c r="I506" s="136"/>
      <c r="J506" s="136"/>
      <c r="K506" s="136"/>
      <c r="L506" s="137"/>
      <c r="M506" s="136"/>
      <c r="N506" s="136"/>
      <c r="O506" s="197"/>
      <c r="P506" s="6"/>
      <c r="Q506" s="6"/>
      <c r="R506" s="6"/>
      <c r="S506" s="6"/>
      <c r="T506" s="6"/>
      <c r="U506" s="6"/>
      <c r="V506" s="6"/>
      <c r="W506" s="6"/>
      <c r="X506" s="46"/>
      <c r="Y506" s="6"/>
      <c r="Z506" s="6"/>
      <c r="AA506" s="6"/>
      <c r="AB506" s="6"/>
      <c r="AC506" s="6"/>
      <c r="AD506" s="6"/>
    </row>
    <row r="507" ht="14.25" hidden="1" customHeight="1">
      <c r="A507" s="196"/>
      <c r="B507" s="7"/>
      <c r="C507" s="7"/>
      <c r="D507" s="7"/>
      <c r="E507" s="136"/>
      <c r="F507" s="136"/>
      <c r="G507" s="136"/>
      <c r="H507" s="136"/>
      <c r="I507" s="136"/>
      <c r="J507" s="136"/>
      <c r="K507" s="136"/>
      <c r="L507" s="137"/>
      <c r="M507" s="136"/>
      <c r="N507" s="136"/>
      <c r="O507" s="197"/>
      <c r="P507" s="6"/>
      <c r="Q507" s="6"/>
      <c r="R507" s="6"/>
      <c r="S507" s="6"/>
      <c r="T507" s="6"/>
      <c r="U507" s="6"/>
      <c r="V507" s="6"/>
      <c r="W507" s="6"/>
      <c r="X507" s="46"/>
      <c r="Y507" s="6"/>
      <c r="Z507" s="6"/>
      <c r="AA507" s="6"/>
      <c r="AB507" s="6"/>
      <c r="AC507" s="6"/>
      <c r="AD507" s="6"/>
    </row>
    <row r="508" ht="14.25" hidden="1" customHeight="1">
      <c r="A508" s="196"/>
      <c r="B508" s="7"/>
      <c r="C508" s="7"/>
      <c r="D508" s="7"/>
      <c r="E508" s="136"/>
      <c r="F508" s="136"/>
      <c r="G508" s="136"/>
      <c r="H508" s="136"/>
      <c r="I508" s="136"/>
      <c r="J508" s="136"/>
      <c r="K508" s="136"/>
      <c r="L508" s="137"/>
      <c r="M508" s="136"/>
      <c r="N508" s="136"/>
      <c r="O508" s="197"/>
      <c r="P508" s="6"/>
      <c r="Q508" s="6"/>
      <c r="R508" s="6"/>
      <c r="S508" s="6"/>
      <c r="T508" s="6"/>
      <c r="U508" s="6"/>
      <c r="V508" s="6"/>
      <c r="W508" s="6"/>
      <c r="X508" s="46"/>
      <c r="Y508" s="6"/>
      <c r="Z508" s="6"/>
      <c r="AA508" s="6"/>
      <c r="AB508" s="6"/>
      <c r="AC508" s="6"/>
      <c r="AD508" s="6"/>
    </row>
    <row r="509" ht="14.25" hidden="1" customHeight="1">
      <c r="A509" s="196"/>
      <c r="B509" s="7"/>
      <c r="C509" s="7"/>
      <c r="D509" s="7"/>
      <c r="E509" s="136"/>
      <c r="F509" s="136"/>
      <c r="G509" s="136"/>
      <c r="H509" s="136"/>
      <c r="I509" s="136"/>
      <c r="J509" s="136"/>
      <c r="K509" s="136"/>
      <c r="L509" s="137"/>
      <c r="M509" s="136"/>
      <c r="N509" s="136"/>
      <c r="O509" s="197"/>
      <c r="P509" s="6"/>
      <c r="Q509" s="6"/>
      <c r="R509" s="6"/>
      <c r="S509" s="6"/>
      <c r="T509" s="6"/>
      <c r="U509" s="6"/>
      <c r="V509" s="6"/>
      <c r="W509" s="6"/>
      <c r="X509" s="46"/>
      <c r="Y509" s="6"/>
      <c r="Z509" s="6"/>
      <c r="AA509" s="6"/>
      <c r="AB509" s="6"/>
      <c r="AC509" s="6"/>
      <c r="AD509" s="6"/>
    </row>
    <row r="510" ht="14.25" hidden="1" customHeight="1">
      <c r="A510" s="196"/>
      <c r="B510" s="7"/>
      <c r="C510" s="7"/>
      <c r="D510" s="7"/>
      <c r="E510" s="136"/>
      <c r="F510" s="136"/>
      <c r="G510" s="136"/>
      <c r="H510" s="136"/>
      <c r="I510" s="136"/>
      <c r="J510" s="136"/>
      <c r="K510" s="136"/>
      <c r="L510" s="137"/>
      <c r="M510" s="136"/>
      <c r="N510" s="136"/>
      <c r="O510" s="197"/>
      <c r="P510" s="6"/>
      <c r="Q510" s="6"/>
      <c r="R510" s="6"/>
      <c r="S510" s="6"/>
      <c r="T510" s="6"/>
      <c r="U510" s="6"/>
      <c r="V510" s="6"/>
      <c r="W510" s="6"/>
      <c r="X510" s="46"/>
      <c r="Y510" s="6"/>
      <c r="Z510" s="6"/>
      <c r="AA510" s="6"/>
      <c r="AB510" s="6"/>
      <c r="AC510" s="6"/>
      <c r="AD510" s="6"/>
    </row>
    <row r="511" ht="14.25" hidden="1" customHeight="1">
      <c r="A511" s="196"/>
      <c r="B511" s="7"/>
      <c r="C511" s="7"/>
      <c r="D511" s="7"/>
      <c r="E511" s="136"/>
      <c r="F511" s="136"/>
      <c r="G511" s="136"/>
      <c r="H511" s="136"/>
      <c r="I511" s="136"/>
      <c r="J511" s="136"/>
      <c r="K511" s="136"/>
      <c r="L511" s="137"/>
      <c r="M511" s="136"/>
      <c r="N511" s="136"/>
      <c r="O511" s="197"/>
      <c r="P511" s="6"/>
      <c r="Q511" s="6"/>
      <c r="R511" s="6"/>
      <c r="S511" s="6"/>
      <c r="T511" s="6"/>
      <c r="U511" s="6"/>
      <c r="V511" s="6"/>
      <c r="W511" s="6"/>
      <c r="X511" s="46"/>
      <c r="Y511" s="6"/>
      <c r="Z511" s="6"/>
      <c r="AA511" s="6"/>
      <c r="AB511" s="6"/>
      <c r="AC511" s="6"/>
      <c r="AD511" s="6"/>
    </row>
    <row r="512" ht="14.25" hidden="1" customHeight="1">
      <c r="A512" s="196"/>
      <c r="B512" s="7"/>
      <c r="C512" s="7"/>
      <c r="D512" s="7"/>
      <c r="E512" s="136"/>
      <c r="F512" s="136"/>
      <c r="G512" s="136"/>
      <c r="H512" s="136"/>
      <c r="I512" s="136"/>
      <c r="J512" s="136"/>
      <c r="K512" s="136"/>
      <c r="L512" s="137"/>
      <c r="M512" s="136"/>
      <c r="N512" s="136"/>
      <c r="O512" s="197"/>
      <c r="P512" s="6"/>
      <c r="Q512" s="6"/>
      <c r="R512" s="6"/>
      <c r="S512" s="6"/>
      <c r="T512" s="6"/>
      <c r="U512" s="6"/>
      <c r="V512" s="6"/>
      <c r="W512" s="6"/>
      <c r="X512" s="46"/>
      <c r="Y512" s="6"/>
      <c r="Z512" s="6"/>
      <c r="AA512" s="6"/>
      <c r="AB512" s="6"/>
      <c r="AC512" s="6"/>
      <c r="AD512" s="6"/>
    </row>
    <row r="513" ht="14.25" hidden="1" customHeight="1">
      <c r="A513" s="196"/>
      <c r="B513" s="7"/>
      <c r="C513" s="7"/>
      <c r="D513" s="7"/>
      <c r="E513" s="136"/>
      <c r="F513" s="136"/>
      <c r="G513" s="136"/>
      <c r="H513" s="136"/>
      <c r="I513" s="136"/>
      <c r="J513" s="136"/>
      <c r="K513" s="136"/>
      <c r="L513" s="137"/>
      <c r="M513" s="136"/>
      <c r="N513" s="136"/>
      <c r="O513" s="197"/>
      <c r="P513" s="6"/>
      <c r="Q513" s="6"/>
      <c r="R513" s="6"/>
      <c r="S513" s="6"/>
      <c r="T513" s="6"/>
      <c r="U513" s="6"/>
      <c r="V513" s="6"/>
      <c r="W513" s="6"/>
      <c r="X513" s="46"/>
      <c r="Y513" s="6"/>
      <c r="Z513" s="6"/>
      <c r="AA513" s="6"/>
      <c r="AB513" s="6"/>
      <c r="AC513" s="6"/>
      <c r="AD513" s="6"/>
    </row>
    <row r="514" ht="14.25" hidden="1" customHeight="1">
      <c r="A514" s="196"/>
      <c r="B514" s="7"/>
      <c r="C514" s="7"/>
      <c r="D514" s="7"/>
      <c r="E514" s="136"/>
      <c r="F514" s="136"/>
      <c r="G514" s="136"/>
      <c r="H514" s="136"/>
      <c r="I514" s="136"/>
      <c r="J514" s="136"/>
      <c r="K514" s="136"/>
      <c r="L514" s="137"/>
      <c r="M514" s="136"/>
      <c r="N514" s="136"/>
      <c r="O514" s="197"/>
      <c r="P514" s="6"/>
      <c r="Q514" s="6"/>
      <c r="R514" s="6"/>
      <c r="S514" s="6"/>
      <c r="T514" s="6"/>
      <c r="U514" s="6"/>
      <c r="V514" s="6"/>
      <c r="W514" s="6"/>
      <c r="X514" s="46"/>
      <c r="Y514" s="6"/>
      <c r="Z514" s="6"/>
      <c r="AA514" s="6"/>
      <c r="AB514" s="6"/>
      <c r="AC514" s="6"/>
      <c r="AD514" s="6"/>
    </row>
    <row r="515" ht="14.25" hidden="1" customHeight="1">
      <c r="A515" s="196"/>
      <c r="B515" s="7"/>
      <c r="C515" s="7"/>
      <c r="D515" s="7"/>
      <c r="E515" s="136"/>
      <c r="F515" s="136"/>
      <c r="G515" s="136"/>
      <c r="H515" s="136"/>
      <c r="I515" s="136"/>
      <c r="J515" s="136"/>
      <c r="K515" s="136"/>
      <c r="L515" s="137"/>
      <c r="M515" s="136"/>
      <c r="N515" s="136"/>
      <c r="O515" s="197"/>
      <c r="P515" s="6"/>
      <c r="Q515" s="6"/>
      <c r="R515" s="6"/>
      <c r="S515" s="6"/>
      <c r="T515" s="6"/>
      <c r="U515" s="6"/>
      <c r="V515" s="6"/>
      <c r="W515" s="6"/>
      <c r="X515" s="46"/>
      <c r="Y515" s="6"/>
      <c r="Z515" s="6"/>
      <c r="AA515" s="6"/>
      <c r="AB515" s="6"/>
      <c r="AC515" s="6"/>
      <c r="AD515" s="6"/>
    </row>
    <row r="516" ht="14.25" hidden="1" customHeight="1">
      <c r="A516" s="196"/>
      <c r="B516" s="7"/>
      <c r="C516" s="7"/>
      <c r="D516" s="7"/>
      <c r="E516" s="136"/>
      <c r="F516" s="136"/>
      <c r="G516" s="136"/>
      <c r="H516" s="136"/>
      <c r="I516" s="136"/>
      <c r="J516" s="136"/>
      <c r="K516" s="136"/>
      <c r="L516" s="137"/>
      <c r="M516" s="136"/>
      <c r="N516" s="136"/>
      <c r="O516" s="197"/>
      <c r="P516" s="6"/>
      <c r="Q516" s="6"/>
      <c r="R516" s="6"/>
      <c r="S516" s="6"/>
      <c r="T516" s="6"/>
      <c r="U516" s="6"/>
      <c r="V516" s="6"/>
      <c r="W516" s="6"/>
      <c r="X516" s="46"/>
      <c r="Y516" s="6"/>
      <c r="Z516" s="6"/>
      <c r="AA516" s="6"/>
      <c r="AB516" s="6"/>
      <c r="AC516" s="6"/>
      <c r="AD516" s="6"/>
    </row>
    <row r="517" ht="14.25" hidden="1" customHeight="1">
      <c r="A517" s="196"/>
      <c r="B517" s="7"/>
      <c r="C517" s="7"/>
      <c r="D517" s="7"/>
      <c r="E517" s="136"/>
      <c r="F517" s="136"/>
      <c r="G517" s="136"/>
      <c r="H517" s="136"/>
      <c r="I517" s="136"/>
      <c r="J517" s="136"/>
      <c r="K517" s="136"/>
      <c r="L517" s="137"/>
      <c r="M517" s="136"/>
      <c r="N517" s="136"/>
      <c r="O517" s="197"/>
      <c r="P517" s="6"/>
      <c r="Q517" s="6"/>
      <c r="R517" s="6"/>
      <c r="S517" s="6"/>
      <c r="T517" s="6"/>
      <c r="U517" s="6"/>
      <c r="V517" s="6"/>
      <c r="W517" s="6"/>
      <c r="X517" s="46"/>
      <c r="Y517" s="6"/>
      <c r="Z517" s="6"/>
      <c r="AA517" s="6"/>
      <c r="AB517" s="6"/>
      <c r="AC517" s="6"/>
      <c r="AD517" s="6"/>
    </row>
    <row r="518" ht="14.25" hidden="1" customHeight="1">
      <c r="A518" s="196"/>
      <c r="B518" s="7"/>
      <c r="C518" s="7"/>
      <c r="D518" s="7"/>
      <c r="E518" s="136"/>
      <c r="F518" s="136"/>
      <c r="G518" s="136"/>
      <c r="H518" s="136"/>
      <c r="I518" s="136"/>
      <c r="J518" s="136"/>
      <c r="K518" s="136"/>
      <c r="L518" s="137"/>
      <c r="M518" s="136"/>
      <c r="N518" s="136"/>
      <c r="O518" s="197"/>
      <c r="P518" s="6"/>
      <c r="Q518" s="6"/>
      <c r="R518" s="6"/>
      <c r="S518" s="6"/>
      <c r="T518" s="6"/>
      <c r="U518" s="6"/>
      <c r="V518" s="6"/>
      <c r="W518" s="6"/>
      <c r="X518" s="46"/>
      <c r="Y518" s="6"/>
      <c r="Z518" s="6"/>
      <c r="AA518" s="6"/>
      <c r="AB518" s="6"/>
      <c r="AC518" s="6"/>
      <c r="AD518" s="6"/>
    </row>
    <row r="519" ht="14.25" hidden="1" customHeight="1">
      <c r="A519" s="196"/>
      <c r="B519" s="7"/>
      <c r="C519" s="7"/>
      <c r="D519" s="7"/>
      <c r="E519" s="136"/>
      <c r="F519" s="136"/>
      <c r="G519" s="136"/>
      <c r="H519" s="136"/>
      <c r="I519" s="136"/>
      <c r="J519" s="136"/>
      <c r="K519" s="136"/>
      <c r="L519" s="137"/>
      <c r="M519" s="136"/>
      <c r="N519" s="136"/>
      <c r="O519" s="197"/>
      <c r="P519" s="6"/>
      <c r="Q519" s="6"/>
      <c r="R519" s="6"/>
      <c r="S519" s="6"/>
      <c r="T519" s="6"/>
      <c r="U519" s="6"/>
      <c r="V519" s="6"/>
      <c r="W519" s="6"/>
      <c r="X519" s="46"/>
      <c r="Y519" s="6"/>
      <c r="Z519" s="6"/>
      <c r="AA519" s="6"/>
      <c r="AB519" s="6"/>
      <c r="AC519" s="6"/>
      <c r="AD519" s="6"/>
    </row>
    <row r="520" ht="14.25" hidden="1" customHeight="1">
      <c r="A520" s="196"/>
      <c r="B520" s="7"/>
      <c r="C520" s="7"/>
      <c r="D520" s="7"/>
      <c r="E520" s="136"/>
      <c r="F520" s="136"/>
      <c r="G520" s="136"/>
      <c r="H520" s="136"/>
      <c r="I520" s="136"/>
      <c r="J520" s="136"/>
      <c r="K520" s="136"/>
      <c r="L520" s="137"/>
      <c r="M520" s="136"/>
      <c r="N520" s="136"/>
      <c r="O520" s="197"/>
      <c r="P520" s="6"/>
      <c r="Q520" s="6"/>
      <c r="R520" s="6"/>
      <c r="S520" s="6"/>
      <c r="T520" s="6"/>
      <c r="U520" s="6"/>
      <c r="V520" s="6"/>
      <c r="W520" s="6"/>
      <c r="X520" s="46"/>
      <c r="Y520" s="6"/>
      <c r="Z520" s="6"/>
      <c r="AA520" s="6"/>
      <c r="AB520" s="6"/>
      <c r="AC520" s="6"/>
      <c r="AD520" s="6"/>
    </row>
    <row r="521" ht="14.25" hidden="1" customHeight="1">
      <c r="A521" s="196"/>
      <c r="B521" s="7"/>
      <c r="C521" s="7"/>
      <c r="D521" s="7"/>
      <c r="E521" s="136"/>
      <c r="F521" s="136"/>
      <c r="G521" s="136"/>
      <c r="H521" s="136"/>
      <c r="I521" s="136"/>
      <c r="J521" s="136"/>
      <c r="K521" s="136"/>
      <c r="L521" s="137"/>
      <c r="M521" s="136"/>
      <c r="N521" s="136"/>
      <c r="O521" s="197"/>
      <c r="P521" s="6"/>
      <c r="Q521" s="6"/>
      <c r="R521" s="6"/>
      <c r="S521" s="6"/>
      <c r="T521" s="6"/>
      <c r="U521" s="6"/>
      <c r="V521" s="6"/>
      <c r="W521" s="6"/>
      <c r="X521" s="46"/>
      <c r="Y521" s="6"/>
      <c r="Z521" s="6"/>
      <c r="AA521" s="6"/>
      <c r="AB521" s="6"/>
      <c r="AC521" s="6"/>
      <c r="AD521" s="6"/>
    </row>
    <row r="522" ht="14.25" hidden="1" customHeight="1">
      <c r="A522" s="196"/>
      <c r="B522" s="7"/>
      <c r="C522" s="7"/>
      <c r="D522" s="7"/>
      <c r="E522" s="136"/>
      <c r="F522" s="136"/>
      <c r="G522" s="136"/>
      <c r="H522" s="136"/>
      <c r="I522" s="136"/>
      <c r="J522" s="136"/>
      <c r="K522" s="136"/>
      <c r="L522" s="137"/>
      <c r="M522" s="136"/>
      <c r="N522" s="136"/>
      <c r="O522" s="197"/>
      <c r="P522" s="6"/>
      <c r="Q522" s="6"/>
      <c r="R522" s="6"/>
      <c r="S522" s="6"/>
      <c r="T522" s="6"/>
      <c r="U522" s="6"/>
      <c r="V522" s="6"/>
      <c r="W522" s="6"/>
      <c r="X522" s="46"/>
      <c r="Y522" s="6"/>
      <c r="Z522" s="6"/>
      <c r="AA522" s="6"/>
      <c r="AB522" s="6"/>
      <c r="AC522" s="6"/>
      <c r="AD522" s="6"/>
    </row>
    <row r="523" ht="14.25" hidden="1" customHeight="1">
      <c r="A523" s="196"/>
      <c r="B523" s="7"/>
      <c r="C523" s="7"/>
      <c r="D523" s="7"/>
      <c r="E523" s="136"/>
      <c r="F523" s="136"/>
      <c r="G523" s="136"/>
      <c r="H523" s="136"/>
      <c r="I523" s="136"/>
      <c r="J523" s="136"/>
      <c r="K523" s="136"/>
      <c r="L523" s="137"/>
      <c r="M523" s="136"/>
      <c r="N523" s="136"/>
      <c r="O523" s="197"/>
      <c r="P523" s="6"/>
      <c r="Q523" s="6"/>
      <c r="R523" s="6"/>
      <c r="S523" s="6"/>
      <c r="T523" s="6"/>
      <c r="U523" s="6"/>
      <c r="V523" s="6"/>
      <c r="W523" s="6"/>
      <c r="X523" s="46"/>
      <c r="Y523" s="6"/>
      <c r="Z523" s="6"/>
      <c r="AA523" s="6"/>
      <c r="AB523" s="6"/>
      <c r="AC523" s="6"/>
      <c r="AD523" s="6"/>
    </row>
    <row r="524" ht="14.25" hidden="1" customHeight="1">
      <c r="A524" s="196"/>
      <c r="B524" s="7"/>
      <c r="C524" s="7"/>
      <c r="D524" s="7"/>
      <c r="E524" s="136"/>
      <c r="F524" s="136"/>
      <c r="G524" s="136"/>
      <c r="H524" s="136"/>
      <c r="I524" s="136"/>
      <c r="J524" s="136"/>
      <c r="K524" s="136"/>
      <c r="L524" s="137"/>
      <c r="M524" s="136"/>
      <c r="N524" s="136"/>
      <c r="O524" s="197"/>
      <c r="P524" s="6"/>
      <c r="Q524" s="6"/>
      <c r="R524" s="6"/>
      <c r="S524" s="6"/>
      <c r="T524" s="6"/>
      <c r="U524" s="6"/>
      <c r="V524" s="6"/>
      <c r="W524" s="6"/>
      <c r="X524" s="46"/>
      <c r="Y524" s="6"/>
      <c r="Z524" s="6"/>
      <c r="AA524" s="6"/>
      <c r="AB524" s="6"/>
      <c r="AC524" s="6"/>
      <c r="AD524" s="6"/>
    </row>
    <row r="525" ht="14.25" hidden="1" customHeight="1">
      <c r="A525" s="196"/>
      <c r="B525" s="7"/>
      <c r="C525" s="7"/>
      <c r="D525" s="7"/>
      <c r="E525" s="136"/>
      <c r="F525" s="136"/>
      <c r="G525" s="136"/>
      <c r="H525" s="136"/>
      <c r="I525" s="136"/>
      <c r="J525" s="136"/>
      <c r="K525" s="136"/>
      <c r="L525" s="137"/>
      <c r="M525" s="136"/>
      <c r="N525" s="136"/>
      <c r="O525" s="197"/>
      <c r="P525" s="6"/>
      <c r="Q525" s="6"/>
      <c r="R525" s="6"/>
      <c r="S525" s="6"/>
      <c r="T525" s="6"/>
      <c r="U525" s="6"/>
      <c r="V525" s="6"/>
      <c r="W525" s="6"/>
      <c r="X525" s="46"/>
      <c r="Y525" s="6"/>
      <c r="Z525" s="6"/>
      <c r="AA525" s="6"/>
      <c r="AB525" s="6"/>
      <c r="AC525" s="6"/>
      <c r="AD525" s="6"/>
    </row>
    <row r="526" ht="14.25" hidden="1" customHeight="1">
      <c r="A526" s="196"/>
      <c r="B526" s="7"/>
      <c r="C526" s="7"/>
      <c r="D526" s="7"/>
      <c r="E526" s="136"/>
      <c r="F526" s="136"/>
      <c r="G526" s="136"/>
      <c r="H526" s="136"/>
      <c r="I526" s="136"/>
      <c r="J526" s="136"/>
      <c r="K526" s="136"/>
      <c r="L526" s="137"/>
      <c r="M526" s="136"/>
      <c r="N526" s="136"/>
      <c r="O526" s="197"/>
      <c r="P526" s="6"/>
      <c r="Q526" s="6"/>
      <c r="R526" s="6"/>
      <c r="S526" s="6"/>
      <c r="T526" s="6"/>
      <c r="U526" s="6"/>
      <c r="V526" s="6"/>
      <c r="W526" s="6"/>
      <c r="X526" s="46"/>
      <c r="Y526" s="6"/>
      <c r="Z526" s="6"/>
      <c r="AA526" s="6"/>
      <c r="AB526" s="6"/>
      <c r="AC526" s="6"/>
      <c r="AD526" s="6"/>
    </row>
    <row r="527" ht="14.25" hidden="1" customHeight="1">
      <c r="A527" s="196"/>
      <c r="B527" s="7"/>
      <c r="C527" s="7"/>
      <c r="D527" s="7"/>
      <c r="E527" s="136"/>
      <c r="F527" s="136"/>
      <c r="G527" s="136"/>
      <c r="H527" s="136"/>
      <c r="I527" s="136"/>
      <c r="J527" s="136"/>
      <c r="K527" s="136"/>
      <c r="L527" s="137"/>
      <c r="M527" s="136"/>
      <c r="N527" s="136"/>
      <c r="O527" s="197"/>
      <c r="P527" s="6"/>
      <c r="Q527" s="6"/>
      <c r="R527" s="6"/>
      <c r="S527" s="6"/>
      <c r="T527" s="6"/>
      <c r="U527" s="6"/>
      <c r="V527" s="6"/>
      <c r="W527" s="6"/>
      <c r="X527" s="46"/>
      <c r="Y527" s="6"/>
      <c r="Z527" s="6"/>
      <c r="AA527" s="6"/>
      <c r="AB527" s="6"/>
      <c r="AC527" s="6"/>
      <c r="AD527" s="6"/>
    </row>
    <row r="528" ht="14.25" hidden="1" customHeight="1">
      <c r="A528" s="196"/>
      <c r="B528" s="7"/>
      <c r="C528" s="7"/>
      <c r="D528" s="7"/>
      <c r="E528" s="136"/>
      <c r="F528" s="136"/>
      <c r="G528" s="136"/>
      <c r="H528" s="136"/>
      <c r="I528" s="136"/>
      <c r="J528" s="136"/>
      <c r="K528" s="136"/>
      <c r="L528" s="137"/>
      <c r="M528" s="136"/>
      <c r="N528" s="136"/>
      <c r="O528" s="197"/>
      <c r="P528" s="6"/>
      <c r="Q528" s="6"/>
      <c r="R528" s="6"/>
      <c r="S528" s="6"/>
      <c r="T528" s="6"/>
      <c r="U528" s="6"/>
      <c r="V528" s="6"/>
      <c r="W528" s="6"/>
      <c r="X528" s="46"/>
      <c r="Y528" s="6"/>
      <c r="Z528" s="6"/>
      <c r="AA528" s="6"/>
      <c r="AB528" s="6"/>
      <c r="AC528" s="6"/>
      <c r="AD528" s="6"/>
    </row>
    <row r="529" ht="14.25" hidden="1" customHeight="1">
      <c r="A529" s="196"/>
      <c r="B529" s="7"/>
      <c r="C529" s="7"/>
      <c r="D529" s="7"/>
      <c r="E529" s="136"/>
      <c r="F529" s="136"/>
      <c r="G529" s="136"/>
      <c r="H529" s="136"/>
      <c r="I529" s="136"/>
      <c r="J529" s="136"/>
      <c r="K529" s="136"/>
      <c r="L529" s="137"/>
      <c r="M529" s="136"/>
      <c r="N529" s="136"/>
      <c r="O529" s="197"/>
      <c r="P529" s="6"/>
      <c r="Q529" s="6"/>
      <c r="R529" s="6"/>
      <c r="S529" s="6"/>
      <c r="T529" s="6"/>
      <c r="U529" s="6"/>
      <c r="V529" s="6"/>
      <c r="W529" s="6"/>
      <c r="X529" s="46"/>
      <c r="Y529" s="6"/>
      <c r="Z529" s="6"/>
      <c r="AA529" s="6"/>
      <c r="AB529" s="6"/>
      <c r="AC529" s="6"/>
      <c r="AD529" s="6"/>
    </row>
    <row r="530" ht="14.25" hidden="1" customHeight="1">
      <c r="A530" s="196"/>
      <c r="B530" s="7"/>
      <c r="C530" s="7"/>
      <c r="D530" s="7"/>
      <c r="E530" s="136"/>
      <c r="F530" s="136"/>
      <c r="G530" s="136"/>
      <c r="H530" s="136"/>
      <c r="I530" s="136"/>
      <c r="J530" s="136"/>
      <c r="K530" s="136"/>
      <c r="L530" s="137"/>
      <c r="M530" s="136"/>
      <c r="N530" s="136"/>
      <c r="O530" s="197"/>
      <c r="P530" s="6"/>
      <c r="Q530" s="6"/>
      <c r="R530" s="6"/>
      <c r="S530" s="6"/>
      <c r="T530" s="6"/>
      <c r="U530" s="6"/>
      <c r="V530" s="6"/>
      <c r="W530" s="6"/>
      <c r="X530" s="46"/>
      <c r="Y530" s="6"/>
      <c r="Z530" s="6"/>
      <c r="AA530" s="6"/>
      <c r="AB530" s="6"/>
      <c r="AC530" s="6"/>
      <c r="AD530" s="6"/>
    </row>
    <row r="531" ht="14.25" hidden="1" customHeight="1">
      <c r="A531" s="196"/>
      <c r="B531" s="7"/>
      <c r="C531" s="7"/>
      <c r="D531" s="7"/>
      <c r="E531" s="136"/>
      <c r="F531" s="136"/>
      <c r="G531" s="136"/>
      <c r="H531" s="136"/>
      <c r="I531" s="136"/>
      <c r="J531" s="136"/>
      <c r="K531" s="136"/>
      <c r="L531" s="137"/>
      <c r="M531" s="136"/>
      <c r="N531" s="136"/>
      <c r="O531" s="197"/>
      <c r="P531" s="6"/>
      <c r="Q531" s="6"/>
      <c r="R531" s="6"/>
      <c r="S531" s="6"/>
      <c r="T531" s="6"/>
      <c r="U531" s="6"/>
      <c r="V531" s="6"/>
      <c r="W531" s="6"/>
      <c r="X531" s="46"/>
      <c r="Y531" s="6"/>
      <c r="Z531" s="6"/>
      <c r="AA531" s="6"/>
      <c r="AB531" s="6"/>
      <c r="AC531" s="6"/>
      <c r="AD531" s="6"/>
    </row>
    <row r="532" ht="14.25" hidden="1" customHeight="1">
      <c r="A532" s="196"/>
      <c r="B532" s="7"/>
      <c r="C532" s="7"/>
      <c r="D532" s="7"/>
      <c r="E532" s="136"/>
      <c r="F532" s="136"/>
      <c r="G532" s="136"/>
      <c r="H532" s="136"/>
      <c r="I532" s="136"/>
      <c r="J532" s="136"/>
      <c r="K532" s="136"/>
      <c r="L532" s="137"/>
      <c r="M532" s="136"/>
      <c r="N532" s="136"/>
      <c r="O532" s="197"/>
      <c r="P532" s="6"/>
      <c r="Q532" s="6"/>
      <c r="R532" s="6"/>
      <c r="S532" s="6"/>
      <c r="T532" s="6"/>
      <c r="U532" s="6"/>
      <c r="V532" s="6"/>
      <c r="W532" s="6"/>
      <c r="X532" s="46"/>
      <c r="Y532" s="6"/>
      <c r="Z532" s="6"/>
      <c r="AA532" s="6"/>
      <c r="AB532" s="6"/>
      <c r="AC532" s="6"/>
      <c r="AD532" s="6"/>
    </row>
    <row r="533" ht="14.25" hidden="1" customHeight="1">
      <c r="A533" s="196"/>
      <c r="B533" s="7"/>
      <c r="C533" s="7"/>
      <c r="D533" s="7"/>
      <c r="E533" s="136"/>
      <c r="F533" s="136"/>
      <c r="G533" s="136"/>
      <c r="H533" s="136"/>
      <c r="I533" s="136"/>
      <c r="J533" s="136"/>
      <c r="K533" s="136"/>
      <c r="L533" s="137"/>
      <c r="M533" s="136"/>
      <c r="N533" s="136"/>
      <c r="O533" s="197"/>
      <c r="P533" s="6"/>
      <c r="Q533" s="6"/>
      <c r="R533" s="6"/>
      <c r="S533" s="6"/>
      <c r="T533" s="6"/>
      <c r="U533" s="6"/>
      <c r="V533" s="6"/>
      <c r="W533" s="6"/>
      <c r="X533" s="46"/>
      <c r="Y533" s="6"/>
      <c r="Z533" s="6"/>
      <c r="AA533" s="6"/>
      <c r="AB533" s="6"/>
      <c r="AC533" s="6"/>
      <c r="AD533" s="6"/>
    </row>
    <row r="534" ht="14.25" hidden="1" customHeight="1">
      <c r="A534" s="196"/>
      <c r="B534" s="7"/>
      <c r="C534" s="7"/>
      <c r="D534" s="7"/>
      <c r="E534" s="136"/>
      <c r="F534" s="136"/>
      <c r="G534" s="136"/>
      <c r="H534" s="136"/>
      <c r="I534" s="136"/>
      <c r="J534" s="136"/>
      <c r="K534" s="136"/>
      <c r="L534" s="137"/>
      <c r="M534" s="136"/>
      <c r="N534" s="136"/>
      <c r="O534" s="197"/>
      <c r="P534" s="6"/>
      <c r="Q534" s="6"/>
      <c r="R534" s="6"/>
      <c r="S534" s="6"/>
      <c r="T534" s="6"/>
      <c r="U534" s="6"/>
      <c r="V534" s="6"/>
      <c r="W534" s="6"/>
      <c r="X534" s="46"/>
      <c r="Y534" s="6"/>
      <c r="Z534" s="6"/>
      <c r="AA534" s="6"/>
      <c r="AB534" s="6"/>
      <c r="AC534" s="6"/>
      <c r="AD534" s="6"/>
    </row>
    <row r="535" ht="14.25" hidden="1" customHeight="1">
      <c r="A535" s="196"/>
      <c r="B535" s="7"/>
      <c r="C535" s="7"/>
      <c r="D535" s="7"/>
      <c r="E535" s="136"/>
      <c r="F535" s="136"/>
      <c r="G535" s="136"/>
      <c r="H535" s="136"/>
      <c r="I535" s="136"/>
      <c r="J535" s="136"/>
      <c r="K535" s="136"/>
      <c r="L535" s="137"/>
      <c r="M535" s="136"/>
      <c r="N535" s="136"/>
      <c r="O535" s="197"/>
      <c r="P535" s="6"/>
      <c r="Q535" s="6"/>
      <c r="R535" s="6"/>
      <c r="S535" s="6"/>
      <c r="T535" s="6"/>
      <c r="U535" s="6"/>
      <c r="V535" s="6"/>
      <c r="W535" s="6"/>
      <c r="X535" s="46"/>
      <c r="Y535" s="6"/>
      <c r="Z535" s="6"/>
      <c r="AA535" s="6"/>
      <c r="AB535" s="6"/>
      <c r="AC535" s="6"/>
      <c r="AD535" s="6"/>
    </row>
    <row r="536" ht="14.25" hidden="1" customHeight="1">
      <c r="A536" s="196"/>
      <c r="B536" s="7"/>
      <c r="C536" s="7"/>
      <c r="D536" s="7"/>
      <c r="E536" s="136"/>
      <c r="F536" s="136"/>
      <c r="G536" s="136"/>
      <c r="H536" s="136"/>
      <c r="I536" s="136"/>
      <c r="J536" s="136"/>
      <c r="K536" s="136"/>
      <c r="L536" s="137"/>
      <c r="M536" s="136"/>
      <c r="N536" s="136"/>
      <c r="O536" s="197"/>
      <c r="P536" s="6"/>
      <c r="Q536" s="6"/>
      <c r="R536" s="6"/>
      <c r="S536" s="6"/>
      <c r="T536" s="6"/>
      <c r="U536" s="6"/>
      <c r="V536" s="6"/>
      <c r="W536" s="6"/>
      <c r="X536" s="46"/>
      <c r="Y536" s="6"/>
      <c r="Z536" s="6"/>
      <c r="AA536" s="6"/>
      <c r="AB536" s="6"/>
      <c r="AC536" s="6"/>
      <c r="AD536" s="6"/>
    </row>
    <row r="537" ht="14.25" hidden="1" customHeight="1">
      <c r="A537" s="196"/>
      <c r="B537" s="7"/>
      <c r="C537" s="7"/>
      <c r="D537" s="7"/>
      <c r="E537" s="136"/>
      <c r="F537" s="136"/>
      <c r="G537" s="136"/>
      <c r="H537" s="136"/>
      <c r="I537" s="136"/>
      <c r="J537" s="136"/>
      <c r="K537" s="136"/>
      <c r="L537" s="137"/>
      <c r="M537" s="136"/>
      <c r="N537" s="136"/>
      <c r="O537" s="197"/>
      <c r="P537" s="6"/>
      <c r="Q537" s="6"/>
      <c r="R537" s="6"/>
      <c r="S537" s="6"/>
      <c r="T537" s="6"/>
      <c r="U537" s="6"/>
      <c r="V537" s="6"/>
      <c r="W537" s="6"/>
      <c r="X537" s="46"/>
      <c r="Y537" s="6"/>
      <c r="Z537" s="6"/>
      <c r="AA537" s="6"/>
      <c r="AB537" s="6"/>
      <c r="AC537" s="6"/>
      <c r="AD537" s="6"/>
    </row>
    <row r="538" ht="14.25" hidden="1" customHeight="1">
      <c r="A538" s="196"/>
      <c r="B538" s="7"/>
      <c r="C538" s="7"/>
      <c r="D538" s="7"/>
      <c r="E538" s="136"/>
      <c r="F538" s="136"/>
      <c r="G538" s="136"/>
      <c r="H538" s="136"/>
      <c r="I538" s="136"/>
      <c r="J538" s="136"/>
      <c r="K538" s="136"/>
      <c r="L538" s="137"/>
      <c r="M538" s="136"/>
      <c r="N538" s="136"/>
      <c r="O538" s="197"/>
      <c r="P538" s="6"/>
      <c r="Q538" s="6"/>
      <c r="R538" s="6"/>
      <c r="S538" s="6"/>
      <c r="T538" s="6"/>
      <c r="U538" s="6"/>
      <c r="V538" s="6"/>
      <c r="W538" s="6"/>
      <c r="X538" s="46"/>
      <c r="Y538" s="6"/>
      <c r="Z538" s="6"/>
      <c r="AA538" s="6"/>
      <c r="AB538" s="6"/>
      <c r="AC538" s="6"/>
      <c r="AD538" s="6"/>
    </row>
    <row r="539" ht="14.25" hidden="1" customHeight="1">
      <c r="A539" s="196"/>
      <c r="B539" s="7"/>
      <c r="C539" s="7"/>
      <c r="D539" s="7"/>
      <c r="E539" s="136"/>
      <c r="F539" s="136"/>
      <c r="G539" s="136"/>
      <c r="H539" s="136"/>
      <c r="I539" s="136"/>
      <c r="J539" s="136"/>
      <c r="K539" s="136"/>
      <c r="L539" s="137"/>
      <c r="M539" s="136"/>
      <c r="N539" s="136"/>
      <c r="O539" s="197"/>
      <c r="P539" s="6"/>
      <c r="Q539" s="6"/>
      <c r="R539" s="6"/>
      <c r="S539" s="6"/>
      <c r="T539" s="6"/>
      <c r="U539" s="6"/>
      <c r="V539" s="6"/>
      <c r="W539" s="6"/>
      <c r="X539" s="46"/>
      <c r="Y539" s="6"/>
      <c r="Z539" s="6"/>
      <c r="AA539" s="6"/>
      <c r="AB539" s="6"/>
      <c r="AC539" s="6"/>
      <c r="AD539" s="6"/>
    </row>
    <row r="540" ht="14.25" hidden="1" customHeight="1">
      <c r="A540" s="196"/>
      <c r="B540" s="7"/>
      <c r="C540" s="7"/>
      <c r="D540" s="7"/>
      <c r="E540" s="136"/>
      <c r="F540" s="136"/>
      <c r="G540" s="136"/>
      <c r="H540" s="136"/>
      <c r="I540" s="136"/>
      <c r="J540" s="136"/>
      <c r="K540" s="136"/>
      <c r="L540" s="137"/>
      <c r="M540" s="136"/>
      <c r="N540" s="136"/>
      <c r="O540" s="197"/>
      <c r="P540" s="6"/>
      <c r="Q540" s="6"/>
      <c r="R540" s="6"/>
      <c r="S540" s="6"/>
      <c r="T540" s="6"/>
      <c r="U540" s="6"/>
      <c r="V540" s="6"/>
      <c r="W540" s="6"/>
      <c r="X540" s="46"/>
      <c r="Y540" s="6"/>
      <c r="Z540" s="6"/>
      <c r="AA540" s="6"/>
      <c r="AB540" s="6"/>
      <c r="AC540" s="6"/>
      <c r="AD540" s="6"/>
    </row>
    <row r="541" ht="14.25" hidden="1" customHeight="1">
      <c r="A541" s="196"/>
      <c r="B541" s="7"/>
      <c r="C541" s="7"/>
      <c r="D541" s="7"/>
      <c r="E541" s="136"/>
      <c r="F541" s="136"/>
      <c r="G541" s="136"/>
      <c r="H541" s="136"/>
      <c r="I541" s="136"/>
      <c r="J541" s="136"/>
      <c r="K541" s="136"/>
      <c r="L541" s="137"/>
      <c r="M541" s="136"/>
      <c r="N541" s="136"/>
      <c r="O541" s="197"/>
      <c r="P541" s="6"/>
      <c r="Q541" s="6"/>
      <c r="R541" s="6"/>
      <c r="S541" s="6"/>
      <c r="T541" s="6"/>
      <c r="U541" s="6"/>
      <c r="V541" s="6"/>
      <c r="W541" s="6"/>
      <c r="X541" s="46"/>
      <c r="Y541" s="6"/>
      <c r="Z541" s="6"/>
      <c r="AA541" s="6"/>
      <c r="AB541" s="6"/>
      <c r="AC541" s="6"/>
      <c r="AD541" s="6"/>
    </row>
    <row r="542" ht="14.25" hidden="1" customHeight="1">
      <c r="A542" s="196"/>
      <c r="B542" s="7"/>
      <c r="C542" s="7"/>
      <c r="D542" s="7"/>
      <c r="E542" s="136"/>
      <c r="F542" s="136"/>
      <c r="G542" s="136"/>
      <c r="H542" s="136"/>
      <c r="I542" s="136"/>
      <c r="J542" s="136"/>
      <c r="K542" s="136"/>
      <c r="L542" s="137"/>
      <c r="M542" s="136"/>
      <c r="N542" s="136"/>
      <c r="O542" s="197"/>
      <c r="P542" s="6"/>
      <c r="Q542" s="6"/>
      <c r="R542" s="6"/>
      <c r="S542" s="6"/>
      <c r="T542" s="6"/>
      <c r="U542" s="6"/>
      <c r="V542" s="6"/>
      <c r="W542" s="6"/>
      <c r="X542" s="46"/>
      <c r="Y542" s="6"/>
      <c r="Z542" s="6"/>
      <c r="AA542" s="6"/>
      <c r="AB542" s="6"/>
      <c r="AC542" s="6"/>
      <c r="AD542" s="6"/>
    </row>
    <row r="543" ht="14.25" hidden="1" customHeight="1">
      <c r="A543" s="196"/>
      <c r="B543" s="7"/>
      <c r="C543" s="7"/>
      <c r="D543" s="7"/>
      <c r="E543" s="136"/>
      <c r="F543" s="136"/>
      <c r="G543" s="136"/>
      <c r="H543" s="136"/>
      <c r="I543" s="136"/>
      <c r="J543" s="136"/>
      <c r="K543" s="136"/>
      <c r="L543" s="137"/>
      <c r="M543" s="136"/>
      <c r="N543" s="136"/>
      <c r="O543" s="197"/>
      <c r="P543" s="6"/>
      <c r="Q543" s="6"/>
      <c r="R543" s="6"/>
      <c r="S543" s="6"/>
      <c r="T543" s="6"/>
      <c r="U543" s="6"/>
      <c r="V543" s="6"/>
      <c r="W543" s="6"/>
      <c r="X543" s="46"/>
      <c r="Y543" s="6"/>
      <c r="Z543" s="6"/>
      <c r="AA543" s="6"/>
      <c r="AB543" s="6"/>
      <c r="AC543" s="6"/>
      <c r="AD543" s="6"/>
    </row>
    <row r="544" ht="14.25" hidden="1" customHeight="1">
      <c r="A544" s="196"/>
      <c r="B544" s="7"/>
      <c r="C544" s="7"/>
      <c r="D544" s="7"/>
      <c r="E544" s="136"/>
      <c r="F544" s="136"/>
      <c r="G544" s="136"/>
      <c r="H544" s="136"/>
      <c r="I544" s="136"/>
      <c r="J544" s="136"/>
      <c r="K544" s="136"/>
      <c r="L544" s="137"/>
      <c r="M544" s="136"/>
      <c r="N544" s="136"/>
      <c r="O544" s="197"/>
      <c r="P544" s="6"/>
      <c r="Q544" s="6"/>
      <c r="R544" s="6"/>
      <c r="S544" s="6"/>
      <c r="T544" s="6"/>
      <c r="U544" s="6"/>
      <c r="V544" s="6"/>
      <c r="W544" s="6"/>
      <c r="X544" s="46"/>
      <c r="Y544" s="6"/>
      <c r="Z544" s="6"/>
      <c r="AA544" s="6"/>
      <c r="AB544" s="6"/>
      <c r="AC544" s="6"/>
      <c r="AD544" s="6"/>
    </row>
    <row r="545" ht="14.25" hidden="1" customHeight="1">
      <c r="A545" s="196"/>
      <c r="B545" s="7"/>
      <c r="C545" s="7"/>
      <c r="D545" s="7"/>
      <c r="E545" s="136"/>
      <c r="F545" s="136"/>
      <c r="G545" s="136"/>
      <c r="H545" s="136"/>
      <c r="I545" s="136"/>
      <c r="J545" s="136"/>
      <c r="K545" s="136"/>
      <c r="L545" s="137"/>
      <c r="M545" s="136"/>
      <c r="N545" s="136"/>
      <c r="O545" s="197"/>
      <c r="P545" s="6"/>
      <c r="Q545" s="6"/>
      <c r="R545" s="6"/>
      <c r="S545" s="6"/>
      <c r="T545" s="6"/>
      <c r="U545" s="6"/>
      <c r="V545" s="6"/>
      <c r="W545" s="6"/>
      <c r="X545" s="46"/>
      <c r="Y545" s="6"/>
      <c r="Z545" s="6"/>
      <c r="AA545" s="6"/>
      <c r="AB545" s="6"/>
      <c r="AC545" s="6"/>
      <c r="AD545" s="6"/>
    </row>
    <row r="546" ht="14.25" hidden="1" customHeight="1">
      <c r="A546" s="196"/>
      <c r="B546" s="7"/>
      <c r="C546" s="7"/>
      <c r="D546" s="7"/>
      <c r="E546" s="136"/>
      <c r="F546" s="136"/>
      <c r="G546" s="136"/>
      <c r="H546" s="136"/>
      <c r="I546" s="136"/>
      <c r="J546" s="136"/>
      <c r="K546" s="136"/>
      <c r="L546" s="137"/>
      <c r="M546" s="136"/>
      <c r="N546" s="136"/>
      <c r="O546" s="197"/>
      <c r="P546" s="6"/>
      <c r="Q546" s="6"/>
      <c r="R546" s="6"/>
      <c r="S546" s="6"/>
      <c r="T546" s="6"/>
      <c r="U546" s="6"/>
      <c r="V546" s="6"/>
      <c r="W546" s="6"/>
      <c r="X546" s="46"/>
      <c r="Y546" s="6"/>
      <c r="Z546" s="6"/>
      <c r="AA546" s="6"/>
      <c r="AB546" s="6"/>
      <c r="AC546" s="6"/>
      <c r="AD546" s="6"/>
    </row>
    <row r="547" ht="14.25" hidden="1" customHeight="1">
      <c r="A547" s="196"/>
      <c r="B547" s="7"/>
      <c r="C547" s="7"/>
      <c r="D547" s="7"/>
      <c r="E547" s="136"/>
      <c r="F547" s="136"/>
      <c r="G547" s="136"/>
      <c r="H547" s="136"/>
      <c r="I547" s="136"/>
      <c r="J547" s="136"/>
      <c r="K547" s="136"/>
      <c r="L547" s="137"/>
      <c r="M547" s="136"/>
      <c r="N547" s="136"/>
      <c r="O547" s="197"/>
      <c r="P547" s="6"/>
      <c r="Q547" s="6"/>
      <c r="R547" s="6"/>
      <c r="S547" s="6"/>
      <c r="T547" s="6"/>
      <c r="U547" s="6"/>
      <c r="V547" s="6"/>
      <c r="W547" s="6"/>
      <c r="X547" s="46"/>
      <c r="Y547" s="6"/>
      <c r="Z547" s="6"/>
      <c r="AA547" s="6"/>
      <c r="AB547" s="6"/>
      <c r="AC547" s="6"/>
      <c r="AD547" s="6"/>
    </row>
    <row r="548" ht="14.25" hidden="1" customHeight="1">
      <c r="A548" s="196"/>
      <c r="B548" s="7"/>
      <c r="C548" s="7"/>
      <c r="D548" s="7"/>
      <c r="E548" s="136"/>
      <c r="F548" s="136"/>
      <c r="G548" s="136"/>
      <c r="H548" s="136"/>
      <c r="I548" s="136"/>
      <c r="J548" s="136"/>
      <c r="K548" s="136"/>
      <c r="L548" s="137"/>
      <c r="M548" s="136"/>
      <c r="N548" s="136"/>
      <c r="O548" s="197"/>
      <c r="P548" s="6"/>
      <c r="Q548" s="6"/>
      <c r="R548" s="6"/>
      <c r="S548" s="6"/>
      <c r="T548" s="6"/>
      <c r="U548" s="6"/>
      <c r="V548" s="6"/>
      <c r="W548" s="6"/>
      <c r="X548" s="46"/>
      <c r="Y548" s="6"/>
      <c r="Z548" s="6"/>
      <c r="AA548" s="6"/>
      <c r="AB548" s="6"/>
      <c r="AC548" s="6"/>
      <c r="AD548" s="6"/>
    </row>
    <row r="549" ht="14.25" hidden="1" customHeight="1">
      <c r="A549" s="196"/>
      <c r="B549" s="7"/>
      <c r="C549" s="7"/>
      <c r="D549" s="7"/>
      <c r="E549" s="136"/>
      <c r="F549" s="136"/>
      <c r="G549" s="136"/>
      <c r="H549" s="136"/>
      <c r="I549" s="136"/>
      <c r="J549" s="136"/>
      <c r="K549" s="136"/>
      <c r="L549" s="137"/>
      <c r="M549" s="136"/>
      <c r="N549" s="136"/>
      <c r="O549" s="197"/>
      <c r="P549" s="6"/>
      <c r="Q549" s="6"/>
      <c r="R549" s="6"/>
      <c r="S549" s="6"/>
      <c r="T549" s="6"/>
      <c r="U549" s="6"/>
      <c r="V549" s="6"/>
      <c r="W549" s="6"/>
      <c r="X549" s="46"/>
      <c r="Y549" s="6"/>
      <c r="Z549" s="6"/>
      <c r="AA549" s="6"/>
      <c r="AB549" s="6"/>
      <c r="AC549" s="6"/>
      <c r="AD549" s="6"/>
    </row>
    <row r="550" ht="14.25" hidden="1" customHeight="1">
      <c r="A550" s="196"/>
      <c r="B550" s="7"/>
      <c r="C550" s="7"/>
      <c r="D550" s="7"/>
      <c r="E550" s="136"/>
      <c r="F550" s="136"/>
      <c r="G550" s="136"/>
      <c r="H550" s="136"/>
      <c r="I550" s="136"/>
      <c r="J550" s="136"/>
      <c r="K550" s="136"/>
      <c r="L550" s="137"/>
      <c r="M550" s="136"/>
      <c r="N550" s="136"/>
      <c r="O550" s="197"/>
      <c r="P550" s="6"/>
      <c r="Q550" s="6"/>
      <c r="R550" s="6"/>
      <c r="S550" s="6"/>
      <c r="T550" s="6"/>
      <c r="U550" s="6"/>
      <c r="V550" s="6"/>
      <c r="W550" s="6"/>
      <c r="X550" s="46"/>
      <c r="Y550" s="6"/>
      <c r="Z550" s="6"/>
      <c r="AA550" s="6"/>
      <c r="AB550" s="6"/>
      <c r="AC550" s="6"/>
      <c r="AD550" s="6"/>
    </row>
    <row r="551" ht="14.25" hidden="1" customHeight="1">
      <c r="A551" s="196"/>
      <c r="B551" s="7"/>
      <c r="C551" s="7"/>
      <c r="D551" s="7"/>
      <c r="E551" s="136"/>
      <c r="F551" s="136"/>
      <c r="G551" s="136"/>
      <c r="H551" s="136"/>
      <c r="I551" s="136"/>
      <c r="J551" s="136"/>
      <c r="K551" s="136"/>
      <c r="L551" s="137"/>
      <c r="M551" s="136"/>
      <c r="N551" s="136"/>
      <c r="O551" s="197"/>
      <c r="P551" s="6"/>
      <c r="Q551" s="6"/>
      <c r="R551" s="6"/>
      <c r="S551" s="6"/>
      <c r="T551" s="6"/>
      <c r="U551" s="6"/>
      <c r="V551" s="6"/>
      <c r="W551" s="6"/>
      <c r="X551" s="46"/>
      <c r="Y551" s="6"/>
      <c r="Z551" s="6"/>
      <c r="AA551" s="6"/>
      <c r="AB551" s="6"/>
      <c r="AC551" s="6"/>
      <c r="AD551" s="6"/>
    </row>
    <row r="552" ht="14.25" hidden="1" customHeight="1">
      <c r="A552" s="196"/>
      <c r="B552" s="7"/>
      <c r="C552" s="7"/>
      <c r="D552" s="7"/>
      <c r="E552" s="136"/>
      <c r="F552" s="136"/>
      <c r="G552" s="136"/>
      <c r="H552" s="136"/>
      <c r="I552" s="136"/>
      <c r="J552" s="136"/>
      <c r="K552" s="136"/>
      <c r="L552" s="137"/>
      <c r="M552" s="136"/>
      <c r="N552" s="136"/>
      <c r="O552" s="197"/>
      <c r="P552" s="6"/>
      <c r="Q552" s="6"/>
      <c r="R552" s="6"/>
      <c r="S552" s="6"/>
      <c r="T552" s="6"/>
      <c r="U552" s="6"/>
      <c r="V552" s="6"/>
      <c r="W552" s="6"/>
      <c r="X552" s="46"/>
      <c r="Y552" s="6"/>
      <c r="Z552" s="6"/>
      <c r="AA552" s="6"/>
      <c r="AB552" s="6"/>
      <c r="AC552" s="6"/>
      <c r="AD552" s="6"/>
    </row>
    <row r="553" ht="14.25" hidden="1" customHeight="1">
      <c r="A553" s="196"/>
      <c r="B553" s="7"/>
      <c r="C553" s="7"/>
      <c r="D553" s="7"/>
      <c r="E553" s="136"/>
      <c r="F553" s="136"/>
      <c r="G553" s="136"/>
      <c r="H553" s="136"/>
      <c r="I553" s="136"/>
      <c r="J553" s="136"/>
      <c r="K553" s="136"/>
      <c r="L553" s="137"/>
      <c r="M553" s="136"/>
      <c r="N553" s="136"/>
      <c r="O553" s="197"/>
      <c r="P553" s="6"/>
      <c r="Q553" s="6"/>
      <c r="R553" s="6"/>
      <c r="S553" s="6"/>
      <c r="T553" s="6"/>
      <c r="U553" s="6"/>
      <c r="V553" s="6"/>
      <c r="W553" s="6"/>
      <c r="X553" s="46"/>
      <c r="Y553" s="6"/>
      <c r="Z553" s="6"/>
      <c r="AA553" s="6"/>
      <c r="AB553" s="6"/>
      <c r="AC553" s="6"/>
      <c r="AD553" s="6"/>
    </row>
    <row r="554" ht="14.25" hidden="1" customHeight="1">
      <c r="A554" s="196"/>
      <c r="B554" s="7"/>
      <c r="C554" s="7"/>
      <c r="D554" s="7"/>
      <c r="E554" s="136"/>
      <c r="F554" s="136"/>
      <c r="G554" s="136"/>
      <c r="H554" s="136"/>
      <c r="I554" s="136"/>
      <c r="J554" s="136"/>
      <c r="K554" s="136"/>
      <c r="L554" s="137"/>
      <c r="M554" s="136"/>
      <c r="N554" s="136"/>
      <c r="O554" s="197"/>
      <c r="P554" s="6"/>
      <c r="Q554" s="6"/>
      <c r="R554" s="6"/>
      <c r="S554" s="6"/>
      <c r="T554" s="6"/>
      <c r="U554" s="6"/>
      <c r="V554" s="6"/>
      <c r="W554" s="6"/>
      <c r="X554" s="46"/>
      <c r="Y554" s="6"/>
      <c r="Z554" s="6"/>
      <c r="AA554" s="6"/>
      <c r="AB554" s="6"/>
      <c r="AC554" s="6"/>
      <c r="AD554" s="6"/>
    </row>
    <row r="555" ht="14.25" hidden="1" customHeight="1">
      <c r="A555" s="196"/>
      <c r="B555" s="7"/>
      <c r="C555" s="7"/>
      <c r="D555" s="7"/>
      <c r="E555" s="136"/>
      <c r="F555" s="136"/>
      <c r="G555" s="136"/>
      <c r="H555" s="136"/>
      <c r="I555" s="136"/>
      <c r="J555" s="136"/>
      <c r="K555" s="136"/>
      <c r="L555" s="137"/>
      <c r="M555" s="136"/>
      <c r="N555" s="136"/>
      <c r="O555" s="197"/>
      <c r="P555" s="6"/>
      <c r="Q555" s="6"/>
      <c r="R555" s="6"/>
      <c r="S555" s="6"/>
      <c r="T555" s="6"/>
      <c r="U555" s="6"/>
      <c r="V555" s="6"/>
      <c r="W555" s="6"/>
      <c r="X555" s="46"/>
      <c r="Y555" s="6"/>
      <c r="Z555" s="6"/>
      <c r="AA555" s="6"/>
      <c r="AB555" s="6"/>
      <c r="AC555" s="6"/>
      <c r="AD555" s="6"/>
    </row>
    <row r="556" ht="14.25" hidden="1" customHeight="1">
      <c r="A556" s="196"/>
      <c r="B556" s="7"/>
      <c r="C556" s="7"/>
      <c r="D556" s="7"/>
      <c r="E556" s="136"/>
      <c r="F556" s="136"/>
      <c r="G556" s="136"/>
      <c r="H556" s="136"/>
      <c r="I556" s="136"/>
      <c r="J556" s="136"/>
      <c r="K556" s="136"/>
      <c r="L556" s="137"/>
      <c r="M556" s="136"/>
      <c r="N556" s="136"/>
      <c r="O556" s="197"/>
      <c r="P556" s="6"/>
      <c r="Q556" s="6"/>
      <c r="R556" s="6"/>
      <c r="S556" s="6"/>
      <c r="T556" s="6"/>
      <c r="U556" s="6"/>
      <c r="V556" s="6"/>
      <c r="W556" s="6"/>
      <c r="X556" s="46"/>
      <c r="Y556" s="6"/>
      <c r="Z556" s="6"/>
      <c r="AA556" s="6"/>
      <c r="AB556" s="6"/>
      <c r="AC556" s="6"/>
      <c r="AD556" s="6"/>
    </row>
    <row r="557" ht="14.25" hidden="1" customHeight="1">
      <c r="A557" s="196"/>
      <c r="B557" s="7"/>
      <c r="C557" s="7"/>
      <c r="D557" s="7"/>
      <c r="E557" s="136"/>
      <c r="F557" s="136"/>
      <c r="G557" s="136"/>
      <c r="H557" s="136"/>
      <c r="I557" s="136"/>
      <c r="J557" s="136"/>
      <c r="K557" s="136"/>
      <c r="L557" s="137"/>
      <c r="M557" s="136"/>
      <c r="N557" s="136"/>
      <c r="O557" s="197"/>
      <c r="P557" s="6"/>
      <c r="Q557" s="6"/>
      <c r="R557" s="6"/>
      <c r="S557" s="6"/>
      <c r="T557" s="6"/>
      <c r="U557" s="6"/>
      <c r="V557" s="6"/>
      <c r="W557" s="6"/>
      <c r="X557" s="46"/>
      <c r="Y557" s="6"/>
      <c r="Z557" s="6"/>
      <c r="AA557" s="6"/>
      <c r="AB557" s="6"/>
      <c r="AC557" s="6"/>
      <c r="AD557" s="6"/>
    </row>
    <row r="558" ht="14.25" hidden="1" customHeight="1">
      <c r="A558" s="196"/>
      <c r="B558" s="7"/>
      <c r="C558" s="7"/>
      <c r="D558" s="7"/>
      <c r="E558" s="136"/>
      <c r="F558" s="136"/>
      <c r="G558" s="136"/>
      <c r="H558" s="136"/>
      <c r="I558" s="136"/>
      <c r="J558" s="136"/>
      <c r="K558" s="136"/>
      <c r="L558" s="137"/>
      <c r="M558" s="136"/>
      <c r="N558" s="136"/>
      <c r="O558" s="197"/>
      <c r="P558" s="6"/>
      <c r="Q558" s="6"/>
      <c r="R558" s="6"/>
      <c r="S558" s="6"/>
      <c r="T558" s="6"/>
      <c r="U558" s="6"/>
      <c r="V558" s="6"/>
      <c r="W558" s="6"/>
      <c r="X558" s="46"/>
      <c r="Y558" s="6"/>
      <c r="Z558" s="6"/>
      <c r="AA558" s="6"/>
      <c r="AB558" s="6"/>
      <c r="AC558" s="6"/>
      <c r="AD558" s="6"/>
    </row>
    <row r="559" ht="14.25" hidden="1" customHeight="1">
      <c r="A559" s="196"/>
      <c r="B559" s="7"/>
      <c r="C559" s="7"/>
      <c r="D559" s="7"/>
      <c r="E559" s="136"/>
      <c r="F559" s="136"/>
      <c r="G559" s="136"/>
      <c r="H559" s="136"/>
      <c r="I559" s="136"/>
      <c r="J559" s="136"/>
      <c r="K559" s="136"/>
      <c r="L559" s="137"/>
      <c r="M559" s="136"/>
      <c r="N559" s="136"/>
      <c r="O559" s="197"/>
      <c r="P559" s="6"/>
      <c r="Q559" s="6"/>
      <c r="R559" s="6"/>
      <c r="S559" s="6"/>
      <c r="T559" s="6"/>
      <c r="U559" s="6"/>
      <c r="V559" s="6"/>
      <c r="W559" s="6"/>
      <c r="X559" s="46"/>
      <c r="Y559" s="6"/>
      <c r="Z559" s="6"/>
      <c r="AA559" s="6"/>
      <c r="AB559" s="6"/>
      <c r="AC559" s="6"/>
      <c r="AD559" s="6"/>
    </row>
    <row r="560" ht="14.25" hidden="1" customHeight="1">
      <c r="A560" s="196"/>
      <c r="B560" s="7"/>
      <c r="C560" s="7"/>
      <c r="D560" s="7"/>
      <c r="E560" s="136"/>
      <c r="F560" s="136"/>
      <c r="G560" s="136"/>
      <c r="H560" s="136"/>
      <c r="I560" s="136"/>
      <c r="J560" s="136"/>
      <c r="K560" s="136"/>
      <c r="L560" s="137"/>
      <c r="M560" s="136"/>
      <c r="N560" s="136"/>
      <c r="O560" s="197"/>
      <c r="P560" s="6"/>
      <c r="Q560" s="6"/>
      <c r="R560" s="6"/>
      <c r="S560" s="6"/>
      <c r="T560" s="6"/>
      <c r="U560" s="6"/>
      <c r="V560" s="6"/>
      <c r="W560" s="6"/>
      <c r="X560" s="46"/>
      <c r="Y560" s="6"/>
      <c r="Z560" s="6"/>
      <c r="AA560" s="6"/>
      <c r="AB560" s="6"/>
      <c r="AC560" s="6"/>
      <c r="AD560" s="6"/>
    </row>
    <row r="561" ht="14.25" hidden="1" customHeight="1">
      <c r="A561" s="196"/>
      <c r="B561" s="7"/>
      <c r="C561" s="7"/>
      <c r="D561" s="7"/>
      <c r="E561" s="136"/>
      <c r="F561" s="136"/>
      <c r="G561" s="136"/>
      <c r="H561" s="136"/>
      <c r="I561" s="136"/>
      <c r="J561" s="136"/>
      <c r="K561" s="136"/>
      <c r="L561" s="137"/>
      <c r="M561" s="136"/>
      <c r="N561" s="136"/>
      <c r="O561" s="197"/>
      <c r="P561" s="6"/>
      <c r="Q561" s="6"/>
      <c r="R561" s="6"/>
      <c r="S561" s="6"/>
      <c r="T561" s="6"/>
      <c r="U561" s="6"/>
      <c r="V561" s="6"/>
      <c r="W561" s="6"/>
      <c r="X561" s="46"/>
      <c r="Y561" s="6"/>
      <c r="Z561" s="6"/>
      <c r="AA561" s="6"/>
      <c r="AB561" s="6"/>
      <c r="AC561" s="6"/>
      <c r="AD561" s="6"/>
    </row>
    <row r="562" ht="14.25" hidden="1" customHeight="1">
      <c r="A562" s="196"/>
      <c r="B562" s="7"/>
      <c r="C562" s="7"/>
      <c r="D562" s="7"/>
      <c r="E562" s="136"/>
      <c r="F562" s="136"/>
      <c r="G562" s="136"/>
      <c r="H562" s="136"/>
      <c r="I562" s="136"/>
      <c r="J562" s="136"/>
      <c r="K562" s="136"/>
      <c r="L562" s="137"/>
      <c r="M562" s="136"/>
      <c r="N562" s="136"/>
      <c r="O562" s="197"/>
      <c r="P562" s="6"/>
      <c r="Q562" s="6"/>
      <c r="R562" s="6"/>
      <c r="S562" s="6"/>
      <c r="T562" s="6"/>
      <c r="U562" s="6"/>
      <c r="V562" s="6"/>
      <c r="W562" s="6"/>
      <c r="X562" s="46"/>
      <c r="Y562" s="6"/>
      <c r="Z562" s="6"/>
      <c r="AA562" s="6"/>
      <c r="AB562" s="6"/>
      <c r="AC562" s="6"/>
      <c r="AD562" s="6"/>
    </row>
    <row r="563" ht="14.25" hidden="1" customHeight="1">
      <c r="A563" s="196"/>
      <c r="B563" s="7"/>
      <c r="C563" s="7"/>
      <c r="D563" s="7"/>
      <c r="E563" s="136"/>
      <c r="F563" s="136"/>
      <c r="G563" s="136"/>
      <c r="H563" s="136"/>
      <c r="I563" s="136"/>
      <c r="J563" s="136"/>
      <c r="K563" s="136"/>
      <c r="L563" s="137"/>
      <c r="M563" s="136"/>
      <c r="N563" s="136"/>
      <c r="O563" s="197"/>
      <c r="P563" s="6"/>
      <c r="Q563" s="6"/>
      <c r="R563" s="6"/>
      <c r="S563" s="6"/>
      <c r="T563" s="6"/>
      <c r="U563" s="6"/>
      <c r="V563" s="6"/>
      <c r="W563" s="6"/>
      <c r="X563" s="46"/>
      <c r="Y563" s="6"/>
      <c r="Z563" s="6"/>
      <c r="AA563" s="6"/>
      <c r="AB563" s="6"/>
      <c r="AC563" s="6"/>
      <c r="AD563" s="6"/>
    </row>
    <row r="564" ht="14.25" hidden="1" customHeight="1">
      <c r="A564" s="196"/>
      <c r="B564" s="7"/>
      <c r="C564" s="7"/>
      <c r="D564" s="7"/>
      <c r="E564" s="136"/>
      <c r="F564" s="136"/>
      <c r="G564" s="136"/>
      <c r="H564" s="136"/>
      <c r="I564" s="136"/>
      <c r="J564" s="136"/>
      <c r="K564" s="136"/>
      <c r="L564" s="137"/>
      <c r="M564" s="136"/>
      <c r="N564" s="136"/>
      <c r="O564" s="197"/>
      <c r="P564" s="6"/>
      <c r="Q564" s="6"/>
      <c r="R564" s="6"/>
      <c r="S564" s="6"/>
      <c r="T564" s="6"/>
      <c r="U564" s="6"/>
      <c r="V564" s="6"/>
      <c r="W564" s="6"/>
      <c r="X564" s="46"/>
      <c r="Y564" s="6"/>
      <c r="Z564" s="6"/>
      <c r="AA564" s="6"/>
      <c r="AB564" s="6"/>
      <c r="AC564" s="6"/>
      <c r="AD564" s="6"/>
    </row>
    <row r="565" ht="14.25" hidden="1" customHeight="1">
      <c r="A565" s="196"/>
      <c r="B565" s="7"/>
      <c r="C565" s="7"/>
      <c r="D565" s="7"/>
      <c r="E565" s="136"/>
      <c r="F565" s="136"/>
      <c r="G565" s="136"/>
      <c r="H565" s="136"/>
      <c r="I565" s="136"/>
      <c r="J565" s="136"/>
      <c r="K565" s="136"/>
      <c r="L565" s="137"/>
      <c r="M565" s="136"/>
      <c r="N565" s="136"/>
      <c r="O565" s="197"/>
      <c r="P565" s="6"/>
      <c r="Q565" s="6"/>
      <c r="R565" s="6"/>
      <c r="S565" s="6"/>
      <c r="T565" s="6"/>
      <c r="U565" s="6"/>
      <c r="V565" s="6"/>
      <c r="W565" s="6"/>
      <c r="X565" s="46"/>
      <c r="Y565" s="6"/>
      <c r="Z565" s="6"/>
      <c r="AA565" s="6"/>
      <c r="AB565" s="6"/>
      <c r="AC565" s="6"/>
      <c r="AD565" s="6"/>
    </row>
    <row r="566" ht="14.25" hidden="1" customHeight="1">
      <c r="A566" s="196"/>
      <c r="B566" s="7"/>
      <c r="C566" s="7"/>
      <c r="D566" s="7"/>
      <c r="E566" s="136"/>
      <c r="F566" s="136"/>
      <c r="G566" s="136"/>
      <c r="H566" s="136"/>
      <c r="I566" s="136"/>
      <c r="J566" s="136"/>
      <c r="K566" s="136"/>
      <c r="L566" s="137"/>
      <c r="M566" s="136"/>
      <c r="N566" s="136"/>
      <c r="O566" s="197"/>
      <c r="P566" s="6"/>
      <c r="Q566" s="6"/>
      <c r="R566" s="6"/>
      <c r="S566" s="6"/>
      <c r="T566" s="6"/>
      <c r="U566" s="6"/>
      <c r="V566" s="6"/>
      <c r="W566" s="6"/>
      <c r="X566" s="46"/>
      <c r="Y566" s="6"/>
      <c r="Z566" s="6"/>
      <c r="AA566" s="6"/>
      <c r="AB566" s="6"/>
      <c r="AC566" s="6"/>
      <c r="AD566" s="6"/>
    </row>
    <row r="567" ht="14.25" hidden="1" customHeight="1">
      <c r="A567" s="196"/>
      <c r="B567" s="7"/>
      <c r="C567" s="7"/>
      <c r="D567" s="7"/>
      <c r="E567" s="136"/>
      <c r="F567" s="136"/>
      <c r="G567" s="136"/>
      <c r="H567" s="136"/>
      <c r="I567" s="136"/>
      <c r="J567" s="136"/>
      <c r="K567" s="136"/>
      <c r="L567" s="137"/>
      <c r="M567" s="136"/>
      <c r="N567" s="136"/>
      <c r="O567" s="197"/>
      <c r="P567" s="6"/>
      <c r="Q567" s="6"/>
      <c r="R567" s="6"/>
      <c r="S567" s="6"/>
      <c r="T567" s="6"/>
      <c r="U567" s="6"/>
      <c r="V567" s="6"/>
      <c r="W567" s="6"/>
      <c r="X567" s="46"/>
      <c r="Y567" s="6"/>
      <c r="Z567" s="6"/>
      <c r="AA567" s="6"/>
      <c r="AB567" s="6"/>
      <c r="AC567" s="6"/>
      <c r="AD567" s="6"/>
    </row>
    <row r="568" ht="14.25" hidden="1" customHeight="1">
      <c r="A568" s="196"/>
      <c r="B568" s="7"/>
      <c r="C568" s="7"/>
      <c r="D568" s="7"/>
      <c r="E568" s="136"/>
      <c r="F568" s="136"/>
      <c r="G568" s="136"/>
      <c r="H568" s="136"/>
      <c r="I568" s="136"/>
      <c r="J568" s="136"/>
      <c r="K568" s="136"/>
      <c r="L568" s="137"/>
      <c r="M568" s="136"/>
      <c r="N568" s="136"/>
      <c r="O568" s="197"/>
      <c r="P568" s="6"/>
      <c r="Q568" s="6"/>
      <c r="R568" s="6"/>
      <c r="S568" s="6"/>
      <c r="T568" s="6"/>
      <c r="U568" s="6"/>
      <c r="V568" s="6"/>
      <c r="W568" s="6"/>
      <c r="X568" s="46"/>
      <c r="Y568" s="6"/>
      <c r="Z568" s="6"/>
      <c r="AA568" s="6"/>
      <c r="AB568" s="6"/>
      <c r="AC568" s="6"/>
      <c r="AD568" s="6"/>
    </row>
    <row r="569" ht="14.25" hidden="1" customHeight="1">
      <c r="A569" s="196"/>
      <c r="B569" s="7"/>
      <c r="C569" s="7"/>
      <c r="D569" s="7"/>
      <c r="E569" s="136"/>
      <c r="F569" s="136"/>
      <c r="G569" s="136"/>
      <c r="H569" s="136"/>
      <c r="I569" s="136"/>
      <c r="J569" s="136"/>
      <c r="K569" s="136"/>
      <c r="L569" s="137"/>
      <c r="M569" s="136"/>
      <c r="N569" s="136"/>
      <c r="O569" s="197"/>
      <c r="P569" s="6"/>
      <c r="Q569" s="6"/>
      <c r="R569" s="6"/>
      <c r="S569" s="6"/>
      <c r="T569" s="6"/>
      <c r="U569" s="6"/>
      <c r="V569" s="6"/>
      <c r="W569" s="6"/>
      <c r="X569" s="46"/>
      <c r="Y569" s="6"/>
      <c r="Z569" s="6"/>
      <c r="AA569" s="6"/>
      <c r="AB569" s="6"/>
      <c r="AC569" s="6"/>
      <c r="AD569" s="6"/>
    </row>
    <row r="570" ht="14.25" hidden="1" customHeight="1">
      <c r="A570" s="196"/>
      <c r="B570" s="7"/>
      <c r="C570" s="7"/>
      <c r="D570" s="7"/>
      <c r="E570" s="136"/>
      <c r="F570" s="136"/>
      <c r="G570" s="136"/>
      <c r="H570" s="136"/>
      <c r="I570" s="136"/>
      <c r="J570" s="136"/>
      <c r="K570" s="136"/>
      <c r="L570" s="137"/>
      <c r="M570" s="136"/>
      <c r="N570" s="136"/>
      <c r="O570" s="197"/>
      <c r="P570" s="6"/>
      <c r="Q570" s="6"/>
      <c r="R570" s="6"/>
      <c r="S570" s="6"/>
      <c r="T570" s="6"/>
      <c r="U570" s="6"/>
      <c r="V570" s="6"/>
      <c r="W570" s="6"/>
      <c r="X570" s="46"/>
      <c r="Y570" s="6"/>
      <c r="Z570" s="6"/>
      <c r="AA570" s="6"/>
      <c r="AB570" s="6"/>
      <c r="AC570" s="6"/>
      <c r="AD570" s="6"/>
    </row>
    <row r="571" ht="14.25" hidden="1" customHeight="1">
      <c r="A571" s="196"/>
      <c r="B571" s="7"/>
      <c r="C571" s="7"/>
      <c r="D571" s="7"/>
      <c r="E571" s="136"/>
      <c r="F571" s="136"/>
      <c r="G571" s="136"/>
      <c r="H571" s="136"/>
      <c r="I571" s="136"/>
      <c r="J571" s="136"/>
      <c r="K571" s="136"/>
      <c r="L571" s="137"/>
      <c r="M571" s="136"/>
      <c r="N571" s="136"/>
      <c r="O571" s="197"/>
      <c r="P571" s="6"/>
      <c r="Q571" s="6"/>
      <c r="R571" s="6"/>
      <c r="S571" s="6"/>
      <c r="T571" s="6"/>
      <c r="U571" s="6"/>
      <c r="V571" s="6"/>
      <c r="W571" s="6"/>
      <c r="X571" s="46"/>
      <c r="Y571" s="6"/>
      <c r="Z571" s="6"/>
      <c r="AA571" s="6"/>
      <c r="AB571" s="6"/>
      <c r="AC571" s="6"/>
      <c r="AD571" s="6"/>
    </row>
    <row r="572" ht="14.25" hidden="1" customHeight="1">
      <c r="A572" s="196"/>
      <c r="B572" s="7"/>
      <c r="C572" s="7"/>
      <c r="D572" s="7"/>
      <c r="E572" s="136"/>
      <c r="F572" s="136"/>
      <c r="G572" s="136"/>
      <c r="H572" s="136"/>
      <c r="I572" s="136"/>
      <c r="J572" s="136"/>
      <c r="K572" s="136"/>
      <c r="L572" s="137"/>
      <c r="M572" s="136"/>
      <c r="N572" s="136"/>
      <c r="O572" s="197"/>
      <c r="P572" s="6"/>
      <c r="Q572" s="6"/>
      <c r="R572" s="6"/>
      <c r="S572" s="6"/>
      <c r="T572" s="6"/>
      <c r="U572" s="6"/>
      <c r="V572" s="6"/>
      <c r="W572" s="6"/>
      <c r="X572" s="46"/>
      <c r="Y572" s="6"/>
      <c r="Z572" s="6"/>
      <c r="AA572" s="6"/>
      <c r="AB572" s="6"/>
      <c r="AC572" s="6"/>
      <c r="AD572" s="6"/>
    </row>
    <row r="573" ht="14.25" hidden="1" customHeight="1">
      <c r="A573" s="196"/>
      <c r="B573" s="7"/>
      <c r="C573" s="7"/>
      <c r="D573" s="7"/>
      <c r="E573" s="136"/>
      <c r="F573" s="136"/>
      <c r="G573" s="136"/>
      <c r="H573" s="136"/>
      <c r="I573" s="136"/>
      <c r="J573" s="136"/>
      <c r="K573" s="136"/>
      <c r="L573" s="137"/>
      <c r="M573" s="136"/>
      <c r="N573" s="136"/>
      <c r="O573" s="197"/>
      <c r="P573" s="6"/>
      <c r="Q573" s="6"/>
      <c r="R573" s="6"/>
      <c r="S573" s="6"/>
      <c r="T573" s="6"/>
      <c r="U573" s="6"/>
      <c r="V573" s="6"/>
      <c r="W573" s="6"/>
      <c r="X573" s="46"/>
      <c r="Y573" s="6"/>
      <c r="Z573" s="6"/>
      <c r="AA573" s="6"/>
      <c r="AB573" s="6"/>
      <c r="AC573" s="6"/>
      <c r="AD573" s="6"/>
    </row>
    <row r="574" ht="14.25" hidden="1" customHeight="1">
      <c r="A574" s="196"/>
      <c r="B574" s="7"/>
      <c r="C574" s="7"/>
      <c r="D574" s="7"/>
      <c r="E574" s="136"/>
      <c r="F574" s="136"/>
      <c r="G574" s="136"/>
      <c r="H574" s="136"/>
      <c r="I574" s="136"/>
      <c r="J574" s="136"/>
      <c r="K574" s="136"/>
      <c r="L574" s="137"/>
      <c r="M574" s="136"/>
      <c r="N574" s="136"/>
      <c r="O574" s="197"/>
      <c r="P574" s="6"/>
      <c r="Q574" s="6"/>
      <c r="R574" s="6"/>
      <c r="S574" s="6"/>
      <c r="T574" s="6"/>
      <c r="U574" s="6"/>
      <c r="V574" s="6"/>
      <c r="W574" s="6"/>
      <c r="X574" s="46"/>
      <c r="Y574" s="6"/>
      <c r="Z574" s="6"/>
      <c r="AA574" s="6"/>
      <c r="AB574" s="6"/>
      <c r="AC574" s="6"/>
      <c r="AD574" s="6"/>
    </row>
    <row r="575" ht="14.25" hidden="1" customHeight="1">
      <c r="A575" s="196"/>
      <c r="B575" s="7"/>
      <c r="C575" s="7"/>
      <c r="D575" s="7"/>
      <c r="E575" s="136"/>
      <c r="F575" s="136"/>
      <c r="G575" s="136"/>
      <c r="H575" s="136"/>
      <c r="I575" s="136"/>
      <c r="J575" s="136"/>
      <c r="K575" s="136"/>
      <c r="L575" s="137"/>
      <c r="M575" s="136"/>
      <c r="N575" s="136"/>
      <c r="O575" s="197"/>
      <c r="P575" s="6"/>
      <c r="Q575" s="6"/>
      <c r="R575" s="6"/>
      <c r="S575" s="6"/>
      <c r="T575" s="6"/>
      <c r="U575" s="6"/>
      <c r="V575" s="6"/>
      <c r="W575" s="6"/>
      <c r="X575" s="46"/>
      <c r="Y575" s="6"/>
      <c r="Z575" s="6"/>
      <c r="AA575" s="6"/>
      <c r="AB575" s="6"/>
      <c r="AC575" s="6"/>
      <c r="AD575" s="6"/>
    </row>
    <row r="576" ht="14.25" hidden="1" customHeight="1">
      <c r="A576" s="196"/>
      <c r="B576" s="7"/>
      <c r="C576" s="7"/>
      <c r="D576" s="7"/>
      <c r="E576" s="136"/>
      <c r="F576" s="136"/>
      <c r="G576" s="136"/>
      <c r="H576" s="136"/>
      <c r="I576" s="136"/>
      <c r="J576" s="136"/>
      <c r="K576" s="136"/>
      <c r="L576" s="137"/>
      <c r="M576" s="136"/>
      <c r="N576" s="136"/>
      <c r="O576" s="197"/>
      <c r="P576" s="6"/>
      <c r="Q576" s="6"/>
      <c r="R576" s="6"/>
      <c r="S576" s="6"/>
      <c r="T576" s="6"/>
      <c r="U576" s="6"/>
      <c r="V576" s="6"/>
      <c r="W576" s="6"/>
      <c r="X576" s="46"/>
      <c r="Y576" s="6"/>
      <c r="Z576" s="6"/>
      <c r="AA576" s="6"/>
      <c r="AB576" s="6"/>
      <c r="AC576" s="6"/>
      <c r="AD576" s="6"/>
    </row>
    <row r="577" ht="14.25" hidden="1" customHeight="1">
      <c r="A577" s="196"/>
      <c r="B577" s="7"/>
      <c r="C577" s="7"/>
      <c r="D577" s="7"/>
      <c r="E577" s="136"/>
      <c r="F577" s="136"/>
      <c r="G577" s="136"/>
      <c r="H577" s="136"/>
      <c r="I577" s="136"/>
      <c r="J577" s="136"/>
      <c r="K577" s="136"/>
      <c r="L577" s="137"/>
      <c r="M577" s="136"/>
      <c r="N577" s="136"/>
      <c r="O577" s="197"/>
      <c r="P577" s="6"/>
      <c r="Q577" s="6"/>
      <c r="R577" s="6"/>
      <c r="S577" s="6"/>
      <c r="T577" s="6"/>
      <c r="U577" s="6"/>
      <c r="V577" s="6"/>
      <c r="W577" s="6"/>
      <c r="X577" s="46"/>
      <c r="Y577" s="6"/>
      <c r="Z577" s="6"/>
      <c r="AA577" s="6"/>
      <c r="AB577" s="6"/>
      <c r="AC577" s="6"/>
      <c r="AD577" s="6"/>
    </row>
    <row r="578" ht="14.25" hidden="1" customHeight="1">
      <c r="A578" s="196"/>
      <c r="B578" s="7"/>
      <c r="C578" s="7"/>
      <c r="D578" s="7"/>
      <c r="E578" s="136"/>
      <c r="F578" s="136"/>
      <c r="G578" s="136"/>
      <c r="H578" s="136"/>
      <c r="I578" s="136"/>
      <c r="J578" s="136"/>
      <c r="K578" s="136"/>
      <c r="L578" s="137"/>
      <c r="M578" s="136"/>
      <c r="N578" s="136"/>
      <c r="O578" s="197"/>
      <c r="P578" s="6"/>
      <c r="Q578" s="6"/>
      <c r="R578" s="6"/>
      <c r="S578" s="6"/>
      <c r="T578" s="6"/>
      <c r="U578" s="6"/>
      <c r="V578" s="6"/>
      <c r="W578" s="6"/>
      <c r="X578" s="46"/>
      <c r="Y578" s="6"/>
      <c r="Z578" s="6"/>
      <c r="AA578" s="6"/>
      <c r="AB578" s="6"/>
      <c r="AC578" s="6"/>
      <c r="AD578" s="6"/>
    </row>
    <row r="579" ht="14.25" hidden="1" customHeight="1">
      <c r="A579" s="196"/>
      <c r="B579" s="7"/>
      <c r="C579" s="7"/>
      <c r="D579" s="7"/>
      <c r="E579" s="136"/>
      <c r="F579" s="136"/>
      <c r="G579" s="136"/>
      <c r="H579" s="136"/>
      <c r="I579" s="136"/>
      <c r="J579" s="136"/>
      <c r="K579" s="136"/>
      <c r="L579" s="137"/>
      <c r="M579" s="136"/>
      <c r="N579" s="136"/>
      <c r="O579" s="197"/>
      <c r="P579" s="6"/>
      <c r="Q579" s="6"/>
      <c r="R579" s="6"/>
      <c r="S579" s="6"/>
      <c r="T579" s="6"/>
      <c r="U579" s="6"/>
      <c r="V579" s="6"/>
      <c r="W579" s="6"/>
      <c r="X579" s="46"/>
      <c r="Y579" s="6"/>
      <c r="Z579" s="6"/>
      <c r="AA579" s="6"/>
      <c r="AB579" s="6"/>
      <c r="AC579" s="6"/>
      <c r="AD579" s="6"/>
    </row>
    <row r="580" ht="14.25" hidden="1" customHeight="1">
      <c r="A580" s="196"/>
      <c r="B580" s="7"/>
      <c r="C580" s="7"/>
      <c r="D580" s="7"/>
      <c r="E580" s="136"/>
      <c r="F580" s="136"/>
      <c r="G580" s="136"/>
      <c r="H580" s="136"/>
      <c r="I580" s="136"/>
      <c r="J580" s="136"/>
      <c r="K580" s="136"/>
      <c r="L580" s="137"/>
      <c r="M580" s="136"/>
      <c r="N580" s="136"/>
      <c r="O580" s="197"/>
      <c r="P580" s="6"/>
      <c r="Q580" s="6"/>
      <c r="R580" s="6"/>
      <c r="S580" s="6"/>
      <c r="T580" s="6"/>
      <c r="U580" s="6"/>
      <c r="V580" s="6"/>
      <c r="W580" s="6"/>
      <c r="X580" s="46"/>
      <c r="Y580" s="6"/>
      <c r="Z580" s="6"/>
      <c r="AA580" s="6"/>
      <c r="AB580" s="6"/>
      <c r="AC580" s="6"/>
      <c r="AD580" s="6"/>
    </row>
    <row r="581" ht="14.25" hidden="1" customHeight="1">
      <c r="A581" s="196"/>
      <c r="B581" s="7"/>
      <c r="C581" s="7"/>
      <c r="D581" s="7"/>
      <c r="E581" s="136"/>
      <c r="F581" s="136"/>
      <c r="G581" s="136"/>
      <c r="H581" s="136"/>
      <c r="I581" s="136"/>
      <c r="J581" s="136"/>
      <c r="K581" s="136"/>
      <c r="L581" s="137"/>
      <c r="M581" s="136"/>
      <c r="N581" s="136"/>
      <c r="O581" s="197"/>
      <c r="P581" s="6"/>
      <c r="Q581" s="6"/>
      <c r="R581" s="6"/>
      <c r="S581" s="6"/>
      <c r="T581" s="6"/>
      <c r="U581" s="6"/>
      <c r="V581" s="6"/>
      <c r="W581" s="6"/>
      <c r="X581" s="46"/>
      <c r="Y581" s="6"/>
      <c r="Z581" s="6"/>
      <c r="AA581" s="6"/>
      <c r="AB581" s="6"/>
      <c r="AC581" s="6"/>
      <c r="AD581" s="6"/>
    </row>
    <row r="582" ht="14.25" hidden="1" customHeight="1">
      <c r="A582" s="196"/>
      <c r="B582" s="7"/>
      <c r="C582" s="7"/>
      <c r="D582" s="7"/>
      <c r="E582" s="136"/>
      <c r="F582" s="136"/>
      <c r="G582" s="136"/>
      <c r="H582" s="136"/>
      <c r="I582" s="136"/>
      <c r="J582" s="136"/>
      <c r="K582" s="136"/>
      <c r="L582" s="137"/>
      <c r="M582" s="136"/>
      <c r="N582" s="136"/>
      <c r="O582" s="197"/>
      <c r="P582" s="6"/>
      <c r="Q582" s="6"/>
      <c r="R582" s="6"/>
      <c r="S582" s="6"/>
      <c r="T582" s="6"/>
      <c r="U582" s="6"/>
      <c r="V582" s="6"/>
      <c r="W582" s="6"/>
      <c r="X582" s="46"/>
      <c r="Y582" s="6"/>
      <c r="Z582" s="6"/>
      <c r="AA582" s="6"/>
      <c r="AB582" s="6"/>
      <c r="AC582" s="6"/>
      <c r="AD582" s="6"/>
    </row>
    <row r="583" ht="14.25" hidden="1" customHeight="1">
      <c r="A583" s="196"/>
      <c r="B583" s="7"/>
      <c r="C583" s="7"/>
      <c r="D583" s="7"/>
      <c r="E583" s="136"/>
      <c r="F583" s="136"/>
      <c r="G583" s="136"/>
      <c r="H583" s="136"/>
      <c r="I583" s="136"/>
      <c r="J583" s="136"/>
      <c r="K583" s="136"/>
      <c r="L583" s="137"/>
      <c r="M583" s="136"/>
      <c r="N583" s="136"/>
      <c r="O583" s="197"/>
      <c r="P583" s="6"/>
      <c r="Q583" s="6"/>
      <c r="R583" s="6"/>
      <c r="S583" s="6"/>
      <c r="T583" s="6"/>
      <c r="U583" s="6"/>
      <c r="V583" s="6"/>
      <c r="W583" s="6"/>
      <c r="X583" s="46"/>
      <c r="Y583" s="6"/>
      <c r="Z583" s="6"/>
      <c r="AA583" s="6"/>
      <c r="AB583" s="6"/>
      <c r="AC583" s="6"/>
      <c r="AD583" s="6"/>
    </row>
    <row r="584" ht="14.25" hidden="1" customHeight="1">
      <c r="A584" s="196"/>
      <c r="B584" s="7"/>
      <c r="C584" s="7"/>
      <c r="D584" s="7"/>
      <c r="E584" s="136"/>
      <c r="F584" s="136"/>
      <c r="G584" s="136"/>
      <c r="H584" s="136"/>
      <c r="I584" s="136"/>
      <c r="J584" s="136"/>
      <c r="K584" s="136"/>
      <c r="L584" s="137"/>
      <c r="M584" s="136"/>
      <c r="N584" s="136"/>
      <c r="O584" s="197"/>
      <c r="P584" s="6"/>
      <c r="Q584" s="6"/>
      <c r="R584" s="6"/>
      <c r="S584" s="6"/>
      <c r="T584" s="6"/>
      <c r="U584" s="6"/>
      <c r="V584" s="6"/>
      <c r="W584" s="6"/>
      <c r="X584" s="46"/>
      <c r="Y584" s="6"/>
      <c r="Z584" s="6"/>
      <c r="AA584" s="6"/>
      <c r="AB584" s="6"/>
      <c r="AC584" s="6"/>
      <c r="AD584" s="6"/>
    </row>
    <row r="585" ht="14.25" hidden="1" customHeight="1">
      <c r="A585" s="196"/>
      <c r="B585" s="7"/>
      <c r="C585" s="7"/>
      <c r="D585" s="7"/>
      <c r="E585" s="136"/>
      <c r="F585" s="136"/>
      <c r="G585" s="136"/>
      <c r="H585" s="136"/>
      <c r="I585" s="136"/>
      <c r="J585" s="136"/>
      <c r="K585" s="136"/>
      <c r="L585" s="137"/>
      <c r="M585" s="136"/>
      <c r="N585" s="136"/>
      <c r="O585" s="197"/>
      <c r="P585" s="6"/>
      <c r="Q585" s="6"/>
      <c r="R585" s="6"/>
      <c r="S585" s="6"/>
      <c r="T585" s="6"/>
      <c r="U585" s="6"/>
      <c r="V585" s="6"/>
      <c r="W585" s="6"/>
      <c r="X585" s="46"/>
      <c r="Y585" s="6"/>
      <c r="Z585" s="6"/>
      <c r="AA585" s="6"/>
      <c r="AB585" s="6"/>
      <c r="AC585" s="6"/>
      <c r="AD585" s="6"/>
    </row>
    <row r="586" ht="14.25" hidden="1" customHeight="1">
      <c r="A586" s="196"/>
      <c r="B586" s="7"/>
      <c r="C586" s="7"/>
      <c r="D586" s="7"/>
      <c r="E586" s="136"/>
      <c r="F586" s="136"/>
      <c r="G586" s="136"/>
      <c r="H586" s="136"/>
      <c r="I586" s="136"/>
      <c r="J586" s="136"/>
      <c r="K586" s="136"/>
      <c r="L586" s="137"/>
      <c r="M586" s="136"/>
      <c r="N586" s="136"/>
      <c r="O586" s="197"/>
      <c r="P586" s="6"/>
      <c r="Q586" s="6"/>
      <c r="R586" s="6"/>
      <c r="S586" s="6"/>
      <c r="T586" s="6"/>
      <c r="U586" s="6"/>
      <c r="V586" s="6"/>
      <c r="W586" s="6"/>
      <c r="X586" s="46"/>
      <c r="Y586" s="6"/>
      <c r="Z586" s="6"/>
      <c r="AA586" s="6"/>
      <c r="AB586" s="6"/>
      <c r="AC586" s="6"/>
      <c r="AD586" s="6"/>
    </row>
    <row r="587" ht="14.25" hidden="1" customHeight="1">
      <c r="A587" s="196"/>
      <c r="B587" s="7"/>
      <c r="C587" s="7"/>
      <c r="D587" s="7"/>
      <c r="E587" s="136"/>
      <c r="F587" s="136"/>
      <c r="G587" s="136"/>
      <c r="H587" s="136"/>
      <c r="I587" s="136"/>
      <c r="J587" s="136"/>
      <c r="K587" s="136"/>
      <c r="L587" s="137"/>
      <c r="M587" s="136"/>
      <c r="N587" s="136"/>
      <c r="O587" s="197"/>
      <c r="P587" s="6"/>
      <c r="Q587" s="6"/>
      <c r="R587" s="6"/>
      <c r="S587" s="6"/>
      <c r="T587" s="6"/>
      <c r="U587" s="6"/>
      <c r="V587" s="6"/>
      <c r="W587" s="6"/>
      <c r="X587" s="46"/>
      <c r="Y587" s="6"/>
      <c r="Z587" s="6"/>
      <c r="AA587" s="6"/>
      <c r="AB587" s="6"/>
      <c r="AC587" s="6"/>
      <c r="AD587" s="6"/>
    </row>
    <row r="588" ht="14.25" hidden="1" customHeight="1">
      <c r="A588" s="196"/>
      <c r="B588" s="7"/>
      <c r="C588" s="7"/>
      <c r="D588" s="7"/>
      <c r="E588" s="136"/>
      <c r="F588" s="136"/>
      <c r="G588" s="136"/>
      <c r="H588" s="136"/>
      <c r="I588" s="136"/>
      <c r="J588" s="136"/>
      <c r="K588" s="136"/>
      <c r="L588" s="137"/>
      <c r="M588" s="136"/>
      <c r="N588" s="136"/>
      <c r="O588" s="197"/>
      <c r="P588" s="6"/>
      <c r="Q588" s="6"/>
      <c r="R588" s="6"/>
      <c r="S588" s="6"/>
      <c r="T588" s="6"/>
      <c r="U588" s="6"/>
      <c r="V588" s="6"/>
      <c r="W588" s="6"/>
      <c r="X588" s="46"/>
      <c r="Y588" s="6"/>
      <c r="Z588" s="6"/>
      <c r="AA588" s="6"/>
      <c r="AB588" s="6"/>
      <c r="AC588" s="6"/>
      <c r="AD588" s="6"/>
    </row>
    <row r="589" ht="14.25" hidden="1" customHeight="1">
      <c r="A589" s="196"/>
      <c r="B589" s="7"/>
      <c r="C589" s="7"/>
      <c r="D589" s="7"/>
      <c r="E589" s="136"/>
      <c r="F589" s="136"/>
      <c r="G589" s="136"/>
      <c r="H589" s="136"/>
      <c r="I589" s="136"/>
      <c r="J589" s="136"/>
      <c r="K589" s="136"/>
      <c r="L589" s="137"/>
      <c r="M589" s="136"/>
      <c r="N589" s="136"/>
      <c r="O589" s="197"/>
      <c r="P589" s="6"/>
      <c r="Q589" s="6"/>
      <c r="R589" s="6"/>
      <c r="S589" s="6"/>
      <c r="T589" s="6"/>
      <c r="U589" s="6"/>
      <c r="V589" s="6"/>
      <c r="W589" s="6"/>
      <c r="X589" s="46"/>
      <c r="Y589" s="6"/>
      <c r="Z589" s="6"/>
      <c r="AA589" s="6"/>
      <c r="AB589" s="6"/>
      <c r="AC589" s="6"/>
      <c r="AD589" s="6"/>
    </row>
    <row r="590" ht="14.25" hidden="1" customHeight="1">
      <c r="A590" s="196"/>
      <c r="B590" s="7"/>
      <c r="C590" s="7"/>
      <c r="D590" s="7"/>
      <c r="E590" s="136"/>
      <c r="F590" s="136"/>
      <c r="G590" s="136"/>
      <c r="H590" s="136"/>
      <c r="I590" s="136"/>
      <c r="J590" s="136"/>
      <c r="K590" s="136"/>
      <c r="L590" s="137"/>
      <c r="M590" s="136"/>
      <c r="N590" s="136"/>
      <c r="O590" s="197"/>
      <c r="P590" s="6"/>
      <c r="Q590" s="6"/>
      <c r="R590" s="6"/>
      <c r="S590" s="6"/>
      <c r="T590" s="6"/>
      <c r="U590" s="6"/>
      <c r="V590" s="6"/>
      <c r="W590" s="6"/>
      <c r="X590" s="46"/>
      <c r="Y590" s="6"/>
      <c r="Z590" s="6"/>
      <c r="AA590" s="6"/>
      <c r="AB590" s="6"/>
      <c r="AC590" s="6"/>
      <c r="AD590" s="6"/>
    </row>
    <row r="591" ht="14.25" hidden="1" customHeight="1">
      <c r="A591" s="196"/>
      <c r="B591" s="7"/>
      <c r="C591" s="7"/>
      <c r="D591" s="7"/>
      <c r="E591" s="136"/>
      <c r="F591" s="136"/>
      <c r="G591" s="136"/>
      <c r="H591" s="136"/>
      <c r="I591" s="136"/>
      <c r="J591" s="136"/>
      <c r="K591" s="136"/>
      <c r="L591" s="137"/>
      <c r="M591" s="136"/>
      <c r="N591" s="136"/>
      <c r="O591" s="197"/>
      <c r="P591" s="6"/>
      <c r="Q591" s="6"/>
      <c r="R591" s="6"/>
      <c r="S591" s="6"/>
      <c r="T591" s="6"/>
      <c r="U591" s="6"/>
      <c r="V591" s="6"/>
      <c r="W591" s="6"/>
      <c r="X591" s="46"/>
      <c r="Y591" s="6"/>
      <c r="Z591" s="6"/>
      <c r="AA591" s="6"/>
      <c r="AB591" s="6"/>
      <c r="AC591" s="6"/>
      <c r="AD591" s="6"/>
    </row>
    <row r="592" ht="14.25" hidden="1" customHeight="1">
      <c r="A592" s="196"/>
      <c r="B592" s="7"/>
      <c r="C592" s="7"/>
      <c r="D592" s="7"/>
      <c r="E592" s="136"/>
      <c r="F592" s="136"/>
      <c r="G592" s="136"/>
      <c r="H592" s="136"/>
      <c r="I592" s="136"/>
      <c r="J592" s="136"/>
      <c r="K592" s="136"/>
      <c r="L592" s="137"/>
      <c r="M592" s="136"/>
      <c r="N592" s="136"/>
      <c r="O592" s="197"/>
      <c r="P592" s="6"/>
      <c r="Q592" s="6"/>
      <c r="R592" s="6"/>
      <c r="S592" s="6"/>
      <c r="T592" s="6"/>
      <c r="U592" s="6"/>
      <c r="V592" s="6"/>
      <c r="W592" s="6"/>
      <c r="X592" s="46"/>
      <c r="Y592" s="6"/>
      <c r="Z592" s="6"/>
      <c r="AA592" s="6"/>
      <c r="AB592" s="6"/>
      <c r="AC592" s="6"/>
      <c r="AD592" s="6"/>
    </row>
    <row r="593" ht="14.25" hidden="1" customHeight="1">
      <c r="A593" s="196"/>
      <c r="B593" s="7"/>
      <c r="C593" s="7"/>
      <c r="D593" s="7"/>
      <c r="E593" s="136"/>
      <c r="F593" s="136"/>
      <c r="G593" s="136"/>
      <c r="H593" s="136"/>
      <c r="I593" s="136"/>
      <c r="J593" s="136"/>
      <c r="K593" s="136"/>
      <c r="L593" s="137"/>
      <c r="M593" s="136"/>
      <c r="N593" s="136"/>
      <c r="O593" s="197"/>
      <c r="P593" s="6"/>
      <c r="Q593" s="6"/>
      <c r="R593" s="6"/>
      <c r="S593" s="6"/>
      <c r="T593" s="6"/>
      <c r="U593" s="6"/>
      <c r="V593" s="6"/>
      <c r="W593" s="6"/>
      <c r="X593" s="46"/>
      <c r="Y593" s="6"/>
      <c r="Z593" s="6"/>
      <c r="AA593" s="6"/>
      <c r="AB593" s="6"/>
      <c r="AC593" s="6"/>
      <c r="AD593" s="6"/>
    </row>
    <row r="594" ht="14.25" hidden="1" customHeight="1">
      <c r="A594" s="196"/>
      <c r="B594" s="7"/>
      <c r="C594" s="7"/>
      <c r="D594" s="7"/>
      <c r="E594" s="136"/>
      <c r="F594" s="136"/>
      <c r="G594" s="136"/>
      <c r="H594" s="136"/>
      <c r="I594" s="136"/>
      <c r="J594" s="136"/>
      <c r="K594" s="136"/>
      <c r="L594" s="137"/>
      <c r="M594" s="136"/>
      <c r="N594" s="136"/>
      <c r="O594" s="197"/>
      <c r="P594" s="6"/>
      <c r="Q594" s="6"/>
      <c r="R594" s="6"/>
      <c r="S594" s="6"/>
      <c r="T594" s="6"/>
      <c r="U594" s="6"/>
      <c r="V594" s="6"/>
      <c r="W594" s="6"/>
      <c r="X594" s="46"/>
      <c r="Y594" s="6"/>
      <c r="Z594" s="6"/>
      <c r="AA594" s="6"/>
      <c r="AB594" s="6"/>
      <c r="AC594" s="6"/>
      <c r="AD594" s="6"/>
    </row>
    <row r="595" ht="14.25" hidden="1" customHeight="1">
      <c r="A595" s="196"/>
      <c r="B595" s="7"/>
      <c r="C595" s="7"/>
      <c r="D595" s="7"/>
      <c r="E595" s="136"/>
      <c r="F595" s="136"/>
      <c r="G595" s="136"/>
      <c r="H595" s="136"/>
      <c r="I595" s="136"/>
      <c r="J595" s="136"/>
      <c r="K595" s="136"/>
      <c r="L595" s="137"/>
      <c r="M595" s="136"/>
      <c r="N595" s="136"/>
      <c r="O595" s="197"/>
      <c r="P595" s="6"/>
      <c r="Q595" s="6"/>
      <c r="R595" s="6"/>
      <c r="S595" s="6"/>
      <c r="T595" s="6"/>
      <c r="U595" s="6"/>
      <c r="V595" s="6"/>
      <c r="W595" s="6"/>
      <c r="X595" s="46"/>
      <c r="Y595" s="6"/>
      <c r="Z595" s="6"/>
      <c r="AA595" s="6"/>
      <c r="AB595" s="6"/>
      <c r="AC595" s="6"/>
      <c r="AD595" s="6"/>
    </row>
    <row r="596" ht="14.25" hidden="1" customHeight="1">
      <c r="A596" s="196"/>
      <c r="B596" s="7"/>
      <c r="C596" s="7"/>
      <c r="D596" s="7"/>
      <c r="E596" s="136"/>
      <c r="F596" s="136"/>
      <c r="G596" s="136"/>
      <c r="H596" s="136"/>
      <c r="I596" s="136"/>
      <c r="J596" s="136"/>
      <c r="K596" s="136"/>
      <c r="L596" s="137"/>
      <c r="M596" s="136"/>
      <c r="N596" s="136"/>
      <c r="O596" s="197"/>
      <c r="P596" s="6"/>
      <c r="Q596" s="6"/>
      <c r="R596" s="6"/>
      <c r="S596" s="6"/>
      <c r="T596" s="6"/>
      <c r="U596" s="6"/>
      <c r="V596" s="6"/>
      <c r="W596" s="6"/>
      <c r="X596" s="46"/>
      <c r="Y596" s="6"/>
      <c r="Z596" s="6"/>
      <c r="AA596" s="6"/>
      <c r="AB596" s="6"/>
      <c r="AC596" s="6"/>
      <c r="AD596" s="6"/>
    </row>
    <row r="597" ht="14.25" hidden="1" customHeight="1">
      <c r="A597" s="196"/>
      <c r="B597" s="7"/>
      <c r="C597" s="7"/>
      <c r="D597" s="7"/>
      <c r="E597" s="136"/>
      <c r="F597" s="136"/>
      <c r="G597" s="136"/>
      <c r="H597" s="136"/>
      <c r="I597" s="136"/>
      <c r="J597" s="136"/>
      <c r="K597" s="136"/>
      <c r="L597" s="137"/>
      <c r="M597" s="136"/>
      <c r="N597" s="136"/>
      <c r="O597" s="197"/>
      <c r="P597" s="6"/>
      <c r="Q597" s="6"/>
      <c r="R597" s="6"/>
      <c r="S597" s="6"/>
      <c r="T597" s="6"/>
      <c r="U597" s="6"/>
      <c r="V597" s="6"/>
      <c r="W597" s="6"/>
      <c r="X597" s="46"/>
      <c r="Y597" s="6"/>
      <c r="Z597" s="6"/>
      <c r="AA597" s="6"/>
      <c r="AB597" s="6"/>
      <c r="AC597" s="6"/>
      <c r="AD597" s="6"/>
    </row>
    <row r="598" ht="14.25" hidden="1" customHeight="1">
      <c r="A598" s="196"/>
      <c r="B598" s="7"/>
      <c r="C598" s="7"/>
      <c r="D598" s="7"/>
      <c r="E598" s="136"/>
      <c r="F598" s="136"/>
      <c r="G598" s="136"/>
      <c r="H598" s="136"/>
      <c r="I598" s="136"/>
      <c r="J598" s="136"/>
      <c r="K598" s="136"/>
      <c r="L598" s="137"/>
      <c r="M598" s="136"/>
      <c r="N598" s="136"/>
      <c r="O598" s="197"/>
      <c r="P598" s="6"/>
      <c r="Q598" s="6"/>
      <c r="R598" s="6"/>
      <c r="S598" s="6"/>
      <c r="T598" s="6"/>
      <c r="U598" s="6"/>
      <c r="V598" s="6"/>
      <c r="W598" s="6"/>
      <c r="X598" s="46"/>
      <c r="Y598" s="6"/>
      <c r="Z598" s="6"/>
      <c r="AA598" s="6"/>
      <c r="AB598" s="6"/>
      <c r="AC598" s="6"/>
      <c r="AD598" s="6"/>
    </row>
    <row r="599" ht="14.25" hidden="1" customHeight="1">
      <c r="A599" s="196"/>
      <c r="B599" s="7"/>
      <c r="C599" s="7"/>
      <c r="D599" s="7"/>
      <c r="E599" s="136"/>
      <c r="F599" s="136"/>
      <c r="G599" s="136"/>
      <c r="H599" s="136"/>
      <c r="I599" s="136"/>
      <c r="J599" s="136"/>
      <c r="K599" s="136"/>
      <c r="L599" s="137"/>
      <c r="M599" s="136"/>
      <c r="N599" s="136"/>
      <c r="O599" s="197"/>
      <c r="P599" s="6"/>
      <c r="Q599" s="6"/>
      <c r="R599" s="6"/>
      <c r="S599" s="6"/>
      <c r="T599" s="6"/>
      <c r="U599" s="6"/>
      <c r="V599" s="6"/>
      <c r="W599" s="6"/>
      <c r="X599" s="46"/>
      <c r="Y599" s="6"/>
      <c r="Z599" s="6"/>
      <c r="AA599" s="6"/>
      <c r="AB599" s="6"/>
      <c r="AC599" s="6"/>
      <c r="AD599" s="6"/>
    </row>
    <row r="600" ht="14.25" hidden="1" customHeight="1">
      <c r="A600" s="196"/>
      <c r="B600" s="7"/>
      <c r="C600" s="7"/>
      <c r="D600" s="7"/>
      <c r="E600" s="136"/>
      <c r="F600" s="136"/>
      <c r="G600" s="136"/>
      <c r="H600" s="136"/>
      <c r="I600" s="136"/>
      <c r="J600" s="136"/>
      <c r="K600" s="136"/>
      <c r="L600" s="137"/>
      <c r="M600" s="136"/>
      <c r="N600" s="136"/>
      <c r="O600" s="197"/>
      <c r="P600" s="6"/>
      <c r="Q600" s="6"/>
      <c r="R600" s="6"/>
      <c r="S600" s="6"/>
      <c r="T600" s="6"/>
      <c r="U600" s="6"/>
      <c r="V600" s="6"/>
      <c r="W600" s="6"/>
      <c r="X600" s="46"/>
      <c r="Y600" s="6"/>
      <c r="Z600" s="6"/>
      <c r="AA600" s="6"/>
      <c r="AB600" s="6"/>
      <c r="AC600" s="6"/>
      <c r="AD600" s="6"/>
    </row>
    <row r="601" ht="14.25" hidden="1" customHeight="1">
      <c r="A601" s="196"/>
      <c r="B601" s="7"/>
      <c r="C601" s="7"/>
      <c r="D601" s="7"/>
      <c r="E601" s="136"/>
      <c r="F601" s="136"/>
      <c r="G601" s="136"/>
      <c r="H601" s="136"/>
      <c r="I601" s="136"/>
      <c r="J601" s="136"/>
      <c r="K601" s="136"/>
      <c r="L601" s="137"/>
      <c r="M601" s="136"/>
      <c r="N601" s="136"/>
      <c r="O601" s="197"/>
      <c r="P601" s="6"/>
      <c r="Q601" s="6"/>
      <c r="R601" s="6"/>
      <c r="S601" s="6"/>
      <c r="T601" s="6"/>
      <c r="U601" s="6"/>
      <c r="V601" s="6"/>
      <c r="W601" s="6"/>
      <c r="X601" s="46"/>
      <c r="Y601" s="6"/>
      <c r="Z601" s="6"/>
      <c r="AA601" s="6"/>
      <c r="AB601" s="6"/>
      <c r="AC601" s="6"/>
      <c r="AD601" s="6"/>
    </row>
    <row r="602" ht="14.25" hidden="1" customHeight="1">
      <c r="A602" s="196"/>
      <c r="B602" s="7"/>
      <c r="C602" s="7"/>
      <c r="D602" s="7"/>
      <c r="E602" s="136"/>
      <c r="F602" s="136"/>
      <c r="G602" s="136"/>
      <c r="H602" s="136"/>
      <c r="I602" s="136"/>
      <c r="J602" s="136"/>
      <c r="K602" s="136"/>
      <c r="L602" s="137"/>
      <c r="M602" s="136"/>
      <c r="N602" s="136"/>
      <c r="O602" s="197"/>
      <c r="P602" s="6"/>
      <c r="Q602" s="6"/>
      <c r="R602" s="6"/>
      <c r="S602" s="6"/>
      <c r="T602" s="6"/>
      <c r="U602" s="6"/>
      <c r="V602" s="6"/>
      <c r="W602" s="6"/>
      <c r="X602" s="46"/>
      <c r="Y602" s="6"/>
      <c r="Z602" s="6"/>
      <c r="AA602" s="6"/>
      <c r="AB602" s="6"/>
      <c r="AC602" s="6"/>
      <c r="AD602" s="6"/>
    </row>
    <row r="603" ht="14.25" hidden="1" customHeight="1">
      <c r="A603" s="196"/>
      <c r="B603" s="7"/>
      <c r="C603" s="7"/>
      <c r="D603" s="7"/>
      <c r="E603" s="136"/>
      <c r="F603" s="136"/>
      <c r="G603" s="136"/>
      <c r="H603" s="136"/>
      <c r="I603" s="136"/>
      <c r="J603" s="136"/>
      <c r="K603" s="136"/>
      <c r="L603" s="137"/>
      <c r="M603" s="136"/>
      <c r="N603" s="136"/>
      <c r="O603" s="197"/>
      <c r="P603" s="6"/>
      <c r="Q603" s="6"/>
      <c r="R603" s="6"/>
      <c r="S603" s="6"/>
      <c r="T603" s="6"/>
      <c r="U603" s="6"/>
      <c r="V603" s="6"/>
      <c r="W603" s="6"/>
      <c r="X603" s="46"/>
      <c r="Y603" s="6"/>
      <c r="Z603" s="6"/>
      <c r="AA603" s="6"/>
      <c r="AB603" s="6"/>
      <c r="AC603" s="6"/>
      <c r="AD603" s="6"/>
    </row>
    <row r="604" ht="14.25" hidden="1" customHeight="1">
      <c r="A604" s="196"/>
      <c r="B604" s="7"/>
      <c r="C604" s="7"/>
      <c r="D604" s="7"/>
      <c r="E604" s="136"/>
      <c r="F604" s="136"/>
      <c r="G604" s="136"/>
      <c r="H604" s="136"/>
      <c r="I604" s="136"/>
      <c r="J604" s="136"/>
      <c r="K604" s="136"/>
      <c r="L604" s="137"/>
      <c r="M604" s="136"/>
      <c r="N604" s="136"/>
      <c r="O604" s="197"/>
      <c r="P604" s="6"/>
      <c r="Q604" s="6"/>
      <c r="R604" s="6"/>
      <c r="S604" s="6"/>
      <c r="T604" s="6"/>
      <c r="U604" s="6"/>
      <c r="V604" s="6"/>
      <c r="W604" s="6"/>
      <c r="X604" s="46"/>
      <c r="Y604" s="6"/>
      <c r="Z604" s="6"/>
      <c r="AA604" s="6"/>
      <c r="AB604" s="6"/>
      <c r="AC604" s="6"/>
      <c r="AD604" s="6"/>
    </row>
    <row r="605" ht="14.25" hidden="1" customHeight="1">
      <c r="A605" s="196"/>
      <c r="B605" s="7"/>
      <c r="C605" s="7"/>
      <c r="D605" s="7"/>
      <c r="E605" s="136"/>
      <c r="F605" s="136"/>
      <c r="G605" s="136"/>
      <c r="H605" s="136"/>
      <c r="I605" s="136"/>
      <c r="J605" s="136"/>
      <c r="K605" s="136"/>
      <c r="L605" s="137"/>
      <c r="M605" s="136"/>
      <c r="N605" s="136"/>
      <c r="O605" s="197"/>
      <c r="P605" s="6"/>
      <c r="Q605" s="6"/>
      <c r="R605" s="6"/>
      <c r="S605" s="6"/>
      <c r="T605" s="6"/>
      <c r="U605" s="6"/>
      <c r="V605" s="6"/>
      <c r="W605" s="6"/>
      <c r="X605" s="46"/>
      <c r="Y605" s="6"/>
      <c r="Z605" s="6"/>
      <c r="AA605" s="6"/>
      <c r="AB605" s="6"/>
      <c r="AC605" s="6"/>
      <c r="AD605" s="6"/>
    </row>
    <row r="606" ht="14.25" hidden="1" customHeight="1">
      <c r="A606" s="196"/>
      <c r="B606" s="7"/>
      <c r="C606" s="7"/>
      <c r="D606" s="7"/>
      <c r="E606" s="136"/>
      <c r="F606" s="136"/>
      <c r="G606" s="136"/>
      <c r="H606" s="136"/>
      <c r="I606" s="136"/>
      <c r="J606" s="136"/>
      <c r="K606" s="136"/>
      <c r="L606" s="137"/>
      <c r="M606" s="136"/>
      <c r="N606" s="136"/>
      <c r="O606" s="197"/>
      <c r="P606" s="6"/>
      <c r="Q606" s="6"/>
      <c r="R606" s="6"/>
      <c r="S606" s="6"/>
      <c r="T606" s="6"/>
      <c r="U606" s="6"/>
      <c r="V606" s="6"/>
      <c r="W606" s="6"/>
      <c r="X606" s="46"/>
      <c r="Y606" s="6"/>
      <c r="Z606" s="6"/>
      <c r="AA606" s="6"/>
      <c r="AB606" s="6"/>
      <c r="AC606" s="6"/>
      <c r="AD606" s="6"/>
    </row>
    <row r="607" ht="14.25" hidden="1" customHeight="1">
      <c r="A607" s="196"/>
      <c r="B607" s="7"/>
      <c r="C607" s="7"/>
      <c r="D607" s="7"/>
      <c r="E607" s="136"/>
      <c r="F607" s="136"/>
      <c r="G607" s="136"/>
      <c r="H607" s="136"/>
      <c r="I607" s="136"/>
      <c r="J607" s="136"/>
      <c r="K607" s="136"/>
      <c r="L607" s="137"/>
      <c r="M607" s="136"/>
      <c r="N607" s="136"/>
      <c r="O607" s="197"/>
      <c r="P607" s="6"/>
      <c r="Q607" s="6"/>
      <c r="R607" s="6"/>
      <c r="S607" s="6"/>
      <c r="T607" s="6"/>
      <c r="U607" s="6"/>
      <c r="V607" s="6"/>
      <c r="W607" s="6"/>
      <c r="X607" s="46"/>
      <c r="Y607" s="6"/>
      <c r="Z607" s="6"/>
      <c r="AA607" s="6"/>
      <c r="AB607" s="6"/>
      <c r="AC607" s="6"/>
      <c r="AD607" s="6"/>
    </row>
    <row r="608" ht="14.25" hidden="1" customHeight="1">
      <c r="A608" s="196"/>
      <c r="B608" s="7"/>
      <c r="C608" s="7"/>
      <c r="D608" s="7"/>
      <c r="E608" s="136"/>
      <c r="F608" s="136"/>
      <c r="G608" s="136"/>
      <c r="H608" s="136"/>
      <c r="I608" s="136"/>
      <c r="J608" s="136"/>
      <c r="K608" s="136"/>
      <c r="L608" s="137"/>
      <c r="M608" s="136"/>
      <c r="N608" s="136"/>
      <c r="O608" s="197"/>
      <c r="P608" s="6"/>
      <c r="Q608" s="6"/>
      <c r="R608" s="6"/>
      <c r="S608" s="6"/>
      <c r="T608" s="6"/>
      <c r="U608" s="6"/>
      <c r="V608" s="6"/>
      <c r="W608" s="6"/>
      <c r="X608" s="46"/>
      <c r="Y608" s="6"/>
      <c r="Z608" s="6"/>
      <c r="AA608" s="6"/>
      <c r="AB608" s="6"/>
      <c r="AC608" s="6"/>
      <c r="AD608" s="6"/>
    </row>
    <row r="609" ht="14.25" hidden="1" customHeight="1">
      <c r="A609" s="196"/>
      <c r="B609" s="7"/>
      <c r="C609" s="7"/>
      <c r="D609" s="7"/>
      <c r="E609" s="136"/>
      <c r="F609" s="136"/>
      <c r="G609" s="136"/>
      <c r="H609" s="136"/>
      <c r="I609" s="136"/>
      <c r="J609" s="136"/>
      <c r="K609" s="136"/>
      <c r="L609" s="137"/>
      <c r="M609" s="136"/>
      <c r="N609" s="136"/>
      <c r="O609" s="197"/>
      <c r="P609" s="6"/>
      <c r="Q609" s="6"/>
      <c r="R609" s="6"/>
      <c r="S609" s="6"/>
      <c r="T609" s="6"/>
      <c r="U609" s="6"/>
      <c r="V609" s="6"/>
      <c r="W609" s="6"/>
      <c r="X609" s="46"/>
      <c r="Y609" s="6"/>
      <c r="Z609" s="6"/>
      <c r="AA609" s="6"/>
      <c r="AB609" s="6"/>
      <c r="AC609" s="6"/>
      <c r="AD609" s="6"/>
    </row>
    <row r="610" ht="14.25" hidden="1" customHeight="1">
      <c r="A610" s="196"/>
      <c r="B610" s="7"/>
      <c r="C610" s="7"/>
      <c r="D610" s="7"/>
      <c r="E610" s="136"/>
      <c r="F610" s="136"/>
      <c r="G610" s="136"/>
      <c r="H610" s="136"/>
      <c r="I610" s="136"/>
      <c r="J610" s="136"/>
      <c r="K610" s="136"/>
      <c r="L610" s="137"/>
      <c r="M610" s="136"/>
      <c r="N610" s="136"/>
      <c r="O610" s="197"/>
      <c r="P610" s="6"/>
      <c r="Q610" s="6"/>
      <c r="R610" s="6"/>
      <c r="S610" s="6"/>
      <c r="T610" s="6"/>
      <c r="U610" s="6"/>
      <c r="V610" s="6"/>
      <c r="W610" s="6"/>
      <c r="X610" s="46"/>
      <c r="Y610" s="6"/>
      <c r="Z610" s="6"/>
      <c r="AA610" s="6"/>
      <c r="AB610" s="6"/>
      <c r="AC610" s="6"/>
      <c r="AD610" s="6"/>
    </row>
    <row r="611" ht="14.25" hidden="1" customHeight="1">
      <c r="A611" s="196"/>
      <c r="B611" s="7"/>
      <c r="C611" s="7"/>
      <c r="D611" s="7"/>
      <c r="E611" s="136"/>
      <c r="F611" s="136"/>
      <c r="G611" s="136"/>
      <c r="H611" s="136"/>
      <c r="I611" s="136"/>
      <c r="J611" s="136"/>
      <c r="K611" s="136"/>
      <c r="L611" s="137"/>
      <c r="M611" s="136"/>
      <c r="N611" s="136"/>
      <c r="O611" s="197"/>
      <c r="P611" s="6"/>
      <c r="Q611" s="6"/>
      <c r="R611" s="6"/>
      <c r="S611" s="6"/>
      <c r="T611" s="6"/>
      <c r="U611" s="6"/>
      <c r="V611" s="6"/>
      <c r="W611" s="6"/>
      <c r="X611" s="46"/>
      <c r="Y611" s="6"/>
      <c r="Z611" s="6"/>
      <c r="AA611" s="6"/>
      <c r="AB611" s="6"/>
      <c r="AC611" s="6"/>
      <c r="AD611" s="6"/>
    </row>
    <row r="612" ht="14.25" hidden="1" customHeight="1">
      <c r="A612" s="196"/>
      <c r="B612" s="7"/>
      <c r="C612" s="7"/>
      <c r="D612" s="7"/>
      <c r="E612" s="136"/>
      <c r="F612" s="136"/>
      <c r="G612" s="136"/>
      <c r="H612" s="136"/>
      <c r="I612" s="136"/>
      <c r="J612" s="136"/>
      <c r="K612" s="136"/>
      <c r="L612" s="137"/>
      <c r="M612" s="136"/>
      <c r="N612" s="136"/>
      <c r="O612" s="197"/>
      <c r="P612" s="6"/>
      <c r="Q612" s="6"/>
      <c r="R612" s="6"/>
      <c r="S612" s="6"/>
      <c r="T612" s="6"/>
      <c r="U612" s="6"/>
      <c r="V612" s="6"/>
      <c r="W612" s="6"/>
      <c r="X612" s="46"/>
      <c r="Y612" s="6"/>
      <c r="Z612" s="6"/>
      <c r="AA612" s="6"/>
      <c r="AB612" s="6"/>
      <c r="AC612" s="6"/>
      <c r="AD612" s="6"/>
    </row>
    <row r="613" ht="14.25" hidden="1" customHeight="1">
      <c r="A613" s="196"/>
      <c r="B613" s="7"/>
      <c r="C613" s="7"/>
      <c r="D613" s="7"/>
      <c r="E613" s="136"/>
      <c r="F613" s="136"/>
      <c r="G613" s="136"/>
      <c r="H613" s="136"/>
      <c r="I613" s="136"/>
      <c r="J613" s="136"/>
      <c r="K613" s="136"/>
      <c r="L613" s="137"/>
      <c r="M613" s="136"/>
      <c r="N613" s="136"/>
      <c r="O613" s="197"/>
      <c r="P613" s="6"/>
      <c r="Q613" s="6"/>
      <c r="R613" s="6"/>
      <c r="S613" s="6"/>
      <c r="T613" s="6"/>
      <c r="U613" s="6"/>
      <c r="V613" s="6"/>
      <c r="W613" s="6"/>
      <c r="X613" s="46"/>
      <c r="Y613" s="6"/>
      <c r="Z613" s="6"/>
      <c r="AA613" s="6"/>
      <c r="AB613" s="6"/>
      <c r="AC613" s="6"/>
      <c r="AD613" s="6"/>
    </row>
    <row r="614" ht="14.25" hidden="1" customHeight="1">
      <c r="A614" s="196"/>
      <c r="B614" s="7"/>
      <c r="C614" s="7"/>
      <c r="D614" s="7"/>
      <c r="E614" s="136"/>
      <c r="F614" s="136"/>
      <c r="G614" s="136"/>
      <c r="H614" s="136"/>
      <c r="I614" s="136"/>
      <c r="J614" s="136"/>
      <c r="K614" s="136"/>
      <c r="L614" s="137"/>
      <c r="M614" s="136"/>
      <c r="N614" s="136"/>
      <c r="O614" s="197"/>
      <c r="P614" s="6"/>
      <c r="Q614" s="6"/>
      <c r="R614" s="6"/>
      <c r="S614" s="6"/>
      <c r="T614" s="6"/>
      <c r="U614" s="6"/>
      <c r="V614" s="6"/>
      <c r="W614" s="6"/>
      <c r="X614" s="46"/>
      <c r="Y614" s="6"/>
      <c r="Z614" s="6"/>
      <c r="AA614" s="6"/>
      <c r="AB614" s="6"/>
      <c r="AC614" s="6"/>
      <c r="AD614" s="6"/>
    </row>
    <row r="615" ht="14.25" hidden="1" customHeight="1">
      <c r="A615" s="196"/>
      <c r="B615" s="7"/>
      <c r="C615" s="7"/>
      <c r="D615" s="7"/>
      <c r="E615" s="136"/>
      <c r="F615" s="136"/>
      <c r="G615" s="136"/>
      <c r="H615" s="136"/>
      <c r="I615" s="136"/>
      <c r="J615" s="136"/>
      <c r="K615" s="136"/>
      <c r="L615" s="137"/>
      <c r="M615" s="136"/>
      <c r="N615" s="136"/>
      <c r="O615" s="197"/>
      <c r="P615" s="6"/>
      <c r="Q615" s="6"/>
      <c r="R615" s="6"/>
      <c r="S615" s="6"/>
      <c r="T615" s="6"/>
      <c r="U615" s="6"/>
      <c r="V615" s="6"/>
      <c r="W615" s="6"/>
      <c r="X615" s="46"/>
      <c r="Y615" s="6"/>
      <c r="Z615" s="6"/>
      <c r="AA615" s="6"/>
      <c r="AB615" s="6"/>
      <c r="AC615" s="6"/>
      <c r="AD615" s="6"/>
    </row>
    <row r="616" ht="14.25" hidden="1" customHeight="1">
      <c r="A616" s="196"/>
      <c r="B616" s="7"/>
      <c r="C616" s="7"/>
      <c r="D616" s="7"/>
      <c r="E616" s="136"/>
      <c r="F616" s="136"/>
      <c r="G616" s="136"/>
      <c r="H616" s="136"/>
      <c r="I616" s="136"/>
      <c r="J616" s="136"/>
      <c r="K616" s="136"/>
      <c r="L616" s="137"/>
      <c r="M616" s="136"/>
      <c r="N616" s="136"/>
      <c r="O616" s="197"/>
      <c r="P616" s="6"/>
      <c r="Q616" s="6"/>
      <c r="R616" s="6"/>
      <c r="S616" s="6"/>
      <c r="T616" s="6"/>
      <c r="U616" s="6"/>
      <c r="V616" s="6"/>
      <c r="W616" s="6"/>
      <c r="X616" s="46"/>
      <c r="Y616" s="6"/>
      <c r="Z616" s="6"/>
      <c r="AA616" s="6"/>
      <c r="AB616" s="6"/>
      <c r="AC616" s="6"/>
      <c r="AD616" s="6"/>
    </row>
    <row r="617" ht="14.25" hidden="1" customHeight="1">
      <c r="A617" s="196"/>
      <c r="B617" s="7"/>
      <c r="C617" s="7"/>
      <c r="D617" s="7"/>
      <c r="E617" s="136"/>
      <c r="F617" s="136"/>
      <c r="G617" s="136"/>
      <c r="H617" s="136"/>
      <c r="I617" s="136"/>
      <c r="J617" s="136"/>
      <c r="K617" s="136"/>
      <c r="L617" s="137"/>
      <c r="M617" s="136"/>
      <c r="N617" s="136"/>
      <c r="O617" s="197"/>
      <c r="P617" s="6"/>
      <c r="Q617" s="6"/>
      <c r="R617" s="6"/>
      <c r="S617" s="6"/>
      <c r="T617" s="6"/>
      <c r="U617" s="6"/>
      <c r="V617" s="6"/>
      <c r="W617" s="6"/>
      <c r="X617" s="46"/>
      <c r="Y617" s="6"/>
      <c r="Z617" s="6"/>
      <c r="AA617" s="6"/>
      <c r="AB617" s="6"/>
      <c r="AC617" s="6"/>
      <c r="AD617" s="6"/>
    </row>
    <row r="618" ht="14.25" hidden="1" customHeight="1">
      <c r="A618" s="196"/>
      <c r="B618" s="7"/>
      <c r="C618" s="7"/>
      <c r="D618" s="7"/>
      <c r="E618" s="136"/>
      <c r="F618" s="136"/>
      <c r="G618" s="136"/>
      <c r="H618" s="136"/>
      <c r="I618" s="136"/>
      <c r="J618" s="136"/>
      <c r="K618" s="136"/>
      <c r="L618" s="137"/>
      <c r="M618" s="136"/>
      <c r="N618" s="136"/>
      <c r="O618" s="197"/>
      <c r="P618" s="6"/>
      <c r="Q618" s="6"/>
      <c r="R618" s="6"/>
      <c r="S618" s="6"/>
      <c r="T618" s="6"/>
      <c r="U618" s="6"/>
      <c r="V618" s="6"/>
      <c r="W618" s="6"/>
      <c r="X618" s="46"/>
      <c r="Y618" s="6"/>
      <c r="Z618" s="6"/>
      <c r="AA618" s="6"/>
      <c r="AB618" s="6"/>
      <c r="AC618" s="6"/>
      <c r="AD618" s="6"/>
    </row>
    <row r="619" ht="14.25" hidden="1" customHeight="1">
      <c r="A619" s="196"/>
      <c r="B619" s="7"/>
      <c r="C619" s="7"/>
      <c r="D619" s="7"/>
      <c r="E619" s="136"/>
      <c r="F619" s="136"/>
      <c r="G619" s="136"/>
      <c r="H619" s="136"/>
      <c r="I619" s="136"/>
      <c r="J619" s="136"/>
      <c r="K619" s="136"/>
      <c r="L619" s="137"/>
      <c r="M619" s="136"/>
      <c r="N619" s="136"/>
      <c r="O619" s="197"/>
      <c r="P619" s="6"/>
      <c r="Q619" s="6"/>
      <c r="R619" s="6"/>
      <c r="S619" s="6"/>
      <c r="T619" s="6"/>
      <c r="U619" s="6"/>
      <c r="V619" s="6"/>
      <c r="W619" s="6"/>
      <c r="X619" s="46"/>
      <c r="Y619" s="6"/>
      <c r="Z619" s="6"/>
      <c r="AA619" s="6"/>
      <c r="AB619" s="6"/>
      <c r="AC619" s="6"/>
      <c r="AD619" s="6"/>
    </row>
    <row r="620" ht="14.25" hidden="1" customHeight="1">
      <c r="A620" s="196"/>
      <c r="B620" s="7"/>
      <c r="C620" s="7"/>
      <c r="D620" s="7"/>
      <c r="E620" s="136"/>
      <c r="F620" s="136"/>
      <c r="G620" s="136"/>
      <c r="H620" s="136"/>
      <c r="I620" s="136"/>
      <c r="J620" s="136"/>
      <c r="K620" s="136"/>
      <c r="L620" s="137"/>
      <c r="M620" s="136"/>
      <c r="N620" s="136"/>
      <c r="O620" s="197"/>
      <c r="P620" s="6"/>
      <c r="Q620" s="6"/>
      <c r="R620" s="6"/>
      <c r="S620" s="6"/>
      <c r="T620" s="6"/>
      <c r="U620" s="6"/>
      <c r="V620" s="6"/>
      <c r="W620" s="6"/>
      <c r="X620" s="46"/>
      <c r="Y620" s="6"/>
      <c r="Z620" s="6"/>
      <c r="AA620" s="6"/>
      <c r="AB620" s="6"/>
      <c r="AC620" s="6"/>
      <c r="AD620" s="6"/>
    </row>
    <row r="621" ht="14.25" hidden="1" customHeight="1">
      <c r="A621" s="196"/>
      <c r="B621" s="7"/>
      <c r="C621" s="7"/>
      <c r="D621" s="7"/>
      <c r="E621" s="136"/>
      <c r="F621" s="136"/>
      <c r="G621" s="136"/>
      <c r="H621" s="136"/>
      <c r="I621" s="136"/>
      <c r="J621" s="136"/>
      <c r="K621" s="136"/>
      <c r="L621" s="137"/>
      <c r="M621" s="136"/>
      <c r="N621" s="136"/>
      <c r="O621" s="197"/>
      <c r="P621" s="6"/>
      <c r="Q621" s="6"/>
      <c r="R621" s="6"/>
      <c r="S621" s="6"/>
      <c r="T621" s="6"/>
      <c r="U621" s="6"/>
      <c r="V621" s="6"/>
      <c r="W621" s="6"/>
      <c r="X621" s="46"/>
      <c r="Y621" s="6"/>
      <c r="Z621" s="6"/>
      <c r="AA621" s="6"/>
      <c r="AB621" s="6"/>
      <c r="AC621" s="6"/>
      <c r="AD621" s="6"/>
    </row>
    <row r="622" ht="14.25" hidden="1" customHeight="1">
      <c r="A622" s="196"/>
      <c r="B622" s="7"/>
      <c r="C622" s="7"/>
      <c r="D622" s="7"/>
      <c r="E622" s="136"/>
      <c r="F622" s="136"/>
      <c r="G622" s="136"/>
      <c r="H622" s="136"/>
      <c r="I622" s="136"/>
      <c r="J622" s="136"/>
      <c r="K622" s="136"/>
      <c r="L622" s="137"/>
      <c r="M622" s="136"/>
      <c r="N622" s="136"/>
      <c r="O622" s="197"/>
      <c r="P622" s="6"/>
      <c r="Q622" s="6"/>
      <c r="R622" s="6"/>
      <c r="S622" s="6"/>
      <c r="T622" s="6"/>
      <c r="U622" s="6"/>
      <c r="V622" s="6"/>
      <c r="W622" s="6"/>
      <c r="X622" s="46"/>
      <c r="Y622" s="6"/>
      <c r="Z622" s="6"/>
      <c r="AA622" s="6"/>
      <c r="AB622" s="6"/>
      <c r="AC622" s="6"/>
      <c r="AD622" s="6"/>
    </row>
    <row r="623" ht="14.25" hidden="1" customHeight="1">
      <c r="A623" s="196"/>
      <c r="B623" s="7"/>
      <c r="C623" s="7"/>
      <c r="D623" s="7"/>
      <c r="E623" s="136"/>
      <c r="F623" s="136"/>
      <c r="G623" s="136"/>
      <c r="H623" s="136"/>
      <c r="I623" s="136"/>
      <c r="J623" s="136"/>
      <c r="K623" s="136"/>
      <c r="L623" s="137"/>
      <c r="M623" s="136"/>
      <c r="N623" s="136"/>
      <c r="O623" s="197"/>
      <c r="P623" s="6"/>
      <c r="Q623" s="6"/>
      <c r="R623" s="6"/>
      <c r="S623" s="6"/>
      <c r="T623" s="6"/>
      <c r="U623" s="6"/>
      <c r="V623" s="6"/>
      <c r="W623" s="6"/>
      <c r="X623" s="46"/>
      <c r="Y623" s="6"/>
      <c r="Z623" s="6"/>
      <c r="AA623" s="6"/>
      <c r="AB623" s="6"/>
      <c r="AC623" s="6"/>
      <c r="AD623" s="6"/>
    </row>
    <row r="624" ht="14.25" hidden="1" customHeight="1">
      <c r="A624" s="196"/>
      <c r="B624" s="7"/>
      <c r="C624" s="7"/>
      <c r="D624" s="7"/>
      <c r="E624" s="136"/>
      <c r="F624" s="136"/>
      <c r="G624" s="136"/>
      <c r="H624" s="136"/>
      <c r="I624" s="136"/>
      <c r="J624" s="136"/>
      <c r="K624" s="136"/>
      <c r="L624" s="137"/>
      <c r="M624" s="136"/>
      <c r="N624" s="136"/>
      <c r="O624" s="197"/>
      <c r="P624" s="6"/>
      <c r="Q624" s="6"/>
      <c r="R624" s="6"/>
      <c r="S624" s="6"/>
      <c r="T624" s="6"/>
      <c r="U624" s="6"/>
      <c r="V624" s="6"/>
      <c r="W624" s="6"/>
      <c r="X624" s="46"/>
      <c r="Y624" s="6"/>
      <c r="Z624" s="6"/>
      <c r="AA624" s="6"/>
      <c r="AB624" s="6"/>
      <c r="AC624" s="6"/>
      <c r="AD624" s="6"/>
    </row>
    <row r="625" ht="14.25" hidden="1" customHeight="1">
      <c r="A625" s="196"/>
      <c r="B625" s="7"/>
      <c r="C625" s="7"/>
      <c r="D625" s="7"/>
      <c r="E625" s="136"/>
      <c r="F625" s="136"/>
      <c r="G625" s="136"/>
      <c r="H625" s="136"/>
      <c r="I625" s="136"/>
      <c r="J625" s="136"/>
      <c r="K625" s="136"/>
      <c r="L625" s="137"/>
      <c r="M625" s="136"/>
      <c r="N625" s="136"/>
      <c r="O625" s="197"/>
      <c r="P625" s="6"/>
      <c r="Q625" s="6"/>
      <c r="R625" s="6"/>
      <c r="S625" s="6"/>
      <c r="T625" s="6"/>
      <c r="U625" s="6"/>
      <c r="V625" s="6"/>
      <c r="W625" s="6"/>
      <c r="X625" s="46"/>
      <c r="Y625" s="6"/>
      <c r="Z625" s="6"/>
      <c r="AA625" s="6"/>
      <c r="AB625" s="6"/>
      <c r="AC625" s="6"/>
      <c r="AD625" s="6"/>
    </row>
    <row r="626" ht="14.25" hidden="1" customHeight="1">
      <c r="A626" s="196"/>
      <c r="B626" s="7"/>
      <c r="C626" s="7"/>
      <c r="D626" s="7"/>
      <c r="E626" s="136"/>
      <c r="F626" s="136"/>
      <c r="G626" s="136"/>
      <c r="H626" s="136"/>
      <c r="I626" s="136"/>
      <c r="J626" s="136"/>
      <c r="K626" s="136"/>
      <c r="L626" s="137"/>
      <c r="M626" s="136"/>
      <c r="N626" s="136"/>
      <c r="O626" s="197"/>
      <c r="P626" s="6"/>
      <c r="Q626" s="6"/>
      <c r="R626" s="6"/>
      <c r="S626" s="6"/>
      <c r="T626" s="6"/>
      <c r="U626" s="6"/>
      <c r="V626" s="6"/>
      <c r="W626" s="6"/>
      <c r="X626" s="46"/>
      <c r="Y626" s="6"/>
      <c r="Z626" s="6"/>
      <c r="AA626" s="6"/>
      <c r="AB626" s="6"/>
      <c r="AC626" s="6"/>
      <c r="AD626" s="6"/>
    </row>
    <row r="627" ht="14.25" hidden="1" customHeight="1">
      <c r="A627" s="196"/>
      <c r="B627" s="7"/>
      <c r="C627" s="7"/>
      <c r="D627" s="7"/>
      <c r="E627" s="136"/>
      <c r="F627" s="136"/>
      <c r="G627" s="136"/>
      <c r="H627" s="136"/>
      <c r="I627" s="136"/>
      <c r="J627" s="136"/>
      <c r="K627" s="136"/>
      <c r="L627" s="137"/>
      <c r="M627" s="136"/>
      <c r="N627" s="136"/>
      <c r="O627" s="197"/>
      <c r="P627" s="6"/>
      <c r="Q627" s="6"/>
      <c r="R627" s="6"/>
      <c r="S627" s="6"/>
      <c r="T627" s="6"/>
      <c r="U627" s="6"/>
      <c r="V627" s="6"/>
      <c r="W627" s="6"/>
      <c r="X627" s="46"/>
      <c r="Y627" s="6"/>
      <c r="Z627" s="6"/>
      <c r="AA627" s="6"/>
      <c r="AB627" s="6"/>
      <c r="AC627" s="6"/>
      <c r="AD627" s="6"/>
    </row>
    <row r="628" ht="14.25" hidden="1" customHeight="1">
      <c r="A628" s="196"/>
      <c r="B628" s="7"/>
      <c r="C628" s="7"/>
      <c r="D628" s="7"/>
      <c r="E628" s="136"/>
      <c r="F628" s="136"/>
      <c r="G628" s="136"/>
      <c r="H628" s="136"/>
      <c r="I628" s="136"/>
      <c r="J628" s="136"/>
      <c r="K628" s="136"/>
      <c r="L628" s="137"/>
      <c r="M628" s="136"/>
      <c r="N628" s="136"/>
      <c r="O628" s="197"/>
      <c r="P628" s="6"/>
      <c r="Q628" s="6"/>
      <c r="R628" s="6"/>
      <c r="S628" s="6"/>
      <c r="T628" s="6"/>
      <c r="U628" s="6"/>
      <c r="V628" s="6"/>
      <c r="W628" s="6"/>
      <c r="X628" s="46"/>
      <c r="Y628" s="6"/>
      <c r="Z628" s="6"/>
      <c r="AA628" s="6"/>
      <c r="AB628" s="6"/>
      <c r="AC628" s="6"/>
      <c r="AD628" s="6"/>
    </row>
    <row r="629" ht="14.25" hidden="1" customHeight="1">
      <c r="A629" s="196"/>
      <c r="B629" s="7"/>
      <c r="C629" s="7"/>
      <c r="D629" s="7"/>
      <c r="E629" s="136"/>
      <c r="F629" s="136"/>
      <c r="G629" s="136"/>
      <c r="H629" s="136"/>
      <c r="I629" s="136"/>
      <c r="J629" s="136"/>
      <c r="K629" s="136"/>
      <c r="L629" s="137"/>
      <c r="M629" s="136"/>
      <c r="N629" s="136"/>
      <c r="O629" s="197"/>
      <c r="P629" s="6"/>
      <c r="Q629" s="6"/>
      <c r="R629" s="6"/>
      <c r="S629" s="6"/>
      <c r="T629" s="6"/>
      <c r="U629" s="6"/>
      <c r="V629" s="6"/>
      <c r="W629" s="6"/>
      <c r="X629" s="46"/>
      <c r="Y629" s="6"/>
      <c r="Z629" s="6"/>
      <c r="AA629" s="6"/>
      <c r="AB629" s="6"/>
      <c r="AC629" s="6"/>
      <c r="AD629" s="6"/>
    </row>
    <row r="630" ht="14.25" hidden="1" customHeight="1">
      <c r="A630" s="196"/>
      <c r="B630" s="7"/>
      <c r="C630" s="7"/>
      <c r="D630" s="7"/>
      <c r="E630" s="136"/>
      <c r="F630" s="136"/>
      <c r="G630" s="136"/>
      <c r="H630" s="136"/>
      <c r="I630" s="136"/>
      <c r="J630" s="136"/>
      <c r="K630" s="136"/>
      <c r="L630" s="137"/>
      <c r="M630" s="136"/>
      <c r="N630" s="136"/>
      <c r="O630" s="197"/>
      <c r="P630" s="6"/>
      <c r="Q630" s="6"/>
      <c r="R630" s="6"/>
      <c r="S630" s="6"/>
      <c r="T630" s="6"/>
      <c r="U630" s="6"/>
      <c r="V630" s="6"/>
      <c r="W630" s="6"/>
      <c r="X630" s="46"/>
      <c r="Y630" s="6"/>
      <c r="Z630" s="6"/>
      <c r="AA630" s="6"/>
      <c r="AB630" s="6"/>
      <c r="AC630" s="6"/>
      <c r="AD630" s="6"/>
    </row>
    <row r="631" ht="14.25" hidden="1" customHeight="1">
      <c r="A631" s="196"/>
      <c r="B631" s="7"/>
      <c r="C631" s="7"/>
      <c r="D631" s="7"/>
      <c r="E631" s="136"/>
      <c r="F631" s="136"/>
      <c r="G631" s="136"/>
      <c r="H631" s="136"/>
      <c r="I631" s="136"/>
      <c r="J631" s="136"/>
      <c r="K631" s="136"/>
      <c r="L631" s="137"/>
      <c r="M631" s="136"/>
      <c r="N631" s="136"/>
      <c r="O631" s="197"/>
      <c r="P631" s="6"/>
      <c r="Q631" s="6"/>
      <c r="R631" s="6"/>
      <c r="S631" s="6"/>
      <c r="T631" s="6"/>
      <c r="U631" s="6"/>
      <c r="V631" s="6"/>
      <c r="W631" s="6"/>
      <c r="X631" s="46"/>
      <c r="Y631" s="6"/>
      <c r="Z631" s="6"/>
      <c r="AA631" s="6"/>
      <c r="AB631" s="6"/>
      <c r="AC631" s="6"/>
      <c r="AD631" s="6"/>
    </row>
    <row r="632" ht="14.25" hidden="1" customHeight="1">
      <c r="A632" s="196"/>
      <c r="B632" s="7"/>
      <c r="C632" s="7"/>
      <c r="D632" s="7"/>
      <c r="E632" s="136"/>
      <c r="F632" s="136"/>
      <c r="G632" s="136"/>
      <c r="H632" s="136"/>
      <c r="I632" s="136"/>
      <c r="J632" s="136"/>
      <c r="K632" s="136"/>
      <c r="L632" s="137"/>
      <c r="M632" s="136"/>
      <c r="N632" s="136"/>
      <c r="O632" s="197"/>
      <c r="P632" s="6"/>
      <c r="Q632" s="6"/>
      <c r="R632" s="6"/>
      <c r="S632" s="6"/>
      <c r="T632" s="6"/>
      <c r="U632" s="6"/>
      <c r="V632" s="6"/>
      <c r="W632" s="6"/>
      <c r="X632" s="46"/>
      <c r="Y632" s="6"/>
      <c r="Z632" s="6"/>
      <c r="AA632" s="6"/>
      <c r="AB632" s="6"/>
      <c r="AC632" s="6"/>
      <c r="AD632" s="6"/>
    </row>
    <row r="633" ht="14.25" hidden="1" customHeight="1">
      <c r="A633" s="196"/>
      <c r="B633" s="7"/>
      <c r="C633" s="7"/>
      <c r="D633" s="7"/>
      <c r="E633" s="136"/>
      <c r="F633" s="136"/>
      <c r="G633" s="136"/>
      <c r="H633" s="136"/>
      <c r="I633" s="136"/>
      <c r="J633" s="136"/>
      <c r="K633" s="136"/>
      <c r="L633" s="137"/>
      <c r="M633" s="136"/>
      <c r="N633" s="136"/>
      <c r="O633" s="197"/>
      <c r="P633" s="6"/>
      <c r="Q633" s="6"/>
      <c r="R633" s="6"/>
      <c r="S633" s="6"/>
      <c r="T633" s="6"/>
      <c r="U633" s="6"/>
      <c r="V633" s="6"/>
      <c r="W633" s="6"/>
      <c r="X633" s="46"/>
      <c r="Y633" s="6"/>
      <c r="Z633" s="6"/>
      <c r="AA633" s="6"/>
      <c r="AB633" s="6"/>
      <c r="AC633" s="6"/>
      <c r="AD633" s="6"/>
    </row>
    <row r="634" ht="14.25" hidden="1" customHeight="1">
      <c r="A634" s="196"/>
      <c r="B634" s="7"/>
      <c r="C634" s="7"/>
      <c r="D634" s="7"/>
      <c r="E634" s="136"/>
      <c r="F634" s="136"/>
      <c r="G634" s="136"/>
      <c r="H634" s="136"/>
      <c r="I634" s="136"/>
      <c r="J634" s="136"/>
      <c r="K634" s="136"/>
      <c r="L634" s="137"/>
      <c r="M634" s="136"/>
      <c r="N634" s="136"/>
      <c r="O634" s="197"/>
      <c r="P634" s="6"/>
      <c r="Q634" s="6"/>
      <c r="R634" s="6"/>
      <c r="S634" s="6"/>
      <c r="T634" s="6"/>
      <c r="U634" s="6"/>
      <c r="V634" s="6"/>
      <c r="W634" s="6"/>
      <c r="X634" s="46"/>
      <c r="Y634" s="6"/>
      <c r="Z634" s="6"/>
      <c r="AA634" s="6"/>
      <c r="AB634" s="6"/>
      <c r="AC634" s="6"/>
      <c r="AD634" s="6"/>
    </row>
    <row r="635" ht="14.25" hidden="1" customHeight="1">
      <c r="A635" s="196"/>
      <c r="B635" s="7"/>
      <c r="C635" s="7"/>
      <c r="D635" s="7"/>
      <c r="E635" s="136"/>
      <c r="F635" s="136"/>
      <c r="G635" s="136"/>
      <c r="H635" s="136"/>
      <c r="I635" s="136"/>
      <c r="J635" s="136"/>
      <c r="K635" s="136"/>
      <c r="L635" s="137"/>
      <c r="M635" s="136"/>
      <c r="N635" s="136"/>
      <c r="O635" s="197"/>
      <c r="P635" s="6"/>
      <c r="Q635" s="6"/>
      <c r="R635" s="6"/>
      <c r="S635" s="6"/>
      <c r="T635" s="6"/>
      <c r="U635" s="6"/>
      <c r="V635" s="6"/>
      <c r="W635" s="6"/>
      <c r="X635" s="46"/>
      <c r="Y635" s="6"/>
      <c r="Z635" s="6"/>
      <c r="AA635" s="6"/>
      <c r="AB635" s="6"/>
      <c r="AC635" s="6"/>
      <c r="AD635" s="6"/>
    </row>
    <row r="636" ht="14.25" hidden="1" customHeight="1">
      <c r="A636" s="196"/>
      <c r="B636" s="7"/>
      <c r="C636" s="7"/>
      <c r="D636" s="7"/>
      <c r="E636" s="136"/>
      <c r="F636" s="136"/>
      <c r="G636" s="136"/>
      <c r="H636" s="136"/>
      <c r="I636" s="136"/>
      <c r="J636" s="136"/>
      <c r="K636" s="136"/>
      <c r="L636" s="137"/>
      <c r="M636" s="136"/>
      <c r="N636" s="136"/>
      <c r="O636" s="197"/>
      <c r="P636" s="6"/>
      <c r="Q636" s="6"/>
      <c r="R636" s="6"/>
      <c r="S636" s="6"/>
      <c r="T636" s="6"/>
      <c r="U636" s="6"/>
      <c r="V636" s="6"/>
      <c r="W636" s="6"/>
      <c r="X636" s="46"/>
      <c r="Y636" s="6"/>
      <c r="Z636" s="6"/>
      <c r="AA636" s="6"/>
      <c r="AB636" s="6"/>
      <c r="AC636" s="6"/>
      <c r="AD636" s="6"/>
    </row>
    <row r="637" ht="14.25" hidden="1" customHeight="1">
      <c r="A637" s="196"/>
      <c r="B637" s="7"/>
      <c r="C637" s="7"/>
      <c r="D637" s="7"/>
      <c r="E637" s="136"/>
      <c r="F637" s="136"/>
      <c r="G637" s="136"/>
      <c r="H637" s="136"/>
      <c r="I637" s="136"/>
      <c r="J637" s="136"/>
      <c r="K637" s="136"/>
      <c r="L637" s="137"/>
      <c r="M637" s="136"/>
      <c r="N637" s="136"/>
      <c r="O637" s="197"/>
      <c r="P637" s="6"/>
      <c r="Q637" s="6"/>
      <c r="R637" s="6"/>
      <c r="S637" s="6"/>
      <c r="T637" s="6"/>
      <c r="U637" s="6"/>
      <c r="V637" s="6"/>
      <c r="W637" s="6"/>
      <c r="X637" s="46"/>
      <c r="Y637" s="6"/>
      <c r="Z637" s="6"/>
      <c r="AA637" s="6"/>
      <c r="AB637" s="6"/>
      <c r="AC637" s="6"/>
      <c r="AD637" s="6"/>
    </row>
    <row r="638" ht="14.25" hidden="1" customHeight="1">
      <c r="A638" s="196"/>
      <c r="B638" s="7"/>
      <c r="C638" s="7"/>
      <c r="D638" s="7"/>
      <c r="E638" s="136"/>
      <c r="F638" s="136"/>
      <c r="G638" s="136"/>
      <c r="H638" s="136"/>
      <c r="I638" s="136"/>
      <c r="J638" s="136"/>
      <c r="K638" s="136"/>
      <c r="L638" s="137"/>
      <c r="M638" s="136"/>
      <c r="N638" s="136"/>
      <c r="O638" s="197"/>
      <c r="P638" s="6"/>
      <c r="Q638" s="6"/>
      <c r="R638" s="6"/>
      <c r="S638" s="6"/>
      <c r="T638" s="6"/>
      <c r="U638" s="6"/>
      <c r="V638" s="6"/>
      <c r="W638" s="6"/>
      <c r="X638" s="46"/>
      <c r="Y638" s="6"/>
      <c r="Z638" s="6"/>
      <c r="AA638" s="6"/>
      <c r="AB638" s="6"/>
      <c r="AC638" s="6"/>
      <c r="AD638" s="6"/>
    </row>
    <row r="639" ht="14.25" hidden="1" customHeight="1">
      <c r="A639" s="196"/>
      <c r="B639" s="7"/>
      <c r="C639" s="7"/>
      <c r="D639" s="7"/>
      <c r="E639" s="136"/>
      <c r="F639" s="136"/>
      <c r="G639" s="136"/>
      <c r="H639" s="136"/>
      <c r="I639" s="136"/>
      <c r="J639" s="136"/>
      <c r="K639" s="136"/>
      <c r="L639" s="137"/>
      <c r="M639" s="136"/>
      <c r="N639" s="136"/>
      <c r="O639" s="197"/>
      <c r="P639" s="6"/>
      <c r="Q639" s="6"/>
      <c r="R639" s="6"/>
      <c r="S639" s="6"/>
      <c r="T639" s="6"/>
      <c r="U639" s="6"/>
      <c r="V639" s="6"/>
      <c r="W639" s="6"/>
      <c r="X639" s="46"/>
      <c r="Y639" s="6"/>
      <c r="Z639" s="6"/>
      <c r="AA639" s="6"/>
      <c r="AB639" s="6"/>
      <c r="AC639" s="6"/>
      <c r="AD639" s="6"/>
    </row>
    <row r="640" ht="14.25" hidden="1" customHeight="1">
      <c r="A640" s="196"/>
      <c r="B640" s="7"/>
      <c r="C640" s="7"/>
      <c r="D640" s="7"/>
      <c r="E640" s="136"/>
      <c r="F640" s="136"/>
      <c r="G640" s="136"/>
      <c r="H640" s="136"/>
      <c r="I640" s="136"/>
      <c r="J640" s="136"/>
      <c r="K640" s="136"/>
      <c r="L640" s="137"/>
      <c r="M640" s="136"/>
      <c r="N640" s="136"/>
      <c r="O640" s="197"/>
      <c r="P640" s="6"/>
      <c r="Q640" s="6"/>
      <c r="R640" s="6"/>
      <c r="S640" s="6"/>
      <c r="T640" s="6"/>
      <c r="U640" s="6"/>
      <c r="V640" s="6"/>
      <c r="W640" s="6"/>
      <c r="X640" s="46"/>
      <c r="Y640" s="6"/>
      <c r="Z640" s="6"/>
      <c r="AA640" s="6"/>
      <c r="AB640" s="6"/>
      <c r="AC640" s="6"/>
      <c r="AD640" s="6"/>
    </row>
    <row r="641" ht="14.25" hidden="1" customHeight="1">
      <c r="A641" s="196"/>
      <c r="B641" s="7"/>
      <c r="C641" s="7"/>
      <c r="D641" s="7"/>
      <c r="E641" s="136"/>
      <c r="F641" s="136"/>
      <c r="G641" s="136"/>
      <c r="H641" s="136"/>
      <c r="I641" s="136"/>
      <c r="J641" s="136"/>
      <c r="K641" s="136"/>
      <c r="L641" s="137"/>
      <c r="M641" s="136"/>
      <c r="N641" s="136"/>
      <c r="O641" s="197"/>
      <c r="P641" s="6"/>
      <c r="Q641" s="6"/>
      <c r="R641" s="6"/>
      <c r="S641" s="6"/>
      <c r="T641" s="6"/>
      <c r="U641" s="6"/>
      <c r="V641" s="6"/>
      <c r="W641" s="6"/>
      <c r="X641" s="46"/>
      <c r="Y641" s="6"/>
      <c r="Z641" s="6"/>
      <c r="AA641" s="6"/>
      <c r="AB641" s="6"/>
      <c r="AC641" s="6"/>
      <c r="AD641" s="6"/>
    </row>
    <row r="642" ht="14.25" hidden="1" customHeight="1">
      <c r="A642" s="196"/>
      <c r="B642" s="7"/>
      <c r="C642" s="7"/>
      <c r="D642" s="7"/>
      <c r="E642" s="136"/>
      <c r="F642" s="136"/>
      <c r="G642" s="136"/>
      <c r="H642" s="136"/>
      <c r="I642" s="136"/>
      <c r="J642" s="136"/>
      <c r="K642" s="136"/>
      <c r="L642" s="137"/>
      <c r="M642" s="136"/>
      <c r="N642" s="136"/>
      <c r="O642" s="197"/>
      <c r="P642" s="6"/>
      <c r="Q642" s="6"/>
      <c r="R642" s="6"/>
      <c r="S642" s="6"/>
      <c r="T642" s="6"/>
      <c r="U642" s="6"/>
      <c r="V642" s="6"/>
      <c r="W642" s="6"/>
      <c r="X642" s="46"/>
      <c r="Y642" s="6"/>
      <c r="Z642" s="6"/>
      <c r="AA642" s="6"/>
      <c r="AB642" s="6"/>
      <c r="AC642" s="6"/>
      <c r="AD642" s="6"/>
    </row>
    <row r="643" ht="14.25" hidden="1" customHeight="1">
      <c r="A643" s="196"/>
      <c r="B643" s="7"/>
      <c r="C643" s="7"/>
      <c r="D643" s="7"/>
      <c r="E643" s="136"/>
      <c r="F643" s="136"/>
      <c r="G643" s="136"/>
      <c r="H643" s="136"/>
      <c r="I643" s="136"/>
      <c r="J643" s="136"/>
      <c r="K643" s="136"/>
      <c r="L643" s="137"/>
      <c r="M643" s="136"/>
      <c r="N643" s="136"/>
      <c r="O643" s="197"/>
      <c r="P643" s="6"/>
      <c r="Q643" s="6"/>
      <c r="R643" s="6"/>
      <c r="S643" s="6"/>
      <c r="T643" s="6"/>
      <c r="U643" s="6"/>
      <c r="V643" s="6"/>
      <c r="W643" s="6"/>
      <c r="X643" s="46"/>
      <c r="Y643" s="6"/>
      <c r="Z643" s="6"/>
      <c r="AA643" s="6"/>
      <c r="AB643" s="6"/>
      <c r="AC643" s="6"/>
      <c r="AD643" s="6"/>
    </row>
    <row r="644" ht="14.25" hidden="1" customHeight="1">
      <c r="A644" s="196"/>
      <c r="B644" s="7"/>
      <c r="C644" s="7"/>
      <c r="D644" s="7"/>
      <c r="E644" s="136"/>
      <c r="F644" s="136"/>
      <c r="G644" s="136"/>
      <c r="H644" s="136"/>
      <c r="I644" s="136"/>
      <c r="J644" s="136"/>
      <c r="K644" s="136"/>
      <c r="L644" s="137"/>
      <c r="M644" s="136"/>
      <c r="N644" s="136"/>
      <c r="O644" s="197"/>
      <c r="P644" s="6"/>
      <c r="Q644" s="6"/>
      <c r="R644" s="6"/>
      <c r="S644" s="6"/>
      <c r="T644" s="6"/>
      <c r="U644" s="6"/>
      <c r="V644" s="6"/>
      <c r="W644" s="6"/>
      <c r="X644" s="46"/>
      <c r="Y644" s="6"/>
      <c r="Z644" s="6"/>
      <c r="AA644" s="6"/>
      <c r="AB644" s="6"/>
      <c r="AC644" s="6"/>
      <c r="AD644" s="6"/>
    </row>
    <row r="645" ht="14.25" hidden="1" customHeight="1">
      <c r="A645" s="196"/>
      <c r="B645" s="7"/>
      <c r="C645" s="7"/>
      <c r="D645" s="7"/>
      <c r="E645" s="136"/>
      <c r="F645" s="136"/>
      <c r="G645" s="136"/>
      <c r="H645" s="136"/>
      <c r="I645" s="136"/>
      <c r="J645" s="136"/>
      <c r="K645" s="136"/>
      <c r="L645" s="137"/>
      <c r="M645" s="136"/>
      <c r="N645" s="136"/>
      <c r="O645" s="197"/>
      <c r="P645" s="6"/>
      <c r="Q645" s="6"/>
      <c r="R645" s="6"/>
      <c r="S645" s="6"/>
      <c r="T645" s="6"/>
      <c r="U645" s="6"/>
      <c r="V645" s="6"/>
      <c r="W645" s="6"/>
      <c r="X645" s="46"/>
      <c r="Y645" s="6"/>
      <c r="Z645" s="6"/>
      <c r="AA645" s="6"/>
      <c r="AB645" s="6"/>
      <c r="AC645" s="6"/>
      <c r="AD645" s="6"/>
    </row>
    <row r="646" ht="14.25" hidden="1" customHeight="1">
      <c r="A646" s="196"/>
      <c r="B646" s="7"/>
      <c r="C646" s="7"/>
      <c r="D646" s="7"/>
      <c r="E646" s="136"/>
      <c r="F646" s="136"/>
      <c r="G646" s="136"/>
      <c r="H646" s="136"/>
      <c r="I646" s="136"/>
      <c r="J646" s="136"/>
      <c r="K646" s="136"/>
      <c r="L646" s="137"/>
      <c r="M646" s="136"/>
      <c r="N646" s="136"/>
      <c r="O646" s="197"/>
      <c r="P646" s="6"/>
      <c r="Q646" s="6"/>
      <c r="R646" s="6"/>
      <c r="S646" s="6"/>
      <c r="T646" s="6"/>
      <c r="U646" s="6"/>
      <c r="V646" s="6"/>
      <c r="W646" s="6"/>
      <c r="X646" s="46"/>
      <c r="Y646" s="6"/>
      <c r="Z646" s="6"/>
      <c r="AA646" s="6"/>
      <c r="AB646" s="6"/>
      <c r="AC646" s="6"/>
      <c r="AD646" s="6"/>
    </row>
    <row r="647" ht="14.25" hidden="1" customHeight="1">
      <c r="A647" s="196"/>
      <c r="B647" s="7"/>
      <c r="C647" s="7"/>
      <c r="D647" s="7"/>
      <c r="E647" s="136"/>
      <c r="F647" s="136"/>
      <c r="G647" s="136"/>
      <c r="H647" s="136"/>
      <c r="I647" s="136"/>
      <c r="J647" s="136"/>
      <c r="K647" s="136"/>
      <c r="L647" s="137"/>
      <c r="M647" s="136"/>
      <c r="N647" s="136"/>
      <c r="O647" s="197"/>
      <c r="P647" s="6"/>
      <c r="Q647" s="6"/>
      <c r="R647" s="6"/>
      <c r="S647" s="6"/>
      <c r="T647" s="6"/>
      <c r="U647" s="6"/>
      <c r="V647" s="6"/>
      <c r="W647" s="6"/>
      <c r="X647" s="46"/>
      <c r="Y647" s="6"/>
      <c r="Z647" s="6"/>
      <c r="AA647" s="6"/>
      <c r="AB647" s="6"/>
      <c r="AC647" s="6"/>
      <c r="AD647" s="6"/>
    </row>
    <row r="648" ht="14.25" hidden="1" customHeight="1">
      <c r="A648" s="196"/>
      <c r="B648" s="7"/>
      <c r="C648" s="7"/>
      <c r="D648" s="7"/>
      <c r="E648" s="136"/>
      <c r="F648" s="136"/>
      <c r="G648" s="136"/>
      <c r="H648" s="136"/>
      <c r="I648" s="136"/>
      <c r="J648" s="136"/>
      <c r="K648" s="136"/>
      <c r="L648" s="137"/>
      <c r="M648" s="136"/>
      <c r="N648" s="136"/>
      <c r="O648" s="197"/>
      <c r="P648" s="6"/>
      <c r="Q648" s="6"/>
      <c r="R648" s="6"/>
      <c r="S648" s="6"/>
      <c r="T648" s="6"/>
      <c r="U648" s="6"/>
      <c r="V648" s="6"/>
      <c r="W648" s="6"/>
      <c r="X648" s="46"/>
      <c r="Y648" s="6"/>
      <c r="Z648" s="6"/>
      <c r="AA648" s="6"/>
      <c r="AB648" s="6"/>
      <c r="AC648" s="6"/>
      <c r="AD648" s="6"/>
    </row>
    <row r="649" ht="14.25" hidden="1" customHeight="1">
      <c r="A649" s="196"/>
      <c r="B649" s="7"/>
      <c r="C649" s="7"/>
      <c r="D649" s="7"/>
      <c r="E649" s="136"/>
      <c r="F649" s="136"/>
      <c r="G649" s="136"/>
      <c r="H649" s="136"/>
      <c r="I649" s="136"/>
      <c r="J649" s="136"/>
      <c r="K649" s="136"/>
      <c r="L649" s="137"/>
      <c r="M649" s="136"/>
      <c r="N649" s="136"/>
      <c r="O649" s="197"/>
      <c r="P649" s="6"/>
      <c r="Q649" s="6"/>
      <c r="R649" s="6"/>
      <c r="S649" s="6"/>
      <c r="T649" s="6"/>
      <c r="U649" s="6"/>
      <c r="V649" s="6"/>
      <c r="W649" s="6"/>
      <c r="X649" s="46"/>
      <c r="Y649" s="6"/>
      <c r="Z649" s="6"/>
      <c r="AA649" s="6"/>
      <c r="AB649" s="6"/>
      <c r="AC649" s="6"/>
      <c r="AD649" s="6"/>
    </row>
    <row r="650" ht="14.25" hidden="1" customHeight="1">
      <c r="A650" s="196"/>
      <c r="B650" s="7"/>
      <c r="C650" s="7"/>
      <c r="D650" s="7"/>
      <c r="E650" s="136"/>
      <c r="F650" s="136"/>
      <c r="G650" s="136"/>
      <c r="H650" s="136"/>
      <c r="I650" s="136"/>
      <c r="J650" s="136"/>
      <c r="K650" s="136"/>
      <c r="L650" s="137"/>
      <c r="M650" s="136"/>
      <c r="N650" s="136"/>
      <c r="O650" s="197"/>
      <c r="P650" s="6"/>
      <c r="Q650" s="6"/>
      <c r="R650" s="6"/>
      <c r="S650" s="6"/>
      <c r="T650" s="6"/>
      <c r="U650" s="6"/>
      <c r="V650" s="6"/>
      <c r="W650" s="6"/>
      <c r="X650" s="46"/>
      <c r="Y650" s="6"/>
      <c r="Z650" s="6"/>
      <c r="AA650" s="6"/>
      <c r="AB650" s="6"/>
      <c r="AC650" s="6"/>
      <c r="AD650" s="6"/>
    </row>
    <row r="651" ht="14.25" hidden="1" customHeight="1">
      <c r="A651" s="196"/>
      <c r="B651" s="7"/>
      <c r="C651" s="7"/>
      <c r="D651" s="7"/>
      <c r="E651" s="136"/>
      <c r="F651" s="136"/>
      <c r="G651" s="136"/>
      <c r="H651" s="136"/>
      <c r="I651" s="136"/>
      <c r="J651" s="136"/>
      <c r="K651" s="136"/>
      <c r="L651" s="137"/>
      <c r="M651" s="136"/>
      <c r="N651" s="136"/>
      <c r="O651" s="197"/>
      <c r="P651" s="6"/>
      <c r="Q651" s="6"/>
      <c r="R651" s="6"/>
      <c r="S651" s="6"/>
      <c r="T651" s="6"/>
      <c r="U651" s="6"/>
      <c r="V651" s="6"/>
      <c r="W651" s="6"/>
      <c r="X651" s="46"/>
      <c r="Y651" s="6"/>
      <c r="Z651" s="6"/>
      <c r="AA651" s="6"/>
      <c r="AB651" s="6"/>
      <c r="AC651" s="6"/>
      <c r="AD651" s="6"/>
    </row>
    <row r="652" ht="14.25" hidden="1" customHeight="1">
      <c r="A652" s="196"/>
      <c r="B652" s="7"/>
      <c r="C652" s="7"/>
      <c r="D652" s="7"/>
      <c r="E652" s="136"/>
      <c r="F652" s="136"/>
      <c r="G652" s="136"/>
      <c r="H652" s="136"/>
      <c r="I652" s="136"/>
      <c r="J652" s="136"/>
      <c r="K652" s="136"/>
      <c r="L652" s="137"/>
      <c r="M652" s="136"/>
      <c r="N652" s="136"/>
      <c r="O652" s="197"/>
      <c r="P652" s="6"/>
      <c r="Q652" s="6"/>
      <c r="R652" s="6"/>
      <c r="S652" s="6"/>
      <c r="T652" s="6"/>
      <c r="U652" s="6"/>
      <c r="V652" s="6"/>
      <c r="W652" s="6"/>
      <c r="X652" s="46"/>
      <c r="Y652" s="6"/>
      <c r="Z652" s="6"/>
      <c r="AA652" s="6"/>
      <c r="AB652" s="6"/>
      <c r="AC652" s="6"/>
      <c r="AD652" s="6"/>
    </row>
    <row r="653" ht="14.25" hidden="1" customHeight="1">
      <c r="A653" s="196"/>
      <c r="B653" s="7"/>
      <c r="C653" s="7"/>
      <c r="D653" s="7"/>
      <c r="E653" s="136"/>
      <c r="F653" s="136"/>
      <c r="G653" s="136"/>
      <c r="H653" s="136"/>
      <c r="I653" s="136"/>
      <c r="J653" s="136"/>
      <c r="K653" s="136"/>
      <c r="L653" s="137"/>
      <c r="M653" s="136"/>
      <c r="N653" s="136"/>
      <c r="O653" s="197"/>
      <c r="P653" s="6"/>
      <c r="Q653" s="6"/>
      <c r="R653" s="6"/>
      <c r="S653" s="6"/>
      <c r="T653" s="6"/>
      <c r="U653" s="6"/>
      <c r="V653" s="6"/>
      <c r="W653" s="6"/>
      <c r="X653" s="46"/>
      <c r="Y653" s="6"/>
      <c r="Z653" s="6"/>
      <c r="AA653" s="6"/>
      <c r="AB653" s="6"/>
      <c r="AC653" s="6"/>
      <c r="AD653" s="6"/>
    </row>
    <row r="654" ht="14.25" hidden="1" customHeight="1">
      <c r="A654" s="196"/>
      <c r="B654" s="7"/>
      <c r="C654" s="7"/>
      <c r="D654" s="7"/>
      <c r="E654" s="136"/>
      <c r="F654" s="136"/>
      <c r="G654" s="136"/>
      <c r="H654" s="136"/>
      <c r="I654" s="136"/>
      <c r="J654" s="136"/>
      <c r="K654" s="136"/>
      <c r="L654" s="137"/>
      <c r="M654" s="136"/>
      <c r="N654" s="136"/>
      <c r="O654" s="197"/>
      <c r="P654" s="6"/>
      <c r="Q654" s="6"/>
      <c r="R654" s="6"/>
      <c r="S654" s="6"/>
      <c r="T654" s="6"/>
      <c r="U654" s="6"/>
      <c r="V654" s="6"/>
      <c r="W654" s="6"/>
      <c r="X654" s="46"/>
      <c r="Y654" s="6"/>
      <c r="Z654" s="6"/>
      <c r="AA654" s="6"/>
      <c r="AB654" s="6"/>
      <c r="AC654" s="6"/>
      <c r="AD654" s="6"/>
    </row>
    <row r="655" ht="14.25" hidden="1" customHeight="1">
      <c r="A655" s="196"/>
      <c r="B655" s="7"/>
      <c r="C655" s="7"/>
      <c r="D655" s="7"/>
      <c r="E655" s="136"/>
      <c r="F655" s="136"/>
      <c r="G655" s="136"/>
      <c r="H655" s="136"/>
      <c r="I655" s="136"/>
      <c r="J655" s="136"/>
      <c r="K655" s="136"/>
      <c r="L655" s="137"/>
      <c r="M655" s="136"/>
      <c r="N655" s="136"/>
      <c r="O655" s="197"/>
      <c r="P655" s="6"/>
      <c r="Q655" s="6"/>
      <c r="R655" s="6"/>
      <c r="S655" s="6"/>
      <c r="T655" s="6"/>
      <c r="U655" s="6"/>
      <c r="V655" s="6"/>
      <c r="W655" s="6"/>
      <c r="X655" s="46"/>
      <c r="Y655" s="6"/>
      <c r="Z655" s="6"/>
      <c r="AA655" s="6"/>
      <c r="AB655" s="6"/>
      <c r="AC655" s="6"/>
      <c r="AD655" s="6"/>
    </row>
    <row r="656" ht="14.25" hidden="1" customHeight="1">
      <c r="A656" s="196"/>
      <c r="B656" s="7"/>
      <c r="C656" s="7"/>
      <c r="D656" s="7"/>
      <c r="E656" s="136"/>
      <c r="F656" s="136"/>
      <c r="G656" s="136"/>
      <c r="H656" s="136"/>
      <c r="I656" s="136"/>
      <c r="J656" s="136"/>
      <c r="K656" s="136"/>
      <c r="L656" s="137"/>
      <c r="M656" s="136"/>
      <c r="N656" s="136"/>
      <c r="O656" s="197"/>
      <c r="P656" s="6"/>
      <c r="Q656" s="6"/>
      <c r="R656" s="6"/>
      <c r="S656" s="6"/>
      <c r="T656" s="6"/>
      <c r="U656" s="6"/>
      <c r="V656" s="6"/>
      <c r="W656" s="6"/>
      <c r="X656" s="46"/>
      <c r="Y656" s="6"/>
      <c r="Z656" s="6"/>
      <c r="AA656" s="6"/>
      <c r="AB656" s="6"/>
      <c r="AC656" s="6"/>
      <c r="AD656" s="6"/>
    </row>
    <row r="657" ht="14.25" hidden="1" customHeight="1">
      <c r="A657" s="196"/>
      <c r="B657" s="7"/>
      <c r="C657" s="7"/>
      <c r="D657" s="7"/>
      <c r="E657" s="136"/>
      <c r="F657" s="136"/>
      <c r="G657" s="136"/>
      <c r="H657" s="136"/>
      <c r="I657" s="136"/>
      <c r="J657" s="136"/>
      <c r="K657" s="136"/>
      <c r="L657" s="137"/>
      <c r="M657" s="136"/>
      <c r="N657" s="136"/>
      <c r="O657" s="197"/>
      <c r="P657" s="6"/>
      <c r="Q657" s="6"/>
      <c r="R657" s="6"/>
      <c r="S657" s="6"/>
      <c r="T657" s="6"/>
      <c r="U657" s="6"/>
      <c r="V657" s="6"/>
      <c r="W657" s="6"/>
      <c r="X657" s="46"/>
      <c r="Y657" s="6"/>
      <c r="Z657" s="6"/>
      <c r="AA657" s="6"/>
      <c r="AB657" s="6"/>
      <c r="AC657" s="6"/>
      <c r="AD657" s="6"/>
    </row>
    <row r="658" ht="14.25" hidden="1" customHeight="1">
      <c r="A658" s="196"/>
      <c r="B658" s="7"/>
      <c r="C658" s="7"/>
      <c r="D658" s="7"/>
      <c r="E658" s="136"/>
      <c r="F658" s="136"/>
      <c r="G658" s="136"/>
      <c r="H658" s="136"/>
      <c r="I658" s="136"/>
      <c r="J658" s="136"/>
      <c r="K658" s="136"/>
      <c r="L658" s="137"/>
      <c r="M658" s="136"/>
      <c r="N658" s="136"/>
      <c r="O658" s="197"/>
      <c r="P658" s="6"/>
      <c r="Q658" s="6"/>
      <c r="R658" s="6"/>
      <c r="S658" s="6"/>
      <c r="T658" s="6"/>
      <c r="U658" s="6"/>
      <c r="V658" s="6"/>
      <c r="W658" s="6"/>
      <c r="X658" s="46"/>
      <c r="Y658" s="6"/>
      <c r="Z658" s="6"/>
      <c r="AA658" s="6"/>
      <c r="AB658" s="6"/>
      <c r="AC658" s="6"/>
      <c r="AD658" s="6"/>
    </row>
    <row r="659" ht="14.25" hidden="1" customHeight="1">
      <c r="A659" s="196"/>
      <c r="B659" s="7"/>
      <c r="C659" s="7"/>
      <c r="D659" s="7"/>
      <c r="E659" s="136"/>
      <c r="F659" s="136"/>
      <c r="G659" s="136"/>
      <c r="H659" s="136"/>
      <c r="I659" s="136"/>
      <c r="J659" s="136"/>
      <c r="K659" s="136"/>
      <c r="L659" s="137"/>
      <c r="M659" s="136"/>
      <c r="N659" s="136"/>
      <c r="O659" s="197"/>
      <c r="P659" s="6"/>
      <c r="Q659" s="6"/>
      <c r="R659" s="6"/>
      <c r="S659" s="6"/>
      <c r="T659" s="6"/>
      <c r="U659" s="6"/>
      <c r="V659" s="6"/>
      <c r="W659" s="6"/>
      <c r="X659" s="46"/>
      <c r="Y659" s="6"/>
      <c r="Z659" s="6"/>
      <c r="AA659" s="6"/>
      <c r="AB659" s="6"/>
      <c r="AC659" s="6"/>
      <c r="AD659" s="6"/>
    </row>
    <row r="660" ht="14.25" hidden="1" customHeight="1">
      <c r="A660" s="196"/>
      <c r="B660" s="7"/>
      <c r="C660" s="7"/>
      <c r="D660" s="7"/>
      <c r="E660" s="136"/>
      <c r="F660" s="136"/>
      <c r="G660" s="136"/>
      <c r="H660" s="136"/>
      <c r="I660" s="136"/>
      <c r="J660" s="136"/>
      <c r="K660" s="136"/>
      <c r="L660" s="137"/>
      <c r="M660" s="136"/>
      <c r="N660" s="136"/>
      <c r="O660" s="197"/>
      <c r="P660" s="6"/>
      <c r="Q660" s="6"/>
      <c r="R660" s="6"/>
      <c r="S660" s="6"/>
      <c r="T660" s="6"/>
      <c r="U660" s="6"/>
      <c r="V660" s="6"/>
      <c r="W660" s="6"/>
      <c r="X660" s="46"/>
      <c r="Y660" s="6"/>
      <c r="Z660" s="6"/>
      <c r="AA660" s="6"/>
      <c r="AB660" s="6"/>
      <c r="AC660" s="6"/>
      <c r="AD660" s="6"/>
    </row>
    <row r="661" ht="14.25" hidden="1" customHeight="1">
      <c r="A661" s="196"/>
      <c r="B661" s="7"/>
      <c r="C661" s="7"/>
      <c r="D661" s="7"/>
      <c r="E661" s="136"/>
      <c r="F661" s="136"/>
      <c r="G661" s="136"/>
      <c r="H661" s="136"/>
      <c r="I661" s="136"/>
      <c r="J661" s="136"/>
      <c r="K661" s="136"/>
      <c r="L661" s="137"/>
      <c r="M661" s="136"/>
      <c r="N661" s="136"/>
      <c r="O661" s="197"/>
      <c r="P661" s="6"/>
      <c r="Q661" s="6"/>
      <c r="R661" s="6"/>
      <c r="S661" s="6"/>
      <c r="T661" s="6"/>
      <c r="U661" s="6"/>
      <c r="V661" s="6"/>
      <c r="W661" s="6"/>
      <c r="X661" s="46"/>
      <c r="Y661" s="6"/>
      <c r="Z661" s="6"/>
      <c r="AA661" s="6"/>
      <c r="AB661" s="6"/>
      <c r="AC661" s="6"/>
      <c r="AD661" s="6"/>
    </row>
    <row r="662" ht="14.25" hidden="1" customHeight="1">
      <c r="A662" s="196"/>
      <c r="B662" s="7"/>
      <c r="C662" s="7"/>
      <c r="D662" s="7"/>
      <c r="E662" s="136"/>
      <c r="F662" s="136"/>
      <c r="G662" s="136"/>
      <c r="H662" s="136"/>
      <c r="I662" s="136"/>
      <c r="J662" s="136"/>
      <c r="K662" s="136"/>
      <c r="L662" s="137"/>
      <c r="M662" s="136"/>
      <c r="N662" s="136"/>
      <c r="O662" s="197"/>
      <c r="P662" s="6"/>
      <c r="Q662" s="6"/>
      <c r="R662" s="6"/>
      <c r="S662" s="6"/>
      <c r="T662" s="6"/>
      <c r="U662" s="6"/>
      <c r="V662" s="6"/>
      <c r="W662" s="6"/>
      <c r="X662" s="46"/>
      <c r="Y662" s="6"/>
      <c r="Z662" s="6"/>
      <c r="AA662" s="6"/>
      <c r="AB662" s="6"/>
      <c r="AC662" s="6"/>
      <c r="AD662" s="6"/>
    </row>
    <row r="663" ht="14.25" hidden="1" customHeight="1">
      <c r="A663" s="196"/>
      <c r="B663" s="7"/>
      <c r="C663" s="7"/>
      <c r="D663" s="7"/>
      <c r="E663" s="136"/>
      <c r="F663" s="136"/>
      <c r="G663" s="136"/>
      <c r="H663" s="136"/>
      <c r="I663" s="136"/>
      <c r="J663" s="136"/>
      <c r="K663" s="136"/>
      <c r="L663" s="137"/>
      <c r="M663" s="136"/>
      <c r="N663" s="136"/>
      <c r="O663" s="197"/>
      <c r="P663" s="6"/>
      <c r="Q663" s="6"/>
      <c r="R663" s="6"/>
      <c r="S663" s="6"/>
      <c r="T663" s="6"/>
      <c r="U663" s="6"/>
      <c r="V663" s="6"/>
      <c r="W663" s="6"/>
      <c r="X663" s="46"/>
      <c r="Y663" s="6"/>
      <c r="Z663" s="6"/>
      <c r="AA663" s="6"/>
      <c r="AB663" s="6"/>
      <c r="AC663" s="6"/>
      <c r="AD663" s="6"/>
    </row>
    <row r="664" ht="14.25" hidden="1" customHeight="1">
      <c r="A664" s="196"/>
      <c r="B664" s="7"/>
      <c r="C664" s="7"/>
      <c r="D664" s="7"/>
      <c r="E664" s="136"/>
      <c r="F664" s="136"/>
      <c r="G664" s="136"/>
      <c r="H664" s="136"/>
      <c r="I664" s="136"/>
      <c r="J664" s="136"/>
      <c r="K664" s="136"/>
      <c r="L664" s="137"/>
      <c r="M664" s="136"/>
      <c r="N664" s="136"/>
      <c r="O664" s="197"/>
      <c r="P664" s="6"/>
      <c r="Q664" s="6"/>
      <c r="R664" s="6"/>
      <c r="S664" s="6"/>
      <c r="T664" s="6"/>
      <c r="U664" s="6"/>
      <c r="V664" s="6"/>
      <c r="W664" s="6"/>
      <c r="X664" s="46"/>
      <c r="Y664" s="6"/>
      <c r="Z664" s="6"/>
      <c r="AA664" s="6"/>
      <c r="AB664" s="6"/>
      <c r="AC664" s="6"/>
      <c r="AD664" s="6"/>
    </row>
    <row r="665" ht="14.25" hidden="1" customHeight="1">
      <c r="A665" s="196"/>
      <c r="B665" s="7"/>
      <c r="C665" s="7"/>
      <c r="D665" s="7"/>
      <c r="E665" s="136"/>
      <c r="F665" s="136"/>
      <c r="G665" s="136"/>
      <c r="H665" s="136"/>
      <c r="I665" s="136"/>
      <c r="J665" s="136"/>
      <c r="K665" s="136"/>
      <c r="L665" s="137"/>
      <c r="M665" s="136"/>
      <c r="N665" s="136"/>
      <c r="O665" s="197"/>
      <c r="P665" s="6"/>
      <c r="Q665" s="6"/>
      <c r="R665" s="6"/>
      <c r="S665" s="6"/>
      <c r="T665" s="6"/>
      <c r="U665" s="6"/>
      <c r="V665" s="6"/>
      <c r="W665" s="6"/>
      <c r="X665" s="46"/>
      <c r="Y665" s="6"/>
      <c r="Z665" s="6"/>
      <c r="AA665" s="6"/>
      <c r="AB665" s="6"/>
      <c r="AC665" s="6"/>
      <c r="AD665" s="6"/>
    </row>
    <row r="666" ht="14.25" hidden="1" customHeight="1">
      <c r="A666" s="196"/>
      <c r="B666" s="7"/>
      <c r="C666" s="7"/>
      <c r="D666" s="7"/>
      <c r="E666" s="136"/>
      <c r="F666" s="136"/>
      <c r="G666" s="136"/>
      <c r="H666" s="136"/>
      <c r="I666" s="136"/>
      <c r="J666" s="136"/>
      <c r="K666" s="136"/>
      <c r="L666" s="137"/>
      <c r="M666" s="136"/>
      <c r="N666" s="136"/>
      <c r="O666" s="197"/>
      <c r="P666" s="6"/>
      <c r="Q666" s="6"/>
      <c r="R666" s="6"/>
      <c r="S666" s="6"/>
      <c r="T666" s="6"/>
      <c r="U666" s="6"/>
      <c r="V666" s="6"/>
      <c r="W666" s="6"/>
      <c r="X666" s="46"/>
      <c r="Y666" s="6"/>
      <c r="Z666" s="6"/>
      <c r="AA666" s="6"/>
      <c r="AB666" s="6"/>
      <c r="AC666" s="6"/>
      <c r="AD666" s="6"/>
    </row>
    <row r="667" ht="14.25" hidden="1" customHeight="1">
      <c r="A667" s="196"/>
      <c r="B667" s="7"/>
      <c r="C667" s="7"/>
      <c r="D667" s="7"/>
      <c r="E667" s="136"/>
      <c r="F667" s="136"/>
      <c r="G667" s="136"/>
      <c r="H667" s="136"/>
      <c r="I667" s="136"/>
      <c r="J667" s="136"/>
      <c r="K667" s="136"/>
      <c r="L667" s="137"/>
      <c r="M667" s="136"/>
      <c r="N667" s="136"/>
      <c r="O667" s="197"/>
      <c r="P667" s="6"/>
      <c r="Q667" s="6"/>
      <c r="R667" s="6"/>
      <c r="S667" s="6"/>
      <c r="T667" s="6"/>
      <c r="U667" s="6"/>
      <c r="V667" s="6"/>
      <c r="W667" s="6"/>
      <c r="X667" s="46"/>
      <c r="Y667" s="6"/>
      <c r="Z667" s="6"/>
      <c r="AA667" s="6"/>
      <c r="AB667" s="6"/>
      <c r="AC667" s="6"/>
      <c r="AD667" s="6"/>
    </row>
    <row r="668" ht="14.25" hidden="1" customHeight="1">
      <c r="A668" s="196"/>
      <c r="B668" s="7"/>
      <c r="C668" s="7"/>
      <c r="D668" s="7"/>
      <c r="E668" s="136"/>
      <c r="F668" s="136"/>
      <c r="G668" s="136"/>
      <c r="H668" s="136"/>
      <c r="I668" s="136"/>
      <c r="J668" s="136"/>
      <c r="K668" s="136"/>
      <c r="L668" s="137"/>
      <c r="M668" s="136"/>
      <c r="N668" s="136"/>
      <c r="O668" s="197"/>
      <c r="P668" s="6"/>
      <c r="Q668" s="6"/>
      <c r="R668" s="6"/>
      <c r="S668" s="6"/>
      <c r="T668" s="6"/>
      <c r="U668" s="6"/>
      <c r="V668" s="6"/>
      <c r="W668" s="6"/>
      <c r="X668" s="46"/>
      <c r="Y668" s="6"/>
      <c r="Z668" s="6"/>
      <c r="AA668" s="6"/>
      <c r="AB668" s="6"/>
      <c r="AC668" s="6"/>
      <c r="AD668" s="6"/>
    </row>
    <row r="669" ht="14.25" hidden="1" customHeight="1">
      <c r="A669" s="196"/>
      <c r="B669" s="7"/>
      <c r="C669" s="7"/>
      <c r="D669" s="7"/>
      <c r="E669" s="136"/>
      <c r="F669" s="136"/>
      <c r="G669" s="136"/>
      <c r="H669" s="136"/>
      <c r="I669" s="136"/>
      <c r="J669" s="136"/>
      <c r="K669" s="136"/>
      <c r="L669" s="137"/>
      <c r="M669" s="136"/>
      <c r="N669" s="136"/>
      <c r="O669" s="197"/>
      <c r="P669" s="6"/>
      <c r="Q669" s="6"/>
      <c r="R669" s="6"/>
      <c r="S669" s="6"/>
      <c r="T669" s="6"/>
      <c r="U669" s="6"/>
      <c r="V669" s="6"/>
      <c r="W669" s="6"/>
      <c r="X669" s="46"/>
      <c r="Y669" s="6"/>
      <c r="Z669" s="6"/>
      <c r="AA669" s="6"/>
      <c r="AB669" s="6"/>
      <c r="AC669" s="6"/>
      <c r="AD669" s="6"/>
    </row>
    <row r="670" ht="14.25" hidden="1" customHeight="1">
      <c r="A670" s="196"/>
      <c r="B670" s="7"/>
      <c r="C670" s="7"/>
      <c r="D670" s="7"/>
      <c r="E670" s="136"/>
      <c r="F670" s="136"/>
      <c r="G670" s="136"/>
      <c r="H670" s="136"/>
      <c r="I670" s="136"/>
      <c r="J670" s="136"/>
      <c r="K670" s="136"/>
      <c r="L670" s="137"/>
      <c r="M670" s="136"/>
      <c r="N670" s="136"/>
      <c r="O670" s="197"/>
      <c r="P670" s="6"/>
      <c r="Q670" s="6"/>
      <c r="R670" s="6"/>
      <c r="S670" s="6"/>
      <c r="T670" s="6"/>
      <c r="U670" s="6"/>
      <c r="V670" s="6"/>
      <c r="W670" s="6"/>
      <c r="X670" s="46"/>
      <c r="Y670" s="6"/>
      <c r="Z670" s="6"/>
      <c r="AA670" s="6"/>
      <c r="AB670" s="6"/>
      <c r="AC670" s="6"/>
      <c r="AD670" s="6"/>
    </row>
    <row r="671" ht="14.25" hidden="1" customHeight="1">
      <c r="A671" s="196"/>
      <c r="B671" s="7"/>
      <c r="C671" s="7"/>
      <c r="D671" s="7"/>
      <c r="E671" s="136"/>
      <c r="F671" s="136"/>
      <c r="G671" s="136"/>
      <c r="H671" s="136"/>
      <c r="I671" s="136"/>
      <c r="J671" s="136"/>
      <c r="K671" s="136"/>
      <c r="L671" s="137"/>
      <c r="M671" s="136"/>
      <c r="N671" s="136"/>
      <c r="O671" s="197"/>
      <c r="P671" s="6"/>
      <c r="Q671" s="6"/>
      <c r="R671" s="6"/>
      <c r="S671" s="6"/>
      <c r="T671" s="6"/>
      <c r="U671" s="6"/>
      <c r="V671" s="6"/>
      <c r="W671" s="6"/>
      <c r="X671" s="46"/>
      <c r="Y671" s="6"/>
      <c r="Z671" s="6"/>
      <c r="AA671" s="6"/>
      <c r="AB671" s="6"/>
      <c r="AC671" s="6"/>
      <c r="AD671" s="6"/>
    </row>
    <row r="672" ht="14.25" hidden="1" customHeight="1">
      <c r="A672" s="196"/>
      <c r="B672" s="7"/>
      <c r="C672" s="7"/>
      <c r="D672" s="7"/>
      <c r="E672" s="136"/>
      <c r="F672" s="136"/>
      <c r="G672" s="136"/>
      <c r="H672" s="136"/>
      <c r="I672" s="136"/>
      <c r="J672" s="136"/>
      <c r="K672" s="136"/>
      <c r="L672" s="137"/>
      <c r="M672" s="136"/>
      <c r="N672" s="136"/>
      <c r="O672" s="197"/>
      <c r="P672" s="6"/>
      <c r="Q672" s="6"/>
      <c r="R672" s="6"/>
      <c r="S672" s="6"/>
      <c r="T672" s="6"/>
      <c r="U672" s="6"/>
      <c r="V672" s="6"/>
      <c r="W672" s="6"/>
      <c r="X672" s="46"/>
      <c r="Y672" s="6"/>
      <c r="Z672" s="6"/>
      <c r="AA672" s="6"/>
      <c r="AB672" s="6"/>
      <c r="AC672" s="6"/>
      <c r="AD672" s="6"/>
    </row>
    <row r="673" ht="14.25" hidden="1" customHeight="1">
      <c r="A673" s="196"/>
      <c r="B673" s="7"/>
      <c r="C673" s="7"/>
      <c r="D673" s="7"/>
      <c r="E673" s="136"/>
      <c r="F673" s="136"/>
      <c r="G673" s="136"/>
      <c r="H673" s="136"/>
      <c r="I673" s="136"/>
      <c r="J673" s="136"/>
      <c r="K673" s="136"/>
      <c r="L673" s="137"/>
      <c r="M673" s="136"/>
      <c r="N673" s="136"/>
      <c r="O673" s="197"/>
      <c r="P673" s="6"/>
      <c r="Q673" s="6"/>
      <c r="R673" s="6"/>
      <c r="S673" s="6"/>
      <c r="T673" s="6"/>
      <c r="U673" s="6"/>
      <c r="V673" s="6"/>
      <c r="W673" s="6"/>
      <c r="X673" s="46"/>
      <c r="Y673" s="6"/>
      <c r="Z673" s="6"/>
      <c r="AA673" s="6"/>
      <c r="AB673" s="6"/>
      <c r="AC673" s="6"/>
      <c r="AD673" s="6"/>
    </row>
    <row r="674" ht="14.25" hidden="1" customHeight="1">
      <c r="A674" s="196"/>
      <c r="B674" s="7"/>
      <c r="C674" s="7"/>
      <c r="D674" s="7"/>
      <c r="E674" s="136"/>
      <c r="F674" s="136"/>
      <c r="G674" s="136"/>
      <c r="H674" s="136"/>
      <c r="I674" s="136"/>
      <c r="J674" s="136"/>
      <c r="K674" s="136"/>
      <c r="L674" s="137"/>
      <c r="M674" s="136"/>
      <c r="N674" s="136"/>
      <c r="O674" s="197"/>
      <c r="P674" s="6"/>
      <c r="Q674" s="6"/>
      <c r="R674" s="6"/>
      <c r="S674" s="6"/>
      <c r="T674" s="6"/>
      <c r="U674" s="6"/>
      <c r="V674" s="6"/>
      <c r="W674" s="6"/>
      <c r="X674" s="46"/>
      <c r="Y674" s="6"/>
      <c r="Z674" s="6"/>
      <c r="AA674" s="6"/>
      <c r="AB674" s="6"/>
      <c r="AC674" s="6"/>
      <c r="AD674" s="6"/>
    </row>
    <row r="675" ht="14.25" hidden="1" customHeight="1">
      <c r="A675" s="196"/>
      <c r="B675" s="7"/>
      <c r="C675" s="7"/>
      <c r="D675" s="7"/>
      <c r="E675" s="136"/>
      <c r="F675" s="136"/>
      <c r="G675" s="136"/>
      <c r="H675" s="136"/>
      <c r="I675" s="136"/>
      <c r="J675" s="136"/>
      <c r="K675" s="136"/>
      <c r="L675" s="137"/>
      <c r="M675" s="136"/>
      <c r="N675" s="136"/>
      <c r="O675" s="197"/>
      <c r="P675" s="6"/>
      <c r="Q675" s="6"/>
      <c r="R675" s="6"/>
      <c r="S675" s="6"/>
      <c r="T675" s="6"/>
      <c r="U675" s="6"/>
      <c r="V675" s="6"/>
      <c r="W675" s="6"/>
      <c r="X675" s="46"/>
      <c r="Y675" s="6"/>
      <c r="Z675" s="6"/>
      <c r="AA675" s="6"/>
      <c r="AB675" s="6"/>
      <c r="AC675" s="6"/>
      <c r="AD675" s="6"/>
    </row>
    <row r="676" ht="14.25" hidden="1" customHeight="1">
      <c r="A676" s="196"/>
      <c r="B676" s="7"/>
      <c r="C676" s="7"/>
      <c r="D676" s="7"/>
      <c r="E676" s="136"/>
      <c r="F676" s="136"/>
      <c r="G676" s="136"/>
      <c r="H676" s="136"/>
      <c r="I676" s="136"/>
      <c r="J676" s="136"/>
      <c r="K676" s="136"/>
      <c r="L676" s="137"/>
      <c r="M676" s="136"/>
      <c r="N676" s="136"/>
      <c r="O676" s="197"/>
      <c r="P676" s="6"/>
      <c r="Q676" s="6"/>
      <c r="R676" s="6"/>
      <c r="S676" s="6"/>
      <c r="T676" s="6"/>
      <c r="U676" s="6"/>
      <c r="V676" s="6"/>
      <c r="W676" s="6"/>
      <c r="X676" s="46"/>
      <c r="Y676" s="6"/>
      <c r="Z676" s="6"/>
      <c r="AA676" s="6"/>
      <c r="AB676" s="6"/>
      <c r="AC676" s="6"/>
      <c r="AD676" s="6"/>
    </row>
    <row r="677" ht="14.25" hidden="1" customHeight="1">
      <c r="A677" s="196"/>
      <c r="B677" s="7"/>
      <c r="C677" s="7"/>
      <c r="D677" s="7"/>
      <c r="E677" s="136"/>
      <c r="F677" s="136"/>
      <c r="G677" s="136"/>
      <c r="H677" s="136"/>
      <c r="I677" s="136"/>
      <c r="J677" s="136"/>
      <c r="K677" s="136"/>
      <c r="L677" s="137"/>
      <c r="M677" s="136"/>
      <c r="N677" s="136"/>
      <c r="O677" s="197"/>
      <c r="P677" s="6"/>
      <c r="Q677" s="6"/>
      <c r="R677" s="6"/>
      <c r="S677" s="6"/>
      <c r="T677" s="6"/>
      <c r="U677" s="6"/>
      <c r="V677" s="6"/>
      <c r="W677" s="6"/>
      <c r="X677" s="46"/>
      <c r="Y677" s="6"/>
      <c r="Z677" s="6"/>
      <c r="AA677" s="6"/>
      <c r="AB677" s="6"/>
      <c r="AC677" s="6"/>
      <c r="AD677" s="6"/>
    </row>
    <row r="678" ht="14.25" hidden="1" customHeight="1">
      <c r="A678" s="196"/>
      <c r="B678" s="7"/>
      <c r="C678" s="7"/>
      <c r="D678" s="7"/>
      <c r="E678" s="136"/>
      <c r="F678" s="136"/>
      <c r="G678" s="136"/>
      <c r="H678" s="136"/>
      <c r="I678" s="136"/>
      <c r="J678" s="136"/>
      <c r="K678" s="136"/>
      <c r="L678" s="137"/>
      <c r="M678" s="136"/>
      <c r="N678" s="136"/>
      <c r="O678" s="197"/>
      <c r="P678" s="6"/>
      <c r="Q678" s="6"/>
      <c r="R678" s="6"/>
      <c r="S678" s="6"/>
      <c r="T678" s="6"/>
      <c r="U678" s="6"/>
      <c r="V678" s="6"/>
      <c r="W678" s="6"/>
      <c r="X678" s="46"/>
      <c r="Y678" s="6"/>
      <c r="Z678" s="6"/>
      <c r="AA678" s="6"/>
      <c r="AB678" s="6"/>
      <c r="AC678" s="6"/>
      <c r="AD678" s="6"/>
    </row>
    <row r="679" ht="14.25" hidden="1" customHeight="1">
      <c r="A679" s="196"/>
      <c r="B679" s="7"/>
      <c r="C679" s="7"/>
      <c r="D679" s="7"/>
      <c r="E679" s="136"/>
      <c r="F679" s="136"/>
      <c r="G679" s="136"/>
      <c r="H679" s="136"/>
      <c r="I679" s="136"/>
      <c r="J679" s="136"/>
      <c r="K679" s="136"/>
      <c r="L679" s="137"/>
      <c r="M679" s="136"/>
      <c r="N679" s="136"/>
      <c r="O679" s="197"/>
      <c r="P679" s="6"/>
      <c r="Q679" s="6"/>
      <c r="R679" s="6"/>
      <c r="S679" s="6"/>
      <c r="T679" s="6"/>
      <c r="U679" s="6"/>
      <c r="V679" s="6"/>
      <c r="W679" s="6"/>
      <c r="X679" s="46"/>
      <c r="Y679" s="6"/>
      <c r="Z679" s="6"/>
      <c r="AA679" s="6"/>
      <c r="AB679" s="6"/>
      <c r="AC679" s="6"/>
      <c r="AD679" s="6"/>
    </row>
    <row r="680" ht="14.25" hidden="1" customHeight="1">
      <c r="A680" s="196"/>
      <c r="B680" s="7"/>
      <c r="C680" s="7"/>
      <c r="D680" s="7"/>
      <c r="E680" s="136"/>
      <c r="F680" s="136"/>
      <c r="G680" s="136"/>
      <c r="H680" s="136"/>
      <c r="I680" s="136"/>
      <c r="J680" s="136"/>
      <c r="K680" s="136"/>
      <c r="L680" s="137"/>
      <c r="M680" s="136"/>
      <c r="N680" s="136"/>
      <c r="O680" s="197"/>
      <c r="P680" s="6"/>
      <c r="Q680" s="6"/>
      <c r="R680" s="6"/>
      <c r="S680" s="6"/>
      <c r="T680" s="6"/>
      <c r="U680" s="6"/>
      <c r="V680" s="6"/>
      <c r="W680" s="6"/>
      <c r="X680" s="46"/>
      <c r="Y680" s="6"/>
      <c r="Z680" s="6"/>
      <c r="AA680" s="6"/>
      <c r="AB680" s="6"/>
      <c r="AC680" s="6"/>
      <c r="AD680" s="6"/>
    </row>
    <row r="681" ht="14.25" hidden="1" customHeight="1">
      <c r="A681" s="196"/>
      <c r="B681" s="7"/>
      <c r="C681" s="7"/>
      <c r="D681" s="7"/>
      <c r="E681" s="136"/>
      <c r="F681" s="136"/>
      <c r="G681" s="136"/>
      <c r="H681" s="136"/>
      <c r="I681" s="136"/>
      <c r="J681" s="136"/>
      <c r="K681" s="136"/>
      <c r="L681" s="137"/>
      <c r="M681" s="136"/>
      <c r="N681" s="136"/>
      <c r="O681" s="197"/>
      <c r="P681" s="6"/>
      <c r="Q681" s="6"/>
      <c r="R681" s="6"/>
      <c r="S681" s="6"/>
      <c r="T681" s="6"/>
      <c r="U681" s="6"/>
      <c r="V681" s="6"/>
      <c r="W681" s="6"/>
      <c r="X681" s="46"/>
      <c r="Y681" s="6"/>
      <c r="Z681" s="6"/>
      <c r="AA681" s="6"/>
      <c r="AB681" s="6"/>
      <c r="AC681" s="6"/>
      <c r="AD681" s="6"/>
    </row>
    <row r="682" ht="14.25" hidden="1" customHeight="1">
      <c r="A682" s="196"/>
      <c r="B682" s="7"/>
      <c r="C682" s="7"/>
      <c r="D682" s="7"/>
      <c r="E682" s="136"/>
      <c r="F682" s="136"/>
      <c r="G682" s="136"/>
      <c r="H682" s="136"/>
      <c r="I682" s="136"/>
      <c r="J682" s="136"/>
      <c r="K682" s="136"/>
      <c r="L682" s="137"/>
      <c r="M682" s="136"/>
      <c r="N682" s="136"/>
      <c r="O682" s="197"/>
      <c r="P682" s="6"/>
      <c r="Q682" s="6"/>
      <c r="R682" s="6"/>
      <c r="S682" s="6"/>
      <c r="T682" s="6"/>
      <c r="U682" s="6"/>
      <c r="V682" s="6"/>
      <c r="W682" s="6"/>
      <c r="X682" s="46"/>
      <c r="Y682" s="6"/>
      <c r="Z682" s="6"/>
      <c r="AA682" s="6"/>
      <c r="AB682" s="6"/>
      <c r="AC682" s="6"/>
      <c r="AD682" s="6"/>
    </row>
    <row r="683" ht="14.25" hidden="1" customHeight="1">
      <c r="A683" s="196"/>
      <c r="B683" s="7"/>
      <c r="C683" s="7"/>
      <c r="D683" s="7"/>
      <c r="E683" s="136"/>
      <c r="F683" s="136"/>
      <c r="G683" s="136"/>
      <c r="H683" s="136"/>
      <c r="I683" s="136"/>
      <c r="J683" s="136"/>
      <c r="K683" s="136"/>
      <c r="L683" s="137"/>
      <c r="M683" s="136"/>
      <c r="N683" s="136"/>
      <c r="O683" s="197"/>
      <c r="P683" s="6"/>
      <c r="Q683" s="6"/>
      <c r="R683" s="6"/>
      <c r="S683" s="6"/>
      <c r="T683" s="6"/>
      <c r="U683" s="6"/>
      <c r="V683" s="6"/>
      <c r="W683" s="6"/>
      <c r="X683" s="46"/>
      <c r="Y683" s="6"/>
      <c r="Z683" s="6"/>
      <c r="AA683" s="6"/>
      <c r="AB683" s="6"/>
      <c r="AC683" s="6"/>
      <c r="AD683" s="6"/>
    </row>
    <row r="684" ht="14.25" hidden="1" customHeight="1">
      <c r="A684" s="196"/>
      <c r="B684" s="7"/>
      <c r="C684" s="7"/>
      <c r="D684" s="7"/>
      <c r="E684" s="136"/>
      <c r="F684" s="136"/>
      <c r="G684" s="136"/>
      <c r="H684" s="136"/>
      <c r="I684" s="136"/>
      <c r="J684" s="136"/>
      <c r="K684" s="136"/>
      <c r="L684" s="137"/>
      <c r="M684" s="136"/>
      <c r="N684" s="136"/>
      <c r="O684" s="197"/>
      <c r="P684" s="6"/>
      <c r="Q684" s="6"/>
      <c r="R684" s="6"/>
      <c r="S684" s="6"/>
      <c r="T684" s="6"/>
      <c r="U684" s="6"/>
      <c r="V684" s="6"/>
      <c r="W684" s="6"/>
      <c r="X684" s="46"/>
      <c r="Y684" s="6"/>
      <c r="Z684" s="6"/>
      <c r="AA684" s="6"/>
      <c r="AB684" s="6"/>
      <c r="AC684" s="6"/>
      <c r="AD684" s="6"/>
    </row>
    <row r="685" ht="14.25" hidden="1" customHeight="1">
      <c r="A685" s="196"/>
      <c r="B685" s="7"/>
      <c r="C685" s="7"/>
      <c r="D685" s="7"/>
      <c r="E685" s="136"/>
      <c r="F685" s="136"/>
      <c r="G685" s="136"/>
      <c r="H685" s="136"/>
      <c r="I685" s="136"/>
      <c r="J685" s="136"/>
      <c r="K685" s="136"/>
      <c r="L685" s="137"/>
      <c r="M685" s="136"/>
      <c r="N685" s="136"/>
      <c r="O685" s="197"/>
      <c r="P685" s="6"/>
      <c r="Q685" s="6"/>
      <c r="R685" s="6"/>
      <c r="S685" s="6"/>
      <c r="T685" s="6"/>
      <c r="U685" s="6"/>
      <c r="V685" s="6"/>
      <c r="W685" s="6"/>
      <c r="X685" s="46"/>
      <c r="Y685" s="6"/>
      <c r="Z685" s="6"/>
      <c r="AA685" s="6"/>
      <c r="AB685" s="6"/>
      <c r="AC685" s="6"/>
      <c r="AD685" s="6"/>
    </row>
    <row r="686" ht="14.25" hidden="1" customHeight="1">
      <c r="A686" s="196"/>
      <c r="B686" s="7"/>
      <c r="C686" s="7"/>
      <c r="D686" s="7"/>
      <c r="E686" s="136"/>
      <c r="F686" s="136"/>
      <c r="G686" s="136"/>
      <c r="H686" s="136"/>
      <c r="I686" s="136"/>
      <c r="J686" s="136"/>
      <c r="K686" s="136"/>
      <c r="L686" s="137"/>
      <c r="M686" s="136"/>
      <c r="N686" s="136"/>
      <c r="O686" s="197"/>
      <c r="P686" s="6"/>
      <c r="Q686" s="6"/>
      <c r="R686" s="6"/>
      <c r="S686" s="6"/>
      <c r="T686" s="6"/>
      <c r="U686" s="6"/>
      <c r="V686" s="6"/>
      <c r="W686" s="6"/>
      <c r="X686" s="46"/>
      <c r="Y686" s="6"/>
      <c r="Z686" s="6"/>
      <c r="AA686" s="6"/>
      <c r="AB686" s="6"/>
      <c r="AC686" s="6"/>
      <c r="AD686" s="6"/>
    </row>
    <row r="687" ht="14.25" hidden="1" customHeight="1">
      <c r="A687" s="196"/>
      <c r="B687" s="7"/>
      <c r="C687" s="7"/>
      <c r="D687" s="7"/>
      <c r="E687" s="136"/>
      <c r="F687" s="136"/>
      <c r="G687" s="136"/>
      <c r="H687" s="136"/>
      <c r="I687" s="136"/>
      <c r="J687" s="136"/>
      <c r="K687" s="136"/>
      <c r="L687" s="137"/>
      <c r="M687" s="136"/>
      <c r="N687" s="136"/>
      <c r="O687" s="197"/>
      <c r="P687" s="6"/>
      <c r="Q687" s="6"/>
      <c r="R687" s="6"/>
      <c r="S687" s="6"/>
      <c r="T687" s="6"/>
      <c r="U687" s="6"/>
      <c r="V687" s="6"/>
      <c r="W687" s="6"/>
      <c r="X687" s="46"/>
      <c r="Y687" s="6"/>
      <c r="Z687" s="6"/>
      <c r="AA687" s="6"/>
      <c r="AB687" s="6"/>
      <c r="AC687" s="6"/>
      <c r="AD687" s="6"/>
    </row>
    <row r="688" ht="14.25" hidden="1" customHeight="1">
      <c r="A688" s="196"/>
      <c r="B688" s="7"/>
      <c r="C688" s="7"/>
      <c r="D688" s="7"/>
      <c r="E688" s="136"/>
      <c r="F688" s="136"/>
      <c r="G688" s="136"/>
      <c r="H688" s="136"/>
      <c r="I688" s="136"/>
      <c r="J688" s="136"/>
      <c r="K688" s="136"/>
      <c r="L688" s="137"/>
      <c r="M688" s="136"/>
      <c r="N688" s="136"/>
      <c r="O688" s="197"/>
      <c r="P688" s="6"/>
      <c r="Q688" s="6"/>
      <c r="R688" s="6"/>
      <c r="S688" s="6"/>
      <c r="T688" s="6"/>
      <c r="U688" s="6"/>
      <c r="V688" s="6"/>
      <c r="W688" s="6"/>
      <c r="X688" s="46"/>
      <c r="Y688" s="6"/>
      <c r="Z688" s="6"/>
      <c r="AA688" s="6"/>
      <c r="AB688" s="6"/>
      <c r="AC688" s="6"/>
      <c r="AD688" s="6"/>
    </row>
    <row r="689" ht="14.25" hidden="1" customHeight="1">
      <c r="A689" s="196"/>
      <c r="B689" s="7"/>
      <c r="C689" s="7"/>
      <c r="D689" s="7"/>
      <c r="E689" s="136"/>
      <c r="F689" s="136"/>
      <c r="G689" s="136"/>
      <c r="H689" s="136"/>
      <c r="I689" s="136"/>
      <c r="J689" s="136"/>
      <c r="K689" s="136"/>
      <c r="L689" s="137"/>
      <c r="M689" s="136"/>
      <c r="N689" s="136"/>
      <c r="O689" s="197"/>
      <c r="P689" s="6"/>
      <c r="Q689" s="6"/>
      <c r="R689" s="6"/>
      <c r="S689" s="6"/>
      <c r="T689" s="6"/>
      <c r="U689" s="6"/>
      <c r="V689" s="6"/>
      <c r="W689" s="6"/>
      <c r="X689" s="46"/>
      <c r="Y689" s="6"/>
      <c r="Z689" s="6"/>
      <c r="AA689" s="6"/>
      <c r="AB689" s="6"/>
      <c r="AC689" s="6"/>
      <c r="AD689" s="6"/>
    </row>
    <row r="690" ht="14.25" hidden="1" customHeight="1">
      <c r="A690" s="196"/>
      <c r="B690" s="7"/>
      <c r="C690" s="7"/>
      <c r="D690" s="7"/>
      <c r="E690" s="136"/>
      <c r="F690" s="136"/>
      <c r="G690" s="136"/>
      <c r="H690" s="136"/>
      <c r="I690" s="136"/>
      <c r="J690" s="136"/>
      <c r="K690" s="136"/>
      <c r="L690" s="137"/>
      <c r="M690" s="136"/>
      <c r="N690" s="136"/>
      <c r="O690" s="197"/>
      <c r="P690" s="6"/>
      <c r="Q690" s="6"/>
      <c r="R690" s="6"/>
      <c r="S690" s="6"/>
      <c r="T690" s="6"/>
      <c r="U690" s="6"/>
      <c r="V690" s="6"/>
      <c r="W690" s="6"/>
      <c r="X690" s="46"/>
      <c r="Y690" s="6"/>
      <c r="Z690" s="6"/>
      <c r="AA690" s="6"/>
      <c r="AB690" s="6"/>
      <c r="AC690" s="6"/>
      <c r="AD690" s="6"/>
    </row>
    <row r="691" ht="14.25" hidden="1" customHeight="1">
      <c r="A691" s="196"/>
      <c r="B691" s="7"/>
      <c r="C691" s="7"/>
      <c r="D691" s="7"/>
      <c r="E691" s="136"/>
      <c r="F691" s="136"/>
      <c r="G691" s="136"/>
      <c r="H691" s="136"/>
      <c r="I691" s="136"/>
      <c r="J691" s="136"/>
      <c r="K691" s="136"/>
      <c r="L691" s="137"/>
      <c r="M691" s="136"/>
      <c r="N691" s="136"/>
      <c r="O691" s="197"/>
      <c r="P691" s="6"/>
      <c r="Q691" s="6"/>
      <c r="R691" s="6"/>
      <c r="S691" s="6"/>
      <c r="T691" s="6"/>
      <c r="U691" s="6"/>
      <c r="V691" s="6"/>
      <c r="W691" s="6"/>
      <c r="X691" s="46"/>
      <c r="Y691" s="6"/>
      <c r="Z691" s="6"/>
      <c r="AA691" s="6"/>
      <c r="AB691" s="6"/>
      <c r="AC691" s="6"/>
      <c r="AD691" s="6"/>
    </row>
    <row r="692" ht="14.25" hidden="1" customHeight="1">
      <c r="A692" s="196"/>
      <c r="B692" s="7"/>
      <c r="C692" s="7"/>
      <c r="D692" s="7"/>
      <c r="E692" s="136"/>
      <c r="F692" s="136"/>
      <c r="G692" s="136"/>
      <c r="H692" s="136"/>
      <c r="I692" s="136"/>
      <c r="J692" s="136"/>
      <c r="K692" s="136"/>
      <c r="L692" s="137"/>
      <c r="M692" s="136"/>
      <c r="N692" s="136"/>
      <c r="O692" s="197"/>
      <c r="P692" s="6"/>
      <c r="Q692" s="6"/>
      <c r="R692" s="6"/>
      <c r="S692" s="6"/>
      <c r="T692" s="6"/>
      <c r="U692" s="6"/>
      <c r="V692" s="6"/>
      <c r="W692" s="6"/>
      <c r="X692" s="46"/>
      <c r="Y692" s="6"/>
      <c r="Z692" s="6"/>
      <c r="AA692" s="6"/>
      <c r="AB692" s="6"/>
      <c r="AC692" s="6"/>
      <c r="AD692" s="6"/>
    </row>
    <row r="693" ht="14.25" hidden="1" customHeight="1">
      <c r="A693" s="196"/>
      <c r="B693" s="7"/>
      <c r="C693" s="7"/>
      <c r="D693" s="7"/>
      <c r="E693" s="136"/>
      <c r="F693" s="136"/>
      <c r="G693" s="136"/>
      <c r="H693" s="136"/>
      <c r="I693" s="136"/>
      <c r="J693" s="136"/>
      <c r="K693" s="136"/>
      <c r="L693" s="137"/>
      <c r="M693" s="136"/>
      <c r="N693" s="136"/>
      <c r="O693" s="197"/>
      <c r="P693" s="6"/>
      <c r="Q693" s="6"/>
      <c r="R693" s="6"/>
      <c r="S693" s="6"/>
      <c r="T693" s="6"/>
      <c r="U693" s="6"/>
      <c r="V693" s="6"/>
      <c r="W693" s="6"/>
      <c r="X693" s="46"/>
      <c r="Y693" s="6"/>
      <c r="Z693" s="6"/>
      <c r="AA693" s="6"/>
      <c r="AB693" s="6"/>
      <c r="AC693" s="6"/>
      <c r="AD693" s="6"/>
    </row>
    <row r="694" ht="14.25" hidden="1" customHeight="1">
      <c r="A694" s="196"/>
      <c r="B694" s="7"/>
      <c r="C694" s="7"/>
      <c r="D694" s="7"/>
      <c r="E694" s="136"/>
      <c r="F694" s="136"/>
      <c r="G694" s="136"/>
      <c r="H694" s="136"/>
      <c r="I694" s="136"/>
      <c r="J694" s="136"/>
      <c r="K694" s="136"/>
      <c r="L694" s="137"/>
      <c r="M694" s="136"/>
      <c r="N694" s="136"/>
      <c r="O694" s="197"/>
      <c r="P694" s="6"/>
      <c r="Q694" s="6"/>
      <c r="R694" s="6"/>
      <c r="S694" s="6"/>
      <c r="T694" s="6"/>
      <c r="U694" s="6"/>
      <c r="V694" s="6"/>
      <c r="W694" s="6"/>
      <c r="X694" s="46"/>
      <c r="Y694" s="6"/>
      <c r="Z694" s="6"/>
      <c r="AA694" s="6"/>
      <c r="AB694" s="6"/>
      <c r="AC694" s="6"/>
      <c r="AD694" s="6"/>
    </row>
    <row r="695" ht="14.25" hidden="1" customHeight="1">
      <c r="A695" s="196"/>
      <c r="B695" s="7"/>
      <c r="C695" s="7"/>
      <c r="D695" s="7"/>
      <c r="E695" s="136"/>
      <c r="F695" s="136"/>
      <c r="G695" s="136"/>
      <c r="H695" s="136"/>
      <c r="I695" s="136"/>
      <c r="J695" s="136"/>
      <c r="K695" s="136"/>
      <c r="L695" s="137"/>
      <c r="M695" s="136"/>
      <c r="N695" s="136"/>
      <c r="O695" s="197"/>
      <c r="P695" s="6"/>
      <c r="Q695" s="6"/>
      <c r="R695" s="6"/>
      <c r="S695" s="6"/>
      <c r="T695" s="6"/>
      <c r="U695" s="6"/>
      <c r="V695" s="6"/>
      <c r="W695" s="6"/>
      <c r="X695" s="46"/>
      <c r="Y695" s="6"/>
      <c r="Z695" s="6"/>
      <c r="AA695" s="6"/>
      <c r="AB695" s="6"/>
      <c r="AC695" s="6"/>
      <c r="AD695" s="6"/>
    </row>
    <row r="696" ht="14.25" hidden="1" customHeight="1">
      <c r="A696" s="196"/>
      <c r="B696" s="7"/>
      <c r="C696" s="7"/>
      <c r="D696" s="7"/>
      <c r="E696" s="136"/>
      <c r="F696" s="136"/>
      <c r="G696" s="136"/>
      <c r="H696" s="136"/>
      <c r="I696" s="136"/>
      <c r="J696" s="136"/>
      <c r="K696" s="136"/>
      <c r="L696" s="137"/>
      <c r="M696" s="136"/>
      <c r="N696" s="136"/>
      <c r="O696" s="197"/>
      <c r="P696" s="6"/>
      <c r="Q696" s="6"/>
      <c r="R696" s="6"/>
      <c r="S696" s="6"/>
      <c r="T696" s="6"/>
      <c r="U696" s="6"/>
      <c r="V696" s="6"/>
      <c r="W696" s="6"/>
      <c r="X696" s="46"/>
      <c r="Y696" s="6"/>
      <c r="Z696" s="6"/>
      <c r="AA696" s="6"/>
      <c r="AB696" s="6"/>
      <c r="AC696" s="6"/>
      <c r="AD696" s="6"/>
    </row>
    <row r="697" ht="14.25" hidden="1" customHeight="1">
      <c r="A697" s="196"/>
      <c r="B697" s="7"/>
      <c r="C697" s="7"/>
      <c r="D697" s="7"/>
      <c r="E697" s="136"/>
      <c r="F697" s="136"/>
      <c r="G697" s="136"/>
      <c r="H697" s="136"/>
      <c r="I697" s="136"/>
      <c r="J697" s="136"/>
      <c r="K697" s="136"/>
      <c r="L697" s="137"/>
      <c r="M697" s="136"/>
      <c r="N697" s="136"/>
      <c r="O697" s="197"/>
      <c r="P697" s="6"/>
      <c r="Q697" s="6"/>
      <c r="R697" s="6"/>
      <c r="S697" s="6"/>
      <c r="T697" s="6"/>
      <c r="U697" s="6"/>
      <c r="V697" s="6"/>
      <c r="W697" s="6"/>
      <c r="X697" s="46"/>
      <c r="Y697" s="6"/>
      <c r="Z697" s="6"/>
      <c r="AA697" s="6"/>
      <c r="AB697" s="6"/>
      <c r="AC697" s="6"/>
      <c r="AD697" s="6"/>
    </row>
    <row r="698" ht="14.25" hidden="1" customHeight="1">
      <c r="A698" s="196"/>
      <c r="B698" s="7"/>
      <c r="C698" s="7"/>
      <c r="D698" s="7"/>
      <c r="E698" s="136"/>
      <c r="F698" s="136"/>
      <c r="G698" s="136"/>
      <c r="H698" s="136"/>
      <c r="I698" s="136"/>
      <c r="J698" s="136"/>
      <c r="K698" s="136"/>
      <c r="L698" s="137"/>
      <c r="M698" s="136"/>
      <c r="N698" s="136"/>
      <c r="O698" s="197"/>
      <c r="P698" s="6"/>
      <c r="Q698" s="6"/>
      <c r="R698" s="6"/>
      <c r="S698" s="6"/>
      <c r="T698" s="6"/>
      <c r="U698" s="6"/>
      <c r="V698" s="6"/>
      <c r="W698" s="6"/>
      <c r="X698" s="46"/>
      <c r="Y698" s="6"/>
      <c r="Z698" s="6"/>
      <c r="AA698" s="6"/>
      <c r="AB698" s="6"/>
      <c r="AC698" s="6"/>
      <c r="AD698" s="6"/>
    </row>
    <row r="699" ht="14.25" hidden="1" customHeight="1">
      <c r="A699" s="196"/>
      <c r="B699" s="7"/>
      <c r="C699" s="7"/>
      <c r="D699" s="7"/>
      <c r="E699" s="136"/>
      <c r="F699" s="136"/>
      <c r="G699" s="136"/>
      <c r="H699" s="136"/>
      <c r="I699" s="136"/>
      <c r="J699" s="136"/>
      <c r="K699" s="136"/>
      <c r="L699" s="137"/>
      <c r="M699" s="136"/>
      <c r="N699" s="136"/>
      <c r="O699" s="197"/>
      <c r="P699" s="6"/>
      <c r="Q699" s="6"/>
      <c r="R699" s="6"/>
      <c r="S699" s="6"/>
      <c r="T699" s="6"/>
      <c r="U699" s="6"/>
      <c r="V699" s="6"/>
      <c r="W699" s="6"/>
      <c r="X699" s="46"/>
      <c r="Y699" s="6"/>
      <c r="Z699" s="6"/>
      <c r="AA699" s="6"/>
      <c r="AB699" s="6"/>
      <c r="AC699" s="6"/>
      <c r="AD699" s="6"/>
    </row>
    <row r="700" ht="14.25" hidden="1" customHeight="1">
      <c r="A700" s="196"/>
      <c r="B700" s="7"/>
      <c r="C700" s="7"/>
      <c r="D700" s="7"/>
      <c r="E700" s="136"/>
      <c r="F700" s="136"/>
      <c r="G700" s="136"/>
      <c r="H700" s="136"/>
      <c r="I700" s="136"/>
      <c r="J700" s="136"/>
      <c r="K700" s="136"/>
      <c r="L700" s="137"/>
      <c r="M700" s="136"/>
      <c r="N700" s="136"/>
      <c r="O700" s="197"/>
      <c r="P700" s="6"/>
      <c r="Q700" s="6"/>
      <c r="R700" s="6"/>
      <c r="S700" s="6"/>
      <c r="T700" s="6"/>
      <c r="U700" s="6"/>
      <c r="V700" s="6"/>
      <c r="W700" s="6"/>
      <c r="X700" s="46"/>
      <c r="Y700" s="6"/>
      <c r="Z700" s="6"/>
      <c r="AA700" s="6"/>
      <c r="AB700" s="6"/>
      <c r="AC700" s="6"/>
      <c r="AD700" s="6"/>
    </row>
    <row r="701" ht="14.25" hidden="1" customHeight="1">
      <c r="A701" s="196"/>
      <c r="B701" s="7"/>
      <c r="C701" s="7"/>
      <c r="D701" s="7"/>
      <c r="E701" s="136"/>
      <c r="F701" s="136"/>
      <c r="G701" s="136"/>
      <c r="H701" s="136"/>
      <c r="I701" s="136"/>
      <c r="J701" s="136"/>
      <c r="K701" s="136"/>
      <c r="L701" s="137"/>
      <c r="M701" s="136"/>
      <c r="N701" s="136"/>
      <c r="O701" s="197"/>
      <c r="P701" s="6"/>
      <c r="Q701" s="6"/>
      <c r="R701" s="6"/>
      <c r="S701" s="6"/>
      <c r="T701" s="6"/>
      <c r="U701" s="6"/>
      <c r="V701" s="6"/>
      <c r="W701" s="6"/>
      <c r="X701" s="46"/>
      <c r="Y701" s="6"/>
      <c r="Z701" s="6"/>
      <c r="AA701" s="6"/>
      <c r="AB701" s="6"/>
      <c r="AC701" s="6"/>
      <c r="AD701" s="6"/>
    </row>
    <row r="702" ht="14.25" hidden="1" customHeight="1">
      <c r="A702" s="196"/>
      <c r="B702" s="7"/>
      <c r="C702" s="7"/>
      <c r="D702" s="7"/>
      <c r="E702" s="136"/>
      <c r="F702" s="136"/>
      <c r="G702" s="136"/>
      <c r="H702" s="136"/>
      <c r="I702" s="136"/>
      <c r="J702" s="136"/>
      <c r="K702" s="136"/>
      <c r="L702" s="137"/>
      <c r="M702" s="136"/>
      <c r="N702" s="136"/>
      <c r="O702" s="197"/>
      <c r="P702" s="6"/>
      <c r="Q702" s="6"/>
      <c r="R702" s="6"/>
      <c r="S702" s="6"/>
      <c r="T702" s="6"/>
      <c r="U702" s="6"/>
      <c r="V702" s="6"/>
      <c r="W702" s="6"/>
      <c r="X702" s="46"/>
      <c r="Y702" s="6"/>
      <c r="Z702" s="6"/>
      <c r="AA702" s="6"/>
      <c r="AB702" s="6"/>
      <c r="AC702" s="6"/>
      <c r="AD702" s="6"/>
    </row>
    <row r="703" ht="14.25" hidden="1" customHeight="1">
      <c r="A703" s="196"/>
      <c r="B703" s="7"/>
      <c r="C703" s="7"/>
      <c r="D703" s="7"/>
      <c r="E703" s="136"/>
      <c r="F703" s="136"/>
      <c r="G703" s="136"/>
      <c r="H703" s="136"/>
      <c r="I703" s="136"/>
      <c r="J703" s="136"/>
      <c r="K703" s="136"/>
      <c r="L703" s="137"/>
      <c r="M703" s="136"/>
      <c r="N703" s="136"/>
      <c r="O703" s="197"/>
      <c r="P703" s="6"/>
      <c r="Q703" s="6"/>
      <c r="R703" s="6"/>
      <c r="S703" s="6"/>
      <c r="T703" s="6"/>
      <c r="U703" s="6"/>
      <c r="V703" s="6"/>
      <c r="W703" s="6"/>
      <c r="X703" s="46"/>
      <c r="Y703" s="6"/>
      <c r="Z703" s="6"/>
      <c r="AA703" s="6"/>
      <c r="AB703" s="6"/>
      <c r="AC703" s="6"/>
      <c r="AD703" s="6"/>
    </row>
    <row r="704" ht="14.25" hidden="1" customHeight="1">
      <c r="A704" s="196"/>
      <c r="B704" s="7"/>
      <c r="C704" s="7"/>
      <c r="D704" s="7"/>
      <c r="E704" s="136"/>
      <c r="F704" s="136"/>
      <c r="G704" s="136"/>
      <c r="H704" s="136"/>
      <c r="I704" s="136"/>
      <c r="J704" s="136"/>
      <c r="K704" s="136"/>
      <c r="L704" s="137"/>
      <c r="M704" s="136"/>
      <c r="N704" s="136"/>
      <c r="O704" s="197"/>
      <c r="P704" s="6"/>
      <c r="Q704" s="6"/>
      <c r="R704" s="6"/>
      <c r="S704" s="6"/>
      <c r="T704" s="6"/>
      <c r="U704" s="6"/>
      <c r="V704" s="6"/>
      <c r="W704" s="6"/>
      <c r="X704" s="46"/>
      <c r="Y704" s="6"/>
      <c r="Z704" s="6"/>
      <c r="AA704" s="6"/>
      <c r="AB704" s="6"/>
      <c r="AC704" s="6"/>
      <c r="AD704" s="6"/>
    </row>
    <row r="705" ht="14.25" hidden="1" customHeight="1">
      <c r="A705" s="196"/>
      <c r="B705" s="7"/>
      <c r="C705" s="7"/>
      <c r="D705" s="7"/>
      <c r="E705" s="136"/>
      <c r="F705" s="136"/>
      <c r="G705" s="136"/>
      <c r="H705" s="136"/>
      <c r="I705" s="136"/>
      <c r="J705" s="136"/>
      <c r="K705" s="136"/>
      <c r="L705" s="137"/>
      <c r="M705" s="136"/>
      <c r="N705" s="136"/>
      <c r="O705" s="197"/>
      <c r="P705" s="6"/>
      <c r="Q705" s="6"/>
      <c r="R705" s="6"/>
      <c r="S705" s="6"/>
      <c r="T705" s="6"/>
      <c r="U705" s="6"/>
      <c r="V705" s="6"/>
      <c r="W705" s="6"/>
      <c r="X705" s="46"/>
      <c r="Y705" s="6"/>
      <c r="Z705" s="6"/>
      <c r="AA705" s="6"/>
      <c r="AB705" s="6"/>
      <c r="AC705" s="6"/>
      <c r="AD705" s="6"/>
    </row>
    <row r="706" ht="14.25" hidden="1" customHeight="1">
      <c r="A706" s="196"/>
      <c r="B706" s="7"/>
      <c r="C706" s="7"/>
      <c r="D706" s="7"/>
      <c r="E706" s="136"/>
      <c r="F706" s="136"/>
      <c r="G706" s="136"/>
      <c r="H706" s="136"/>
      <c r="I706" s="136"/>
      <c r="J706" s="136"/>
      <c r="K706" s="136"/>
      <c r="L706" s="137"/>
      <c r="M706" s="136"/>
      <c r="N706" s="136"/>
      <c r="O706" s="197"/>
      <c r="P706" s="6"/>
      <c r="Q706" s="6"/>
      <c r="R706" s="6"/>
      <c r="S706" s="6"/>
      <c r="T706" s="6"/>
      <c r="U706" s="6"/>
      <c r="V706" s="6"/>
      <c r="W706" s="6"/>
      <c r="X706" s="46"/>
      <c r="Y706" s="6"/>
      <c r="Z706" s="6"/>
      <c r="AA706" s="6"/>
      <c r="AB706" s="6"/>
      <c r="AC706" s="6"/>
      <c r="AD706" s="6"/>
    </row>
    <row r="707" ht="14.25" hidden="1" customHeight="1">
      <c r="A707" s="196"/>
      <c r="B707" s="7"/>
      <c r="C707" s="7"/>
      <c r="D707" s="7"/>
      <c r="E707" s="136"/>
      <c r="F707" s="136"/>
      <c r="G707" s="136"/>
      <c r="H707" s="136"/>
      <c r="I707" s="136"/>
      <c r="J707" s="136"/>
      <c r="K707" s="136"/>
      <c r="L707" s="137"/>
      <c r="M707" s="136"/>
      <c r="N707" s="136"/>
      <c r="O707" s="197"/>
      <c r="P707" s="6"/>
      <c r="Q707" s="6"/>
      <c r="R707" s="6"/>
      <c r="S707" s="6"/>
      <c r="T707" s="6"/>
      <c r="U707" s="6"/>
      <c r="V707" s="6"/>
      <c r="W707" s="6"/>
      <c r="X707" s="46"/>
      <c r="Y707" s="6"/>
      <c r="Z707" s="6"/>
      <c r="AA707" s="6"/>
      <c r="AB707" s="6"/>
      <c r="AC707" s="6"/>
      <c r="AD707" s="6"/>
    </row>
    <row r="708" ht="14.25" hidden="1" customHeight="1">
      <c r="A708" s="196"/>
      <c r="B708" s="7"/>
      <c r="C708" s="7"/>
      <c r="D708" s="7"/>
      <c r="E708" s="136"/>
      <c r="F708" s="136"/>
      <c r="G708" s="136"/>
      <c r="H708" s="136"/>
      <c r="I708" s="136"/>
      <c r="J708" s="136"/>
      <c r="K708" s="136"/>
      <c r="L708" s="137"/>
      <c r="M708" s="136"/>
      <c r="N708" s="136"/>
      <c r="O708" s="197"/>
      <c r="P708" s="6"/>
      <c r="Q708" s="6"/>
      <c r="R708" s="6"/>
      <c r="S708" s="6"/>
      <c r="T708" s="6"/>
      <c r="U708" s="6"/>
      <c r="V708" s="6"/>
      <c r="W708" s="6"/>
      <c r="X708" s="46"/>
      <c r="Y708" s="6"/>
      <c r="Z708" s="6"/>
      <c r="AA708" s="6"/>
      <c r="AB708" s="6"/>
      <c r="AC708" s="6"/>
      <c r="AD708" s="6"/>
    </row>
    <row r="709" ht="14.25" hidden="1" customHeight="1">
      <c r="A709" s="196"/>
      <c r="B709" s="7"/>
      <c r="C709" s="7"/>
      <c r="D709" s="7"/>
      <c r="E709" s="136"/>
      <c r="F709" s="136"/>
      <c r="G709" s="136"/>
      <c r="H709" s="136"/>
      <c r="I709" s="136"/>
      <c r="J709" s="136"/>
      <c r="K709" s="136"/>
      <c r="L709" s="137"/>
      <c r="M709" s="136"/>
      <c r="N709" s="136"/>
      <c r="O709" s="197"/>
      <c r="P709" s="6"/>
      <c r="Q709" s="6"/>
      <c r="R709" s="6"/>
      <c r="S709" s="6"/>
      <c r="T709" s="6"/>
      <c r="U709" s="6"/>
      <c r="V709" s="6"/>
      <c r="W709" s="6"/>
      <c r="X709" s="46"/>
      <c r="Y709" s="6"/>
      <c r="Z709" s="6"/>
      <c r="AA709" s="6"/>
      <c r="AB709" s="6"/>
      <c r="AC709" s="6"/>
      <c r="AD709" s="6"/>
    </row>
    <row r="710" ht="14.25" hidden="1" customHeight="1">
      <c r="A710" s="196"/>
      <c r="B710" s="7"/>
      <c r="C710" s="7"/>
      <c r="D710" s="7"/>
      <c r="E710" s="136"/>
      <c r="F710" s="136"/>
      <c r="G710" s="136"/>
      <c r="H710" s="136"/>
      <c r="I710" s="136"/>
      <c r="J710" s="136"/>
      <c r="K710" s="136"/>
      <c r="L710" s="137"/>
      <c r="M710" s="136"/>
      <c r="N710" s="136"/>
      <c r="O710" s="197"/>
      <c r="P710" s="6"/>
      <c r="Q710" s="6"/>
      <c r="R710" s="6"/>
      <c r="S710" s="6"/>
      <c r="T710" s="6"/>
      <c r="U710" s="6"/>
      <c r="V710" s="6"/>
      <c r="W710" s="6"/>
      <c r="X710" s="46"/>
      <c r="Y710" s="6"/>
      <c r="Z710" s="6"/>
      <c r="AA710" s="6"/>
      <c r="AB710" s="6"/>
      <c r="AC710" s="6"/>
      <c r="AD710" s="6"/>
    </row>
    <row r="711" ht="14.25" hidden="1" customHeight="1">
      <c r="A711" s="196"/>
      <c r="B711" s="7"/>
      <c r="C711" s="7"/>
      <c r="D711" s="7"/>
      <c r="E711" s="136"/>
      <c r="F711" s="136"/>
      <c r="G711" s="136"/>
      <c r="H711" s="136"/>
      <c r="I711" s="136"/>
      <c r="J711" s="136"/>
      <c r="K711" s="136"/>
      <c r="L711" s="137"/>
      <c r="M711" s="136"/>
      <c r="N711" s="136"/>
      <c r="O711" s="197"/>
      <c r="P711" s="6"/>
      <c r="Q711" s="6"/>
      <c r="R711" s="6"/>
      <c r="S711" s="6"/>
      <c r="T711" s="6"/>
      <c r="U711" s="6"/>
      <c r="V711" s="6"/>
      <c r="W711" s="6"/>
      <c r="X711" s="46"/>
      <c r="Y711" s="6"/>
      <c r="Z711" s="6"/>
      <c r="AA711" s="6"/>
      <c r="AB711" s="6"/>
      <c r="AC711" s="6"/>
      <c r="AD711" s="6"/>
    </row>
    <row r="712" ht="14.25" hidden="1" customHeight="1">
      <c r="A712" s="196"/>
      <c r="B712" s="7"/>
      <c r="C712" s="7"/>
      <c r="D712" s="7"/>
      <c r="E712" s="136"/>
      <c r="F712" s="136"/>
      <c r="G712" s="136"/>
      <c r="H712" s="136"/>
      <c r="I712" s="136"/>
      <c r="J712" s="136"/>
      <c r="K712" s="136"/>
      <c r="L712" s="137"/>
      <c r="M712" s="136"/>
      <c r="N712" s="136"/>
      <c r="O712" s="197"/>
      <c r="P712" s="6"/>
      <c r="Q712" s="6"/>
      <c r="R712" s="6"/>
      <c r="S712" s="6"/>
      <c r="T712" s="6"/>
      <c r="U712" s="6"/>
      <c r="V712" s="6"/>
      <c r="W712" s="6"/>
      <c r="X712" s="46"/>
      <c r="Y712" s="6"/>
      <c r="Z712" s="6"/>
      <c r="AA712" s="6"/>
      <c r="AB712" s="6"/>
      <c r="AC712" s="6"/>
      <c r="AD712" s="6"/>
    </row>
    <row r="713" ht="14.25" hidden="1" customHeight="1">
      <c r="A713" s="196"/>
      <c r="B713" s="7"/>
      <c r="C713" s="7"/>
      <c r="D713" s="7"/>
      <c r="E713" s="136"/>
      <c r="F713" s="136"/>
      <c r="G713" s="136"/>
      <c r="H713" s="136"/>
      <c r="I713" s="136"/>
      <c r="J713" s="136"/>
      <c r="K713" s="136"/>
      <c r="L713" s="137"/>
      <c r="M713" s="136"/>
      <c r="N713" s="136"/>
      <c r="O713" s="197"/>
      <c r="P713" s="6"/>
      <c r="Q713" s="6"/>
      <c r="R713" s="6"/>
      <c r="S713" s="6"/>
      <c r="T713" s="6"/>
      <c r="U713" s="6"/>
      <c r="V713" s="6"/>
      <c r="W713" s="6"/>
      <c r="X713" s="46"/>
      <c r="Y713" s="6"/>
      <c r="Z713" s="6"/>
      <c r="AA713" s="6"/>
      <c r="AB713" s="6"/>
      <c r="AC713" s="6"/>
      <c r="AD713" s="6"/>
    </row>
    <row r="714" ht="14.25" hidden="1" customHeight="1">
      <c r="A714" s="196"/>
      <c r="B714" s="7"/>
      <c r="C714" s="7"/>
      <c r="D714" s="7"/>
      <c r="E714" s="136"/>
      <c r="F714" s="136"/>
      <c r="G714" s="136"/>
      <c r="H714" s="136"/>
      <c r="I714" s="136"/>
      <c r="J714" s="136"/>
      <c r="K714" s="136"/>
      <c r="L714" s="137"/>
      <c r="M714" s="136"/>
      <c r="N714" s="136"/>
      <c r="O714" s="197"/>
      <c r="P714" s="6"/>
      <c r="Q714" s="6"/>
      <c r="R714" s="6"/>
      <c r="S714" s="6"/>
      <c r="T714" s="6"/>
      <c r="U714" s="6"/>
      <c r="V714" s="6"/>
      <c r="W714" s="6"/>
      <c r="X714" s="46"/>
      <c r="Y714" s="6"/>
      <c r="Z714" s="6"/>
      <c r="AA714" s="6"/>
      <c r="AB714" s="6"/>
      <c r="AC714" s="6"/>
      <c r="AD714" s="6"/>
    </row>
    <row r="715" ht="14.25" hidden="1" customHeight="1">
      <c r="A715" s="196"/>
      <c r="B715" s="7"/>
      <c r="C715" s="7"/>
      <c r="D715" s="7"/>
      <c r="E715" s="136"/>
      <c r="F715" s="136"/>
      <c r="G715" s="136"/>
      <c r="H715" s="136"/>
      <c r="I715" s="136"/>
      <c r="J715" s="136"/>
      <c r="K715" s="136"/>
      <c r="L715" s="137"/>
      <c r="M715" s="136"/>
      <c r="N715" s="136"/>
      <c r="O715" s="197"/>
      <c r="P715" s="6"/>
      <c r="Q715" s="6"/>
      <c r="R715" s="6"/>
      <c r="S715" s="6"/>
      <c r="T715" s="6"/>
      <c r="U715" s="6"/>
      <c r="V715" s="6"/>
      <c r="W715" s="6"/>
      <c r="X715" s="46"/>
      <c r="Y715" s="6"/>
      <c r="Z715" s="6"/>
      <c r="AA715" s="6"/>
      <c r="AB715" s="6"/>
      <c r="AC715" s="6"/>
      <c r="AD715" s="6"/>
    </row>
    <row r="716" ht="14.25" hidden="1" customHeight="1">
      <c r="A716" s="196"/>
      <c r="B716" s="7"/>
      <c r="C716" s="7"/>
      <c r="D716" s="7"/>
      <c r="E716" s="136"/>
      <c r="F716" s="136"/>
      <c r="G716" s="136"/>
      <c r="H716" s="136"/>
      <c r="I716" s="136"/>
      <c r="J716" s="136"/>
      <c r="K716" s="136"/>
      <c r="L716" s="137"/>
      <c r="M716" s="136"/>
      <c r="N716" s="136"/>
      <c r="O716" s="197"/>
      <c r="P716" s="6"/>
      <c r="Q716" s="6"/>
      <c r="R716" s="6"/>
      <c r="S716" s="6"/>
      <c r="T716" s="6"/>
      <c r="U716" s="6"/>
      <c r="V716" s="6"/>
      <c r="W716" s="6"/>
      <c r="X716" s="46"/>
      <c r="Y716" s="6"/>
      <c r="Z716" s="6"/>
      <c r="AA716" s="6"/>
      <c r="AB716" s="6"/>
      <c r="AC716" s="6"/>
      <c r="AD716" s="6"/>
    </row>
    <row r="717" ht="14.25" hidden="1" customHeight="1">
      <c r="A717" s="196"/>
      <c r="B717" s="7"/>
      <c r="C717" s="7"/>
      <c r="D717" s="7"/>
      <c r="E717" s="136"/>
      <c r="F717" s="136"/>
      <c r="G717" s="136"/>
      <c r="H717" s="136"/>
      <c r="I717" s="136"/>
      <c r="J717" s="136"/>
      <c r="K717" s="136"/>
      <c r="L717" s="137"/>
      <c r="M717" s="136"/>
      <c r="N717" s="136"/>
      <c r="O717" s="197"/>
      <c r="P717" s="6"/>
      <c r="Q717" s="6"/>
      <c r="R717" s="6"/>
      <c r="S717" s="6"/>
      <c r="T717" s="6"/>
      <c r="U717" s="6"/>
      <c r="V717" s="6"/>
      <c r="W717" s="6"/>
      <c r="X717" s="46"/>
      <c r="Y717" s="6"/>
      <c r="Z717" s="6"/>
      <c r="AA717" s="6"/>
      <c r="AB717" s="6"/>
      <c r="AC717" s="6"/>
      <c r="AD717" s="6"/>
    </row>
    <row r="718" ht="14.25" hidden="1" customHeight="1">
      <c r="A718" s="196"/>
      <c r="B718" s="7"/>
      <c r="C718" s="7"/>
      <c r="D718" s="7"/>
      <c r="E718" s="136"/>
      <c r="F718" s="136"/>
      <c r="G718" s="136"/>
      <c r="H718" s="136"/>
      <c r="I718" s="136"/>
      <c r="J718" s="136"/>
      <c r="K718" s="136"/>
      <c r="L718" s="137"/>
      <c r="M718" s="136"/>
      <c r="N718" s="136"/>
      <c r="O718" s="197"/>
      <c r="P718" s="6"/>
      <c r="Q718" s="6"/>
      <c r="R718" s="6"/>
      <c r="S718" s="6"/>
      <c r="T718" s="6"/>
      <c r="U718" s="6"/>
      <c r="V718" s="6"/>
      <c r="W718" s="6"/>
      <c r="X718" s="46"/>
      <c r="Y718" s="6"/>
      <c r="Z718" s="6"/>
      <c r="AA718" s="6"/>
      <c r="AB718" s="6"/>
      <c r="AC718" s="6"/>
      <c r="AD718" s="6"/>
    </row>
    <row r="719" ht="14.25" hidden="1" customHeight="1">
      <c r="A719" s="196"/>
      <c r="B719" s="7"/>
      <c r="C719" s="7"/>
      <c r="D719" s="7"/>
      <c r="E719" s="136"/>
      <c r="F719" s="136"/>
      <c r="G719" s="136"/>
      <c r="H719" s="136"/>
      <c r="I719" s="136"/>
      <c r="J719" s="136"/>
      <c r="K719" s="136"/>
      <c r="L719" s="137"/>
      <c r="M719" s="136"/>
      <c r="N719" s="136"/>
      <c r="O719" s="197"/>
      <c r="P719" s="6"/>
      <c r="Q719" s="6"/>
      <c r="R719" s="6"/>
      <c r="S719" s="6"/>
      <c r="T719" s="6"/>
      <c r="U719" s="6"/>
      <c r="V719" s="6"/>
      <c r="W719" s="6"/>
      <c r="X719" s="46"/>
      <c r="Y719" s="6"/>
      <c r="Z719" s="6"/>
      <c r="AA719" s="6"/>
      <c r="AB719" s="6"/>
      <c r="AC719" s="6"/>
      <c r="AD719" s="6"/>
    </row>
    <row r="720" ht="14.25" hidden="1" customHeight="1">
      <c r="A720" s="196"/>
      <c r="B720" s="7"/>
      <c r="C720" s="7"/>
      <c r="D720" s="7"/>
      <c r="E720" s="136"/>
      <c r="F720" s="136"/>
      <c r="G720" s="136"/>
      <c r="H720" s="136"/>
      <c r="I720" s="136"/>
      <c r="J720" s="136"/>
      <c r="K720" s="136"/>
      <c r="L720" s="137"/>
      <c r="M720" s="136"/>
      <c r="N720" s="136"/>
      <c r="O720" s="197"/>
      <c r="P720" s="6"/>
      <c r="Q720" s="6"/>
      <c r="R720" s="6"/>
      <c r="S720" s="6"/>
      <c r="T720" s="6"/>
      <c r="U720" s="6"/>
      <c r="V720" s="6"/>
      <c r="W720" s="6"/>
      <c r="X720" s="46"/>
      <c r="Y720" s="6"/>
      <c r="Z720" s="6"/>
      <c r="AA720" s="6"/>
      <c r="AB720" s="6"/>
      <c r="AC720" s="6"/>
      <c r="AD720" s="6"/>
    </row>
    <row r="721" ht="14.25" hidden="1" customHeight="1">
      <c r="A721" s="196"/>
      <c r="B721" s="7"/>
      <c r="C721" s="7"/>
      <c r="D721" s="7"/>
      <c r="E721" s="136"/>
      <c r="F721" s="136"/>
      <c r="G721" s="136"/>
      <c r="H721" s="136"/>
      <c r="I721" s="136"/>
      <c r="J721" s="136"/>
      <c r="K721" s="136"/>
      <c r="L721" s="137"/>
      <c r="M721" s="136"/>
      <c r="N721" s="136"/>
      <c r="O721" s="197"/>
      <c r="P721" s="6"/>
      <c r="Q721" s="6"/>
      <c r="R721" s="6"/>
      <c r="S721" s="6"/>
      <c r="T721" s="6"/>
      <c r="U721" s="6"/>
      <c r="V721" s="6"/>
      <c r="W721" s="6"/>
      <c r="X721" s="46"/>
      <c r="Y721" s="6"/>
      <c r="Z721" s="6"/>
      <c r="AA721" s="6"/>
      <c r="AB721" s="6"/>
      <c r="AC721" s="6"/>
      <c r="AD721" s="6"/>
    </row>
    <row r="722" ht="14.25" hidden="1" customHeight="1">
      <c r="A722" s="196"/>
      <c r="B722" s="7"/>
      <c r="C722" s="7"/>
      <c r="D722" s="7"/>
      <c r="E722" s="136"/>
      <c r="F722" s="136"/>
      <c r="G722" s="136"/>
      <c r="H722" s="136"/>
      <c r="I722" s="136"/>
      <c r="J722" s="136"/>
      <c r="K722" s="136"/>
      <c r="L722" s="137"/>
      <c r="M722" s="136"/>
      <c r="N722" s="136"/>
      <c r="O722" s="197"/>
      <c r="P722" s="6"/>
      <c r="Q722" s="6"/>
      <c r="R722" s="6"/>
      <c r="S722" s="6"/>
      <c r="T722" s="6"/>
      <c r="U722" s="6"/>
      <c r="V722" s="6"/>
      <c r="W722" s="6"/>
      <c r="X722" s="46"/>
      <c r="Y722" s="6"/>
      <c r="Z722" s="6"/>
      <c r="AA722" s="6"/>
      <c r="AB722" s="6"/>
      <c r="AC722" s="6"/>
      <c r="AD722" s="6"/>
    </row>
    <row r="723" ht="14.25" hidden="1" customHeight="1">
      <c r="A723" s="196"/>
      <c r="B723" s="7"/>
      <c r="C723" s="7"/>
      <c r="D723" s="7"/>
      <c r="E723" s="136"/>
      <c r="F723" s="136"/>
      <c r="G723" s="136"/>
      <c r="H723" s="136"/>
      <c r="I723" s="136"/>
      <c r="J723" s="136"/>
      <c r="K723" s="136"/>
      <c r="L723" s="137"/>
      <c r="M723" s="136"/>
      <c r="N723" s="136"/>
      <c r="O723" s="197"/>
      <c r="P723" s="6"/>
      <c r="Q723" s="6"/>
      <c r="R723" s="6"/>
      <c r="S723" s="6"/>
      <c r="T723" s="6"/>
      <c r="U723" s="6"/>
      <c r="V723" s="6"/>
      <c r="W723" s="6"/>
      <c r="X723" s="46"/>
      <c r="Y723" s="6"/>
      <c r="Z723" s="6"/>
      <c r="AA723" s="6"/>
      <c r="AB723" s="6"/>
      <c r="AC723" s="6"/>
      <c r="AD723" s="6"/>
    </row>
    <row r="724" ht="14.25" hidden="1" customHeight="1">
      <c r="A724" s="196"/>
      <c r="B724" s="7"/>
      <c r="C724" s="7"/>
      <c r="D724" s="7"/>
      <c r="E724" s="136"/>
      <c r="F724" s="136"/>
      <c r="G724" s="136"/>
      <c r="H724" s="136"/>
      <c r="I724" s="136"/>
      <c r="J724" s="136"/>
      <c r="K724" s="136"/>
      <c r="L724" s="137"/>
      <c r="M724" s="136"/>
      <c r="N724" s="136"/>
      <c r="O724" s="197"/>
      <c r="P724" s="6"/>
      <c r="Q724" s="6"/>
      <c r="R724" s="6"/>
      <c r="S724" s="6"/>
      <c r="T724" s="6"/>
      <c r="U724" s="6"/>
      <c r="V724" s="6"/>
      <c r="W724" s="6"/>
      <c r="X724" s="46"/>
      <c r="Y724" s="6"/>
      <c r="Z724" s="6"/>
      <c r="AA724" s="6"/>
      <c r="AB724" s="6"/>
      <c r="AC724" s="6"/>
      <c r="AD724" s="6"/>
    </row>
    <row r="725" ht="14.25" hidden="1" customHeight="1">
      <c r="A725" s="196"/>
      <c r="B725" s="7"/>
      <c r="C725" s="7"/>
      <c r="D725" s="7"/>
      <c r="E725" s="136"/>
      <c r="F725" s="136"/>
      <c r="G725" s="136"/>
      <c r="H725" s="136"/>
      <c r="I725" s="136"/>
      <c r="J725" s="136"/>
      <c r="K725" s="136"/>
      <c r="L725" s="137"/>
      <c r="M725" s="136"/>
      <c r="N725" s="136"/>
      <c r="O725" s="197"/>
      <c r="P725" s="6"/>
      <c r="Q725" s="6"/>
      <c r="R725" s="6"/>
      <c r="S725" s="6"/>
      <c r="T725" s="6"/>
      <c r="U725" s="6"/>
      <c r="V725" s="6"/>
      <c r="W725" s="6"/>
      <c r="X725" s="46"/>
      <c r="Y725" s="6"/>
      <c r="Z725" s="6"/>
      <c r="AA725" s="6"/>
      <c r="AB725" s="6"/>
      <c r="AC725" s="6"/>
      <c r="AD725" s="6"/>
    </row>
    <row r="726" ht="14.25" hidden="1" customHeight="1">
      <c r="A726" s="196"/>
      <c r="B726" s="7"/>
      <c r="C726" s="7"/>
      <c r="D726" s="7"/>
      <c r="E726" s="136"/>
      <c r="F726" s="136"/>
      <c r="G726" s="136"/>
      <c r="H726" s="136"/>
      <c r="I726" s="136"/>
      <c r="J726" s="136"/>
      <c r="K726" s="136"/>
      <c r="L726" s="137"/>
      <c r="M726" s="136"/>
      <c r="N726" s="136"/>
      <c r="O726" s="197"/>
      <c r="P726" s="6"/>
      <c r="Q726" s="6"/>
      <c r="R726" s="6"/>
      <c r="S726" s="6"/>
      <c r="T726" s="6"/>
      <c r="U726" s="6"/>
      <c r="V726" s="6"/>
      <c r="W726" s="6"/>
      <c r="X726" s="46"/>
      <c r="Y726" s="6"/>
      <c r="Z726" s="6"/>
      <c r="AA726" s="6"/>
      <c r="AB726" s="6"/>
      <c r="AC726" s="6"/>
      <c r="AD726" s="6"/>
    </row>
    <row r="727" ht="14.25" hidden="1" customHeight="1">
      <c r="A727" s="196"/>
      <c r="B727" s="7"/>
      <c r="C727" s="7"/>
      <c r="D727" s="7"/>
      <c r="E727" s="136"/>
      <c r="F727" s="136"/>
      <c r="G727" s="136"/>
      <c r="H727" s="136"/>
      <c r="I727" s="136"/>
      <c r="J727" s="136"/>
      <c r="K727" s="136"/>
      <c r="L727" s="137"/>
      <c r="M727" s="136"/>
      <c r="N727" s="136"/>
      <c r="O727" s="197"/>
      <c r="P727" s="6"/>
      <c r="Q727" s="6"/>
      <c r="R727" s="6"/>
      <c r="S727" s="6"/>
      <c r="T727" s="6"/>
      <c r="U727" s="6"/>
      <c r="V727" s="6"/>
      <c r="W727" s="6"/>
      <c r="X727" s="46"/>
      <c r="Y727" s="6"/>
      <c r="Z727" s="6"/>
      <c r="AA727" s="6"/>
      <c r="AB727" s="6"/>
      <c r="AC727" s="6"/>
      <c r="AD727" s="6"/>
    </row>
    <row r="728" ht="14.25" hidden="1" customHeight="1">
      <c r="A728" s="196"/>
      <c r="B728" s="7"/>
      <c r="C728" s="7"/>
      <c r="D728" s="7"/>
      <c r="E728" s="136"/>
      <c r="F728" s="136"/>
      <c r="G728" s="136"/>
      <c r="H728" s="136"/>
      <c r="I728" s="136"/>
      <c r="J728" s="136"/>
      <c r="K728" s="136"/>
      <c r="L728" s="137"/>
      <c r="M728" s="136"/>
      <c r="N728" s="136"/>
      <c r="O728" s="197"/>
      <c r="P728" s="6"/>
      <c r="Q728" s="6"/>
      <c r="R728" s="6"/>
      <c r="S728" s="6"/>
      <c r="T728" s="6"/>
      <c r="U728" s="6"/>
      <c r="V728" s="6"/>
      <c r="W728" s="6"/>
      <c r="X728" s="46"/>
      <c r="Y728" s="6"/>
      <c r="Z728" s="6"/>
      <c r="AA728" s="6"/>
      <c r="AB728" s="6"/>
      <c r="AC728" s="6"/>
      <c r="AD728" s="6"/>
    </row>
    <row r="729" ht="14.25" hidden="1" customHeight="1">
      <c r="A729" s="196"/>
      <c r="B729" s="7"/>
      <c r="C729" s="7"/>
      <c r="D729" s="7"/>
      <c r="E729" s="136"/>
      <c r="F729" s="136"/>
      <c r="G729" s="136"/>
      <c r="H729" s="136"/>
      <c r="I729" s="136"/>
      <c r="J729" s="136"/>
      <c r="K729" s="136"/>
      <c r="L729" s="137"/>
      <c r="M729" s="136"/>
      <c r="N729" s="136"/>
      <c r="O729" s="197"/>
      <c r="P729" s="6"/>
      <c r="Q729" s="6"/>
      <c r="R729" s="6"/>
      <c r="S729" s="6"/>
      <c r="T729" s="6"/>
      <c r="U729" s="6"/>
      <c r="V729" s="6"/>
      <c r="W729" s="6"/>
      <c r="X729" s="46"/>
      <c r="Y729" s="6"/>
      <c r="Z729" s="6"/>
      <c r="AA729" s="6"/>
      <c r="AB729" s="6"/>
      <c r="AC729" s="6"/>
      <c r="AD729" s="6"/>
    </row>
    <row r="730" ht="14.25" hidden="1" customHeight="1">
      <c r="A730" s="196"/>
      <c r="B730" s="7"/>
      <c r="C730" s="7"/>
      <c r="D730" s="7"/>
      <c r="E730" s="136"/>
      <c r="F730" s="136"/>
      <c r="G730" s="136"/>
      <c r="H730" s="136"/>
      <c r="I730" s="136"/>
      <c r="J730" s="136"/>
      <c r="K730" s="136"/>
      <c r="L730" s="137"/>
      <c r="M730" s="136"/>
      <c r="N730" s="136"/>
      <c r="O730" s="197"/>
      <c r="P730" s="6"/>
      <c r="Q730" s="6"/>
      <c r="R730" s="6"/>
      <c r="S730" s="6"/>
      <c r="T730" s="6"/>
      <c r="U730" s="6"/>
      <c r="V730" s="6"/>
      <c r="W730" s="6"/>
      <c r="X730" s="46"/>
      <c r="Y730" s="6"/>
      <c r="Z730" s="6"/>
      <c r="AA730" s="6"/>
      <c r="AB730" s="6"/>
      <c r="AC730" s="6"/>
      <c r="AD730" s="6"/>
    </row>
    <row r="731" ht="14.25" hidden="1" customHeight="1">
      <c r="A731" s="196"/>
      <c r="B731" s="7"/>
      <c r="C731" s="7"/>
      <c r="D731" s="7"/>
      <c r="E731" s="136"/>
      <c r="F731" s="136"/>
      <c r="G731" s="136"/>
      <c r="H731" s="136"/>
      <c r="I731" s="136"/>
      <c r="J731" s="136"/>
      <c r="K731" s="136"/>
      <c r="L731" s="137"/>
      <c r="M731" s="136"/>
      <c r="N731" s="136"/>
      <c r="O731" s="197"/>
      <c r="P731" s="6"/>
      <c r="Q731" s="6"/>
      <c r="R731" s="6"/>
      <c r="S731" s="6"/>
      <c r="T731" s="6"/>
      <c r="U731" s="6"/>
      <c r="V731" s="6"/>
      <c r="W731" s="6"/>
      <c r="X731" s="46"/>
      <c r="Y731" s="6"/>
      <c r="Z731" s="6"/>
      <c r="AA731" s="6"/>
      <c r="AB731" s="6"/>
      <c r="AC731" s="6"/>
      <c r="AD731" s="6"/>
    </row>
    <row r="732" ht="14.25" hidden="1" customHeight="1">
      <c r="A732" s="196"/>
      <c r="B732" s="7"/>
      <c r="C732" s="7"/>
      <c r="D732" s="7"/>
      <c r="E732" s="136"/>
      <c r="F732" s="136"/>
      <c r="G732" s="136"/>
      <c r="H732" s="136"/>
      <c r="I732" s="136"/>
      <c r="J732" s="136"/>
      <c r="K732" s="136"/>
      <c r="L732" s="137"/>
      <c r="M732" s="136"/>
      <c r="N732" s="136"/>
      <c r="O732" s="197"/>
      <c r="P732" s="6"/>
      <c r="Q732" s="6"/>
      <c r="R732" s="6"/>
      <c r="S732" s="6"/>
      <c r="T732" s="6"/>
      <c r="U732" s="6"/>
      <c r="V732" s="6"/>
      <c r="W732" s="6"/>
      <c r="X732" s="46"/>
      <c r="Y732" s="6"/>
      <c r="Z732" s="6"/>
      <c r="AA732" s="6"/>
      <c r="AB732" s="6"/>
      <c r="AC732" s="6"/>
      <c r="AD732" s="6"/>
    </row>
    <row r="733" ht="14.25" hidden="1" customHeight="1">
      <c r="A733" s="196"/>
      <c r="B733" s="7"/>
      <c r="C733" s="7"/>
      <c r="D733" s="7"/>
      <c r="E733" s="136"/>
      <c r="F733" s="136"/>
      <c r="G733" s="136"/>
      <c r="H733" s="136"/>
      <c r="I733" s="136"/>
      <c r="J733" s="136"/>
      <c r="K733" s="136"/>
      <c r="L733" s="137"/>
      <c r="M733" s="136"/>
      <c r="N733" s="136"/>
      <c r="O733" s="197"/>
      <c r="P733" s="6"/>
      <c r="Q733" s="6"/>
      <c r="R733" s="6"/>
      <c r="S733" s="6"/>
      <c r="T733" s="6"/>
      <c r="U733" s="6"/>
      <c r="V733" s="6"/>
      <c r="W733" s="6"/>
      <c r="X733" s="46"/>
      <c r="Y733" s="6"/>
      <c r="Z733" s="6"/>
      <c r="AA733" s="6"/>
      <c r="AB733" s="6"/>
      <c r="AC733" s="6"/>
      <c r="AD733" s="6"/>
    </row>
    <row r="734" ht="14.25" hidden="1" customHeight="1">
      <c r="A734" s="196"/>
      <c r="B734" s="7"/>
      <c r="C734" s="7"/>
      <c r="D734" s="7"/>
      <c r="E734" s="136"/>
      <c r="F734" s="136"/>
      <c r="G734" s="136"/>
      <c r="H734" s="136"/>
      <c r="I734" s="136"/>
      <c r="J734" s="136"/>
      <c r="K734" s="136"/>
      <c r="L734" s="137"/>
      <c r="M734" s="136"/>
      <c r="N734" s="136"/>
      <c r="O734" s="197"/>
      <c r="P734" s="6"/>
      <c r="Q734" s="6"/>
      <c r="R734" s="6"/>
      <c r="S734" s="6"/>
      <c r="T734" s="6"/>
      <c r="U734" s="6"/>
      <c r="V734" s="6"/>
      <c r="W734" s="6"/>
      <c r="X734" s="46"/>
      <c r="Y734" s="6"/>
      <c r="Z734" s="6"/>
      <c r="AA734" s="6"/>
      <c r="AB734" s="6"/>
      <c r="AC734" s="6"/>
      <c r="AD734" s="6"/>
    </row>
    <row r="735" ht="14.25" hidden="1" customHeight="1">
      <c r="A735" s="196"/>
      <c r="B735" s="7"/>
      <c r="C735" s="7"/>
      <c r="D735" s="7"/>
      <c r="E735" s="136"/>
      <c r="F735" s="136"/>
      <c r="G735" s="136"/>
      <c r="H735" s="136"/>
      <c r="I735" s="136"/>
      <c r="J735" s="136"/>
      <c r="K735" s="136"/>
      <c r="L735" s="137"/>
      <c r="M735" s="136"/>
      <c r="N735" s="136"/>
      <c r="O735" s="197"/>
      <c r="P735" s="6"/>
      <c r="Q735" s="6"/>
      <c r="R735" s="6"/>
      <c r="S735" s="6"/>
      <c r="T735" s="6"/>
      <c r="U735" s="6"/>
      <c r="V735" s="6"/>
      <c r="W735" s="6"/>
      <c r="X735" s="46"/>
      <c r="Y735" s="6"/>
      <c r="Z735" s="6"/>
      <c r="AA735" s="6"/>
      <c r="AB735" s="6"/>
      <c r="AC735" s="6"/>
      <c r="AD735" s="6"/>
    </row>
    <row r="736" ht="14.25" hidden="1" customHeight="1">
      <c r="A736" s="196"/>
      <c r="B736" s="7"/>
      <c r="C736" s="7"/>
      <c r="D736" s="7"/>
      <c r="E736" s="136"/>
      <c r="F736" s="136"/>
      <c r="G736" s="136"/>
      <c r="H736" s="136"/>
      <c r="I736" s="136"/>
      <c r="J736" s="136"/>
      <c r="K736" s="136"/>
      <c r="L736" s="137"/>
      <c r="M736" s="136"/>
      <c r="N736" s="136"/>
      <c r="O736" s="197"/>
      <c r="P736" s="6"/>
      <c r="Q736" s="6"/>
      <c r="R736" s="6"/>
      <c r="S736" s="6"/>
      <c r="T736" s="6"/>
      <c r="U736" s="6"/>
      <c r="V736" s="6"/>
      <c r="W736" s="6"/>
      <c r="X736" s="46"/>
      <c r="Y736" s="6"/>
      <c r="Z736" s="6"/>
      <c r="AA736" s="6"/>
      <c r="AB736" s="6"/>
      <c r="AC736" s="6"/>
      <c r="AD736" s="6"/>
    </row>
    <row r="737" ht="14.25" hidden="1" customHeight="1">
      <c r="A737" s="196"/>
      <c r="B737" s="7"/>
      <c r="C737" s="7"/>
      <c r="D737" s="7"/>
      <c r="E737" s="136"/>
      <c r="F737" s="136"/>
      <c r="G737" s="136"/>
      <c r="H737" s="136"/>
      <c r="I737" s="136"/>
      <c r="J737" s="136"/>
      <c r="K737" s="136"/>
      <c r="L737" s="137"/>
      <c r="M737" s="136"/>
      <c r="N737" s="136"/>
      <c r="O737" s="197"/>
      <c r="P737" s="6"/>
      <c r="Q737" s="6"/>
      <c r="R737" s="6"/>
      <c r="S737" s="6"/>
      <c r="T737" s="6"/>
      <c r="U737" s="6"/>
      <c r="V737" s="6"/>
      <c r="W737" s="6"/>
      <c r="X737" s="46"/>
      <c r="Y737" s="6"/>
      <c r="Z737" s="6"/>
      <c r="AA737" s="6"/>
      <c r="AB737" s="6"/>
      <c r="AC737" s="6"/>
      <c r="AD737" s="6"/>
    </row>
    <row r="738" ht="14.25" hidden="1" customHeight="1">
      <c r="A738" s="196"/>
      <c r="B738" s="7"/>
      <c r="C738" s="7"/>
      <c r="D738" s="7"/>
      <c r="E738" s="136"/>
      <c r="F738" s="136"/>
      <c r="G738" s="136"/>
      <c r="H738" s="136"/>
      <c r="I738" s="136"/>
      <c r="J738" s="136"/>
      <c r="K738" s="136"/>
      <c r="L738" s="137"/>
      <c r="M738" s="136"/>
      <c r="N738" s="136"/>
      <c r="O738" s="197"/>
      <c r="P738" s="6"/>
      <c r="Q738" s="6"/>
      <c r="R738" s="6"/>
      <c r="S738" s="6"/>
      <c r="T738" s="6"/>
      <c r="U738" s="6"/>
      <c r="V738" s="6"/>
      <c r="W738" s="6"/>
      <c r="X738" s="46"/>
      <c r="Y738" s="6"/>
      <c r="Z738" s="6"/>
      <c r="AA738" s="6"/>
      <c r="AB738" s="6"/>
      <c r="AC738" s="6"/>
      <c r="AD738" s="6"/>
    </row>
    <row r="739" ht="14.25" hidden="1" customHeight="1">
      <c r="A739" s="196"/>
      <c r="B739" s="7"/>
      <c r="C739" s="7"/>
      <c r="D739" s="7"/>
      <c r="E739" s="136"/>
      <c r="F739" s="136"/>
      <c r="G739" s="136"/>
      <c r="H739" s="136"/>
      <c r="I739" s="136"/>
      <c r="J739" s="136"/>
      <c r="K739" s="136"/>
      <c r="L739" s="137"/>
      <c r="M739" s="136"/>
      <c r="N739" s="136"/>
      <c r="O739" s="197"/>
      <c r="P739" s="6"/>
      <c r="Q739" s="6"/>
      <c r="R739" s="6"/>
      <c r="S739" s="6"/>
      <c r="T739" s="6"/>
      <c r="U739" s="6"/>
      <c r="V739" s="6"/>
      <c r="W739" s="6"/>
      <c r="X739" s="46"/>
      <c r="Y739" s="6"/>
      <c r="Z739" s="6"/>
      <c r="AA739" s="6"/>
      <c r="AB739" s="6"/>
      <c r="AC739" s="6"/>
      <c r="AD739" s="6"/>
    </row>
    <row r="740" ht="14.25" hidden="1" customHeight="1">
      <c r="A740" s="196"/>
      <c r="B740" s="7"/>
      <c r="C740" s="7"/>
      <c r="D740" s="7"/>
      <c r="E740" s="136"/>
      <c r="F740" s="136"/>
      <c r="G740" s="136"/>
      <c r="H740" s="136"/>
      <c r="I740" s="136"/>
      <c r="J740" s="136"/>
      <c r="K740" s="136"/>
      <c r="L740" s="137"/>
      <c r="M740" s="136"/>
      <c r="N740" s="136"/>
      <c r="O740" s="197"/>
      <c r="P740" s="6"/>
      <c r="Q740" s="6"/>
      <c r="R740" s="6"/>
      <c r="S740" s="6"/>
      <c r="T740" s="6"/>
      <c r="U740" s="6"/>
      <c r="V740" s="6"/>
      <c r="W740" s="6"/>
      <c r="X740" s="46"/>
      <c r="Y740" s="6"/>
      <c r="Z740" s="6"/>
      <c r="AA740" s="6"/>
      <c r="AB740" s="6"/>
      <c r="AC740" s="6"/>
      <c r="AD740" s="6"/>
    </row>
    <row r="741" ht="14.25" hidden="1" customHeight="1">
      <c r="A741" s="196"/>
      <c r="B741" s="7"/>
      <c r="C741" s="7"/>
      <c r="D741" s="7"/>
      <c r="E741" s="136"/>
      <c r="F741" s="136"/>
      <c r="G741" s="136"/>
      <c r="H741" s="136"/>
      <c r="I741" s="136"/>
      <c r="J741" s="136"/>
      <c r="K741" s="136"/>
      <c r="L741" s="137"/>
      <c r="M741" s="136"/>
      <c r="N741" s="136"/>
      <c r="O741" s="197"/>
      <c r="P741" s="6"/>
      <c r="Q741" s="6"/>
      <c r="R741" s="6"/>
      <c r="S741" s="6"/>
      <c r="T741" s="6"/>
      <c r="U741" s="6"/>
      <c r="V741" s="6"/>
      <c r="W741" s="6"/>
      <c r="X741" s="46"/>
      <c r="Y741" s="6"/>
      <c r="Z741" s="6"/>
      <c r="AA741" s="6"/>
      <c r="AB741" s="6"/>
      <c r="AC741" s="6"/>
      <c r="AD741" s="6"/>
    </row>
    <row r="742" ht="14.25" hidden="1" customHeight="1">
      <c r="A742" s="196"/>
      <c r="B742" s="7"/>
      <c r="C742" s="7"/>
      <c r="D742" s="7"/>
      <c r="E742" s="136"/>
      <c r="F742" s="136"/>
      <c r="G742" s="136"/>
      <c r="H742" s="136"/>
      <c r="I742" s="136"/>
      <c r="J742" s="136"/>
      <c r="K742" s="136"/>
      <c r="L742" s="137"/>
      <c r="M742" s="136"/>
      <c r="N742" s="136"/>
      <c r="O742" s="197"/>
      <c r="P742" s="6"/>
      <c r="Q742" s="6"/>
      <c r="R742" s="6"/>
      <c r="S742" s="6"/>
      <c r="T742" s="6"/>
      <c r="U742" s="6"/>
      <c r="V742" s="6"/>
      <c r="W742" s="6"/>
      <c r="X742" s="46"/>
      <c r="Y742" s="6"/>
      <c r="Z742" s="6"/>
      <c r="AA742" s="6"/>
      <c r="AB742" s="6"/>
      <c r="AC742" s="6"/>
      <c r="AD742" s="6"/>
    </row>
    <row r="743" ht="14.25" hidden="1" customHeight="1">
      <c r="A743" s="196"/>
      <c r="B743" s="7"/>
      <c r="C743" s="7"/>
      <c r="D743" s="7"/>
      <c r="E743" s="136"/>
      <c r="F743" s="136"/>
      <c r="G743" s="136"/>
      <c r="H743" s="136"/>
      <c r="I743" s="136"/>
      <c r="J743" s="136"/>
      <c r="K743" s="136"/>
      <c r="L743" s="137"/>
      <c r="M743" s="136"/>
      <c r="N743" s="136"/>
      <c r="O743" s="197"/>
      <c r="P743" s="6"/>
      <c r="Q743" s="6"/>
      <c r="R743" s="6"/>
      <c r="S743" s="6"/>
      <c r="T743" s="6"/>
      <c r="U743" s="6"/>
      <c r="V743" s="6"/>
      <c r="W743" s="6"/>
      <c r="X743" s="46"/>
      <c r="Y743" s="6"/>
      <c r="Z743" s="6"/>
      <c r="AA743" s="6"/>
      <c r="AB743" s="6"/>
      <c r="AC743" s="6"/>
      <c r="AD743" s="6"/>
    </row>
    <row r="744" ht="14.25" hidden="1" customHeight="1">
      <c r="A744" s="196"/>
      <c r="B744" s="7"/>
      <c r="C744" s="7"/>
      <c r="D744" s="7"/>
      <c r="E744" s="136"/>
      <c r="F744" s="136"/>
      <c r="G744" s="136"/>
      <c r="H744" s="136"/>
      <c r="I744" s="136"/>
      <c r="J744" s="136"/>
      <c r="K744" s="136"/>
      <c r="L744" s="137"/>
      <c r="M744" s="136"/>
      <c r="N744" s="136"/>
      <c r="O744" s="197"/>
      <c r="P744" s="6"/>
      <c r="Q744" s="6"/>
      <c r="R744" s="6"/>
      <c r="S744" s="6"/>
      <c r="T744" s="6"/>
      <c r="U744" s="6"/>
      <c r="V744" s="6"/>
      <c r="W744" s="6"/>
      <c r="X744" s="46"/>
      <c r="Y744" s="6"/>
      <c r="Z744" s="6"/>
      <c r="AA744" s="6"/>
      <c r="AB744" s="6"/>
      <c r="AC744" s="6"/>
      <c r="AD744" s="6"/>
    </row>
    <row r="745" ht="14.25" hidden="1" customHeight="1">
      <c r="A745" s="196"/>
      <c r="B745" s="7"/>
      <c r="C745" s="7"/>
      <c r="D745" s="7"/>
      <c r="E745" s="136"/>
      <c r="F745" s="136"/>
      <c r="G745" s="136"/>
      <c r="H745" s="136"/>
      <c r="I745" s="136"/>
      <c r="J745" s="136"/>
      <c r="K745" s="136"/>
      <c r="L745" s="137"/>
      <c r="M745" s="136"/>
      <c r="N745" s="136"/>
      <c r="O745" s="197"/>
      <c r="P745" s="6"/>
      <c r="Q745" s="6"/>
      <c r="R745" s="6"/>
      <c r="S745" s="6"/>
      <c r="T745" s="6"/>
      <c r="U745" s="6"/>
      <c r="V745" s="6"/>
      <c r="W745" s="6"/>
      <c r="X745" s="46"/>
      <c r="Y745" s="6"/>
      <c r="Z745" s="6"/>
      <c r="AA745" s="6"/>
      <c r="AB745" s="6"/>
      <c r="AC745" s="6"/>
      <c r="AD745" s="6"/>
    </row>
    <row r="746" ht="14.25" hidden="1" customHeight="1">
      <c r="A746" s="196"/>
      <c r="B746" s="7"/>
      <c r="C746" s="7"/>
      <c r="D746" s="7"/>
      <c r="E746" s="136"/>
      <c r="F746" s="136"/>
      <c r="G746" s="136"/>
      <c r="H746" s="136"/>
      <c r="I746" s="136"/>
      <c r="J746" s="136"/>
      <c r="K746" s="136"/>
      <c r="L746" s="137"/>
      <c r="M746" s="136"/>
      <c r="N746" s="136"/>
      <c r="O746" s="197"/>
      <c r="P746" s="6"/>
      <c r="Q746" s="6"/>
      <c r="R746" s="6"/>
      <c r="S746" s="6"/>
      <c r="T746" s="6"/>
      <c r="U746" s="6"/>
      <c r="V746" s="6"/>
      <c r="W746" s="6"/>
      <c r="X746" s="46"/>
      <c r="Y746" s="6"/>
      <c r="Z746" s="6"/>
      <c r="AA746" s="6"/>
      <c r="AB746" s="6"/>
      <c r="AC746" s="6"/>
      <c r="AD746" s="6"/>
    </row>
    <row r="747" ht="14.25" hidden="1" customHeight="1">
      <c r="A747" s="196"/>
      <c r="B747" s="7"/>
      <c r="C747" s="7"/>
      <c r="D747" s="7"/>
      <c r="E747" s="136"/>
      <c r="F747" s="136"/>
      <c r="G747" s="136"/>
      <c r="H747" s="136"/>
      <c r="I747" s="136"/>
      <c r="J747" s="136"/>
      <c r="K747" s="136"/>
      <c r="L747" s="137"/>
      <c r="M747" s="136"/>
      <c r="N747" s="136"/>
      <c r="O747" s="197"/>
      <c r="P747" s="6"/>
      <c r="Q747" s="6"/>
      <c r="R747" s="6"/>
      <c r="S747" s="6"/>
      <c r="T747" s="6"/>
      <c r="U747" s="6"/>
      <c r="V747" s="6"/>
      <c r="W747" s="6"/>
      <c r="X747" s="46"/>
      <c r="Y747" s="6"/>
      <c r="Z747" s="6"/>
      <c r="AA747" s="6"/>
      <c r="AB747" s="6"/>
      <c r="AC747" s="6"/>
      <c r="AD747" s="6"/>
    </row>
    <row r="748" ht="14.25" hidden="1" customHeight="1">
      <c r="A748" s="196"/>
      <c r="B748" s="7"/>
      <c r="C748" s="7"/>
      <c r="D748" s="7"/>
      <c r="E748" s="136"/>
      <c r="F748" s="136"/>
      <c r="G748" s="136"/>
      <c r="H748" s="136"/>
      <c r="I748" s="136"/>
      <c r="J748" s="136"/>
      <c r="K748" s="136"/>
      <c r="L748" s="137"/>
      <c r="M748" s="136"/>
      <c r="N748" s="136"/>
      <c r="O748" s="197"/>
      <c r="P748" s="6"/>
      <c r="Q748" s="6"/>
      <c r="R748" s="6"/>
      <c r="S748" s="6"/>
      <c r="T748" s="6"/>
      <c r="U748" s="6"/>
      <c r="V748" s="6"/>
      <c r="W748" s="6"/>
      <c r="X748" s="46"/>
      <c r="Y748" s="6"/>
      <c r="Z748" s="6"/>
      <c r="AA748" s="6"/>
      <c r="AB748" s="6"/>
      <c r="AC748" s="6"/>
      <c r="AD748" s="6"/>
    </row>
    <row r="749" ht="14.25" hidden="1" customHeight="1">
      <c r="A749" s="196"/>
      <c r="B749" s="7"/>
      <c r="C749" s="7"/>
      <c r="D749" s="7"/>
      <c r="E749" s="136"/>
      <c r="F749" s="136"/>
      <c r="G749" s="136"/>
      <c r="H749" s="136"/>
      <c r="I749" s="136"/>
      <c r="J749" s="136"/>
      <c r="K749" s="136"/>
      <c r="L749" s="137"/>
      <c r="M749" s="136"/>
      <c r="N749" s="136"/>
      <c r="O749" s="197"/>
      <c r="P749" s="6"/>
      <c r="Q749" s="6"/>
      <c r="R749" s="6"/>
      <c r="S749" s="6"/>
      <c r="T749" s="6"/>
      <c r="U749" s="6"/>
      <c r="V749" s="6"/>
      <c r="W749" s="6"/>
      <c r="X749" s="46"/>
      <c r="Y749" s="6"/>
      <c r="Z749" s="6"/>
      <c r="AA749" s="6"/>
      <c r="AB749" s="6"/>
      <c r="AC749" s="6"/>
      <c r="AD749" s="6"/>
    </row>
    <row r="750" ht="14.25" hidden="1" customHeight="1">
      <c r="A750" s="196"/>
      <c r="B750" s="7"/>
      <c r="C750" s="7"/>
      <c r="D750" s="7"/>
      <c r="E750" s="136"/>
      <c r="F750" s="136"/>
      <c r="G750" s="136"/>
      <c r="H750" s="136"/>
      <c r="I750" s="136"/>
      <c r="J750" s="136"/>
      <c r="K750" s="136"/>
      <c r="L750" s="137"/>
      <c r="M750" s="136"/>
      <c r="N750" s="136"/>
      <c r="O750" s="197"/>
      <c r="P750" s="6"/>
      <c r="Q750" s="6"/>
      <c r="R750" s="6"/>
      <c r="S750" s="6"/>
      <c r="T750" s="6"/>
      <c r="U750" s="6"/>
      <c r="V750" s="6"/>
      <c r="W750" s="6"/>
      <c r="X750" s="46"/>
      <c r="Y750" s="6"/>
      <c r="Z750" s="6"/>
      <c r="AA750" s="6"/>
      <c r="AB750" s="6"/>
      <c r="AC750" s="6"/>
      <c r="AD750" s="6"/>
    </row>
    <row r="751" ht="14.25" hidden="1" customHeight="1">
      <c r="A751" s="196"/>
      <c r="B751" s="7"/>
      <c r="C751" s="7"/>
      <c r="D751" s="7"/>
      <c r="E751" s="136"/>
      <c r="F751" s="136"/>
      <c r="G751" s="136"/>
      <c r="H751" s="136"/>
      <c r="I751" s="136"/>
      <c r="J751" s="136"/>
      <c r="K751" s="136"/>
      <c r="L751" s="137"/>
      <c r="M751" s="136"/>
      <c r="N751" s="136"/>
      <c r="O751" s="197"/>
      <c r="P751" s="6"/>
      <c r="Q751" s="6"/>
      <c r="R751" s="6"/>
      <c r="S751" s="6"/>
      <c r="T751" s="6"/>
      <c r="U751" s="6"/>
      <c r="V751" s="6"/>
      <c r="W751" s="6"/>
      <c r="X751" s="46"/>
      <c r="Y751" s="6"/>
      <c r="Z751" s="6"/>
      <c r="AA751" s="6"/>
      <c r="AB751" s="6"/>
      <c r="AC751" s="6"/>
      <c r="AD751" s="6"/>
    </row>
    <row r="752" ht="14.25" hidden="1" customHeight="1">
      <c r="A752" s="196"/>
      <c r="B752" s="7"/>
      <c r="C752" s="7"/>
      <c r="D752" s="7"/>
      <c r="E752" s="136"/>
      <c r="F752" s="136"/>
      <c r="G752" s="136"/>
      <c r="H752" s="136"/>
      <c r="I752" s="136"/>
      <c r="J752" s="136"/>
      <c r="K752" s="136"/>
      <c r="L752" s="137"/>
      <c r="M752" s="136"/>
      <c r="N752" s="136"/>
      <c r="O752" s="197"/>
      <c r="P752" s="6"/>
      <c r="Q752" s="6"/>
      <c r="R752" s="6"/>
      <c r="S752" s="6"/>
      <c r="T752" s="6"/>
      <c r="U752" s="6"/>
      <c r="V752" s="6"/>
      <c r="W752" s="6"/>
      <c r="X752" s="46"/>
      <c r="Y752" s="6"/>
      <c r="Z752" s="6"/>
      <c r="AA752" s="6"/>
      <c r="AB752" s="6"/>
      <c r="AC752" s="6"/>
      <c r="AD752" s="6"/>
    </row>
    <row r="753" ht="14.25" hidden="1" customHeight="1">
      <c r="A753" s="196"/>
      <c r="B753" s="7"/>
      <c r="C753" s="7"/>
      <c r="D753" s="7"/>
      <c r="E753" s="136"/>
      <c r="F753" s="136"/>
      <c r="G753" s="136"/>
      <c r="H753" s="136"/>
      <c r="I753" s="136"/>
      <c r="J753" s="136"/>
      <c r="K753" s="136"/>
      <c r="L753" s="137"/>
      <c r="M753" s="136"/>
      <c r="N753" s="136"/>
      <c r="O753" s="197"/>
      <c r="P753" s="6"/>
      <c r="Q753" s="6"/>
      <c r="R753" s="6"/>
      <c r="S753" s="6"/>
      <c r="T753" s="6"/>
      <c r="U753" s="6"/>
      <c r="V753" s="6"/>
      <c r="W753" s="6"/>
      <c r="X753" s="46"/>
      <c r="Y753" s="6"/>
      <c r="Z753" s="6"/>
      <c r="AA753" s="6"/>
      <c r="AB753" s="6"/>
      <c r="AC753" s="6"/>
      <c r="AD753" s="6"/>
    </row>
    <row r="754" ht="14.25" hidden="1" customHeight="1">
      <c r="A754" s="196"/>
      <c r="B754" s="7"/>
      <c r="C754" s="7"/>
      <c r="D754" s="7"/>
      <c r="E754" s="136"/>
      <c r="F754" s="136"/>
      <c r="G754" s="136"/>
      <c r="H754" s="136"/>
      <c r="I754" s="136"/>
      <c r="J754" s="136"/>
      <c r="K754" s="136"/>
      <c r="L754" s="137"/>
      <c r="M754" s="136"/>
      <c r="N754" s="136"/>
      <c r="O754" s="197"/>
      <c r="P754" s="6"/>
      <c r="Q754" s="6"/>
      <c r="R754" s="6"/>
      <c r="S754" s="6"/>
      <c r="T754" s="6"/>
      <c r="U754" s="6"/>
      <c r="V754" s="6"/>
      <c r="W754" s="6"/>
      <c r="X754" s="46"/>
      <c r="Y754" s="6"/>
      <c r="Z754" s="6"/>
      <c r="AA754" s="6"/>
      <c r="AB754" s="6"/>
      <c r="AC754" s="6"/>
      <c r="AD754" s="6"/>
    </row>
    <row r="755" ht="14.25" hidden="1" customHeight="1">
      <c r="A755" s="196"/>
      <c r="B755" s="7"/>
      <c r="C755" s="7"/>
      <c r="D755" s="7"/>
      <c r="E755" s="136"/>
      <c r="F755" s="136"/>
      <c r="G755" s="136"/>
      <c r="H755" s="136"/>
      <c r="I755" s="136"/>
      <c r="J755" s="136"/>
      <c r="K755" s="136"/>
      <c r="L755" s="137"/>
      <c r="M755" s="136"/>
      <c r="N755" s="136"/>
      <c r="O755" s="197"/>
      <c r="P755" s="6"/>
      <c r="Q755" s="6"/>
      <c r="R755" s="6"/>
      <c r="S755" s="6"/>
      <c r="T755" s="6"/>
      <c r="U755" s="6"/>
      <c r="V755" s="6"/>
      <c r="W755" s="6"/>
      <c r="X755" s="46"/>
      <c r="Y755" s="6"/>
      <c r="Z755" s="6"/>
      <c r="AA755" s="6"/>
      <c r="AB755" s="6"/>
      <c r="AC755" s="6"/>
      <c r="AD755" s="6"/>
    </row>
    <row r="756" ht="14.25" hidden="1" customHeight="1">
      <c r="A756" s="196"/>
      <c r="B756" s="7"/>
      <c r="C756" s="7"/>
      <c r="D756" s="7"/>
      <c r="E756" s="136"/>
      <c r="F756" s="136"/>
      <c r="G756" s="136"/>
      <c r="H756" s="136"/>
      <c r="I756" s="136"/>
      <c r="J756" s="136"/>
      <c r="K756" s="136"/>
      <c r="L756" s="137"/>
      <c r="M756" s="136"/>
      <c r="N756" s="136"/>
      <c r="O756" s="197"/>
      <c r="P756" s="6"/>
      <c r="Q756" s="6"/>
      <c r="R756" s="6"/>
      <c r="S756" s="6"/>
      <c r="T756" s="6"/>
      <c r="U756" s="6"/>
      <c r="V756" s="6"/>
      <c r="W756" s="6"/>
      <c r="X756" s="46"/>
      <c r="Y756" s="6"/>
      <c r="Z756" s="6"/>
      <c r="AA756" s="6"/>
      <c r="AB756" s="6"/>
      <c r="AC756" s="6"/>
      <c r="AD756" s="6"/>
    </row>
    <row r="757" ht="14.25" hidden="1" customHeight="1">
      <c r="A757" s="196"/>
      <c r="B757" s="7"/>
      <c r="C757" s="7"/>
      <c r="D757" s="7"/>
      <c r="E757" s="136"/>
      <c r="F757" s="136"/>
      <c r="G757" s="136"/>
      <c r="H757" s="136"/>
      <c r="I757" s="136"/>
      <c r="J757" s="136"/>
      <c r="K757" s="136"/>
      <c r="L757" s="137"/>
      <c r="M757" s="136"/>
      <c r="N757" s="136"/>
      <c r="O757" s="197"/>
      <c r="P757" s="6"/>
      <c r="Q757" s="6"/>
      <c r="R757" s="6"/>
      <c r="S757" s="6"/>
      <c r="T757" s="6"/>
      <c r="U757" s="6"/>
      <c r="V757" s="6"/>
      <c r="W757" s="6"/>
      <c r="X757" s="46"/>
      <c r="Y757" s="6"/>
      <c r="Z757" s="6"/>
      <c r="AA757" s="6"/>
      <c r="AB757" s="6"/>
      <c r="AC757" s="6"/>
      <c r="AD757" s="6"/>
    </row>
    <row r="758" ht="14.25" hidden="1" customHeight="1">
      <c r="A758" s="196"/>
      <c r="B758" s="7"/>
      <c r="C758" s="7"/>
      <c r="D758" s="7"/>
      <c r="E758" s="136"/>
      <c r="F758" s="136"/>
      <c r="G758" s="136"/>
      <c r="H758" s="136"/>
      <c r="I758" s="136"/>
      <c r="J758" s="136"/>
      <c r="K758" s="136"/>
      <c r="L758" s="137"/>
      <c r="M758" s="136"/>
      <c r="N758" s="136"/>
      <c r="O758" s="197"/>
      <c r="P758" s="6"/>
      <c r="Q758" s="6"/>
      <c r="R758" s="6"/>
      <c r="S758" s="6"/>
      <c r="T758" s="6"/>
      <c r="U758" s="6"/>
      <c r="V758" s="6"/>
      <c r="W758" s="6"/>
      <c r="X758" s="46"/>
      <c r="Y758" s="6"/>
      <c r="Z758" s="6"/>
      <c r="AA758" s="6"/>
      <c r="AB758" s="6"/>
      <c r="AC758" s="6"/>
      <c r="AD758" s="6"/>
    </row>
    <row r="759" ht="14.25" hidden="1" customHeight="1">
      <c r="A759" s="196"/>
      <c r="B759" s="7"/>
      <c r="C759" s="7"/>
      <c r="D759" s="7"/>
      <c r="E759" s="136"/>
      <c r="F759" s="136"/>
      <c r="G759" s="136"/>
      <c r="H759" s="136"/>
      <c r="I759" s="136"/>
      <c r="J759" s="136"/>
      <c r="K759" s="136"/>
      <c r="L759" s="137"/>
      <c r="M759" s="136"/>
      <c r="N759" s="136"/>
      <c r="O759" s="197"/>
      <c r="P759" s="6"/>
      <c r="Q759" s="6"/>
      <c r="R759" s="6"/>
      <c r="S759" s="6"/>
      <c r="T759" s="6"/>
      <c r="U759" s="6"/>
      <c r="V759" s="6"/>
      <c r="W759" s="6"/>
      <c r="X759" s="46"/>
      <c r="Y759" s="6"/>
      <c r="Z759" s="6"/>
      <c r="AA759" s="6"/>
      <c r="AB759" s="6"/>
      <c r="AC759" s="6"/>
      <c r="AD759" s="6"/>
    </row>
    <row r="760" ht="14.25" hidden="1" customHeight="1">
      <c r="A760" s="196"/>
      <c r="B760" s="7"/>
      <c r="C760" s="7"/>
      <c r="D760" s="7"/>
      <c r="E760" s="136"/>
      <c r="F760" s="136"/>
      <c r="G760" s="136"/>
      <c r="H760" s="136"/>
      <c r="I760" s="136"/>
      <c r="J760" s="136"/>
      <c r="K760" s="136"/>
      <c r="L760" s="137"/>
      <c r="M760" s="136"/>
      <c r="N760" s="136"/>
      <c r="O760" s="197"/>
      <c r="P760" s="6"/>
      <c r="Q760" s="6"/>
      <c r="R760" s="6"/>
      <c r="S760" s="6"/>
      <c r="T760" s="6"/>
      <c r="U760" s="6"/>
      <c r="V760" s="6"/>
      <c r="W760" s="6"/>
      <c r="X760" s="46"/>
      <c r="Y760" s="6"/>
      <c r="Z760" s="6"/>
      <c r="AA760" s="6"/>
      <c r="AB760" s="6"/>
      <c r="AC760" s="6"/>
      <c r="AD760" s="6"/>
    </row>
    <row r="761" ht="14.25" hidden="1" customHeight="1">
      <c r="A761" s="196"/>
      <c r="B761" s="7"/>
      <c r="C761" s="7"/>
      <c r="D761" s="7"/>
      <c r="E761" s="136"/>
      <c r="F761" s="136"/>
      <c r="G761" s="136"/>
      <c r="H761" s="136"/>
      <c r="I761" s="136"/>
      <c r="J761" s="136"/>
      <c r="K761" s="136"/>
      <c r="L761" s="137"/>
      <c r="M761" s="136"/>
      <c r="N761" s="136"/>
      <c r="O761" s="197"/>
      <c r="P761" s="6"/>
      <c r="Q761" s="6"/>
      <c r="R761" s="6"/>
      <c r="S761" s="6"/>
      <c r="T761" s="6"/>
      <c r="U761" s="6"/>
      <c r="V761" s="6"/>
      <c r="W761" s="6"/>
      <c r="X761" s="46"/>
      <c r="Y761" s="6"/>
      <c r="Z761" s="6"/>
      <c r="AA761" s="6"/>
      <c r="AB761" s="6"/>
      <c r="AC761" s="6"/>
      <c r="AD761" s="6"/>
    </row>
    <row r="762" ht="14.25" hidden="1" customHeight="1">
      <c r="A762" s="196"/>
      <c r="B762" s="7"/>
      <c r="C762" s="7"/>
      <c r="D762" s="7"/>
      <c r="E762" s="136"/>
      <c r="F762" s="136"/>
      <c r="G762" s="136"/>
      <c r="H762" s="136"/>
      <c r="I762" s="136"/>
      <c r="J762" s="136"/>
      <c r="K762" s="136"/>
      <c r="L762" s="137"/>
      <c r="M762" s="136"/>
      <c r="N762" s="136"/>
      <c r="O762" s="197"/>
      <c r="P762" s="6"/>
      <c r="Q762" s="6"/>
      <c r="R762" s="6"/>
      <c r="S762" s="6"/>
      <c r="T762" s="6"/>
      <c r="U762" s="6"/>
      <c r="V762" s="6"/>
      <c r="W762" s="6"/>
      <c r="X762" s="46"/>
      <c r="Y762" s="6"/>
      <c r="Z762" s="6"/>
      <c r="AA762" s="6"/>
      <c r="AB762" s="6"/>
      <c r="AC762" s="6"/>
      <c r="AD762" s="6"/>
    </row>
    <row r="763" ht="14.25" hidden="1" customHeight="1">
      <c r="A763" s="196"/>
      <c r="B763" s="7"/>
      <c r="C763" s="7"/>
      <c r="D763" s="7"/>
      <c r="E763" s="136"/>
      <c r="F763" s="136"/>
      <c r="G763" s="136"/>
      <c r="H763" s="136"/>
      <c r="I763" s="136"/>
      <c r="J763" s="136"/>
      <c r="K763" s="136"/>
      <c r="L763" s="137"/>
      <c r="M763" s="136"/>
      <c r="N763" s="136"/>
      <c r="O763" s="197"/>
      <c r="P763" s="6"/>
      <c r="Q763" s="6"/>
      <c r="R763" s="6"/>
      <c r="S763" s="6"/>
      <c r="T763" s="6"/>
      <c r="U763" s="6"/>
      <c r="V763" s="6"/>
      <c r="W763" s="6"/>
      <c r="X763" s="46"/>
      <c r="Y763" s="6"/>
      <c r="Z763" s="6"/>
      <c r="AA763" s="6"/>
      <c r="AB763" s="6"/>
      <c r="AC763" s="6"/>
      <c r="AD763" s="6"/>
    </row>
    <row r="764" ht="14.25" hidden="1" customHeight="1">
      <c r="A764" s="196"/>
      <c r="B764" s="7"/>
      <c r="C764" s="7"/>
      <c r="D764" s="7"/>
      <c r="E764" s="136"/>
      <c r="F764" s="136"/>
      <c r="G764" s="136"/>
      <c r="H764" s="136"/>
      <c r="I764" s="136"/>
      <c r="J764" s="136"/>
      <c r="K764" s="136"/>
      <c r="L764" s="137"/>
      <c r="M764" s="136"/>
      <c r="N764" s="136"/>
      <c r="O764" s="197"/>
      <c r="P764" s="6"/>
      <c r="Q764" s="6"/>
      <c r="R764" s="6"/>
      <c r="S764" s="6"/>
      <c r="T764" s="6"/>
      <c r="U764" s="6"/>
      <c r="V764" s="6"/>
      <c r="W764" s="6"/>
      <c r="X764" s="46"/>
      <c r="Y764" s="6"/>
      <c r="Z764" s="6"/>
      <c r="AA764" s="6"/>
      <c r="AB764" s="6"/>
      <c r="AC764" s="6"/>
      <c r="AD764" s="6"/>
    </row>
    <row r="765" ht="14.25" hidden="1" customHeight="1">
      <c r="A765" s="196"/>
      <c r="B765" s="7"/>
      <c r="C765" s="7"/>
      <c r="D765" s="7"/>
      <c r="E765" s="136"/>
      <c r="F765" s="136"/>
      <c r="G765" s="136"/>
      <c r="H765" s="136"/>
      <c r="I765" s="136"/>
      <c r="J765" s="136"/>
      <c r="K765" s="136"/>
      <c r="L765" s="137"/>
      <c r="M765" s="136"/>
      <c r="N765" s="136"/>
      <c r="O765" s="197"/>
      <c r="P765" s="6"/>
      <c r="Q765" s="6"/>
      <c r="R765" s="6"/>
      <c r="S765" s="6"/>
      <c r="T765" s="6"/>
      <c r="U765" s="6"/>
      <c r="V765" s="6"/>
      <c r="W765" s="6"/>
      <c r="X765" s="46"/>
      <c r="Y765" s="6"/>
      <c r="Z765" s="6"/>
      <c r="AA765" s="6"/>
      <c r="AB765" s="6"/>
      <c r="AC765" s="6"/>
      <c r="AD765" s="6"/>
    </row>
    <row r="766" ht="14.25" hidden="1" customHeight="1">
      <c r="A766" s="196"/>
      <c r="B766" s="7"/>
      <c r="C766" s="7"/>
      <c r="D766" s="7"/>
      <c r="E766" s="136"/>
      <c r="F766" s="136"/>
      <c r="G766" s="136"/>
      <c r="H766" s="136"/>
      <c r="I766" s="136"/>
      <c r="J766" s="136"/>
      <c r="K766" s="136"/>
      <c r="L766" s="137"/>
      <c r="M766" s="136"/>
      <c r="N766" s="136"/>
      <c r="O766" s="197"/>
      <c r="P766" s="6"/>
      <c r="Q766" s="6"/>
      <c r="R766" s="6"/>
      <c r="S766" s="6"/>
      <c r="T766" s="6"/>
      <c r="U766" s="6"/>
      <c r="V766" s="6"/>
      <c r="W766" s="6"/>
      <c r="X766" s="46"/>
      <c r="Y766" s="6"/>
      <c r="Z766" s="6"/>
      <c r="AA766" s="6"/>
      <c r="AB766" s="6"/>
      <c r="AC766" s="6"/>
      <c r="AD766" s="6"/>
    </row>
    <row r="767" ht="14.25" hidden="1" customHeight="1">
      <c r="A767" s="196"/>
      <c r="B767" s="7"/>
      <c r="C767" s="7"/>
      <c r="D767" s="7"/>
      <c r="E767" s="136"/>
      <c r="F767" s="136"/>
      <c r="G767" s="136"/>
      <c r="H767" s="136"/>
      <c r="I767" s="136"/>
      <c r="J767" s="136"/>
      <c r="K767" s="136"/>
      <c r="L767" s="137"/>
      <c r="M767" s="136"/>
      <c r="N767" s="136"/>
      <c r="O767" s="197"/>
      <c r="P767" s="6"/>
      <c r="Q767" s="6"/>
      <c r="R767" s="6"/>
      <c r="S767" s="6"/>
      <c r="T767" s="6"/>
      <c r="U767" s="6"/>
      <c r="V767" s="6"/>
      <c r="W767" s="6"/>
      <c r="X767" s="46"/>
      <c r="Y767" s="6"/>
      <c r="Z767" s="6"/>
      <c r="AA767" s="6"/>
      <c r="AB767" s="6"/>
      <c r="AC767" s="6"/>
      <c r="AD767" s="6"/>
    </row>
    <row r="768" ht="14.25" hidden="1" customHeight="1">
      <c r="A768" s="196"/>
      <c r="B768" s="7"/>
      <c r="C768" s="7"/>
      <c r="D768" s="7"/>
      <c r="E768" s="136"/>
      <c r="F768" s="136"/>
      <c r="G768" s="136"/>
      <c r="H768" s="136"/>
      <c r="I768" s="136"/>
      <c r="J768" s="136"/>
      <c r="K768" s="136"/>
      <c r="L768" s="137"/>
      <c r="M768" s="136"/>
      <c r="N768" s="136"/>
      <c r="O768" s="197"/>
      <c r="P768" s="6"/>
      <c r="Q768" s="6"/>
      <c r="R768" s="6"/>
      <c r="S768" s="6"/>
      <c r="T768" s="6"/>
      <c r="U768" s="6"/>
      <c r="V768" s="6"/>
      <c r="W768" s="6"/>
      <c r="X768" s="46"/>
      <c r="Y768" s="6"/>
      <c r="Z768" s="6"/>
      <c r="AA768" s="6"/>
      <c r="AB768" s="6"/>
      <c r="AC768" s="6"/>
      <c r="AD768" s="6"/>
    </row>
    <row r="769" ht="14.25" hidden="1" customHeight="1">
      <c r="A769" s="196"/>
      <c r="B769" s="7"/>
      <c r="C769" s="7"/>
      <c r="D769" s="7"/>
      <c r="E769" s="136"/>
      <c r="F769" s="136"/>
      <c r="G769" s="136"/>
      <c r="H769" s="136"/>
      <c r="I769" s="136"/>
      <c r="J769" s="136"/>
      <c r="K769" s="136"/>
      <c r="L769" s="137"/>
      <c r="M769" s="136"/>
      <c r="N769" s="136"/>
      <c r="O769" s="197"/>
      <c r="P769" s="6"/>
      <c r="Q769" s="6"/>
      <c r="R769" s="6"/>
      <c r="S769" s="6"/>
      <c r="T769" s="6"/>
      <c r="U769" s="6"/>
      <c r="V769" s="6"/>
      <c r="W769" s="6"/>
      <c r="X769" s="46"/>
      <c r="Y769" s="6"/>
      <c r="Z769" s="6"/>
      <c r="AA769" s="6"/>
      <c r="AB769" s="6"/>
      <c r="AC769" s="6"/>
      <c r="AD769" s="6"/>
    </row>
    <row r="770" ht="14.25" hidden="1" customHeight="1">
      <c r="A770" s="196"/>
      <c r="B770" s="7"/>
      <c r="C770" s="7"/>
      <c r="D770" s="7"/>
      <c r="E770" s="136"/>
      <c r="F770" s="136"/>
      <c r="G770" s="136"/>
      <c r="H770" s="136"/>
      <c r="I770" s="136"/>
      <c r="J770" s="136"/>
      <c r="K770" s="136"/>
      <c r="L770" s="137"/>
      <c r="M770" s="136"/>
      <c r="N770" s="136"/>
      <c r="O770" s="197"/>
      <c r="P770" s="6"/>
      <c r="Q770" s="6"/>
      <c r="R770" s="6"/>
      <c r="S770" s="6"/>
      <c r="T770" s="6"/>
      <c r="U770" s="6"/>
      <c r="V770" s="6"/>
      <c r="W770" s="6"/>
      <c r="X770" s="46"/>
      <c r="Y770" s="6"/>
      <c r="Z770" s="6"/>
      <c r="AA770" s="6"/>
      <c r="AB770" s="6"/>
      <c r="AC770" s="6"/>
      <c r="AD770" s="6"/>
    </row>
    <row r="771" ht="14.25" hidden="1" customHeight="1">
      <c r="A771" s="196"/>
      <c r="B771" s="7"/>
      <c r="C771" s="7"/>
      <c r="D771" s="7"/>
      <c r="E771" s="136"/>
      <c r="F771" s="136"/>
      <c r="G771" s="136"/>
      <c r="H771" s="136"/>
      <c r="I771" s="136"/>
      <c r="J771" s="136"/>
      <c r="K771" s="136"/>
      <c r="L771" s="137"/>
      <c r="M771" s="136"/>
      <c r="N771" s="136"/>
      <c r="O771" s="197"/>
      <c r="P771" s="6"/>
      <c r="Q771" s="6"/>
      <c r="R771" s="6"/>
      <c r="S771" s="6"/>
      <c r="T771" s="6"/>
      <c r="U771" s="6"/>
      <c r="V771" s="6"/>
      <c r="W771" s="6"/>
      <c r="X771" s="46"/>
      <c r="Y771" s="6"/>
      <c r="Z771" s="6"/>
      <c r="AA771" s="6"/>
      <c r="AB771" s="6"/>
      <c r="AC771" s="6"/>
      <c r="AD771" s="6"/>
    </row>
    <row r="772" ht="14.25" hidden="1" customHeight="1">
      <c r="A772" s="196"/>
      <c r="B772" s="7"/>
      <c r="C772" s="7"/>
      <c r="D772" s="7"/>
      <c r="E772" s="136"/>
      <c r="F772" s="136"/>
      <c r="G772" s="136"/>
      <c r="H772" s="136"/>
      <c r="I772" s="136"/>
      <c r="J772" s="136"/>
      <c r="K772" s="136"/>
      <c r="L772" s="137"/>
      <c r="M772" s="136"/>
      <c r="N772" s="136"/>
      <c r="O772" s="197"/>
      <c r="P772" s="6"/>
      <c r="Q772" s="6"/>
      <c r="R772" s="6"/>
      <c r="S772" s="6"/>
      <c r="T772" s="6"/>
      <c r="U772" s="6"/>
      <c r="V772" s="6"/>
      <c r="W772" s="6"/>
      <c r="X772" s="46"/>
      <c r="Y772" s="6"/>
      <c r="Z772" s="6"/>
      <c r="AA772" s="6"/>
      <c r="AB772" s="6"/>
      <c r="AC772" s="6"/>
      <c r="AD772" s="6"/>
    </row>
    <row r="773" ht="14.25" hidden="1" customHeight="1">
      <c r="A773" s="196"/>
      <c r="B773" s="7"/>
      <c r="C773" s="7"/>
      <c r="D773" s="7"/>
      <c r="E773" s="136"/>
      <c r="F773" s="136"/>
      <c r="G773" s="136"/>
      <c r="H773" s="136"/>
      <c r="I773" s="136"/>
      <c r="J773" s="136"/>
      <c r="K773" s="136"/>
      <c r="L773" s="137"/>
      <c r="M773" s="136"/>
      <c r="N773" s="136"/>
      <c r="O773" s="197"/>
      <c r="P773" s="6"/>
      <c r="Q773" s="6"/>
      <c r="R773" s="6"/>
      <c r="S773" s="6"/>
      <c r="T773" s="6"/>
      <c r="U773" s="6"/>
      <c r="V773" s="6"/>
      <c r="W773" s="6"/>
      <c r="X773" s="46"/>
      <c r="Y773" s="6"/>
      <c r="Z773" s="6"/>
      <c r="AA773" s="6"/>
      <c r="AB773" s="6"/>
      <c r="AC773" s="6"/>
      <c r="AD773" s="6"/>
    </row>
    <row r="774" ht="14.25" hidden="1" customHeight="1">
      <c r="A774" s="196"/>
      <c r="B774" s="7"/>
      <c r="C774" s="7"/>
      <c r="D774" s="7"/>
      <c r="E774" s="136"/>
      <c r="F774" s="136"/>
      <c r="G774" s="136"/>
      <c r="H774" s="136"/>
      <c r="I774" s="136"/>
      <c r="J774" s="136"/>
      <c r="K774" s="136"/>
      <c r="L774" s="137"/>
      <c r="M774" s="136"/>
      <c r="N774" s="136"/>
      <c r="O774" s="197"/>
      <c r="P774" s="6"/>
      <c r="Q774" s="6"/>
      <c r="R774" s="6"/>
      <c r="S774" s="6"/>
      <c r="T774" s="6"/>
      <c r="U774" s="6"/>
      <c r="V774" s="6"/>
      <c r="W774" s="6"/>
      <c r="X774" s="46"/>
      <c r="Y774" s="6"/>
      <c r="Z774" s="6"/>
      <c r="AA774" s="6"/>
      <c r="AB774" s="6"/>
      <c r="AC774" s="6"/>
      <c r="AD774" s="6"/>
    </row>
    <row r="775" ht="14.25" hidden="1" customHeight="1">
      <c r="A775" s="196"/>
      <c r="B775" s="7"/>
      <c r="C775" s="7"/>
      <c r="D775" s="7"/>
      <c r="E775" s="136"/>
      <c r="F775" s="136"/>
      <c r="G775" s="136"/>
      <c r="H775" s="136"/>
      <c r="I775" s="136"/>
      <c r="J775" s="136"/>
      <c r="K775" s="136"/>
      <c r="L775" s="137"/>
      <c r="M775" s="136"/>
      <c r="N775" s="136"/>
      <c r="O775" s="197"/>
      <c r="P775" s="6"/>
      <c r="Q775" s="6"/>
      <c r="R775" s="6"/>
      <c r="S775" s="6"/>
      <c r="T775" s="6"/>
      <c r="U775" s="6"/>
      <c r="V775" s="6"/>
      <c r="W775" s="6"/>
      <c r="X775" s="46"/>
      <c r="Y775" s="6"/>
      <c r="Z775" s="6"/>
      <c r="AA775" s="6"/>
      <c r="AB775" s="6"/>
      <c r="AC775" s="6"/>
      <c r="AD775" s="6"/>
    </row>
    <row r="776" ht="14.25" hidden="1" customHeight="1">
      <c r="A776" s="196"/>
      <c r="B776" s="7"/>
      <c r="C776" s="7"/>
      <c r="D776" s="7"/>
      <c r="E776" s="136"/>
      <c r="F776" s="136"/>
      <c r="G776" s="136"/>
      <c r="H776" s="136"/>
      <c r="I776" s="136"/>
      <c r="J776" s="136"/>
      <c r="K776" s="136"/>
      <c r="L776" s="137"/>
      <c r="M776" s="136"/>
      <c r="N776" s="136"/>
      <c r="O776" s="197"/>
      <c r="P776" s="6"/>
      <c r="Q776" s="6"/>
      <c r="R776" s="6"/>
      <c r="S776" s="6"/>
      <c r="T776" s="6"/>
      <c r="U776" s="6"/>
      <c r="V776" s="6"/>
      <c r="W776" s="6"/>
      <c r="X776" s="46"/>
      <c r="Y776" s="6"/>
      <c r="Z776" s="6"/>
      <c r="AA776" s="6"/>
      <c r="AB776" s="6"/>
      <c r="AC776" s="6"/>
      <c r="AD776" s="6"/>
    </row>
    <row r="777" ht="14.25" hidden="1" customHeight="1">
      <c r="A777" s="196"/>
      <c r="B777" s="7"/>
      <c r="C777" s="7"/>
      <c r="D777" s="7"/>
      <c r="E777" s="136"/>
      <c r="F777" s="136"/>
      <c r="G777" s="136"/>
      <c r="H777" s="136"/>
      <c r="I777" s="136"/>
      <c r="J777" s="136"/>
      <c r="K777" s="136"/>
      <c r="L777" s="137"/>
      <c r="M777" s="136"/>
      <c r="N777" s="136"/>
      <c r="O777" s="197"/>
      <c r="P777" s="6"/>
      <c r="Q777" s="6"/>
      <c r="R777" s="6"/>
      <c r="S777" s="6"/>
      <c r="T777" s="6"/>
      <c r="U777" s="6"/>
      <c r="V777" s="6"/>
      <c r="W777" s="6"/>
      <c r="X777" s="46"/>
      <c r="Y777" s="6"/>
      <c r="Z777" s="6"/>
      <c r="AA777" s="6"/>
      <c r="AB777" s="6"/>
      <c r="AC777" s="6"/>
      <c r="AD777" s="6"/>
    </row>
    <row r="778" ht="14.25" hidden="1" customHeight="1">
      <c r="A778" s="196"/>
      <c r="B778" s="7"/>
      <c r="C778" s="7"/>
      <c r="D778" s="7"/>
      <c r="E778" s="136"/>
      <c r="F778" s="136"/>
      <c r="G778" s="136"/>
      <c r="H778" s="136"/>
      <c r="I778" s="136"/>
      <c r="J778" s="136"/>
      <c r="K778" s="136"/>
      <c r="L778" s="137"/>
      <c r="M778" s="136"/>
      <c r="N778" s="136"/>
      <c r="O778" s="197"/>
      <c r="P778" s="6"/>
      <c r="Q778" s="6"/>
      <c r="R778" s="6"/>
      <c r="S778" s="6"/>
      <c r="T778" s="6"/>
      <c r="U778" s="6"/>
      <c r="V778" s="6"/>
      <c r="W778" s="6"/>
      <c r="X778" s="46"/>
      <c r="Y778" s="6"/>
      <c r="Z778" s="6"/>
      <c r="AA778" s="6"/>
      <c r="AB778" s="6"/>
      <c r="AC778" s="6"/>
      <c r="AD778" s="6"/>
    </row>
    <row r="779" ht="14.25" hidden="1" customHeight="1">
      <c r="A779" s="196"/>
      <c r="B779" s="7"/>
      <c r="C779" s="7"/>
      <c r="D779" s="7"/>
      <c r="E779" s="136"/>
      <c r="F779" s="136"/>
      <c r="G779" s="136"/>
      <c r="H779" s="136"/>
      <c r="I779" s="136"/>
      <c r="J779" s="136"/>
      <c r="K779" s="136"/>
      <c r="L779" s="137"/>
      <c r="M779" s="136"/>
      <c r="N779" s="136"/>
      <c r="O779" s="197"/>
      <c r="P779" s="6"/>
      <c r="Q779" s="6"/>
      <c r="R779" s="6"/>
      <c r="S779" s="6"/>
      <c r="T779" s="6"/>
      <c r="U779" s="6"/>
      <c r="V779" s="6"/>
      <c r="W779" s="6"/>
      <c r="X779" s="46"/>
      <c r="Y779" s="6"/>
      <c r="Z779" s="6"/>
      <c r="AA779" s="6"/>
      <c r="AB779" s="6"/>
      <c r="AC779" s="6"/>
      <c r="AD779" s="6"/>
    </row>
    <row r="780" ht="14.25" hidden="1" customHeight="1">
      <c r="A780" s="196"/>
      <c r="B780" s="7"/>
      <c r="C780" s="7"/>
      <c r="D780" s="7"/>
      <c r="E780" s="136"/>
      <c r="F780" s="136"/>
      <c r="G780" s="136"/>
      <c r="H780" s="136"/>
      <c r="I780" s="136"/>
      <c r="J780" s="136"/>
      <c r="K780" s="136"/>
      <c r="L780" s="137"/>
      <c r="M780" s="136"/>
      <c r="N780" s="136"/>
      <c r="O780" s="197"/>
      <c r="P780" s="6"/>
      <c r="Q780" s="6"/>
      <c r="R780" s="6"/>
      <c r="S780" s="6"/>
      <c r="T780" s="6"/>
      <c r="U780" s="6"/>
      <c r="V780" s="6"/>
      <c r="W780" s="6"/>
      <c r="X780" s="46"/>
      <c r="Y780" s="6"/>
      <c r="Z780" s="6"/>
      <c r="AA780" s="6"/>
      <c r="AB780" s="6"/>
      <c r="AC780" s="6"/>
      <c r="AD780" s="6"/>
    </row>
    <row r="781" ht="14.25" hidden="1" customHeight="1">
      <c r="A781" s="196"/>
      <c r="B781" s="7"/>
      <c r="C781" s="7"/>
      <c r="D781" s="7"/>
      <c r="E781" s="136"/>
      <c r="F781" s="136"/>
      <c r="G781" s="136"/>
      <c r="H781" s="136"/>
      <c r="I781" s="136"/>
      <c r="J781" s="136"/>
      <c r="K781" s="136"/>
      <c r="L781" s="137"/>
      <c r="M781" s="136"/>
      <c r="N781" s="136"/>
      <c r="O781" s="197"/>
      <c r="P781" s="6"/>
      <c r="Q781" s="6"/>
      <c r="R781" s="6"/>
      <c r="S781" s="6"/>
      <c r="T781" s="6"/>
      <c r="U781" s="6"/>
      <c r="V781" s="6"/>
      <c r="W781" s="6"/>
      <c r="X781" s="46"/>
      <c r="Y781" s="6"/>
      <c r="Z781" s="6"/>
      <c r="AA781" s="6"/>
      <c r="AB781" s="6"/>
      <c r="AC781" s="6"/>
      <c r="AD781" s="6"/>
    </row>
    <row r="782" ht="14.25" hidden="1" customHeight="1">
      <c r="A782" s="196"/>
      <c r="B782" s="7"/>
      <c r="C782" s="7"/>
      <c r="D782" s="7"/>
      <c r="E782" s="136"/>
      <c r="F782" s="136"/>
      <c r="G782" s="136"/>
      <c r="H782" s="136"/>
      <c r="I782" s="136"/>
      <c r="J782" s="136"/>
      <c r="K782" s="136"/>
      <c r="L782" s="137"/>
      <c r="M782" s="136"/>
      <c r="N782" s="136"/>
      <c r="O782" s="197"/>
      <c r="P782" s="6"/>
      <c r="Q782" s="6"/>
      <c r="R782" s="6"/>
      <c r="S782" s="6"/>
      <c r="T782" s="6"/>
      <c r="U782" s="6"/>
      <c r="V782" s="6"/>
      <c r="W782" s="6"/>
      <c r="X782" s="46"/>
      <c r="Y782" s="6"/>
      <c r="Z782" s="6"/>
      <c r="AA782" s="6"/>
      <c r="AB782" s="6"/>
      <c r="AC782" s="6"/>
      <c r="AD782" s="6"/>
    </row>
    <row r="783" ht="14.25" hidden="1" customHeight="1">
      <c r="A783" s="196"/>
      <c r="B783" s="7"/>
      <c r="C783" s="7"/>
      <c r="D783" s="7"/>
      <c r="E783" s="136"/>
      <c r="F783" s="136"/>
      <c r="G783" s="136"/>
      <c r="H783" s="136"/>
      <c r="I783" s="136"/>
      <c r="J783" s="136"/>
      <c r="K783" s="136"/>
      <c r="L783" s="137"/>
      <c r="M783" s="136"/>
      <c r="N783" s="136"/>
      <c r="O783" s="197"/>
      <c r="P783" s="6"/>
      <c r="Q783" s="6"/>
      <c r="R783" s="6"/>
      <c r="S783" s="6"/>
      <c r="T783" s="6"/>
      <c r="U783" s="6"/>
      <c r="V783" s="6"/>
      <c r="W783" s="6"/>
      <c r="X783" s="46"/>
      <c r="Y783" s="6"/>
      <c r="Z783" s="6"/>
      <c r="AA783" s="6"/>
      <c r="AB783" s="6"/>
      <c r="AC783" s="6"/>
      <c r="AD783" s="6"/>
    </row>
    <row r="784" ht="14.25" hidden="1" customHeight="1">
      <c r="A784" s="196"/>
      <c r="B784" s="7"/>
      <c r="C784" s="7"/>
      <c r="D784" s="7"/>
      <c r="E784" s="136"/>
      <c r="F784" s="136"/>
      <c r="G784" s="136"/>
      <c r="H784" s="136"/>
      <c r="I784" s="136"/>
      <c r="J784" s="136"/>
      <c r="K784" s="136"/>
      <c r="L784" s="137"/>
      <c r="M784" s="136"/>
      <c r="N784" s="136"/>
      <c r="O784" s="197"/>
      <c r="P784" s="6"/>
      <c r="Q784" s="6"/>
      <c r="R784" s="6"/>
      <c r="S784" s="6"/>
      <c r="T784" s="6"/>
      <c r="U784" s="6"/>
      <c r="V784" s="6"/>
      <c r="W784" s="6"/>
      <c r="X784" s="46"/>
      <c r="Y784" s="6"/>
      <c r="Z784" s="6"/>
      <c r="AA784" s="6"/>
      <c r="AB784" s="6"/>
      <c r="AC784" s="6"/>
      <c r="AD784" s="6"/>
    </row>
    <row r="785" ht="14.25" hidden="1" customHeight="1">
      <c r="A785" s="196"/>
      <c r="B785" s="7"/>
      <c r="C785" s="7"/>
      <c r="D785" s="7"/>
      <c r="E785" s="136"/>
      <c r="F785" s="136"/>
      <c r="G785" s="136"/>
      <c r="H785" s="136"/>
      <c r="I785" s="136"/>
      <c r="J785" s="136"/>
      <c r="K785" s="136"/>
      <c r="L785" s="137"/>
      <c r="M785" s="136"/>
      <c r="N785" s="136"/>
      <c r="O785" s="197"/>
      <c r="P785" s="6"/>
      <c r="Q785" s="6"/>
      <c r="R785" s="6"/>
      <c r="S785" s="6"/>
      <c r="T785" s="6"/>
      <c r="U785" s="6"/>
      <c r="V785" s="6"/>
      <c r="W785" s="6"/>
      <c r="X785" s="46"/>
      <c r="Y785" s="6"/>
      <c r="Z785" s="6"/>
      <c r="AA785" s="6"/>
      <c r="AB785" s="6"/>
      <c r="AC785" s="6"/>
      <c r="AD785" s="6"/>
    </row>
    <row r="786" ht="14.25" hidden="1" customHeight="1">
      <c r="A786" s="196"/>
      <c r="B786" s="7"/>
      <c r="C786" s="7"/>
      <c r="D786" s="7"/>
      <c r="E786" s="136"/>
      <c r="F786" s="136"/>
      <c r="G786" s="136"/>
      <c r="H786" s="136"/>
      <c r="I786" s="136"/>
      <c r="J786" s="136"/>
      <c r="K786" s="136"/>
      <c r="L786" s="137"/>
      <c r="M786" s="136"/>
      <c r="N786" s="136"/>
      <c r="O786" s="197"/>
      <c r="P786" s="6"/>
      <c r="Q786" s="6"/>
      <c r="R786" s="6"/>
      <c r="S786" s="6"/>
      <c r="T786" s="6"/>
      <c r="U786" s="6"/>
      <c r="V786" s="6"/>
      <c r="W786" s="6"/>
      <c r="X786" s="46"/>
      <c r="Y786" s="6"/>
      <c r="Z786" s="6"/>
      <c r="AA786" s="6"/>
      <c r="AB786" s="6"/>
      <c r="AC786" s="6"/>
      <c r="AD786" s="6"/>
    </row>
    <row r="787" ht="14.25" hidden="1" customHeight="1">
      <c r="A787" s="196"/>
      <c r="B787" s="7"/>
      <c r="C787" s="7"/>
      <c r="D787" s="7"/>
      <c r="E787" s="136"/>
      <c r="F787" s="136"/>
      <c r="G787" s="136"/>
      <c r="H787" s="136"/>
      <c r="I787" s="136"/>
      <c r="J787" s="136"/>
      <c r="K787" s="136"/>
      <c r="L787" s="137"/>
      <c r="M787" s="136"/>
      <c r="N787" s="136"/>
      <c r="O787" s="197"/>
      <c r="P787" s="6"/>
      <c r="Q787" s="6"/>
      <c r="R787" s="6"/>
      <c r="S787" s="6"/>
      <c r="T787" s="6"/>
      <c r="U787" s="6"/>
      <c r="V787" s="6"/>
      <c r="W787" s="6"/>
      <c r="X787" s="46"/>
      <c r="Y787" s="6"/>
      <c r="Z787" s="6"/>
      <c r="AA787" s="6"/>
      <c r="AB787" s="6"/>
      <c r="AC787" s="6"/>
      <c r="AD787" s="6"/>
    </row>
    <row r="788" ht="14.25" hidden="1" customHeight="1">
      <c r="A788" s="196"/>
      <c r="B788" s="7"/>
      <c r="C788" s="7"/>
      <c r="D788" s="7"/>
      <c r="E788" s="136"/>
      <c r="F788" s="136"/>
      <c r="G788" s="136"/>
      <c r="H788" s="136"/>
      <c r="I788" s="136"/>
      <c r="J788" s="136"/>
      <c r="K788" s="136"/>
      <c r="L788" s="137"/>
      <c r="M788" s="136"/>
      <c r="N788" s="136"/>
      <c r="O788" s="197"/>
      <c r="P788" s="6"/>
      <c r="Q788" s="6"/>
      <c r="R788" s="6"/>
      <c r="S788" s="6"/>
      <c r="T788" s="6"/>
      <c r="U788" s="6"/>
      <c r="V788" s="6"/>
      <c r="W788" s="6"/>
      <c r="X788" s="46"/>
      <c r="Y788" s="6"/>
      <c r="Z788" s="6"/>
      <c r="AA788" s="6"/>
      <c r="AB788" s="6"/>
      <c r="AC788" s="6"/>
      <c r="AD788" s="6"/>
    </row>
    <row r="789" ht="14.25" hidden="1" customHeight="1">
      <c r="A789" s="196"/>
      <c r="B789" s="7"/>
      <c r="C789" s="7"/>
      <c r="D789" s="7"/>
      <c r="E789" s="136"/>
      <c r="F789" s="136"/>
      <c r="G789" s="136"/>
      <c r="H789" s="136"/>
      <c r="I789" s="136"/>
      <c r="J789" s="136"/>
      <c r="K789" s="136"/>
      <c r="L789" s="137"/>
      <c r="M789" s="136"/>
      <c r="N789" s="136"/>
      <c r="O789" s="197"/>
      <c r="P789" s="6"/>
      <c r="Q789" s="6"/>
      <c r="R789" s="6"/>
      <c r="S789" s="6"/>
      <c r="T789" s="6"/>
      <c r="U789" s="6"/>
      <c r="V789" s="6"/>
      <c r="W789" s="6"/>
      <c r="X789" s="46"/>
      <c r="Y789" s="6"/>
      <c r="Z789" s="6"/>
      <c r="AA789" s="6"/>
      <c r="AB789" s="6"/>
      <c r="AC789" s="6"/>
      <c r="AD789" s="6"/>
    </row>
    <row r="790" ht="14.25" hidden="1" customHeight="1">
      <c r="A790" s="196"/>
      <c r="B790" s="7"/>
      <c r="C790" s="7"/>
      <c r="D790" s="7"/>
      <c r="E790" s="136"/>
      <c r="F790" s="136"/>
      <c r="G790" s="136"/>
      <c r="H790" s="136"/>
      <c r="I790" s="136"/>
      <c r="J790" s="136"/>
      <c r="K790" s="136"/>
      <c r="L790" s="137"/>
      <c r="M790" s="136"/>
      <c r="N790" s="136"/>
      <c r="O790" s="197"/>
      <c r="P790" s="6"/>
      <c r="Q790" s="6"/>
      <c r="R790" s="6"/>
      <c r="S790" s="6"/>
      <c r="T790" s="6"/>
      <c r="U790" s="6"/>
      <c r="V790" s="6"/>
      <c r="W790" s="6"/>
      <c r="X790" s="46"/>
      <c r="Y790" s="6"/>
      <c r="Z790" s="6"/>
      <c r="AA790" s="6"/>
      <c r="AB790" s="6"/>
      <c r="AC790" s="6"/>
      <c r="AD790" s="6"/>
    </row>
    <row r="791" ht="14.25" hidden="1" customHeight="1">
      <c r="A791" s="196"/>
      <c r="B791" s="7"/>
      <c r="C791" s="7"/>
      <c r="D791" s="7"/>
      <c r="E791" s="136"/>
      <c r="F791" s="136"/>
      <c r="G791" s="136"/>
      <c r="H791" s="136"/>
      <c r="I791" s="136"/>
      <c r="J791" s="136"/>
      <c r="K791" s="136"/>
      <c r="L791" s="137"/>
      <c r="M791" s="136"/>
      <c r="N791" s="136"/>
      <c r="O791" s="197"/>
      <c r="P791" s="6"/>
      <c r="Q791" s="6"/>
      <c r="R791" s="6"/>
      <c r="S791" s="6"/>
      <c r="T791" s="6"/>
      <c r="U791" s="6"/>
      <c r="V791" s="6"/>
      <c r="W791" s="6"/>
      <c r="X791" s="46"/>
      <c r="Y791" s="6"/>
      <c r="Z791" s="6"/>
      <c r="AA791" s="6"/>
      <c r="AB791" s="6"/>
      <c r="AC791" s="6"/>
      <c r="AD791" s="6"/>
    </row>
    <row r="792" ht="14.25" hidden="1" customHeight="1">
      <c r="A792" s="196"/>
      <c r="B792" s="7"/>
      <c r="C792" s="7"/>
      <c r="D792" s="7"/>
      <c r="E792" s="136"/>
      <c r="F792" s="136"/>
      <c r="G792" s="136"/>
      <c r="H792" s="136"/>
      <c r="I792" s="136"/>
      <c r="J792" s="136"/>
      <c r="K792" s="136"/>
      <c r="L792" s="137"/>
      <c r="M792" s="136"/>
      <c r="N792" s="136"/>
      <c r="O792" s="197"/>
      <c r="P792" s="6"/>
      <c r="Q792" s="6"/>
      <c r="R792" s="6"/>
      <c r="S792" s="6"/>
      <c r="T792" s="6"/>
      <c r="U792" s="6"/>
      <c r="V792" s="6"/>
      <c r="W792" s="6"/>
      <c r="X792" s="46"/>
      <c r="Y792" s="6"/>
      <c r="Z792" s="6"/>
      <c r="AA792" s="6"/>
      <c r="AB792" s="6"/>
      <c r="AC792" s="6"/>
      <c r="AD792" s="6"/>
    </row>
    <row r="793" ht="14.25" hidden="1" customHeight="1">
      <c r="A793" s="196"/>
      <c r="B793" s="7"/>
      <c r="C793" s="7"/>
      <c r="D793" s="7"/>
      <c r="E793" s="136"/>
      <c r="F793" s="136"/>
      <c r="G793" s="136"/>
      <c r="H793" s="136"/>
      <c r="I793" s="136"/>
      <c r="J793" s="136"/>
      <c r="K793" s="136"/>
      <c r="L793" s="137"/>
      <c r="M793" s="136"/>
      <c r="N793" s="136"/>
      <c r="O793" s="197"/>
      <c r="P793" s="6"/>
      <c r="Q793" s="6"/>
      <c r="R793" s="6"/>
      <c r="S793" s="6"/>
      <c r="T793" s="6"/>
      <c r="U793" s="6"/>
      <c r="V793" s="6"/>
      <c r="W793" s="6"/>
      <c r="X793" s="46"/>
      <c r="Y793" s="6"/>
      <c r="Z793" s="6"/>
      <c r="AA793" s="6"/>
      <c r="AB793" s="6"/>
      <c r="AC793" s="6"/>
      <c r="AD793" s="6"/>
    </row>
    <row r="794" ht="14.25" hidden="1" customHeight="1">
      <c r="A794" s="196"/>
      <c r="B794" s="7"/>
      <c r="C794" s="7"/>
      <c r="D794" s="7"/>
      <c r="E794" s="136"/>
      <c r="F794" s="136"/>
      <c r="G794" s="136"/>
      <c r="H794" s="136"/>
      <c r="I794" s="136"/>
      <c r="J794" s="136"/>
      <c r="K794" s="136"/>
      <c r="L794" s="137"/>
      <c r="M794" s="136"/>
      <c r="N794" s="136"/>
      <c r="O794" s="197"/>
      <c r="P794" s="6"/>
      <c r="Q794" s="6"/>
      <c r="R794" s="6"/>
      <c r="S794" s="6"/>
      <c r="T794" s="6"/>
      <c r="U794" s="6"/>
      <c r="V794" s="6"/>
      <c r="W794" s="6"/>
      <c r="X794" s="46"/>
      <c r="Y794" s="6"/>
      <c r="Z794" s="6"/>
      <c r="AA794" s="6"/>
      <c r="AB794" s="6"/>
      <c r="AC794" s="6"/>
      <c r="AD794" s="6"/>
    </row>
    <row r="795" ht="14.25" hidden="1" customHeight="1">
      <c r="A795" s="196"/>
      <c r="B795" s="7"/>
      <c r="C795" s="7"/>
      <c r="D795" s="7"/>
      <c r="E795" s="136"/>
      <c r="F795" s="136"/>
      <c r="G795" s="136"/>
      <c r="H795" s="136"/>
      <c r="I795" s="136"/>
      <c r="J795" s="136"/>
      <c r="K795" s="136"/>
      <c r="L795" s="137"/>
      <c r="M795" s="136"/>
      <c r="N795" s="136"/>
      <c r="O795" s="197"/>
      <c r="P795" s="6"/>
      <c r="Q795" s="6"/>
      <c r="R795" s="6"/>
      <c r="S795" s="6"/>
      <c r="T795" s="6"/>
      <c r="U795" s="6"/>
      <c r="V795" s="6"/>
      <c r="W795" s="6"/>
      <c r="X795" s="46"/>
      <c r="Y795" s="6"/>
      <c r="Z795" s="6"/>
      <c r="AA795" s="6"/>
      <c r="AB795" s="6"/>
      <c r="AC795" s="6"/>
      <c r="AD795" s="6"/>
    </row>
    <row r="796" ht="14.25" hidden="1" customHeight="1">
      <c r="A796" s="196"/>
      <c r="B796" s="7"/>
      <c r="C796" s="7"/>
      <c r="D796" s="7"/>
      <c r="E796" s="136"/>
      <c r="F796" s="136"/>
      <c r="G796" s="136"/>
      <c r="H796" s="136"/>
      <c r="I796" s="136"/>
      <c r="J796" s="136"/>
      <c r="K796" s="136"/>
      <c r="L796" s="137"/>
      <c r="M796" s="136"/>
      <c r="N796" s="136"/>
      <c r="O796" s="197"/>
      <c r="P796" s="6"/>
      <c r="Q796" s="6"/>
      <c r="R796" s="6"/>
      <c r="S796" s="6"/>
      <c r="T796" s="6"/>
      <c r="U796" s="6"/>
      <c r="V796" s="6"/>
      <c r="W796" s="6"/>
      <c r="X796" s="46"/>
      <c r="Y796" s="6"/>
      <c r="Z796" s="6"/>
      <c r="AA796" s="6"/>
      <c r="AB796" s="6"/>
      <c r="AC796" s="6"/>
      <c r="AD796" s="6"/>
    </row>
    <row r="797" ht="14.25" hidden="1" customHeight="1">
      <c r="A797" s="196"/>
      <c r="B797" s="7"/>
      <c r="C797" s="7"/>
      <c r="D797" s="7"/>
      <c r="E797" s="136"/>
      <c r="F797" s="136"/>
      <c r="G797" s="136"/>
      <c r="H797" s="136"/>
      <c r="I797" s="136"/>
      <c r="J797" s="136"/>
      <c r="K797" s="136"/>
      <c r="L797" s="137"/>
      <c r="M797" s="136"/>
      <c r="N797" s="136"/>
      <c r="O797" s="197"/>
      <c r="P797" s="6"/>
      <c r="Q797" s="6"/>
      <c r="R797" s="6"/>
      <c r="S797" s="6"/>
      <c r="T797" s="6"/>
      <c r="U797" s="6"/>
      <c r="V797" s="6"/>
      <c r="W797" s="6"/>
      <c r="X797" s="46"/>
      <c r="Y797" s="6"/>
      <c r="Z797" s="6"/>
      <c r="AA797" s="6"/>
      <c r="AB797" s="6"/>
      <c r="AC797" s="6"/>
      <c r="AD797" s="6"/>
    </row>
    <row r="798" ht="14.25" hidden="1" customHeight="1">
      <c r="A798" s="196"/>
      <c r="B798" s="7"/>
      <c r="C798" s="7"/>
      <c r="D798" s="7"/>
      <c r="E798" s="136"/>
      <c r="F798" s="136"/>
      <c r="G798" s="136"/>
      <c r="H798" s="136"/>
      <c r="I798" s="136"/>
      <c r="J798" s="136"/>
      <c r="K798" s="136"/>
      <c r="L798" s="137"/>
      <c r="M798" s="136"/>
      <c r="N798" s="136"/>
      <c r="O798" s="197"/>
      <c r="P798" s="6"/>
      <c r="Q798" s="6"/>
      <c r="R798" s="6"/>
      <c r="S798" s="6"/>
      <c r="T798" s="6"/>
      <c r="U798" s="6"/>
      <c r="V798" s="6"/>
      <c r="W798" s="6"/>
      <c r="X798" s="46"/>
      <c r="Y798" s="6"/>
      <c r="Z798" s="6"/>
      <c r="AA798" s="6"/>
      <c r="AB798" s="6"/>
      <c r="AC798" s="6"/>
      <c r="AD798" s="6"/>
    </row>
    <row r="799" ht="14.25" hidden="1" customHeight="1">
      <c r="A799" s="196"/>
      <c r="B799" s="7"/>
      <c r="C799" s="7"/>
      <c r="D799" s="7"/>
      <c r="E799" s="136"/>
      <c r="F799" s="136"/>
      <c r="G799" s="136"/>
      <c r="H799" s="136"/>
      <c r="I799" s="136"/>
      <c r="J799" s="136"/>
      <c r="K799" s="136"/>
      <c r="L799" s="137"/>
      <c r="M799" s="136"/>
      <c r="N799" s="136"/>
      <c r="O799" s="197"/>
      <c r="P799" s="6"/>
      <c r="Q799" s="6"/>
      <c r="R799" s="6"/>
      <c r="S799" s="6"/>
      <c r="T799" s="6"/>
      <c r="U799" s="6"/>
      <c r="V799" s="6"/>
      <c r="W799" s="6"/>
      <c r="X799" s="46"/>
      <c r="Y799" s="6"/>
      <c r="Z799" s="6"/>
      <c r="AA799" s="6"/>
      <c r="AB799" s="6"/>
      <c r="AC799" s="6"/>
      <c r="AD799" s="6"/>
    </row>
    <row r="800" ht="14.25" hidden="1" customHeight="1">
      <c r="A800" s="196"/>
      <c r="B800" s="7"/>
      <c r="C800" s="7"/>
      <c r="D800" s="7"/>
      <c r="E800" s="136"/>
      <c r="F800" s="136"/>
      <c r="G800" s="136"/>
      <c r="H800" s="136"/>
      <c r="I800" s="136"/>
      <c r="J800" s="136"/>
      <c r="K800" s="136"/>
      <c r="L800" s="137"/>
      <c r="M800" s="136"/>
      <c r="N800" s="136"/>
      <c r="O800" s="197"/>
      <c r="P800" s="6"/>
      <c r="Q800" s="6"/>
      <c r="R800" s="6"/>
      <c r="S800" s="6"/>
      <c r="T800" s="6"/>
      <c r="U800" s="6"/>
      <c r="V800" s="6"/>
      <c r="W800" s="6"/>
      <c r="X800" s="46"/>
      <c r="Y800" s="6"/>
      <c r="Z800" s="6"/>
      <c r="AA800" s="6"/>
      <c r="AB800" s="6"/>
      <c r="AC800" s="6"/>
      <c r="AD800" s="6"/>
    </row>
    <row r="801" ht="14.25" hidden="1" customHeight="1">
      <c r="A801" s="196"/>
      <c r="B801" s="7"/>
      <c r="C801" s="7"/>
      <c r="D801" s="7"/>
      <c r="E801" s="136"/>
      <c r="F801" s="136"/>
      <c r="G801" s="136"/>
      <c r="H801" s="136"/>
      <c r="I801" s="136"/>
      <c r="J801" s="136"/>
      <c r="K801" s="136"/>
      <c r="L801" s="137"/>
      <c r="M801" s="136"/>
      <c r="N801" s="136"/>
      <c r="O801" s="197"/>
      <c r="P801" s="6"/>
      <c r="Q801" s="6"/>
      <c r="R801" s="6"/>
      <c r="S801" s="6"/>
      <c r="T801" s="6"/>
      <c r="U801" s="6"/>
      <c r="V801" s="6"/>
      <c r="W801" s="6"/>
      <c r="X801" s="46"/>
      <c r="Y801" s="6"/>
      <c r="Z801" s="6"/>
      <c r="AA801" s="6"/>
      <c r="AB801" s="6"/>
      <c r="AC801" s="6"/>
      <c r="AD801" s="6"/>
    </row>
    <row r="802" ht="14.25" hidden="1" customHeight="1">
      <c r="A802" s="196"/>
      <c r="B802" s="7"/>
      <c r="C802" s="7"/>
      <c r="D802" s="7"/>
      <c r="E802" s="136"/>
      <c r="F802" s="136"/>
      <c r="G802" s="136"/>
      <c r="H802" s="136"/>
      <c r="I802" s="136"/>
      <c r="J802" s="136"/>
      <c r="K802" s="136"/>
      <c r="L802" s="137"/>
      <c r="M802" s="136"/>
      <c r="N802" s="136"/>
      <c r="O802" s="197"/>
      <c r="P802" s="6"/>
      <c r="Q802" s="6"/>
      <c r="R802" s="6"/>
      <c r="S802" s="6"/>
      <c r="T802" s="6"/>
      <c r="U802" s="6"/>
      <c r="V802" s="6"/>
      <c r="W802" s="6"/>
      <c r="X802" s="46"/>
      <c r="Y802" s="6"/>
      <c r="Z802" s="6"/>
      <c r="AA802" s="6"/>
      <c r="AB802" s="6"/>
      <c r="AC802" s="6"/>
      <c r="AD802" s="6"/>
    </row>
    <row r="803" ht="14.25" hidden="1" customHeight="1">
      <c r="A803" s="196"/>
      <c r="B803" s="7"/>
      <c r="C803" s="7"/>
      <c r="D803" s="7"/>
      <c r="E803" s="136"/>
      <c r="F803" s="136"/>
      <c r="G803" s="136"/>
      <c r="H803" s="136"/>
      <c r="I803" s="136"/>
      <c r="J803" s="136"/>
      <c r="K803" s="136"/>
      <c r="L803" s="137"/>
      <c r="M803" s="136"/>
      <c r="N803" s="136"/>
      <c r="O803" s="197"/>
      <c r="P803" s="6"/>
      <c r="Q803" s="6"/>
      <c r="R803" s="6"/>
      <c r="S803" s="6"/>
      <c r="T803" s="6"/>
      <c r="U803" s="6"/>
      <c r="V803" s="6"/>
      <c r="W803" s="6"/>
      <c r="X803" s="46"/>
      <c r="Y803" s="6"/>
      <c r="Z803" s="6"/>
      <c r="AA803" s="6"/>
      <c r="AB803" s="6"/>
      <c r="AC803" s="6"/>
      <c r="AD803" s="6"/>
    </row>
    <row r="804" ht="14.25" hidden="1" customHeight="1">
      <c r="A804" s="196"/>
      <c r="B804" s="7"/>
      <c r="C804" s="7"/>
      <c r="D804" s="7"/>
      <c r="E804" s="136"/>
      <c r="F804" s="136"/>
      <c r="G804" s="136"/>
      <c r="H804" s="136"/>
      <c r="I804" s="136"/>
      <c r="J804" s="136"/>
      <c r="K804" s="136"/>
      <c r="L804" s="137"/>
      <c r="M804" s="136"/>
      <c r="N804" s="136"/>
      <c r="O804" s="197"/>
      <c r="P804" s="6"/>
      <c r="Q804" s="6"/>
      <c r="R804" s="6"/>
      <c r="S804" s="6"/>
      <c r="T804" s="6"/>
      <c r="U804" s="6"/>
      <c r="V804" s="6"/>
      <c r="W804" s="6"/>
      <c r="X804" s="46"/>
      <c r="Y804" s="6"/>
      <c r="Z804" s="6"/>
      <c r="AA804" s="6"/>
      <c r="AB804" s="6"/>
      <c r="AC804" s="6"/>
      <c r="AD804" s="6"/>
    </row>
    <row r="805" ht="14.25" hidden="1" customHeight="1">
      <c r="A805" s="196"/>
      <c r="B805" s="7"/>
      <c r="C805" s="7"/>
      <c r="D805" s="7"/>
      <c r="E805" s="136"/>
      <c r="F805" s="136"/>
      <c r="G805" s="136"/>
      <c r="H805" s="136"/>
      <c r="I805" s="136"/>
      <c r="J805" s="136"/>
      <c r="K805" s="136"/>
      <c r="L805" s="137"/>
      <c r="M805" s="136"/>
      <c r="N805" s="136"/>
      <c r="O805" s="197"/>
      <c r="P805" s="6"/>
      <c r="Q805" s="6"/>
      <c r="R805" s="6"/>
      <c r="S805" s="6"/>
      <c r="T805" s="6"/>
      <c r="U805" s="6"/>
      <c r="V805" s="6"/>
      <c r="W805" s="6"/>
      <c r="X805" s="46"/>
      <c r="Y805" s="6"/>
      <c r="Z805" s="6"/>
      <c r="AA805" s="6"/>
      <c r="AB805" s="6"/>
      <c r="AC805" s="6"/>
      <c r="AD805" s="6"/>
    </row>
    <row r="806" ht="14.25" hidden="1" customHeight="1">
      <c r="A806" s="196"/>
      <c r="B806" s="7"/>
      <c r="C806" s="7"/>
      <c r="D806" s="7"/>
      <c r="E806" s="136"/>
      <c r="F806" s="136"/>
      <c r="G806" s="136"/>
      <c r="H806" s="136"/>
      <c r="I806" s="136"/>
      <c r="J806" s="136"/>
      <c r="K806" s="136"/>
      <c r="L806" s="137"/>
      <c r="M806" s="136"/>
      <c r="N806" s="136"/>
      <c r="O806" s="197"/>
      <c r="P806" s="6"/>
      <c r="Q806" s="6"/>
      <c r="R806" s="6"/>
      <c r="S806" s="6"/>
      <c r="T806" s="6"/>
      <c r="U806" s="6"/>
      <c r="V806" s="6"/>
      <c r="W806" s="6"/>
      <c r="X806" s="46"/>
      <c r="Y806" s="6"/>
      <c r="Z806" s="6"/>
      <c r="AA806" s="6"/>
      <c r="AB806" s="6"/>
      <c r="AC806" s="6"/>
      <c r="AD806" s="6"/>
    </row>
    <row r="807" ht="14.25" hidden="1" customHeight="1">
      <c r="A807" s="196"/>
      <c r="B807" s="7"/>
      <c r="C807" s="7"/>
      <c r="D807" s="7"/>
      <c r="E807" s="136"/>
      <c r="F807" s="136"/>
      <c r="G807" s="136"/>
      <c r="H807" s="136"/>
      <c r="I807" s="136"/>
      <c r="J807" s="136"/>
      <c r="K807" s="136"/>
      <c r="L807" s="137"/>
      <c r="M807" s="136"/>
      <c r="N807" s="136"/>
      <c r="O807" s="197"/>
      <c r="P807" s="6"/>
      <c r="Q807" s="6"/>
      <c r="R807" s="6"/>
      <c r="S807" s="6"/>
      <c r="T807" s="6"/>
      <c r="U807" s="6"/>
      <c r="V807" s="6"/>
      <c r="W807" s="6"/>
      <c r="X807" s="46"/>
      <c r="Y807" s="6"/>
      <c r="Z807" s="6"/>
      <c r="AA807" s="6"/>
      <c r="AB807" s="6"/>
      <c r="AC807" s="6"/>
      <c r="AD807" s="6"/>
    </row>
    <row r="808" ht="14.25" hidden="1" customHeight="1">
      <c r="A808" s="196"/>
      <c r="B808" s="7"/>
      <c r="C808" s="7"/>
      <c r="D808" s="7"/>
      <c r="E808" s="136"/>
      <c r="F808" s="136"/>
      <c r="G808" s="136"/>
      <c r="H808" s="136"/>
      <c r="I808" s="136"/>
      <c r="J808" s="136"/>
      <c r="K808" s="136"/>
      <c r="L808" s="137"/>
      <c r="M808" s="136"/>
      <c r="N808" s="136"/>
      <c r="O808" s="197"/>
      <c r="P808" s="6"/>
      <c r="Q808" s="6"/>
      <c r="R808" s="6"/>
      <c r="S808" s="6"/>
      <c r="T808" s="6"/>
      <c r="U808" s="6"/>
      <c r="V808" s="6"/>
      <c r="W808" s="6"/>
      <c r="X808" s="46"/>
      <c r="Y808" s="6"/>
      <c r="Z808" s="6"/>
      <c r="AA808" s="6"/>
      <c r="AB808" s="6"/>
      <c r="AC808" s="6"/>
      <c r="AD808" s="6"/>
    </row>
    <row r="809" ht="14.25" hidden="1" customHeight="1">
      <c r="A809" s="196"/>
      <c r="B809" s="7"/>
      <c r="C809" s="7"/>
      <c r="D809" s="7"/>
      <c r="E809" s="136"/>
      <c r="F809" s="136"/>
      <c r="G809" s="136"/>
      <c r="H809" s="136"/>
      <c r="I809" s="136"/>
      <c r="J809" s="136"/>
      <c r="K809" s="136"/>
      <c r="L809" s="137"/>
      <c r="M809" s="136"/>
      <c r="N809" s="136"/>
      <c r="O809" s="197"/>
      <c r="P809" s="6"/>
      <c r="Q809" s="6"/>
      <c r="R809" s="6"/>
      <c r="S809" s="6"/>
      <c r="T809" s="6"/>
      <c r="U809" s="6"/>
      <c r="V809" s="6"/>
      <c r="W809" s="6"/>
      <c r="X809" s="46"/>
      <c r="Y809" s="6"/>
      <c r="Z809" s="6"/>
      <c r="AA809" s="6"/>
      <c r="AB809" s="6"/>
      <c r="AC809" s="6"/>
      <c r="AD809" s="6"/>
    </row>
    <row r="810" ht="14.25" hidden="1" customHeight="1">
      <c r="A810" s="196"/>
      <c r="B810" s="7"/>
      <c r="C810" s="7"/>
      <c r="D810" s="7"/>
      <c r="E810" s="136"/>
      <c r="F810" s="136"/>
      <c r="G810" s="136"/>
      <c r="H810" s="136"/>
      <c r="I810" s="136"/>
      <c r="J810" s="136"/>
      <c r="K810" s="136"/>
      <c r="L810" s="137"/>
      <c r="M810" s="136"/>
      <c r="N810" s="136"/>
      <c r="O810" s="197"/>
      <c r="P810" s="6"/>
      <c r="Q810" s="6"/>
      <c r="R810" s="6"/>
      <c r="S810" s="6"/>
      <c r="T810" s="6"/>
      <c r="U810" s="6"/>
      <c r="V810" s="6"/>
      <c r="W810" s="6"/>
      <c r="X810" s="46"/>
      <c r="Y810" s="6"/>
      <c r="Z810" s="6"/>
      <c r="AA810" s="6"/>
      <c r="AB810" s="6"/>
      <c r="AC810" s="6"/>
      <c r="AD810" s="6"/>
    </row>
    <row r="811" ht="14.25" hidden="1" customHeight="1">
      <c r="A811" s="196"/>
      <c r="B811" s="7"/>
      <c r="C811" s="7"/>
      <c r="D811" s="7"/>
      <c r="E811" s="136"/>
      <c r="F811" s="136"/>
      <c r="G811" s="136"/>
      <c r="H811" s="136"/>
      <c r="I811" s="136"/>
      <c r="J811" s="136"/>
      <c r="K811" s="136"/>
      <c r="L811" s="137"/>
      <c r="M811" s="136"/>
      <c r="N811" s="136"/>
      <c r="O811" s="197"/>
      <c r="P811" s="6"/>
      <c r="Q811" s="6"/>
      <c r="R811" s="6"/>
      <c r="S811" s="6"/>
      <c r="T811" s="6"/>
      <c r="U811" s="6"/>
      <c r="V811" s="6"/>
      <c r="W811" s="6"/>
      <c r="X811" s="46"/>
      <c r="Y811" s="6"/>
      <c r="Z811" s="6"/>
      <c r="AA811" s="6"/>
      <c r="AB811" s="6"/>
      <c r="AC811" s="6"/>
      <c r="AD811" s="6"/>
    </row>
    <row r="812" ht="14.25" hidden="1" customHeight="1">
      <c r="A812" s="196"/>
      <c r="B812" s="7"/>
      <c r="C812" s="7"/>
      <c r="D812" s="7"/>
      <c r="E812" s="136"/>
      <c r="F812" s="136"/>
      <c r="G812" s="136"/>
      <c r="H812" s="136"/>
      <c r="I812" s="136"/>
      <c r="J812" s="136"/>
      <c r="K812" s="136"/>
      <c r="L812" s="137"/>
      <c r="M812" s="136"/>
      <c r="N812" s="136"/>
      <c r="O812" s="197"/>
      <c r="P812" s="6"/>
      <c r="Q812" s="6"/>
      <c r="R812" s="6"/>
      <c r="S812" s="6"/>
      <c r="T812" s="6"/>
      <c r="U812" s="6"/>
      <c r="V812" s="6"/>
      <c r="W812" s="6"/>
      <c r="X812" s="46"/>
      <c r="Y812" s="6"/>
      <c r="Z812" s="6"/>
      <c r="AA812" s="6"/>
      <c r="AB812" s="6"/>
      <c r="AC812" s="6"/>
      <c r="AD812" s="6"/>
    </row>
    <row r="813" ht="14.25" hidden="1" customHeight="1">
      <c r="A813" s="196"/>
      <c r="B813" s="7"/>
      <c r="C813" s="7"/>
      <c r="D813" s="7"/>
      <c r="E813" s="136"/>
      <c r="F813" s="136"/>
      <c r="G813" s="136"/>
      <c r="H813" s="136"/>
      <c r="I813" s="136"/>
      <c r="J813" s="136"/>
      <c r="K813" s="136"/>
      <c r="L813" s="137"/>
      <c r="M813" s="136"/>
      <c r="N813" s="136"/>
      <c r="O813" s="197"/>
      <c r="P813" s="6"/>
      <c r="Q813" s="6"/>
      <c r="R813" s="6"/>
      <c r="S813" s="6"/>
      <c r="T813" s="6"/>
      <c r="U813" s="6"/>
      <c r="V813" s="6"/>
      <c r="W813" s="6"/>
      <c r="X813" s="46"/>
      <c r="Y813" s="6"/>
      <c r="Z813" s="6"/>
      <c r="AA813" s="6"/>
      <c r="AB813" s="6"/>
      <c r="AC813" s="6"/>
      <c r="AD813" s="6"/>
    </row>
    <row r="814" ht="14.25" hidden="1" customHeight="1">
      <c r="A814" s="196"/>
      <c r="B814" s="7"/>
      <c r="C814" s="7"/>
      <c r="D814" s="7"/>
      <c r="E814" s="136"/>
      <c r="F814" s="136"/>
      <c r="G814" s="136"/>
      <c r="H814" s="136"/>
      <c r="I814" s="136"/>
      <c r="J814" s="136"/>
      <c r="K814" s="136"/>
      <c r="L814" s="137"/>
      <c r="M814" s="136"/>
      <c r="N814" s="136"/>
      <c r="O814" s="197"/>
      <c r="P814" s="6"/>
      <c r="Q814" s="6"/>
      <c r="R814" s="6"/>
      <c r="S814" s="6"/>
      <c r="T814" s="6"/>
      <c r="U814" s="6"/>
      <c r="V814" s="6"/>
      <c r="W814" s="6"/>
      <c r="X814" s="46"/>
      <c r="Y814" s="6"/>
      <c r="Z814" s="6"/>
      <c r="AA814" s="6"/>
      <c r="AB814" s="6"/>
      <c r="AC814" s="6"/>
      <c r="AD814" s="6"/>
    </row>
    <row r="815" ht="14.25" hidden="1" customHeight="1">
      <c r="A815" s="196"/>
      <c r="B815" s="7"/>
      <c r="C815" s="7"/>
      <c r="D815" s="7"/>
      <c r="E815" s="136"/>
      <c r="F815" s="136"/>
      <c r="G815" s="136"/>
      <c r="H815" s="136"/>
      <c r="I815" s="136"/>
      <c r="J815" s="136"/>
      <c r="K815" s="136"/>
      <c r="L815" s="137"/>
      <c r="M815" s="136"/>
      <c r="N815" s="136"/>
      <c r="O815" s="197"/>
      <c r="P815" s="6"/>
      <c r="Q815" s="6"/>
      <c r="R815" s="6"/>
      <c r="S815" s="6"/>
      <c r="T815" s="6"/>
      <c r="U815" s="6"/>
      <c r="V815" s="6"/>
      <c r="W815" s="6"/>
      <c r="X815" s="46"/>
      <c r="Y815" s="6"/>
      <c r="Z815" s="6"/>
      <c r="AA815" s="6"/>
      <c r="AB815" s="6"/>
      <c r="AC815" s="6"/>
      <c r="AD815" s="6"/>
    </row>
    <row r="816" ht="14.25" hidden="1" customHeight="1">
      <c r="A816" s="196"/>
      <c r="B816" s="7"/>
      <c r="C816" s="7"/>
      <c r="D816" s="7"/>
      <c r="E816" s="136"/>
      <c r="F816" s="136"/>
      <c r="G816" s="136"/>
      <c r="H816" s="136"/>
      <c r="I816" s="136"/>
      <c r="J816" s="136"/>
      <c r="K816" s="136"/>
      <c r="L816" s="137"/>
      <c r="M816" s="136"/>
      <c r="N816" s="136"/>
      <c r="O816" s="197"/>
      <c r="P816" s="6"/>
      <c r="Q816" s="6"/>
      <c r="R816" s="6"/>
      <c r="S816" s="6"/>
      <c r="T816" s="6"/>
      <c r="U816" s="6"/>
      <c r="V816" s="6"/>
      <c r="W816" s="6"/>
      <c r="X816" s="46"/>
      <c r="Y816" s="6"/>
      <c r="Z816" s="6"/>
      <c r="AA816" s="6"/>
      <c r="AB816" s="6"/>
      <c r="AC816" s="6"/>
      <c r="AD816" s="6"/>
    </row>
    <row r="817" ht="14.25" hidden="1" customHeight="1">
      <c r="A817" s="196"/>
      <c r="B817" s="7"/>
      <c r="C817" s="7"/>
      <c r="D817" s="7"/>
      <c r="E817" s="136"/>
      <c r="F817" s="136"/>
      <c r="G817" s="136"/>
      <c r="H817" s="136"/>
      <c r="I817" s="136"/>
      <c r="J817" s="136"/>
      <c r="K817" s="136"/>
      <c r="L817" s="137"/>
      <c r="M817" s="136"/>
      <c r="N817" s="136"/>
      <c r="O817" s="197"/>
      <c r="P817" s="6"/>
      <c r="Q817" s="6"/>
      <c r="R817" s="6"/>
      <c r="S817" s="6"/>
      <c r="T817" s="6"/>
      <c r="U817" s="6"/>
      <c r="V817" s="6"/>
      <c r="W817" s="6"/>
      <c r="X817" s="46"/>
      <c r="Y817" s="6"/>
      <c r="Z817" s="6"/>
      <c r="AA817" s="6"/>
      <c r="AB817" s="6"/>
      <c r="AC817" s="6"/>
      <c r="AD817" s="6"/>
    </row>
    <row r="818" ht="14.25" hidden="1" customHeight="1">
      <c r="A818" s="196"/>
      <c r="B818" s="7"/>
      <c r="C818" s="7"/>
      <c r="D818" s="7"/>
      <c r="E818" s="136"/>
      <c r="F818" s="136"/>
      <c r="G818" s="136"/>
      <c r="H818" s="136"/>
      <c r="I818" s="136"/>
      <c r="J818" s="136"/>
      <c r="K818" s="136"/>
      <c r="L818" s="137"/>
      <c r="M818" s="136"/>
      <c r="N818" s="136"/>
      <c r="O818" s="197"/>
      <c r="P818" s="6"/>
      <c r="Q818" s="6"/>
      <c r="R818" s="6"/>
      <c r="S818" s="6"/>
      <c r="T818" s="6"/>
      <c r="U818" s="6"/>
      <c r="V818" s="6"/>
      <c r="W818" s="6"/>
      <c r="X818" s="46"/>
      <c r="Y818" s="6"/>
      <c r="Z818" s="6"/>
      <c r="AA818" s="6"/>
      <c r="AB818" s="6"/>
      <c r="AC818" s="6"/>
      <c r="AD818" s="6"/>
    </row>
    <row r="819" ht="14.25" hidden="1" customHeight="1">
      <c r="A819" s="196"/>
      <c r="B819" s="7"/>
      <c r="C819" s="7"/>
      <c r="D819" s="7"/>
      <c r="E819" s="136"/>
      <c r="F819" s="136"/>
      <c r="G819" s="136"/>
      <c r="H819" s="136"/>
      <c r="I819" s="136"/>
      <c r="J819" s="136"/>
      <c r="K819" s="136"/>
      <c r="L819" s="137"/>
      <c r="M819" s="136"/>
      <c r="N819" s="136"/>
      <c r="O819" s="197"/>
      <c r="P819" s="6"/>
      <c r="Q819" s="6"/>
      <c r="R819" s="6"/>
      <c r="S819" s="6"/>
      <c r="T819" s="6"/>
      <c r="U819" s="6"/>
      <c r="V819" s="6"/>
      <c r="W819" s="6"/>
      <c r="X819" s="46"/>
      <c r="Y819" s="6"/>
      <c r="Z819" s="6"/>
      <c r="AA819" s="6"/>
      <c r="AB819" s="6"/>
      <c r="AC819" s="6"/>
      <c r="AD819" s="6"/>
    </row>
    <row r="820" ht="14.25" hidden="1" customHeight="1">
      <c r="A820" s="196"/>
      <c r="B820" s="7"/>
      <c r="C820" s="7"/>
      <c r="D820" s="7"/>
      <c r="E820" s="136"/>
      <c r="F820" s="136"/>
      <c r="G820" s="136"/>
      <c r="H820" s="136"/>
      <c r="I820" s="136"/>
      <c r="J820" s="136"/>
      <c r="K820" s="136"/>
      <c r="L820" s="137"/>
      <c r="M820" s="136"/>
      <c r="N820" s="136"/>
      <c r="O820" s="197"/>
      <c r="P820" s="6"/>
      <c r="Q820" s="6"/>
      <c r="R820" s="6"/>
      <c r="S820" s="6"/>
      <c r="T820" s="6"/>
      <c r="U820" s="6"/>
      <c r="V820" s="6"/>
      <c r="W820" s="6"/>
      <c r="X820" s="46"/>
      <c r="Y820" s="6"/>
      <c r="Z820" s="6"/>
      <c r="AA820" s="6"/>
      <c r="AB820" s="6"/>
      <c r="AC820" s="6"/>
      <c r="AD820" s="6"/>
    </row>
    <row r="821" ht="14.25" hidden="1" customHeight="1">
      <c r="A821" s="196"/>
      <c r="B821" s="7"/>
      <c r="C821" s="7"/>
      <c r="D821" s="7"/>
      <c r="E821" s="136"/>
      <c r="F821" s="136"/>
      <c r="G821" s="136"/>
      <c r="H821" s="136"/>
      <c r="I821" s="136"/>
      <c r="J821" s="136"/>
      <c r="K821" s="136"/>
      <c r="L821" s="137"/>
      <c r="M821" s="136"/>
      <c r="N821" s="136"/>
      <c r="O821" s="197"/>
      <c r="P821" s="6"/>
      <c r="Q821" s="6"/>
      <c r="R821" s="6"/>
      <c r="S821" s="6"/>
      <c r="T821" s="6"/>
      <c r="U821" s="6"/>
      <c r="V821" s="6"/>
      <c r="W821" s="6"/>
      <c r="X821" s="46"/>
      <c r="Y821" s="6"/>
      <c r="Z821" s="6"/>
      <c r="AA821" s="6"/>
      <c r="AB821" s="6"/>
      <c r="AC821" s="6"/>
      <c r="AD821" s="6"/>
    </row>
    <row r="822" ht="14.25" hidden="1" customHeight="1">
      <c r="A822" s="196"/>
      <c r="B822" s="7"/>
      <c r="C822" s="7"/>
      <c r="D822" s="7"/>
      <c r="E822" s="136"/>
      <c r="F822" s="136"/>
      <c r="G822" s="136"/>
      <c r="H822" s="136"/>
      <c r="I822" s="136"/>
      <c r="J822" s="136"/>
      <c r="K822" s="136"/>
      <c r="L822" s="137"/>
      <c r="M822" s="136"/>
      <c r="N822" s="136"/>
      <c r="O822" s="197"/>
      <c r="P822" s="6"/>
      <c r="Q822" s="6"/>
      <c r="R822" s="6"/>
      <c r="S822" s="6"/>
      <c r="T822" s="6"/>
      <c r="U822" s="6"/>
      <c r="V822" s="6"/>
      <c r="W822" s="6"/>
      <c r="X822" s="46"/>
      <c r="Y822" s="6"/>
      <c r="Z822" s="6"/>
      <c r="AA822" s="6"/>
      <c r="AB822" s="6"/>
      <c r="AC822" s="6"/>
      <c r="AD822" s="6"/>
    </row>
    <row r="823" ht="14.25" hidden="1" customHeight="1">
      <c r="A823" s="196"/>
      <c r="B823" s="7"/>
      <c r="C823" s="7"/>
      <c r="D823" s="7"/>
      <c r="E823" s="136"/>
      <c r="F823" s="136"/>
      <c r="G823" s="136"/>
      <c r="H823" s="136"/>
      <c r="I823" s="136"/>
      <c r="J823" s="136"/>
      <c r="K823" s="136"/>
      <c r="L823" s="137"/>
      <c r="M823" s="136"/>
      <c r="N823" s="136"/>
      <c r="O823" s="197"/>
      <c r="P823" s="6"/>
      <c r="Q823" s="6"/>
      <c r="R823" s="6"/>
      <c r="S823" s="6"/>
      <c r="T823" s="6"/>
      <c r="U823" s="6"/>
      <c r="V823" s="6"/>
      <c r="W823" s="6"/>
      <c r="X823" s="46"/>
      <c r="Y823" s="6"/>
      <c r="Z823" s="6"/>
      <c r="AA823" s="6"/>
      <c r="AB823" s="6"/>
      <c r="AC823" s="6"/>
      <c r="AD823" s="6"/>
    </row>
    <row r="824" ht="14.25" hidden="1" customHeight="1">
      <c r="A824" s="196"/>
      <c r="B824" s="7"/>
      <c r="C824" s="7"/>
      <c r="D824" s="7"/>
      <c r="E824" s="136"/>
      <c r="F824" s="136"/>
      <c r="G824" s="136"/>
      <c r="H824" s="136"/>
      <c r="I824" s="136"/>
      <c r="J824" s="136"/>
      <c r="K824" s="136"/>
      <c r="L824" s="137"/>
      <c r="M824" s="136"/>
      <c r="N824" s="136"/>
      <c r="O824" s="197"/>
      <c r="P824" s="6"/>
      <c r="Q824" s="6"/>
      <c r="R824" s="6"/>
      <c r="S824" s="6"/>
      <c r="T824" s="6"/>
      <c r="U824" s="6"/>
      <c r="V824" s="6"/>
      <c r="W824" s="6"/>
      <c r="X824" s="46"/>
      <c r="Y824" s="6"/>
      <c r="Z824" s="6"/>
      <c r="AA824" s="6"/>
      <c r="AB824" s="6"/>
      <c r="AC824" s="6"/>
      <c r="AD824" s="6"/>
    </row>
    <row r="825" ht="14.25" hidden="1" customHeight="1">
      <c r="A825" s="196"/>
      <c r="B825" s="7"/>
      <c r="C825" s="7"/>
      <c r="D825" s="7"/>
      <c r="E825" s="136"/>
      <c r="F825" s="136"/>
      <c r="G825" s="136"/>
      <c r="H825" s="136"/>
      <c r="I825" s="136"/>
      <c r="J825" s="136"/>
      <c r="K825" s="136"/>
      <c r="L825" s="137"/>
      <c r="M825" s="136"/>
      <c r="N825" s="136"/>
      <c r="O825" s="197"/>
      <c r="P825" s="6"/>
      <c r="Q825" s="6"/>
      <c r="R825" s="6"/>
      <c r="S825" s="6"/>
      <c r="T825" s="6"/>
      <c r="U825" s="6"/>
      <c r="V825" s="6"/>
      <c r="W825" s="6"/>
      <c r="X825" s="46"/>
      <c r="Y825" s="6"/>
      <c r="Z825" s="6"/>
      <c r="AA825" s="6"/>
      <c r="AB825" s="6"/>
      <c r="AC825" s="6"/>
      <c r="AD825" s="6"/>
    </row>
    <row r="826" ht="14.25" hidden="1" customHeight="1">
      <c r="A826" s="196"/>
      <c r="B826" s="7"/>
      <c r="C826" s="7"/>
      <c r="D826" s="7"/>
      <c r="E826" s="136"/>
      <c r="F826" s="136"/>
      <c r="G826" s="136"/>
      <c r="H826" s="136"/>
      <c r="I826" s="136"/>
      <c r="J826" s="136"/>
      <c r="K826" s="136"/>
      <c r="L826" s="137"/>
      <c r="M826" s="136"/>
      <c r="N826" s="136"/>
      <c r="O826" s="197"/>
      <c r="P826" s="6"/>
      <c r="Q826" s="6"/>
      <c r="R826" s="6"/>
      <c r="S826" s="6"/>
      <c r="T826" s="6"/>
      <c r="U826" s="6"/>
      <c r="V826" s="6"/>
      <c r="W826" s="6"/>
      <c r="X826" s="46"/>
      <c r="Y826" s="6"/>
      <c r="Z826" s="6"/>
      <c r="AA826" s="6"/>
      <c r="AB826" s="6"/>
      <c r="AC826" s="6"/>
      <c r="AD826" s="6"/>
    </row>
    <row r="827" ht="14.25" hidden="1" customHeight="1">
      <c r="A827" s="196"/>
      <c r="B827" s="7"/>
      <c r="C827" s="7"/>
      <c r="D827" s="7"/>
      <c r="E827" s="136"/>
      <c r="F827" s="136"/>
      <c r="G827" s="136"/>
      <c r="H827" s="136"/>
      <c r="I827" s="136"/>
      <c r="J827" s="136"/>
      <c r="K827" s="136"/>
      <c r="L827" s="137"/>
      <c r="M827" s="136"/>
      <c r="N827" s="136"/>
      <c r="O827" s="197"/>
      <c r="P827" s="6"/>
      <c r="Q827" s="6"/>
      <c r="R827" s="6"/>
      <c r="S827" s="6"/>
      <c r="T827" s="6"/>
      <c r="U827" s="6"/>
      <c r="V827" s="6"/>
      <c r="W827" s="6"/>
      <c r="X827" s="46"/>
      <c r="Y827" s="6"/>
      <c r="Z827" s="6"/>
      <c r="AA827" s="6"/>
      <c r="AB827" s="6"/>
      <c r="AC827" s="6"/>
      <c r="AD827" s="6"/>
    </row>
    <row r="828" ht="14.25" hidden="1" customHeight="1">
      <c r="A828" s="196"/>
      <c r="B828" s="7"/>
      <c r="C828" s="7"/>
      <c r="D828" s="7"/>
      <c r="E828" s="136"/>
      <c r="F828" s="136"/>
      <c r="G828" s="136"/>
      <c r="H828" s="136"/>
      <c r="I828" s="136"/>
      <c r="J828" s="136"/>
      <c r="K828" s="136"/>
      <c r="L828" s="137"/>
      <c r="M828" s="136"/>
      <c r="N828" s="136"/>
      <c r="O828" s="197"/>
      <c r="P828" s="6"/>
      <c r="Q828" s="6"/>
      <c r="R828" s="6"/>
      <c r="S828" s="6"/>
      <c r="T828" s="6"/>
      <c r="U828" s="6"/>
      <c r="V828" s="6"/>
      <c r="W828" s="6"/>
      <c r="X828" s="46"/>
      <c r="Y828" s="6"/>
      <c r="Z828" s="6"/>
      <c r="AA828" s="6"/>
      <c r="AB828" s="6"/>
      <c r="AC828" s="6"/>
      <c r="AD828" s="6"/>
    </row>
    <row r="829" ht="14.25" hidden="1" customHeight="1">
      <c r="A829" s="196"/>
      <c r="B829" s="7"/>
      <c r="C829" s="7"/>
      <c r="D829" s="7"/>
      <c r="E829" s="136"/>
      <c r="F829" s="136"/>
      <c r="G829" s="136"/>
      <c r="H829" s="136"/>
      <c r="I829" s="136"/>
      <c r="J829" s="136"/>
      <c r="K829" s="136"/>
      <c r="L829" s="137"/>
      <c r="M829" s="136"/>
      <c r="N829" s="136"/>
      <c r="O829" s="197"/>
      <c r="P829" s="6"/>
      <c r="Q829" s="6"/>
      <c r="R829" s="6"/>
      <c r="S829" s="6"/>
      <c r="T829" s="6"/>
      <c r="U829" s="6"/>
      <c r="V829" s="6"/>
      <c r="W829" s="6"/>
      <c r="X829" s="46"/>
      <c r="Y829" s="6"/>
      <c r="Z829" s="6"/>
      <c r="AA829" s="6"/>
      <c r="AB829" s="6"/>
      <c r="AC829" s="6"/>
      <c r="AD829" s="6"/>
    </row>
    <row r="830" ht="14.25" hidden="1" customHeight="1">
      <c r="A830" s="196"/>
      <c r="B830" s="7"/>
      <c r="C830" s="7"/>
      <c r="D830" s="7"/>
      <c r="E830" s="136"/>
      <c r="F830" s="136"/>
      <c r="G830" s="136"/>
      <c r="H830" s="136"/>
      <c r="I830" s="136"/>
      <c r="J830" s="136"/>
      <c r="K830" s="136"/>
      <c r="L830" s="137"/>
      <c r="M830" s="136"/>
      <c r="N830" s="136"/>
      <c r="O830" s="197"/>
      <c r="P830" s="6"/>
      <c r="Q830" s="6"/>
      <c r="R830" s="6"/>
      <c r="S830" s="6"/>
      <c r="T830" s="6"/>
      <c r="U830" s="6"/>
      <c r="V830" s="6"/>
      <c r="W830" s="6"/>
      <c r="X830" s="46"/>
      <c r="Y830" s="6"/>
      <c r="Z830" s="6"/>
      <c r="AA830" s="6"/>
      <c r="AB830" s="6"/>
      <c r="AC830" s="6"/>
      <c r="AD830" s="6"/>
    </row>
    <row r="831" ht="14.25" hidden="1" customHeight="1">
      <c r="A831" s="196"/>
      <c r="B831" s="7"/>
      <c r="C831" s="7"/>
      <c r="D831" s="7"/>
      <c r="E831" s="136"/>
      <c r="F831" s="136"/>
      <c r="G831" s="136"/>
      <c r="H831" s="136"/>
      <c r="I831" s="136"/>
      <c r="J831" s="136"/>
      <c r="K831" s="136"/>
      <c r="L831" s="137"/>
      <c r="M831" s="136"/>
      <c r="N831" s="136"/>
      <c r="O831" s="197"/>
      <c r="P831" s="6"/>
      <c r="Q831" s="6"/>
      <c r="R831" s="6"/>
      <c r="S831" s="6"/>
      <c r="T831" s="6"/>
      <c r="U831" s="6"/>
      <c r="V831" s="6"/>
      <c r="W831" s="6"/>
      <c r="X831" s="46"/>
      <c r="Y831" s="6"/>
      <c r="Z831" s="6"/>
      <c r="AA831" s="6"/>
      <c r="AB831" s="6"/>
      <c r="AC831" s="6"/>
      <c r="AD831" s="6"/>
    </row>
    <row r="832" ht="14.25" hidden="1" customHeight="1">
      <c r="A832" s="196"/>
      <c r="B832" s="7"/>
      <c r="C832" s="7"/>
      <c r="D832" s="7"/>
      <c r="E832" s="136"/>
      <c r="F832" s="136"/>
      <c r="G832" s="136"/>
      <c r="H832" s="136"/>
      <c r="I832" s="136"/>
      <c r="J832" s="136"/>
      <c r="K832" s="136"/>
      <c r="L832" s="137"/>
      <c r="M832" s="136"/>
      <c r="N832" s="136"/>
      <c r="O832" s="197"/>
      <c r="P832" s="6"/>
      <c r="Q832" s="6"/>
      <c r="R832" s="6"/>
      <c r="S832" s="6"/>
      <c r="T832" s="6"/>
      <c r="U832" s="6"/>
      <c r="V832" s="6"/>
      <c r="W832" s="6"/>
      <c r="X832" s="46"/>
      <c r="Y832" s="6"/>
      <c r="Z832" s="6"/>
      <c r="AA832" s="6"/>
      <c r="AB832" s="6"/>
      <c r="AC832" s="6"/>
      <c r="AD832" s="6"/>
    </row>
    <row r="833" ht="14.25" hidden="1" customHeight="1">
      <c r="A833" s="196"/>
      <c r="B833" s="7"/>
      <c r="C833" s="7"/>
      <c r="D833" s="7"/>
      <c r="E833" s="136"/>
      <c r="F833" s="136"/>
      <c r="G833" s="136"/>
      <c r="H833" s="136"/>
      <c r="I833" s="136"/>
      <c r="J833" s="136"/>
      <c r="K833" s="136"/>
      <c r="L833" s="137"/>
      <c r="M833" s="136"/>
      <c r="N833" s="136"/>
      <c r="O833" s="197"/>
      <c r="P833" s="6"/>
      <c r="Q833" s="6"/>
      <c r="R833" s="6"/>
      <c r="S833" s="6"/>
      <c r="T833" s="6"/>
      <c r="U833" s="6"/>
      <c r="V833" s="6"/>
      <c r="W833" s="6"/>
      <c r="X833" s="46"/>
      <c r="Y833" s="6"/>
      <c r="Z833" s="6"/>
      <c r="AA833" s="6"/>
      <c r="AB833" s="6"/>
      <c r="AC833" s="6"/>
      <c r="AD833" s="6"/>
    </row>
    <row r="834" ht="14.25" hidden="1" customHeight="1">
      <c r="A834" s="196"/>
      <c r="B834" s="7"/>
      <c r="C834" s="7"/>
      <c r="D834" s="7"/>
      <c r="E834" s="136"/>
      <c r="F834" s="136"/>
      <c r="G834" s="136"/>
      <c r="H834" s="136"/>
      <c r="I834" s="136"/>
      <c r="J834" s="136"/>
      <c r="K834" s="136"/>
      <c r="L834" s="137"/>
      <c r="M834" s="136"/>
      <c r="N834" s="136"/>
      <c r="O834" s="197"/>
      <c r="P834" s="6"/>
      <c r="Q834" s="6"/>
      <c r="R834" s="6"/>
      <c r="S834" s="6"/>
      <c r="T834" s="6"/>
      <c r="U834" s="6"/>
      <c r="V834" s="6"/>
      <c r="W834" s="6"/>
      <c r="X834" s="46"/>
      <c r="Y834" s="6"/>
      <c r="Z834" s="6"/>
      <c r="AA834" s="6"/>
      <c r="AB834" s="6"/>
      <c r="AC834" s="6"/>
      <c r="AD834" s="6"/>
    </row>
    <row r="835" ht="14.25" hidden="1" customHeight="1">
      <c r="A835" s="196"/>
      <c r="B835" s="7"/>
      <c r="C835" s="7"/>
      <c r="D835" s="7"/>
      <c r="E835" s="136"/>
      <c r="F835" s="136"/>
      <c r="G835" s="136"/>
      <c r="H835" s="136"/>
      <c r="I835" s="136"/>
      <c r="J835" s="136"/>
      <c r="K835" s="136"/>
      <c r="L835" s="137"/>
      <c r="M835" s="136"/>
      <c r="N835" s="136"/>
      <c r="O835" s="197"/>
      <c r="P835" s="6"/>
      <c r="Q835" s="6"/>
      <c r="R835" s="6"/>
      <c r="S835" s="6"/>
      <c r="T835" s="6"/>
      <c r="U835" s="6"/>
      <c r="V835" s="6"/>
      <c r="W835" s="6"/>
      <c r="X835" s="46"/>
      <c r="Y835" s="6"/>
      <c r="Z835" s="6"/>
      <c r="AA835" s="6"/>
      <c r="AB835" s="6"/>
      <c r="AC835" s="6"/>
      <c r="AD835" s="6"/>
    </row>
    <row r="836" ht="14.25" hidden="1" customHeight="1">
      <c r="A836" s="196"/>
      <c r="B836" s="7"/>
      <c r="C836" s="7"/>
      <c r="D836" s="7"/>
      <c r="E836" s="136"/>
      <c r="F836" s="136"/>
      <c r="G836" s="136"/>
      <c r="H836" s="136"/>
      <c r="I836" s="136"/>
      <c r="J836" s="136"/>
      <c r="K836" s="136"/>
      <c r="L836" s="137"/>
      <c r="M836" s="136"/>
      <c r="N836" s="136"/>
      <c r="O836" s="197"/>
      <c r="P836" s="6"/>
      <c r="Q836" s="6"/>
      <c r="R836" s="6"/>
      <c r="S836" s="6"/>
      <c r="T836" s="6"/>
      <c r="U836" s="6"/>
      <c r="V836" s="6"/>
      <c r="W836" s="6"/>
      <c r="X836" s="46"/>
      <c r="Y836" s="6"/>
      <c r="Z836" s="6"/>
      <c r="AA836" s="6"/>
      <c r="AB836" s="6"/>
      <c r="AC836" s="6"/>
      <c r="AD836" s="6"/>
    </row>
    <row r="837" ht="14.25" hidden="1" customHeight="1">
      <c r="A837" s="196"/>
      <c r="B837" s="7"/>
      <c r="C837" s="7"/>
      <c r="D837" s="7"/>
      <c r="E837" s="136"/>
      <c r="F837" s="136"/>
      <c r="G837" s="136"/>
      <c r="H837" s="136"/>
      <c r="I837" s="136"/>
      <c r="J837" s="136"/>
      <c r="K837" s="136"/>
      <c r="L837" s="137"/>
      <c r="M837" s="136"/>
      <c r="N837" s="136"/>
      <c r="O837" s="197"/>
      <c r="P837" s="6"/>
      <c r="Q837" s="6"/>
      <c r="R837" s="6"/>
      <c r="S837" s="6"/>
      <c r="T837" s="6"/>
      <c r="U837" s="6"/>
      <c r="V837" s="6"/>
      <c r="W837" s="6"/>
      <c r="X837" s="46"/>
      <c r="Y837" s="6"/>
      <c r="Z837" s="6"/>
      <c r="AA837" s="6"/>
      <c r="AB837" s="6"/>
      <c r="AC837" s="6"/>
      <c r="AD837" s="6"/>
    </row>
    <row r="838" ht="14.25" hidden="1" customHeight="1">
      <c r="A838" s="196"/>
      <c r="B838" s="7"/>
      <c r="C838" s="7"/>
      <c r="D838" s="7"/>
      <c r="E838" s="136"/>
      <c r="F838" s="136"/>
      <c r="G838" s="136"/>
      <c r="H838" s="136"/>
      <c r="I838" s="136"/>
      <c r="J838" s="136"/>
      <c r="K838" s="136"/>
      <c r="L838" s="137"/>
      <c r="M838" s="136"/>
      <c r="N838" s="136"/>
      <c r="O838" s="197"/>
      <c r="P838" s="6"/>
      <c r="Q838" s="6"/>
      <c r="R838" s="6"/>
      <c r="S838" s="6"/>
      <c r="T838" s="6"/>
      <c r="U838" s="6"/>
      <c r="V838" s="6"/>
      <c r="W838" s="6"/>
      <c r="X838" s="46"/>
      <c r="Y838" s="6"/>
      <c r="Z838" s="6"/>
      <c r="AA838" s="6"/>
      <c r="AB838" s="6"/>
      <c r="AC838" s="6"/>
      <c r="AD838" s="6"/>
    </row>
    <row r="839" ht="14.25" hidden="1" customHeight="1">
      <c r="A839" s="196"/>
      <c r="B839" s="7"/>
      <c r="C839" s="7"/>
      <c r="D839" s="7"/>
      <c r="E839" s="136"/>
      <c r="F839" s="136"/>
      <c r="G839" s="136"/>
      <c r="H839" s="136"/>
      <c r="I839" s="136"/>
      <c r="J839" s="136"/>
      <c r="K839" s="136"/>
      <c r="L839" s="137"/>
      <c r="M839" s="136"/>
      <c r="N839" s="136"/>
      <c r="O839" s="197"/>
      <c r="P839" s="6"/>
      <c r="Q839" s="6"/>
      <c r="R839" s="6"/>
      <c r="S839" s="6"/>
      <c r="T839" s="6"/>
      <c r="U839" s="6"/>
      <c r="V839" s="6"/>
      <c r="W839" s="6"/>
      <c r="X839" s="46"/>
      <c r="Y839" s="6"/>
      <c r="Z839" s="6"/>
      <c r="AA839" s="6"/>
      <c r="AB839" s="6"/>
      <c r="AC839" s="6"/>
      <c r="AD839" s="6"/>
    </row>
    <row r="840" ht="14.25" hidden="1" customHeight="1">
      <c r="A840" s="196"/>
      <c r="B840" s="7"/>
      <c r="C840" s="7"/>
      <c r="D840" s="7"/>
      <c r="E840" s="136"/>
      <c r="F840" s="136"/>
      <c r="G840" s="136"/>
      <c r="H840" s="136"/>
      <c r="I840" s="136"/>
      <c r="J840" s="136"/>
      <c r="K840" s="136"/>
      <c r="L840" s="137"/>
      <c r="M840" s="136"/>
      <c r="N840" s="136"/>
      <c r="O840" s="197"/>
      <c r="P840" s="6"/>
      <c r="Q840" s="6"/>
      <c r="R840" s="6"/>
      <c r="S840" s="6"/>
      <c r="T840" s="6"/>
      <c r="U840" s="6"/>
      <c r="V840" s="6"/>
      <c r="W840" s="6"/>
      <c r="X840" s="46"/>
      <c r="Y840" s="6"/>
      <c r="Z840" s="6"/>
      <c r="AA840" s="6"/>
      <c r="AB840" s="6"/>
      <c r="AC840" s="6"/>
      <c r="AD840" s="6"/>
    </row>
    <row r="841" ht="14.25" hidden="1" customHeight="1">
      <c r="A841" s="196"/>
      <c r="B841" s="7"/>
      <c r="C841" s="7"/>
      <c r="D841" s="7"/>
      <c r="E841" s="136"/>
      <c r="F841" s="136"/>
      <c r="G841" s="136"/>
      <c r="H841" s="136"/>
      <c r="I841" s="136"/>
      <c r="J841" s="136"/>
      <c r="K841" s="136"/>
      <c r="L841" s="137"/>
      <c r="M841" s="136"/>
      <c r="N841" s="136"/>
      <c r="O841" s="197"/>
      <c r="P841" s="6"/>
      <c r="Q841" s="6"/>
      <c r="R841" s="6"/>
      <c r="S841" s="6"/>
      <c r="T841" s="6"/>
      <c r="U841" s="6"/>
      <c r="V841" s="6"/>
      <c r="W841" s="6"/>
      <c r="X841" s="46"/>
      <c r="Y841" s="6"/>
      <c r="Z841" s="6"/>
      <c r="AA841" s="6"/>
      <c r="AB841" s="6"/>
      <c r="AC841" s="6"/>
      <c r="AD841" s="6"/>
    </row>
    <row r="842" ht="14.25" hidden="1" customHeight="1">
      <c r="A842" s="196"/>
      <c r="B842" s="7"/>
      <c r="C842" s="7"/>
      <c r="D842" s="7"/>
      <c r="E842" s="136"/>
      <c r="F842" s="136"/>
      <c r="G842" s="136"/>
      <c r="H842" s="136"/>
      <c r="I842" s="136"/>
      <c r="J842" s="136"/>
      <c r="K842" s="136"/>
      <c r="L842" s="137"/>
      <c r="M842" s="136"/>
      <c r="N842" s="136"/>
      <c r="O842" s="197"/>
      <c r="P842" s="6"/>
      <c r="Q842" s="6"/>
      <c r="R842" s="6"/>
      <c r="S842" s="6"/>
      <c r="T842" s="6"/>
      <c r="U842" s="6"/>
      <c r="V842" s="6"/>
      <c r="W842" s="6"/>
      <c r="X842" s="46"/>
      <c r="Y842" s="6"/>
      <c r="Z842" s="6"/>
      <c r="AA842" s="6"/>
      <c r="AB842" s="6"/>
      <c r="AC842" s="6"/>
      <c r="AD842" s="6"/>
    </row>
    <row r="843" ht="14.25" hidden="1" customHeight="1">
      <c r="A843" s="196"/>
      <c r="B843" s="7"/>
      <c r="C843" s="7"/>
      <c r="D843" s="7"/>
      <c r="E843" s="136"/>
      <c r="F843" s="136"/>
      <c r="G843" s="136"/>
      <c r="H843" s="136"/>
      <c r="I843" s="136"/>
      <c r="J843" s="136"/>
      <c r="K843" s="136"/>
      <c r="L843" s="137"/>
      <c r="M843" s="136"/>
      <c r="N843" s="136"/>
      <c r="O843" s="197"/>
      <c r="P843" s="6"/>
      <c r="Q843" s="6"/>
      <c r="R843" s="6"/>
      <c r="S843" s="6"/>
      <c r="T843" s="6"/>
      <c r="U843" s="6"/>
      <c r="V843" s="6"/>
      <c r="W843" s="6"/>
      <c r="X843" s="46"/>
      <c r="Y843" s="6"/>
      <c r="Z843" s="6"/>
      <c r="AA843" s="6"/>
      <c r="AB843" s="6"/>
      <c r="AC843" s="6"/>
      <c r="AD843" s="6"/>
    </row>
    <row r="844" ht="14.25" hidden="1" customHeight="1">
      <c r="A844" s="196"/>
      <c r="B844" s="7"/>
      <c r="C844" s="7"/>
      <c r="D844" s="7"/>
      <c r="E844" s="136"/>
      <c r="F844" s="136"/>
      <c r="G844" s="136"/>
      <c r="H844" s="136"/>
      <c r="I844" s="136"/>
      <c r="J844" s="136"/>
      <c r="K844" s="136"/>
      <c r="L844" s="137"/>
      <c r="M844" s="136"/>
      <c r="N844" s="136"/>
      <c r="O844" s="197"/>
      <c r="P844" s="6"/>
      <c r="Q844" s="6"/>
      <c r="R844" s="6"/>
      <c r="S844" s="6"/>
      <c r="T844" s="6"/>
      <c r="U844" s="6"/>
      <c r="V844" s="6"/>
      <c r="W844" s="6"/>
      <c r="X844" s="46"/>
      <c r="Y844" s="6"/>
      <c r="Z844" s="6"/>
      <c r="AA844" s="6"/>
      <c r="AB844" s="6"/>
      <c r="AC844" s="6"/>
      <c r="AD844" s="6"/>
    </row>
    <row r="845" ht="14.25" hidden="1" customHeight="1">
      <c r="A845" s="196"/>
      <c r="B845" s="7"/>
      <c r="C845" s="7"/>
      <c r="D845" s="7"/>
      <c r="E845" s="136"/>
      <c r="F845" s="136"/>
      <c r="G845" s="136"/>
      <c r="H845" s="136"/>
      <c r="I845" s="136"/>
      <c r="J845" s="136"/>
      <c r="K845" s="136"/>
      <c r="L845" s="137"/>
      <c r="M845" s="136"/>
      <c r="N845" s="136"/>
      <c r="O845" s="197"/>
      <c r="P845" s="6"/>
      <c r="Q845" s="6"/>
      <c r="R845" s="6"/>
      <c r="S845" s="6"/>
      <c r="T845" s="6"/>
      <c r="U845" s="6"/>
      <c r="V845" s="6"/>
      <c r="W845" s="6"/>
      <c r="X845" s="46"/>
      <c r="Y845" s="6"/>
      <c r="Z845" s="6"/>
      <c r="AA845" s="6"/>
      <c r="AB845" s="6"/>
      <c r="AC845" s="6"/>
      <c r="AD845" s="6"/>
    </row>
    <row r="846" ht="14.25" hidden="1" customHeight="1">
      <c r="A846" s="196"/>
      <c r="B846" s="7"/>
      <c r="C846" s="7"/>
      <c r="D846" s="7"/>
      <c r="E846" s="136"/>
      <c r="F846" s="136"/>
      <c r="G846" s="136"/>
      <c r="H846" s="136"/>
      <c r="I846" s="136"/>
      <c r="J846" s="136"/>
      <c r="K846" s="136"/>
      <c r="L846" s="137"/>
      <c r="M846" s="136"/>
      <c r="N846" s="136"/>
      <c r="O846" s="197"/>
      <c r="P846" s="6"/>
      <c r="Q846" s="6"/>
      <c r="R846" s="6"/>
      <c r="S846" s="6"/>
      <c r="T846" s="6"/>
      <c r="U846" s="6"/>
      <c r="V846" s="6"/>
      <c r="W846" s="6"/>
      <c r="X846" s="46"/>
      <c r="Y846" s="6"/>
      <c r="Z846" s="6"/>
      <c r="AA846" s="6"/>
      <c r="AB846" s="6"/>
      <c r="AC846" s="6"/>
      <c r="AD846" s="6"/>
    </row>
    <row r="847" ht="14.25" hidden="1" customHeight="1">
      <c r="A847" s="196"/>
      <c r="B847" s="7"/>
      <c r="C847" s="7"/>
      <c r="D847" s="7"/>
      <c r="E847" s="136"/>
      <c r="F847" s="136"/>
      <c r="G847" s="136"/>
      <c r="H847" s="136"/>
      <c r="I847" s="136"/>
      <c r="J847" s="136"/>
      <c r="K847" s="136"/>
      <c r="L847" s="137"/>
      <c r="M847" s="136"/>
      <c r="N847" s="136"/>
      <c r="O847" s="197"/>
      <c r="P847" s="6"/>
      <c r="Q847" s="6"/>
      <c r="R847" s="6"/>
      <c r="S847" s="6"/>
      <c r="T847" s="6"/>
      <c r="U847" s="6"/>
      <c r="V847" s="6"/>
      <c r="W847" s="6"/>
      <c r="X847" s="46"/>
      <c r="Y847" s="6"/>
      <c r="Z847" s="6"/>
      <c r="AA847" s="6"/>
      <c r="AB847" s="6"/>
      <c r="AC847" s="6"/>
      <c r="AD847" s="6"/>
    </row>
    <row r="848" ht="14.25" hidden="1" customHeight="1">
      <c r="A848" s="196"/>
      <c r="B848" s="7"/>
      <c r="C848" s="7"/>
      <c r="D848" s="7"/>
      <c r="E848" s="136"/>
      <c r="F848" s="136"/>
      <c r="G848" s="136"/>
      <c r="H848" s="136"/>
      <c r="I848" s="136"/>
      <c r="J848" s="136"/>
      <c r="K848" s="136"/>
      <c r="L848" s="137"/>
      <c r="M848" s="136"/>
      <c r="N848" s="136"/>
      <c r="O848" s="197"/>
      <c r="P848" s="6"/>
      <c r="Q848" s="6"/>
      <c r="R848" s="6"/>
      <c r="S848" s="6"/>
      <c r="T848" s="6"/>
      <c r="U848" s="6"/>
      <c r="V848" s="6"/>
      <c r="W848" s="6"/>
      <c r="X848" s="46"/>
      <c r="Y848" s="6"/>
      <c r="Z848" s="6"/>
      <c r="AA848" s="6"/>
      <c r="AB848" s="6"/>
      <c r="AC848" s="6"/>
      <c r="AD848" s="6"/>
    </row>
    <row r="849" ht="14.25" hidden="1" customHeight="1">
      <c r="A849" s="196"/>
      <c r="B849" s="7"/>
      <c r="C849" s="7"/>
      <c r="D849" s="7"/>
      <c r="E849" s="136"/>
      <c r="F849" s="136"/>
      <c r="G849" s="136"/>
      <c r="H849" s="136"/>
      <c r="I849" s="136"/>
      <c r="J849" s="136"/>
      <c r="K849" s="136"/>
      <c r="L849" s="137"/>
      <c r="M849" s="136"/>
      <c r="N849" s="136"/>
      <c r="O849" s="197"/>
      <c r="P849" s="6"/>
      <c r="Q849" s="6"/>
      <c r="R849" s="6"/>
      <c r="S849" s="6"/>
      <c r="T849" s="6"/>
      <c r="U849" s="6"/>
      <c r="V849" s="6"/>
      <c r="W849" s="6"/>
      <c r="X849" s="46"/>
      <c r="Y849" s="6"/>
      <c r="Z849" s="6"/>
      <c r="AA849" s="6"/>
      <c r="AB849" s="6"/>
      <c r="AC849" s="6"/>
      <c r="AD849" s="6"/>
    </row>
    <row r="850" ht="14.25" hidden="1" customHeight="1">
      <c r="A850" s="196"/>
      <c r="B850" s="7"/>
      <c r="C850" s="7"/>
      <c r="D850" s="7"/>
      <c r="E850" s="136"/>
      <c r="F850" s="136"/>
      <c r="G850" s="136"/>
      <c r="H850" s="136"/>
      <c r="I850" s="136"/>
      <c r="J850" s="136"/>
      <c r="K850" s="136"/>
      <c r="L850" s="137"/>
      <c r="M850" s="136"/>
      <c r="N850" s="136"/>
      <c r="O850" s="197"/>
      <c r="P850" s="6"/>
      <c r="Q850" s="6"/>
      <c r="R850" s="6"/>
      <c r="S850" s="6"/>
      <c r="T850" s="6"/>
      <c r="U850" s="6"/>
      <c r="V850" s="6"/>
      <c r="W850" s="6"/>
      <c r="X850" s="46"/>
      <c r="Y850" s="6"/>
      <c r="Z850" s="6"/>
      <c r="AA850" s="6"/>
      <c r="AB850" s="6"/>
      <c r="AC850" s="6"/>
      <c r="AD850" s="6"/>
    </row>
    <row r="851" ht="14.25" hidden="1" customHeight="1">
      <c r="A851" s="196"/>
      <c r="B851" s="7"/>
      <c r="C851" s="7"/>
      <c r="D851" s="7"/>
      <c r="E851" s="136"/>
      <c r="F851" s="136"/>
      <c r="G851" s="136"/>
      <c r="H851" s="136"/>
      <c r="I851" s="136"/>
      <c r="J851" s="136"/>
      <c r="K851" s="136"/>
      <c r="L851" s="137"/>
      <c r="M851" s="136"/>
      <c r="N851" s="136"/>
      <c r="O851" s="197"/>
      <c r="P851" s="6"/>
      <c r="Q851" s="6"/>
      <c r="R851" s="6"/>
      <c r="S851" s="6"/>
      <c r="T851" s="6"/>
      <c r="U851" s="6"/>
      <c r="V851" s="6"/>
      <c r="W851" s="6"/>
      <c r="X851" s="46"/>
      <c r="Y851" s="6"/>
      <c r="Z851" s="6"/>
      <c r="AA851" s="6"/>
      <c r="AB851" s="6"/>
      <c r="AC851" s="6"/>
      <c r="AD851" s="6"/>
    </row>
    <row r="852" ht="14.25" hidden="1" customHeight="1">
      <c r="A852" s="196"/>
      <c r="B852" s="7"/>
      <c r="C852" s="7"/>
      <c r="D852" s="7"/>
      <c r="E852" s="136"/>
      <c r="F852" s="136"/>
      <c r="G852" s="136"/>
      <c r="H852" s="136"/>
      <c r="I852" s="136"/>
      <c r="J852" s="136"/>
      <c r="K852" s="136"/>
      <c r="L852" s="137"/>
      <c r="M852" s="136"/>
      <c r="N852" s="136"/>
      <c r="O852" s="197"/>
      <c r="P852" s="6"/>
      <c r="Q852" s="6"/>
      <c r="R852" s="6"/>
      <c r="S852" s="6"/>
      <c r="T852" s="6"/>
      <c r="U852" s="6"/>
      <c r="V852" s="6"/>
      <c r="W852" s="6"/>
      <c r="X852" s="46"/>
      <c r="Y852" s="6"/>
      <c r="Z852" s="6"/>
      <c r="AA852" s="6"/>
      <c r="AB852" s="6"/>
      <c r="AC852" s="6"/>
      <c r="AD852" s="6"/>
    </row>
    <row r="853" ht="14.25" hidden="1" customHeight="1">
      <c r="A853" s="196"/>
      <c r="B853" s="7"/>
      <c r="C853" s="7"/>
      <c r="D853" s="7"/>
      <c r="E853" s="136"/>
      <c r="F853" s="136"/>
      <c r="G853" s="136"/>
      <c r="H853" s="136"/>
      <c r="I853" s="136"/>
      <c r="J853" s="136"/>
      <c r="K853" s="136"/>
      <c r="L853" s="137"/>
      <c r="M853" s="136"/>
      <c r="N853" s="136"/>
      <c r="O853" s="197"/>
      <c r="P853" s="6"/>
      <c r="Q853" s="6"/>
      <c r="R853" s="6"/>
      <c r="S853" s="6"/>
      <c r="T853" s="6"/>
      <c r="U853" s="6"/>
      <c r="V853" s="6"/>
      <c r="W853" s="6"/>
      <c r="X853" s="46"/>
      <c r="Y853" s="6"/>
      <c r="Z853" s="6"/>
      <c r="AA853" s="6"/>
      <c r="AB853" s="6"/>
      <c r="AC853" s="6"/>
      <c r="AD853" s="6"/>
    </row>
    <row r="854" ht="14.25" hidden="1" customHeight="1">
      <c r="A854" s="196"/>
      <c r="B854" s="7"/>
      <c r="C854" s="7"/>
      <c r="D854" s="7"/>
      <c r="E854" s="136"/>
      <c r="F854" s="136"/>
      <c r="G854" s="136"/>
      <c r="H854" s="136"/>
      <c r="I854" s="136"/>
      <c r="J854" s="136"/>
      <c r="K854" s="136"/>
      <c r="L854" s="137"/>
      <c r="M854" s="136"/>
      <c r="N854" s="136"/>
      <c r="O854" s="197"/>
      <c r="P854" s="6"/>
      <c r="Q854" s="6"/>
      <c r="R854" s="6"/>
      <c r="S854" s="6"/>
      <c r="T854" s="6"/>
      <c r="U854" s="6"/>
      <c r="V854" s="6"/>
      <c r="W854" s="6"/>
      <c r="X854" s="46"/>
      <c r="Y854" s="6"/>
      <c r="Z854" s="6"/>
      <c r="AA854" s="6"/>
      <c r="AB854" s="6"/>
      <c r="AC854" s="6"/>
      <c r="AD854" s="6"/>
    </row>
    <row r="855" ht="14.25" hidden="1" customHeight="1">
      <c r="A855" s="196"/>
      <c r="B855" s="7"/>
      <c r="C855" s="7"/>
      <c r="D855" s="7"/>
      <c r="E855" s="136"/>
      <c r="F855" s="136"/>
      <c r="G855" s="136"/>
      <c r="H855" s="136"/>
      <c r="I855" s="136"/>
      <c r="J855" s="136"/>
      <c r="K855" s="136"/>
      <c r="L855" s="137"/>
      <c r="M855" s="136"/>
      <c r="N855" s="136"/>
      <c r="O855" s="197"/>
      <c r="P855" s="6"/>
      <c r="Q855" s="6"/>
      <c r="R855" s="6"/>
      <c r="S855" s="6"/>
      <c r="T855" s="6"/>
      <c r="U855" s="6"/>
      <c r="V855" s="6"/>
      <c r="W855" s="6"/>
      <c r="X855" s="46"/>
      <c r="Y855" s="6"/>
      <c r="Z855" s="6"/>
      <c r="AA855" s="6"/>
      <c r="AB855" s="6"/>
      <c r="AC855" s="6"/>
      <c r="AD855" s="6"/>
    </row>
    <row r="856" ht="14.25" hidden="1" customHeight="1">
      <c r="A856" s="196"/>
      <c r="B856" s="7"/>
      <c r="C856" s="7"/>
      <c r="D856" s="7"/>
      <c r="E856" s="136"/>
      <c r="F856" s="136"/>
      <c r="G856" s="136"/>
      <c r="H856" s="136"/>
      <c r="I856" s="136"/>
      <c r="J856" s="136"/>
      <c r="K856" s="136"/>
      <c r="L856" s="137"/>
      <c r="M856" s="136"/>
      <c r="N856" s="136"/>
      <c r="O856" s="197"/>
      <c r="P856" s="6"/>
      <c r="Q856" s="6"/>
      <c r="R856" s="6"/>
      <c r="S856" s="6"/>
      <c r="T856" s="6"/>
      <c r="U856" s="6"/>
      <c r="V856" s="6"/>
      <c r="W856" s="6"/>
      <c r="X856" s="46"/>
      <c r="Y856" s="6"/>
      <c r="Z856" s="6"/>
      <c r="AA856" s="6"/>
      <c r="AB856" s="6"/>
      <c r="AC856" s="6"/>
      <c r="AD856" s="6"/>
    </row>
    <row r="857" ht="14.25" hidden="1" customHeight="1">
      <c r="A857" s="196"/>
      <c r="B857" s="7"/>
      <c r="C857" s="7"/>
      <c r="D857" s="7"/>
      <c r="E857" s="136"/>
      <c r="F857" s="136"/>
      <c r="G857" s="136"/>
      <c r="H857" s="136"/>
      <c r="I857" s="136"/>
      <c r="J857" s="136"/>
      <c r="K857" s="136"/>
      <c r="L857" s="137"/>
      <c r="M857" s="136"/>
      <c r="N857" s="136"/>
      <c r="O857" s="197"/>
      <c r="P857" s="6"/>
      <c r="Q857" s="6"/>
      <c r="R857" s="6"/>
      <c r="S857" s="6"/>
      <c r="T857" s="6"/>
      <c r="U857" s="6"/>
      <c r="V857" s="6"/>
      <c r="W857" s="6"/>
      <c r="X857" s="46"/>
      <c r="Y857" s="6"/>
      <c r="Z857" s="6"/>
      <c r="AA857" s="6"/>
      <c r="AB857" s="6"/>
      <c r="AC857" s="6"/>
      <c r="AD857" s="6"/>
    </row>
    <row r="858" ht="14.25" hidden="1" customHeight="1">
      <c r="A858" s="196"/>
      <c r="B858" s="7"/>
      <c r="C858" s="7"/>
      <c r="D858" s="7"/>
      <c r="E858" s="136"/>
      <c r="F858" s="136"/>
      <c r="G858" s="136"/>
      <c r="H858" s="136"/>
      <c r="I858" s="136"/>
      <c r="J858" s="136"/>
      <c r="K858" s="136"/>
      <c r="L858" s="137"/>
      <c r="M858" s="136"/>
      <c r="N858" s="136"/>
      <c r="O858" s="197"/>
      <c r="P858" s="6"/>
      <c r="Q858" s="6"/>
      <c r="R858" s="6"/>
      <c r="S858" s="6"/>
      <c r="T858" s="6"/>
      <c r="U858" s="6"/>
      <c r="V858" s="6"/>
      <c r="W858" s="6"/>
      <c r="X858" s="46"/>
      <c r="Y858" s="6"/>
      <c r="Z858" s="6"/>
      <c r="AA858" s="6"/>
      <c r="AB858" s="6"/>
      <c r="AC858" s="6"/>
      <c r="AD858" s="6"/>
    </row>
    <row r="859" ht="14.25" hidden="1" customHeight="1">
      <c r="A859" s="196"/>
      <c r="B859" s="7"/>
      <c r="C859" s="7"/>
      <c r="D859" s="7"/>
      <c r="E859" s="136"/>
      <c r="F859" s="136"/>
      <c r="G859" s="136"/>
      <c r="H859" s="136"/>
      <c r="I859" s="136"/>
      <c r="J859" s="136"/>
      <c r="K859" s="136"/>
      <c r="L859" s="137"/>
      <c r="M859" s="136"/>
      <c r="N859" s="136"/>
      <c r="O859" s="197"/>
      <c r="P859" s="6"/>
      <c r="Q859" s="6"/>
      <c r="R859" s="6"/>
      <c r="S859" s="6"/>
      <c r="T859" s="6"/>
      <c r="U859" s="6"/>
      <c r="V859" s="6"/>
      <c r="W859" s="6"/>
      <c r="X859" s="46"/>
      <c r="Y859" s="6"/>
      <c r="Z859" s="6"/>
      <c r="AA859" s="6"/>
      <c r="AB859" s="6"/>
      <c r="AC859" s="6"/>
      <c r="AD859" s="6"/>
    </row>
    <row r="860" ht="14.25" hidden="1" customHeight="1">
      <c r="A860" s="196"/>
      <c r="B860" s="7"/>
      <c r="C860" s="7"/>
      <c r="D860" s="7"/>
      <c r="E860" s="136"/>
      <c r="F860" s="136"/>
      <c r="G860" s="136"/>
      <c r="H860" s="136"/>
      <c r="I860" s="136"/>
      <c r="J860" s="136"/>
      <c r="K860" s="136"/>
      <c r="L860" s="137"/>
      <c r="M860" s="136"/>
      <c r="N860" s="136"/>
      <c r="O860" s="197"/>
      <c r="P860" s="6"/>
      <c r="Q860" s="6"/>
      <c r="R860" s="6"/>
      <c r="S860" s="6"/>
      <c r="T860" s="6"/>
      <c r="U860" s="6"/>
      <c r="V860" s="6"/>
      <c r="W860" s="6"/>
      <c r="X860" s="46"/>
      <c r="Y860" s="6"/>
      <c r="Z860" s="6"/>
      <c r="AA860" s="6"/>
      <c r="AB860" s="6"/>
      <c r="AC860" s="6"/>
      <c r="AD860" s="6"/>
    </row>
    <row r="861" ht="14.25" hidden="1" customHeight="1">
      <c r="A861" s="196"/>
      <c r="B861" s="7"/>
      <c r="C861" s="7"/>
      <c r="D861" s="7"/>
      <c r="E861" s="136"/>
      <c r="F861" s="136"/>
      <c r="G861" s="136"/>
      <c r="H861" s="136"/>
      <c r="I861" s="136"/>
      <c r="J861" s="136"/>
      <c r="K861" s="136"/>
      <c r="L861" s="137"/>
      <c r="M861" s="136"/>
      <c r="N861" s="136"/>
      <c r="O861" s="197"/>
      <c r="P861" s="6"/>
      <c r="Q861" s="6"/>
      <c r="R861" s="6"/>
      <c r="S861" s="6"/>
      <c r="T861" s="6"/>
      <c r="U861" s="6"/>
      <c r="V861" s="6"/>
      <c r="W861" s="6"/>
      <c r="X861" s="46"/>
      <c r="Y861" s="6"/>
      <c r="Z861" s="6"/>
      <c r="AA861" s="6"/>
      <c r="AB861" s="6"/>
      <c r="AC861" s="6"/>
      <c r="AD861" s="6"/>
    </row>
    <row r="862" ht="14.25" hidden="1" customHeight="1">
      <c r="A862" s="196"/>
      <c r="B862" s="7"/>
      <c r="C862" s="7"/>
      <c r="D862" s="7"/>
      <c r="E862" s="136"/>
      <c r="F862" s="136"/>
      <c r="G862" s="136"/>
      <c r="H862" s="136"/>
      <c r="I862" s="136"/>
      <c r="J862" s="136"/>
      <c r="K862" s="136"/>
      <c r="L862" s="137"/>
      <c r="M862" s="136"/>
      <c r="N862" s="136"/>
      <c r="O862" s="197"/>
      <c r="P862" s="6"/>
      <c r="Q862" s="6"/>
      <c r="R862" s="6"/>
      <c r="S862" s="6"/>
      <c r="T862" s="6"/>
      <c r="U862" s="6"/>
      <c r="V862" s="6"/>
      <c r="W862" s="6"/>
      <c r="X862" s="46"/>
      <c r="Y862" s="6"/>
      <c r="Z862" s="6"/>
      <c r="AA862" s="6"/>
      <c r="AB862" s="6"/>
      <c r="AC862" s="6"/>
      <c r="AD862" s="6"/>
    </row>
    <row r="863" ht="14.25" hidden="1" customHeight="1">
      <c r="A863" s="196"/>
      <c r="B863" s="7"/>
      <c r="C863" s="7"/>
      <c r="D863" s="7"/>
      <c r="E863" s="136"/>
      <c r="F863" s="136"/>
      <c r="G863" s="136"/>
      <c r="H863" s="136"/>
      <c r="I863" s="136"/>
      <c r="J863" s="136"/>
      <c r="K863" s="136"/>
      <c r="L863" s="137"/>
      <c r="M863" s="136"/>
      <c r="N863" s="136"/>
      <c r="O863" s="197"/>
      <c r="P863" s="6"/>
      <c r="Q863" s="6"/>
      <c r="R863" s="6"/>
      <c r="S863" s="6"/>
      <c r="T863" s="6"/>
      <c r="U863" s="6"/>
      <c r="V863" s="6"/>
      <c r="W863" s="6"/>
      <c r="X863" s="46"/>
      <c r="Y863" s="6"/>
      <c r="Z863" s="6"/>
      <c r="AA863" s="6"/>
      <c r="AB863" s="6"/>
      <c r="AC863" s="6"/>
      <c r="AD863" s="6"/>
    </row>
    <row r="864" ht="14.25" hidden="1" customHeight="1">
      <c r="A864" s="196"/>
      <c r="B864" s="7"/>
      <c r="C864" s="7"/>
      <c r="D864" s="7"/>
      <c r="E864" s="136"/>
      <c r="F864" s="136"/>
      <c r="G864" s="136"/>
      <c r="H864" s="136"/>
      <c r="I864" s="136"/>
      <c r="J864" s="136"/>
      <c r="K864" s="136"/>
      <c r="L864" s="137"/>
      <c r="M864" s="136"/>
      <c r="N864" s="136"/>
      <c r="O864" s="197"/>
      <c r="P864" s="6"/>
      <c r="Q864" s="6"/>
      <c r="R864" s="6"/>
      <c r="S864" s="6"/>
      <c r="T864" s="6"/>
      <c r="U864" s="6"/>
      <c r="V864" s="6"/>
      <c r="W864" s="6"/>
      <c r="X864" s="46"/>
      <c r="Y864" s="6"/>
      <c r="Z864" s="6"/>
      <c r="AA864" s="6"/>
      <c r="AB864" s="6"/>
      <c r="AC864" s="6"/>
      <c r="AD864" s="6"/>
    </row>
    <row r="865" ht="14.25" hidden="1" customHeight="1">
      <c r="A865" s="196"/>
      <c r="B865" s="7"/>
      <c r="C865" s="7"/>
      <c r="D865" s="7"/>
      <c r="E865" s="136"/>
      <c r="F865" s="136"/>
      <c r="G865" s="136"/>
      <c r="H865" s="136"/>
      <c r="I865" s="136"/>
      <c r="J865" s="136"/>
      <c r="K865" s="136"/>
      <c r="L865" s="137"/>
      <c r="M865" s="136"/>
      <c r="N865" s="136"/>
      <c r="O865" s="197"/>
      <c r="P865" s="6"/>
      <c r="Q865" s="6"/>
      <c r="R865" s="6"/>
      <c r="S865" s="6"/>
      <c r="T865" s="6"/>
      <c r="U865" s="6"/>
      <c r="V865" s="6"/>
      <c r="W865" s="6"/>
      <c r="X865" s="46"/>
      <c r="Y865" s="6"/>
      <c r="Z865" s="6"/>
      <c r="AA865" s="6"/>
      <c r="AB865" s="6"/>
      <c r="AC865" s="6"/>
      <c r="AD865" s="6"/>
    </row>
    <row r="866" ht="14.25" hidden="1" customHeight="1">
      <c r="A866" s="196"/>
      <c r="B866" s="7"/>
      <c r="C866" s="7"/>
      <c r="D866" s="7"/>
      <c r="E866" s="136"/>
      <c r="F866" s="136"/>
      <c r="G866" s="136"/>
      <c r="H866" s="136"/>
      <c r="I866" s="136"/>
      <c r="J866" s="136"/>
      <c r="K866" s="136"/>
      <c r="L866" s="137"/>
      <c r="M866" s="136"/>
      <c r="N866" s="136"/>
      <c r="O866" s="197"/>
      <c r="P866" s="6"/>
      <c r="Q866" s="6"/>
      <c r="R866" s="6"/>
      <c r="S866" s="6"/>
      <c r="T866" s="6"/>
      <c r="U866" s="6"/>
      <c r="V866" s="6"/>
      <c r="W866" s="6"/>
      <c r="X866" s="46"/>
      <c r="Y866" s="6"/>
      <c r="Z866" s="6"/>
      <c r="AA866" s="6"/>
      <c r="AB866" s="6"/>
      <c r="AC866" s="6"/>
      <c r="AD866" s="6"/>
    </row>
    <row r="867" ht="14.25" hidden="1" customHeight="1">
      <c r="A867" s="196"/>
      <c r="B867" s="7"/>
      <c r="C867" s="7"/>
      <c r="D867" s="7"/>
      <c r="E867" s="136"/>
      <c r="F867" s="136"/>
      <c r="G867" s="136"/>
      <c r="H867" s="136"/>
      <c r="I867" s="136"/>
      <c r="J867" s="136"/>
      <c r="K867" s="136"/>
      <c r="L867" s="137"/>
      <c r="M867" s="136"/>
      <c r="N867" s="136"/>
      <c r="O867" s="197"/>
      <c r="P867" s="6"/>
      <c r="Q867" s="6"/>
      <c r="R867" s="6"/>
      <c r="S867" s="6"/>
      <c r="T867" s="6"/>
      <c r="U867" s="6"/>
      <c r="V867" s="6"/>
      <c r="W867" s="6"/>
      <c r="X867" s="46"/>
      <c r="Y867" s="6"/>
      <c r="Z867" s="6"/>
      <c r="AA867" s="6"/>
      <c r="AB867" s="6"/>
      <c r="AC867" s="6"/>
      <c r="AD867" s="6"/>
    </row>
    <row r="868" ht="14.25" hidden="1" customHeight="1">
      <c r="A868" s="196"/>
      <c r="B868" s="7"/>
      <c r="C868" s="7"/>
      <c r="D868" s="7"/>
      <c r="E868" s="136"/>
      <c r="F868" s="136"/>
      <c r="G868" s="136"/>
      <c r="H868" s="136"/>
      <c r="I868" s="136"/>
      <c r="J868" s="136"/>
      <c r="K868" s="136"/>
      <c r="L868" s="137"/>
      <c r="M868" s="136"/>
      <c r="N868" s="136"/>
      <c r="O868" s="197"/>
      <c r="P868" s="6"/>
      <c r="Q868" s="6"/>
      <c r="R868" s="6"/>
      <c r="S868" s="6"/>
      <c r="T868" s="6"/>
      <c r="U868" s="6"/>
      <c r="V868" s="6"/>
      <c r="W868" s="6"/>
      <c r="X868" s="46"/>
      <c r="Y868" s="6"/>
      <c r="Z868" s="6"/>
      <c r="AA868" s="6"/>
      <c r="AB868" s="6"/>
      <c r="AC868" s="6"/>
      <c r="AD868" s="6"/>
    </row>
    <row r="869" ht="14.25" hidden="1" customHeight="1">
      <c r="A869" s="196"/>
      <c r="B869" s="7"/>
      <c r="C869" s="7"/>
      <c r="D869" s="7"/>
      <c r="E869" s="136"/>
      <c r="F869" s="136"/>
      <c r="G869" s="136"/>
      <c r="H869" s="136"/>
      <c r="I869" s="136"/>
      <c r="J869" s="136"/>
      <c r="K869" s="136"/>
      <c r="L869" s="137"/>
      <c r="M869" s="136"/>
      <c r="N869" s="136"/>
      <c r="O869" s="197"/>
      <c r="P869" s="6"/>
      <c r="Q869" s="6"/>
      <c r="R869" s="6"/>
      <c r="S869" s="6"/>
      <c r="T869" s="6"/>
      <c r="U869" s="6"/>
      <c r="V869" s="6"/>
      <c r="W869" s="6"/>
      <c r="X869" s="46"/>
      <c r="Y869" s="6"/>
      <c r="Z869" s="6"/>
      <c r="AA869" s="6"/>
      <c r="AB869" s="6"/>
      <c r="AC869" s="6"/>
      <c r="AD869" s="6"/>
    </row>
    <row r="870" ht="14.25" hidden="1" customHeight="1">
      <c r="A870" s="196"/>
      <c r="B870" s="7"/>
      <c r="C870" s="7"/>
      <c r="D870" s="7"/>
      <c r="E870" s="136"/>
      <c r="F870" s="136"/>
      <c r="G870" s="136"/>
      <c r="H870" s="136"/>
      <c r="I870" s="136"/>
      <c r="J870" s="136"/>
      <c r="K870" s="136"/>
      <c r="L870" s="137"/>
      <c r="M870" s="136"/>
      <c r="N870" s="136"/>
      <c r="O870" s="197"/>
      <c r="P870" s="6"/>
      <c r="Q870" s="6"/>
      <c r="R870" s="6"/>
      <c r="S870" s="6"/>
      <c r="T870" s="6"/>
      <c r="U870" s="6"/>
      <c r="V870" s="6"/>
      <c r="W870" s="6"/>
      <c r="X870" s="46"/>
      <c r="Y870" s="6"/>
      <c r="Z870" s="6"/>
      <c r="AA870" s="6"/>
      <c r="AB870" s="6"/>
      <c r="AC870" s="6"/>
      <c r="AD870" s="6"/>
    </row>
    <row r="871" ht="14.25" hidden="1" customHeight="1">
      <c r="A871" s="196"/>
      <c r="B871" s="7"/>
      <c r="C871" s="7"/>
      <c r="D871" s="7"/>
      <c r="E871" s="136"/>
      <c r="F871" s="136"/>
      <c r="G871" s="136"/>
      <c r="H871" s="136"/>
      <c r="I871" s="136"/>
      <c r="J871" s="136"/>
      <c r="K871" s="136"/>
      <c r="L871" s="137"/>
      <c r="M871" s="136"/>
      <c r="N871" s="136"/>
      <c r="O871" s="197"/>
      <c r="P871" s="6"/>
      <c r="Q871" s="6"/>
      <c r="R871" s="6"/>
      <c r="S871" s="6"/>
      <c r="T871" s="6"/>
      <c r="U871" s="6"/>
      <c r="V871" s="6"/>
      <c r="W871" s="6"/>
      <c r="X871" s="46"/>
      <c r="Y871" s="6"/>
      <c r="Z871" s="6"/>
      <c r="AA871" s="6"/>
      <c r="AB871" s="6"/>
      <c r="AC871" s="6"/>
      <c r="AD871" s="6"/>
    </row>
    <row r="872" ht="14.25" hidden="1" customHeight="1">
      <c r="A872" s="196"/>
      <c r="B872" s="7"/>
      <c r="C872" s="7"/>
      <c r="D872" s="7"/>
      <c r="E872" s="136"/>
      <c r="F872" s="136"/>
      <c r="G872" s="136"/>
      <c r="H872" s="136"/>
      <c r="I872" s="136"/>
      <c r="J872" s="136"/>
      <c r="K872" s="136"/>
      <c r="L872" s="137"/>
      <c r="M872" s="136"/>
      <c r="N872" s="136"/>
      <c r="O872" s="197"/>
      <c r="P872" s="6"/>
      <c r="Q872" s="6"/>
      <c r="R872" s="6"/>
      <c r="S872" s="6"/>
      <c r="T872" s="6"/>
      <c r="U872" s="6"/>
      <c r="V872" s="6"/>
      <c r="W872" s="6"/>
      <c r="X872" s="46"/>
      <c r="Y872" s="6"/>
      <c r="Z872" s="6"/>
      <c r="AA872" s="6"/>
      <c r="AB872" s="6"/>
      <c r="AC872" s="6"/>
      <c r="AD872" s="6"/>
    </row>
    <row r="873" ht="14.25" hidden="1" customHeight="1">
      <c r="A873" s="196"/>
      <c r="B873" s="7"/>
      <c r="C873" s="7"/>
      <c r="D873" s="7"/>
      <c r="E873" s="136"/>
      <c r="F873" s="136"/>
      <c r="G873" s="136"/>
      <c r="H873" s="136"/>
      <c r="I873" s="136"/>
      <c r="J873" s="136"/>
      <c r="K873" s="136"/>
      <c r="L873" s="137"/>
      <c r="M873" s="136"/>
      <c r="N873" s="136"/>
      <c r="O873" s="197"/>
      <c r="P873" s="6"/>
      <c r="Q873" s="6"/>
      <c r="R873" s="6"/>
      <c r="S873" s="6"/>
      <c r="T873" s="6"/>
      <c r="U873" s="6"/>
      <c r="V873" s="6"/>
      <c r="W873" s="6"/>
      <c r="X873" s="46"/>
      <c r="Y873" s="6"/>
      <c r="Z873" s="6"/>
      <c r="AA873" s="6"/>
      <c r="AB873" s="6"/>
      <c r="AC873" s="6"/>
      <c r="AD873" s="6"/>
    </row>
    <row r="874" ht="14.25" hidden="1" customHeight="1">
      <c r="A874" s="196"/>
      <c r="B874" s="7"/>
      <c r="C874" s="7"/>
      <c r="D874" s="7"/>
      <c r="E874" s="136"/>
      <c r="F874" s="136"/>
      <c r="G874" s="136"/>
      <c r="H874" s="136"/>
      <c r="I874" s="136"/>
      <c r="J874" s="136"/>
      <c r="K874" s="136"/>
      <c r="L874" s="137"/>
      <c r="M874" s="136"/>
      <c r="N874" s="136"/>
      <c r="O874" s="197"/>
      <c r="P874" s="6"/>
      <c r="Q874" s="6"/>
      <c r="R874" s="6"/>
      <c r="S874" s="6"/>
      <c r="T874" s="6"/>
      <c r="U874" s="6"/>
      <c r="V874" s="6"/>
      <c r="W874" s="6"/>
      <c r="X874" s="46"/>
      <c r="Y874" s="6"/>
      <c r="Z874" s="6"/>
      <c r="AA874" s="6"/>
      <c r="AB874" s="6"/>
      <c r="AC874" s="6"/>
      <c r="AD874" s="6"/>
    </row>
    <row r="875" ht="14.25" hidden="1" customHeight="1">
      <c r="A875" s="196"/>
      <c r="B875" s="7"/>
      <c r="C875" s="7"/>
      <c r="D875" s="7"/>
      <c r="E875" s="136"/>
      <c r="F875" s="136"/>
      <c r="G875" s="136"/>
      <c r="H875" s="136"/>
      <c r="I875" s="136"/>
      <c r="J875" s="136"/>
      <c r="K875" s="136"/>
      <c r="L875" s="137"/>
      <c r="M875" s="136"/>
      <c r="N875" s="136"/>
      <c r="O875" s="197"/>
      <c r="P875" s="6"/>
      <c r="Q875" s="6"/>
      <c r="R875" s="6"/>
      <c r="S875" s="6"/>
      <c r="T875" s="6"/>
      <c r="U875" s="6"/>
      <c r="V875" s="6"/>
      <c r="W875" s="6"/>
      <c r="X875" s="46"/>
      <c r="Y875" s="6"/>
      <c r="Z875" s="6"/>
      <c r="AA875" s="6"/>
      <c r="AB875" s="6"/>
      <c r="AC875" s="6"/>
      <c r="AD875" s="6"/>
    </row>
    <row r="876" ht="14.25" hidden="1" customHeight="1">
      <c r="A876" s="196"/>
      <c r="B876" s="7"/>
      <c r="C876" s="7"/>
      <c r="D876" s="7"/>
      <c r="E876" s="136"/>
      <c r="F876" s="136"/>
      <c r="G876" s="136"/>
      <c r="H876" s="136"/>
      <c r="I876" s="136"/>
      <c r="J876" s="136"/>
      <c r="K876" s="136"/>
      <c r="L876" s="137"/>
      <c r="M876" s="136"/>
      <c r="N876" s="136"/>
      <c r="O876" s="197"/>
      <c r="P876" s="6"/>
      <c r="Q876" s="6"/>
      <c r="R876" s="6"/>
      <c r="S876" s="6"/>
      <c r="T876" s="6"/>
      <c r="U876" s="6"/>
      <c r="V876" s="6"/>
      <c r="W876" s="6"/>
      <c r="X876" s="46"/>
      <c r="Y876" s="6"/>
      <c r="Z876" s="6"/>
      <c r="AA876" s="6"/>
      <c r="AB876" s="6"/>
      <c r="AC876" s="6"/>
      <c r="AD876" s="6"/>
    </row>
    <row r="877" ht="14.25" hidden="1" customHeight="1">
      <c r="A877" s="196"/>
      <c r="B877" s="7"/>
      <c r="C877" s="7"/>
      <c r="D877" s="7"/>
      <c r="E877" s="136"/>
      <c r="F877" s="136"/>
      <c r="G877" s="136"/>
      <c r="H877" s="136"/>
      <c r="I877" s="136"/>
      <c r="J877" s="136"/>
      <c r="K877" s="136"/>
      <c r="L877" s="137"/>
      <c r="M877" s="136"/>
      <c r="N877" s="136"/>
      <c r="O877" s="197"/>
      <c r="P877" s="6"/>
      <c r="Q877" s="6"/>
      <c r="R877" s="6"/>
      <c r="S877" s="6"/>
      <c r="T877" s="6"/>
      <c r="U877" s="6"/>
      <c r="V877" s="6"/>
      <c r="W877" s="6"/>
      <c r="X877" s="46"/>
      <c r="Y877" s="6"/>
      <c r="Z877" s="6"/>
      <c r="AA877" s="6"/>
      <c r="AB877" s="6"/>
      <c r="AC877" s="6"/>
      <c r="AD877" s="6"/>
    </row>
    <row r="878" ht="14.25" hidden="1" customHeight="1">
      <c r="A878" s="196"/>
      <c r="B878" s="7"/>
      <c r="C878" s="7"/>
      <c r="D878" s="7"/>
      <c r="E878" s="136"/>
      <c r="F878" s="136"/>
      <c r="G878" s="136"/>
      <c r="H878" s="136"/>
      <c r="I878" s="136"/>
      <c r="J878" s="136"/>
      <c r="K878" s="136"/>
      <c r="L878" s="137"/>
      <c r="M878" s="136"/>
      <c r="N878" s="136"/>
      <c r="O878" s="197"/>
      <c r="P878" s="6"/>
      <c r="Q878" s="6"/>
      <c r="R878" s="6"/>
      <c r="S878" s="6"/>
      <c r="T878" s="6"/>
      <c r="U878" s="6"/>
      <c r="V878" s="6"/>
      <c r="W878" s="6"/>
      <c r="X878" s="46"/>
      <c r="Y878" s="6"/>
      <c r="Z878" s="6"/>
      <c r="AA878" s="6"/>
      <c r="AB878" s="6"/>
      <c r="AC878" s="6"/>
      <c r="AD878" s="6"/>
    </row>
    <row r="879" ht="14.25" hidden="1" customHeight="1">
      <c r="A879" s="196"/>
      <c r="B879" s="7"/>
      <c r="C879" s="7"/>
      <c r="D879" s="7"/>
      <c r="E879" s="136"/>
      <c r="F879" s="136"/>
      <c r="G879" s="136"/>
      <c r="H879" s="136"/>
      <c r="I879" s="136"/>
      <c r="J879" s="136"/>
      <c r="K879" s="136"/>
      <c r="L879" s="137"/>
      <c r="M879" s="136"/>
      <c r="N879" s="136"/>
      <c r="O879" s="197"/>
      <c r="P879" s="6"/>
      <c r="Q879" s="6"/>
      <c r="R879" s="6"/>
      <c r="S879" s="6"/>
      <c r="T879" s="6"/>
      <c r="U879" s="6"/>
      <c r="V879" s="6"/>
      <c r="W879" s="6"/>
      <c r="X879" s="46"/>
      <c r="Y879" s="6"/>
      <c r="Z879" s="6"/>
      <c r="AA879" s="6"/>
      <c r="AB879" s="6"/>
      <c r="AC879" s="6"/>
      <c r="AD879" s="6"/>
    </row>
    <row r="880" ht="14.25" hidden="1" customHeight="1">
      <c r="A880" s="196"/>
      <c r="B880" s="7"/>
      <c r="C880" s="7"/>
      <c r="D880" s="7"/>
      <c r="E880" s="136"/>
      <c r="F880" s="136"/>
      <c r="G880" s="136"/>
      <c r="H880" s="136"/>
      <c r="I880" s="136"/>
      <c r="J880" s="136"/>
      <c r="K880" s="136"/>
      <c r="L880" s="137"/>
      <c r="M880" s="136"/>
      <c r="N880" s="136"/>
      <c r="O880" s="197"/>
      <c r="P880" s="6"/>
      <c r="Q880" s="6"/>
      <c r="R880" s="6"/>
      <c r="S880" s="6"/>
      <c r="T880" s="6"/>
      <c r="U880" s="6"/>
      <c r="V880" s="6"/>
      <c r="W880" s="6"/>
      <c r="X880" s="46"/>
      <c r="Y880" s="6"/>
      <c r="Z880" s="6"/>
      <c r="AA880" s="6"/>
      <c r="AB880" s="6"/>
      <c r="AC880" s="6"/>
      <c r="AD880" s="6"/>
    </row>
    <row r="881" ht="14.25" hidden="1" customHeight="1">
      <c r="A881" s="196"/>
      <c r="B881" s="7"/>
      <c r="C881" s="7"/>
      <c r="D881" s="7"/>
      <c r="E881" s="136"/>
      <c r="F881" s="136"/>
      <c r="G881" s="136"/>
      <c r="H881" s="136"/>
      <c r="I881" s="136"/>
      <c r="J881" s="136"/>
      <c r="K881" s="136"/>
      <c r="L881" s="137"/>
      <c r="M881" s="136"/>
      <c r="N881" s="136"/>
      <c r="O881" s="197"/>
      <c r="P881" s="6"/>
      <c r="Q881" s="6"/>
      <c r="R881" s="6"/>
      <c r="S881" s="6"/>
      <c r="T881" s="6"/>
      <c r="U881" s="6"/>
      <c r="V881" s="6"/>
      <c r="W881" s="6"/>
      <c r="X881" s="46"/>
      <c r="Y881" s="6"/>
      <c r="Z881" s="6"/>
      <c r="AA881" s="6"/>
      <c r="AB881" s="6"/>
      <c r="AC881" s="6"/>
      <c r="AD881" s="6"/>
    </row>
    <row r="882" ht="14.25" hidden="1" customHeight="1">
      <c r="A882" s="196"/>
      <c r="B882" s="7"/>
      <c r="C882" s="7"/>
      <c r="D882" s="7"/>
      <c r="E882" s="136"/>
      <c r="F882" s="136"/>
      <c r="G882" s="136"/>
      <c r="H882" s="136"/>
      <c r="I882" s="136"/>
      <c r="J882" s="136"/>
      <c r="K882" s="136"/>
      <c r="L882" s="137"/>
      <c r="M882" s="136"/>
      <c r="N882" s="136"/>
      <c r="O882" s="197"/>
      <c r="P882" s="6"/>
      <c r="Q882" s="6"/>
      <c r="R882" s="6"/>
      <c r="S882" s="6"/>
      <c r="T882" s="6"/>
      <c r="U882" s="6"/>
      <c r="V882" s="6"/>
      <c r="W882" s="6"/>
      <c r="X882" s="46"/>
      <c r="Y882" s="6"/>
      <c r="Z882" s="6"/>
      <c r="AA882" s="6"/>
      <c r="AB882" s="6"/>
      <c r="AC882" s="6"/>
      <c r="AD882" s="6"/>
    </row>
    <row r="883" ht="14.25" hidden="1" customHeight="1">
      <c r="A883" s="196"/>
      <c r="B883" s="7"/>
      <c r="C883" s="7"/>
      <c r="D883" s="7"/>
      <c r="E883" s="136"/>
      <c r="F883" s="136"/>
      <c r="G883" s="136"/>
      <c r="H883" s="136"/>
      <c r="I883" s="136"/>
      <c r="J883" s="136"/>
      <c r="K883" s="136"/>
      <c r="L883" s="137"/>
      <c r="M883" s="136"/>
      <c r="N883" s="136"/>
      <c r="O883" s="197"/>
      <c r="P883" s="6"/>
      <c r="Q883" s="6"/>
      <c r="R883" s="6"/>
      <c r="S883" s="6"/>
      <c r="T883" s="6"/>
      <c r="U883" s="6"/>
      <c r="V883" s="6"/>
      <c r="W883" s="6"/>
      <c r="X883" s="46"/>
      <c r="Y883" s="6"/>
      <c r="Z883" s="6"/>
      <c r="AA883" s="6"/>
      <c r="AB883" s="6"/>
      <c r="AC883" s="6"/>
      <c r="AD883" s="6"/>
    </row>
    <row r="884" ht="14.25" hidden="1" customHeight="1">
      <c r="A884" s="196"/>
      <c r="B884" s="7"/>
      <c r="C884" s="7"/>
      <c r="D884" s="7"/>
      <c r="E884" s="136"/>
      <c r="F884" s="136"/>
      <c r="G884" s="136"/>
      <c r="H884" s="136"/>
      <c r="I884" s="136"/>
      <c r="J884" s="136"/>
      <c r="K884" s="136"/>
      <c r="L884" s="137"/>
      <c r="M884" s="136"/>
      <c r="N884" s="136"/>
      <c r="O884" s="197"/>
      <c r="P884" s="6"/>
      <c r="Q884" s="6"/>
      <c r="R884" s="6"/>
      <c r="S884" s="6"/>
      <c r="T884" s="6"/>
      <c r="U884" s="6"/>
      <c r="V884" s="6"/>
      <c r="W884" s="6"/>
      <c r="X884" s="46"/>
      <c r="Y884" s="6"/>
      <c r="Z884" s="6"/>
      <c r="AA884" s="6"/>
      <c r="AB884" s="6"/>
      <c r="AC884" s="6"/>
      <c r="AD884" s="6"/>
    </row>
    <row r="885" ht="14.25" hidden="1" customHeight="1">
      <c r="A885" s="196"/>
      <c r="B885" s="7"/>
      <c r="C885" s="7"/>
      <c r="D885" s="7"/>
      <c r="E885" s="136"/>
      <c r="F885" s="136"/>
      <c r="G885" s="136"/>
      <c r="H885" s="136"/>
      <c r="I885" s="136"/>
      <c r="J885" s="136"/>
      <c r="K885" s="136"/>
      <c r="L885" s="137"/>
      <c r="M885" s="136"/>
      <c r="N885" s="136"/>
      <c r="O885" s="197"/>
      <c r="P885" s="6"/>
      <c r="Q885" s="6"/>
      <c r="R885" s="6"/>
      <c r="S885" s="6"/>
      <c r="T885" s="6"/>
      <c r="U885" s="6"/>
      <c r="V885" s="6"/>
      <c r="W885" s="6"/>
      <c r="X885" s="46"/>
      <c r="Y885" s="6"/>
      <c r="Z885" s="6"/>
      <c r="AA885" s="6"/>
      <c r="AB885" s="6"/>
      <c r="AC885" s="6"/>
      <c r="AD885" s="6"/>
    </row>
    <row r="886" ht="14.25" hidden="1" customHeight="1">
      <c r="A886" s="196"/>
      <c r="B886" s="7"/>
      <c r="C886" s="7"/>
      <c r="D886" s="7"/>
      <c r="E886" s="136"/>
      <c r="F886" s="136"/>
      <c r="G886" s="136"/>
      <c r="H886" s="136"/>
      <c r="I886" s="136"/>
      <c r="J886" s="136"/>
      <c r="K886" s="136"/>
      <c r="L886" s="137"/>
      <c r="M886" s="136"/>
      <c r="N886" s="136"/>
      <c r="O886" s="197"/>
      <c r="P886" s="6"/>
      <c r="Q886" s="6"/>
      <c r="R886" s="6"/>
      <c r="S886" s="6"/>
      <c r="T886" s="6"/>
      <c r="U886" s="6"/>
      <c r="V886" s="6"/>
      <c r="W886" s="6"/>
      <c r="X886" s="46"/>
      <c r="Y886" s="6"/>
      <c r="Z886" s="6"/>
      <c r="AA886" s="6"/>
      <c r="AB886" s="6"/>
      <c r="AC886" s="6"/>
      <c r="AD886" s="6"/>
    </row>
    <row r="887" ht="14.25" hidden="1" customHeight="1">
      <c r="A887" s="196"/>
      <c r="B887" s="7"/>
      <c r="C887" s="7"/>
      <c r="D887" s="7"/>
      <c r="E887" s="136"/>
      <c r="F887" s="136"/>
      <c r="G887" s="136"/>
      <c r="H887" s="136"/>
      <c r="I887" s="136"/>
      <c r="J887" s="136"/>
      <c r="K887" s="136"/>
      <c r="L887" s="137"/>
      <c r="M887" s="136"/>
      <c r="N887" s="136"/>
      <c r="O887" s="197"/>
      <c r="P887" s="6"/>
      <c r="Q887" s="6"/>
      <c r="R887" s="6"/>
      <c r="S887" s="6"/>
      <c r="T887" s="6"/>
      <c r="U887" s="6"/>
      <c r="V887" s="6"/>
      <c r="W887" s="6"/>
      <c r="X887" s="46"/>
      <c r="Y887" s="6"/>
      <c r="Z887" s="6"/>
      <c r="AA887" s="6"/>
      <c r="AB887" s="6"/>
      <c r="AC887" s="6"/>
      <c r="AD887" s="6"/>
    </row>
    <row r="888" ht="14.25" hidden="1" customHeight="1">
      <c r="A888" s="196"/>
      <c r="B888" s="7"/>
      <c r="C888" s="7"/>
      <c r="D888" s="7"/>
      <c r="E888" s="136"/>
      <c r="F888" s="136"/>
      <c r="G888" s="136"/>
      <c r="H888" s="136"/>
      <c r="I888" s="136"/>
      <c r="J888" s="136"/>
      <c r="K888" s="136"/>
      <c r="L888" s="137"/>
      <c r="M888" s="136"/>
      <c r="N888" s="136"/>
      <c r="O888" s="197"/>
      <c r="P888" s="6"/>
      <c r="Q888" s="6"/>
      <c r="R888" s="6"/>
      <c r="S888" s="6"/>
      <c r="T888" s="6"/>
      <c r="U888" s="6"/>
      <c r="V888" s="6"/>
      <c r="W888" s="6"/>
      <c r="X888" s="46"/>
      <c r="Y888" s="6"/>
      <c r="Z888" s="6"/>
      <c r="AA888" s="6"/>
      <c r="AB888" s="6"/>
      <c r="AC888" s="6"/>
      <c r="AD888" s="6"/>
    </row>
    <row r="889" ht="14.25" hidden="1" customHeight="1">
      <c r="A889" s="196"/>
      <c r="B889" s="7"/>
      <c r="C889" s="7"/>
      <c r="D889" s="7"/>
      <c r="E889" s="136"/>
      <c r="F889" s="136"/>
      <c r="G889" s="136"/>
      <c r="H889" s="136"/>
      <c r="I889" s="136"/>
      <c r="J889" s="136"/>
      <c r="K889" s="136"/>
      <c r="L889" s="137"/>
      <c r="M889" s="136"/>
      <c r="N889" s="136"/>
      <c r="O889" s="197"/>
      <c r="P889" s="6"/>
      <c r="Q889" s="6"/>
      <c r="R889" s="6"/>
      <c r="S889" s="6"/>
      <c r="T889" s="6"/>
      <c r="U889" s="6"/>
      <c r="V889" s="6"/>
      <c r="W889" s="6"/>
      <c r="X889" s="46"/>
      <c r="Y889" s="6"/>
      <c r="Z889" s="6"/>
      <c r="AA889" s="6"/>
      <c r="AB889" s="6"/>
      <c r="AC889" s="6"/>
      <c r="AD889" s="6"/>
    </row>
    <row r="890" ht="14.25" hidden="1" customHeight="1">
      <c r="A890" s="196"/>
      <c r="B890" s="7"/>
      <c r="C890" s="7"/>
      <c r="D890" s="7"/>
      <c r="E890" s="136"/>
      <c r="F890" s="136"/>
      <c r="G890" s="136"/>
      <c r="H890" s="136"/>
      <c r="I890" s="136"/>
      <c r="J890" s="136"/>
      <c r="K890" s="136"/>
      <c r="L890" s="137"/>
      <c r="M890" s="136"/>
      <c r="N890" s="136"/>
      <c r="O890" s="197"/>
      <c r="P890" s="6"/>
      <c r="Q890" s="6"/>
      <c r="R890" s="6"/>
      <c r="S890" s="6"/>
      <c r="T890" s="6"/>
      <c r="U890" s="6"/>
      <c r="V890" s="6"/>
      <c r="W890" s="6"/>
      <c r="X890" s="46"/>
      <c r="Y890" s="6"/>
      <c r="Z890" s="6"/>
      <c r="AA890" s="6"/>
      <c r="AB890" s="6"/>
      <c r="AC890" s="6"/>
      <c r="AD890" s="6"/>
    </row>
    <row r="891" ht="14.25" hidden="1" customHeight="1">
      <c r="A891" s="196"/>
      <c r="B891" s="7"/>
      <c r="C891" s="7"/>
      <c r="D891" s="7"/>
      <c r="E891" s="136"/>
      <c r="F891" s="136"/>
      <c r="G891" s="136"/>
      <c r="H891" s="136"/>
      <c r="I891" s="136"/>
      <c r="J891" s="136"/>
      <c r="K891" s="136"/>
      <c r="L891" s="137"/>
      <c r="M891" s="136"/>
      <c r="N891" s="136"/>
      <c r="O891" s="197"/>
      <c r="P891" s="6"/>
      <c r="Q891" s="6"/>
      <c r="R891" s="6"/>
      <c r="S891" s="6"/>
      <c r="T891" s="6"/>
      <c r="U891" s="6"/>
      <c r="V891" s="6"/>
      <c r="W891" s="6"/>
      <c r="X891" s="46"/>
      <c r="Y891" s="6"/>
      <c r="Z891" s="6"/>
      <c r="AA891" s="6"/>
      <c r="AB891" s="6"/>
      <c r="AC891" s="6"/>
      <c r="AD891" s="6"/>
    </row>
    <row r="892" ht="14.25" hidden="1" customHeight="1">
      <c r="A892" s="196"/>
      <c r="B892" s="7"/>
      <c r="C892" s="7"/>
      <c r="D892" s="7"/>
      <c r="E892" s="136"/>
      <c r="F892" s="136"/>
      <c r="G892" s="136"/>
      <c r="H892" s="136"/>
      <c r="I892" s="136"/>
      <c r="J892" s="136"/>
      <c r="K892" s="136"/>
      <c r="L892" s="137"/>
      <c r="M892" s="136"/>
      <c r="N892" s="136"/>
      <c r="O892" s="197"/>
      <c r="P892" s="6"/>
      <c r="Q892" s="6"/>
      <c r="R892" s="6"/>
      <c r="S892" s="6"/>
      <c r="T892" s="6"/>
      <c r="U892" s="6"/>
      <c r="V892" s="6"/>
      <c r="W892" s="6"/>
      <c r="X892" s="46"/>
      <c r="Y892" s="6"/>
      <c r="Z892" s="6"/>
      <c r="AA892" s="6"/>
      <c r="AB892" s="6"/>
      <c r="AC892" s="6"/>
      <c r="AD892" s="6"/>
    </row>
    <row r="893" ht="14.25" hidden="1" customHeight="1">
      <c r="A893" s="196"/>
      <c r="B893" s="7"/>
      <c r="C893" s="7"/>
      <c r="D893" s="7"/>
      <c r="E893" s="136"/>
      <c r="F893" s="136"/>
      <c r="G893" s="136"/>
      <c r="H893" s="136"/>
      <c r="I893" s="136"/>
      <c r="J893" s="136"/>
      <c r="K893" s="136"/>
      <c r="L893" s="137"/>
      <c r="M893" s="136"/>
      <c r="N893" s="136"/>
      <c r="O893" s="197"/>
      <c r="P893" s="6"/>
      <c r="Q893" s="6"/>
      <c r="R893" s="6"/>
      <c r="S893" s="6"/>
      <c r="T893" s="6"/>
      <c r="U893" s="6"/>
      <c r="V893" s="6"/>
      <c r="W893" s="6"/>
      <c r="X893" s="46"/>
      <c r="Y893" s="6"/>
      <c r="Z893" s="6"/>
      <c r="AA893" s="6"/>
      <c r="AB893" s="6"/>
      <c r="AC893" s="6"/>
      <c r="AD893" s="6"/>
    </row>
    <row r="894" ht="14.25" hidden="1" customHeight="1">
      <c r="A894" s="196"/>
      <c r="B894" s="7"/>
      <c r="C894" s="7"/>
      <c r="D894" s="7"/>
      <c r="E894" s="136"/>
      <c r="F894" s="136"/>
      <c r="G894" s="136"/>
      <c r="H894" s="136"/>
      <c r="I894" s="136"/>
      <c r="J894" s="136"/>
      <c r="K894" s="136"/>
      <c r="L894" s="137"/>
      <c r="M894" s="136"/>
      <c r="N894" s="136"/>
      <c r="O894" s="197"/>
      <c r="P894" s="6"/>
      <c r="Q894" s="6"/>
      <c r="R894" s="6"/>
      <c r="S894" s="6"/>
      <c r="T894" s="6"/>
      <c r="U894" s="6"/>
      <c r="V894" s="6"/>
      <c r="W894" s="6"/>
      <c r="X894" s="46"/>
      <c r="Y894" s="6"/>
      <c r="Z894" s="6"/>
      <c r="AA894" s="6"/>
      <c r="AB894" s="6"/>
      <c r="AC894" s="6"/>
      <c r="AD894" s="6"/>
    </row>
    <row r="895" ht="14.25" hidden="1" customHeight="1">
      <c r="A895" s="196"/>
      <c r="B895" s="7"/>
      <c r="C895" s="7"/>
      <c r="D895" s="7"/>
      <c r="E895" s="136"/>
      <c r="F895" s="136"/>
      <c r="G895" s="136"/>
      <c r="H895" s="136"/>
      <c r="I895" s="136"/>
      <c r="J895" s="136"/>
      <c r="K895" s="136"/>
      <c r="L895" s="137"/>
      <c r="M895" s="136"/>
      <c r="N895" s="136"/>
      <c r="O895" s="197"/>
      <c r="P895" s="6"/>
      <c r="Q895" s="6"/>
      <c r="R895" s="6"/>
      <c r="S895" s="6"/>
      <c r="T895" s="6"/>
      <c r="U895" s="6"/>
      <c r="V895" s="6"/>
      <c r="W895" s="6"/>
      <c r="X895" s="46"/>
      <c r="Y895" s="6"/>
      <c r="Z895" s="6"/>
      <c r="AA895" s="6"/>
      <c r="AB895" s="6"/>
      <c r="AC895" s="6"/>
      <c r="AD895" s="6"/>
    </row>
    <row r="896" ht="14.25" hidden="1" customHeight="1">
      <c r="A896" s="196"/>
      <c r="B896" s="7"/>
      <c r="C896" s="7"/>
      <c r="D896" s="7"/>
      <c r="E896" s="136"/>
      <c r="F896" s="136"/>
      <c r="G896" s="136"/>
      <c r="H896" s="136"/>
      <c r="I896" s="136"/>
      <c r="J896" s="136"/>
      <c r="K896" s="136"/>
      <c r="L896" s="137"/>
      <c r="M896" s="136"/>
      <c r="N896" s="136"/>
      <c r="O896" s="197"/>
      <c r="P896" s="6"/>
      <c r="Q896" s="6"/>
      <c r="R896" s="6"/>
      <c r="S896" s="6"/>
      <c r="T896" s="6"/>
      <c r="U896" s="6"/>
      <c r="V896" s="6"/>
      <c r="W896" s="6"/>
      <c r="X896" s="46"/>
      <c r="Y896" s="6"/>
      <c r="Z896" s="6"/>
      <c r="AA896" s="6"/>
      <c r="AB896" s="6"/>
      <c r="AC896" s="6"/>
      <c r="AD896" s="6"/>
    </row>
    <row r="897" ht="14.25" hidden="1" customHeight="1">
      <c r="A897" s="196"/>
      <c r="B897" s="7"/>
      <c r="C897" s="7"/>
      <c r="D897" s="7"/>
      <c r="E897" s="136"/>
      <c r="F897" s="136"/>
      <c r="G897" s="136"/>
      <c r="H897" s="136"/>
      <c r="I897" s="136"/>
      <c r="J897" s="136"/>
      <c r="K897" s="136"/>
      <c r="L897" s="137"/>
      <c r="M897" s="136"/>
      <c r="N897" s="136"/>
      <c r="O897" s="197"/>
      <c r="P897" s="6"/>
      <c r="Q897" s="6"/>
      <c r="R897" s="6"/>
      <c r="S897" s="6"/>
      <c r="T897" s="6"/>
      <c r="U897" s="6"/>
      <c r="V897" s="6"/>
      <c r="W897" s="6"/>
      <c r="X897" s="46"/>
      <c r="Y897" s="6"/>
      <c r="Z897" s="6"/>
      <c r="AA897" s="6"/>
      <c r="AB897" s="6"/>
      <c r="AC897" s="6"/>
      <c r="AD897" s="6"/>
    </row>
    <row r="898" ht="14.25" hidden="1" customHeight="1">
      <c r="A898" s="196"/>
      <c r="B898" s="7"/>
      <c r="C898" s="7"/>
      <c r="D898" s="7"/>
      <c r="E898" s="136"/>
      <c r="F898" s="136"/>
      <c r="G898" s="136"/>
      <c r="H898" s="136"/>
      <c r="I898" s="136"/>
      <c r="J898" s="136"/>
      <c r="K898" s="136"/>
      <c r="L898" s="137"/>
      <c r="M898" s="136"/>
      <c r="N898" s="136"/>
      <c r="O898" s="197"/>
      <c r="P898" s="6"/>
      <c r="Q898" s="6"/>
      <c r="R898" s="6"/>
      <c r="S898" s="6"/>
      <c r="T898" s="6"/>
      <c r="U898" s="6"/>
      <c r="V898" s="6"/>
      <c r="W898" s="6"/>
      <c r="X898" s="46"/>
      <c r="Y898" s="6"/>
      <c r="Z898" s="6"/>
      <c r="AA898" s="6"/>
      <c r="AB898" s="6"/>
      <c r="AC898" s="6"/>
      <c r="AD898" s="6"/>
    </row>
    <row r="899" ht="14.25" hidden="1" customHeight="1">
      <c r="A899" s="196"/>
      <c r="B899" s="7"/>
      <c r="C899" s="7"/>
      <c r="D899" s="7"/>
      <c r="E899" s="136"/>
      <c r="F899" s="136"/>
      <c r="G899" s="136"/>
      <c r="H899" s="136"/>
      <c r="I899" s="136"/>
      <c r="J899" s="136"/>
      <c r="K899" s="136"/>
      <c r="L899" s="137"/>
      <c r="M899" s="136"/>
      <c r="N899" s="136"/>
      <c r="O899" s="197"/>
      <c r="P899" s="6"/>
      <c r="Q899" s="6"/>
      <c r="R899" s="6"/>
      <c r="S899" s="6"/>
      <c r="T899" s="6"/>
      <c r="U899" s="6"/>
      <c r="V899" s="6"/>
      <c r="W899" s="6"/>
      <c r="X899" s="46"/>
      <c r="Y899" s="6"/>
      <c r="Z899" s="6"/>
      <c r="AA899" s="6"/>
      <c r="AB899" s="6"/>
      <c r="AC899" s="6"/>
      <c r="AD899" s="6"/>
    </row>
    <row r="900" ht="14.25" hidden="1" customHeight="1">
      <c r="A900" s="196"/>
      <c r="B900" s="7"/>
      <c r="C900" s="7"/>
      <c r="D900" s="7"/>
      <c r="E900" s="136"/>
      <c r="F900" s="136"/>
      <c r="G900" s="136"/>
      <c r="H900" s="136"/>
      <c r="I900" s="136"/>
      <c r="J900" s="136"/>
      <c r="K900" s="136"/>
      <c r="L900" s="137"/>
      <c r="M900" s="136"/>
      <c r="N900" s="136"/>
      <c r="O900" s="197"/>
      <c r="P900" s="6"/>
      <c r="Q900" s="6"/>
      <c r="R900" s="6"/>
      <c r="S900" s="6"/>
      <c r="T900" s="6"/>
      <c r="U900" s="6"/>
      <c r="V900" s="6"/>
      <c r="W900" s="6"/>
      <c r="X900" s="46"/>
      <c r="Y900" s="6"/>
      <c r="Z900" s="6"/>
      <c r="AA900" s="6"/>
      <c r="AB900" s="6"/>
      <c r="AC900" s="6"/>
      <c r="AD900" s="6"/>
    </row>
    <row r="901" ht="14.25" hidden="1" customHeight="1">
      <c r="A901" s="196"/>
      <c r="B901" s="7"/>
      <c r="C901" s="7"/>
      <c r="D901" s="7"/>
      <c r="E901" s="136"/>
      <c r="F901" s="136"/>
      <c r="G901" s="136"/>
      <c r="H901" s="136"/>
      <c r="I901" s="136"/>
      <c r="J901" s="136"/>
      <c r="K901" s="136"/>
      <c r="L901" s="137"/>
      <c r="M901" s="136"/>
      <c r="N901" s="136"/>
      <c r="O901" s="197"/>
      <c r="P901" s="6"/>
      <c r="Q901" s="6"/>
      <c r="R901" s="6"/>
      <c r="S901" s="6"/>
      <c r="T901" s="6"/>
      <c r="U901" s="6"/>
      <c r="V901" s="6"/>
      <c r="W901" s="6"/>
      <c r="X901" s="46"/>
      <c r="Y901" s="6"/>
      <c r="Z901" s="6"/>
      <c r="AA901" s="6"/>
      <c r="AB901" s="6"/>
      <c r="AC901" s="6"/>
      <c r="AD901" s="6"/>
    </row>
    <row r="902" ht="14.25" hidden="1" customHeight="1">
      <c r="A902" s="196"/>
      <c r="B902" s="7"/>
      <c r="C902" s="7"/>
      <c r="D902" s="7"/>
      <c r="E902" s="136"/>
      <c r="F902" s="136"/>
      <c r="G902" s="136"/>
      <c r="H902" s="136"/>
      <c r="I902" s="136"/>
      <c r="J902" s="136"/>
      <c r="K902" s="136"/>
      <c r="L902" s="137"/>
      <c r="M902" s="136"/>
      <c r="N902" s="136"/>
      <c r="O902" s="197"/>
      <c r="P902" s="6"/>
      <c r="Q902" s="6"/>
      <c r="R902" s="6"/>
      <c r="S902" s="6"/>
      <c r="T902" s="6"/>
      <c r="U902" s="6"/>
      <c r="V902" s="6"/>
      <c r="W902" s="6"/>
      <c r="X902" s="46"/>
      <c r="Y902" s="6"/>
      <c r="Z902" s="6"/>
      <c r="AA902" s="6"/>
      <c r="AB902" s="6"/>
      <c r="AC902" s="6"/>
      <c r="AD902" s="6"/>
    </row>
    <row r="903" ht="14.25" hidden="1" customHeight="1">
      <c r="A903" s="196"/>
      <c r="B903" s="7"/>
      <c r="C903" s="7"/>
      <c r="D903" s="7"/>
      <c r="E903" s="136"/>
      <c r="F903" s="136"/>
      <c r="G903" s="136"/>
      <c r="H903" s="136"/>
      <c r="I903" s="136"/>
      <c r="J903" s="136"/>
      <c r="K903" s="136"/>
      <c r="L903" s="137"/>
      <c r="M903" s="136"/>
      <c r="N903" s="136"/>
      <c r="O903" s="197"/>
      <c r="P903" s="6"/>
      <c r="Q903" s="6"/>
      <c r="R903" s="6"/>
      <c r="S903" s="6"/>
      <c r="T903" s="6"/>
      <c r="U903" s="6"/>
      <c r="V903" s="6"/>
      <c r="W903" s="6"/>
      <c r="X903" s="46"/>
      <c r="Y903" s="6"/>
      <c r="Z903" s="6"/>
      <c r="AA903" s="6"/>
      <c r="AB903" s="6"/>
      <c r="AC903" s="6"/>
      <c r="AD903" s="6"/>
    </row>
    <row r="904" ht="14.25" hidden="1" customHeight="1">
      <c r="A904" s="196"/>
      <c r="B904" s="7"/>
      <c r="C904" s="7"/>
      <c r="D904" s="7"/>
      <c r="E904" s="136"/>
      <c r="F904" s="136"/>
      <c r="G904" s="136"/>
      <c r="H904" s="136"/>
      <c r="I904" s="136"/>
      <c r="J904" s="136"/>
      <c r="K904" s="136"/>
      <c r="L904" s="137"/>
      <c r="M904" s="136"/>
      <c r="N904" s="136"/>
      <c r="O904" s="197"/>
      <c r="P904" s="6"/>
      <c r="Q904" s="6"/>
      <c r="R904" s="6"/>
      <c r="S904" s="6"/>
      <c r="T904" s="6"/>
      <c r="U904" s="6"/>
      <c r="V904" s="6"/>
      <c r="W904" s="6"/>
      <c r="X904" s="46"/>
      <c r="Y904" s="6"/>
      <c r="Z904" s="6"/>
      <c r="AA904" s="6"/>
      <c r="AB904" s="6"/>
      <c r="AC904" s="6"/>
      <c r="AD904" s="6"/>
    </row>
    <row r="905" ht="14.25" hidden="1" customHeight="1">
      <c r="A905" s="196"/>
      <c r="B905" s="7"/>
      <c r="C905" s="7"/>
      <c r="D905" s="7"/>
      <c r="E905" s="136"/>
      <c r="F905" s="136"/>
      <c r="G905" s="136"/>
      <c r="H905" s="136"/>
      <c r="I905" s="136"/>
      <c r="J905" s="136"/>
      <c r="K905" s="136"/>
      <c r="L905" s="137"/>
      <c r="M905" s="136"/>
      <c r="N905" s="136"/>
      <c r="O905" s="197"/>
      <c r="P905" s="6"/>
      <c r="Q905" s="6"/>
      <c r="R905" s="6"/>
      <c r="S905" s="6"/>
      <c r="T905" s="6"/>
      <c r="U905" s="6"/>
      <c r="V905" s="6"/>
      <c r="W905" s="6"/>
      <c r="X905" s="46"/>
      <c r="Y905" s="6"/>
      <c r="Z905" s="6"/>
      <c r="AA905" s="6"/>
      <c r="AB905" s="6"/>
      <c r="AC905" s="6"/>
      <c r="AD905" s="6"/>
    </row>
    <row r="906" ht="14.25" hidden="1" customHeight="1">
      <c r="A906" s="196"/>
      <c r="B906" s="7"/>
      <c r="C906" s="7"/>
      <c r="D906" s="7"/>
      <c r="E906" s="136"/>
      <c r="F906" s="136"/>
      <c r="G906" s="136"/>
      <c r="H906" s="136"/>
      <c r="I906" s="136"/>
      <c r="J906" s="136"/>
      <c r="K906" s="136"/>
      <c r="L906" s="137"/>
      <c r="M906" s="136"/>
      <c r="N906" s="136"/>
      <c r="O906" s="197"/>
      <c r="P906" s="6"/>
      <c r="Q906" s="6"/>
      <c r="R906" s="6"/>
      <c r="S906" s="6"/>
      <c r="T906" s="6"/>
      <c r="U906" s="6"/>
      <c r="V906" s="6"/>
      <c r="W906" s="6"/>
      <c r="X906" s="46"/>
      <c r="Y906" s="6"/>
      <c r="Z906" s="6"/>
      <c r="AA906" s="6"/>
      <c r="AB906" s="6"/>
      <c r="AC906" s="6"/>
      <c r="AD906" s="6"/>
    </row>
    <row r="907" ht="14.25" hidden="1" customHeight="1">
      <c r="A907" s="196"/>
      <c r="B907" s="7"/>
      <c r="C907" s="7"/>
      <c r="D907" s="7"/>
      <c r="E907" s="136"/>
      <c r="F907" s="136"/>
      <c r="G907" s="136"/>
      <c r="H907" s="136"/>
      <c r="I907" s="136"/>
      <c r="J907" s="136"/>
      <c r="K907" s="136"/>
      <c r="L907" s="137"/>
      <c r="M907" s="136"/>
      <c r="N907" s="136"/>
      <c r="O907" s="197"/>
      <c r="P907" s="6"/>
      <c r="Q907" s="6"/>
      <c r="R907" s="6"/>
      <c r="S907" s="6"/>
      <c r="T907" s="6"/>
      <c r="U907" s="6"/>
      <c r="V907" s="6"/>
      <c r="W907" s="6"/>
      <c r="X907" s="46"/>
      <c r="Y907" s="6"/>
      <c r="Z907" s="6"/>
      <c r="AA907" s="6"/>
      <c r="AB907" s="6"/>
      <c r="AC907" s="6"/>
      <c r="AD907" s="6"/>
    </row>
    <row r="908" ht="14.25" hidden="1" customHeight="1">
      <c r="A908" s="196"/>
      <c r="B908" s="7"/>
      <c r="C908" s="7"/>
      <c r="D908" s="7"/>
      <c r="E908" s="136"/>
      <c r="F908" s="136"/>
      <c r="G908" s="136"/>
      <c r="H908" s="136"/>
      <c r="I908" s="136"/>
      <c r="J908" s="136"/>
      <c r="K908" s="136"/>
      <c r="L908" s="137"/>
      <c r="M908" s="136"/>
      <c r="N908" s="136"/>
      <c r="O908" s="197"/>
      <c r="P908" s="6"/>
      <c r="Q908" s="6"/>
      <c r="R908" s="6"/>
      <c r="S908" s="6"/>
      <c r="T908" s="6"/>
      <c r="U908" s="6"/>
      <c r="V908" s="6"/>
      <c r="W908" s="6"/>
      <c r="X908" s="46"/>
      <c r="Y908" s="6"/>
      <c r="Z908" s="6"/>
      <c r="AA908" s="6"/>
      <c r="AB908" s="6"/>
      <c r="AC908" s="6"/>
      <c r="AD908" s="6"/>
    </row>
    <row r="909" ht="14.25" hidden="1" customHeight="1">
      <c r="A909" s="196"/>
      <c r="B909" s="7"/>
      <c r="C909" s="7"/>
      <c r="D909" s="7"/>
      <c r="E909" s="136"/>
      <c r="F909" s="136"/>
      <c r="G909" s="136"/>
      <c r="H909" s="136"/>
      <c r="I909" s="136"/>
      <c r="J909" s="136"/>
      <c r="K909" s="136"/>
      <c r="L909" s="137"/>
      <c r="M909" s="136"/>
      <c r="N909" s="136"/>
      <c r="O909" s="197"/>
      <c r="P909" s="6"/>
      <c r="Q909" s="6"/>
      <c r="R909" s="6"/>
      <c r="S909" s="6"/>
      <c r="T909" s="6"/>
      <c r="U909" s="6"/>
      <c r="V909" s="6"/>
      <c r="W909" s="6"/>
      <c r="X909" s="46"/>
      <c r="Y909" s="6"/>
      <c r="Z909" s="6"/>
      <c r="AA909" s="6"/>
      <c r="AB909" s="6"/>
      <c r="AC909" s="6"/>
      <c r="AD909" s="6"/>
    </row>
    <row r="910" ht="14.25" hidden="1" customHeight="1">
      <c r="A910" s="196"/>
      <c r="B910" s="7"/>
      <c r="C910" s="7"/>
      <c r="D910" s="7"/>
      <c r="E910" s="136"/>
      <c r="F910" s="136"/>
      <c r="G910" s="136"/>
      <c r="H910" s="136"/>
      <c r="I910" s="136"/>
      <c r="J910" s="136"/>
      <c r="K910" s="136"/>
      <c r="L910" s="137"/>
      <c r="M910" s="136"/>
      <c r="N910" s="136"/>
      <c r="O910" s="197"/>
      <c r="P910" s="6"/>
      <c r="Q910" s="6"/>
      <c r="R910" s="6"/>
      <c r="S910" s="6"/>
      <c r="T910" s="6"/>
      <c r="U910" s="6"/>
      <c r="V910" s="6"/>
      <c r="W910" s="6"/>
      <c r="X910" s="46"/>
      <c r="Y910" s="6"/>
      <c r="Z910" s="6"/>
      <c r="AA910" s="6"/>
      <c r="AB910" s="6"/>
      <c r="AC910" s="6"/>
      <c r="AD910" s="6"/>
    </row>
    <row r="911" ht="14.25" hidden="1" customHeight="1">
      <c r="A911" s="196"/>
      <c r="B911" s="7"/>
      <c r="C911" s="7"/>
      <c r="D911" s="7"/>
      <c r="E911" s="136"/>
      <c r="F911" s="136"/>
      <c r="G911" s="136"/>
      <c r="H911" s="136"/>
      <c r="I911" s="136"/>
      <c r="J911" s="136"/>
      <c r="K911" s="136"/>
      <c r="L911" s="137"/>
      <c r="M911" s="136"/>
      <c r="N911" s="136"/>
      <c r="O911" s="197"/>
      <c r="P911" s="6"/>
      <c r="Q911" s="6"/>
      <c r="R911" s="6"/>
      <c r="S911" s="6"/>
      <c r="T911" s="6"/>
      <c r="U911" s="6"/>
      <c r="V911" s="6"/>
      <c r="W911" s="6"/>
      <c r="X911" s="46"/>
      <c r="Y911" s="6"/>
      <c r="Z911" s="6"/>
      <c r="AA911" s="6"/>
      <c r="AB911" s="6"/>
      <c r="AC911" s="6"/>
      <c r="AD911" s="6"/>
    </row>
    <row r="912" ht="14.25" hidden="1" customHeight="1">
      <c r="A912" s="196"/>
      <c r="B912" s="7"/>
      <c r="C912" s="7"/>
      <c r="D912" s="7"/>
      <c r="E912" s="136"/>
      <c r="F912" s="136"/>
      <c r="G912" s="136"/>
      <c r="H912" s="136"/>
      <c r="I912" s="136"/>
      <c r="J912" s="136"/>
      <c r="K912" s="136"/>
      <c r="L912" s="137"/>
      <c r="M912" s="136"/>
      <c r="N912" s="136"/>
      <c r="O912" s="197"/>
      <c r="P912" s="6"/>
      <c r="Q912" s="6"/>
      <c r="R912" s="6"/>
      <c r="S912" s="6"/>
      <c r="T912" s="6"/>
      <c r="U912" s="6"/>
      <c r="V912" s="6"/>
      <c r="W912" s="6"/>
      <c r="X912" s="46"/>
      <c r="Y912" s="6"/>
      <c r="Z912" s="6"/>
      <c r="AA912" s="6"/>
      <c r="AB912" s="6"/>
      <c r="AC912" s="6"/>
      <c r="AD912" s="6"/>
    </row>
    <row r="913" ht="14.25" hidden="1" customHeight="1">
      <c r="A913" s="196"/>
      <c r="B913" s="7"/>
      <c r="C913" s="7"/>
      <c r="D913" s="7"/>
      <c r="E913" s="136"/>
      <c r="F913" s="136"/>
      <c r="G913" s="136"/>
      <c r="H913" s="136"/>
      <c r="I913" s="136"/>
      <c r="J913" s="136"/>
      <c r="K913" s="136"/>
      <c r="L913" s="137"/>
      <c r="M913" s="136"/>
      <c r="N913" s="136"/>
      <c r="O913" s="197"/>
      <c r="P913" s="6"/>
      <c r="Q913" s="6"/>
      <c r="R913" s="6"/>
      <c r="S913" s="6"/>
      <c r="T913" s="6"/>
      <c r="U913" s="6"/>
      <c r="V913" s="6"/>
      <c r="W913" s="6"/>
      <c r="X913" s="46"/>
      <c r="Y913" s="6"/>
      <c r="Z913" s="6"/>
      <c r="AA913" s="6"/>
      <c r="AB913" s="6"/>
      <c r="AC913" s="6"/>
      <c r="AD913" s="6"/>
    </row>
    <row r="914" ht="14.25" hidden="1" customHeight="1">
      <c r="A914" s="196"/>
      <c r="B914" s="7"/>
      <c r="C914" s="7"/>
      <c r="D914" s="7"/>
      <c r="E914" s="136"/>
      <c r="F914" s="136"/>
      <c r="G914" s="136"/>
      <c r="H914" s="136"/>
      <c r="I914" s="136"/>
      <c r="J914" s="136"/>
      <c r="K914" s="136"/>
      <c r="L914" s="137"/>
      <c r="M914" s="136"/>
      <c r="N914" s="136"/>
      <c r="O914" s="197"/>
      <c r="P914" s="6"/>
      <c r="Q914" s="6"/>
      <c r="R914" s="6"/>
      <c r="S914" s="6"/>
      <c r="T914" s="6"/>
      <c r="U914" s="6"/>
      <c r="V914" s="6"/>
      <c r="W914" s="6"/>
      <c r="X914" s="46"/>
      <c r="Y914" s="6"/>
      <c r="Z914" s="6"/>
      <c r="AA914" s="6"/>
      <c r="AB914" s="6"/>
      <c r="AC914" s="6"/>
      <c r="AD914" s="6"/>
    </row>
    <row r="915" ht="14.25" hidden="1" customHeight="1">
      <c r="A915" s="196"/>
      <c r="B915" s="7"/>
      <c r="C915" s="7"/>
      <c r="D915" s="7"/>
      <c r="E915" s="136"/>
      <c r="F915" s="136"/>
      <c r="G915" s="136"/>
      <c r="H915" s="136"/>
      <c r="I915" s="136"/>
      <c r="J915" s="136"/>
      <c r="K915" s="136"/>
      <c r="L915" s="137"/>
      <c r="M915" s="136"/>
      <c r="N915" s="136"/>
      <c r="O915" s="197"/>
      <c r="P915" s="6"/>
      <c r="Q915" s="6"/>
      <c r="R915" s="6"/>
      <c r="S915" s="6"/>
      <c r="T915" s="6"/>
      <c r="U915" s="6"/>
      <c r="V915" s="6"/>
      <c r="W915" s="6"/>
      <c r="X915" s="46"/>
      <c r="Y915" s="6"/>
      <c r="Z915" s="6"/>
      <c r="AA915" s="6"/>
      <c r="AB915" s="6"/>
      <c r="AC915" s="6"/>
      <c r="AD915" s="6"/>
    </row>
    <row r="916" ht="14.25" hidden="1" customHeight="1">
      <c r="A916" s="196"/>
      <c r="B916" s="7"/>
      <c r="C916" s="7"/>
      <c r="D916" s="7"/>
      <c r="E916" s="136"/>
      <c r="F916" s="136"/>
      <c r="G916" s="136"/>
      <c r="H916" s="136"/>
      <c r="I916" s="136"/>
      <c r="J916" s="136"/>
      <c r="K916" s="136"/>
      <c r="L916" s="137"/>
      <c r="M916" s="136"/>
      <c r="N916" s="136"/>
      <c r="O916" s="197"/>
      <c r="P916" s="6"/>
      <c r="Q916" s="6"/>
      <c r="R916" s="6"/>
      <c r="S916" s="6"/>
      <c r="T916" s="6"/>
      <c r="U916" s="6"/>
      <c r="V916" s="6"/>
      <c r="W916" s="6"/>
      <c r="X916" s="46"/>
      <c r="Y916" s="6"/>
      <c r="Z916" s="6"/>
      <c r="AA916" s="6"/>
      <c r="AB916" s="6"/>
      <c r="AC916" s="6"/>
      <c r="AD916" s="6"/>
    </row>
    <row r="917" ht="14.25" hidden="1" customHeight="1">
      <c r="A917" s="196"/>
      <c r="B917" s="7"/>
      <c r="C917" s="7"/>
      <c r="D917" s="7"/>
      <c r="E917" s="136"/>
      <c r="F917" s="136"/>
      <c r="G917" s="136"/>
      <c r="H917" s="136"/>
      <c r="I917" s="136"/>
      <c r="J917" s="136"/>
      <c r="K917" s="136"/>
      <c r="L917" s="137"/>
      <c r="M917" s="136"/>
      <c r="N917" s="136"/>
      <c r="O917" s="197"/>
      <c r="P917" s="6"/>
      <c r="Q917" s="6"/>
      <c r="R917" s="6"/>
      <c r="S917" s="6"/>
      <c r="T917" s="6"/>
      <c r="U917" s="6"/>
      <c r="V917" s="6"/>
      <c r="W917" s="6"/>
      <c r="X917" s="46"/>
      <c r="Y917" s="6"/>
      <c r="Z917" s="6"/>
      <c r="AA917" s="6"/>
      <c r="AB917" s="6"/>
      <c r="AC917" s="6"/>
      <c r="AD917" s="6"/>
    </row>
    <row r="918" ht="14.25" hidden="1" customHeight="1">
      <c r="A918" s="196"/>
      <c r="B918" s="7"/>
      <c r="C918" s="7"/>
      <c r="D918" s="7"/>
      <c r="E918" s="136"/>
      <c r="F918" s="136"/>
      <c r="G918" s="136"/>
      <c r="H918" s="136"/>
      <c r="I918" s="136"/>
      <c r="J918" s="136"/>
      <c r="K918" s="136"/>
      <c r="L918" s="137"/>
      <c r="M918" s="136"/>
      <c r="N918" s="136"/>
      <c r="O918" s="197"/>
      <c r="P918" s="6"/>
      <c r="Q918" s="6"/>
      <c r="R918" s="6"/>
      <c r="S918" s="6"/>
      <c r="T918" s="6"/>
      <c r="U918" s="6"/>
      <c r="V918" s="6"/>
      <c r="W918" s="6"/>
      <c r="X918" s="46"/>
      <c r="Y918" s="6"/>
      <c r="Z918" s="6"/>
      <c r="AA918" s="6"/>
      <c r="AB918" s="6"/>
      <c r="AC918" s="6"/>
      <c r="AD918" s="6"/>
    </row>
    <row r="919" ht="14.25" hidden="1" customHeight="1">
      <c r="A919" s="196"/>
      <c r="B919" s="7"/>
      <c r="C919" s="7"/>
      <c r="D919" s="7"/>
      <c r="E919" s="136"/>
      <c r="F919" s="136"/>
      <c r="G919" s="136"/>
      <c r="H919" s="136"/>
      <c r="I919" s="136"/>
      <c r="J919" s="136"/>
      <c r="K919" s="136"/>
      <c r="L919" s="137"/>
      <c r="M919" s="136"/>
      <c r="N919" s="136"/>
      <c r="O919" s="197"/>
      <c r="P919" s="6"/>
      <c r="Q919" s="6"/>
      <c r="R919" s="6"/>
      <c r="S919" s="6"/>
      <c r="T919" s="6"/>
      <c r="U919" s="6"/>
      <c r="V919" s="6"/>
      <c r="W919" s="6"/>
      <c r="X919" s="46"/>
      <c r="Y919" s="6"/>
      <c r="Z919" s="6"/>
      <c r="AA919" s="6"/>
      <c r="AB919" s="6"/>
      <c r="AC919" s="6"/>
      <c r="AD919" s="6"/>
    </row>
    <row r="920" ht="14.25" hidden="1" customHeight="1">
      <c r="A920" s="196"/>
      <c r="B920" s="7"/>
      <c r="C920" s="7"/>
      <c r="D920" s="7"/>
      <c r="E920" s="136"/>
      <c r="F920" s="136"/>
      <c r="G920" s="136"/>
      <c r="H920" s="136"/>
      <c r="I920" s="136"/>
      <c r="J920" s="136"/>
      <c r="K920" s="136"/>
      <c r="L920" s="137"/>
      <c r="M920" s="136"/>
      <c r="N920" s="136"/>
      <c r="O920" s="197"/>
      <c r="P920" s="6"/>
      <c r="Q920" s="6"/>
      <c r="R920" s="6"/>
      <c r="S920" s="6"/>
      <c r="T920" s="6"/>
      <c r="U920" s="6"/>
      <c r="V920" s="6"/>
      <c r="W920" s="6"/>
      <c r="X920" s="46"/>
      <c r="Y920" s="6"/>
      <c r="Z920" s="6"/>
      <c r="AA920" s="6"/>
      <c r="AB920" s="6"/>
      <c r="AC920" s="6"/>
      <c r="AD920" s="6"/>
    </row>
    <row r="921" ht="14.25" hidden="1" customHeight="1">
      <c r="A921" s="196"/>
      <c r="B921" s="7"/>
      <c r="C921" s="7"/>
      <c r="D921" s="7"/>
      <c r="E921" s="136"/>
      <c r="F921" s="136"/>
      <c r="G921" s="136"/>
      <c r="H921" s="136"/>
      <c r="I921" s="136"/>
      <c r="J921" s="136"/>
      <c r="K921" s="136"/>
      <c r="L921" s="137"/>
      <c r="M921" s="136"/>
      <c r="N921" s="136"/>
      <c r="O921" s="197"/>
      <c r="P921" s="6"/>
      <c r="Q921" s="6"/>
      <c r="R921" s="6"/>
      <c r="S921" s="6"/>
      <c r="T921" s="6"/>
      <c r="U921" s="6"/>
      <c r="V921" s="6"/>
      <c r="W921" s="6"/>
      <c r="X921" s="46"/>
      <c r="Y921" s="6"/>
      <c r="Z921" s="6"/>
      <c r="AA921" s="6"/>
      <c r="AB921" s="6"/>
      <c r="AC921" s="6"/>
      <c r="AD921" s="6"/>
    </row>
    <row r="922" ht="14.25" hidden="1" customHeight="1">
      <c r="A922" s="196"/>
      <c r="B922" s="7"/>
      <c r="C922" s="7"/>
      <c r="D922" s="7"/>
      <c r="E922" s="136"/>
      <c r="F922" s="136"/>
      <c r="G922" s="136"/>
      <c r="H922" s="136"/>
      <c r="I922" s="136"/>
      <c r="J922" s="136"/>
      <c r="K922" s="136"/>
      <c r="L922" s="137"/>
      <c r="M922" s="136"/>
      <c r="N922" s="136"/>
      <c r="O922" s="197"/>
      <c r="P922" s="6"/>
      <c r="Q922" s="6"/>
      <c r="R922" s="6"/>
      <c r="S922" s="6"/>
      <c r="T922" s="6"/>
      <c r="U922" s="6"/>
      <c r="V922" s="6"/>
      <c r="W922" s="6"/>
      <c r="X922" s="46"/>
      <c r="Y922" s="6"/>
      <c r="Z922" s="6"/>
      <c r="AA922" s="6"/>
      <c r="AB922" s="6"/>
      <c r="AC922" s="6"/>
      <c r="AD922" s="6"/>
    </row>
    <row r="923" ht="14.25" hidden="1" customHeight="1">
      <c r="A923" s="196"/>
      <c r="B923" s="7"/>
      <c r="C923" s="7"/>
      <c r="D923" s="7"/>
      <c r="E923" s="136"/>
      <c r="F923" s="136"/>
      <c r="G923" s="136"/>
      <c r="H923" s="136"/>
      <c r="I923" s="136"/>
      <c r="J923" s="136"/>
      <c r="K923" s="136"/>
      <c r="L923" s="137"/>
      <c r="M923" s="136"/>
      <c r="N923" s="136"/>
      <c r="O923" s="197"/>
      <c r="P923" s="6"/>
      <c r="Q923" s="6"/>
      <c r="R923" s="6"/>
      <c r="S923" s="6"/>
      <c r="T923" s="6"/>
      <c r="U923" s="6"/>
      <c r="V923" s="6"/>
      <c r="W923" s="6"/>
      <c r="X923" s="46"/>
      <c r="Y923" s="6"/>
      <c r="Z923" s="6"/>
      <c r="AA923" s="6"/>
      <c r="AB923" s="6"/>
      <c r="AC923" s="6"/>
      <c r="AD923" s="6"/>
    </row>
    <row r="924" ht="14.25" hidden="1" customHeight="1">
      <c r="A924" s="196"/>
      <c r="B924" s="7"/>
      <c r="C924" s="7"/>
      <c r="D924" s="7"/>
      <c r="E924" s="136"/>
      <c r="F924" s="136"/>
      <c r="G924" s="136"/>
      <c r="H924" s="136"/>
      <c r="I924" s="136"/>
      <c r="J924" s="136"/>
      <c r="K924" s="136"/>
      <c r="L924" s="137"/>
      <c r="M924" s="136"/>
      <c r="N924" s="136"/>
      <c r="O924" s="197"/>
      <c r="P924" s="6"/>
      <c r="Q924" s="6"/>
      <c r="R924" s="6"/>
      <c r="S924" s="6"/>
      <c r="T924" s="6"/>
      <c r="U924" s="6"/>
      <c r="V924" s="6"/>
      <c r="W924" s="6"/>
      <c r="X924" s="46"/>
      <c r="Y924" s="6"/>
      <c r="Z924" s="6"/>
      <c r="AA924" s="6"/>
      <c r="AB924" s="6"/>
      <c r="AC924" s="6"/>
      <c r="AD924" s="6"/>
    </row>
    <row r="925" ht="14.25" hidden="1" customHeight="1">
      <c r="A925" s="196"/>
      <c r="B925" s="7"/>
      <c r="C925" s="7"/>
      <c r="D925" s="7"/>
      <c r="E925" s="136"/>
      <c r="F925" s="136"/>
      <c r="G925" s="136"/>
      <c r="H925" s="136"/>
      <c r="I925" s="136"/>
      <c r="J925" s="136"/>
      <c r="K925" s="136"/>
      <c r="L925" s="137"/>
      <c r="M925" s="136"/>
      <c r="N925" s="136"/>
      <c r="O925" s="197"/>
      <c r="P925" s="6"/>
      <c r="Q925" s="6"/>
      <c r="R925" s="6"/>
      <c r="S925" s="6"/>
      <c r="T925" s="6"/>
      <c r="U925" s="6"/>
      <c r="V925" s="6"/>
      <c r="W925" s="6"/>
      <c r="X925" s="46"/>
      <c r="Y925" s="6"/>
      <c r="Z925" s="6"/>
      <c r="AA925" s="6"/>
      <c r="AB925" s="6"/>
      <c r="AC925" s="6"/>
      <c r="AD925" s="6"/>
    </row>
    <row r="926" ht="14.25" hidden="1" customHeight="1">
      <c r="A926" s="196"/>
      <c r="B926" s="7"/>
      <c r="C926" s="7"/>
      <c r="D926" s="7"/>
      <c r="E926" s="136"/>
      <c r="F926" s="136"/>
      <c r="G926" s="136"/>
      <c r="H926" s="136"/>
      <c r="I926" s="136"/>
      <c r="J926" s="136"/>
      <c r="K926" s="136"/>
      <c r="L926" s="137"/>
      <c r="M926" s="136"/>
      <c r="N926" s="136"/>
      <c r="O926" s="197"/>
      <c r="P926" s="6"/>
      <c r="Q926" s="6"/>
      <c r="R926" s="6"/>
      <c r="S926" s="6"/>
      <c r="T926" s="6"/>
      <c r="U926" s="6"/>
      <c r="V926" s="6"/>
      <c r="W926" s="6"/>
      <c r="X926" s="46"/>
      <c r="Y926" s="6"/>
      <c r="Z926" s="6"/>
      <c r="AA926" s="6"/>
      <c r="AB926" s="6"/>
      <c r="AC926" s="6"/>
      <c r="AD926" s="6"/>
    </row>
    <row r="927" ht="14.25" hidden="1" customHeight="1">
      <c r="A927" s="196"/>
      <c r="B927" s="7"/>
      <c r="C927" s="7"/>
      <c r="D927" s="7"/>
      <c r="E927" s="136"/>
      <c r="F927" s="136"/>
      <c r="G927" s="136"/>
      <c r="H927" s="136"/>
      <c r="I927" s="136"/>
      <c r="J927" s="136"/>
      <c r="K927" s="136"/>
      <c r="L927" s="137"/>
      <c r="M927" s="136"/>
      <c r="N927" s="136"/>
      <c r="O927" s="197"/>
      <c r="P927" s="6"/>
      <c r="Q927" s="6"/>
      <c r="R927" s="6"/>
      <c r="S927" s="6"/>
      <c r="T927" s="6"/>
      <c r="U927" s="6"/>
      <c r="V927" s="6"/>
      <c r="W927" s="6"/>
      <c r="X927" s="46"/>
      <c r="Y927" s="6"/>
      <c r="Z927" s="6"/>
      <c r="AA927" s="6"/>
      <c r="AB927" s="6"/>
      <c r="AC927" s="6"/>
      <c r="AD927" s="6"/>
    </row>
    <row r="928" ht="14.25" hidden="1" customHeight="1">
      <c r="A928" s="196"/>
      <c r="B928" s="7"/>
      <c r="C928" s="7"/>
      <c r="D928" s="7"/>
      <c r="E928" s="136"/>
      <c r="F928" s="136"/>
      <c r="G928" s="136"/>
      <c r="H928" s="136"/>
      <c r="I928" s="136"/>
      <c r="J928" s="136"/>
      <c r="K928" s="136"/>
      <c r="L928" s="137"/>
      <c r="M928" s="136"/>
      <c r="N928" s="136"/>
      <c r="O928" s="197"/>
      <c r="P928" s="6"/>
      <c r="Q928" s="6"/>
      <c r="R928" s="6"/>
      <c r="S928" s="6"/>
      <c r="T928" s="6"/>
      <c r="U928" s="6"/>
      <c r="V928" s="6"/>
      <c r="W928" s="6"/>
      <c r="X928" s="46"/>
      <c r="Y928" s="6"/>
      <c r="Z928" s="6"/>
      <c r="AA928" s="6"/>
      <c r="AB928" s="6"/>
      <c r="AC928" s="6"/>
      <c r="AD928" s="6"/>
    </row>
    <row r="929" ht="14.25" hidden="1" customHeight="1">
      <c r="A929" s="196"/>
      <c r="B929" s="7"/>
      <c r="C929" s="7"/>
      <c r="D929" s="7"/>
      <c r="E929" s="136"/>
      <c r="F929" s="136"/>
      <c r="G929" s="136"/>
      <c r="H929" s="136"/>
      <c r="I929" s="136"/>
      <c r="J929" s="136"/>
      <c r="K929" s="136"/>
      <c r="L929" s="137"/>
      <c r="M929" s="136"/>
      <c r="N929" s="136"/>
      <c r="O929" s="197"/>
      <c r="P929" s="6"/>
      <c r="Q929" s="6"/>
      <c r="R929" s="6"/>
      <c r="S929" s="6"/>
      <c r="T929" s="6"/>
      <c r="U929" s="6"/>
      <c r="V929" s="6"/>
      <c r="W929" s="6"/>
      <c r="X929" s="46"/>
      <c r="Y929" s="6"/>
      <c r="Z929" s="6"/>
      <c r="AA929" s="6"/>
      <c r="AB929" s="6"/>
      <c r="AC929" s="6"/>
      <c r="AD929" s="6"/>
    </row>
    <row r="930" ht="14.25" hidden="1" customHeight="1">
      <c r="A930" s="196"/>
      <c r="B930" s="7"/>
      <c r="C930" s="7"/>
      <c r="D930" s="7"/>
      <c r="E930" s="136"/>
      <c r="F930" s="136"/>
      <c r="G930" s="136"/>
      <c r="H930" s="136"/>
      <c r="I930" s="136"/>
      <c r="J930" s="136"/>
      <c r="K930" s="136"/>
      <c r="L930" s="137"/>
      <c r="M930" s="136"/>
      <c r="N930" s="136"/>
      <c r="O930" s="197"/>
      <c r="P930" s="6"/>
      <c r="Q930" s="6"/>
      <c r="R930" s="6"/>
      <c r="S930" s="6"/>
      <c r="T930" s="6"/>
      <c r="U930" s="6"/>
      <c r="V930" s="6"/>
      <c r="W930" s="6"/>
      <c r="X930" s="46"/>
      <c r="Y930" s="6"/>
      <c r="Z930" s="6"/>
      <c r="AA930" s="6"/>
      <c r="AB930" s="6"/>
      <c r="AC930" s="6"/>
      <c r="AD930" s="6"/>
    </row>
    <row r="931" ht="14.25" hidden="1" customHeight="1">
      <c r="A931" s="196"/>
      <c r="B931" s="7"/>
      <c r="C931" s="7"/>
      <c r="D931" s="7"/>
      <c r="E931" s="136"/>
      <c r="F931" s="136"/>
      <c r="G931" s="136"/>
      <c r="H931" s="136"/>
      <c r="I931" s="136"/>
      <c r="J931" s="136"/>
      <c r="K931" s="136"/>
      <c r="L931" s="137"/>
      <c r="M931" s="136"/>
      <c r="N931" s="136"/>
      <c r="O931" s="197"/>
      <c r="P931" s="6"/>
      <c r="Q931" s="6"/>
      <c r="R931" s="6"/>
      <c r="S931" s="6"/>
      <c r="T931" s="6"/>
      <c r="U931" s="6"/>
      <c r="V931" s="6"/>
      <c r="W931" s="6"/>
      <c r="X931" s="46"/>
      <c r="Y931" s="6"/>
      <c r="Z931" s="6"/>
      <c r="AA931" s="6"/>
      <c r="AB931" s="6"/>
      <c r="AC931" s="6"/>
      <c r="AD931" s="6"/>
    </row>
    <row r="932" ht="14.25" hidden="1" customHeight="1">
      <c r="A932" s="196"/>
      <c r="B932" s="7"/>
      <c r="C932" s="7"/>
      <c r="D932" s="7"/>
      <c r="E932" s="136"/>
      <c r="F932" s="136"/>
      <c r="G932" s="136"/>
      <c r="H932" s="136"/>
      <c r="I932" s="136"/>
      <c r="J932" s="136"/>
      <c r="K932" s="136"/>
      <c r="L932" s="137"/>
      <c r="M932" s="136"/>
      <c r="N932" s="136"/>
      <c r="O932" s="197"/>
      <c r="P932" s="6"/>
      <c r="Q932" s="6"/>
      <c r="R932" s="6"/>
      <c r="S932" s="6"/>
      <c r="T932" s="6"/>
      <c r="U932" s="6"/>
      <c r="V932" s="6"/>
      <c r="W932" s="6"/>
      <c r="X932" s="46"/>
      <c r="Y932" s="6"/>
      <c r="Z932" s="6"/>
      <c r="AA932" s="6"/>
      <c r="AB932" s="6"/>
      <c r="AC932" s="6"/>
      <c r="AD932" s="6"/>
    </row>
    <row r="933" ht="14.25" hidden="1" customHeight="1">
      <c r="A933" s="196"/>
      <c r="B933" s="7"/>
      <c r="C933" s="7"/>
      <c r="D933" s="7"/>
      <c r="E933" s="136"/>
      <c r="F933" s="136"/>
      <c r="G933" s="136"/>
      <c r="H933" s="136"/>
      <c r="I933" s="136"/>
      <c r="J933" s="136"/>
      <c r="K933" s="136"/>
      <c r="L933" s="137"/>
      <c r="M933" s="136"/>
      <c r="N933" s="136"/>
      <c r="O933" s="197"/>
      <c r="P933" s="6"/>
      <c r="Q933" s="6"/>
      <c r="R933" s="6"/>
      <c r="S933" s="6"/>
      <c r="T933" s="6"/>
      <c r="U933" s="6"/>
      <c r="V933" s="6"/>
      <c r="W933" s="6"/>
      <c r="X933" s="46"/>
      <c r="Y933" s="6"/>
      <c r="Z933" s="6"/>
      <c r="AA933" s="6"/>
      <c r="AB933" s="6"/>
      <c r="AC933" s="6"/>
      <c r="AD933" s="6"/>
    </row>
    <row r="934" ht="14.25" hidden="1" customHeight="1">
      <c r="A934" s="196"/>
      <c r="B934" s="7"/>
      <c r="C934" s="7"/>
      <c r="D934" s="7"/>
      <c r="E934" s="136"/>
      <c r="F934" s="136"/>
      <c r="G934" s="136"/>
      <c r="H934" s="136"/>
      <c r="I934" s="136"/>
      <c r="J934" s="136"/>
      <c r="K934" s="136"/>
      <c r="L934" s="137"/>
      <c r="M934" s="136"/>
      <c r="N934" s="136"/>
      <c r="O934" s="197"/>
      <c r="P934" s="6"/>
      <c r="Q934" s="6"/>
      <c r="R934" s="6"/>
      <c r="S934" s="6"/>
      <c r="T934" s="6"/>
      <c r="U934" s="6"/>
      <c r="V934" s="6"/>
      <c r="W934" s="6"/>
      <c r="X934" s="46"/>
      <c r="Y934" s="6"/>
      <c r="Z934" s="6"/>
      <c r="AA934" s="6"/>
      <c r="AB934" s="6"/>
      <c r="AC934" s="6"/>
      <c r="AD934" s="6"/>
    </row>
    <row r="935" ht="14.25" hidden="1" customHeight="1">
      <c r="A935" s="196"/>
      <c r="B935" s="7"/>
      <c r="C935" s="7"/>
      <c r="D935" s="7"/>
      <c r="E935" s="136"/>
      <c r="F935" s="136"/>
      <c r="G935" s="136"/>
      <c r="H935" s="136"/>
      <c r="I935" s="136"/>
      <c r="J935" s="136"/>
      <c r="K935" s="136"/>
      <c r="L935" s="137"/>
      <c r="M935" s="136"/>
      <c r="N935" s="136"/>
      <c r="O935" s="197"/>
      <c r="P935" s="6"/>
      <c r="Q935" s="6"/>
      <c r="R935" s="6"/>
      <c r="S935" s="6"/>
      <c r="T935" s="6"/>
      <c r="U935" s="6"/>
      <c r="V935" s="6"/>
      <c r="W935" s="6"/>
      <c r="X935" s="46"/>
      <c r="Y935" s="6"/>
      <c r="Z935" s="6"/>
      <c r="AA935" s="6"/>
      <c r="AB935" s="6"/>
      <c r="AC935" s="6"/>
      <c r="AD935" s="6"/>
    </row>
    <row r="936" ht="14.25" hidden="1" customHeight="1">
      <c r="A936" s="196"/>
      <c r="B936" s="7"/>
      <c r="C936" s="7"/>
      <c r="D936" s="7"/>
      <c r="E936" s="136"/>
      <c r="F936" s="136"/>
      <c r="G936" s="136"/>
      <c r="H936" s="136"/>
      <c r="I936" s="136"/>
      <c r="J936" s="136"/>
      <c r="K936" s="136"/>
      <c r="L936" s="137"/>
      <c r="M936" s="136"/>
      <c r="N936" s="136"/>
      <c r="O936" s="197"/>
      <c r="P936" s="6"/>
      <c r="Q936" s="6"/>
      <c r="R936" s="6"/>
      <c r="S936" s="6"/>
      <c r="T936" s="6"/>
      <c r="U936" s="6"/>
      <c r="V936" s="6"/>
      <c r="W936" s="6"/>
      <c r="X936" s="46"/>
      <c r="Y936" s="6"/>
      <c r="Z936" s="6"/>
      <c r="AA936" s="6"/>
      <c r="AB936" s="6"/>
      <c r="AC936" s="6"/>
      <c r="AD936" s="6"/>
    </row>
    <row r="937" ht="14.25" hidden="1" customHeight="1">
      <c r="A937" s="196"/>
      <c r="B937" s="7"/>
      <c r="C937" s="7"/>
      <c r="D937" s="7"/>
      <c r="E937" s="136"/>
      <c r="F937" s="136"/>
      <c r="G937" s="136"/>
      <c r="H937" s="136"/>
      <c r="I937" s="136"/>
      <c r="J937" s="136"/>
      <c r="K937" s="136"/>
      <c r="L937" s="137"/>
      <c r="M937" s="136"/>
      <c r="N937" s="136"/>
      <c r="O937" s="197"/>
      <c r="P937" s="6"/>
      <c r="Q937" s="6"/>
      <c r="R937" s="6"/>
      <c r="S937" s="6"/>
      <c r="T937" s="6"/>
      <c r="U937" s="6"/>
      <c r="V937" s="6"/>
      <c r="W937" s="6"/>
      <c r="X937" s="46"/>
      <c r="Y937" s="6"/>
      <c r="Z937" s="6"/>
      <c r="AA937" s="6"/>
      <c r="AB937" s="6"/>
      <c r="AC937" s="6"/>
      <c r="AD937" s="6"/>
    </row>
    <row r="938" ht="14.25" hidden="1" customHeight="1">
      <c r="A938" s="196"/>
      <c r="B938" s="7"/>
      <c r="C938" s="7"/>
      <c r="D938" s="7"/>
      <c r="E938" s="136"/>
      <c r="F938" s="136"/>
      <c r="G938" s="136"/>
      <c r="H938" s="136"/>
      <c r="I938" s="136"/>
      <c r="J938" s="136"/>
      <c r="K938" s="136"/>
      <c r="L938" s="137"/>
      <c r="M938" s="136"/>
      <c r="N938" s="136"/>
      <c r="O938" s="197"/>
      <c r="P938" s="6"/>
      <c r="Q938" s="6"/>
      <c r="R938" s="6"/>
      <c r="S938" s="6"/>
      <c r="T938" s="6"/>
      <c r="U938" s="6"/>
      <c r="V938" s="6"/>
      <c r="W938" s="6"/>
      <c r="X938" s="46"/>
      <c r="Y938" s="6"/>
      <c r="Z938" s="6"/>
      <c r="AA938" s="6"/>
      <c r="AB938" s="6"/>
      <c r="AC938" s="6"/>
      <c r="AD938" s="6"/>
    </row>
    <row r="939" ht="14.25" hidden="1" customHeight="1">
      <c r="A939" s="196"/>
      <c r="B939" s="7"/>
      <c r="C939" s="7"/>
      <c r="D939" s="7"/>
      <c r="E939" s="136"/>
      <c r="F939" s="136"/>
      <c r="G939" s="136"/>
      <c r="H939" s="136"/>
      <c r="I939" s="136"/>
      <c r="J939" s="136"/>
      <c r="K939" s="136"/>
      <c r="L939" s="137"/>
      <c r="M939" s="136"/>
      <c r="N939" s="136"/>
      <c r="O939" s="197"/>
      <c r="P939" s="6"/>
      <c r="Q939" s="6"/>
      <c r="R939" s="6"/>
      <c r="S939" s="6"/>
      <c r="T939" s="6"/>
      <c r="U939" s="6"/>
      <c r="V939" s="6"/>
      <c r="W939" s="6"/>
      <c r="X939" s="46"/>
      <c r="Y939" s="6"/>
      <c r="Z939" s="6"/>
      <c r="AA939" s="6"/>
      <c r="AB939" s="6"/>
      <c r="AC939" s="6"/>
      <c r="AD939" s="6"/>
    </row>
    <row r="940" ht="14.25" hidden="1" customHeight="1">
      <c r="A940" s="196"/>
      <c r="B940" s="7"/>
      <c r="C940" s="7"/>
      <c r="D940" s="7"/>
      <c r="E940" s="136"/>
      <c r="F940" s="136"/>
      <c r="G940" s="136"/>
      <c r="H940" s="136"/>
      <c r="I940" s="136"/>
      <c r="J940" s="136"/>
      <c r="K940" s="136"/>
      <c r="L940" s="137"/>
      <c r="M940" s="136"/>
      <c r="N940" s="136"/>
      <c r="O940" s="197"/>
      <c r="P940" s="6"/>
      <c r="Q940" s="6"/>
      <c r="R940" s="6"/>
      <c r="S940" s="6"/>
      <c r="T940" s="6"/>
      <c r="U940" s="6"/>
      <c r="V940" s="6"/>
      <c r="W940" s="6"/>
      <c r="X940" s="46"/>
      <c r="Y940" s="6"/>
      <c r="Z940" s="6"/>
      <c r="AA940" s="6"/>
      <c r="AB940" s="6"/>
      <c r="AC940" s="6"/>
      <c r="AD940" s="6"/>
    </row>
    <row r="941" ht="14.25" hidden="1" customHeight="1">
      <c r="A941" s="196"/>
      <c r="B941" s="7"/>
      <c r="C941" s="7"/>
      <c r="D941" s="7"/>
      <c r="E941" s="136"/>
      <c r="F941" s="136"/>
      <c r="G941" s="136"/>
      <c r="H941" s="136"/>
      <c r="I941" s="136"/>
      <c r="J941" s="136"/>
      <c r="K941" s="136"/>
      <c r="L941" s="137"/>
      <c r="M941" s="136"/>
      <c r="N941" s="136"/>
      <c r="O941" s="197"/>
      <c r="P941" s="6"/>
      <c r="Q941" s="6"/>
      <c r="R941" s="6"/>
      <c r="S941" s="6"/>
      <c r="T941" s="6"/>
      <c r="U941" s="6"/>
      <c r="V941" s="6"/>
      <c r="W941" s="6"/>
      <c r="X941" s="46"/>
      <c r="Y941" s="6"/>
      <c r="Z941" s="6"/>
      <c r="AA941" s="6"/>
      <c r="AB941" s="6"/>
      <c r="AC941" s="6"/>
      <c r="AD941" s="6"/>
    </row>
    <row r="942" ht="14.25" hidden="1" customHeight="1">
      <c r="A942" s="196"/>
      <c r="B942" s="7"/>
      <c r="C942" s="7"/>
      <c r="D942" s="7"/>
      <c r="E942" s="136"/>
      <c r="F942" s="136"/>
      <c r="G942" s="136"/>
      <c r="H942" s="136"/>
      <c r="I942" s="136"/>
      <c r="J942" s="136"/>
      <c r="K942" s="136"/>
      <c r="L942" s="137"/>
      <c r="M942" s="136"/>
      <c r="N942" s="136"/>
      <c r="O942" s="197"/>
      <c r="P942" s="6"/>
      <c r="Q942" s="6"/>
      <c r="R942" s="6"/>
      <c r="S942" s="6"/>
      <c r="T942" s="6"/>
      <c r="U942" s="6"/>
      <c r="V942" s="6"/>
      <c r="W942" s="6"/>
      <c r="X942" s="46"/>
      <c r="Y942" s="6"/>
      <c r="Z942" s="6"/>
      <c r="AA942" s="6"/>
      <c r="AB942" s="6"/>
      <c r="AC942" s="6"/>
      <c r="AD942" s="6"/>
    </row>
    <row r="943" ht="14.25" hidden="1" customHeight="1">
      <c r="A943" s="196"/>
      <c r="B943" s="7"/>
      <c r="C943" s="7"/>
      <c r="D943" s="7"/>
      <c r="E943" s="136"/>
      <c r="F943" s="136"/>
      <c r="G943" s="136"/>
      <c r="H943" s="136"/>
      <c r="I943" s="136"/>
      <c r="J943" s="136"/>
      <c r="K943" s="136"/>
      <c r="L943" s="137"/>
      <c r="M943" s="136"/>
      <c r="N943" s="136"/>
      <c r="O943" s="197"/>
      <c r="P943" s="6"/>
      <c r="Q943" s="6"/>
      <c r="R943" s="6"/>
      <c r="S943" s="6"/>
      <c r="T943" s="6"/>
      <c r="U943" s="6"/>
      <c r="V943" s="6"/>
      <c r="W943" s="6"/>
      <c r="X943" s="46"/>
      <c r="Y943" s="6"/>
      <c r="Z943" s="6"/>
      <c r="AA943" s="6"/>
      <c r="AB943" s="6"/>
      <c r="AC943" s="6"/>
      <c r="AD943" s="6"/>
    </row>
    <row r="944" ht="14.25" hidden="1" customHeight="1">
      <c r="A944" s="196"/>
      <c r="B944" s="7"/>
      <c r="C944" s="7"/>
      <c r="D944" s="7"/>
      <c r="E944" s="136"/>
      <c r="F944" s="136"/>
      <c r="G944" s="136"/>
      <c r="H944" s="136"/>
      <c r="I944" s="136"/>
      <c r="J944" s="136"/>
      <c r="K944" s="136"/>
      <c r="L944" s="137"/>
      <c r="M944" s="136"/>
      <c r="N944" s="136"/>
      <c r="O944" s="197"/>
      <c r="P944" s="6"/>
      <c r="Q944" s="6"/>
      <c r="R944" s="6"/>
      <c r="S944" s="6"/>
      <c r="T944" s="6"/>
      <c r="U944" s="6"/>
      <c r="V944" s="6"/>
      <c r="W944" s="6"/>
      <c r="X944" s="46"/>
      <c r="Y944" s="6"/>
      <c r="Z944" s="6"/>
      <c r="AA944" s="6"/>
      <c r="AB944" s="6"/>
      <c r="AC944" s="6"/>
      <c r="AD944" s="6"/>
    </row>
    <row r="945" ht="14.25" hidden="1" customHeight="1">
      <c r="A945" s="196"/>
      <c r="B945" s="7"/>
      <c r="C945" s="7"/>
      <c r="D945" s="7"/>
      <c r="E945" s="136"/>
      <c r="F945" s="136"/>
      <c r="G945" s="136"/>
      <c r="H945" s="136"/>
      <c r="I945" s="136"/>
      <c r="J945" s="136"/>
      <c r="K945" s="136"/>
      <c r="L945" s="137"/>
      <c r="M945" s="136"/>
      <c r="N945" s="136"/>
      <c r="O945" s="197"/>
      <c r="P945" s="6"/>
      <c r="Q945" s="6"/>
      <c r="R945" s="6"/>
      <c r="S945" s="6"/>
      <c r="T945" s="6"/>
      <c r="U945" s="6"/>
      <c r="V945" s="6"/>
      <c r="W945" s="6"/>
      <c r="X945" s="46"/>
      <c r="Y945" s="6"/>
      <c r="Z945" s="6"/>
      <c r="AA945" s="6"/>
      <c r="AB945" s="6"/>
      <c r="AC945" s="6"/>
      <c r="AD945" s="6"/>
    </row>
    <row r="946" ht="14.25" hidden="1" customHeight="1">
      <c r="A946" s="196"/>
      <c r="B946" s="7"/>
      <c r="C946" s="7"/>
      <c r="D946" s="7"/>
      <c r="E946" s="136"/>
      <c r="F946" s="136"/>
      <c r="G946" s="136"/>
      <c r="H946" s="136"/>
      <c r="I946" s="136"/>
      <c r="J946" s="136"/>
      <c r="K946" s="136"/>
      <c r="L946" s="137"/>
      <c r="M946" s="136"/>
      <c r="N946" s="136"/>
      <c r="O946" s="197"/>
      <c r="P946" s="6"/>
      <c r="Q946" s="6"/>
      <c r="R946" s="6"/>
      <c r="S946" s="6"/>
      <c r="T946" s="6"/>
      <c r="U946" s="6"/>
      <c r="V946" s="6"/>
      <c r="W946" s="6"/>
      <c r="X946" s="46"/>
      <c r="Y946" s="6"/>
      <c r="Z946" s="6"/>
      <c r="AA946" s="6"/>
      <c r="AB946" s="6"/>
      <c r="AC946" s="6"/>
      <c r="AD946" s="6"/>
    </row>
    <row r="947" ht="14.25" hidden="1" customHeight="1">
      <c r="A947" s="196"/>
      <c r="B947" s="7"/>
      <c r="C947" s="7"/>
      <c r="D947" s="7"/>
      <c r="E947" s="136"/>
      <c r="F947" s="136"/>
      <c r="G947" s="136"/>
      <c r="H947" s="136"/>
      <c r="I947" s="136"/>
      <c r="J947" s="136"/>
      <c r="K947" s="136"/>
      <c r="L947" s="137"/>
      <c r="M947" s="136"/>
      <c r="N947" s="136"/>
      <c r="O947" s="197"/>
      <c r="P947" s="6"/>
      <c r="Q947" s="6"/>
      <c r="R947" s="6"/>
      <c r="S947" s="6"/>
      <c r="T947" s="6"/>
      <c r="U947" s="6"/>
      <c r="V947" s="6"/>
      <c r="W947" s="6"/>
      <c r="X947" s="46"/>
      <c r="Y947" s="6"/>
      <c r="Z947" s="6"/>
      <c r="AA947" s="6"/>
      <c r="AB947" s="6"/>
      <c r="AC947" s="6"/>
      <c r="AD947" s="6"/>
    </row>
    <row r="948" ht="14.25" hidden="1" customHeight="1">
      <c r="A948" s="196"/>
      <c r="B948" s="7"/>
      <c r="C948" s="7"/>
      <c r="D948" s="7"/>
      <c r="E948" s="136"/>
      <c r="F948" s="136"/>
      <c r="G948" s="136"/>
      <c r="H948" s="136"/>
      <c r="I948" s="136"/>
      <c r="J948" s="136"/>
      <c r="K948" s="136"/>
      <c r="L948" s="137"/>
      <c r="M948" s="136"/>
      <c r="N948" s="136"/>
      <c r="O948" s="197"/>
      <c r="P948" s="6"/>
      <c r="Q948" s="6"/>
      <c r="R948" s="6"/>
      <c r="S948" s="6"/>
      <c r="T948" s="6"/>
      <c r="U948" s="6"/>
      <c r="V948" s="6"/>
      <c r="W948" s="6"/>
      <c r="X948" s="46"/>
      <c r="Y948" s="6"/>
      <c r="Z948" s="6"/>
      <c r="AA948" s="6"/>
      <c r="AB948" s="6"/>
      <c r="AC948" s="6"/>
      <c r="AD948" s="6"/>
    </row>
    <row r="949" ht="14.25" hidden="1" customHeight="1">
      <c r="A949" s="196"/>
      <c r="B949" s="7"/>
      <c r="C949" s="7"/>
      <c r="D949" s="7"/>
      <c r="E949" s="136"/>
      <c r="F949" s="136"/>
      <c r="G949" s="136"/>
      <c r="H949" s="136"/>
      <c r="I949" s="136"/>
      <c r="J949" s="136"/>
      <c r="K949" s="136"/>
      <c r="L949" s="137"/>
      <c r="M949" s="136"/>
      <c r="N949" s="136"/>
      <c r="O949" s="197"/>
      <c r="P949" s="6"/>
      <c r="Q949" s="6"/>
      <c r="R949" s="6"/>
      <c r="S949" s="6"/>
      <c r="T949" s="6"/>
      <c r="U949" s="6"/>
      <c r="V949" s="6"/>
      <c r="W949" s="6"/>
      <c r="X949" s="46"/>
      <c r="Y949" s="6"/>
      <c r="Z949" s="6"/>
      <c r="AA949" s="6"/>
      <c r="AB949" s="6"/>
      <c r="AC949" s="6"/>
      <c r="AD949" s="6"/>
    </row>
    <row r="950" ht="14.25" hidden="1" customHeight="1">
      <c r="A950" s="196"/>
      <c r="B950" s="7"/>
      <c r="C950" s="7"/>
      <c r="D950" s="7"/>
      <c r="E950" s="136"/>
      <c r="F950" s="136"/>
      <c r="G950" s="136"/>
      <c r="H950" s="136"/>
      <c r="I950" s="136"/>
      <c r="J950" s="136"/>
      <c r="K950" s="136"/>
      <c r="L950" s="137"/>
      <c r="M950" s="136"/>
      <c r="N950" s="136"/>
      <c r="O950" s="197"/>
      <c r="P950" s="6"/>
      <c r="Q950" s="6"/>
      <c r="R950" s="6"/>
      <c r="S950" s="6"/>
      <c r="T950" s="6"/>
      <c r="U950" s="6"/>
      <c r="V950" s="6"/>
      <c r="W950" s="6"/>
      <c r="X950" s="46"/>
      <c r="Y950" s="6"/>
      <c r="Z950" s="6"/>
      <c r="AA950" s="6"/>
      <c r="AB950" s="6"/>
      <c r="AC950" s="6"/>
      <c r="AD950" s="6"/>
    </row>
    <row r="951" ht="14.25" hidden="1" customHeight="1">
      <c r="A951" s="196"/>
      <c r="B951" s="7"/>
      <c r="C951" s="7"/>
      <c r="D951" s="7"/>
      <c r="E951" s="136"/>
      <c r="F951" s="136"/>
      <c r="G951" s="136"/>
      <c r="H951" s="136"/>
      <c r="I951" s="136"/>
      <c r="J951" s="136"/>
      <c r="K951" s="136"/>
      <c r="L951" s="137"/>
      <c r="M951" s="136"/>
      <c r="N951" s="136"/>
      <c r="O951" s="197"/>
      <c r="P951" s="6"/>
      <c r="Q951" s="6"/>
      <c r="R951" s="6"/>
      <c r="S951" s="6"/>
      <c r="T951" s="6"/>
      <c r="U951" s="6"/>
      <c r="V951" s="6"/>
      <c r="W951" s="6"/>
      <c r="X951" s="46"/>
      <c r="Y951" s="6"/>
      <c r="Z951" s="6"/>
      <c r="AA951" s="6"/>
      <c r="AB951" s="6"/>
      <c r="AC951" s="6"/>
      <c r="AD951" s="6"/>
    </row>
    <row r="952" ht="14.25" hidden="1" customHeight="1">
      <c r="A952" s="196"/>
      <c r="B952" s="7"/>
      <c r="C952" s="7"/>
      <c r="D952" s="7"/>
      <c r="E952" s="136"/>
      <c r="F952" s="136"/>
      <c r="G952" s="136"/>
      <c r="H952" s="136"/>
      <c r="I952" s="136"/>
      <c r="J952" s="136"/>
      <c r="K952" s="136"/>
      <c r="L952" s="137"/>
      <c r="M952" s="136"/>
      <c r="N952" s="136"/>
      <c r="O952" s="197"/>
      <c r="P952" s="6"/>
      <c r="Q952" s="6"/>
      <c r="R952" s="6"/>
      <c r="S952" s="6"/>
      <c r="T952" s="6"/>
      <c r="U952" s="6"/>
      <c r="V952" s="6"/>
      <c r="W952" s="6"/>
      <c r="X952" s="46"/>
      <c r="Y952" s="6"/>
      <c r="Z952" s="6"/>
      <c r="AA952" s="6"/>
      <c r="AB952" s="6"/>
      <c r="AC952" s="6"/>
      <c r="AD952" s="6"/>
    </row>
    <row r="953" ht="14.25" hidden="1" customHeight="1">
      <c r="A953" s="196"/>
      <c r="B953" s="7"/>
      <c r="C953" s="7"/>
      <c r="D953" s="7"/>
      <c r="E953" s="136"/>
      <c r="F953" s="136"/>
      <c r="G953" s="136"/>
      <c r="H953" s="136"/>
      <c r="I953" s="136"/>
      <c r="J953" s="136"/>
      <c r="K953" s="136"/>
      <c r="L953" s="137"/>
      <c r="M953" s="136"/>
      <c r="N953" s="136"/>
      <c r="O953" s="197"/>
      <c r="P953" s="6"/>
      <c r="Q953" s="6"/>
      <c r="R953" s="6"/>
      <c r="S953" s="6"/>
      <c r="T953" s="6"/>
      <c r="U953" s="6"/>
      <c r="V953" s="6"/>
      <c r="W953" s="6"/>
      <c r="X953" s="46"/>
      <c r="Y953" s="6"/>
      <c r="Z953" s="6"/>
      <c r="AA953" s="6"/>
      <c r="AB953" s="6"/>
      <c r="AC953" s="6"/>
      <c r="AD953" s="6"/>
    </row>
    <row r="954" ht="14.25" hidden="1" customHeight="1">
      <c r="A954" s="196"/>
      <c r="B954" s="7"/>
      <c r="C954" s="7"/>
      <c r="D954" s="7"/>
      <c r="E954" s="136"/>
      <c r="F954" s="136"/>
      <c r="G954" s="136"/>
      <c r="H954" s="136"/>
      <c r="I954" s="136"/>
      <c r="J954" s="136"/>
      <c r="K954" s="136"/>
      <c r="L954" s="137"/>
      <c r="M954" s="136"/>
      <c r="N954" s="136"/>
      <c r="O954" s="197"/>
      <c r="P954" s="6"/>
      <c r="Q954" s="6"/>
      <c r="R954" s="6"/>
      <c r="S954" s="6"/>
      <c r="T954" s="6"/>
      <c r="U954" s="6"/>
      <c r="V954" s="6"/>
      <c r="W954" s="6"/>
      <c r="X954" s="46"/>
      <c r="Y954" s="6"/>
      <c r="Z954" s="6"/>
      <c r="AA954" s="6"/>
      <c r="AB954" s="6"/>
      <c r="AC954" s="6"/>
      <c r="AD954" s="6"/>
    </row>
    <row r="955" ht="14.25" hidden="1" customHeight="1">
      <c r="A955" s="196"/>
      <c r="B955" s="7"/>
      <c r="C955" s="7"/>
      <c r="D955" s="7"/>
      <c r="E955" s="136"/>
      <c r="F955" s="136"/>
      <c r="G955" s="136"/>
      <c r="H955" s="136"/>
      <c r="I955" s="136"/>
      <c r="J955" s="136"/>
      <c r="K955" s="136"/>
      <c r="L955" s="137"/>
      <c r="M955" s="136"/>
      <c r="N955" s="136"/>
      <c r="O955" s="197"/>
      <c r="P955" s="6"/>
      <c r="Q955" s="6"/>
      <c r="R955" s="6"/>
      <c r="S955" s="6"/>
      <c r="T955" s="6"/>
      <c r="U955" s="6"/>
      <c r="V955" s="6"/>
      <c r="W955" s="6"/>
      <c r="X955" s="46"/>
      <c r="Y955" s="6"/>
      <c r="Z955" s="6"/>
      <c r="AA955" s="6"/>
      <c r="AB955" s="6"/>
      <c r="AC955" s="6"/>
      <c r="AD955" s="6"/>
    </row>
    <row r="956" ht="14.25" hidden="1" customHeight="1">
      <c r="A956" s="196"/>
      <c r="B956" s="7"/>
      <c r="C956" s="7"/>
      <c r="D956" s="7"/>
      <c r="E956" s="136"/>
      <c r="F956" s="136"/>
      <c r="G956" s="136"/>
      <c r="H956" s="136"/>
      <c r="I956" s="136"/>
      <c r="J956" s="136"/>
      <c r="K956" s="136"/>
      <c r="L956" s="137"/>
      <c r="M956" s="136"/>
      <c r="N956" s="136"/>
      <c r="O956" s="197"/>
      <c r="P956" s="6"/>
      <c r="Q956" s="6"/>
      <c r="R956" s="6"/>
      <c r="S956" s="6"/>
      <c r="T956" s="6"/>
      <c r="U956" s="6"/>
      <c r="V956" s="6"/>
      <c r="W956" s="6"/>
      <c r="X956" s="46"/>
      <c r="Y956" s="6"/>
      <c r="Z956" s="6"/>
      <c r="AA956" s="6"/>
      <c r="AB956" s="6"/>
      <c r="AC956" s="6"/>
      <c r="AD956" s="6"/>
    </row>
    <row r="957" ht="14.25" hidden="1" customHeight="1">
      <c r="A957" s="196"/>
      <c r="B957" s="7"/>
      <c r="C957" s="7"/>
      <c r="D957" s="7"/>
      <c r="E957" s="136"/>
      <c r="F957" s="136"/>
      <c r="G957" s="136"/>
      <c r="H957" s="136"/>
      <c r="I957" s="136"/>
      <c r="J957" s="136"/>
      <c r="K957" s="136"/>
      <c r="L957" s="137"/>
      <c r="M957" s="136"/>
      <c r="N957" s="136"/>
      <c r="O957" s="197"/>
      <c r="P957" s="6"/>
      <c r="Q957" s="6"/>
      <c r="R957" s="6"/>
      <c r="S957" s="6"/>
      <c r="T957" s="6"/>
      <c r="U957" s="6"/>
      <c r="V957" s="6"/>
      <c r="W957" s="6"/>
      <c r="X957" s="46"/>
      <c r="Y957" s="6"/>
      <c r="Z957" s="6"/>
      <c r="AA957" s="6"/>
      <c r="AB957" s="6"/>
      <c r="AC957" s="6"/>
      <c r="AD957" s="6"/>
    </row>
    <row r="958" ht="14.25" hidden="1" customHeight="1">
      <c r="A958" s="196"/>
      <c r="B958" s="7"/>
      <c r="C958" s="7"/>
      <c r="D958" s="7"/>
      <c r="E958" s="136"/>
      <c r="F958" s="136"/>
      <c r="G958" s="136"/>
      <c r="H958" s="136"/>
      <c r="I958" s="136"/>
      <c r="J958" s="136"/>
      <c r="K958" s="136"/>
      <c r="L958" s="137"/>
      <c r="M958" s="136"/>
      <c r="N958" s="136"/>
      <c r="O958" s="197"/>
      <c r="P958" s="6"/>
      <c r="Q958" s="6"/>
      <c r="R958" s="6"/>
      <c r="S958" s="6"/>
      <c r="T958" s="6"/>
      <c r="U958" s="6"/>
      <c r="V958" s="6"/>
      <c r="W958" s="6"/>
      <c r="X958" s="46"/>
      <c r="Y958" s="6"/>
      <c r="Z958" s="6"/>
      <c r="AA958" s="6"/>
      <c r="AB958" s="6"/>
      <c r="AC958" s="6"/>
      <c r="AD958" s="6"/>
    </row>
    <row r="959" ht="14.25" hidden="1" customHeight="1">
      <c r="A959" s="196"/>
      <c r="B959" s="7"/>
      <c r="C959" s="7"/>
      <c r="D959" s="7"/>
      <c r="E959" s="136"/>
      <c r="F959" s="136"/>
      <c r="G959" s="136"/>
      <c r="H959" s="136"/>
      <c r="I959" s="136"/>
      <c r="J959" s="136"/>
      <c r="K959" s="136"/>
      <c r="L959" s="137"/>
      <c r="M959" s="136"/>
      <c r="N959" s="136"/>
      <c r="O959" s="197"/>
      <c r="P959" s="6"/>
      <c r="Q959" s="6"/>
      <c r="R959" s="6"/>
      <c r="S959" s="6"/>
      <c r="T959" s="6"/>
      <c r="U959" s="6"/>
      <c r="V959" s="6"/>
      <c r="W959" s="6"/>
      <c r="X959" s="46"/>
      <c r="Y959" s="6"/>
      <c r="Z959" s="6"/>
      <c r="AA959" s="6"/>
      <c r="AB959" s="6"/>
      <c r="AC959" s="6"/>
      <c r="AD959" s="6"/>
    </row>
    <row r="960" ht="14.25" hidden="1" customHeight="1">
      <c r="A960" s="196"/>
      <c r="B960" s="7"/>
      <c r="C960" s="7"/>
      <c r="D960" s="7"/>
      <c r="E960" s="136"/>
      <c r="F960" s="136"/>
      <c r="G960" s="136"/>
      <c r="H960" s="136"/>
      <c r="I960" s="136"/>
      <c r="J960" s="136"/>
      <c r="K960" s="136"/>
      <c r="L960" s="137"/>
      <c r="M960" s="136"/>
      <c r="N960" s="136"/>
      <c r="O960" s="197"/>
      <c r="P960" s="6"/>
      <c r="Q960" s="6"/>
      <c r="R960" s="6"/>
      <c r="S960" s="6"/>
      <c r="T960" s="6"/>
      <c r="U960" s="6"/>
      <c r="V960" s="6"/>
      <c r="W960" s="6"/>
      <c r="X960" s="46"/>
      <c r="Y960" s="6"/>
      <c r="Z960" s="6"/>
      <c r="AA960" s="6"/>
      <c r="AB960" s="6"/>
      <c r="AC960" s="6"/>
      <c r="AD960" s="6"/>
    </row>
    <row r="961" ht="14.25" hidden="1" customHeight="1">
      <c r="A961" s="196"/>
      <c r="B961" s="7"/>
      <c r="C961" s="7"/>
      <c r="D961" s="7"/>
      <c r="E961" s="136"/>
      <c r="F961" s="136"/>
      <c r="G961" s="136"/>
      <c r="H961" s="136"/>
      <c r="I961" s="136"/>
      <c r="J961" s="136"/>
      <c r="K961" s="136"/>
      <c r="L961" s="137"/>
      <c r="M961" s="136"/>
      <c r="N961" s="136"/>
      <c r="O961" s="197"/>
      <c r="P961" s="6"/>
      <c r="Q961" s="6"/>
      <c r="R961" s="6"/>
      <c r="S961" s="6"/>
      <c r="T961" s="6"/>
      <c r="U961" s="6"/>
      <c r="V961" s="6"/>
      <c r="W961" s="6"/>
      <c r="X961" s="46"/>
      <c r="Y961" s="6"/>
      <c r="Z961" s="6"/>
      <c r="AA961" s="6"/>
      <c r="AB961" s="6"/>
      <c r="AC961" s="6"/>
      <c r="AD961" s="6"/>
    </row>
    <row r="962" ht="14.25" hidden="1" customHeight="1">
      <c r="A962" s="196"/>
      <c r="B962" s="7"/>
      <c r="C962" s="7"/>
      <c r="D962" s="7"/>
      <c r="E962" s="136"/>
      <c r="F962" s="136"/>
      <c r="G962" s="136"/>
      <c r="H962" s="136"/>
      <c r="I962" s="136"/>
      <c r="J962" s="136"/>
      <c r="K962" s="136"/>
      <c r="L962" s="137"/>
      <c r="M962" s="136"/>
      <c r="N962" s="136"/>
      <c r="O962" s="197"/>
      <c r="P962" s="6"/>
      <c r="Q962" s="6"/>
      <c r="R962" s="6"/>
      <c r="S962" s="6"/>
      <c r="T962" s="6"/>
      <c r="U962" s="6"/>
      <c r="V962" s="6"/>
      <c r="W962" s="6"/>
      <c r="X962" s="46"/>
      <c r="Y962" s="6"/>
      <c r="Z962" s="6"/>
      <c r="AA962" s="6"/>
      <c r="AB962" s="6"/>
      <c r="AC962" s="6"/>
      <c r="AD962" s="6"/>
    </row>
    <row r="963" ht="14.25" hidden="1" customHeight="1">
      <c r="A963" s="196"/>
      <c r="B963" s="7"/>
      <c r="C963" s="7"/>
      <c r="D963" s="7"/>
      <c r="E963" s="136"/>
      <c r="F963" s="136"/>
      <c r="G963" s="136"/>
      <c r="H963" s="136"/>
      <c r="I963" s="136"/>
      <c r="J963" s="136"/>
      <c r="K963" s="136"/>
      <c r="L963" s="137"/>
      <c r="M963" s="136"/>
      <c r="N963" s="136"/>
      <c r="O963" s="197"/>
      <c r="P963" s="6"/>
      <c r="Q963" s="6"/>
      <c r="R963" s="6"/>
      <c r="S963" s="6"/>
      <c r="T963" s="6"/>
      <c r="U963" s="6"/>
      <c r="V963" s="6"/>
      <c r="W963" s="6"/>
      <c r="X963" s="46"/>
      <c r="Y963" s="6"/>
      <c r="Z963" s="6"/>
      <c r="AA963" s="6"/>
      <c r="AB963" s="6"/>
      <c r="AC963" s="6"/>
      <c r="AD963" s="6"/>
    </row>
    <row r="964" ht="14.25" hidden="1" customHeight="1">
      <c r="A964" s="196"/>
      <c r="B964" s="7"/>
      <c r="C964" s="7"/>
      <c r="D964" s="7"/>
      <c r="E964" s="136"/>
      <c r="F964" s="136"/>
      <c r="G964" s="136"/>
      <c r="H964" s="136"/>
      <c r="I964" s="136"/>
      <c r="J964" s="136"/>
      <c r="K964" s="136"/>
      <c r="L964" s="137"/>
      <c r="M964" s="136"/>
      <c r="N964" s="136"/>
      <c r="O964" s="197"/>
      <c r="P964" s="6"/>
      <c r="Q964" s="6"/>
      <c r="R964" s="6"/>
      <c r="S964" s="6"/>
      <c r="T964" s="6"/>
      <c r="U964" s="6"/>
      <c r="V964" s="6"/>
      <c r="W964" s="6"/>
      <c r="X964" s="46"/>
      <c r="Y964" s="6"/>
      <c r="Z964" s="6"/>
      <c r="AA964" s="6"/>
      <c r="AB964" s="6"/>
      <c r="AC964" s="6"/>
      <c r="AD964" s="6"/>
    </row>
    <row r="965" ht="14.25" hidden="1" customHeight="1">
      <c r="A965" s="196"/>
      <c r="B965" s="7"/>
      <c r="C965" s="7"/>
      <c r="D965" s="7"/>
      <c r="E965" s="136"/>
      <c r="F965" s="136"/>
      <c r="G965" s="136"/>
      <c r="H965" s="136"/>
      <c r="I965" s="136"/>
      <c r="J965" s="136"/>
      <c r="K965" s="136"/>
      <c r="L965" s="137"/>
      <c r="M965" s="136"/>
      <c r="N965" s="136"/>
      <c r="O965" s="197"/>
      <c r="P965" s="6"/>
      <c r="Q965" s="6"/>
      <c r="R965" s="6"/>
      <c r="S965" s="6"/>
      <c r="T965" s="6"/>
      <c r="U965" s="6"/>
      <c r="V965" s="6"/>
      <c r="W965" s="6"/>
      <c r="X965" s="46"/>
      <c r="Y965" s="6"/>
      <c r="Z965" s="6"/>
      <c r="AA965" s="6"/>
      <c r="AB965" s="6"/>
      <c r="AC965" s="6"/>
      <c r="AD965" s="6"/>
    </row>
    <row r="966" ht="14.25" hidden="1" customHeight="1">
      <c r="A966" s="196"/>
      <c r="B966" s="7"/>
      <c r="C966" s="7"/>
      <c r="D966" s="7"/>
      <c r="E966" s="136"/>
      <c r="F966" s="136"/>
      <c r="G966" s="136"/>
      <c r="H966" s="136"/>
      <c r="I966" s="136"/>
      <c r="J966" s="136"/>
      <c r="K966" s="136"/>
      <c r="L966" s="137"/>
      <c r="M966" s="136"/>
      <c r="N966" s="136"/>
      <c r="O966" s="197"/>
      <c r="P966" s="6"/>
      <c r="Q966" s="6"/>
      <c r="R966" s="6"/>
      <c r="S966" s="6"/>
      <c r="T966" s="6"/>
      <c r="U966" s="6"/>
      <c r="V966" s="6"/>
      <c r="W966" s="6"/>
      <c r="X966" s="46"/>
      <c r="Y966" s="6"/>
      <c r="Z966" s="6"/>
      <c r="AA966" s="6"/>
      <c r="AB966" s="6"/>
      <c r="AC966" s="6"/>
      <c r="AD966" s="6"/>
    </row>
    <row r="967" ht="14.25" hidden="1" customHeight="1">
      <c r="A967" s="196"/>
      <c r="B967" s="7"/>
      <c r="C967" s="7"/>
      <c r="D967" s="7"/>
      <c r="E967" s="136"/>
      <c r="F967" s="136"/>
      <c r="G967" s="136"/>
      <c r="H967" s="136"/>
      <c r="I967" s="136"/>
      <c r="J967" s="136"/>
      <c r="K967" s="136"/>
      <c r="L967" s="137"/>
      <c r="M967" s="136"/>
      <c r="N967" s="136"/>
      <c r="O967" s="197"/>
      <c r="P967" s="6"/>
      <c r="Q967" s="6"/>
      <c r="R967" s="6"/>
      <c r="S967" s="6"/>
      <c r="T967" s="6"/>
      <c r="U967" s="6"/>
      <c r="V967" s="6"/>
      <c r="W967" s="6"/>
      <c r="X967" s="46"/>
      <c r="Y967" s="6"/>
      <c r="Z967" s="6"/>
      <c r="AA967" s="6"/>
      <c r="AB967" s="6"/>
      <c r="AC967" s="6"/>
      <c r="AD967" s="6"/>
    </row>
    <row r="968" ht="14.25" hidden="1" customHeight="1">
      <c r="A968" s="196"/>
      <c r="B968" s="7"/>
      <c r="C968" s="7"/>
      <c r="D968" s="7"/>
      <c r="E968" s="136"/>
      <c r="F968" s="136"/>
      <c r="G968" s="136"/>
      <c r="H968" s="136"/>
      <c r="I968" s="136"/>
      <c r="J968" s="136"/>
      <c r="K968" s="136"/>
      <c r="L968" s="137"/>
      <c r="M968" s="136"/>
      <c r="N968" s="136"/>
      <c r="O968" s="197"/>
      <c r="P968" s="6"/>
      <c r="Q968" s="6"/>
      <c r="R968" s="6"/>
      <c r="S968" s="6"/>
      <c r="T968" s="6"/>
      <c r="U968" s="6"/>
      <c r="V968" s="6"/>
      <c r="W968" s="6"/>
      <c r="X968" s="46"/>
      <c r="Y968" s="6"/>
      <c r="Z968" s="6"/>
      <c r="AA968" s="6"/>
      <c r="AB968" s="6"/>
      <c r="AC968" s="6"/>
      <c r="AD968" s="6"/>
    </row>
    <row r="969" ht="14.25" hidden="1" customHeight="1">
      <c r="A969" s="196"/>
      <c r="B969" s="7"/>
      <c r="C969" s="7"/>
      <c r="D969" s="7"/>
      <c r="E969" s="136"/>
      <c r="F969" s="136"/>
      <c r="G969" s="136"/>
      <c r="H969" s="136"/>
      <c r="I969" s="136"/>
      <c r="J969" s="136"/>
      <c r="K969" s="136"/>
      <c r="L969" s="137"/>
      <c r="M969" s="136"/>
      <c r="N969" s="136"/>
      <c r="O969" s="197"/>
      <c r="P969" s="6"/>
      <c r="Q969" s="6"/>
      <c r="R969" s="6"/>
      <c r="S969" s="6"/>
      <c r="T969" s="6"/>
      <c r="U969" s="6"/>
      <c r="V969" s="6"/>
      <c r="W969" s="6"/>
      <c r="X969" s="46"/>
      <c r="Y969" s="6"/>
      <c r="Z969" s="6"/>
      <c r="AA969" s="6"/>
      <c r="AB969" s="6"/>
      <c r="AC969" s="6"/>
      <c r="AD969" s="6"/>
    </row>
    <row r="970" ht="14.25" hidden="1" customHeight="1">
      <c r="A970" s="196"/>
      <c r="B970" s="7"/>
      <c r="C970" s="7"/>
      <c r="D970" s="7"/>
      <c r="E970" s="136"/>
      <c r="F970" s="136"/>
      <c r="G970" s="136"/>
      <c r="H970" s="136"/>
      <c r="I970" s="136"/>
      <c r="J970" s="136"/>
      <c r="K970" s="136"/>
      <c r="L970" s="137"/>
      <c r="M970" s="136"/>
      <c r="N970" s="136"/>
      <c r="O970" s="197"/>
      <c r="P970" s="6"/>
      <c r="Q970" s="6"/>
      <c r="R970" s="6"/>
      <c r="S970" s="6"/>
      <c r="T970" s="6"/>
      <c r="U970" s="6"/>
      <c r="V970" s="6"/>
      <c r="W970" s="6"/>
      <c r="X970" s="46"/>
      <c r="Y970" s="6"/>
      <c r="Z970" s="6"/>
      <c r="AA970" s="6"/>
      <c r="AB970" s="6"/>
      <c r="AC970" s="6"/>
      <c r="AD970" s="6"/>
    </row>
    <row r="971" ht="14.25" hidden="1" customHeight="1">
      <c r="A971" s="196"/>
      <c r="B971" s="7"/>
      <c r="C971" s="7"/>
      <c r="D971" s="7"/>
      <c r="E971" s="136"/>
      <c r="F971" s="136"/>
      <c r="G971" s="136"/>
      <c r="H971" s="136"/>
      <c r="I971" s="136"/>
      <c r="J971" s="136"/>
      <c r="K971" s="136"/>
      <c r="L971" s="137"/>
      <c r="M971" s="136"/>
      <c r="N971" s="136"/>
      <c r="O971" s="197"/>
      <c r="P971" s="6"/>
      <c r="Q971" s="6"/>
      <c r="R971" s="6"/>
      <c r="S971" s="6"/>
      <c r="T971" s="6"/>
      <c r="U971" s="6"/>
      <c r="V971" s="6"/>
      <c r="W971" s="6"/>
      <c r="X971" s="46"/>
      <c r="Y971" s="6"/>
      <c r="Z971" s="6"/>
      <c r="AA971" s="6"/>
      <c r="AB971" s="6"/>
      <c r="AC971" s="6"/>
      <c r="AD971" s="6"/>
    </row>
    <row r="972" ht="14.25" hidden="1" customHeight="1">
      <c r="A972" s="196"/>
      <c r="B972" s="7"/>
      <c r="C972" s="7"/>
      <c r="D972" s="7"/>
      <c r="E972" s="136"/>
      <c r="F972" s="136"/>
      <c r="G972" s="136"/>
      <c r="H972" s="136"/>
      <c r="I972" s="136"/>
      <c r="J972" s="136"/>
      <c r="K972" s="136"/>
      <c r="L972" s="137"/>
      <c r="M972" s="136"/>
      <c r="N972" s="136"/>
      <c r="O972" s="197"/>
      <c r="P972" s="6"/>
      <c r="Q972" s="6"/>
      <c r="R972" s="6"/>
      <c r="S972" s="6"/>
      <c r="T972" s="6"/>
      <c r="U972" s="6"/>
      <c r="V972" s="6"/>
      <c r="W972" s="6"/>
      <c r="X972" s="46"/>
      <c r="Y972" s="6"/>
      <c r="Z972" s="6"/>
      <c r="AA972" s="6"/>
      <c r="AB972" s="6"/>
      <c r="AC972" s="6"/>
      <c r="AD972" s="6"/>
    </row>
    <row r="973" ht="14.25" hidden="1" customHeight="1">
      <c r="A973" s="196"/>
      <c r="B973" s="7"/>
      <c r="C973" s="7"/>
      <c r="D973" s="7"/>
      <c r="E973" s="136"/>
      <c r="F973" s="136"/>
      <c r="G973" s="136"/>
      <c r="H973" s="136"/>
      <c r="I973" s="136"/>
      <c r="J973" s="136"/>
      <c r="K973" s="136"/>
      <c r="L973" s="137"/>
      <c r="M973" s="136"/>
      <c r="N973" s="136"/>
      <c r="O973" s="197"/>
      <c r="P973" s="6"/>
      <c r="Q973" s="6"/>
      <c r="R973" s="6"/>
      <c r="S973" s="6"/>
      <c r="T973" s="6"/>
      <c r="U973" s="6"/>
      <c r="V973" s="6"/>
      <c r="W973" s="6"/>
      <c r="X973" s="46"/>
      <c r="Y973" s="6"/>
      <c r="Z973" s="6"/>
      <c r="AA973" s="6"/>
      <c r="AB973" s="6"/>
      <c r="AC973" s="6"/>
      <c r="AD973" s="6"/>
    </row>
    <row r="974" ht="14.25" hidden="1" customHeight="1">
      <c r="A974" s="196"/>
      <c r="B974" s="7"/>
      <c r="C974" s="7"/>
      <c r="D974" s="7"/>
      <c r="E974" s="136"/>
      <c r="F974" s="136"/>
      <c r="G974" s="136"/>
      <c r="H974" s="136"/>
      <c r="I974" s="136"/>
      <c r="J974" s="136"/>
      <c r="K974" s="136"/>
      <c r="L974" s="137"/>
      <c r="M974" s="136"/>
      <c r="N974" s="136"/>
      <c r="O974" s="197"/>
      <c r="P974" s="6"/>
      <c r="Q974" s="6"/>
      <c r="R974" s="6"/>
      <c r="S974" s="6"/>
      <c r="T974" s="6"/>
      <c r="U974" s="6"/>
      <c r="V974" s="6"/>
      <c r="W974" s="6"/>
      <c r="X974" s="46"/>
      <c r="Y974" s="6"/>
      <c r="Z974" s="6"/>
      <c r="AA974" s="6"/>
      <c r="AB974" s="6"/>
      <c r="AC974" s="6"/>
      <c r="AD974" s="6"/>
    </row>
    <row r="975" ht="14.25" hidden="1" customHeight="1">
      <c r="A975" s="196"/>
      <c r="B975" s="7"/>
      <c r="C975" s="7"/>
      <c r="D975" s="7"/>
      <c r="E975" s="136"/>
      <c r="F975" s="136"/>
      <c r="G975" s="136"/>
      <c r="H975" s="136"/>
      <c r="I975" s="136"/>
      <c r="J975" s="136"/>
      <c r="K975" s="136"/>
      <c r="L975" s="137"/>
      <c r="M975" s="136"/>
      <c r="N975" s="136"/>
      <c r="O975" s="197"/>
      <c r="P975" s="6"/>
      <c r="Q975" s="6"/>
      <c r="R975" s="6"/>
      <c r="S975" s="6"/>
      <c r="T975" s="6"/>
      <c r="U975" s="6"/>
      <c r="V975" s="6"/>
      <c r="W975" s="6"/>
      <c r="X975" s="46"/>
      <c r="Y975" s="6"/>
      <c r="Z975" s="6"/>
      <c r="AA975" s="6"/>
      <c r="AB975" s="6"/>
      <c r="AC975" s="6"/>
      <c r="AD975" s="6"/>
    </row>
    <row r="976" ht="14.25" hidden="1" customHeight="1">
      <c r="A976" s="196"/>
      <c r="B976" s="7"/>
      <c r="C976" s="7"/>
      <c r="D976" s="7"/>
      <c r="E976" s="136"/>
      <c r="F976" s="136"/>
      <c r="G976" s="136"/>
      <c r="H976" s="136"/>
      <c r="I976" s="136"/>
      <c r="J976" s="136"/>
      <c r="K976" s="136"/>
      <c r="L976" s="137"/>
      <c r="M976" s="136"/>
      <c r="N976" s="136"/>
      <c r="O976" s="197"/>
      <c r="P976" s="6"/>
      <c r="Q976" s="6"/>
      <c r="R976" s="6"/>
      <c r="S976" s="6"/>
      <c r="T976" s="6"/>
      <c r="U976" s="6"/>
      <c r="V976" s="6"/>
      <c r="W976" s="6"/>
      <c r="X976" s="46"/>
      <c r="Y976" s="6"/>
      <c r="Z976" s="6"/>
      <c r="AA976" s="6"/>
      <c r="AB976" s="6"/>
      <c r="AC976" s="6"/>
      <c r="AD976" s="6"/>
    </row>
    <row r="977" ht="14.25" hidden="1" customHeight="1">
      <c r="A977" s="196"/>
      <c r="B977" s="7"/>
      <c r="C977" s="7"/>
      <c r="D977" s="7"/>
      <c r="E977" s="136"/>
      <c r="F977" s="136"/>
      <c r="G977" s="136"/>
      <c r="H977" s="136"/>
      <c r="I977" s="136"/>
      <c r="J977" s="136"/>
      <c r="K977" s="136"/>
      <c r="L977" s="137"/>
      <c r="M977" s="136"/>
      <c r="N977" s="136"/>
      <c r="O977" s="197"/>
      <c r="P977" s="6"/>
      <c r="Q977" s="6"/>
      <c r="R977" s="6"/>
      <c r="S977" s="6"/>
      <c r="T977" s="6"/>
      <c r="U977" s="6"/>
      <c r="V977" s="6"/>
      <c r="W977" s="6"/>
      <c r="X977" s="46"/>
      <c r="Y977" s="6"/>
      <c r="Z977" s="6"/>
      <c r="AA977" s="6"/>
      <c r="AB977" s="6"/>
      <c r="AC977" s="6"/>
      <c r="AD977" s="6"/>
    </row>
    <row r="978" ht="14.25" hidden="1" customHeight="1">
      <c r="A978" s="196"/>
      <c r="B978" s="7"/>
      <c r="C978" s="7"/>
      <c r="D978" s="7"/>
      <c r="E978" s="136"/>
      <c r="F978" s="136"/>
      <c r="G978" s="136"/>
      <c r="H978" s="136"/>
      <c r="I978" s="136"/>
      <c r="J978" s="136"/>
      <c r="K978" s="136"/>
      <c r="L978" s="137"/>
      <c r="M978" s="136"/>
      <c r="N978" s="136"/>
      <c r="O978" s="197"/>
      <c r="P978" s="6"/>
      <c r="Q978" s="6"/>
      <c r="R978" s="6"/>
      <c r="S978" s="6"/>
      <c r="T978" s="6"/>
      <c r="U978" s="6"/>
      <c r="V978" s="6"/>
      <c r="W978" s="6"/>
      <c r="X978" s="46"/>
      <c r="Y978" s="6"/>
      <c r="Z978" s="6"/>
      <c r="AA978" s="6"/>
      <c r="AB978" s="6"/>
      <c r="AC978" s="6"/>
      <c r="AD978" s="6"/>
    </row>
    <row r="979" ht="14.25" hidden="1" customHeight="1">
      <c r="A979" s="196"/>
      <c r="B979" s="7"/>
      <c r="C979" s="7"/>
      <c r="D979" s="7"/>
      <c r="E979" s="136"/>
      <c r="F979" s="136"/>
      <c r="G979" s="136"/>
      <c r="H979" s="136"/>
      <c r="I979" s="136"/>
      <c r="J979" s="136"/>
      <c r="K979" s="136"/>
      <c r="L979" s="137"/>
      <c r="M979" s="136"/>
      <c r="N979" s="136"/>
      <c r="O979" s="197"/>
      <c r="P979" s="6"/>
      <c r="Q979" s="6"/>
      <c r="R979" s="6"/>
      <c r="S979" s="6"/>
      <c r="T979" s="6"/>
      <c r="U979" s="6"/>
      <c r="V979" s="6"/>
      <c r="W979" s="6"/>
      <c r="X979" s="46"/>
      <c r="Y979" s="6"/>
      <c r="Z979" s="6"/>
      <c r="AA979" s="6"/>
      <c r="AB979" s="6"/>
      <c r="AC979" s="6"/>
      <c r="AD979" s="6"/>
    </row>
  </sheetData>
  <mergeCells count="4">
    <mergeCell ref="A2:A17"/>
    <mergeCell ref="A18:A33"/>
    <mergeCell ref="A34:A49"/>
    <mergeCell ref="A50:A65"/>
  </mergeCells>
  <conditionalFormatting sqref="E2:K65 M2:O65 R72:R73 R77:R78 R82:R83 R87:R88">
    <cfRule type="colorScale" priority="1">
      <colorScale>
        <cfvo type="min"/>
        <cfvo type="max"/>
        <color rgb="FFFFFFFF"/>
        <color rgb="FFFFD666"/>
      </colorScale>
    </cfRule>
  </conditionalFormatting>
  <conditionalFormatting sqref="S1 AC72:AC194 S89:S979">
    <cfRule type="colorScale" priority="2">
      <colorScale>
        <cfvo type="min"/>
        <cfvo type="percentile" val="50"/>
        <cfvo type="max"/>
        <color rgb="FFE67C73"/>
        <color rgb="FFFFD666"/>
        <color rgb="FF63BE7B"/>
      </colorScale>
    </cfRule>
  </conditionalFormatting>
  <dataValidations>
    <dataValidation type="list" allowBlank="1" sqref="D2:D65 D72:D73 D77:D78 D82:D83 D87:D88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57"/>
    <col customWidth="1" min="2" max="7" width="8.71"/>
    <col customWidth="1" min="8" max="8" width="18.43"/>
    <col customWidth="1" min="9" max="21" width="8.71"/>
  </cols>
  <sheetData>
    <row r="1" ht="14.25" customHeight="1">
      <c r="A1" s="6" t="s">
        <v>12</v>
      </c>
      <c r="B1" s="7" t="s">
        <v>375</v>
      </c>
      <c r="C1" s="37" t="s">
        <v>14</v>
      </c>
      <c r="D1" s="37" t="s">
        <v>1</v>
      </c>
      <c r="E1" s="37" t="s">
        <v>0</v>
      </c>
      <c r="F1" s="11" t="s">
        <v>1</v>
      </c>
      <c r="G1" s="11" t="s">
        <v>0</v>
      </c>
      <c r="H1" s="6"/>
      <c r="I1" s="6"/>
      <c r="J1" s="6"/>
    </row>
    <row r="2" ht="14.25" customHeight="1">
      <c r="A2" s="201" t="s">
        <v>58</v>
      </c>
      <c r="B2" s="202">
        <v>27.0</v>
      </c>
      <c r="C2" s="203">
        <v>144.5</v>
      </c>
      <c r="D2" s="203">
        <v>1.0</v>
      </c>
      <c r="E2" s="204" t="s">
        <v>28</v>
      </c>
      <c r="F2" s="6"/>
      <c r="G2" s="6"/>
      <c r="H2" s="6"/>
      <c r="I2" s="6"/>
      <c r="J2" s="6"/>
    </row>
    <row r="3" ht="14.25" customHeight="1">
      <c r="A3" s="201" t="s">
        <v>72</v>
      </c>
      <c r="B3" s="205">
        <v>20.5</v>
      </c>
      <c r="C3" s="203">
        <v>169.0</v>
      </c>
      <c r="D3" s="203">
        <v>2.0</v>
      </c>
      <c r="E3" s="204" t="s">
        <v>28</v>
      </c>
      <c r="F3" s="6"/>
      <c r="G3" s="6"/>
      <c r="H3" s="6"/>
      <c r="I3" s="6"/>
      <c r="J3" s="6"/>
      <c r="M3" s="206" t="s">
        <v>74</v>
      </c>
      <c r="N3" s="206" t="s">
        <v>19</v>
      </c>
      <c r="P3" s="206" t="s">
        <v>65</v>
      </c>
      <c r="Q3" s="206">
        <v>5.5</v>
      </c>
      <c r="S3" s="206" t="s">
        <v>72</v>
      </c>
      <c r="T3" s="206" t="s">
        <v>376</v>
      </c>
      <c r="U3" s="206">
        <v>168.2</v>
      </c>
    </row>
    <row r="4" ht="14.25" customHeight="1">
      <c r="A4" s="201" t="s">
        <v>68</v>
      </c>
      <c r="B4" s="207">
        <v>18.5</v>
      </c>
      <c r="C4" s="203">
        <v>148.5</v>
      </c>
      <c r="D4" s="203">
        <v>3.0</v>
      </c>
      <c r="E4" s="204" t="s">
        <v>28</v>
      </c>
      <c r="F4" s="6"/>
      <c r="G4" s="6"/>
      <c r="H4" s="6"/>
      <c r="I4" s="6"/>
      <c r="J4" s="6"/>
      <c r="M4" s="206" t="s">
        <v>353</v>
      </c>
      <c r="N4" s="206" t="s">
        <v>19</v>
      </c>
      <c r="P4" s="206" t="s">
        <v>72</v>
      </c>
      <c r="Q4" s="206">
        <v>19.0</v>
      </c>
      <c r="S4" s="206" t="s">
        <v>377</v>
      </c>
      <c r="T4" s="206" t="s">
        <v>378</v>
      </c>
      <c r="U4" s="206">
        <v>163.9</v>
      </c>
    </row>
    <row r="5" ht="14.25" customHeight="1">
      <c r="A5" s="201" t="s">
        <v>64</v>
      </c>
      <c r="B5" s="208">
        <v>18.0</v>
      </c>
      <c r="C5" s="203">
        <v>153.5</v>
      </c>
      <c r="D5" s="203">
        <v>4.0</v>
      </c>
      <c r="E5" s="204" t="s">
        <v>28</v>
      </c>
      <c r="F5" s="6"/>
      <c r="G5" s="6"/>
      <c r="H5" s="6"/>
      <c r="I5" s="6"/>
      <c r="J5" s="6"/>
      <c r="M5" s="206" t="s">
        <v>379</v>
      </c>
      <c r="N5" s="206" t="s">
        <v>19</v>
      </c>
      <c r="P5" s="206" t="s">
        <v>64</v>
      </c>
      <c r="Q5" s="206">
        <v>20.5</v>
      </c>
      <c r="S5" s="206" t="s">
        <v>380</v>
      </c>
      <c r="T5" s="206" t="s">
        <v>381</v>
      </c>
      <c r="U5" s="206">
        <v>168.6</v>
      </c>
    </row>
    <row r="6" ht="14.25" customHeight="1">
      <c r="A6" s="201" t="s">
        <v>62</v>
      </c>
      <c r="B6" s="209">
        <v>14.5</v>
      </c>
      <c r="C6" s="203">
        <v>143.5</v>
      </c>
      <c r="D6" s="203">
        <v>5.0</v>
      </c>
      <c r="E6" s="204" t="s">
        <v>28</v>
      </c>
      <c r="F6" s="6"/>
      <c r="G6" s="6"/>
      <c r="H6" s="6"/>
      <c r="I6" s="6"/>
      <c r="J6" s="6"/>
      <c r="M6" s="206" t="s">
        <v>27</v>
      </c>
      <c r="N6" s="206" t="s">
        <v>19</v>
      </c>
      <c r="P6" s="206" t="s">
        <v>20</v>
      </c>
      <c r="Q6" s="206">
        <v>21.5</v>
      </c>
      <c r="S6" s="206" t="s">
        <v>36</v>
      </c>
      <c r="T6" s="206" t="s">
        <v>382</v>
      </c>
      <c r="U6" s="206">
        <v>153.3</v>
      </c>
    </row>
    <row r="7" ht="14.25" customHeight="1">
      <c r="A7" s="201" t="s">
        <v>66</v>
      </c>
      <c r="B7" s="210">
        <v>17.5</v>
      </c>
      <c r="C7" s="203">
        <v>150.5</v>
      </c>
      <c r="D7" s="203">
        <v>6.0</v>
      </c>
      <c r="E7" s="204" t="s">
        <v>28</v>
      </c>
      <c r="F7" s="6"/>
      <c r="G7" s="6"/>
      <c r="H7" s="6"/>
      <c r="I7" s="6"/>
      <c r="J7" s="6"/>
      <c r="M7" s="206" t="s">
        <v>68</v>
      </c>
      <c r="N7" s="206" t="s">
        <v>19</v>
      </c>
      <c r="P7" s="206" t="s">
        <v>61</v>
      </c>
      <c r="Q7" s="206">
        <v>18.0</v>
      </c>
      <c r="S7" s="206" t="s">
        <v>383</v>
      </c>
      <c r="T7" s="206" t="s">
        <v>384</v>
      </c>
      <c r="U7" s="206">
        <v>158.5</v>
      </c>
    </row>
    <row r="8" ht="14.25" customHeight="1">
      <c r="A8" s="201" t="s">
        <v>70</v>
      </c>
      <c r="B8" s="211">
        <v>17.0</v>
      </c>
      <c r="C8" s="203">
        <v>130.0</v>
      </c>
      <c r="D8" s="203">
        <v>7.0</v>
      </c>
      <c r="E8" s="204" t="s">
        <v>28</v>
      </c>
      <c r="F8" s="6"/>
      <c r="G8" s="6"/>
      <c r="H8" s="6"/>
      <c r="I8" s="6"/>
      <c r="J8" s="6"/>
      <c r="M8" s="206" t="s">
        <v>385</v>
      </c>
      <c r="N8" s="206" t="s">
        <v>19</v>
      </c>
      <c r="P8" s="206" t="s">
        <v>386</v>
      </c>
      <c r="Q8" s="206">
        <v>13.0</v>
      </c>
      <c r="S8" s="206" t="s">
        <v>387</v>
      </c>
      <c r="T8" s="206" t="s">
        <v>384</v>
      </c>
      <c r="U8" s="206">
        <v>156.7</v>
      </c>
    </row>
    <row r="9" ht="14.25" customHeight="1">
      <c r="A9" s="201" t="s">
        <v>60</v>
      </c>
      <c r="B9" s="212">
        <v>15.0</v>
      </c>
      <c r="C9" s="203">
        <v>150.5</v>
      </c>
      <c r="D9" s="203">
        <v>8.0</v>
      </c>
      <c r="E9" s="204" t="s">
        <v>28</v>
      </c>
      <c r="F9" s="6"/>
      <c r="G9" s="6"/>
      <c r="H9" s="6"/>
      <c r="I9" s="6"/>
      <c r="J9" s="6"/>
      <c r="M9" s="206" t="s">
        <v>58</v>
      </c>
      <c r="N9" s="206" t="s">
        <v>19</v>
      </c>
      <c r="P9" s="206" t="s">
        <v>66</v>
      </c>
      <c r="Q9" s="206">
        <v>17.5</v>
      </c>
      <c r="S9" s="206" t="s">
        <v>38</v>
      </c>
      <c r="T9" s="206" t="s">
        <v>388</v>
      </c>
      <c r="U9" s="206">
        <v>154.7</v>
      </c>
    </row>
    <row r="10" ht="14.25" customHeight="1">
      <c r="A10" s="201" t="s">
        <v>61</v>
      </c>
      <c r="B10" s="209">
        <v>14.5</v>
      </c>
      <c r="C10" s="203">
        <v>143.5</v>
      </c>
      <c r="D10" s="203">
        <v>9.0</v>
      </c>
      <c r="E10" s="204" t="s">
        <v>28</v>
      </c>
      <c r="F10" s="6"/>
      <c r="G10" s="6"/>
      <c r="H10" s="6"/>
      <c r="I10" s="6"/>
      <c r="J10" s="6"/>
      <c r="M10" s="206" t="s">
        <v>324</v>
      </c>
      <c r="N10" s="206" t="s">
        <v>19</v>
      </c>
      <c r="P10" s="206" t="s">
        <v>308</v>
      </c>
      <c r="Q10" s="206">
        <v>7.5</v>
      </c>
      <c r="S10" s="206" t="s">
        <v>389</v>
      </c>
      <c r="T10" s="206" t="s">
        <v>390</v>
      </c>
      <c r="U10" s="206">
        <v>160.9</v>
      </c>
    </row>
    <row r="11" ht="14.25" customHeight="1">
      <c r="A11" s="201" t="s">
        <v>71</v>
      </c>
      <c r="B11" s="213">
        <v>12.0</v>
      </c>
      <c r="C11" s="203">
        <v>151.5</v>
      </c>
      <c r="D11" s="203">
        <v>10.0</v>
      </c>
      <c r="E11" s="204" t="s">
        <v>28</v>
      </c>
      <c r="F11" s="6"/>
      <c r="G11" s="6"/>
      <c r="H11" s="6"/>
      <c r="I11" s="6"/>
      <c r="J11" s="6"/>
      <c r="M11" s="206" t="s">
        <v>52</v>
      </c>
      <c r="N11" s="206" t="s">
        <v>19</v>
      </c>
      <c r="P11" s="206" t="s">
        <v>78</v>
      </c>
      <c r="Q11" s="206">
        <v>15.0</v>
      </c>
      <c r="S11" s="206" t="s">
        <v>391</v>
      </c>
      <c r="T11" s="206" t="s">
        <v>392</v>
      </c>
      <c r="U11" s="206">
        <v>149.1</v>
      </c>
    </row>
    <row r="12" ht="14.25" customHeight="1">
      <c r="A12" s="201" t="s">
        <v>67</v>
      </c>
      <c r="B12" s="214">
        <v>15.0</v>
      </c>
      <c r="C12" s="203">
        <v>143.5</v>
      </c>
      <c r="D12" s="203">
        <v>11.0</v>
      </c>
      <c r="E12" s="204" t="s">
        <v>28</v>
      </c>
      <c r="F12" s="6"/>
      <c r="G12" s="6"/>
      <c r="H12" s="6"/>
      <c r="I12" s="6"/>
      <c r="J12" s="6"/>
      <c r="M12" s="206" t="s">
        <v>393</v>
      </c>
      <c r="N12" s="206" t="s">
        <v>19</v>
      </c>
      <c r="P12" s="206" t="s">
        <v>332</v>
      </c>
      <c r="Q12" s="206">
        <v>3.5</v>
      </c>
      <c r="S12" s="206" t="s">
        <v>394</v>
      </c>
      <c r="T12" s="206" t="s">
        <v>395</v>
      </c>
      <c r="U12" s="206">
        <v>164.9</v>
      </c>
    </row>
    <row r="13" ht="14.25" customHeight="1">
      <c r="A13" s="201" t="s">
        <v>63</v>
      </c>
      <c r="B13" s="215">
        <v>9.0</v>
      </c>
      <c r="C13" s="203">
        <v>139.5</v>
      </c>
      <c r="D13" s="203">
        <v>12.0</v>
      </c>
      <c r="E13" s="204" t="s">
        <v>28</v>
      </c>
      <c r="F13" s="6"/>
      <c r="G13" s="6"/>
      <c r="H13" s="6"/>
      <c r="I13" s="6"/>
      <c r="J13" s="6"/>
      <c r="M13" s="206" t="s">
        <v>84</v>
      </c>
      <c r="N13" s="206" t="s">
        <v>19</v>
      </c>
      <c r="P13" s="206" t="s">
        <v>396</v>
      </c>
      <c r="Q13" s="206">
        <v>14.5</v>
      </c>
      <c r="S13" s="206" t="s">
        <v>397</v>
      </c>
      <c r="T13" s="206" t="s">
        <v>378</v>
      </c>
      <c r="U13" s="206">
        <v>155.0</v>
      </c>
    </row>
    <row r="14" ht="14.25" customHeight="1">
      <c r="A14" s="201" t="s">
        <v>65</v>
      </c>
      <c r="B14" s="216">
        <v>3.5</v>
      </c>
      <c r="C14" s="203">
        <v>154.5</v>
      </c>
      <c r="D14" s="203">
        <v>13.0</v>
      </c>
      <c r="E14" s="204" t="s">
        <v>28</v>
      </c>
      <c r="F14" s="6"/>
      <c r="G14" s="6"/>
      <c r="H14" s="6"/>
      <c r="I14" s="6"/>
      <c r="J14" s="6"/>
      <c r="M14" s="206" t="s">
        <v>398</v>
      </c>
      <c r="N14" s="206" t="s">
        <v>19</v>
      </c>
      <c r="P14" s="206" t="s">
        <v>47</v>
      </c>
      <c r="Q14" s="206">
        <v>13.0</v>
      </c>
      <c r="S14" s="206" t="s">
        <v>399</v>
      </c>
      <c r="T14" s="206" t="s">
        <v>400</v>
      </c>
      <c r="U14" s="206">
        <v>158.4</v>
      </c>
    </row>
    <row r="15" ht="14.25" customHeight="1">
      <c r="A15" s="201" t="s">
        <v>69</v>
      </c>
      <c r="B15" s="217">
        <v>0.5</v>
      </c>
      <c r="C15" s="203">
        <v>147.5</v>
      </c>
      <c r="D15" s="203">
        <v>14.0</v>
      </c>
      <c r="E15" s="204" t="s">
        <v>28</v>
      </c>
      <c r="F15" s="6"/>
      <c r="G15" s="6"/>
      <c r="H15" s="6"/>
      <c r="I15" s="6"/>
      <c r="J15" s="6"/>
      <c r="M15" s="206" t="s">
        <v>41</v>
      </c>
      <c r="N15" s="206" t="s">
        <v>19</v>
      </c>
      <c r="P15" s="206" t="s">
        <v>44</v>
      </c>
      <c r="Q15" s="206">
        <v>24.5</v>
      </c>
      <c r="S15" s="206" t="s">
        <v>401</v>
      </c>
      <c r="T15" s="206" t="s">
        <v>402</v>
      </c>
      <c r="U15" s="206">
        <v>149.8</v>
      </c>
    </row>
    <row r="16" ht="14.25" customHeight="1">
      <c r="A16" s="201" t="s">
        <v>73</v>
      </c>
      <c r="B16" s="218">
        <v>-0.5</v>
      </c>
      <c r="C16" s="203">
        <v>143.5</v>
      </c>
      <c r="D16" s="203">
        <v>15.0</v>
      </c>
      <c r="E16" s="204" t="s">
        <v>28</v>
      </c>
      <c r="F16" s="6"/>
      <c r="G16" s="6"/>
      <c r="H16" s="6"/>
      <c r="I16" s="6"/>
      <c r="J16" s="6"/>
      <c r="M16" s="206" t="s">
        <v>396</v>
      </c>
      <c r="N16" s="206" t="s">
        <v>19</v>
      </c>
      <c r="P16" s="206" t="s">
        <v>23</v>
      </c>
      <c r="Q16" s="206">
        <v>18.5</v>
      </c>
      <c r="S16" s="206" t="s">
        <v>65</v>
      </c>
      <c r="T16" s="206" t="s">
        <v>403</v>
      </c>
      <c r="U16" s="206">
        <v>157.9</v>
      </c>
    </row>
    <row r="17" ht="14.25" customHeight="1">
      <c r="A17" s="201" t="s">
        <v>59</v>
      </c>
      <c r="B17" s="219">
        <v>-3.5</v>
      </c>
      <c r="C17" s="203">
        <v>134.5</v>
      </c>
      <c r="D17" s="203">
        <v>16.0</v>
      </c>
      <c r="E17" s="204" t="s">
        <v>28</v>
      </c>
      <c r="F17" s="6"/>
      <c r="G17" s="6"/>
      <c r="H17" s="6"/>
      <c r="I17" s="6"/>
      <c r="J17" s="6"/>
      <c r="M17" s="206" t="s">
        <v>35</v>
      </c>
      <c r="N17" s="206" t="s">
        <v>19</v>
      </c>
      <c r="P17" s="206" t="s">
        <v>404</v>
      </c>
      <c r="Q17" s="206">
        <v>13.0</v>
      </c>
      <c r="S17" s="206" t="s">
        <v>49</v>
      </c>
      <c r="T17" s="206" t="s">
        <v>405</v>
      </c>
      <c r="U17" s="206">
        <v>148.0</v>
      </c>
    </row>
    <row r="18" ht="14.25" customHeight="1">
      <c r="A18" s="201" t="s">
        <v>92</v>
      </c>
      <c r="B18" s="220">
        <v>-4.5</v>
      </c>
      <c r="C18" s="203">
        <v>137.0</v>
      </c>
      <c r="D18" s="203">
        <v>16.0</v>
      </c>
      <c r="E18" s="204" t="s">
        <v>28</v>
      </c>
      <c r="F18" s="6"/>
      <c r="G18" s="6"/>
      <c r="H18" s="6"/>
      <c r="I18" s="6"/>
      <c r="J18" s="6"/>
      <c r="M18" s="206" t="s">
        <v>401</v>
      </c>
      <c r="N18" s="206" t="s">
        <v>19</v>
      </c>
      <c r="P18" s="206" t="s">
        <v>51</v>
      </c>
      <c r="Q18" s="206">
        <v>12.0</v>
      </c>
      <c r="S18" s="206" t="s">
        <v>82</v>
      </c>
      <c r="T18" s="206" t="s">
        <v>406</v>
      </c>
      <c r="U18" s="206">
        <v>156.9</v>
      </c>
    </row>
    <row r="19" ht="14.25" customHeight="1">
      <c r="A19" s="201" t="s">
        <v>74</v>
      </c>
      <c r="B19" s="221">
        <v>25.0</v>
      </c>
      <c r="C19" s="203">
        <v>130.0</v>
      </c>
      <c r="D19" s="203">
        <v>1.0</v>
      </c>
      <c r="E19" s="222" t="s">
        <v>26</v>
      </c>
      <c r="F19" s="6"/>
      <c r="G19" s="6"/>
      <c r="H19" s="6"/>
      <c r="I19" s="6"/>
      <c r="J19" s="6"/>
      <c r="M19" s="206" t="s">
        <v>44</v>
      </c>
      <c r="N19" s="206" t="s">
        <v>28</v>
      </c>
      <c r="P19" s="206" t="s">
        <v>58</v>
      </c>
      <c r="Q19" s="206">
        <v>21.0</v>
      </c>
      <c r="S19" s="206" t="s">
        <v>407</v>
      </c>
      <c r="T19" s="206" t="s">
        <v>408</v>
      </c>
      <c r="U19" s="206">
        <v>155.3</v>
      </c>
    </row>
    <row r="20" ht="14.25" customHeight="1">
      <c r="A20" s="201" t="s">
        <v>88</v>
      </c>
      <c r="B20" s="223">
        <v>21.0</v>
      </c>
      <c r="C20" s="203">
        <v>133.5</v>
      </c>
      <c r="D20" s="203">
        <v>2.0</v>
      </c>
      <c r="E20" s="222" t="s">
        <v>26</v>
      </c>
      <c r="F20" s="6"/>
      <c r="G20" s="6"/>
      <c r="H20" s="6"/>
      <c r="I20" s="6"/>
      <c r="J20" s="6"/>
      <c r="M20" s="206" t="s">
        <v>409</v>
      </c>
      <c r="N20" s="206" t="s">
        <v>28</v>
      </c>
      <c r="P20" s="206" t="s">
        <v>410</v>
      </c>
      <c r="Q20" s="206">
        <v>9.0</v>
      </c>
      <c r="S20" s="206" t="s">
        <v>411</v>
      </c>
      <c r="T20" s="206" t="s">
        <v>412</v>
      </c>
      <c r="U20" s="206">
        <v>157.4</v>
      </c>
    </row>
    <row r="21" ht="14.25" customHeight="1">
      <c r="A21" s="201" t="s">
        <v>84</v>
      </c>
      <c r="B21" s="224">
        <v>16.0</v>
      </c>
      <c r="C21" s="203">
        <v>160.0</v>
      </c>
      <c r="D21" s="203">
        <v>3.0</v>
      </c>
      <c r="E21" s="222" t="s">
        <v>26</v>
      </c>
      <c r="F21" s="6"/>
      <c r="G21" s="6"/>
      <c r="H21" s="6"/>
      <c r="I21" s="6"/>
      <c r="J21" s="6"/>
      <c r="M21" s="206" t="s">
        <v>413</v>
      </c>
      <c r="N21" s="206" t="s">
        <v>28</v>
      </c>
      <c r="P21" s="206" t="s">
        <v>41</v>
      </c>
      <c r="Q21" s="206">
        <v>14.0</v>
      </c>
      <c r="S21" s="206" t="s">
        <v>414</v>
      </c>
      <c r="T21" s="206" t="s">
        <v>400</v>
      </c>
      <c r="U21" s="206">
        <v>150.0</v>
      </c>
    </row>
    <row r="22" ht="14.25" customHeight="1">
      <c r="A22" s="201" t="s">
        <v>80</v>
      </c>
      <c r="B22" s="225">
        <v>16.5</v>
      </c>
      <c r="C22" s="203">
        <v>146.5</v>
      </c>
      <c r="D22" s="203">
        <v>4.0</v>
      </c>
      <c r="E22" s="222" t="s">
        <v>26</v>
      </c>
      <c r="F22" s="6"/>
      <c r="G22" s="6"/>
      <c r="H22" s="6"/>
      <c r="I22" s="6"/>
      <c r="J22" s="6"/>
      <c r="M22" s="206" t="s">
        <v>338</v>
      </c>
      <c r="N22" s="206" t="s">
        <v>28</v>
      </c>
      <c r="P22" s="206" t="s">
        <v>413</v>
      </c>
      <c r="Q22" s="206">
        <v>14.5</v>
      </c>
      <c r="S22" s="206" t="s">
        <v>415</v>
      </c>
      <c r="T22" s="206" t="s">
        <v>408</v>
      </c>
      <c r="U22" s="206">
        <v>148.4</v>
      </c>
    </row>
    <row r="23" ht="14.25" customHeight="1">
      <c r="A23" s="201" t="s">
        <v>78</v>
      </c>
      <c r="B23" s="226">
        <v>17.5</v>
      </c>
      <c r="C23" s="203">
        <v>139.0</v>
      </c>
      <c r="D23" s="203">
        <v>5.0</v>
      </c>
      <c r="E23" s="222" t="s">
        <v>26</v>
      </c>
      <c r="F23" s="6"/>
      <c r="G23" s="6"/>
      <c r="H23" s="6"/>
      <c r="I23" s="6"/>
      <c r="J23" s="6"/>
      <c r="M23" s="206" t="s">
        <v>90</v>
      </c>
      <c r="N23" s="206" t="s">
        <v>28</v>
      </c>
      <c r="P23" s="206" t="s">
        <v>76</v>
      </c>
      <c r="Q23" s="206">
        <v>18.5</v>
      </c>
      <c r="S23" s="206" t="s">
        <v>416</v>
      </c>
      <c r="T23" s="206" t="s">
        <v>417</v>
      </c>
      <c r="U23" s="206">
        <v>161.0</v>
      </c>
    </row>
    <row r="24" ht="14.25" customHeight="1">
      <c r="A24" s="201" t="s">
        <v>82</v>
      </c>
      <c r="B24" s="224">
        <v>16.0</v>
      </c>
      <c r="C24" s="203">
        <v>156.5</v>
      </c>
      <c r="D24" s="203">
        <v>6.0</v>
      </c>
      <c r="E24" s="222" t="s">
        <v>26</v>
      </c>
      <c r="F24" s="6"/>
      <c r="G24" s="6"/>
      <c r="H24" s="6"/>
      <c r="I24" s="6"/>
      <c r="J24" s="6"/>
      <c r="M24" s="206" t="s">
        <v>350</v>
      </c>
      <c r="N24" s="206" t="s">
        <v>28</v>
      </c>
      <c r="P24" s="206" t="s">
        <v>418</v>
      </c>
      <c r="Q24" s="206">
        <v>-6.0</v>
      </c>
      <c r="S24" s="206" t="s">
        <v>419</v>
      </c>
      <c r="T24" s="206" t="s">
        <v>420</v>
      </c>
      <c r="U24" s="206">
        <v>150.2</v>
      </c>
    </row>
    <row r="25" ht="14.25" customHeight="1">
      <c r="A25" s="201" t="s">
        <v>86</v>
      </c>
      <c r="B25" s="227">
        <v>15.5</v>
      </c>
      <c r="C25" s="203">
        <v>138.5</v>
      </c>
      <c r="D25" s="203">
        <v>7.0</v>
      </c>
      <c r="E25" s="222" t="s">
        <v>26</v>
      </c>
      <c r="F25" s="6"/>
      <c r="G25" s="6"/>
      <c r="H25" s="6"/>
      <c r="I25" s="6"/>
      <c r="J25" s="6"/>
      <c r="M25" s="206" t="s">
        <v>20</v>
      </c>
      <c r="N25" s="206" t="s">
        <v>28</v>
      </c>
      <c r="P25" s="206" t="s">
        <v>49</v>
      </c>
      <c r="Q25" s="206">
        <v>12.5</v>
      </c>
      <c r="S25" s="206" t="s">
        <v>421</v>
      </c>
      <c r="T25" s="206" t="s">
        <v>422</v>
      </c>
      <c r="U25" s="206">
        <v>147.7</v>
      </c>
    </row>
    <row r="26" ht="14.25" customHeight="1">
      <c r="A26" s="201" t="s">
        <v>76</v>
      </c>
      <c r="B26" s="228">
        <v>21.5</v>
      </c>
      <c r="C26" s="203">
        <v>156.5</v>
      </c>
      <c r="D26" s="203">
        <v>8.0</v>
      </c>
      <c r="E26" s="222" t="s">
        <v>26</v>
      </c>
      <c r="F26" s="6"/>
      <c r="G26" s="6"/>
      <c r="H26" s="6"/>
      <c r="I26" s="6"/>
      <c r="J26" s="6"/>
      <c r="M26" s="206" t="s">
        <v>29</v>
      </c>
      <c r="N26" s="206" t="s">
        <v>28</v>
      </c>
      <c r="P26" s="206" t="s">
        <v>74</v>
      </c>
      <c r="Q26" s="206">
        <v>24.0</v>
      </c>
      <c r="S26" s="206" t="s">
        <v>423</v>
      </c>
      <c r="T26" s="206" t="s">
        <v>417</v>
      </c>
      <c r="U26" s="206">
        <v>145.4</v>
      </c>
    </row>
    <row r="27" ht="14.25" customHeight="1">
      <c r="A27" s="201" t="s">
        <v>77</v>
      </c>
      <c r="B27" s="214">
        <v>15.0</v>
      </c>
      <c r="C27" s="203">
        <v>142.0</v>
      </c>
      <c r="D27" s="203">
        <v>9.0</v>
      </c>
      <c r="E27" s="222" t="s">
        <v>26</v>
      </c>
      <c r="F27" s="6"/>
      <c r="G27" s="6"/>
      <c r="H27" s="6"/>
      <c r="I27" s="6"/>
      <c r="J27" s="6"/>
      <c r="M27" s="206" t="s">
        <v>66</v>
      </c>
      <c r="N27" s="206" t="s">
        <v>28</v>
      </c>
      <c r="P27" s="206" t="s">
        <v>333</v>
      </c>
      <c r="Q27" s="206">
        <v>-5.5</v>
      </c>
      <c r="S27" s="206" t="s">
        <v>424</v>
      </c>
      <c r="T27" s="206" t="s">
        <v>422</v>
      </c>
      <c r="U27" s="206">
        <v>157.7</v>
      </c>
    </row>
    <row r="28" ht="14.25" customHeight="1">
      <c r="A28" s="201" t="s">
        <v>87</v>
      </c>
      <c r="B28" s="229">
        <v>11.5</v>
      </c>
      <c r="C28" s="203">
        <v>151.0</v>
      </c>
      <c r="D28" s="203">
        <v>10.0</v>
      </c>
      <c r="E28" s="222" t="s">
        <v>26</v>
      </c>
      <c r="F28" s="6"/>
      <c r="G28" s="6"/>
      <c r="H28" s="6"/>
      <c r="I28" s="6"/>
      <c r="J28" s="6"/>
      <c r="M28" s="206" t="s">
        <v>410</v>
      </c>
      <c r="N28" s="206" t="s">
        <v>28</v>
      </c>
      <c r="P28" s="206" t="s">
        <v>82</v>
      </c>
      <c r="Q28" s="206">
        <v>19.0</v>
      </c>
      <c r="S28" s="206" t="s">
        <v>425</v>
      </c>
      <c r="T28" s="206" t="s">
        <v>426</v>
      </c>
      <c r="U28" s="206">
        <v>147.1</v>
      </c>
    </row>
    <row r="29" ht="14.25" customHeight="1">
      <c r="A29" s="201" t="s">
        <v>83</v>
      </c>
      <c r="B29" s="230">
        <v>13.0</v>
      </c>
      <c r="C29" s="203">
        <v>147.5</v>
      </c>
      <c r="D29" s="203">
        <v>11.0</v>
      </c>
      <c r="E29" s="222" t="s">
        <v>26</v>
      </c>
      <c r="F29" s="6"/>
      <c r="G29" s="6"/>
      <c r="H29" s="6"/>
      <c r="I29" s="6"/>
      <c r="J29" s="6"/>
      <c r="M29" s="206" t="s">
        <v>82</v>
      </c>
      <c r="N29" s="206" t="s">
        <v>28</v>
      </c>
      <c r="P29" s="206" t="s">
        <v>33</v>
      </c>
      <c r="Q29" s="206">
        <v>20.0</v>
      </c>
      <c r="S29" s="206" t="s">
        <v>84</v>
      </c>
      <c r="T29" s="206" t="s">
        <v>376</v>
      </c>
      <c r="U29" s="206">
        <v>159.8</v>
      </c>
    </row>
    <row r="30" ht="14.25" customHeight="1">
      <c r="A30" s="201" t="s">
        <v>93</v>
      </c>
      <c r="B30" s="229">
        <v>11.5</v>
      </c>
      <c r="C30" s="203">
        <v>148.5</v>
      </c>
      <c r="D30" s="203">
        <v>11.0</v>
      </c>
      <c r="E30" s="222" t="s">
        <v>26</v>
      </c>
      <c r="F30" s="6"/>
      <c r="G30" s="6"/>
      <c r="H30" s="6"/>
      <c r="I30" s="6"/>
      <c r="J30" s="6"/>
      <c r="M30" s="206" t="s">
        <v>427</v>
      </c>
      <c r="N30" s="206" t="s">
        <v>28</v>
      </c>
      <c r="P30" s="206" t="s">
        <v>385</v>
      </c>
      <c r="Q30" s="206">
        <v>12.5</v>
      </c>
      <c r="S30" s="206" t="s">
        <v>428</v>
      </c>
      <c r="T30" s="206" t="s">
        <v>403</v>
      </c>
      <c r="U30" s="206">
        <v>149.5</v>
      </c>
    </row>
    <row r="31" ht="14.25" customHeight="1">
      <c r="A31" s="201" t="s">
        <v>79</v>
      </c>
      <c r="B31" s="231">
        <v>9.5</v>
      </c>
      <c r="C31" s="203">
        <v>141.5</v>
      </c>
      <c r="D31" s="203">
        <v>12.0</v>
      </c>
      <c r="E31" s="222" t="s">
        <v>26</v>
      </c>
      <c r="F31" s="6"/>
      <c r="G31" s="6"/>
      <c r="H31" s="6"/>
      <c r="I31" s="6"/>
      <c r="J31" s="6"/>
      <c r="M31" s="206" t="s">
        <v>429</v>
      </c>
      <c r="N31" s="206" t="s">
        <v>28</v>
      </c>
      <c r="P31" s="206" t="s">
        <v>54</v>
      </c>
      <c r="Q31" s="206">
        <v>14.0</v>
      </c>
      <c r="S31" s="206" t="s">
        <v>430</v>
      </c>
      <c r="T31" s="206" t="s">
        <v>417</v>
      </c>
      <c r="U31" s="206">
        <v>158.0</v>
      </c>
    </row>
    <row r="32" ht="14.25" customHeight="1">
      <c r="A32" s="201" t="s">
        <v>81</v>
      </c>
      <c r="B32" s="232">
        <v>7.5</v>
      </c>
      <c r="C32" s="203">
        <v>147.5</v>
      </c>
      <c r="D32" s="203">
        <v>13.0</v>
      </c>
      <c r="E32" s="222" t="s">
        <v>26</v>
      </c>
      <c r="F32" s="6"/>
      <c r="G32" s="6"/>
      <c r="H32" s="6"/>
      <c r="I32" s="6"/>
      <c r="J32" s="6"/>
      <c r="M32" s="206" t="s">
        <v>51</v>
      </c>
      <c r="N32" s="206" t="s">
        <v>28</v>
      </c>
      <c r="P32" s="206" t="s">
        <v>84</v>
      </c>
      <c r="Q32" s="206">
        <v>16.0</v>
      </c>
      <c r="S32" s="206" t="s">
        <v>431</v>
      </c>
      <c r="T32" s="206" t="s">
        <v>390</v>
      </c>
      <c r="U32" s="206">
        <v>157.2</v>
      </c>
    </row>
    <row r="33" ht="14.25" customHeight="1">
      <c r="A33" s="201" t="s">
        <v>85</v>
      </c>
      <c r="B33" s="233">
        <v>5.5</v>
      </c>
      <c r="C33" s="203">
        <v>137.5</v>
      </c>
      <c r="D33" s="203">
        <v>14.0</v>
      </c>
      <c r="E33" s="222" t="s">
        <v>26</v>
      </c>
      <c r="F33" s="6"/>
      <c r="G33" s="6"/>
      <c r="H33" s="6"/>
      <c r="I33" s="6"/>
      <c r="J33" s="6"/>
      <c r="M33" s="206" t="s">
        <v>33</v>
      </c>
      <c r="N33" s="206" t="s">
        <v>28</v>
      </c>
      <c r="P33" s="206" t="s">
        <v>432</v>
      </c>
      <c r="Q33" s="206">
        <v>0.0</v>
      </c>
      <c r="S33" s="206" t="s">
        <v>32</v>
      </c>
      <c r="T33" s="206" t="s">
        <v>433</v>
      </c>
      <c r="U33" s="206">
        <v>156.5</v>
      </c>
    </row>
    <row r="34" ht="14.25" customHeight="1">
      <c r="A34" s="201" t="s">
        <v>89</v>
      </c>
      <c r="B34" s="234">
        <v>2.0</v>
      </c>
      <c r="C34" s="203">
        <v>143.0</v>
      </c>
      <c r="D34" s="203">
        <v>15.0</v>
      </c>
      <c r="E34" s="222" t="s">
        <v>26</v>
      </c>
      <c r="F34" s="6"/>
      <c r="G34" s="6"/>
      <c r="H34" s="6"/>
      <c r="I34" s="6"/>
      <c r="J34" s="6"/>
      <c r="M34" s="206" t="s">
        <v>434</v>
      </c>
      <c r="N34" s="206" t="s">
        <v>28</v>
      </c>
      <c r="P34" s="206" t="s">
        <v>353</v>
      </c>
      <c r="Q34" s="206">
        <v>1.5</v>
      </c>
      <c r="S34" s="206" t="s">
        <v>429</v>
      </c>
      <c r="T34" s="206" t="s">
        <v>420</v>
      </c>
      <c r="U34" s="206">
        <v>155.5</v>
      </c>
    </row>
    <row r="35" ht="14.25" customHeight="1">
      <c r="A35" s="201" t="s">
        <v>75</v>
      </c>
      <c r="B35" s="235">
        <v>-2.5</v>
      </c>
      <c r="C35" s="203">
        <v>140.0</v>
      </c>
      <c r="D35" s="203">
        <v>16.0</v>
      </c>
      <c r="E35" s="222" t="s">
        <v>26</v>
      </c>
      <c r="F35" s="6"/>
      <c r="G35" s="6"/>
      <c r="H35" s="6"/>
      <c r="I35" s="6"/>
      <c r="J35" s="6"/>
      <c r="M35" s="206" t="s">
        <v>80</v>
      </c>
      <c r="N35" s="206" t="s">
        <v>26</v>
      </c>
      <c r="P35" s="206" t="s">
        <v>35</v>
      </c>
      <c r="Q35" s="206">
        <v>19.0</v>
      </c>
      <c r="S35" s="206" t="s">
        <v>435</v>
      </c>
      <c r="T35" s="206" t="s">
        <v>436</v>
      </c>
      <c r="U35" s="206">
        <v>152.7</v>
      </c>
    </row>
    <row r="36" ht="14.25" customHeight="1">
      <c r="A36" s="201" t="s">
        <v>20</v>
      </c>
      <c r="B36" s="236">
        <v>24.0</v>
      </c>
      <c r="C36" s="203">
        <v>151.5</v>
      </c>
      <c r="D36" s="203">
        <v>1.0</v>
      </c>
      <c r="E36" s="237" t="s">
        <v>19</v>
      </c>
      <c r="F36" s="6"/>
      <c r="G36" s="6"/>
      <c r="H36" s="6"/>
      <c r="I36" s="6"/>
      <c r="J36" s="6"/>
      <c r="M36" s="206" t="s">
        <v>437</v>
      </c>
      <c r="N36" s="206" t="s">
        <v>26</v>
      </c>
      <c r="P36" s="206" t="s">
        <v>438</v>
      </c>
      <c r="Q36" s="206">
        <v>10.5</v>
      </c>
      <c r="S36" s="206" t="s">
        <v>439</v>
      </c>
      <c r="T36" s="206" t="s">
        <v>388</v>
      </c>
      <c r="U36" s="206">
        <v>159.0</v>
      </c>
    </row>
    <row r="37" ht="14.25" customHeight="1">
      <c r="A37" s="201" t="s">
        <v>37</v>
      </c>
      <c r="B37" s="238">
        <v>20.5</v>
      </c>
      <c r="C37" s="203">
        <v>142.0</v>
      </c>
      <c r="D37" s="203">
        <v>2.0</v>
      </c>
      <c r="E37" s="237" t="s">
        <v>19</v>
      </c>
      <c r="F37" s="6"/>
      <c r="G37" s="6"/>
      <c r="H37" s="6"/>
      <c r="I37" s="6"/>
      <c r="J37" s="6"/>
      <c r="M37" s="206" t="s">
        <v>87</v>
      </c>
      <c r="N37" s="206" t="s">
        <v>26</v>
      </c>
      <c r="P37" s="206" t="s">
        <v>37</v>
      </c>
      <c r="Q37" s="206">
        <v>16.0</v>
      </c>
      <c r="S37" s="206" t="s">
        <v>440</v>
      </c>
      <c r="T37" s="206" t="s">
        <v>382</v>
      </c>
      <c r="U37" s="206">
        <v>147.5</v>
      </c>
    </row>
    <row r="38" ht="14.25" customHeight="1">
      <c r="A38" s="201" t="s">
        <v>33</v>
      </c>
      <c r="B38" s="208">
        <v>18.0</v>
      </c>
      <c r="C38" s="203">
        <v>145.0</v>
      </c>
      <c r="D38" s="203">
        <v>3.0</v>
      </c>
      <c r="E38" s="237" t="s">
        <v>19</v>
      </c>
      <c r="F38" s="6"/>
      <c r="G38" s="6"/>
      <c r="H38" s="6"/>
      <c r="I38" s="6"/>
      <c r="J38" s="6"/>
      <c r="M38" s="206" t="s">
        <v>336</v>
      </c>
      <c r="N38" s="206" t="s">
        <v>26</v>
      </c>
      <c r="P38" s="206" t="s">
        <v>60</v>
      </c>
      <c r="Q38" s="206">
        <v>14.5</v>
      </c>
      <c r="S38" s="206" t="s">
        <v>46</v>
      </c>
      <c r="T38" s="206" t="s">
        <v>441</v>
      </c>
      <c r="U38" s="206">
        <v>149.7</v>
      </c>
    </row>
    <row r="39" ht="14.25" customHeight="1">
      <c r="A39" s="201" t="s">
        <v>27</v>
      </c>
      <c r="B39" s="210">
        <v>17.5</v>
      </c>
      <c r="C39" s="203">
        <v>140.0</v>
      </c>
      <c r="D39" s="203">
        <v>4.0</v>
      </c>
      <c r="E39" s="237" t="s">
        <v>19</v>
      </c>
      <c r="F39" s="6"/>
      <c r="G39" s="6"/>
      <c r="H39" s="6"/>
      <c r="I39" s="6"/>
      <c r="J39" s="6"/>
      <c r="M39" s="206" t="s">
        <v>76</v>
      </c>
      <c r="N39" s="206" t="s">
        <v>26</v>
      </c>
      <c r="P39" s="206" t="s">
        <v>437</v>
      </c>
      <c r="Q39" s="206">
        <v>-3.5</v>
      </c>
      <c r="S39" s="206" t="s">
        <v>442</v>
      </c>
      <c r="T39" s="206" t="s">
        <v>443</v>
      </c>
      <c r="U39" s="206">
        <v>152.5</v>
      </c>
    </row>
    <row r="40" ht="14.25" customHeight="1">
      <c r="A40" s="201" t="s">
        <v>24</v>
      </c>
      <c r="B40" s="227">
        <v>15.5</v>
      </c>
      <c r="C40" s="203">
        <v>147.5</v>
      </c>
      <c r="D40" s="203">
        <v>5.0</v>
      </c>
      <c r="E40" s="237" t="s">
        <v>19</v>
      </c>
      <c r="F40" s="6"/>
      <c r="G40" s="6"/>
      <c r="H40" s="6"/>
      <c r="I40" s="6"/>
      <c r="J40" s="6"/>
      <c r="M40" s="206" t="s">
        <v>438</v>
      </c>
      <c r="N40" s="206" t="s">
        <v>26</v>
      </c>
      <c r="P40" s="206" t="s">
        <v>427</v>
      </c>
      <c r="Q40" s="206">
        <v>6.5</v>
      </c>
      <c r="S40" s="206" t="s">
        <v>444</v>
      </c>
      <c r="T40" s="206" t="s">
        <v>445</v>
      </c>
      <c r="U40" s="206">
        <v>152.1</v>
      </c>
    </row>
    <row r="41" ht="14.25" customHeight="1">
      <c r="A41" s="201" t="s">
        <v>31</v>
      </c>
      <c r="B41" s="209">
        <v>14.5</v>
      </c>
      <c r="C41" s="203">
        <v>151.0</v>
      </c>
      <c r="D41" s="203">
        <v>6.0</v>
      </c>
      <c r="E41" s="237" t="s">
        <v>19</v>
      </c>
      <c r="F41" s="6"/>
      <c r="G41" s="6"/>
      <c r="H41" s="6"/>
      <c r="I41" s="6"/>
      <c r="J41" s="6"/>
      <c r="M41" s="206" t="s">
        <v>54</v>
      </c>
      <c r="N41" s="206" t="s">
        <v>26</v>
      </c>
      <c r="P41" s="206" t="s">
        <v>393</v>
      </c>
      <c r="Q41" s="206">
        <v>11.5</v>
      </c>
      <c r="S41" s="206" t="s">
        <v>446</v>
      </c>
      <c r="T41" s="206" t="s">
        <v>422</v>
      </c>
      <c r="U41" s="206">
        <v>147.2</v>
      </c>
    </row>
    <row r="42" ht="14.25" customHeight="1">
      <c r="A42" s="201" t="s">
        <v>35</v>
      </c>
      <c r="B42" s="239">
        <v>16.0</v>
      </c>
      <c r="C42" s="203">
        <v>144.5</v>
      </c>
      <c r="D42" s="203">
        <v>7.0</v>
      </c>
      <c r="E42" s="237" t="s">
        <v>19</v>
      </c>
      <c r="F42" s="6"/>
      <c r="G42" s="6"/>
      <c r="H42" s="6"/>
      <c r="I42" s="6"/>
      <c r="J42" s="6"/>
      <c r="M42" s="206" t="s">
        <v>424</v>
      </c>
      <c r="N42" s="206" t="s">
        <v>26</v>
      </c>
      <c r="P42" s="206" t="s">
        <v>379</v>
      </c>
      <c r="Q42" s="206">
        <v>13.5</v>
      </c>
      <c r="S42" s="206" t="s">
        <v>447</v>
      </c>
      <c r="T42" s="206" t="s">
        <v>402</v>
      </c>
      <c r="U42" s="206">
        <v>147.4</v>
      </c>
    </row>
    <row r="43" ht="14.25" customHeight="1">
      <c r="A43" s="201" t="s">
        <v>22</v>
      </c>
      <c r="B43" s="240">
        <v>16.5</v>
      </c>
      <c r="C43" s="203">
        <v>147.5</v>
      </c>
      <c r="D43" s="203">
        <v>8.0</v>
      </c>
      <c r="E43" s="237" t="s">
        <v>19</v>
      </c>
      <c r="F43" s="6"/>
      <c r="G43" s="6"/>
      <c r="H43" s="6"/>
      <c r="I43" s="6"/>
      <c r="J43" s="6"/>
      <c r="M43" s="206" t="s">
        <v>448</v>
      </c>
      <c r="N43" s="206" t="s">
        <v>26</v>
      </c>
      <c r="P43" s="206" t="s">
        <v>343</v>
      </c>
      <c r="Q43" s="206">
        <v>13.0</v>
      </c>
      <c r="U43" s="206" t="e">
        <v>#VALUE!</v>
      </c>
    </row>
    <row r="44" ht="14.25" customHeight="1">
      <c r="A44" s="201" t="s">
        <v>23</v>
      </c>
      <c r="B44" s="241">
        <v>13.5</v>
      </c>
      <c r="C44" s="203">
        <v>144.0</v>
      </c>
      <c r="D44" s="203">
        <v>9.0</v>
      </c>
      <c r="E44" s="237" t="s">
        <v>19</v>
      </c>
      <c r="F44" s="6"/>
      <c r="G44" s="6"/>
      <c r="H44" s="6"/>
      <c r="I44" s="6"/>
      <c r="J44" s="6"/>
      <c r="M44" s="206" t="s">
        <v>62</v>
      </c>
      <c r="N44" s="206" t="s">
        <v>26</v>
      </c>
      <c r="P44" s="206" t="s">
        <v>36</v>
      </c>
      <c r="Q44" s="206">
        <v>14.5</v>
      </c>
      <c r="S44" s="206" t="s">
        <v>12</v>
      </c>
      <c r="U44" s="206" t="e">
        <v>#VALUE!</v>
      </c>
    </row>
    <row r="45" ht="14.25" customHeight="1">
      <c r="A45" s="201" t="s">
        <v>36</v>
      </c>
      <c r="B45" s="230">
        <v>13.0</v>
      </c>
      <c r="C45" s="203">
        <v>147.5</v>
      </c>
      <c r="D45" s="203">
        <v>10.0</v>
      </c>
      <c r="E45" s="237" t="s">
        <v>19</v>
      </c>
      <c r="F45" s="6"/>
      <c r="G45" s="6"/>
      <c r="H45" s="6"/>
      <c r="I45" s="6"/>
      <c r="J45" s="6"/>
      <c r="M45" s="206" t="s">
        <v>23</v>
      </c>
      <c r="N45" s="206" t="s">
        <v>26</v>
      </c>
      <c r="P45" s="206" t="s">
        <v>32</v>
      </c>
      <c r="Q45" s="206">
        <v>21.0</v>
      </c>
      <c r="S45" s="206" t="s">
        <v>449</v>
      </c>
      <c r="U45" s="206">
        <v>150.0</v>
      </c>
    </row>
    <row r="46" ht="14.25" customHeight="1">
      <c r="A46" s="201" t="s">
        <v>32</v>
      </c>
      <c r="B46" s="227">
        <v>15.5</v>
      </c>
      <c r="C46" s="203">
        <v>151.5</v>
      </c>
      <c r="D46" s="203">
        <v>11.0</v>
      </c>
      <c r="E46" s="237" t="s">
        <v>19</v>
      </c>
      <c r="F46" s="6"/>
      <c r="G46" s="6"/>
      <c r="H46" s="6"/>
      <c r="I46" s="6"/>
      <c r="J46" s="6"/>
      <c r="M46" s="206" t="s">
        <v>65</v>
      </c>
      <c r="N46" s="206" t="s">
        <v>26</v>
      </c>
      <c r="P46" s="206" t="s">
        <v>338</v>
      </c>
      <c r="Q46" s="206">
        <v>11.0</v>
      </c>
      <c r="S46" s="206" t="s">
        <v>356</v>
      </c>
      <c r="U46" s="206">
        <v>159.1</v>
      </c>
    </row>
    <row r="47" ht="14.25" customHeight="1">
      <c r="A47" s="201" t="s">
        <v>90</v>
      </c>
      <c r="B47" s="230">
        <v>13.0</v>
      </c>
      <c r="C47" s="203">
        <v>136.5</v>
      </c>
      <c r="D47" s="203">
        <v>11.0</v>
      </c>
      <c r="E47" s="237" t="s">
        <v>19</v>
      </c>
      <c r="F47" s="6"/>
      <c r="G47" s="6"/>
      <c r="H47" s="6"/>
      <c r="I47" s="6"/>
      <c r="J47" s="6"/>
      <c r="M47" s="206" t="s">
        <v>93</v>
      </c>
      <c r="N47" s="206" t="s">
        <v>26</v>
      </c>
      <c r="P47" s="206" t="s">
        <v>398</v>
      </c>
      <c r="Q47" s="206">
        <v>5.5</v>
      </c>
      <c r="S47" s="206" t="s">
        <v>450</v>
      </c>
      <c r="U47" s="206">
        <v>152.6</v>
      </c>
    </row>
    <row r="48" ht="14.25" customHeight="1">
      <c r="A48" s="201" t="s">
        <v>25</v>
      </c>
      <c r="B48" s="242">
        <v>14.0</v>
      </c>
      <c r="C48" s="203">
        <v>139.5</v>
      </c>
      <c r="D48" s="203">
        <v>12.0</v>
      </c>
      <c r="E48" s="237" t="s">
        <v>19</v>
      </c>
      <c r="F48" s="6"/>
      <c r="G48" s="6"/>
      <c r="H48" s="6"/>
      <c r="I48" s="6"/>
      <c r="J48" s="6"/>
      <c r="M48" s="206" t="s">
        <v>47</v>
      </c>
      <c r="N48" s="206" t="s">
        <v>26</v>
      </c>
      <c r="P48" s="206" t="s">
        <v>62</v>
      </c>
      <c r="Q48" s="206">
        <v>13.5</v>
      </c>
      <c r="S48" s="206" t="s">
        <v>451</v>
      </c>
      <c r="U48" s="206">
        <v>147.6</v>
      </c>
    </row>
    <row r="49" ht="14.25" customHeight="1">
      <c r="A49" s="201" t="s">
        <v>29</v>
      </c>
      <c r="B49" s="231">
        <v>9.5</v>
      </c>
      <c r="C49" s="203">
        <v>146.0</v>
      </c>
      <c r="D49" s="203">
        <v>13.0</v>
      </c>
      <c r="E49" s="237" t="s">
        <v>19</v>
      </c>
      <c r="F49" s="6"/>
      <c r="G49" s="6"/>
      <c r="H49" s="6"/>
      <c r="I49" s="6"/>
      <c r="J49" s="6"/>
      <c r="M49" s="206" t="s">
        <v>88</v>
      </c>
      <c r="N49" s="206" t="s">
        <v>26</v>
      </c>
      <c r="P49" s="206" t="s">
        <v>80</v>
      </c>
      <c r="Q49" s="206">
        <v>23.5</v>
      </c>
      <c r="S49" s="206" t="s">
        <v>452</v>
      </c>
      <c r="U49" s="206">
        <v>150.9</v>
      </c>
    </row>
    <row r="50" ht="14.25" customHeight="1">
      <c r="A50" s="201" t="s">
        <v>34</v>
      </c>
      <c r="B50" s="243">
        <v>4.0</v>
      </c>
      <c r="C50" s="203">
        <v>144.0</v>
      </c>
      <c r="D50" s="203">
        <v>14.0</v>
      </c>
      <c r="E50" s="237" t="s">
        <v>19</v>
      </c>
      <c r="F50" s="6"/>
      <c r="G50" s="6"/>
      <c r="H50" s="6"/>
      <c r="I50" s="6"/>
      <c r="J50" s="6"/>
      <c r="M50" s="206" t="s">
        <v>118</v>
      </c>
      <c r="N50" s="206" t="s">
        <v>26</v>
      </c>
      <c r="P50" s="206" t="s">
        <v>70</v>
      </c>
      <c r="Q50" s="206">
        <v>16.0</v>
      </c>
      <c r="S50" s="206" t="s">
        <v>308</v>
      </c>
      <c r="U50" s="206">
        <v>149.5</v>
      </c>
    </row>
    <row r="51" ht="14.25" customHeight="1">
      <c r="A51" s="201" t="s">
        <v>38</v>
      </c>
      <c r="B51" s="244">
        <v>2.5</v>
      </c>
      <c r="C51" s="203">
        <v>150.5</v>
      </c>
      <c r="D51" s="203">
        <v>15.0</v>
      </c>
      <c r="E51" s="237" t="s">
        <v>19</v>
      </c>
      <c r="F51" s="6"/>
      <c r="G51" s="6"/>
      <c r="H51" s="6"/>
      <c r="I51" s="6"/>
      <c r="J51" s="6"/>
      <c r="M51" s="206" t="s">
        <v>32</v>
      </c>
      <c r="N51" s="206" t="s">
        <v>30</v>
      </c>
      <c r="P51" s="206" t="s">
        <v>118</v>
      </c>
      <c r="Q51" s="206">
        <v>-0.5</v>
      </c>
      <c r="S51" s="206" t="s">
        <v>453</v>
      </c>
      <c r="U51" s="206">
        <v>156.1</v>
      </c>
    </row>
    <row r="52" ht="14.25" customHeight="1">
      <c r="A52" s="201" t="s">
        <v>21</v>
      </c>
      <c r="B52" s="245">
        <v>-5.5</v>
      </c>
      <c r="C52" s="203">
        <v>140.5</v>
      </c>
      <c r="D52" s="203">
        <v>16.0</v>
      </c>
      <c r="E52" s="237" t="s">
        <v>19</v>
      </c>
      <c r="F52" s="6"/>
      <c r="G52" s="6"/>
      <c r="H52" s="6"/>
      <c r="I52" s="6"/>
      <c r="J52" s="6"/>
      <c r="M52" s="206" t="s">
        <v>333</v>
      </c>
      <c r="N52" s="206" t="s">
        <v>30</v>
      </c>
      <c r="P52" s="206" t="s">
        <v>424</v>
      </c>
      <c r="Q52" s="206">
        <v>7.5</v>
      </c>
      <c r="S52" s="206" t="s">
        <v>76</v>
      </c>
      <c r="U52" s="206">
        <v>156.6</v>
      </c>
    </row>
    <row r="53" ht="14.25" customHeight="1">
      <c r="A53" s="201" t="s">
        <v>91</v>
      </c>
      <c r="B53" s="246">
        <v>-8.5</v>
      </c>
      <c r="C53" s="203">
        <v>144.0</v>
      </c>
      <c r="D53" s="203">
        <v>16.0</v>
      </c>
      <c r="E53" s="237" t="s">
        <v>19</v>
      </c>
      <c r="F53" s="6"/>
      <c r="G53" s="6"/>
      <c r="H53" s="6"/>
      <c r="I53" s="6"/>
      <c r="J53" s="6"/>
      <c r="M53" s="206" t="s">
        <v>60</v>
      </c>
      <c r="N53" s="206" t="s">
        <v>30</v>
      </c>
      <c r="P53" s="206" t="s">
        <v>90</v>
      </c>
      <c r="Q53" s="206">
        <v>14.5</v>
      </c>
      <c r="S53" s="206" t="s">
        <v>454</v>
      </c>
      <c r="U53" s="206">
        <v>153.2</v>
      </c>
    </row>
    <row r="54" ht="14.25" customHeight="1">
      <c r="A54" s="201" t="s">
        <v>41</v>
      </c>
      <c r="B54" s="247">
        <v>26.0</v>
      </c>
      <c r="C54" s="203">
        <v>156.5</v>
      </c>
      <c r="D54" s="203">
        <v>1.0</v>
      </c>
      <c r="E54" s="248" t="s">
        <v>30</v>
      </c>
      <c r="F54" s="6"/>
      <c r="G54" s="6"/>
      <c r="H54" s="6"/>
      <c r="I54" s="6"/>
      <c r="J54" s="6"/>
      <c r="M54" s="206" t="s">
        <v>37</v>
      </c>
      <c r="N54" s="206" t="s">
        <v>30</v>
      </c>
      <c r="P54" s="206" t="s">
        <v>448</v>
      </c>
      <c r="Q54" s="206">
        <v>11.5</v>
      </c>
      <c r="S54" s="206" t="s">
        <v>455</v>
      </c>
      <c r="U54" s="206">
        <v>155.3</v>
      </c>
    </row>
    <row r="55" ht="14.25" customHeight="1">
      <c r="A55" s="201" t="s">
        <v>56</v>
      </c>
      <c r="B55" s="238">
        <v>20.5</v>
      </c>
      <c r="C55" s="203">
        <v>143.5</v>
      </c>
      <c r="D55" s="203">
        <v>2.0</v>
      </c>
      <c r="E55" s="248" t="s">
        <v>30</v>
      </c>
      <c r="F55" s="6"/>
      <c r="G55" s="6"/>
      <c r="H55" s="6"/>
      <c r="I55" s="6"/>
      <c r="J55" s="6"/>
      <c r="M55" s="206" t="s">
        <v>70</v>
      </c>
      <c r="N55" s="206" t="s">
        <v>30</v>
      </c>
      <c r="P55" s="206" t="s">
        <v>434</v>
      </c>
      <c r="Q55" s="206">
        <v>3.5</v>
      </c>
      <c r="S55" s="206" t="s">
        <v>456</v>
      </c>
      <c r="U55" s="206">
        <v>151.6</v>
      </c>
    </row>
    <row r="56" ht="14.25" customHeight="1">
      <c r="A56" s="201" t="s">
        <v>52</v>
      </c>
      <c r="B56" s="249">
        <v>19.0</v>
      </c>
      <c r="C56" s="203">
        <v>146.0</v>
      </c>
      <c r="D56" s="203">
        <v>3.0</v>
      </c>
      <c r="E56" s="248" t="s">
        <v>30</v>
      </c>
      <c r="F56" s="6"/>
      <c r="G56" s="6"/>
      <c r="H56" s="6"/>
      <c r="I56" s="6"/>
      <c r="J56" s="6"/>
      <c r="M56" s="206" t="s">
        <v>49</v>
      </c>
      <c r="N56" s="206" t="s">
        <v>30</v>
      </c>
      <c r="P56" s="206" t="s">
        <v>409</v>
      </c>
      <c r="Q56" s="206">
        <v>-2.0</v>
      </c>
      <c r="S56" s="206" t="s">
        <v>48</v>
      </c>
      <c r="U56" s="206">
        <v>147.1</v>
      </c>
    </row>
    <row r="57" ht="14.25" customHeight="1">
      <c r="A57" s="201" t="s">
        <v>48</v>
      </c>
      <c r="B57" s="250">
        <v>19.5</v>
      </c>
      <c r="C57" s="203">
        <v>147.0</v>
      </c>
      <c r="D57" s="203">
        <v>4.0</v>
      </c>
      <c r="E57" s="248" t="s">
        <v>30</v>
      </c>
      <c r="F57" s="6"/>
      <c r="G57" s="6"/>
      <c r="H57" s="6"/>
      <c r="I57" s="6"/>
      <c r="J57" s="6"/>
      <c r="M57" s="206" t="s">
        <v>72</v>
      </c>
      <c r="N57" s="206" t="s">
        <v>30</v>
      </c>
      <c r="P57" s="206" t="s">
        <v>336</v>
      </c>
      <c r="Q57" s="206">
        <v>14.0</v>
      </c>
      <c r="S57" s="206" t="s">
        <v>64</v>
      </c>
      <c r="U57" s="206">
        <v>153.6</v>
      </c>
    </row>
    <row r="58" ht="14.25" customHeight="1">
      <c r="A58" s="201" t="s">
        <v>46</v>
      </c>
      <c r="B58" s="229">
        <v>11.5</v>
      </c>
      <c r="C58" s="203">
        <v>149.5</v>
      </c>
      <c r="D58" s="203">
        <v>5.0</v>
      </c>
      <c r="E58" s="248" t="s">
        <v>30</v>
      </c>
      <c r="F58" s="6"/>
      <c r="G58" s="6"/>
      <c r="H58" s="6"/>
      <c r="I58" s="6"/>
      <c r="J58" s="6"/>
      <c r="M58" s="206" t="s">
        <v>308</v>
      </c>
      <c r="N58" s="206" t="s">
        <v>30</v>
      </c>
      <c r="P58" s="206" t="s">
        <v>88</v>
      </c>
      <c r="Q58" s="206">
        <v>22.0</v>
      </c>
      <c r="S58" s="206" t="s">
        <v>457</v>
      </c>
      <c r="U58" s="206">
        <v>151.6</v>
      </c>
    </row>
    <row r="59" ht="14.25" customHeight="1">
      <c r="A59" s="201" t="s">
        <v>50</v>
      </c>
      <c r="B59" s="224">
        <v>16.0</v>
      </c>
      <c r="C59" s="203">
        <v>155.5</v>
      </c>
      <c r="D59" s="203">
        <v>6.0</v>
      </c>
      <c r="E59" s="248" t="s">
        <v>30</v>
      </c>
      <c r="F59" s="6"/>
      <c r="G59" s="6"/>
      <c r="H59" s="6"/>
      <c r="I59" s="6"/>
      <c r="J59" s="6"/>
      <c r="M59" s="206" t="s">
        <v>78</v>
      </c>
      <c r="N59" s="206" t="s">
        <v>30</v>
      </c>
      <c r="P59" s="206" t="s">
        <v>93</v>
      </c>
      <c r="Q59" s="206">
        <v>16.0</v>
      </c>
      <c r="S59" s="206" t="s">
        <v>56</v>
      </c>
      <c r="U59" s="206">
        <v>142.2</v>
      </c>
    </row>
    <row r="60" ht="14.25" customHeight="1">
      <c r="A60" s="201" t="s">
        <v>54</v>
      </c>
      <c r="B60" s="211">
        <v>17.0</v>
      </c>
      <c r="C60" s="203">
        <v>143.5</v>
      </c>
      <c r="D60" s="203">
        <v>7.0</v>
      </c>
      <c r="E60" s="248" t="s">
        <v>30</v>
      </c>
      <c r="F60" s="6"/>
      <c r="G60" s="6"/>
      <c r="H60" s="6"/>
      <c r="I60" s="6"/>
      <c r="J60" s="6"/>
      <c r="M60" s="206" t="s">
        <v>36</v>
      </c>
      <c r="N60" s="206" t="s">
        <v>30</v>
      </c>
      <c r="P60" s="206" t="s">
        <v>27</v>
      </c>
      <c r="Q60" s="206">
        <v>15.0</v>
      </c>
      <c r="S60" s="206" t="s">
        <v>326</v>
      </c>
      <c r="U60" s="206">
        <v>157.8</v>
      </c>
    </row>
    <row r="61" ht="14.25" customHeight="1">
      <c r="A61" s="201" t="s">
        <v>44</v>
      </c>
      <c r="B61" s="224">
        <v>16.0</v>
      </c>
      <c r="C61" s="203">
        <v>141.5</v>
      </c>
      <c r="D61" s="203">
        <v>8.0</v>
      </c>
      <c r="E61" s="248" t="s">
        <v>30</v>
      </c>
      <c r="F61" s="6"/>
      <c r="G61" s="6"/>
      <c r="H61" s="6"/>
      <c r="I61" s="6"/>
      <c r="J61" s="6"/>
      <c r="M61" s="206" t="s">
        <v>61</v>
      </c>
      <c r="N61" s="206" t="s">
        <v>30</v>
      </c>
      <c r="P61" s="206" t="s">
        <v>52</v>
      </c>
      <c r="Q61" s="206">
        <v>15.0</v>
      </c>
      <c r="S61" s="206" t="s">
        <v>458</v>
      </c>
      <c r="U61" s="206">
        <v>153.2</v>
      </c>
    </row>
    <row r="62" ht="14.25" customHeight="1">
      <c r="A62" s="201" t="s">
        <v>45</v>
      </c>
      <c r="B62" s="213">
        <v>12.0</v>
      </c>
      <c r="C62" s="203">
        <v>152.0</v>
      </c>
      <c r="D62" s="203">
        <v>9.0</v>
      </c>
      <c r="E62" s="248" t="s">
        <v>30</v>
      </c>
      <c r="F62" s="6"/>
      <c r="G62" s="6"/>
      <c r="H62" s="6"/>
      <c r="I62" s="6"/>
      <c r="J62" s="6"/>
      <c r="M62" s="206" t="s">
        <v>332</v>
      </c>
      <c r="N62" s="206" t="s">
        <v>30</v>
      </c>
      <c r="P62" s="206" t="s">
        <v>350</v>
      </c>
      <c r="Q62" s="206">
        <v>7.5</v>
      </c>
      <c r="S62" s="206" t="s">
        <v>459</v>
      </c>
      <c r="U62" s="206">
        <v>147.1</v>
      </c>
    </row>
    <row r="63" ht="14.25" customHeight="1">
      <c r="A63" s="201" t="s">
        <v>55</v>
      </c>
      <c r="B63" s="229">
        <v>11.5</v>
      </c>
      <c r="C63" s="203">
        <v>146.5</v>
      </c>
      <c r="D63" s="203">
        <v>10.0</v>
      </c>
      <c r="E63" s="248" t="s">
        <v>30</v>
      </c>
      <c r="F63" s="6"/>
      <c r="G63" s="6"/>
      <c r="H63" s="6"/>
      <c r="I63" s="6"/>
      <c r="J63" s="6"/>
      <c r="M63" s="206" t="s">
        <v>404</v>
      </c>
      <c r="N63" s="206" t="s">
        <v>30</v>
      </c>
      <c r="P63" s="206" t="s">
        <v>87</v>
      </c>
      <c r="Q63" s="206">
        <v>11.0</v>
      </c>
      <c r="S63" s="206" t="s">
        <v>460</v>
      </c>
      <c r="U63" s="206">
        <v>148.0</v>
      </c>
    </row>
    <row r="64" ht="14.25" customHeight="1">
      <c r="A64" s="201" t="s">
        <v>51</v>
      </c>
      <c r="B64" s="251">
        <v>10.5</v>
      </c>
      <c r="C64" s="203">
        <v>123.0</v>
      </c>
      <c r="D64" s="203">
        <v>11.0</v>
      </c>
      <c r="E64" s="248" t="s">
        <v>30</v>
      </c>
      <c r="F64" s="6"/>
      <c r="G64" s="6"/>
      <c r="H64" s="6"/>
      <c r="I64" s="6"/>
      <c r="J64" s="6"/>
      <c r="M64" s="206" t="s">
        <v>343</v>
      </c>
      <c r="N64" s="206" t="s">
        <v>30</v>
      </c>
      <c r="P64" s="206" t="s">
        <v>324</v>
      </c>
      <c r="Q64" s="206">
        <v>6.5</v>
      </c>
      <c r="S64" s="206" t="s">
        <v>316</v>
      </c>
      <c r="U64" s="206">
        <v>141.4</v>
      </c>
    </row>
    <row r="65" ht="14.25" customHeight="1">
      <c r="A65" s="201" t="s">
        <v>47</v>
      </c>
      <c r="B65" s="252">
        <v>13.5</v>
      </c>
      <c r="C65" s="203">
        <v>140.5</v>
      </c>
      <c r="D65" s="203">
        <v>12.0</v>
      </c>
      <c r="E65" s="248" t="s">
        <v>30</v>
      </c>
      <c r="F65" s="6"/>
      <c r="G65" s="6"/>
      <c r="H65" s="6"/>
      <c r="I65" s="6"/>
      <c r="J65" s="6"/>
      <c r="M65" s="206" t="s">
        <v>64</v>
      </c>
      <c r="N65" s="206" t="s">
        <v>30</v>
      </c>
      <c r="P65" s="206" t="s">
        <v>309</v>
      </c>
      <c r="Q65" s="206">
        <v>11.0</v>
      </c>
      <c r="S65" s="206" t="s">
        <v>461</v>
      </c>
      <c r="U65" s="206">
        <v>142.3</v>
      </c>
    </row>
    <row r="66" ht="14.25" customHeight="1">
      <c r="A66" s="201" t="s">
        <v>49</v>
      </c>
      <c r="B66" s="253">
        <v>8.0</v>
      </c>
      <c r="C66" s="203">
        <v>146.5</v>
      </c>
      <c r="D66" s="203">
        <v>13.0</v>
      </c>
      <c r="E66" s="248" t="s">
        <v>30</v>
      </c>
      <c r="F66" s="6"/>
      <c r="G66" s="6"/>
      <c r="H66" s="6"/>
      <c r="I66" s="6"/>
      <c r="J66" s="6"/>
      <c r="M66" s="206" t="s">
        <v>432</v>
      </c>
      <c r="N66" s="206" t="s">
        <v>30</v>
      </c>
      <c r="P66" s="206" t="s">
        <v>462</v>
      </c>
      <c r="Q66" s="206">
        <v>-5.0</v>
      </c>
      <c r="S66" s="206" t="s">
        <v>463</v>
      </c>
      <c r="U66" s="206">
        <v>144.8</v>
      </c>
    </row>
    <row r="67" ht="14.25" customHeight="1">
      <c r="A67" s="201" t="s">
        <v>53</v>
      </c>
      <c r="B67" s="254">
        <v>3.0</v>
      </c>
      <c r="C67" s="203">
        <v>146.0</v>
      </c>
      <c r="D67" s="203">
        <v>14.0</v>
      </c>
      <c r="E67" s="248" t="s">
        <v>30</v>
      </c>
      <c r="F67" s="6"/>
      <c r="G67" s="6"/>
      <c r="H67" s="6"/>
      <c r="I67" s="6"/>
      <c r="J67" s="6"/>
      <c r="P67" s="206" t="s">
        <v>429</v>
      </c>
      <c r="Q67" s="206">
        <v>13.0</v>
      </c>
      <c r="S67" s="206" t="s">
        <v>333</v>
      </c>
      <c r="U67" s="206">
        <v>154.1</v>
      </c>
    </row>
    <row r="68" ht="14.25" customHeight="1">
      <c r="A68" s="201" t="s">
        <v>57</v>
      </c>
      <c r="B68" s="255">
        <v>1.5</v>
      </c>
      <c r="C68" s="203">
        <v>151.0</v>
      </c>
      <c r="D68" s="203">
        <v>15.0</v>
      </c>
      <c r="E68" s="248" t="s">
        <v>30</v>
      </c>
      <c r="F68" s="6"/>
      <c r="G68" s="6"/>
      <c r="H68" s="6"/>
      <c r="I68" s="6"/>
      <c r="J68" s="6"/>
      <c r="P68" s="206" t="s">
        <v>401</v>
      </c>
      <c r="Q68" s="206">
        <v>2.5</v>
      </c>
      <c r="S68" s="206" t="s">
        <v>24</v>
      </c>
      <c r="U68" s="206">
        <v>147.5</v>
      </c>
    </row>
    <row r="69" ht="14.25" customHeight="1">
      <c r="A69" s="201" t="s">
        <v>43</v>
      </c>
      <c r="B69" s="256">
        <v>-2.0</v>
      </c>
      <c r="C69" s="203">
        <v>143.0</v>
      </c>
      <c r="D69" s="203">
        <v>16.0</v>
      </c>
      <c r="E69" s="248" t="s">
        <v>30</v>
      </c>
      <c r="F69" s="6"/>
      <c r="G69" s="6"/>
      <c r="H69" s="6"/>
      <c r="I69" s="6"/>
      <c r="J69" s="6"/>
      <c r="P69" s="206" t="s">
        <v>68</v>
      </c>
      <c r="Q69" s="206">
        <v>15.5</v>
      </c>
      <c r="S69" s="206" t="s">
        <v>71</v>
      </c>
      <c r="U69" s="206">
        <v>154.1</v>
      </c>
    </row>
    <row r="70" ht="14.25" customHeight="1">
      <c r="A70" s="11"/>
      <c r="B70" s="257"/>
      <c r="C70" s="258"/>
      <c r="D70" s="7"/>
      <c r="E70" s="7"/>
      <c r="F70" s="6"/>
      <c r="G70" s="6"/>
      <c r="H70" s="6"/>
      <c r="I70" s="6"/>
      <c r="J70" s="6"/>
      <c r="P70" s="206" t="s">
        <v>29</v>
      </c>
      <c r="Q70" s="206">
        <v>8.0</v>
      </c>
      <c r="S70" s="206" t="s">
        <v>41</v>
      </c>
      <c r="U70" s="206">
        <v>153.0</v>
      </c>
    </row>
    <row r="71" ht="14.25" customHeight="1">
      <c r="A71" s="11"/>
      <c r="B71" s="37"/>
      <c r="C71" s="258"/>
      <c r="D71" s="7"/>
      <c r="E71" s="7"/>
      <c r="F71" s="6"/>
      <c r="G71" s="6"/>
      <c r="H71" s="6"/>
      <c r="I71" s="6"/>
      <c r="J71" s="6"/>
      <c r="S71" s="206" t="s">
        <v>464</v>
      </c>
      <c r="U71" s="206">
        <v>148.2</v>
      </c>
    </row>
    <row r="72" ht="14.25" customHeight="1">
      <c r="A72" s="11"/>
      <c r="B72" s="37"/>
      <c r="C72" s="258"/>
      <c r="D72" s="7"/>
      <c r="E72" s="7"/>
      <c r="F72" s="6"/>
      <c r="G72" s="6"/>
      <c r="H72" s="6"/>
      <c r="I72" s="6"/>
      <c r="J72" s="6"/>
      <c r="S72" s="206" t="s">
        <v>465</v>
      </c>
      <c r="U72" s="206">
        <v>149.7</v>
      </c>
    </row>
    <row r="73" ht="14.25" customHeight="1">
      <c r="A73" s="11"/>
      <c r="B73" s="37"/>
      <c r="C73" s="258"/>
      <c r="D73" s="7"/>
      <c r="E73" s="7"/>
      <c r="F73" s="6"/>
      <c r="G73" s="6"/>
      <c r="H73" s="6"/>
      <c r="I73" s="6"/>
      <c r="J73" s="6"/>
      <c r="S73" s="206" t="s">
        <v>55</v>
      </c>
      <c r="U73" s="206">
        <v>144.6</v>
      </c>
    </row>
    <row r="74" ht="14.25" customHeight="1">
      <c r="A74" s="11"/>
      <c r="B74" s="37"/>
      <c r="C74" s="258"/>
      <c r="D74" s="7"/>
      <c r="E74" s="7"/>
      <c r="F74" s="6"/>
      <c r="G74" s="6"/>
      <c r="H74" s="6"/>
      <c r="I74" s="6"/>
      <c r="J74" s="6"/>
      <c r="S74" s="206" t="s">
        <v>466</v>
      </c>
      <c r="U74" s="206">
        <v>150.9</v>
      </c>
    </row>
    <row r="75" ht="14.25" customHeight="1">
      <c r="A75" s="11"/>
      <c r="B75" s="37"/>
      <c r="C75" s="258"/>
      <c r="D75" s="7"/>
      <c r="E75" s="7"/>
      <c r="F75" s="6"/>
      <c r="G75" s="6"/>
      <c r="H75" s="6"/>
      <c r="I75" s="6"/>
      <c r="J75" s="6"/>
      <c r="S75" s="206" t="s">
        <v>467</v>
      </c>
      <c r="U75" s="206">
        <v>145.3</v>
      </c>
    </row>
    <row r="76" ht="14.25" customHeight="1">
      <c r="A76" s="11"/>
      <c r="B76" s="37"/>
      <c r="C76" s="258"/>
      <c r="D76" s="7"/>
      <c r="E76" s="7"/>
      <c r="F76" s="6"/>
      <c r="G76" s="6"/>
      <c r="H76" s="6"/>
      <c r="I76" s="6"/>
      <c r="J76" s="6"/>
      <c r="S76" s="206" t="s">
        <v>468</v>
      </c>
      <c r="U76" s="206">
        <v>139.4</v>
      </c>
    </row>
    <row r="77" ht="14.25" customHeight="1">
      <c r="A77" s="11"/>
      <c r="B77" s="37"/>
      <c r="C77" s="258"/>
      <c r="D77" s="7"/>
      <c r="E77" s="7"/>
      <c r="F77" s="6"/>
      <c r="G77" s="6"/>
      <c r="H77" s="6"/>
      <c r="I77" s="6"/>
      <c r="J77" s="6"/>
      <c r="S77" s="206" t="s">
        <v>469</v>
      </c>
      <c r="U77" s="206">
        <v>149.3</v>
      </c>
    </row>
    <row r="78" ht="14.25" customHeight="1">
      <c r="A78" s="11"/>
      <c r="B78" s="37"/>
      <c r="C78" s="258"/>
      <c r="D78" s="7"/>
      <c r="E78" s="7"/>
      <c r="F78" s="6"/>
      <c r="G78" s="6"/>
      <c r="H78" s="6"/>
      <c r="I78" s="6"/>
      <c r="J78" s="6"/>
      <c r="S78" s="206" t="s">
        <v>470</v>
      </c>
      <c r="U78" s="206">
        <v>152.5</v>
      </c>
    </row>
    <row r="79" ht="14.25" customHeight="1">
      <c r="A79" s="11"/>
      <c r="B79" s="37"/>
      <c r="C79" s="258"/>
      <c r="D79" s="7"/>
      <c r="E79" s="7"/>
      <c r="F79" s="6"/>
      <c r="G79" s="6"/>
      <c r="H79" s="6"/>
      <c r="I79" s="6"/>
      <c r="J79" s="6"/>
      <c r="S79" s="206" t="s">
        <v>471</v>
      </c>
      <c r="U79" s="206">
        <v>150.9</v>
      </c>
    </row>
    <row r="80" ht="14.25" customHeight="1">
      <c r="A80" s="11"/>
      <c r="B80" s="37"/>
      <c r="C80" s="258"/>
      <c r="D80" s="7"/>
      <c r="E80" s="7"/>
      <c r="F80" s="6"/>
      <c r="G80" s="6"/>
      <c r="H80" s="6"/>
      <c r="I80" s="6"/>
      <c r="J80" s="6"/>
      <c r="S80" s="206" t="s">
        <v>413</v>
      </c>
      <c r="U80" s="206">
        <v>153.1</v>
      </c>
    </row>
    <row r="81" ht="14.25" customHeight="1">
      <c r="A81" s="11"/>
      <c r="B81" s="37"/>
      <c r="C81" s="258"/>
      <c r="D81" s="7"/>
      <c r="E81" s="7"/>
      <c r="F81" s="6"/>
      <c r="G81" s="6"/>
      <c r="H81" s="6"/>
      <c r="I81" s="6"/>
      <c r="J81" s="6"/>
      <c r="S81" s="206" t="s">
        <v>472</v>
      </c>
      <c r="U81" s="206">
        <v>144.9</v>
      </c>
    </row>
    <row r="82" ht="14.25" customHeight="1">
      <c r="A82" s="11"/>
      <c r="B82" s="37"/>
      <c r="C82" s="258"/>
      <c r="D82" s="7"/>
      <c r="E82" s="7"/>
      <c r="F82" s="6"/>
      <c r="G82" s="6"/>
      <c r="H82" s="6"/>
      <c r="I82" s="6"/>
      <c r="J82" s="6"/>
      <c r="S82" s="206" t="s">
        <v>473</v>
      </c>
      <c r="U82" s="206">
        <v>146.2</v>
      </c>
    </row>
    <row r="83" ht="14.25" customHeight="1">
      <c r="A83" s="11"/>
      <c r="B83" s="37"/>
      <c r="C83" s="258"/>
      <c r="D83" s="7"/>
      <c r="E83" s="7"/>
      <c r="F83" s="6"/>
      <c r="G83" s="6"/>
      <c r="H83" s="6"/>
      <c r="I83" s="6"/>
      <c r="J83" s="6"/>
      <c r="S83" s="206" t="s">
        <v>83</v>
      </c>
      <c r="U83" s="206">
        <v>147.3</v>
      </c>
    </row>
    <row r="84" ht="14.25" customHeight="1">
      <c r="A84" s="11"/>
      <c r="B84" s="37"/>
      <c r="C84" s="258"/>
      <c r="D84" s="7"/>
      <c r="E84" s="7"/>
      <c r="F84" s="6"/>
      <c r="G84" s="6"/>
      <c r="H84" s="6"/>
      <c r="I84" s="6"/>
      <c r="J84" s="6"/>
      <c r="S84" s="206" t="s">
        <v>474</v>
      </c>
      <c r="U84" s="206">
        <v>143.5</v>
      </c>
    </row>
    <row r="85" ht="14.25" customHeight="1">
      <c r="A85" s="11"/>
      <c r="B85" s="37"/>
      <c r="C85" s="258"/>
      <c r="D85" s="7"/>
      <c r="E85" s="7"/>
      <c r="F85" s="6"/>
      <c r="G85" s="6"/>
      <c r="H85" s="6"/>
      <c r="I85" s="6"/>
      <c r="J85" s="6"/>
      <c r="U85" s="206" t="e">
        <v>#VALUE!</v>
      </c>
    </row>
    <row r="86" ht="14.25" customHeight="1">
      <c r="A86" s="11"/>
      <c r="B86" s="257"/>
      <c r="C86" s="258"/>
      <c r="D86" s="7"/>
      <c r="E86" s="7"/>
      <c r="F86" s="6"/>
      <c r="G86" s="6"/>
      <c r="H86" s="6"/>
      <c r="I86" s="6"/>
      <c r="J86" s="6"/>
      <c r="S86" s="206" t="s">
        <v>12</v>
      </c>
      <c r="U86" s="206" t="e">
        <v>#VALUE!</v>
      </c>
    </row>
    <row r="87" ht="14.25" customHeight="1">
      <c r="A87" s="11"/>
      <c r="B87" s="37"/>
      <c r="C87" s="258"/>
      <c r="D87" s="7"/>
      <c r="E87" s="7"/>
      <c r="F87" s="6"/>
      <c r="G87" s="6"/>
      <c r="H87" s="6"/>
      <c r="I87" s="6"/>
      <c r="J87" s="6"/>
      <c r="S87" s="206" t="s">
        <v>353</v>
      </c>
      <c r="U87" s="206">
        <v>149.8</v>
      </c>
    </row>
    <row r="88" ht="14.25" customHeight="1">
      <c r="A88" s="11"/>
      <c r="B88" s="37"/>
      <c r="C88" s="258"/>
      <c r="D88" s="7"/>
      <c r="E88" s="7"/>
      <c r="F88" s="6"/>
      <c r="G88" s="6"/>
      <c r="H88" s="6"/>
      <c r="I88" s="6"/>
      <c r="J88" s="6"/>
      <c r="S88" s="206" t="s">
        <v>475</v>
      </c>
      <c r="U88" s="206">
        <v>148.7</v>
      </c>
    </row>
    <row r="89" ht="14.25" customHeight="1">
      <c r="A89" s="11"/>
      <c r="B89" s="37"/>
      <c r="C89" s="258"/>
      <c r="D89" s="7"/>
      <c r="E89" s="7"/>
      <c r="F89" s="6"/>
      <c r="G89" s="6"/>
      <c r="H89" s="6"/>
      <c r="I89" s="6"/>
      <c r="J89" s="6"/>
      <c r="S89" s="206" t="s">
        <v>476</v>
      </c>
      <c r="U89" s="206">
        <v>145.5</v>
      </c>
    </row>
    <row r="90" ht="14.25" customHeight="1">
      <c r="A90" s="11"/>
      <c r="B90" s="37"/>
      <c r="C90" s="258"/>
      <c r="D90" s="7"/>
      <c r="E90" s="7"/>
      <c r="F90" s="6"/>
      <c r="G90" s="6"/>
      <c r="H90" s="6"/>
      <c r="I90" s="6"/>
      <c r="J90" s="6"/>
      <c r="S90" s="206" t="s">
        <v>477</v>
      </c>
      <c r="U90" s="206">
        <v>155.1</v>
      </c>
    </row>
    <row r="91" ht="14.25" customHeight="1">
      <c r="A91" s="11"/>
      <c r="B91" s="37"/>
      <c r="C91" s="258"/>
      <c r="D91" s="7"/>
      <c r="E91" s="7"/>
      <c r="F91" s="6"/>
      <c r="G91" s="6"/>
      <c r="H91" s="6"/>
      <c r="I91" s="6"/>
      <c r="J91" s="6"/>
      <c r="S91" s="206" t="s">
        <v>434</v>
      </c>
      <c r="U91" s="206">
        <v>150.5</v>
      </c>
    </row>
    <row r="92" ht="14.25" customHeight="1">
      <c r="A92" s="11"/>
      <c r="B92" s="257"/>
      <c r="C92" s="258"/>
      <c r="D92" s="7"/>
      <c r="E92" s="7"/>
      <c r="F92" s="6"/>
      <c r="G92" s="6"/>
      <c r="H92" s="6"/>
      <c r="I92" s="6"/>
      <c r="J92" s="6"/>
      <c r="S92" s="206" t="s">
        <v>478</v>
      </c>
      <c r="U92" s="206">
        <v>153.3</v>
      </c>
    </row>
    <row r="93" ht="14.25" customHeight="1">
      <c r="A93" s="11"/>
      <c r="B93" s="37"/>
      <c r="C93" s="258"/>
      <c r="D93" s="7"/>
      <c r="E93" s="7"/>
      <c r="F93" s="6"/>
      <c r="G93" s="6"/>
      <c r="H93" s="6"/>
      <c r="I93" s="6"/>
      <c r="J93" s="6"/>
      <c r="S93" s="206" t="s">
        <v>350</v>
      </c>
      <c r="U93" s="206">
        <v>158.9</v>
      </c>
    </row>
    <row r="94" ht="14.25" customHeight="1">
      <c r="A94" s="11"/>
      <c r="B94" s="37"/>
      <c r="C94" s="258"/>
      <c r="D94" s="7"/>
      <c r="E94" s="7"/>
      <c r="F94" s="6"/>
      <c r="G94" s="6"/>
      <c r="H94" s="6"/>
      <c r="I94" s="6"/>
      <c r="J94" s="6"/>
      <c r="S94" s="206" t="s">
        <v>479</v>
      </c>
      <c r="U94" s="206">
        <v>150.8</v>
      </c>
    </row>
    <row r="95" ht="14.25" customHeight="1">
      <c r="A95" s="11"/>
      <c r="B95" s="37"/>
      <c r="C95" s="258"/>
      <c r="D95" s="7"/>
      <c r="E95" s="7"/>
      <c r="F95" s="6"/>
      <c r="G95" s="6"/>
      <c r="H95" s="6"/>
      <c r="I95" s="6"/>
      <c r="J95" s="6"/>
      <c r="S95" s="206" t="s">
        <v>480</v>
      </c>
      <c r="U95" s="206">
        <v>150.9</v>
      </c>
    </row>
    <row r="96" ht="14.25" customHeight="1">
      <c r="A96" s="11"/>
      <c r="B96" s="37"/>
      <c r="C96" s="258"/>
      <c r="D96" s="7"/>
      <c r="E96" s="7"/>
      <c r="F96" s="6"/>
      <c r="G96" s="6"/>
      <c r="H96" s="6"/>
      <c r="I96" s="6"/>
      <c r="J96" s="6"/>
      <c r="S96" s="206" t="s">
        <v>481</v>
      </c>
      <c r="U96" s="206">
        <v>148.4</v>
      </c>
    </row>
    <row r="97" ht="14.25" customHeight="1">
      <c r="A97" s="11"/>
      <c r="B97" s="37"/>
      <c r="C97" s="258"/>
      <c r="D97" s="7"/>
      <c r="E97" s="7"/>
      <c r="F97" s="6"/>
      <c r="G97" s="6"/>
      <c r="H97" s="6"/>
      <c r="I97" s="6"/>
      <c r="J97" s="6"/>
      <c r="S97" s="206" t="s">
        <v>482</v>
      </c>
      <c r="U97" s="206">
        <v>143.4</v>
      </c>
    </row>
    <row r="98" ht="14.25" customHeight="1">
      <c r="A98" s="11"/>
      <c r="B98" s="37"/>
      <c r="C98" s="258"/>
      <c r="D98" s="7"/>
      <c r="E98" s="7"/>
      <c r="F98" s="6"/>
      <c r="G98" s="6"/>
      <c r="H98" s="6"/>
      <c r="I98" s="6"/>
      <c r="J98" s="6"/>
      <c r="S98" s="206" t="s">
        <v>483</v>
      </c>
      <c r="U98" s="206">
        <v>143.2</v>
      </c>
    </row>
    <row r="99" ht="14.25" customHeight="1">
      <c r="A99" s="11"/>
      <c r="B99" s="37"/>
      <c r="C99" s="258"/>
      <c r="D99" s="7"/>
      <c r="E99" s="7"/>
      <c r="F99" s="6"/>
      <c r="G99" s="6"/>
      <c r="H99" s="6"/>
      <c r="I99" s="6"/>
      <c r="J99" s="6"/>
      <c r="S99" s="206" t="s">
        <v>484</v>
      </c>
      <c r="U99" s="206">
        <v>139.5</v>
      </c>
    </row>
    <row r="100" ht="14.25" customHeight="1">
      <c r="A100" s="11"/>
      <c r="B100" s="37"/>
      <c r="C100" s="258"/>
      <c r="D100" s="7"/>
      <c r="E100" s="7"/>
      <c r="F100" s="6"/>
      <c r="G100" s="6"/>
      <c r="H100" s="6"/>
      <c r="I100" s="6"/>
      <c r="J100" s="6"/>
      <c r="S100" s="206" t="s">
        <v>485</v>
      </c>
      <c r="U100" s="206">
        <v>144.1</v>
      </c>
    </row>
    <row r="101" ht="14.25" customHeight="1">
      <c r="A101" s="11"/>
      <c r="B101" s="37"/>
      <c r="C101" s="258"/>
      <c r="D101" s="7"/>
      <c r="E101" s="7"/>
      <c r="F101" s="6"/>
      <c r="G101" s="6"/>
      <c r="H101" s="6"/>
      <c r="I101" s="6"/>
      <c r="J101" s="6"/>
      <c r="S101" s="206" t="s">
        <v>486</v>
      </c>
      <c r="U101" s="206">
        <v>146.3</v>
      </c>
    </row>
    <row r="102" ht="14.25" customHeight="1">
      <c r="A102" s="11"/>
      <c r="B102" s="37"/>
      <c r="C102" s="258"/>
      <c r="D102" s="7"/>
      <c r="E102" s="7"/>
      <c r="F102" s="6"/>
      <c r="G102" s="6"/>
      <c r="H102" s="6"/>
      <c r="I102" s="6"/>
      <c r="J102" s="6"/>
      <c r="S102" s="206" t="s">
        <v>22</v>
      </c>
      <c r="U102" s="206">
        <v>147.4</v>
      </c>
    </row>
    <row r="103" ht="14.25" customHeight="1">
      <c r="A103" s="11"/>
      <c r="B103" s="37"/>
      <c r="C103" s="258"/>
      <c r="D103" s="7"/>
      <c r="E103" s="7"/>
      <c r="F103" s="6"/>
      <c r="G103" s="6"/>
      <c r="H103" s="6"/>
      <c r="I103" s="6"/>
      <c r="J103" s="6"/>
      <c r="S103" s="206" t="s">
        <v>373</v>
      </c>
      <c r="U103" s="206">
        <v>151.9</v>
      </c>
    </row>
    <row r="104" ht="14.25" customHeight="1">
      <c r="A104" s="11"/>
      <c r="B104" s="37"/>
      <c r="C104" s="258"/>
      <c r="D104" s="7"/>
      <c r="E104" s="7"/>
      <c r="F104" s="6"/>
      <c r="G104" s="6"/>
      <c r="H104" s="6"/>
      <c r="I104" s="6"/>
      <c r="J104" s="6"/>
      <c r="S104" s="206" t="s">
        <v>33</v>
      </c>
      <c r="U104" s="206">
        <v>144.9</v>
      </c>
    </row>
    <row r="105" ht="14.25" customHeight="1">
      <c r="A105" s="11"/>
      <c r="B105" s="37"/>
      <c r="C105" s="258"/>
      <c r="D105" s="7"/>
      <c r="E105" s="7"/>
      <c r="F105" s="6"/>
      <c r="G105" s="6"/>
      <c r="H105" s="6"/>
      <c r="I105" s="6"/>
      <c r="J105" s="6"/>
      <c r="S105" s="206" t="s">
        <v>487</v>
      </c>
      <c r="U105" s="206">
        <v>147.4</v>
      </c>
    </row>
    <row r="106" ht="14.25" customHeight="1">
      <c r="A106" s="11"/>
      <c r="B106" s="37"/>
      <c r="C106" s="258"/>
      <c r="D106" s="7"/>
      <c r="E106" s="7"/>
      <c r="F106" s="6"/>
      <c r="G106" s="6"/>
      <c r="H106" s="6"/>
      <c r="I106" s="6"/>
      <c r="J106" s="6"/>
      <c r="S106" s="206" t="s">
        <v>488</v>
      </c>
      <c r="U106" s="206">
        <v>147.0</v>
      </c>
    </row>
    <row r="107" ht="14.25" customHeight="1">
      <c r="A107" s="11"/>
      <c r="B107" s="37"/>
      <c r="C107" s="258"/>
      <c r="D107" s="7"/>
      <c r="E107" s="7"/>
      <c r="F107" s="6"/>
      <c r="G107" s="6"/>
      <c r="H107" s="6"/>
      <c r="I107" s="6"/>
      <c r="J107" s="6"/>
      <c r="S107" s="206" t="s">
        <v>489</v>
      </c>
      <c r="U107" s="206">
        <v>151.7</v>
      </c>
    </row>
    <row r="108" ht="14.25" customHeight="1">
      <c r="A108" s="11"/>
      <c r="B108" s="37"/>
      <c r="C108" s="258"/>
      <c r="D108" s="7"/>
      <c r="E108" s="7"/>
      <c r="F108" s="6"/>
      <c r="G108" s="6"/>
      <c r="H108" s="6"/>
      <c r="I108" s="6"/>
      <c r="J108" s="6"/>
      <c r="S108" s="206" t="s">
        <v>490</v>
      </c>
      <c r="U108" s="206">
        <v>144.2</v>
      </c>
    </row>
    <row r="109" ht="14.25" customHeight="1">
      <c r="A109" s="11"/>
      <c r="B109" s="37"/>
      <c r="C109" s="258"/>
      <c r="D109" s="7"/>
      <c r="E109" s="7"/>
      <c r="F109" s="6"/>
      <c r="G109" s="6"/>
      <c r="H109" s="6"/>
      <c r="I109" s="6"/>
      <c r="J109" s="6"/>
      <c r="S109" s="206" t="s">
        <v>491</v>
      </c>
      <c r="U109" s="206">
        <v>154.0</v>
      </c>
    </row>
    <row r="110" ht="14.25" customHeight="1">
      <c r="A110" s="11"/>
      <c r="B110" s="37"/>
      <c r="C110" s="258"/>
      <c r="D110" s="7"/>
      <c r="E110" s="7"/>
      <c r="F110" s="6"/>
      <c r="G110" s="6"/>
      <c r="H110" s="6"/>
      <c r="I110" s="6"/>
      <c r="J110" s="6"/>
      <c r="S110" s="206" t="s">
        <v>492</v>
      </c>
      <c r="U110" s="206">
        <v>152.4</v>
      </c>
    </row>
    <row r="111" ht="14.25" customHeight="1">
      <c r="A111" s="11"/>
      <c r="B111" s="37"/>
      <c r="C111" s="258"/>
      <c r="D111" s="7"/>
      <c r="E111" s="7"/>
      <c r="F111" s="6"/>
      <c r="G111" s="6"/>
      <c r="H111" s="6"/>
      <c r="I111" s="6"/>
      <c r="J111" s="6"/>
      <c r="S111" s="206" t="s">
        <v>493</v>
      </c>
      <c r="U111" s="206">
        <v>143.4</v>
      </c>
    </row>
    <row r="112" ht="14.25" customHeight="1">
      <c r="A112" s="11"/>
      <c r="B112" s="37"/>
      <c r="C112" s="258"/>
      <c r="D112" s="7"/>
      <c r="E112" s="7"/>
      <c r="F112" s="6"/>
      <c r="G112" s="6"/>
      <c r="H112" s="6"/>
      <c r="I112" s="6"/>
      <c r="J112" s="6"/>
      <c r="S112" s="206" t="s">
        <v>494</v>
      </c>
      <c r="U112" s="206">
        <v>153.4</v>
      </c>
    </row>
    <row r="113" ht="14.25" customHeight="1">
      <c r="A113" s="11"/>
      <c r="B113" s="37"/>
      <c r="C113" s="258"/>
      <c r="D113" s="7"/>
      <c r="E113" s="7"/>
      <c r="F113" s="6"/>
      <c r="G113" s="6"/>
      <c r="H113" s="6"/>
      <c r="I113" s="6"/>
      <c r="J113" s="6"/>
      <c r="S113" s="206" t="s">
        <v>495</v>
      </c>
      <c r="U113" s="206">
        <v>139.3</v>
      </c>
    </row>
    <row r="114" ht="14.25" customHeight="1">
      <c r="A114" s="11"/>
      <c r="B114" s="257"/>
      <c r="C114" s="258"/>
      <c r="D114" s="7"/>
      <c r="E114" s="7"/>
      <c r="F114" s="6"/>
      <c r="G114" s="6"/>
      <c r="H114" s="6"/>
      <c r="I114" s="6"/>
      <c r="J114" s="6"/>
      <c r="S114" s="206" t="s">
        <v>335</v>
      </c>
      <c r="U114" s="206">
        <v>141.1</v>
      </c>
    </row>
    <row r="115" ht="14.25" customHeight="1">
      <c r="A115" s="11"/>
      <c r="B115" s="37"/>
      <c r="C115" s="258"/>
      <c r="D115" s="7"/>
      <c r="E115" s="7"/>
      <c r="F115" s="6"/>
      <c r="G115" s="6"/>
      <c r="H115" s="6"/>
      <c r="I115" s="6"/>
      <c r="J115" s="6"/>
      <c r="S115" s="206" t="s">
        <v>496</v>
      </c>
      <c r="U115" s="206">
        <v>148.0</v>
      </c>
    </row>
    <row r="116" ht="14.25" customHeight="1">
      <c r="A116" s="11"/>
      <c r="B116" s="37"/>
      <c r="C116" s="258"/>
      <c r="D116" s="7"/>
      <c r="E116" s="7"/>
      <c r="F116" s="6"/>
      <c r="G116" s="6"/>
      <c r="H116" s="6"/>
      <c r="I116" s="6"/>
      <c r="J116" s="6"/>
      <c r="S116" s="206" t="s">
        <v>497</v>
      </c>
      <c r="U116" s="206">
        <v>141.1</v>
      </c>
    </row>
    <row r="117" ht="14.25" customHeight="1">
      <c r="A117" s="11"/>
      <c r="B117" s="37"/>
      <c r="C117" s="258"/>
      <c r="D117" s="7"/>
      <c r="E117" s="7"/>
      <c r="F117" s="6"/>
      <c r="G117" s="6"/>
      <c r="H117" s="6"/>
      <c r="I117" s="6"/>
      <c r="J117" s="6"/>
      <c r="S117" s="206" t="s">
        <v>45</v>
      </c>
      <c r="U117" s="206">
        <v>151.3</v>
      </c>
    </row>
    <row r="118" ht="14.25" customHeight="1">
      <c r="A118" s="11"/>
      <c r="B118" s="37"/>
      <c r="C118" s="258"/>
      <c r="D118" s="7"/>
      <c r="E118" s="7"/>
      <c r="F118" s="6"/>
      <c r="G118" s="6"/>
      <c r="H118" s="6"/>
      <c r="I118" s="6"/>
      <c r="J118" s="6"/>
      <c r="S118" s="206" t="s">
        <v>498</v>
      </c>
      <c r="U118" s="206">
        <v>143.7</v>
      </c>
    </row>
    <row r="119" ht="14.25" customHeight="1">
      <c r="A119" s="11"/>
      <c r="B119" s="257"/>
      <c r="C119" s="258"/>
      <c r="D119" s="7"/>
      <c r="E119" s="7"/>
      <c r="F119" s="6"/>
      <c r="G119" s="6"/>
      <c r="H119" s="6"/>
      <c r="I119" s="6"/>
      <c r="J119" s="6"/>
      <c r="S119" s="206" t="s">
        <v>499</v>
      </c>
      <c r="U119" s="206">
        <v>147.7</v>
      </c>
    </row>
    <row r="120" ht="14.25" customHeight="1">
      <c r="A120" s="11"/>
      <c r="B120" s="37"/>
      <c r="C120" s="258"/>
      <c r="D120" s="7"/>
      <c r="E120" s="7"/>
      <c r="F120" s="6"/>
      <c r="G120" s="6"/>
      <c r="H120" s="6"/>
      <c r="I120" s="6"/>
      <c r="J120" s="6"/>
      <c r="S120" s="206" t="s">
        <v>323</v>
      </c>
      <c r="U120" s="206">
        <v>151.5</v>
      </c>
    </row>
    <row r="121" ht="14.25" customHeight="1">
      <c r="A121" s="11"/>
      <c r="B121" s="257"/>
      <c r="C121" s="258"/>
      <c r="D121" s="7"/>
      <c r="E121" s="7"/>
      <c r="F121" s="6"/>
      <c r="G121" s="6"/>
      <c r="H121" s="6"/>
      <c r="I121" s="6"/>
      <c r="J121" s="6"/>
      <c r="S121" s="206" t="s">
        <v>500</v>
      </c>
      <c r="U121" s="206">
        <v>150.1</v>
      </c>
    </row>
    <row r="122" ht="14.25" customHeight="1">
      <c r="A122" s="11"/>
      <c r="B122" s="37"/>
      <c r="C122" s="258"/>
      <c r="D122" s="7"/>
      <c r="E122" s="7"/>
      <c r="F122" s="6"/>
      <c r="G122" s="6"/>
      <c r="H122" s="6"/>
      <c r="I122" s="6"/>
      <c r="J122" s="6"/>
      <c r="S122" s="206" t="s">
        <v>501</v>
      </c>
      <c r="U122" s="206">
        <v>148.5</v>
      </c>
    </row>
    <row r="123" ht="14.25" customHeight="1">
      <c r="A123" s="11"/>
      <c r="B123" s="37"/>
      <c r="C123" s="258"/>
      <c r="D123" s="7"/>
      <c r="E123" s="7"/>
      <c r="F123" s="6"/>
      <c r="G123" s="6"/>
      <c r="H123" s="6"/>
      <c r="I123" s="6"/>
      <c r="J123" s="6"/>
      <c r="S123" s="206" t="s">
        <v>54</v>
      </c>
      <c r="U123" s="206">
        <v>142.7</v>
      </c>
    </row>
    <row r="124" ht="14.25" customHeight="1">
      <c r="A124" s="11"/>
      <c r="B124" s="37"/>
      <c r="C124" s="258"/>
      <c r="D124" s="7"/>
      <c r="E124" s="7"/>
      <c r="F124" s="6"/>
      <c r="G124" s="6"/>
      <c r="H124" s="6"/>
      <c r="I124" s="6"/>
      <c r="J124" s="6"/>
      <c r="S124" s="206" t="s">
        <v>502</v>
      </c>
      <c r="U124" s="206">
        <v>145.0</v>
      </c>
    </row>
    <row r="125" ht="14.25" customHeight="1">
      <c r="A125" s="11"/>
      <c r="B125" s="37"/>
      <c r="C125" s="258"/>
      <c r="D125" s="7"/>
      <c r="E125" s="7"/>
      <c r="F125" s="6"/>
      <c r="G125" s="6"/>
      <c r="H125" s="6"/>
      <c r="I125" s="6"/>
      <c r="J125" s="6"/>
      <c r="S125" s="206" t="s">
        <v>503</v>
      </c>
      <c r="U125" s="206">
        <v>151.3</v>
      </c>
    </row>
    <row r="126" ht="14.25" customHeight="1">
      <c r="A126" s="11"/>
      <c r="B126" s="37"/>
      <c r="C126" s="258"/>
      <c r="D126" s="7"/>
      <c r="E126" s="7"/>
      <c r="F126" s="6"/>
      <c r="G126" s="6"/>
      <c r="H126" s="6"/>
      <c r="I126" s="6"/>
      <c r="J126" s="6"/>
      <c r="S126" s="206" t="s">
        <v>504</v>
      </c>
      <c r="U126" s="206">
        <v>142.9</v>
      </c>
    </row>
    <row r="127" ht="14.25" customHeight="1">
      <c r="A127" s="11"/>
      <c r="B127" s="37"/>
      <c r="C127" s="258"/>
      <c r="D127" s="7"/>
      <c r="E127" s="7"/>
      <c r="F127" s="6"/>
      <c r="G127" s="6"/>
      <c r="H127" s="6"/>
      <c r="I127" s="6"/>
      <c r="J127" s="6"/>
      <c r="U127" s="206" t="e">
        <v>#VALUE!</v>
      </c>
    </row>
    <row r="128" ht="14.25" customHeight="1">
      <c r="A128" s="11"/>
      <c r="B128" s="37"/>
      <c r="C128" s="258"/>
      <c r="D128" s="7"/>
      <c r="E128" s="7"/>
      <c r="F128" s="6"/>
      <c r="G128" s="6"/>
      <c r="H128" s="6"/>
      <c r="I128" s="6"/>
      <c r="J128" s="6"/>
      <c r="S128" s="206" t="s">
        <v>12</v>
      </c>
      <c r="U128" s="206" t="e">
        <v>#VALUE!</v>
      </c>
    </row>
    <row r="129" ht="14.25" customHeight="1">
      <c r="A129" s="11"/>
      <c r="B129" s="257"/>
      <c r="C129" s="258"/>
      <c r="D129" s="7"/>
      <c r="E129" s="7"/>
      <c r="F129" s="6"/>
      <c r="G129" s="6"/>
      <c r="H129" s="6"/>
      <c r="I129" s="6"/>
      <c r="J129" s="6"/>
      <c r="S129" s="206" t="s">
        <v>505</v>
      </c>
      <c r="U129" s="206">
        <v>144.1</v>
      </c>
    </row>
    <row r="130" ht="14.25" customHeight="1">
      <c r="A130" s="11"/>
      <c r="B130" s="37"/>
      <c r="C130" s="258"/>
      <c r="D130" s="7"/>
      <c r="E130" s="7"/>
      <c r="F130" s="6"/>
      <c r="G130" s="6"/>
      <c r="H130" s="6"/>
      <c r="I130" s="6"/>
      <c r="J130" s="6"/>
      <c r="S130" s="206" t="s">
        <v>506</v>
      </c>
      <c r="U130" s="206">
        <v>140.6</v>
      </c>
    </row>
    <row r="131" ht="14.25" customHeight="1">
      <c r="A131" s="11"/>
      <c r="B131" s="257"/>
      <c r="C131" s="258"/>
      <c r="D131" s="7"/>
      <c r="E131" s="7"/>
      <c r="F131" s="6"/>
      <c r="G131" s="6"/>
      <c r="H131" s="6"/>
      <c r="I131" s="6"/>
      <c r="J131" s="6"/>
      <c r="S131" s="206" t="s">
        <v>507</v>
      </c>
      <c r="U131" s="206">
        <v>142.7</v>
      </c>
    </row>
    <row r="132" ht="14.25" customHeight="1">
      <c r="A132" s="11"/>
      <c r="B132" s="37"/>
      <c r="C132" s="258"/>
      <c r="D132" s="7"/>
      <c r="E132" s="7"/>
      <c r="F132" s="6"/>
      <c r="G132" s="6"/>
      <c r="H132" s="6"/>
      <c r="I132" s="6"/>
      <c r="J132" s="6"/>
      <c r="S132" s="206" t="s">
        <v>508</v>
      </c>
      <c r="U132" s="206">
        <v>145.1</v>
      </c>
    </row>
    <row r="133" ht="14.25" customHeight="1">
      <c r="A133" s="11"/>
      <c r="B133" s="37"/>
      <c r="C133" s="258"/>
      <c r="D133" s="7"/>
      <c r="E133" s="7"/>
      <c r="F133" s="6"/>
      <c r="G133" s="6"/>
      <c r="H133" s="6"/>
      <c r="I133" s="6"/>
      <c r="J133" s="6"/>
      <c r="S133" s="206" t="s">
        <v>340</v>
      </c>
      <c r="U133" s="206">
        <v>151.6</v>
      </c>
    </row>
    <row r="134" ht="14.25" customHeight="1">
      <c r="A134" s="11"/>
      <c r="B134" s="37"/>
      <c r="C134" s="258"/>
      <c r="D134" s="7"/>
      <c r="E134" s="7"/>
      <c r="F134" s="6"/>
      <c r="G134" s="6"/>
      <c r="H134" s="6"/>
      <c r="I134" s="6"/>
      <c r="J134" s="6"/>
      <c r="S134" s="206" t="s">
        <v>509</v>
      </c>
      <c r="U134" s="206">
        <v>142.8</v>
      </c>
    </row>
    <row r="135" ht="14.25" customHeight="1">
      <c r="A135" s="11"/>
      <c r="B135" s="37"/>
      <c r="C135" s="258"/>
      <c r="D135" s="7"/>
      <c r="E135" s="7"/>
      <c r="F135" s="6"/>
      <c r="G135" s="6"/>
      <c r="H135" s="6"/>
      <c r="I135" s="6"/>
      <c r="J135" s="6"/>
      <c r="S135" s="206" t="s">
        <v>31</v>
      </c>
      <c r="U135" s="206">
        <v>147.3</v>
      </c>
    </row>
    <row r="136" ht="14.25" customHeight="1">
      <c r="A136" s="11"/>
      <c r="B136" s="37"/>
      <c r="C136" s="258"/>
      <c r="D136" s="7"/>
      <c r="E136" s="7"/>
      <c r="F136" s="6"/>
      <c r="G136" s="6"/>
      <c r="H136" s="6"/>
      <c r="I136" s="6"/>
      <c r="J136" s="6"/>
      <c r="S136" s="206" t="s">
        <v>510</v>
      </c>
      <c r="U136" s="206">
        <v>141.5</v>
      </c>
    </row>
    <row r="137" ht="14.25" customHeight="1">
      <c r="A137" s="11"/>
      <c r="B137" s="37"/>
      <c r="C137" s="258"/>
      <c r="D137" s="7"/>
      <c r="E137" s="7"/>
      <c r="F137" s="6"/>
      <c r="G137" s="6"/>
      <c r="H137" s="6"/>
      <c r="I137" s="6"/>
      <c r="J137" s="6"/>
      <c r="S137" s="206" t="s">
        <v>511</v>
      </c>
      <c r="U137" s="206">
        <v>157.2</v>
      </c>
    </row>
    <row r="138" ht="14.25" customHeight="1">
      <c r="A138" s="11"/>
      <c r="B138" s="37"/>
      <c r="C138" s="258"/>
      <c r="D138" s="7"/>
      <c r="E138" s="7"/>
      <c r="F138" s="6"/>
      <c r="G138" s="6"/>
      <c r="H138" s="6"/>
      <c r="I138" s="6"/>
      <c r="J138" s="6"/>
      <c r="S138" s="206" t="s">
        <v>512</v>
      </c>
      <c r="U138" s="206">
        <v>147.0</v>
      </c>
    </row>
    <row r="139" ht="14.25" customHeight="1">
      <c r="A139" s="11"/>
      <c r="B139" s="37"/>
      <c r="C139" s="258"/>
      <c r="D139" s="7"/>
      <c r="E139" s="7"/>
      <c r="F139" s="6"/>
      <c r="G139" s="6"/>
      <c r="H139" s="6"/>
      <c r="I139" s="6"/>
      <c r="J139" s="6"/>
      <c r="S139" s="206" t="s">
        <v>50</v>
      </c>
      <c r="U139" s="206">
        <v>155.1</v>
      </c>
    </row>
    <row r="140" ht="14.25" customHeight="1">
      <c r="A140" s="11"/>
      <c r="B140" s="37"/>
      <c r="C140" s="258"/>
      <c r="D140" s="7"/>
      <c r="E140" s="7"/>
      <c r="F140" s="6"/>
      <c r="G140" s="6"/>
      <c r="H140" s="6"/>
      <c r="I140" s="6"/>
      <c r="J140" s="6"/>
      <c r="S140" s="206" t="s">
        <v>513</v>
      </c>
      <c r="U140" s="206">
        <v>145.1</v>
      </c>
    </row>
    <row r="141" ht="14.25" customHeight="1">
      <c r="A141" s="11"/>
      <c r="B141" s="37"/>
      <c r="C141" s="258"/>
      <c r="D141" s="7"/>
      <c r="E141" s="7"/>
      <c r="F141" s="6"/>
      <c r="G141" s="6"/>
      <c r="H141" s="6"/>
      <c r="I141" s="6"/>
      <c r="J141" s="6"/>
      <c r="S141" s="206" t="s">
        <v>514</v>
      </c>
      <c r="U141" s="206">
        <v>147.5</v>
      </c>
    </row>
    <row r="142" ht="14.25" customHeight="1">
      <c r="A142" s="11"/>
      <c r="B142" s="37"/>
      <c r="C142" s="258"/>
      <c r="D142" s="7"/>
      <c r="E142" s="7"/>
      <c r="F142" s="6"/>
      <c r="G142" s="6"/>
      <c r="H142" s="6"/>
      <c r="I142" s="6"/>
      <c r="J142" s="6"/>
      <c r="S142" s="206" t="s">
        <v>20</v>
      </c>
      <c r="U142" s="206">
        <v>152.8</v>
      </c>
    </row>
    <row r="143" ht="14.25" customHeight="1">
      <c r="A143" s="11"/>
      <c r="B143" s="37"/>
      <c r="C143" s="258"/>
      <c r="D143" s="7"/>
      <c r="E143" s="7"/>
      <c r="F143" s="6"/>
      <c r="G143" s="6"/>
      <c r="H143" s="6"/>
      <c r="I143" s="6"/>
      <c r="J143" s="6"/>
      <c r="S143" s="206" t="s">
        <v>515</v>
      </c>
      <c r="U143" s="206">
        <v>146.2</v>
      </c>
    </row>
    <row r="144" ht="14.25" customHeight="1">
      <c r="A144" s="11"/>
      <c r="B144" s="37"/>
      <c r="C144" s="258"/>
      <c r="D144" s="7"/>
      <c r="E144" s="7"/>
      <c r="F144" s="6"/>
      <c r="G144" s="6"/>
      <c r="H144" s="6"/>
      <c r="I144" s="6"/>
      <c r="J144" s="6"/>
      <c r="S144" s="206" t="s">
        <v>516</v>
      </c>
      <c r="U144" s="206">
        <v>145.2</v>
      </c>
    </row>
    <row r="145" ht="14.25" customHeight="1">
      <c r="A145" s="11"/>
      <c r="B145" s="37"/>
      <c r="C145" s="258"/>
      <c r="D145" s="7"/>
      <c r="E145" s="7"/>
      <c r="F145" s="6"/>
      <c r="G145" s="6"/>
      <c r="H145" s="6"/>
      <c r="I145" s="6"/>
      <c r="J145" s="6"/>
      <c r="S145" s="206" t="s">
        <v>73</v>
      </c>
      <c r="U145" s="206">
        <v>143.6</v>
      </c>
    </row>
    <row r="146" ht="14.25" customHeight="1">
      <c r="A146" s="11"/>
      <c r="B146" s="37"/>
      <c r="C146" s="258"/>
      <c r="D146" s="7"/>
      <c r="E146" s="7"/>
      <c r="F146" s="6"/>
      <c r="G146" s="6"/>
      <c r="H146" s="6"/>
      <c r="I146" s="6"/>
      <c r="J146" s="6"/>
      <c r="S146" s="206" t="s">
        <v>517</v>
      </c>
      <c r="U146" s="206">
        <v>152.7</v>
      </c>
    </row>
    <row r="147" ht="14.25" customHeight="1">
      <c r="A147" s="11"/>
      <c r="B147" s="37"/>
      <c r="C147" s="258"/>
      <c r="D147" s="7"/>
      <c r="E147" s="7"/>
      <c r="F147" s="6"/>
      <c r="G147" s="6"/>
      <c r="H147" s="6"/>
      <c r="I147" s="6"/>
      <c r="J147" s="6"/>
      <c r="S147" s="206" t="s">
        <v>60</v>
      </c>
      <c r="U147" s="206">
        <v>148.8</v>
      </c>
    </row>
    <row r="148" ht="14.25" customHeight="1">
      <c r="A148" s="11"/>
      <c r="B148" s="37"/>
      <c r="C148" s="258"/>
      <c r="D148" s="7"/>
      <c r="E148" s="7"/>
      <c r="F148" s="6"/>
      <c r="G148" s="6"/>
      <c r="H148" s="6"/>
      <c r="I148" s="6"/>
      <c r="J148" s="6"/>
      <c r="S148" s="206" t="s">
        <v>327</v>
      </c>
      <c r="U148" s="206">
        <v>144.7</v>
      </c>
    </row>
    <row r="149" ht="14.25" customHeight="1">
      <c r="A149" s="11"/>
      <c r="B149" s="257"/>
      <c r="C149" s="258"/>
      <c r="D149" s="7"/>
      <c r="E149" s="7"/>
      <c r="F149" s="6"/>
      <c r="G149" s="6"/>
      <c r="H149" s="6"/>
      <c r="I149" s="6"/>
      <c r="J149" s="6"/>
      <c r="S149" s="206" t="s">
        <v>359</v>
      </c>
      <c r="U149" s="206">
        <v>143.0</v>
      </c>
    </row>
    <row r="150" ht="14.25" customHeight="1">
      <c r="A150" s="11"/>
      <c r="B150" s="37"/>
      <c r="C150" s="258"/>
      <c r="D150" s="7"/>
      <c r="E150" s="7"/>
      <c r="F150" s="6"/>
      <c r="G150" s="6"/>
      <c r="H150" s="6"/>
      <c r="I150" s="6"/>
      <c r="J150" s="6"/>
      <c r="S150" s="206" t="s">
        <v>21</v>
      </c>
      <c r="U150" s="206">
        <v>145.0</v>
      </c>
    </row>
    <row r="151" ht="14.25" customHeight="1">
      <c r="A151" s="11"/>
      <c r="B151" s="37"/>
      <c r="C151" s="258"/>
      <c r="D151" s="7"/>
      <c r="E151" s="7"/>
      <c r="F151" s="6"/>
      <c r="G151" s="6"/>
      <c r="H151" s="6"/>
      <c r="I151" s="6"/>
      <c r="J151" s="6"/>
      <c r="S151" s="206" t="s">
        <v>518</v>
      </c>
      <c r="U151" s="206">
        <v>135.7</v>
      </c>
    </row>
    <row r="152" ht="14.25" customHeight="1">
      <c r="A152" s="11"/>
      <c r="B152" s="37"/>
      <c r="C152" s="258"/>
      <c r="D152" s="7"/>
      <c r="E152" s="7"/>
      <c r="F152" s="6"/>
      <c r="G152" s="6"/>
      <c r="H152" s="6"/>
      <c r="I152" s="6"/>
      <c r="J152" s="6"/>
      <c r="S152" s="206" t="s">
        <v>519</v>
      </c>
      <c r="U152" s="206">
        <v>145.8</v>
      </c>
    </row>
    <row r="153" ht="14.25" customHeight="1">
      <c r="A153" s="11"/>
      <c r="B153" s="37"/>
      <c r="C153" s="258"/>
      <c r="D153" s="7"/>
      <c r="E153" s="7"/>
      <c r="F153" s="6"/>
      <c r="G153" s="6"/>
      <c r="H153" s="6"/>
      <c r="I153" s="6"/>
      <c r="J153" s="6"/>
      <c r="S153" s="206" t="s">
        <v>57</v>
      </c>
      <c r="U153" s="206">
        <v>151.0</v>
      </c>
    </row>
    <row r="154" ht="14.25" customHeight="1">
      <c r="A154" s="11"/>
      <c r="B154" s="37"/>
      <c r="C154" s="258"/>
      <c r="D154" s="7"/>
      <c r="E154" s="7"/>
      <c r="F154" s="6"/>
      <c r="G154" s="6"/>
      <c r="H154" s="6"/>
      <c r="I154" s="6"/>
      <c r="J154" s="6"/>
      <c r="S154" s="206" t="s">
        <v>92</v>
      </c>
      <c r="U154" s="206">
        <v>142.5</v>
      </c>
    </row>
    <row r="155" ht="14.25" customHeight="1">
      <c r="A155" s="11"/>
      <c r="B155" s="37"/>
      <c r="C155" s="258"/>
      <c r="D155" s="7"/>
      <c r="E155" s="7"/>
      <c r="F155" s="6"/>
      <c r="G155" s="6"/>
      <c r="H155" s="6"/>
      <c r="I155" s="6"/>
      <c r="J155" s="6"/>
      <c r="S155" s="206" t="s">
        <v>520</v>
      </c>
      <c r="U155" s="206">
        <v>143.6</v>
      </c>
    </row>
    <row r="156" ht="14.25" customHeight="1">
      <c r="A156" s="11"/>
      <c r="B156" s="257"/>
      <c r="C156" s="258"/>
      <c r="D156" s="7"/>
      <c r="E156" s="7"/>
      <c r="F156" s="6"/>
      <c r="G156" s="6"/>
      <c r="H156" s="6"/>
      <c r="I156" s="6"/>
      <c r="J156" s="6"/>
      <c r="S156" s="206" t="s">
        <v>87</v>
      </c>
      <c r="U156" s="206">
        <v>154.1</v>
      </c>
    </row>
    <row r="157" ht="14.25" customHeight="1">
      <c r="A157" s="11"/>
      <c r="B157" s="257"/>
      <c r="C157" s="258"/>
      <c r="D157" s="7"/>
      <c r="E157" s="7"/>
      <c r="F157" s="6"/>
      <c r="G157" s="6"/>
      <c r="H157" s="6"/>
      <c r="I157" s="6"/>
      <c r="J157" s="6"/>
      <c r="S157" s="206" t="s">
        <v>521</v>
      </c>
      <c r="U157" s="206">
        <v>145.9</v>
      </c>
    </row>
    <row r="158" ht="14.25" customHeight="1">
      <c r="A158" s="11"/>
      <c r="B158" s="37"/>
      <c r="C158" s="258"/>
      <c r="D158" s="7"/>
      <c r="E158" s="7"/>
      <c r="F158" s="6"/>
      <c r="G158" s="6"/>
      <c r="H158" s="6"/>
      <c r="I158" s="6"/>
      <c r="J158" s="6"/>
      <c r="S158" s="206" t="s">
        <v>37</v>
      </c>
      <c r="U158" s="206">
        <v>142.2</v>
      </c>
    </row>
    <row r="159" ht="14.25" customHeight="1">
      <c r="A159" s="11"/>
      <c r="B159" s="37"/>
      <c r="C159" s="258"/>
      <c r="D159" s="7"/>
      <c r="E159" s="7"/>
      <c r="F159" s="6"/>
      <c r="G159" s="6"/>
      <c r="H159" s="6"/>
      <c r="I159" s="6"/>
      <c r="J159" s="6"/>
      <c r="S159" s="206" t="s">
        <v>522</v>
      </c>
      <c r="U159" s="206">
        <v>145.0</v>
      </c>
    </row>
    <row r="160" ht="14.25" customHeight="1">
      <c r="A160" s="11"/>
      <c r="B160" s="257"/>
      <c r="C160" s="258"/>
      <c r="D160" s="7"/>
      <c r="E160" s="7"/>
      <c r="F160" s="6"/>
      <c r="G160" s="6"/>
      <c r="H160" s="6"/>
      <c r="I160" s="6"/>
      <c r="J160" s="6"/>
      <c r="S160" s="206" t="s">
        <v>523</v>
      </c>
      <c r="U160" s="206">
        <v>148.3</v>
      </c>
    </row>
    <row r="161" ht="14.25" customHeight="1">
      <c r="A161" s="11"/>
      <c r="B161" s="37"/>
      <c r="C161" s="258"/>
      <c r="D161" s="7"/>
      <c r="E161" s="7"/>
      <c r="F161" s="6"/>
      <c r="G161" s="6"/>
      <c r="H161" s="6"/>
      <c r="I161" s="6"/>
      <c r="J161" s="6"/>
      <c r="S161" s="206" t="s">
        <v>68</v>
      </c>
      <c r="U161" s="206">
        <v>149.6</v>
      </c>
    </row>
    <row r="162" ht="14.25" customHeight="1">
      <c r="A162" s="11"/>
      <c r="B162" s="37"/>
      <c r="C162" s="258"/>
      <c r="D162" s="7"/>
      <c r="E162" s="7"/>
      <c r="F162" s="6"/>
      <c r="G162" s="6"/>
      <c r="H162" s="6"/>
      <c r="I162" s="6"/>
      <c r="J162" s="6"/>
      <c r="S162" s="206" t="s">
        <v>29</v>
      </c>
      <c r="U162" s="206">
        <v>149.1</v>
      </c>
    </row>
    <row r="163" ht="14.25" customHeight="1">
      <c r="A163" s="11"/>
      <c r="B163" s="37"/>
      <c r="C163" s="258"/>
      <c r="D163" s="7"/>
      <c r="E163" s="7"/>
      <c r="F163" s="6"/>
      <c r="G163" s="6"/>
      <c r="H163" s="6"/>
      <c r="I163" s="6"/>
      <c r="J163" s="6"/>
      <c r="S163" s="206" t="s">
        <v>409</v>
      </c>
      <c r="U163" s="206">
        <v>148.4</v>
      </c>
    </row>
    <row r="164" ht="14.25" customHeight="1">
      <c r="A164" s="11"/>
      <c r="B164" s="37"/>
      <c r="C164" s="258"/>
      <c r="D164" s="7"/>
      <c r="E164" s="7"/>
      <c r="F164" s="6"/>
      <c r="G164" s="6"/>
      <c r="H164" s="6"/>
      <c r="I164" s="6"/>
      <c r="J164" s="6"/>
      <c r="S164" s="206" t="s">
        <v>524</v>
      </c>
      <c r="U164" s="206">
        <v>150.3</v>
      </c>
    </row>
    <row r="165" ht="14.25" customHeight="1">
      <c r="A165" s="11"/>
      <c r="B165" s="37"/>
      <c r="C165" s="258"/>
      <c r="D165" s="7"/>
      <c r="E165" s="7"/>
      <c r="F165" s="6"/>
      <c r="G165" s="6"/>
      <c r="H165" s="6"/>
      <c r="I165" s="6"/>
      <c r="J165" s="6"/>
      <c r="S165" s="206" t="s">
        <v>525</v>
      </c>
      <c r="U165" s="206">
        <v>151.1</v>
      </c>
    </row>
    <row r="166" ht="14.25" customHeight="1">
      <c r="A166" s="11"/>
      <c r="B166" s="37"/>
      <c r="C166" s="258"/>
      <c r="D166" s="7"/>
      <c r="E166" s="7"/>
      <c r="F166" s="6"/>
      <c r="G166" s="6"/>
      <c r="H166" s="6"/>
      <c r="I166" s="6"/>
      <c r="J166" s="6"/>
      <c r="S166" s="206" t="s">
        <v>526</v>
      </c>
      <c r="U166" s="206">
        <v>145.8</v>
      </c>
    </row>
    <row r="167" ht="14.25" customHeight="1">
      <c r="A167" s="11"/>
      <c r="B167" s="37"/>
      <c r="C167" s="258"/>
      <c r="D167" s="7"/>
      <c r="E167" s="7"/>
      <c r="F167" s="6"/>
      <c r="G167" s="6"/>
      <c r="H167" s="6"/>
      <c r="I167" s="6"/>
      <c r="J167" s="6"/>
      <c r="S167" s="206" t="s">
        <v>23</v>
      </c>
      <c r="U167" s="206">
        <v>145.6</v>
      </c>
    </row>
    <row r="168" ht="14.25" customHeight="1">
      <c r="A168" s="11"/>
      <c r="B168" s="37"/>
      <c r="C168" s="258"/>
      <c r="D168" s="7"/>
      <c r="E168" s="7"/>
      <c r="F168" s="6"/>
      <c r="G168" s="6"/>
      <c r="H168" s="6"/>
      <c r="I168" s="6"/>
      <c r="J168" s="6"/>
      <c r="S168" s="206" t="s">
        <v>527</v>
      </c>
      <c r="U168" s="206">
        <v>143.6</v>
      </c>
    </row>
    <row r="169" ht="14.25" customHeight="1">
      <c r="A169" s="11"/>
      <c r="B169" s="37"/>
      <c r="C169" s="258"/>
      <c r="D169" s="7"/>
      <c r="E169" s="7"/>
      <c r="F169" s="6"/>
      <c r="G169" s="6"/>
      <c r="H169" s="6"/>
      <c r="I169" s="6"/>
      <c r="J169" s="6"/>
      <c r="U169" s="206" t="e">
        <v>#VALUE!</v>
      </c>
    </row>
    <row r="170" ht="14.25" customHeight="1">
      <c r="A170" s="11"/>
      <c r="B170" s="257"/>
      <c r="C170" s="258"/>
      <c r="D170" s="7"/>
      <c r="E170" s="7"/>
      <c r="F170" s="6"/>
      <c r="G170" s="6"/>
      <c r="H170" s="6"/>
      <c r="I170" s="6"/>
      <c r="J170" s="6"/>
      <c r="S170" s="206" t="s">
        <v>12</v>
      </c>
      <c r="U170" s="206" t="e">
        <v>#VALUE!</v>
      </c>
    </row>
    <row r="171" ht="14.25" customHeight="1">
      <c r="A171" s="11"/>
      <c r="B171" s="37"/>
      <c r="C171" s="258"/>
      <c r="D171" s="7"/>
      <c r="E171" s="7"/>
      <c r="F171" s="6"/>
      <c r="G171" s="6"/>
      <c r="H171" s="6"/>
      <c r="I171" s="6"/>
      <c r="J171" s="6"/>
      <c r="S171" s="206" t="s">
        <v>528</v>
      </c>
      <c r="U171" s="206">
        <v>150.9</v>
      </c>
    </row>
    <row r="172" ht="14.25" customHeight="1">
      <c r="A172" s="11"/>
      <c r="B172" s="37"/>
      <c r="C172" s="258"/>
      <c r="D172" s="7"/>
      <c r="E172" s="7"/>
      <c r="F172" s="6"/>
      <c r="G172" s="6"/>
      <c r="H172" s="6"/>
      <c r="I172" s="6"/>
      <c r="J172" s="6"/>
      <c r="S172" s="206" t="s">
        <v>529</v>
      </c>
      <c r="U172" s="206">
        <v>148.6</v>
      </c>
    </row>
    <row r="173" ht="14.25" customHeight="1">
      <c r="A173" s="11"/>
      <c r="B173" s="37"/>
      <c r="C173" s="258"/>
      <c r="D173" s="7"/>
      <c r="E173" s="7"/>
      <c r="F173" s="6"/>
      <c r="G173" s="6"/>
      <c r="H173" s="6"/>
      <c r="I173" s="6"/>
      <c r="J173" s="6"/>
      <c r="S173" s="206" t="s">
        <v>365</v>
      </c>
      <c r="U173" s="206">
        <v>143.3</v>
      </c>
    </row>
    <row r="174" ht="14.25" customHeight="1">
      <c r="A174" s="11"/>
      <c r="B174" s="37"/>
      <c r="C174" s="258"/>
      <c r="D174" s="7"/>
      <c r="E174" s="7"/>
      <c r="F174" s="6"/>
      <c r="G174" s="6"/>
      <c r="H174" s="6"/>
      <c r="I174" s="6"/>
      <c r="J174" s="6"/>
      <c r="S174" s="206" t="s">
        <v>62</v>
      </c>
      <c r="U174" s="206">
        <v>145.9</v>
      </c>
    </row>
    <row r="175" ht="14.25" customHeight="1">
      <c r="A175" s="11"/>
      <c r="B175" s="37"/>
      <c r="C175" s="258"/>
      <c r="D175" s="7"/>
      <c r="E175" s="7"/>
      <c r="F175" s="6"/>
      <c r="G175" s="6"/>
      <c r="H175" s="6"/>
      <c r="I175" s="6"/>
      <c r="J175" s="6"/>
      <c r="S175" s="206" t="s">
        <v>530</v>
      </c>
      <c r="U175" s="206">
        <v>151.3</v>
      </c>
    </row>
    <row r="176" ht="14.25" customHeight="1">
      <c r="A176" s="11"/>
      <c r="B176" s="37"/>
      <c r="C176" s="258"/>
      <c r="D176" s="7"/>
      <c r="E176" s="7"/>
      <c r="F176" s="6"/>
      <c r="G176" s="6"/>
      <c r="H176" s="6"/>
      <c r="I176" s="6"/>
      <c r="J176" s="6"/>
      <c r="S176" s="206" t="s">
        <v>396</v>
      </c>
      <c r="U176" s="206">
        <v>141.0</v>
      </c>
    </row>
    <row r="177" ht="14.25" customHeight="1">
      <c r="A177" s="11"/>
      <c r="B177" s="37"/>
      <c r="C177" s="258"/>
      <c r="D177" s="7"/>
      <c r="E177" s="7"/>
      <c r="F177" s="6"/>
      <c r="G177" s="6"/>
      <c r="H177" s="6"/>
      <c r="I177" s="6"/>
      <c r="J177" s="6"/>
      <c r="S177" s="206" t="s">
        <v>531</v>
      </c>
      <c r="U177" s="206">
        <v>155.4</v>
      </c>
    </row>
    <row r="178" ht="14.25" customHeight="1">
      <c r="A178" s="11"/>
      <c r="B178" s="257"/>
      <c r="C178" s="258"/>
      <c r="D178" s="7"/>
      <c r="E178" s="7"/>
      <c r="F178" s="6"/>
      <c r="G178" s="6"/>
      <c r="H178" s="6"/>
      <c r="I178" s="6"/>
      <c r="J178" s="6"/>
      <c r="S178" s="206" t="s">
        <v>532</v>
      </c>
      <c r="U178" s="206">
        <v>139.1</v>
      </c>
    </row>
    <row r="179" ht="14.25" customHeight="1">
      <c r="A179" s="11"/>
      <c r="B179" s="37"/>
      <c r="C179" s="258"/>
      <c r="D179" s="7"/>
      <c r="E179" s="7"/>
      <c r="F179" s="6"/>
      <c r="G179" s="6"/>
      <c r="H179" s="6"/>
      <c r="I179" s="6"/>
      <c r="J179" s="6"/>
      <c r="S179" s="206" t="s">
        <v>533</v>
      </c>
      <c r="U179" s="206">
        <v>135.4</v>
      </c>
    </row>
    <row r="180" ht="14.25" customHeight="1">
      <c r="A180" s="11"/>
      <c r="B180" s="37"/>
      <c r="C180" s="258"/>
      <c r="D180" s="7"/>
      <c r="E180" s="7"/>
      <c r="F180" s="6"/>
      <c r="G180" s="6"/>
      <c r="H180" s="6"/>
      <c r="I180" s="6"/>
      <c r="J180" s="6"/>
      <c r="S180" s="206" t="s">
        <v>534</v>
      </c>
      <c r="U180" s="206">
        <v>151.8</v>
      </c>
    </row>
    <row r="181" ht="14.25" customHeight="1">
      <c r="A181" s="11"/>
      <c r="B181" s="37"/>
      <c r="C181" s="258"/>
      <c r="D181" s="7"/>
      <c r="E181" s="7"/>
      <c r="F181" s="6"/>
      <c r="G181" s="6"/>
      <c r="H181" s="6"/>
      <c r="I181" s="6"/>
      <c r="J181" s="6"/>
      <c r="S181" s="206" t="s">
        <v>535</v>
      </c>
      <c r="U181" s="206">
        <v>141.7</v>
      </c>
    </row>
    <row r="182" ht="14.25" customHeight="1">
      <c r="A182" s="11"/>
      <c r="B182" s="37"/>
      <c r="C182" s="258"/>
      <c r="D182" s="7"/>
      <c r="E182" s="7"/>
      <c r="F182" s="6"/>
      <c r="G182" s="6"/>
      <c r="H182" s="6"/>
      <c r="I182" s="6"/>
      <c r="J182" s="6"/>
      <c r="S182" s="206" t="s">
        <v>536</v>
      </c>
      <c r="U182" s="206">
        <v>145.9</v>
      </c>
    </row>
    <row r="183" ht="14.25" customHeight="1">
      <c r="A183" s="11"/>
      <c r="B183" s="37"/>
      <c r="C183" s="258"/>
      <c r="D183" s="7"/>
      <c r="E183" s="7"/>
      <c r="F183" s="6"/>
      <c r="G183" s="6"/>
      <c r="H183" s="6"/>
      <c r="I183" s="6"/>
      <c r="J183" s="6"/>
      <c r="S183" s="206" t="s">
        <v>379</v>
      </c>
      <c r="U183" s="206">
        <v>143.4</v>
      </c>
    </row>
    <row r="184" ht="14.25" customHeight="1">
      <c r="A184" s="11"/>
      <c r="B184" s="37"/>
      <c r="C184" s="258"/>
      <c r="D184" s="7"/>
      <c r="E184" s="7"/>
      <c r="F184" s="6"/>
      <c r="G184" s="6"/>
      <c r="H184" s="6"/>
      <c r="I184" s="6"/>
      <c r="J184" s="6"/>
      <c r="S184" s="206" t="s">
        <v>537</v>
      </c>
      <c r="U184" s="206">
        <v>143.2</v>
      </c>
    </row>
    <row r="185" ht="14.25" customHeight="1">
      <c r="A185" s="11"/>
      <c r="B185" s="257"/>
      <c r="C185" s="258"/>
      <c r="D185" s="7"/>
      <c r="E185" s="7"/>
      <c r="F185" s="6"/>
      <c r="G185" s="6"/>
      <c r="H185" s="6"/>
      <c r="I185" s="6"/>
      <c r="J185" s="6"/>
      <c r="S185" s="206" t="s">
        <v>93</v>
      </c>
      <c r="U185" s="206">
        <v>145.7</v>
      </c>
    </row>
    <row r="186" ht="14.25" customHeight="1">
      <c r="A186" s="11"/>
      <c r="B186" s="37"/>
      <c r="C186" s="258"/>
      <c r="D186" s="7"/>
      <c r="E186" s="7"/>
      <c r="F186" s="6"/>
      <c r="G186" s="6"/>
      <c r="H186" s="6"/>
      <c r="I186" s="6"/>
      <c r="J186" s="6"/>
      <c r="S186" s="206" t="s">
        <v>538</v>
      </c>
      <c r="U186" s="206">
        <v>142.8</v>
      </c>
    </row>
    <row r="187" ht="14.25" customHeight="1">
      <c r="A187" s="11"/>
      <c r="B187" s="37"/>
      <c r="C187" s="258"/>
      <c r="D187" s="7"/>
      <c r="E187" s="7"/>
      <c r="F187" s="6"/>
      <c r="G187" s="6"/>
      <c r="H187" s="6"/>
      <c r="I187" s="6"/>
      <c r="J187" s="6"/>
      <c r="S187" s="206" t="s">
        <v>539</v>
      </c>
      <c r="U187" s="206">
        <v>140.7</v>
      </c>
    </row>
    <row r="188" ht="14.25" customHeight="1">
      <c r="A188" s="11"/>
      <c r="B188" s="257"/>
      <c r="C188" s="258"/>
      <c r="D188" s="7"/>
      <c r="E188" s="7"/>
      <c r="F188" s="6"/>
      <c r="G188" s="6"/>
      <c r="H188" s="6"/>
      <c r="I188" s="6"/>
      <c r="J188" s="6"/>
      <c r="S188" s="206" t="s">
        <v>69</v>
      </c>
      <c r="U188" s="206">
        <v>149.1</v>
      </c>
    </row>
    <row r="189" ht="14.25" customHeight="1">
      <c r="A189" s="11"/>
      <c r="B189" s="37"/>
      <c r="C189" s="258"/>
      <c r="D189" s="7"/>
      <c r="E189" s="7"/>
      <c r="F189" s="6"/>
      <c r="G189" s="6"/>
      <c r="H189" s="6"/>
      <c r="I189" s="6"/>
      <c r="J189" s="6"/>
      <c r="S189" s="206" t="s">
        <v>540</v>
      </c>
      <c r="U189" s="206">
        <v>143.2</v>
      </c>
    </row>
    <row r="190" ht="14.25" customHeight="1">
      <c r="A190" s="11"/>
      <c r="B190" s="37"/>
      <c r="C190" s="258"/>
      <c r="D190" s="7"/>
      <c r="E190" s="7"/>
      <c r="F190" s="6"/>
      <c r="G190" s="6"/>
      <c r="H190" s="6"/>
      <c r="I190" s="6"/>
      <c r="J190" s="6"/>
      <c r="S190" s="206" t="s">
        <v>318</v>
      </c>
      <c r="U190" s="206">
        <v>149.4</v>
      </c>
    </row>
    <row r="191" ht="14.25" customHeight="1">
      <c r="A191" s="11"/>
      <c r="B191" s="37"/>
      <c r="C191" s="258"/>
      <c r="D191" s="7"/>
      <c r="E191" s="7"/>
      <c r="F191" s="6"/>
      <c r="G191" s="6"/>
      <c r="H191" s="6"/>
      <c r="I191" s="6"/>
      <c r="J191" s="6"/>
      <c r="S191" s="206" t="s">
        <v>541</v>
      </c>
      <c r="U191" s="206">
        <v>144.5</v>
      </c>
    </row>
    <row r="192" ht="14.25" customHeight="1">
      <c r="A192" s="11"/>
      <c r="B192" s="37"/>
      <c r="C192" s="258"/>
      <c r="D192" s="7"/>
      <c r="E192" s="7"/>
      <c r="F192" s="6"/>
      <c r="G192" s="6"/>
      <c r="H192" s="6"/>
      <c r="I192" s="6"/>
      <c r="J192" s="6"/>
      <c r="S192" s="206" t="s">
        <v>542</v>
      </c>
      <c r="U192" s="206">
        <v>146.7</v>
      </c>
    </row>
    <row r="193" ht="14.25" customHeight="1">
      <c r="A193" s="11"/>
      <c r="B193" s="37"/>
      <c r="C193" s="258"/>
      <c r="D193" s="7"/>
      <c r="E193" s="7"/>
      <c r="F193" s="6"/>
      <c r="G193" s="6"/>
      <c r="H193" s="6"/>
      <c r="I193" s="6"/>
      <c r="J193" s="6"/>
      <c r="S193" s="206" t="s">
        <v>543</v>
      </c>
      <c r="U193" s="206">
        <v>142.3</v>
      </c>
    </row>
    <row r="194" ht="14.25" customHeight="1">
      <c r="A194" s="11"/>
      <c r="B194" s="37"/>
      <c r="C194" s="258"/>
      <c r="D194" s="7"/>
      <c r="E194" s="7"/>
      <c r="F194" s="6"/>
      <c r="G194" s="6"/>
      <c r="H194" s="6"/>
      <c r="I194" s="6"/>
      <c r="J194" s="6"/>
      <c r="S194" s="206" t="s">
        <v>544</v>
      </c>
      <c r="U194" s="206">
        <v>146.7</v>
      </c>
    </row>
    <row r="195" ht="14.25" customHeight="1">
      <c r="A195" s="11"/>
      <c r="B195" s="37"/>
      <c r="C195" s="258"/>
      <c r="D195" s="7"/>
      <c r="E195" s="7"/>
      <c r="F195" s="6"/>
      <c r="G195" s="6"/>
      <c r="H195" s="6"/>
      <c r="I195" s="6"/>
      <c r="J195" s="6"/>
      <c r="S195" s="206" t="s">
        <v>545</v>
      </c>
      <c r="U195" s="206">
        <v>143.3</v>
      </c>
    </row>
    <row r="196" ht="14.25" customHeight="1">
      <c r="A196" s="11"/>
      <c r="B196" s="37"/>
      <c r="C196" s="258"/>
      <c r="D196" s="7"/>
      <c r="E196" s="7"/>
      <c r="F196" s="6"/>
      <c r="G196" s="6"/>
      <c r="H196" s="6"/>
      <c r="I196" s="6"/>
      <c r="J196" s="6"/>
      <c r="S196" s="206" t="s">
        <v>546</v>
      </c>
      <c r="U196" s="206">
        <v>140.3</v>
      </c>
    </row>
    <row r="197" ht="14.25" customHeight="1">
      <c r="A197" s="11"/>
      <c r="B197" s="257"/>
      <c r="C197" s="258"/>
      <c r="D197" s="7"/>
      <c r="E197" s="7"/>
      <c r="F197" s="6"/>
      <c r="G197" s="6"/>
      <c r="H197" s="6"/>
      <c r="I197" s="6"/>
      <c r="J197" s="6"/>
      <c r="S197" s="206" t="s">
        <v>547</v>
      </c>
      <c r="U197" s="206">
        <v>145.5</v>
      </c>
    </row>
    <row r="198" ht="14.25" customHeight="1">
      <c r="A198" s="11"/>
      <c r="B198" s="37"/>
      <c r="C198" s="258"/>
      <c r="D198" s="7"/>
      <c r="E198" s="7"/>
      <c r="F198" s="6"/>
      <c r="G198" s="6"/>
      <c r="H198" s="6"/>
      <c r="I198" s="6"/>
      <c r="J198" s="6"/>
      <c r="S198" s="206" t="s">
        <v>66</v>
      </c>
      <c r="U198" s="206">
        <v>150.2</v>
      </c>
    </row>
    <row r="199" ht="14.25" customHeight="1">
      <c r="A199" s="11"/>
      <c r="B199" s="37"/>
      <c r="C199" s="258"/>
      <c r="D199" s="7"/>
      <c r="E199" s="7"/>
      <c r="F199" s="6"/>
      <c r="G199" s="6"/>
      <c r="H199" s="6"/>
      <c r="I199" s="6"/>
      <c r="J199" s="6"/>
      <c r="S199" s="206" t="s">
        <v>548</v>
      </c>
      <c r="U199" s="206">
        <v>140.4</v>
      </c>
    </row>
    <row r="200" ht="14.25" customHeight="1">
      <c r="A200" s="11"/>
      <c r="B200" s="37"/>
      <c r="C200" s="258"/>
      <c r="D200" s="7"/>
      <c r="E200" s="7"/>
      <c r="F200" s="6"/>
      <c r="G200" s="6"/>
      <c r="H200" s="6"/>
      <c r="I200" s="6"/>
      <c r="J200" s="6"/>
      <c r="S200" s="206" t="s">
        <v>549</v>
      </c>
      <c r="U200" s="206">
        <v>144.6</v>
      </c>
    </row>
    <row r="201" ht="14.25" customHeight="1">
      <c r="A201" s="11"/>
      <c r="B201" s="37"/>
      <c r="C201" s="258"/>
      <c r="D201" s="7"/>
      <c r="E201" s="7"/>
      <c r="F201" s="6"/>
      <c r="G201" s="6"/>
      <c r="H201" s="6"/>
      <c r="I201" s="6"/>
      <c r="J201" s="6"/>
      <c r="S201" s="206" t="s">
        <v>332</v>
      </c>
      <c r="U201" s="206">
        <v>146.9</v>
      </c>
    </row>
    <row r="202" ht="14.25" customHeight="1">
      <c r="A202" s="11"/>
      <c r="B202" s="37"/>
      <c r="C202" s="258"/>
      <c r="D202" s="7"/>
      <c r="E202" s="7"/>
      <c r="F202" s="6"/>
      <c r="G202" s="6"/>
      <c r="H202" s="6"/>
      <c r="I202" s="6"/>
      <c r="J202" s="6"/>
      <c r="S202" s="206" t="s">
        <v>35</v>
      </c>
      <c r="U202" s="206">
        <v>144.2</v>
      </c>
    </row>
    <row r="203" ht="14.25" customHeight="1">
      <c r="A203" s="11"/>
      <c r="B203" s="37"/>
      <c r="C203" s="258"/>
      <c r="D203" s="7"/>
      <c r="E203" s="7"/>
      <c r="F203" s="6"/>
      <c r="G203" s="6"/>
      <c r="H203" s="6"/>
      <c r="I203" s="6"/>
      <c r="J203" s="6"/>
      <c r="S203" s="206" t="s">
        <v>550</v>
      </c>
      <c r="U203" s="206">
        <v>142.2</v>
      </c>
    </row>
    <row r="204" ht="14.25" customHeight="1">
      <c r="A204" s="11"/>
      <c r="B204" s="37"/>
      <c r="C204" s="258"/>
      <c r="D204" s="7"/>
      <c r="E204" s="7"/>
      <c r="F204" s="6"/>
      <c r="G204" s="6"/>
      <c r="H204" s="6"/>
      <c r="I204" s="6"/>
      <c r="J204" s="6"/>
      <c r="S204" s="206" t="s">
        <v>551</v>
      </c>
      <c r="U204" s="206">
        <v>147.2</v>
      </c>
    </row>
    <row r="205" ht="14.25" customHeight="1">
      <c r="A205" s="11"/>
      <c r="B205" s="37"/>
      <c r="C205" s="258"/>
      <c r="D205" s="7"/>
      <c r="E205" s="7"/>
      <c r="F205" s="6"/>
      <c r="G205" s="6"/>
      <c r="H205" s="6"/>
      <c r="I205" s="6"/>
      <c r="J205" s="6"/>
      <c r="S205" s="206" t="s">
        <v>552</v>
      </c>
      <c r="U205" s="206">
        <v>147.5</v>
      </c>
    </row>
    <row r="206" ht="14.25" customHeight="1">
      <c r="A206" s="11"/>
      <c r="B206" s="37"/>
      <c r="C206" s="258"/>
      <c r="D206" s="7"/>
      <c r="E206" s="7"/>
      <c r="F206" s="6"/>
      <c r="G206" s="6"/>
      <c r="H206" s="6"/>
      <c r="I206" s="6"/>
      <c r="J206" s="6"/>
      <c r="S206" s="206" t="s">
        <v>553</v>
      </c>
      <c r="U206" s="206">
        <v>139.2</v>
      </c>
    </row>
    <row r="207" ht="14.25" customHeight="1">
      <c r="A207" s="11"/>
      <c r="B207" s="37"/>
      <c r="C207" s="258"/>
      <c r="D207" s="7"/>
      <c r="E207" s="7"/>
      <c r="F207" s="6"/>
      <c r="G207" s="6"/>
      <c r="H207" s="6"/>
      <c r="I207" s="6"/>
      <c r="J207" s="6"/>
      <c r="S207" s="206" t="s">
        <v>554</v>
      </c>
      <c r="U207" s="206">
        <v>145.6</v>
      </c>
    </row>
    <row r="208" ht="14.25" customHeight="1">
      <c r="A208" s="11"/>
      <c r="B208" s="37"/>
      <c r="C208" s="258"/>
      <c r="D208" s="7"/>
      <c r="E208" s="7"/>
      <c r="F208" s="6"/>
      <c r="G208" s="6"/>
      <c r="H208" s="6"/>
      <c r="I208" s="6"/>
      <c r="J208" s="6"/>
      <c r="S208" s="206" t="s">
        <v>555</v>
      </c>
      <c r="U208" s="206">
        <v>145.8</v>
      </c>
    </row>
    <row r="209" ht="14.25" customHeight="1">
      <c r="A209" s="11"/>
      <c r="B209" s="257"/>
      <c r="C209" s="258"/>
      <c r="D209" s="7"/>
      <c r="E209" s="7"/>
      <c r="F209" s="6"/>
      <c r="G209" s="6"/>
      <c r="H209" s="6"/>
      <c r="I209" s="6"/>
      <c r="J209" s="6"/>
      <c r="S209" s="206" t="s">
        <v>556</v>
      </c>
      <c r="U209" s="206">
        <v>134.9</v>
      </c>
    </row>
    <row r="210" ht="14.25" customHeight="1">
      <c r="A210" s="11"/>
      <c r="B210" s="37"/>
      <c r="C210" s="258"/>
      <c r="D210" s="7"/>
      <c r="E210" s="7"/>
      <c r="F210" s="6"/>
      <c r="G210" s="6"/>
      <c r="H210" s="6"/>
      <c r="I210" s="6"/>
      <c r="J210" s="6"/>
      <c r="S210" s="206" t="s">
        <v>557</v>
      </c>
      <c r="U210" s="206">
        <v>142.8</v>
      </c>
    </row>
    <row r="211" ht="14.25" customHeight="1">
      <c r="A211" s="11"/>
      <c r="B211" s="37"/>
      <c r="C211" s="258"/>
      <c r="D211" s="7"/>
      <c r="E211" s="7"/>
      <c r="F211" s="6"/>
      <c r="G211" s="6"/>
      <c r="H211" s="6"/>
      <c r="I211" s="6"/>
      <c r="J211" s="6"/>
      <c r="U211" s="206" t="e">
        <v>#VALUE!</v>
      </c>
    </row>
    <row r="212" ht="14.25" customHeight="1">
      <c r="A212" s="11"/>
      <c r="B212" s="37"/>
      <c r="C212" s="258"/>
      <c r="D212" s="7"/>
      <c r="E212" s="7"/>
      <c r="F212" s="6"/>
      <c r="G212" s="6"/>
      <c r="H212" s="6"/>
      <c r="I212" s="6"/>
      <c r="J212" s="6"/>
      <c r="S212" s="206" t="s">
        <v>12</v>
      </c>
      <c r="U212" s="206" t="e">
        <v>#VALUE!</v>
      </c>
    </row>
    <row r="213" ht="14.25" customHeight="1">
      <c r="A213" s="11"/>
      <c r="B213" s="37"/>
      <c r="C213" s="258"/>
      <c r="D213" s="7"/>
      <c r="E213" s="7"/>
      <c r="F213" s="6"/>
      <c r="G213" s="6"/>
      <c r="H213" s="6"/>
      <c r="I213" s="6"/>
      <c r="J213" s="6"/>
      <c r="S213" s="206" t="s">
        <v>558</v>
      </c>
      <c r="U213" s="206">
        <v>139.6</v>
      </c>
    </row>
    <row r="214" ht="14.25" customHeight="1">
      <c r="A214" s="11"/>
      <c r="B214" s="37"/>
      <c r="C214" s="258"/>
      <c r="D214" s="7"/>
      <c r="E214" s="7"/>
      <c r="F214" s="6"/>
      <c r="G214" s="6"/>
      <c r="H214" s="6"/>
      <c r="I214" s="6"/>
      <c r="J214" s="6"/>
      <c r="S214" s="206" t="s">
        <v>559</v>
      </c>
      <c r="U214" s="206">
        <v>144.2</v>
      </c>
    </row>
    <row r="215" ht="14.25" customHeight="1">
      <c r="A215" s="11"/>
      <c r="B215" s="37"/>
      <c r="C215" s="258"/>
      <c r="D215" s="7"/>
      <c r="E215" s="7"/>
      <c r="F215" s="6"/>
      <c r="G215" s="6"/>
      <c r="H215" s="6"/>
      <c r="I215" s="6"/>
      <c r="J215" s="6"/>
      <c r="S215" s="206" t="s">
        <v>560</v>
      </c>
      <c r="U215" s="206">
        <v>143.5</v>
      </c>
    </row>
    <row r="216" ht="14.25" customHeight="1">
      <c r="A216" s="11"/>
      <c r="B216" s="37"/>
      <c r="C216" s="258"/>
      <c r="D216" s="7"/>
      <c r="E216" s="7"/>
      <c r="F216" s="6"/>
      <c r="G216" s="6"/>
      <c r="H216" s="6"/>
      <c r="I216" s="6"/>
      <c r="J216" s="6"/>
      <c r="S216" s="206" t="s">
        <v>91</v>
      </c>
      <c r="U216" s="206">
        <v>144.9</v>
      </c>
    </row>
    <row r="217" ht="14.25" customHeight="1">
      <c r="A217" s="11"/>
      <c r="B217" s="37"/>
      <c r="C217" s="258"/>
      <c r="D217" s="7"/>
      <c r="E217" s="7"/>
      <c r="F217" s="6"/>
      <c r="G217" s="6"/>
      <c r="H217" s="6"/>
      <c r="I217" s="6"/>
      <c r="J217" s="6"/>
      <c r="S217" s="206" t="s">
        <v>561</v>
      </c>
      <c r="U217" s="206">
        <v>137.0</v>
      </c>
    </row>
    <row r="218" ht="14.25" customHeight="1">
      <c r="A218" s="11"/>
      <c r="B218" s="37"/>
      <c r="C218" s="258"/>
      <c r="D218" s="7"/>
      <c r="E218" s="7"/>
      <c r="F218" s="6"/>
      <c r="G218" s="6"/>
      <c r="H218" s="6"/>
      <c r="I218" s="6"/>
      <c r="J218" s="6"/>
      <c r="S218" s="206" t="s">
        <v>562</v>
      </c>
      <c r="U218" s="206">
        <v>140.4</v>
      </c>
    </row>
    <row r="219" ht="14.25" customHeight="1">
      <c r="A219" s="11"/>
      <c r="B219" s="37"/>
      <c r="C219" s="258"/>
      <c r="D219" s="7"/>
      <c r="E219" s="7"/>
      <c r="F219" s="6"/>
      <c r="G219" s="6"/>
      <c r="H219" s="6"/>
      <c r="I219" s="6"/>
      <c r="J219" s="6"/>
      <c r="S219" s="206" t="s">
        <v>563</v>
      </c>
      <c r="U219" s="206">
        <v>144.4</v>
      </c>
    </row>
    <row r="220" ht="14.25" customHeight="1">
      <c r="A220" s="11"/>
      <c r="B220" s="37"/>
      <c r="C220" s="258"/>
      <c r="D220" s="7"/>
      <c r="E220" s="7"/>
      <c r="F220" s="6"/>
      <c r="G220" s="6"/>
      <c r="H220" s="6"/>
      <c r="I220" s="6"/>
      <c r="J220" s="6"/>
      <c r="S220" s="206" t="s">
        <v>564</v>
      </c>
      <c r="U220" s="206">
        <v>144.8</v>
      </c>
    </row>
    <row r="221" ht="14.25" customHeight="1">
      <c r="A221" s="11"/>
      <c r="B221" s="37"/>
      <c r="C221" s="258"/>
      <c r="D221" s="7"/>
      <c r="E221" s="7"/>
      <c r="F221" s="6"/>
      <c r="G221" s="6"/>
      <c r="H221" s="6"/>
      <c r="I221" s="6"/>
      <c r="J221" s="6"/>
      <c r="S221" s="206" t="s">
        <v>565</v>
      </c>
      <c r="U221" s="206">
        <v>147.2</v>
      </c>
    </row>
    <row r="222" ht="14.25" customHeight="1">
      <c r="A222" s="11"/>
      <c r="B222" s="257"/>
      <c r="C222" s="258"/>
      <c r="D222" s="7"/>
      <c r="E222" s="7"/>
      <c r="F222" s="6"/>
      <c r="G222" s="6"/>
      <c r="H222" s="6"/>
      <c r="I222" s="6"/>
      <c r="J222" s="6"/>
      <c r="S222" s="206" t="s">
        <v>566</v>
      </c>
      <c r="U222" s="206">
        <v>137.6</v>
      </c>
    </row>
    <row r="223" ht="14.25" customHeight="1">
      <c r="A223" s="11"/>
      <c r="B223" s="37"/>
      <c r="C223" s="258"/>
      <c r="D223" s="7"/>
      <c r="E223" s="7"/>
      <c r="F223" s="6"/>
      <c r="G223" s="6"/>
      <c r="H223" s="6"/>
      <c r="I223" s="6"/>
      <c r="J223" s="6"/>
      <c r="S223" s="206" t="s">
        <v>567</v>
      </c>
      <c r="U223" s="206">
        <v>147.1</v>
      </c>
    </row>
    <row r="224" ht="14.25" customHeight="1">
      <c r="A224" s="11"/>
      <c r="B224" s="37"/>
      <c r="C224" s="258"/>
      <c r="D224" s="7"/>
      <c r="E224" s="7"/>
      <c r="F224" s="6"/>
      <c r="G224" s="6"/>
      <c r="H224" s="6"/>
      <c r="I224" s="6"/>
      <c r="J224" s="6"/>
      <c r="S224" s="206" t="s">
        <v>568</v>
      </c>
      <c r="U224" s="206">
        <v>143.8</v>
      </c>
    </row>
    <row r="225" ht="14.25" customHeight="1">
      <c r="A225" s="11"/>
      <c r="B225" s="257"/>
      <c r="C225" s="258"/>
      <c r="D225" s="7"/>
      <c r="E225" s="7"/>
      <c r="F225" s="6"/>
      <c r="G225" s="6"/>
      <c r="H225" s="6"/>
      <c r="I225" s="6"/>
      <c r="J225" s="6"/>
      <c r="S225" s="206" t="s">
        <v>569</v>
      </c>
      <c r="U225" s="206">
        <v>142.4</v>
      </c>
    </row>
    <row r="226" ht="14.25" customHeight="1">
      <c r="A226" s="11"/>
      <c r="B226" s="37"/>
      <c r="C226" s="258"/>
      <c r="D226" s="7"/>
      <c r="E226" s="7"/>
      <c r="F226" s="6"/>
      <c r="G226" s="6"/>
      <c r="H226" s="6"/>
      <c r="I226" s="6"/>
      <c r="J226" s="6"/>
      <c r="S226" s="206" t="s">
        <v>314</v>
      </c>
      <c r="U226" s="206">
        <v>143.2</v>
      </c>
    </row>
    <row r="227" ht="14.25" customHeight="1">
      <c r="A227" s="11"/>
      <c r="B227" s="37"/>
      <c r="C227" s="258"/>
      <c r="D227" s="7"/>
      <c r="E227" s="7"/>
      <c r="F227" s="6"/>
      <c r="G227" s="6"/>
      <c r="H227" s="6"/>
      <c r="I227" s="6"/>
      <c r="J227" s="6"/>
      <c r="S227" s="206" t="s">
        <v>570</v>
      </c>
      <c r="U227" s="206">
        <v>146.8</v>
      </c>
    </row>
    <row r="228" ht="14.25" customHeight="1">
      <c r="A228" s="11"/>
      <c r="B228" s="257"/>
      <c r="C228" s="258"/>
      <c r="D228" s="7"/>
      <c r="E228" s="7"/>
      <c r="F228" s="6"/>
      <c r="G228" s="6"/>
      <c r="H228" s="6"/>
      <c r="I228" s="6"/>
      <c r="J228" s="6"/>
      <c r="S228" s="206" t="s">
        <v>571</v>
      </c>
      <c r="U228" s="206">
        <v>143.9</v>
      </c>
    </row>
    <row r="229" ht="14.25" customHeight="1">
      <c r="A229" s="11"/>
      <c r="B229" s="37"/>
      <c r="C229" s="258"/>
      <c r="D229" s="7"/>
      <c r="E229" s="7"/>
      <c r="F229" s="6"/>
      <c r="G229" s="6"/>
      <c r="H229" s="6"/>
      <c r="I229" s="6"/>
      <c r="J229" s="6"/>
      <c r="S229" s="206" t="s">
        <v>572</v>
      </c>
      <c r="U229" s="206">
        <v>142.7</v>
      </c>
    </row>
    <row r="230" ht="14.25" customHeight="1">
      <c r="A230" s="11"/>
      <c r="B230" s="37"/>
      <c r="C230" s="258"/>
      <c r="D230" s="7"/>
      <c r="E230" s="7"/>
      <c r="F230" s="6"/>
      <c r="G230" s="6"/>
      <c r="H230" s="6"/>
      <c r="I230" s="6"/>
      <c r="J230" s="6"/>
      <c r="S230" s="206" t="s">
        <v>336</v>
      </c>
      <c r="U230" s="206">
        <v>135.8</v>
      </c>
    </row>
    <row r="231" ht="14.25" customHeight="1">
      <c r="A231" s="11"/>
      <c r="B231" s="37"/>
      <c r="C231" s="258"/>
      <c r="D231" s="7"/>
      <c r="E231" s="7"/>
      <c r="F231" s="6"/>
      <c r="G231" s="6"/>
      <c r="H231" s="6"/>
      <c r="I231" s="6"/>
      <c r="J231" s="6"/>
      <c r="S231" s="206" t="s">
        <v>573</v>
      </c>
      <c r="U231" s="206">
        <v>138.3</v>
      </c>
    </row>
    <row r="232" ht="14.25" customHeight="1">
      <c r="A232" s="11"/>
      <c r="B232" s="37"/>
      <c r="C232" s="258"/>
      <c r="D232" s="7"/>
      <c r="E232" s="7"/>
      <c r="F232" s="6"/>
      <c r="G232" s="6"/>
      <c r="H232" s="6"/>
      <c r="I232" s="6"/>
      <c r="J232" s="6"/>
      <c r="S232" s="206" t="s">
        <v>351</v>
      </c>
      <c r="U232" s="206">
        <v>151.0</v>
      </c>
    </row>
    <row r="233" ht="14.25" customHeight="1">
      <c r="A233" s="11"/>
      <c r="B233" s="257"/>
      <c r="C233" s="258"/>
      <c r="D233" s="7"/>
      <c r="E233" s="7"/>
      <c r="F233" s="6"/>
      <c r="G233" s="6"/>
      <c r="H233" s="6"/>
      <c r="I233" s="6"/>
      <c r="J233" s="6"/>
      <c r="S233" s="206" t="s">
        <v>574</v>
      </c>
      <c r="U233" s="206">
        <v>142.5</v>
      </c>
    </row>
    <row r="234" ht="14.25" customHeight="1">
      <c r="A234" s="11"/>
      <c r="B234" s="37"/>
      <c r="C234" s="258"/>
      <c r="D234" s="7"/>
      <c r="E234" s="7"/>
      <c r="F234" s="6"/>
      <c r="G234" s="6"/>
      <c r="H234" s="6"/>
      <c r="I234" s="6"/>
      <c r="J234" s="6"/>
      <c r="S234" s="206" t="s">
        <v>77</v>
      </c>
      <c r="U234" s="206">
        <v>141.1</v>
      </c>
    </row>
    <row r="235" ht="14.25" customHeight="1">
      <c r="A235" s="11"/>
      <c r="B235" s="37"/>
      <c r="C235" s="258"/>
      <c r="D235" s="7"/>
      <c r="E235" s="7"/>
      <c r="F235" s="6"/>
      <c r="G235" s="6"/>
      <c r="H235" s="6"/>
      <c r="I235" s="6"/>
      <c r="J235" s="6"/>
      <c r="S235" s="206" t="s">
        <v>43</v>
      </c>
      <c r="U235" s="206">
        <v>146.3</v>
      </c>
    </row>
    <row r="236" ht="14.25" customHeight="1">
      <c r="A236" s="11"/>
      <c r="B236" s="37"/>
      <c r="C236" s="258"/>
      <c r="D236" s="7"/>
      <c r="E236" s="7"/>
      <c r="F236" s="6"/>
      <c r="G236" s="6"/>
      <c r="H236" s="6"/>
      <c r="I236" s="6"/>
      <c r="J236" s="6"/>
      <c r="S236" s="206" t="s">
        <v>81</v>
      </c>
      <c r="U236" s="206">
        <v>152.0</v>
      </c>
    </row>
    <row r="237" ht="14.25" customHeight="1">
      <c r="A237" s="11"/>
      <c r="B237" s="37"/>
      <c r="C237" s="258"/>
      <c r="D237" s="7"/>
      <c r="E237" s="7"/>
      <c r="F237" s="6"/>
      <c r="G237" s="6"/>
      <c r="H237" s="6"/>
      <c r="I237" s="6"/>
      <c r="J237" s="6"/>
      <c r="S237" s="206" t="s">
        <v>575</v>
      </c>
      <c r="U237" s="206">
        <v>140.4</v>
      </c>
    </row>
    <row r="238" ht="14.25" customHeight="1">
      <c r="A238" s="11"/>
      <c r="B238" s="37"/>
      <c r="C238" s="258"/>
      <c r="D238" s="7"/>
      <c r="E238" s="7"/>
      <c r="F238" s="6"/>
      <c r="G238" s="6"/>
      <c r="H238" s="6"/>
      <c r="I238" s="6"/>
      <c r="J238" s="6"/>
      <c r="S238" s="206" t="s">
        <v>576</v>
      </c>
      <c r="U238" s="206">
        <v>144.6</v>
      </c>
    </row>
    <row r="239" ht="14.25" customHeight="1">
      <c r="A239" s="11"/>
      <c r="B239" s="37"/>
      <c r="C239" s="258"/>
      <c r="D239" s="7"/>
      <c r="E239" s="7"/>
      <c r="F239" s="6"/>
      <c r="G239" s="6"/>
      <c r="H239" s="6"/>
      <c r="I239" s="6"/>
      <c r="J239" s="6"/>
      <c r="S239" s="206" t="s">
        <v>577</v>
      </c>
      <c r="U239" s="206">
        <v>142.5</v>
      </c>
    </row>
    <row r="240" ht="14.25" customHeight="1">
      <c r="A240" s="11"/>
      <c r="B240" s="257"/>
      <c r="C240" s="258"/>
      <c r="D240" s="7"/>
      <c r="E240" s="7"/>
      <c r="F240" s="6"/>
      <c r="G240" s="6"/>
      <c r="H240" s="6"/>
      <c r="I240" s="6"/>
      <c r="J240" s="6"/>
      <c r="S240" s="206" t="s">
        <v>578</v>
      </c>
      <c r="U240" s="206">
        <v>144.8</v>
      </c>
    </row>
    <row r="241" ht="14.25" customHeight="1">
      <c r="A241" s="11"/>
      <c r="B241" s="37"/>
      <c r="C241" s="258"/>
      <c r="D241" s="7"/>
      <c r="E241" s="7"/>
      <c r="F241" s="6"/>
      <c r="G241" s="6"/>
      <c r="H241" s="6"/>
      <c r="I241" s="6"/>
      <c r="J241" s="6"/>
      <c r="S241" s="206" t="s">
        <v>112</v>
      </c>
      <c r="U241" s="206">
        <v>145.1</v>
      </c>
    </row>
    <row r="242" ht="14.25" customHeight="1">
      <c r="A242" s="11"/>
      <c r="B242" s="37"/>
      <c r="C242" s="258"/>
      <c r="D242" s="7"/>
      <c r="E242" s="7"/>
      <c r="F242" s="6"/>
      <c r="G242" s="6"/>
      <c r="H242" s="6"/>
      <c r="I242" s="6"/>
      <c r="J242" s="6"/>
      <c r="S242" s="206" t="s">
        <v>579</v>
      </c>
      <c r="U242" s="206">
        <v>142.9</v>
      </c>
    </row>
    <row r="243" ht="14.25" customHeight="1">
      <c r="A243" s="11"/>
      <c r="B243" s="37"/>
      <c r="C243" s="258"/>
      <c r="D243" s="7"/>
      <c r="E243" s="7"/>
      <c r="F243" s="6"/>
      <c r="G243" s="6"/>
      <c r="H243" s="6"/>
      <c r="I243" s="6"/>
      <c r="J243" s="6"/>
      <c r="S243" s="206" t="s">
        <v>580</v>
      </c>
      <c r="U243" s="206">
        <v>141.8</v>
      </c>
    </row>
    <row r="244" ht="14.25" customHeight="1">
      <c r="A244" s="11"/>
      <c r="B244" s="37"/>
      <c r="C244" s="258"/>
      <c r="D244" s="7"/>
      <c r="E244" s="7"/>
      <c r="F244" s="6"/>
      <c r="G244" s="6"/>
      <c r="H244" s="6"/>
      <c r="I244" s="6"/>
      <c r="J244" s="6"/>
      <c r="S244" s="206" t="s">
        <v>581</v>
      </c>
      <c r="U244" s="206">
        <v>139.2</v>
      </c>
    </row>
    <row r="245" ht="14.25" customHeight="1">
      <c r="A245" s="11"/>
      <c r="B245" s="37"/>
      <c r="C245" s="258"/>
      <c r="D245" s="7"/>
      <c r="E245" s="7"/>
      <c r="F245" s="6"/>
      <c r="G245" s="6"/>
      <c r="H245" s="6"/>
      <c r="I245" s="6"/>
      <c r="J245" s="6"/>
      <c r="S245" s="206" t="s">
        <v>329</v>
      </c>
      <c r="U245" s="206">
        <v>146.2</v>
      </c>
    </row>
    <row r="246" ht="14.25" customHeight="1">
      <c r="A246" s="11"/>
      <c r="B246" s="37"/>
      <c r="C246" s="258"/>
      <c r="D246" s="7"/>
      <c r="E246" s="7"/>
      <c r="F246" s="6"/>
      <c r="G246" s="6"/>
      <c r="H246" s="6"/>
      <c r="I246" s="6"/>
      <c r="J246" s="6"/>
      <c r="S246" s="206" t="s">
        <v>582</v>
      </c>
      <c r="U246" s="206">
        <v>150.0</v>
      </c>
    </row>
    <row r="247" ht="14.25" customHeight="1">
      <c r="A247" s="11"/>
      <c r="B247" s="257"/>
      <c r="C247" s="258"/>
      <c r="D247" s="7"/>
      <c r="E247" s="7"/>
      <c r="F247" s="6"/>
      <c r="G247" s="6"/>
      <c r="H247" s="6"/>
      <c r="I247" s="6"/>
      <c r="J247" s="6"/>
      <c r="S247" s="206" t="s">
        <v>67</v>
      </c>
      <c r="U247" s="206">
        <v>141.6</v>
      </c>
    </row>
    <row r="248" ht="14.25" customHeight="1">
      <c r="A248" s="11"/>
      <c r="B248" s="37"/>
      <c r="C248" s="258"/>
      <c r="D248" s="7"/>
      <c r="E248" s="7"/>
      <c r="F248" s="6"/>
      <c r="G248" s="6"/>
      <c r="H248" s="6"/>
      <c r="I248" s="6"/>
      <c r="J248" s="6"/>
      <c r="S248" s="206" t="s">
        <v>583</v>
      </c>
      <c r="U248" s="206">
        <v>133.5</v>
      </c>
    </row>
    <row r="249" ht="14.25" customHeight="1">
      <c r="A249" s="11"/>
      <c r="B249" s="37"/>
      <c r="C249" s="258"/>
      <c r="D249" s="7"/>
      <c r="E249" s="7"/>
      <c r="F249" s="6"/>
      <c r="G249" s="6"/>
      <c r="H249" s="6"/>
      <c r="I249" s="6"/>
      <c r="J249" s="6"/>
      <c r="S249" s="206" t="s">
        <v>27</v>
      </c>
      <c r="U249" s="206">
        <v>138.7</v>
      </c>
    </row>
    <row r="250" ht="14.25" customHeight="1">
      <c r="A250" s="11"/>
      <c r="B250" s="37"/>
      <c r="C250" s="258"/>
      <c r="D250" s="7"/>
      <c r="E250" s="7"/>
      <c r="F250" s="6"/>
      <c r="G250" s="6"/>
      <c r="H250" s="6"/>
      <c r="I250" s="6"/>
      <c r="J250" s="6"/>
      <c r="S250" s="206" t="s">
        <v>90</v>
      </c>
      <c r="U250" s="206">
        <v>135.6</v>
      </c>
    </row>
    <row r="251" ht="14.25" customHeight="1">
      <c r="A251" s="11"/>
      <c r="B251" s="257"/>
      <c r="C251" s="258"/>
      <c r="D251" s="7"/>
      <c r="E251" s="7"/>
      <c r="F251" s="6"/>
      <c r="G251" s="6"/>
      <c r="H251" s="6"/>
      <c r="I251" s="6"/>
      <c r="J251" s="6"/>
      <c r="S251" s="206" t="s">
        <v>584</v>
      </c>
      <c r="U251" s="206">
        <v>137.7</v>
      </c>
    </row>
    <row r="252" ht="14.25" customHeight="1">
      <c r="A252" s="11"/>
      <c r="B252" s="37"/>
      <c r="C252" s="258"/>
      <c r="D252" s="7"/>
      <c r="E252" s="7"/>
      <c r="F252" s="6"/>
      <c r="G252" s="6"/>
      <c r="H252" s="6"/>
      <c r="I252" s="6"/>
      <c r="J252" s="6"/>
      <c r="S252" s="206" t="s">
        <v>85</v>
      </c>
      <c r="U252" s="206">
        <v>137.9</v>
      </c>
    </row>
    <row r="253" ht="14.25" customHeight="1">
      <c r="A253" s="11"/>
      <c r="B253" s="37"/>
      <c r="C253" s="258"/>
      <c r="D253" s="7"/>
      <c r="E253" s="7"/>
      <c r="F253" s="6"/>
      <c r="G253" s="6"/>
      <c r="H253" s="6"/>
      <c r="I253" s="6"/>
      <c r="J253" s="6"/>
      <c r="U253" s="206" t="e">
        <v>#VALUE!</v>
      </c>
    </row>
    <row r="254" ht="14.25" customHeight="1">
      <c r="A254" s="11"/>
      <c r="B254" s="37"/>
      <c r="C254" s="258"/>
      <c r="D254" s="7"/>
      <c r="E254" s="7"/>
      <c r="F254" s="6"/>
      <c r="G254" s="6"/>
      <c r="H254" s="6"/>
      <c r="I254" s="6"/>
      <c r="J254" s="6"/>
      <c r="S254" s="206" t="s">
        <v>12</v>
      </c>
      <c r="U254" s="206" t="e">
        <v>#VALUE!</v>
      </c>
    </row>
    <row r="255" ht="14.25" customHeight="1">
      <c r="A255" s="11"/>
      <c r="B255" s="37"/>
      <c r="C255" s="258"/>
      <c r="D255" s="7"/>
      <c r="E255" s="7"/>
      <c r="F255" s="6"/>
      <c r="G255" s="6"/>
      <c r="H255" s="6"/>
      <c r="I255" s="6"/>
      <c r="J255" s="6"/>
      <c r="S255" s="206" t="s">
        <v>585</v>
      </c>
      <c r="U255" s="206">
        <v>146.9</v>
      </c>
    </row>
    <row r="256" ht="14.25" customHeight="1">
      <c r="A256" s="11"/>
      <c r="B256" s="37"/>
      <c r="C256" s="258"/>
      <c r="D256" s="7"/>
      <c r="E256" s="7"/>
      <c r="F256" s="6"/>
      <c r="G256" s="6"/>
      <c r="H256" s="6"/>
      <c r="I256" s="6"/>
      <c r="J256" s="6"/>
      <c r="S256" s="206" t="s">
        <v>586</v>
      </c>
      <c r="U256" s="206">
        <v>141.6</v>
      </c>
    </row>
    <row r="257" ht="14.25" customHeight="1">
      <c r="A257" s="11"/>
      <c r="B257" s="37"/>
      <c r="C257" s="258"/>
      <c r="D257" s="7"/>
      <c r="E257" s="7"/>
      <c r="F257" s="6"/>
      <c r="G257" s="6"/>
      <c r="H257" s="6"/>
      <c r="I257" s="6"/>
      <c r="J257" s="6"/>
      <c r="S257" s="206" t="s">
        <v>47</v>
      </c>
      <c r="U257" s="206">
        <v>143.4</v>
      </c>
    </row>
    <row r="258" ht="14.25" customHeight="1">
      <c r="A258" s="11"/>
      <c r="B258" s="257"/>
      <c r="C258" s="258"/>
      <c r="D258" s="7"/>
      <c r="E258" s="7"/>
      <c r="F258" s="6"/>
      <c r="G258" s="6"/>
      <c r="H258" s="6"/>
      <c r="I258" s="6"/>
      <c r="J258" s="6"/>
      <c r="S258" s="206" t="s">
        <v>587</v>
      </c>
      <c r="U258" s="206">
        <v>140.1</v>
      </c>
    </row>
    <row r="259" ht="14.25" customHeight="1">
      <c r="A259" s="11"/>
      <c r="B259" s="37"/>
      <c r="C259" s="258"/>
      <c r="D259" s="7"/>
      <c r="E259" s="7"/>
      <c r="F259" s="6"/>
      <c r="G259" s="6"/>
      <c r="H259" s="6"/>
      <c r="I259" s="6"/>
      <c r="J259" s="6"/>
      <c r="S259" s="206" t="s">
        <v>588</v>
      </c>
      <c r="U259" s="206">
        <v>149.9</v>
      </c>
    </row>
    <row r="260" ht="14.25" customHeight="1">
      <c r="A260" s="11"/>
      <c r="B260" s="257"/>
      <c r="C260" s="258"/>
      <c r="D260" s="7"/>
      <c r="E260" s="7"/>
      <c r="F260" s="6"/>
      <c r="G260" s="6"/>
      <c r="H260" s="6"/>
      <c r="I260" s="6"/>
      <c r="J260" s="6"/>
      <c r="S260" s="206" t="s">
        <v>589</v>
      </c>
      <c r="U260" s="206">
        <v>140.0</v>
      </c>
    </row>
    <row r="261" ht="14.25" customHeight="1">
      <c r="A261" s="11"/>
      <c r="B261" s="37"/>
      <c r="C261" s="258"/>
      <c r="D261" s="7"/>
      <c r="E261" s="7"/>
      <c r="F261" s="6"/>
      <c r="G261" s="6"/>
      <c r="H261" s="6"/>
      <c r="I261" s="6"/>
      <c r="J261" s="6"/>
      <c r="S261" s="206" t="s">
        <v>590</v>
      </c>
      <c r="U261" s="206">
        <v>140.4</v>
      </c>
    </row>
    <row r="262" ht="14.25" customHeight="1">
      <c r="A262" s="11"/>
      <c r="B262" s="257"/>
      <c r="C262" s="258"/>
      <c r="D262" s="7"/>
      <c r="E262" s="7"/>
      <c r="F262" s="6"/>
      <c r="G262" s="6"/>
      <c r="H262" s="6"/>
      <c r="I262" s="6"/>
      <c r="J262" s="6"/>
      <c r="S262" s="206" t="s">
        <v>591</v>
      </c>
      <c r="U262" s="206">
        <v>144.4</v>
      </c>
    </row>
    <row r="263" ht="14.25" customHeight="1">
      <c r="A263" s="11"/>
      <c r="B263" s="37"/>
      <c r="C263" s="258"/>
      <c r="D263" s="7"/>
      <c r="E263" s="7"/>
      <c r="F263" s="6"/>
      <c r="G263" s="6"/>
      <c r="H263" s="6"/>
      <c r="I263" s="6"/>
      <c r="J263" s="6"/>
      <c r="S263" s="206" t="s">
        <v>592</v>
      </c>
      <c r="U263" s="206">
        <v>147.4</v>
      </c>
    </row>
    <row r="264" ht="14.25" customHeight="1">
      <c r="A264" s="11"/>
      <c r="B264" s="257"/>
      <c r="C264" s="258"/>
      <c r="D264" s="7"/>
      <c r="E264" s="7"/>
      <c r="F264" s="6"/>
      <c r="G264" s="6"/>
      <c r="H264" s="6"/>
      <c r="I264" s="6"/>
      <c r="J264" s="6"/>
      <c r="S264" s="206" t="s">
        <v>593</v>
      </c>
      <c r="U264" s="206">
        <v>145.6</v>
      </c>
    </row>
    <row r="265" ht="14.25" customHeight="1">
      <c r="A265" s="11"/>
      <c r="B265" s="37"/>
      <c r="C265" s="258"/>
      <c r="D265" s="7"/>
      <c r="E265" s="7"/>
      <c r="F265" s="6"/>
      <c r="G265" s="6"/>
      <c r="H265" s="6"/>
      <c r="I265" s="6"/>
      <c r="J265" s="6"/>
      <c r="S265" s="206" t="s">
        <v>58</v>
      </c>
      <c r="U265" s="206">
        <v>144.4</v>
      </c>
    </row>
    <row r="266" ht="14.25" customHeight="1">
      <c r="A266" s="11"/>
      <c r="B266" s="37"/>
      <c r="C266" s="258"/>
      <c r="D266" s="7"/>
      <c r="E266" s="7"/>
      <c r="F266" s="6"/>
      <c r="G266" s="6"/>
      <c r="H266" s="6"/>
      <c r="I266" s="6"/>
      <c r="J266" s="6"/>
      <c r="S266" s="206" t="s">
        <v>437</v>
      </c>
      <c r="U266" s="206">
        <v>142.0</v>
      </c>
    </row>
    <row r="267" ht="14.25" customHeight="1">
      <c r="A267" s="11"/>
      <c r="B267" s="37"/>
      <c r="C267" s="258"/>
      <c r="D267" s="7"/>
      <c r="E267" s="7"/>
      <c r="F267" s="6"/>
      <c r="G267" s="6"/>
      <c r="H267" s="6"/>
      <c r="I267" s="6"/>
      <c r="J267" s="6"/>
      <c r="S267" s="206" t="s">
        <v>34</v>
      </c>
      <c r="U267" s="206">
        <v>143.2</v>
      </c>
    </row>
    <row r="268" ht="14.25" customHeight="1">
      <c r="A268" s="11"/>
      <c r="B268" s="37"/>
      <c r="C268" s="258"/>
      <c r="D268" s="7"/>
      <c r="E268" s="7"/>
      <c r="F268" s="6"/>
      <c r="G268" s="6"/>
      <c r="H268" s="6"/>
      <c r="I268" s="6"/>
      <c r="J268" s="6"/>
      <c r="S268" s="206" t="s">
        <v>594</v>
      </c>
      <c r="U268" s="206">
        <v>141.1</v>
      </c>
    </row>
    <row r="269" ht="14.25" customHeight="1">
      <c r="A269" s="11"/>
      <c r="B269" s="37"/>
      <c r="C269" s="258"/>
      <c r="D269" s="7"/>
      <c r="E269" s="7"/>
      <c r="F269" s="6"/>
      <c r="G269" s="6"/>
      <c r="H269" s="6"/>
      <c r="I269" s="6"/>
      <c r="J269" s="6"/>
      <c r="S269" s="206" t="s">
        <v>404</v>
      </c>
      <c r="U269" s="206">
        <v>147.0</v>
      </c>
    </row>
    <row r="270" ht="14.25" customHeight="1">
      <c r="A270" s="11"/>
      <c r="B270" s="37"/>
      <c r="C270" s="258"/>
      <c r="D270" s="7"/>
      <c r="E270" s="7"/>
      <c r="F270" s="6"/>
      <c r="G270" s="6"/>
      <c r="H270" s="6"/>
      <c r="I270" s="6"/>
      <c r="J270" s="6"/>
      <c r="S270" s="206" t="s">
        <v>595</v>
      </c>
      <c r="U270" s="206">
        <v>143.1</v>
      </c>
    </row>
    <row r="271" ht="14.25" customHeight="1">
      <c r="A271" s="11"/>
      <c r="B271" s="37"/>
      <c r="C271" s="258"/>
      <c r="D271" s="7"/>
      <c r="E271" s="7"/>
      <c r="F271" s="6"/>
      <c r="G271" s="6"/>
      <c r="H271" s="6"/>
      <c r="I271" s="6"/>
      <c r="J271" s="6"/>
      <c r="S271" s="206" t="s">
        <v>25</v>
      </c>
      <c r="U271" s="206">
        <v>140.7</v>
      </c>
    </row>
    <row r="272" ht="14.25" customHeight="1">
      <c r="A272" s="11"/>
      <c r="B272" s="37"/>
      <c r="C272" s="258"/>
      <c r="D272" s="7"/>
      <c r="E272" s="7"/>
      <c r="F272" s="6"/>
      <c r="G272" s="6"/>
      <c r="H272" s="6"/>
      <c r="I272" s="6"/>
      <c r="J272" s="6"/>
      <c r="S272" s="206" t="s">
        <v>75</v>
      </c>
      <c r="U272" s="206">
        <v>138.1</v>
      </c>
    </row>
    <row r="273" ht="14.25" customHeight="1">
      <c r="A273" s="11"/>
      <c r="B273" s="257"/>
      <c r="C273" s="258"/>
      <c r="D273" s="7"/>
      <c r="E273" s="7"/>
      <c r="F273" s="6"/>
      <c r="G273" s="6"/>
      <c r="H273" s="6"/>
      <c r="I273" s="6"/>
      <c r="J273" s="6"/>
      <c r="S273" s="206" t="s">
        <v>596</v>
      </c>
      <c r="U273" s="206">
        <v>139.8</v>
      </c>
    </row>
    <row r="274" ht="14.25" customHeight="1">
      <c r="A274" s="11"/>
      <c r="B274" s="37"/>
      <c r="C274" s="258"/>
      <c r="D274" s="7"/>
      <c r="E274" s="7"/>
      <c r="F274" s="6"/>
      <c r="G274" s="6"/>
      <c r="H274" s="6"/>
      <c r="I274" s="6"/>
      <c r="J274" s="6"/>
      <c r="S274" s="206" t="s">
        <v>597</v>
      </c>
      <c r="U274" s="206">
        <v>137.4</v>
      </c>
    </row>
    <row r="275" ht="14.25" customHeight="1">
      <c r="A275" s="11"/>
      <c r="B275" s="37"/>
      <c r="C275" s="258"/>
      <c r="D275" s="7"/>
      <c r="E275" s="7"/>
      <c r="F275" s="6"/>
      <c r="G275" s="6"/>
      <c r="H275" s="6"/>
      <c r="I275" s="6"/>
      <c r="J275" s="6"/>
      <c r="S275" s="206" t="s">
        <v>598</v>
      </c>
      <c r="U275" s="206">
        <v>138.8</v>
      </c>
    </row>
    <row r="276" ht="14.25" customHeight="1">
      <c r="A276" s="11"/>
      <c r="B276" s="37"/>
      <c r="C276" s="258"/>
      <c r="D276" s="7"/>
      <c r="E276" s="7"/>
      <c r="F276" s="6"/>
      <c r="G276" s="6"/>
      <c r="H276" s="6"/>
      <c r="I276" s="6"/>
      <c r="J276" s="6"/>
      <c r="S276" s="206" t="s">
        <v>310</v>
      </c>
      <c r="U276" s="206">
        <v>142.7</v>
      </c>
    </row>
    <row r="277" ht="14.25" customHeight="1">
      <c r="A277" s="11"/>
      <c r="B277" s="37"/>
      <c r="C277" s="258"/>
      <c r="D277" s="7"/>
      <c r="E277" s="7"/>
      <c r="F277" s="6"/>
      <c r="G277" s="6"/>
      <c r="H277" s="6"/>
      <c r="I277" s="6"/>
      <c r="J277" s="6"/>
      <c r="S277" s="206" t="s">
        <v>599</v>
      </c>
      <c r="U277" s="206">
        <v>137.5</v>
      </c>
    </row>
    <row r="278" ht="14.25" customHeight="1">
      <c r="A278" s="11"/>
      <c r="B278" s="37"/>
      <c r="C278" s="258"/>
      <c r="D278" s="7"/>
      <c r="E278" s="7"/>
      <c r="F278" s="6"/>
      <c r="G278" s="6"/>
      <c r="H278" s="6"/>
      <c r="I278" s="6"/>
      <c r="J278" s="6"/>
      <c r="S278" s="206" t="s">
        <v>600</v>
      </c>
      <c r="U278" s="206">
        <v>137.9</v>
      </c>
    </row>
    <row r="279" ht="14.25" customHeight="1">
      <c r="A279" s="11"/>
      <c r="B279" s="37"/>
      <c r="C279" s="258"/>
      <c r="D279" s="7"/>
      <c r="E279" s="7"/>
      <c r="F279" s="6"/>
      <c r="G279" s="6"/>
      <c r="H279" s="6"/>
      <c r="I279" s="6"/>
      <c r="J279" s="6"/>
      <c r="S279" s="206" t="s">
        <v>386</v>
      </c>
      <c r="U279" s="206">
        <v>143.5</v>
      </c>
    </row>
    <row r="280" ht="14.25" customHeight="1">
      <c r="A280" s="11"/>
      <c r="B280" s="257"/>
      <c r="C280" s="258"/>
      <c r="D280" s="7"/>
      <c r="E280" s="7"/>
      <c r="F280" s="6"/>
      <c r="G280" s="6"/>
      <c r="H280" s="6"/>
      <c r="I280" s="6"/>
      <c r="J280" s="6"/>
      <c r="S280" s="206" t="s">
        <v>601</v>
      </c>
      <c r="U280" s="206">
        <v>138.9</v>
      </c>
    </row>
    <row r="281" ht="14.25" customHeight="1">
      <c r="A281" s="11"/>
      <c r="B281" s="37"/>
      <c r="C281" s="258"/>
      <c r="D281" s="7"/>
      <c r="E281" s="7"/>
      <c r="F281" s="6"/>
      <c r="G281" s="6"/>
      <c r="H281" s="6"/>
      <c r="I281" s="6"/>
      <c r="J281" s="6"/>
      <c r="S281" s="206" t="s">
        <v>602</v>
      </c>
      <c r="U281" s="206">
        <v>135.2</v>
      </c>
    </row>
    <row r="282" ht="14.25" customHeight="1">
      <c r="A282" s="11"/>
      <c r="B282" s="37"/>
      <c r="C282" s="258"/>
      <c r="D282" s="7"/>
      <c r="E282" s="7"/>
      <c r="F282" s="6"/>
      <c r="G282" s="6"/>
      <c r="H282" s="6"/>
      <c r="I282" s="6"/>
      <c r="J282" s="6"/>
      <c r="S282" s="206" t="s">
        <v>603</v>
      </c>
      <c r="U282" s="206">
        <v>139.8</v>
      </c>
    </row>
    <row r="283" ht="14.25" customHeight="1">
      <c r="A283" s="11"/>
      <c r="B283" s="37"/>
      <c r="C283" s="258"/>
      <c r="D283" s="7"/>
      <c r="E283" s="7"/>
      <c r="F283" s="6"/>
      <c r="G283" s="6"/>
      <c r="H283" s="6"/>
      <c r="I283" s="6"/>
      <c r="J283" s="6"/>
      <c r="S283" s="206" t="s">
        <v>604</v>
      </c>
      <c r="U283" s="206">
        <v>141.4</v>
      </c>
    </row>
    <row r="284" ht="14.25" customHeight="1">
      <c r="A284" s="11"/>
      <c r="B284" s="37"/>
      <c r="C284" s="258"/>
      <c r="D284" s="7"/>
      <c r="E284" s="7"/>
      <c r="F284" s="6"/>
      <c r="G284" s="6"/>
      <c r="H284" s="6"/>
      <c r="I284" s="6"/>
      <c r="J284" s="6"/>
      <c r="S284" s="206" t="s">
        <v>605</v>
      </c>
      <c r="U284" s="206">
        <v>146.8</v>
      </c>
    </row>
    <row r="285" ht="14.25" customHeight="1">
      <c r="A285" s="11"/>
      <c r="B285" s="37"/>
      <c r="C285" s="258"/>
      <c r="D285" s="7"/>
      <c r="E285" s="7"/>
      <c r="F285" s="6"/>
      <c r="G285" s="6"/>
      <c r="H285" s="6"/>
      <c r="I285" s="6"/>
      <c r="J285" s="6"/>
      <c r="S285" s="206" t="s">
        <v>63</v>
      </c>
      <c r="U285" s="206">
        <v>137.5</v>
      </c>
    </row>
    <row r="286" ht="14.25" customHeight="1">
      <c r="A286" s="11"/>
      <c r="B286" s="37"/>
      <c r="C286" s="258"/>
      <c r="D286" s="7"/>
      <c r="E286" s="7"/>
      <c r="F286" s="6"/>
      <c r="G286" s="6"/>
      <c r="H286" s="6"/>
      <c r="I286" s="6"/>
      <c r="J286" s="6"/>
      <c r="S286" s="206" t="s">
        <v>606</v>
      </c>
      <c r="U286" s="206">
        <v>137.1</v>
      </c>
    </row>
    <row r="287" ht="14.25" customHeight="1">
      <c r="A287" s="11"/>
      <c r="B287" s="37"/>
      <c r="C287" s="258"/>
      <c r="D287" s="7"/>
      <c r="E287" s="7"/>
      <c r="F287" s="6"/>
      <c r="G287" s="6"/>
      <c r="H287" s="6"/>
      <c r="I287" s="6"/>
      <c r="J287" s="6"/>
      <c r="S287" s="206" t="s">
        <v>370</v>
      </c>
      <c r="U287" s="206">
        <v>144.1</v>
      </c>
    </row>
    <row r="288" ht="14.25" customHeight="1">
      <c r="A288" s="11"/>
      <c r="B288" s="37"/>
      <c r="C288" s="258"/>
      <c r="D288" s="7"/>
      <c r="E288" s="7"/>
      <c r="F288" s="6"/>
      <c r="G288" s="6"/>
      <c r="H288" s="6"/>
      <c r="I288" s="6"/>
      <c r="J288" s="6"/>
      <c r="S288" s="206" t="s">
        <v>53</v>
      </c>
      <c r="U288" s="206">
        <v>145.4</v>
      </c>
    </row>
    <row r="289" ht="14.25" customHeight="1">
      <c r="A289" s="11"/>
      <c r="B289" s="37"/>
      <c r="C289" s="258"/>
      <c r="D289" s="7"/>
      <c r="E289" s="7"/>
      <c r="F289" s="6"/>
      <c r="G289" s="6"/>
      <c r="H289" s="6"/>
      <c r="I289" s="6"/>
      <c r="J289" s="6"/>
      <c r="S289" s="206" t="s">
        <v>607</v>
      </c>
      <c r="U289" s="206">
        <v>137.8</v>
      </c>
    </row>
    <row r="290" ht="14.25" customHeight="1">
      <c r="A290" s="11"/>
      <c r="B290" s="257"/>
      <c r="C290" s="258"/>
      <c r="D290" s="7"/>
      <c r="E290" s="7"/>
      <c r="F290" s="6"/>
      <c r="G290" s="6"/>
      <c r="H290" s="6"/>
      <c r="I290" s="6"/>
      <c r="J290" s="6"/>
      <c r="S290" s="206" t="s">
        <v>608</v>
      </c>
      <c r="U290" s="206">
        <v>142.6</v>
      </c>
    </row>
    <row r="291" ht="14.25" customHeight="1">
      <c r="A291" s="11"/>
      <c r="B291" s="37"/>
      <c r="C291" s="258"/>
      <c r="D291" s="7"/>
      <c r="E291" s="7"/>
      <c r="F291" s="6"/>
      <c r="G291" s="6"/>
      <c r="H291" s="6"/>
      <c r="I291" s="6"/>
      <c r="J291" s="6"/>
      <c r="S291" s="206" t="s">
        <v>609</v>
      </c>
      <c r="U291" s="206">
        <v>130.3</v>
      </c>
    </row>
    <row r="292" ht="14.25" customHeight="1">
      <c r="A292" s="11"/>
      <c r="B292" s="257"/>
      <c r="C292" s="258"/>
      <c r="D292" s="7"/>
      <c r="E292" s="7"/>
      <c r="F292" s="6"/>
      <c r="G292" s="6"/>
      <c r="H292" s="6"/>
      <c r="I292" s="6"/>
      <c r="J292" s="6"/>
      <c r="S292" s="206" t="s">
        <v>610</v>
      </c>
      <c r="U292" s="206">
        <v>141.1</v>
      </c>
    </row>
    <row r="293" ht="14.25" customHeight="1">
      <c r="A293" s="11"/>
      <c r="B293" s="37"/>
      <c r="C293" s="258"/>
      <c r="D293" s="7"/>
      <c r="E293" s="7"/>
      <c r="F293" s="6"/>
      <c r="G293" s="6"/>
      <c r="H293" s="6"/>
      <c r="I293" s="6"/>
      <c r="J293" s="6"/>
      <c r="S293" s="206" t="s">
        <v>52</v>
      </c>
      <c r="U293" s="206">
        <v>145.7</v>
      </c>
    </row>
    <row r="294" ht="14.25" customHeight="1">
      <c r="A294" s="11"/>
      <c r="B294" s="37"/>
      <c r="C294" s="258"/>
      <c r="D294" s="7"/>
      <c r="E294" s="7"/>
      <c r="F294" s="6"/>
      <c r="G294" s="6"/>
      <c r="H294" s="6"/>
      <c r="I294" s="6"/>
      <c r="J294" s="6"/>
      <c r="S294" s="206" t="s">
        <v>611</v>
      </c>
      <c r="U294" s="206">
        <v>140.7</v>
      </c>
    </row>
    <row r="295" ht="14.25" customHeight="1">
      <c r="A295" s="11"/>
      <c r="B295" s="257"/>
      <c r="C295" s="258"/>
      <c r="D295" s="7"/>
      <c r="E295" s="7"/>
      <c r="F295" s="6"/>
      <c r="G295" s="6"/>
      <c r="H295" s="6"/>
      <c r="I295" s="6"/>
      <c r="J295" s="6"/>
      <c r="U295" s="206" t="e">
        <v>#VALUE!</v>
      </c>
    </row>
    <row r="296" ht="14.25" customHeight="1">
      <c r="A296" s="11"/>
      <c r="B296" s="37"/>
      <c r="C296" s="258"/>
      <c r="D296" s="7"/>
      <c r="E296" s="7"/>
      <c r="F296" s="6"/>
      <c r="G296" s="6"/>
      <c r="H296" s="6"/>
      <c r="I296" s="6"/>
      <c r="J296" s="6"/>
      <c r="S296" s="206" t="s">
        <v>12</v>
      </c>
      <c r="U296" s="206" t="e">
        <v>#VALUE!</v>
      </c>
    </row>
    <row r="297" ht="14.25" customHeight="1">
      <c r="A297" s="11"/>
      <c r="B297" s="37"/>
      <c r="C297" s="258"/>
      <c r="D297" s="7"/>
      <c r="E297" s="7"/>
      <c r="F297" s="6"/>
      <c r="G297" s="6"/>
      <c r="H297" s="6"/>
      <c r="I297" s="6"/>
      <c r="J297" s="6"/>
      <c r="S297" s="206" t="s">
        <v>612</v>
      </c>
      <c r="U297" s="206">
        <v>139.5</v>
      </c>
    </row>
    <row r="298" ht="14.25" customHeight="1">
      <c r="A298" s="11"/>
      <c r="B298" s="37"/>
      <c r="C298" s="258"/>
      <c r="D298" s="7"/>
      <c r="E298" s="7"/>
      <c r="F298" s="6"/>
      <c r="G298" s="6"/>
      <c r="H298" s="6"/>
      <c r="I298" s="6"/>
      <c r="J298" s="6"/>
      <c r="S298" s="206" t="s">
        <v>613</v>
      </c>
      <c r="U298" s="206">
        <v>137.4</v>
      </c>
    </row>
    <row r="299" ht="14.25" customHeight="1">
      <c r="A299" s="11"/>
      <c r="B299" s="257"/>
      <c r="C299" s="258"/>
      <c r="D299" s="7"/>
      <c r="E299" s="7"/>
      <c r="F299" s="6"/>
      <c r="G299" s="6"/>
      <c r="H299" s="6"/>
      <c r="I299" s="6"/>
      <c r="J299" s="6"/>
      <c r="S299" s="206" t="s">
        <v>614</v>
      </c>
      <c r="U299" s="206">
        <v>138.6</v>
      </c>
    </row>
    <row r="300" ht="14.25" customHeight="1">
      <c r="A300" s="11"/>
      <c r="B300" s="37"/>
      <c r="C300" s="258"/>
      <c r="D300" s="7"/>
      <c r="E300" s="7"/>
      <c r="F300" s="6"/>
      <c r="G300" s="6"/>
      <c r="H300" s="6"/>
      <c r="I300" s="6"/>
      <c r="J300" s="6"/>
      <c r="S300" s="206" t="s">
        <v>448</v>
      </c>
      <c r="U300" s="206">
        <v>137.7</v>
      </c>
    </row>
    <row r="301" ht="14.25" customHeight="1">
      <c r="A301" s="11"/>
      <c r="B301" s="37"/>
      <c r="C301" s="258"/>
      <c r="D301" s="7"/>
      <c r="E301" s="7"/>
      <c r="F301" s="6"/>
      <c r="G301" s="6"/>
      <c r="H301" s="6"/>
      <c r="I301" s="6"/>
      <c r="J301" s="6"/>
      <c r="S301" s="206" t="s">
        <v>615</v>
      </c>
      <c r="U301" s="206">
        <v>143.3</v>
      </c>
    </row>
    <row r="302" ht="14.25" customHeight="1">
      <c r="A302" s="11"/>
      <c r="B302" s="37"/>
      <c r="C302" s="258"/>
      <c r="D302" s="7"/>
      <c r="E302" s="7"/>
      <c r="F302" s="6"/>
      <c r="G302" s="6"/>
      <c r="H302" s="6"/>
      <c r="I302" s="6"/>
      <c r="J302" s="6"/>
      <c r="S302" s="206" t="s">
        <v>616</v>
      </c>
      <c r="U302" s="206">
        <v>135.8</v>
      </c>
    </row>
    <row r="303" ht="14.25" customHeight="1">
      <c r="A303" s="11"/>
      <c r="B303" s="37"/>
      <c r="C303" s="258"/>
      <c r="D303" s="7"/>
      <c r="E303" s="7"/>
      <c r="F303" s="6"/>
      <c r="G303" s="6"/>
      <c r="H303" s="6"/>
      <c r="I303" s="6"/>
      <c r="J303" s="6"/>
      <c r="S303" s="206" t="s">
        <v>79</v>
      </c>
      <c r="U303" s="206">
        <v>141.3</v>
      </c>
    </row>
    <row r="304" ht="14.25" customHeight="1">
      <c r="A304" s="11"/>
      <c r="B304" s="37"/>
      <c r="C304" s="258"/>
      <c r="D304" s="7"/>
      <c r="E304" s="7"/>
      <c r="F304" s="6"/>
      <c r="G304" s="6"/>
      <c r="H304" s="6"/>
      <c r="I304" s="6"/>
      <c r="J304" s="6"/>
      <c r="S304" s="206" t="s">
        <v>617</v>
      </c>
      <c r="U304" s="206">
        <v>135.8</v>
      </c>
    </row>
    <row r="305" ht="14.25" customHeight="1">
      <c r="A305" s="11"/>
      <c r="B305" s="37"/>
      <c r="C305" s="258"/>
      <c r="D305" s="7"/>
      <c r="E305" s="7"/>
      <c r="F305" s="6"/>
      <c r="G305" s="6"/>
      <c r="H305" s="6"/>
      <c r="I305" s="6"/>
      <c r="J305" s="6"/>
      <c r="S305" s="206" t="s">
        <v>618</v>
      </c>
      <c r="U305" s="206">
        <v>141.8</v>
      </c>
    </row>
    <row r="306" ht="14.25" customHeight="1">
      <c r="A306" s="11"/>
      <c r="B306" s="37"/>
      <c r="C306" s="258"/>
      <c r="D306" s="7"/>
      <c r="E306" s="7"/>
      <c r="F306" s="6"/>
      <c r="G306" s="6"/>
      <c r="H306" s="6"/>
      <c r="I306" s="6"/>
      <c r="J306" s="6"/>
      <c r="S306" s="206" t="s">
        <v>393</v>
      </c>
      <c r="U306" s="206">
        <v>138.5</v>
      </c>
    </row>
    <row r="307" ht="14.25" customHeight="1">
      <c r="A307" s="11"/>
      <c r="B307" s="257"/>
      <c r="C307" s="258"/>
      <c r="D307" s="7"/>
      <c r="E307" s="7"/>
      <c r="F307" s="6"/>
      <c r="G307" s="6"/>
      <c r="H307" s="6"/>
      <c r="I307" s="6"/>
      <c r="J307" s="6"/>
      <c r="S307" s="206" t="s">
        <v>80</v>
      </c>
      <c r="U307" s="206">
        <v>146.8</v>
      </c>
    </row>
    <row r="308" ht="14.25" customHeight="1">
      <c r="A308" s="11"/>
      <c r="B308" s="37"/>
      <c r="C308" s="258"/>
      <c r="D308" s="7"/>
      <c r="E308" s="7"/>
      <c r="F308" s="6"/>
      <c r="G308" s="6"/>
      <c r="H308" s="6"/>
      <c r="I308" s="6"/>
      <c r="J308" s="6"/>
      <c r="S308" s="206" t="s">
        <v>619</v>
      </c>
      <c r="U308" s="206">
        <v>142.3</v>
      </c>
    </row>
    <row r="309" ht="14.25" customHeight="1">
      <c r="A309" s="11"/>
      <c r="B309" s="37"/>
      <c r="C309" s="258"/>
      <c r="D309" s="7"/>
      <c r="E309" s="7"/>
      <c r="F309" s="6"/>
      <c r="G309" s="6"/>
      <c r="H309" s="6"/>
      <c r="I309" s="6"/>
      <c r="J309" s="6"/>
      <c r="S309" s="206" t="s">
        <v>410</v>
      </c>
      <c r="U309" s="206">
        <v>137.5</v>
      </c>
    </row>
    <row r="310" ht="14.25" customHeight="1">
      <c r="A310" s="11"/>
      <c r="B310" s="37"/>
      <c r="C310" s="258"/>
      <c r="D310" s="7"/>
      <c r="E310" s="7"/>
      <c r="F310" s="6"/>
      <c r="G310" s="6"/>
      <c r="H310" s="6"/>
      <c r="I310" s="6"/>
      <c r="J310" s="6"/>
      <c r="S310" s="206" t="s">
        <v>620</v>
      </c>
      <c r="U310" s="206">
        <v>139.8</v>
      </c>
    </row>
    <row r="311" ht="14.25" customHeight="1">
      <c r="A311" s="11"/>
      <c r="B311" s="257"/>
      <c r="C311" s="258"/>
      <c r="D311" s="7"/>
      <c r="E311" s="7"/>
      <c r="F311" s="6"/>
      <c r="G311" s="6"/>
      <c r="H311" s="6"/>
      <c r="I311" s="6"/>
      <c r="J311" s="6"/>
      <c r="S311" s="206" t="s">
        <v>621</v>
      </c>
      <c r="U311" s="206">
        <v>140.7</v>
      </c>
    </row>
    <row r="312" ht="14.25" customHeight="1">
      <c r="A312" s="11"/>
      <c r="B312" s="37"/>
      <c r="C312" s="258"/>
      <c r="D312" s="7"/>
      <c r="E312" s="7"/>
      <c r="F312" s="6"/>
      <c r="G312" s="6"/>
      <c r="H312" s="6"/>
      <c r="I312" s="6"/>
      <c r="J312" s="6"/>
      <c r="S312" s="206" t="s">
        <v>622</v>
      </c>
      <c r="U312" s="206">
        <v>138.8</v>
      </c>
    </row>
    <row r="313" ht="14.25" customHeight="1">
      <c r="A313" s="11"/>
      <c r="B313" s="37"/>
      <c r="C313" s="258"/>
      <c r="D313" s="7"/>
      <c r="E313" s="7"/>
      <c r="F313" s="6"/>
      <c r="G313" s="6"/>
      <c r="H313" s="6"/>
      <c r="I313" s="6"/>
      <c r="J313" s="6"/>
      <c r="S313" s="206" t="s">
        <v>623</v>
      </c>
      <c r="U313" s="206">
        <v>142.6</v>
      </c>
    </row>
    <row r="314" ht="14.25" customHeight="1">
      <c r="A314" s="11"/>
      <c r="B314" s="37"/>
      <c r="C314" s="258"/>
      <c r="D314" s="7"/>
      <c r="E314" s="7"/>
      <c r="F314" s="6"/>
      <c r="G314" s="6"/>
      <c r="H314" s="6"/>
      <c r="I314" s="6"/>
      <c r="J314" s="6"/>
      <c r="S314" s="206" t="s">
        <v>624</v>
      </c>
      <c r="U314" s="206">
        <v>141.4</v>
      </c>
    </row>
    <row r="315" ht="14.25" customHeight="1">
      <c r="A315" s="11"/>
      <c r="B315" s="37"/>
      <c r="C315" s="258"/>
      <c r="D315" s="7"/>
      <c r="E315" s="7"/>
      <c r="F315" s="6"/>
      <c r="G315" s="6"/>
      <c r="H315" s="6"/>
      <c r="I315" s="6"/>
      <c r="J315" s="6"/>
      <c r="S315" s="206" t="s">
        <v>625</v>
      </c>
      <c r="U315" s="206">
        <v>140.2</v>
      </c>
    </row>
    <row r="316" ht="14.25" customHeight="1">
      <c r="A316" s="11"/>
      <c r="B316" s="37"/>
      <c r="C316" s="258"/>
      <c r="D316" s="7"/>
      <c r="E316" s="7"/>
      <c r="F316" s="6"/>
      <c r="G316" s="6"/>
      <c r="H316" s="6"/>
      <c r="I316" s="6"/>
      <c r="J316" s="6"/>
      <c r="S316" s="206" t="s">
        <v>626</v>
      </c>
      <c r="U316" s="206">
        <v>139.9</v>
      </c>
    </row>
    <row r="317" ht="14.25" customHeight="1">
      <c r="A317" s="11"/>
      <c r="B317" s="37"/>
      <c r="C317" s="258"/>
      <c r="D317" s="7"/>
      <c r="E317" s="7"/>
      <c r="F317" s="6"/>
      <c r="G317" s="6"/>
      <c r="H317" s="6"/>
      <c r="I317" s="6"/>
      <c r="J317" s="6"/>
      <c r="S317" s="206" t="s">
        <v>627</v>
      </c>
      <c r="U317" s="206">
        <v>141.0</v>
      </c>
    </row>
    <row r="318" ht="14.25" customHeight="1">
      <c r="A318" s="11"/>
      <c r="B318" s="37"/>
      <c r="C318" s="258"/>
      <c r="D318" s="7"/>
      <c r="E318" s="7"/>
      <c r="F318" s="6"/>
      <c r="G318" s="6"/>
      <c r="H318" s="6"/>
      <c r="I318" s="6"/>
      <c r="J318" s="6"/>
      <c r="S318" s="206" t="s">
        <v>628</v>
      </c>
      <c r="U318" s="206">
        <v>143.0</v>
      </c>
    </row>
    <row r="319" ht="14.25" customHeight="1">
      <c r="A319" s="11"/>
      <c r="B319" s="37"/>
      <c r="C319" s="258"/>
      <c r="D319" s="7"/>
      <c r="E319" s="7"/>
      <c r="F319" s="6"/>
      <c r="G319" s="6"/>
      <c r="H319" s="6"/>
      <c r="I319" s="6"/>
      <c r="J319" s="6"/>
      <c r="S319" s="206" t="s">
        <v>86</v>
      </c>
      <c r="U319" s="206">
        <v>137.8</v>
      </c>
    </row>
    <row r="320" ht="14.25" customHeight="1">
      <c r="A320" s="11"/>
      <c r="B320" s="257"/>
      <c r="C320" s="258"/>
      <c r="D320" s="7"/>
      <c r="E320" s="7"/>
      <c r="F320" s="6"/>
      <c r="G320" s="6"/>
      <c r="H320" s="6"/>
      <c r="I320" s="6"/>
      <c r="J320" s="6"/>
      <c r="S320" s="206" t="s">
        <v>629</v>
      </c>
      <c r="U320" s="206">
        <v>148.9</v>
      </c>
    </row>
    <row r="321" ht="14.25" customHeight="1">
      <c r="A321" s="11"/>
      <c r="B321" s="37"/>
      <c r="C321" s="258"/>
      <c r="D321" s="7"/>
      <c r="E321" s="7"/>
      <c r="F321" s="6"/>
      <c r="G321" s="6"/>
      <c r="H321" s="6"/>
      <c r="I321" s="6"/>
      <c r="J321" s="6"/>
      <c r="S321" s="206" t="s">
        <v>385</v>
      </c>
      <c r="U321" s="206">
        <v>144.3</v>
      </c>
    </row>
    <row r="322" ht="14.25" customHeight="1">
      <c r="A322" s="11"/>
      <c r="B322" s="257"/>
      <c r="C322" s="258"/>
      <c r="D322" s="7"/>
      <c r="E322" s="7"/>
      <c r="F322" s="6"/>
      <c r="G322" s="6"/>
      <c r="H322" s="6"/>
      <c r="I322" s="6"/>
      <c r="J322" s="6"/>
      <c r="S322" s="206" t="s">
        <v>630</v>
      </c>
      <c r="U322" s="206">
        <v>137.5</v>
      </c>
    </row>
    <row r="323" ht="14.25" customHeight="1">
      <c r="A323" s="11"/>
      <c r="B323" s="37"/>
      <c r="C323" s="258"/>
      <c r="D323" s="7"/>
      <c r="E323" s="7"/>
      <c r="F323" s="6"/>
      <c r="G323" s="6"/>
      <c r="H323" s="6"/>
      <c r="I323" s="6"/>
      <c r="J323" s="6"/>
      <c r="S323" s="206" t="s">
        <v>369</v>
      </c>
      <c r="U323" s="206">
        <v>142.2</v>
      </c>
    </row>
    <row r="324" ht="14.25" customHeight="1">
      <c r="A324" s="11"/>
      <c r="B324" s="257"/>
      <c r="C324" s="258"/>
      <c r="D324" s="7"/>
      <c r="E324" s="7"/>
      <c r="F324" s="6"/>
      <c r="G324" s="6"/>
      <c r="H324" s="6"/>
      <c r="I324" s="6"/>
      <c r="J324" s="6"/>
      <c r="S324" s="206" t="s">
        <v>631</v>
      </c>
      <c r="U324" s="206">
        <v>130.3</v>
      </c>
    </row>
    <row r="325" ht="14.25" customHeight="1">
      <c r="A325" s="11"/>
      <c r="B325" s="37"/>
      <c r="C325" s="258"/>
      <c r="D325" s="7"/>
      <c r="E325" s="7"/>
      <c r="F325" s="6"/>
      <c r="G325" s="6"/>
      <c r="H325" s="6"/>
      <c r="I325" s="6"/>
      <c r="J325" s="6"/>
      <c r="S325" s="206" t="s">
        <v>61</v>
      </c>
      <c r="U325" s="206">
        <v>143.6</v>
      </c>
    </row>
    <row r="326" ht="14.25" customHeight="1">
      <c r="A326" s="11"/>
      <c r="B326" s="37"/>
      <c r="C326" s="258"/>
      <c r="D326" s="7"/>
      <c r="E326" s="7"/>
      <c r="F326" s="6"/>
      <c r="G326" s="6"/>
      <c r="H326" s="6"/>
      <c r="I326" s="6"/>
      <c r="J326" s="6"/>
      <c r="S326" s="206" t="s">
        <v>632</v>
      </c>
      <c r="U326" s="206">
        <v>151.6</v>
      </c>
    </row>
    <row r="327" ht="14.25" customHeight="1">
      <c r="A327" s="11"/>
      <c r="B327" s="37"/>
      <c r="C327" s="258"/>
      <c r="D327" s="7"/>
      <c r="E327" s="7"/>
      <c r="F327" s="6"/>
      <c r="G327" s="6"/>
      <c r="H327" s="6"/>
      <c r="I327" s="6"/>
      <c r="J327" s="6"/>
      <c r="S327" s="206" t="s">
        <v>633</v>
      </c>
      <c r="U327" s="206">
        <v>135.2</v>
      </c>
    </row>
    <row r="328" ht="14.25" customHeight="1">
      <c r="A328" s="11"/>
      <c r="B328" s="37"/>
      <c r="C328" s="258"/>
      <c r="D328" s="7"/>
      <c r="E328" s="7"/>
      <c r="F328" s="6"/>
      <c r="G328" s="6"/>
      <c r="H328" s="6"/>
      <c r="I328" s="6"/>
      <c r="J328" s="6"/>
      <c r="S328" s="206" t="s">
        <v>634</v>
      </c>
      <c r="U328" s="206">
        <v>137.3</v>
      </c>
    </row>
    <row r="329" ht="14.25" customHeight="1">
      <c r="A329" s="11"/>
      <c r="B329" s="37"/>
      <c r="C329" s="258"/>
      <c r="D329" s="7"/>
      <c r="E329" s="7"/>
      <c r="F329" s="6"/>
      <c r="G329" s="6"/>
      <c r="H329" s="6"/>
      <c r="I329" s="6"/>
      <c r="J329" s="6"/>
      <c r="S329" s="206" t="s">
        <v>338</v>
      </c>
      <c r="U329" s="206">
        <v>138.1</v>
      </c>
    </row>
    <row r="330" ht="14.25" customHeight="1">
      <c r="A330" s="11"/>
      <c r="B330" s="37"/>
      <c r="C330" s="258"/>
      <c r="D330" s="7"/>
      <c r="E330" s="7"/>
      <c r="F330" s="6"/>
      <c r="G330" s="6"/>
      <c r="H330" s="6"/>
      <c r="I330" s="6"/>
      <c r="J330" s="6"/>
      <c r="S330" s="206" t="s">
        <v>635</v>
      </c>
      <c r="U330" s="206">
        <v>133.2</v>
      </c>
    </row>
    <row r="331" ht="14.25" customHeight="1">
      <c r="A331" s="11"/>
      <c r="B331" s="37"/>
      <c r="C331" s="258"/>
      <c r="D331" s="7"/>
      <c r="E331" s="7"/>
      <c r="F331" s="6"/>
      <c r="G331" s="6"/>
      <c r="H331" s="6"/>
      <c r="I331" s="6"/>
      <c r="J331" s="6"/>
      <c r="S331" s="206" t="s">
        <v>636</v>
      </c>
      <c r="U331" s="206">
        <v>140.1</v>
      </c>
    </row>
    <row r="332" ht="14.25" customHeight="1">
      <c r="A332" s="11"/>
      <c r="B332" s="37"/>
      <c r="C332" s="258"/>
      <c r="D332" s="7"/>
      <c r="E332" s="7"/>
      <c r="F332" s="6"/>
      <c r="G332" s="6"/>
      <c r="H332" s="6"/>
      <c r="I332" s="6"/>
      <c r="J332" s="6"/>
      <c r="S332" s="206" t="s">
        <v>637</v>
      </c>
      <c r="U332" s="206">
        <v>132.5</v>
      </c>
    </row>
    <row r="333" ht="14.25" customHeight="1">
      <c r="A333" s="11"/>
      <c r="B333" s="37"/>
      <c r="C333" s="258"/>
      <c r="D333" s="7"/>
      <c r="E333" s="7"/>
      <c r="F333" s="6"/>
      <c r="G333" s="6"/>
      <c r="H333" s="6"/>
      <c r="I333" s="6"/>
      <c r="J333" s="6"/>
      <c r="S333" s="206" t="s">
        <v>638</v>
      </c>
      <c r="U333" s="206">
        <v>137.8</v>
      </c>
    </row>
    <row r="334" ht="14.25" customHeight="1">
      <c r="A334" s="11"/>
      <c r="B334" s="37"/>
      <c r="C334" s="258"/>
      <c r="D334" s="7"/>
      <c r="E334" s="7"/>
      <c r="F334" s="6"/>
      <c r="G334" s="6"/>
      <c r="H334" s="6"/>
      <c r="I334" s="6"/>
      <c r="J334" s="6"/>
      <c r="S334" s="206" t="s">
        <v>639</v>
      </c>
      <c r="U334" s="206">
        <v>136.8</v>
      </c>
    </row>
    <row r="335" ht="14.25" customHeight="1">
      <c r="A335" s="11"/>
      <c r="B335" s="37"/>
      <c r="C335" s="258"/>
      <c r="D335" s="7"/>
      <c r="E335" s="7"/>
      <c r="F335" s="6"/>
      <c r="G335" s="6"/>
      <c r="H335" s="6"/>
      <c r="I335" s="6"/>
      <c r="J335" s="6"/>
      <c r="S335" s="206" t="s">
        <v>640</v>
      </c>
      <c r="U335" s="206">
        <v>134.2</v>
      </c>
    </row>
    <row r="336" ht="14.25" customHeight="1">
      <c r="A336" s="11"/>
      <c r="B336" s="37"/>
      <c r="C336" s="258"/>
      <c r="D336" s="7"/>
      <c r="E336" s="7"/>
      <c r="F336" s="6"/>
      <c r="G336" s="6"/>
      <c r="H336" s="6"/>
      <c r="I336" s="6"/>
      <c r="J336" s="6"/>
      <c r="S336" s="206" t="s">
        <v>641</v>
      </c>
      <c r="U336" s="206">
        <v>139.9</v>
      </c>
    </row>
    <row r="337" ht="14.25" customHeight="1">
      <c r="A337" s="11"/>
      <c r="B337" s="37"/>
      <c r="C337" s="258"/>
      <c r="D337" s="7"/>
      <c r="E337" s="7"/>
      <c r="F337" s="6"/>
      <c r="G337" s="6"/>
      <c r="H337" s="6"/>
      <c r="I337" s="6"/>
      <c r="J337" s="6"/>
      <c r="U337" s="206" t="e">
        <v>#VALUE!</v>
      </c>
    </row>
    <row r="338" ht="14.25" customHeight="1">
      <c r="A338" s="11"/>
      <c r="B338" s="37"/>
      <c r="C338" s="258"/>
      <c r="D338" s="7"/>
      <c r="E338" s="7"/>
      <c r="F338" s="6"/>
      <c r="G338" s="6"/>
      <c r="H338" s="6"/>
      <c r="I338" s="6"/>
      <c r="J338" s="6"/>
      <c r="S338" s="206" t="s">
        <v>12</v>
      </c>
      <c r="U338" s="206" t="e">
        <v>#VALUE!</v>
      </c>
    </row>
    <row r="339" ht="14.25" customHeight="1">
      <c r="A339" s="11"/>
      <c r="B339" s="37"/>
      <c r="C339" s="258"/>
      <c r="D339" s="7"/>
      <c r="E339" s="7"/>
      <c r="F339" s="6"/>
      <c r="G339" s="6"/>
      <c r="H339" s="6"/>
      <c r="I339" s="6"/>
      <c r="J339" s="6"/>
      <c r="S339" s="206" t="s">
        <v>374</v>
      </c>
      <c r="U339" s="206">
        <v>136.0</v>
      </c>
    </row>
    <row r="340" ht="14.25" customHeight="1">
      <c r="A340" s="11"/>
      <c r="B340" s="37"/>
      <c r="C340" s="258"/>
      <c r="D340" s="7"/>
      <c r="E340" s="7"/>
      <c r="F340" s="6"/>
      <c r="G340" s="6"/>
      <c r="H340" s="6"/>
      <c r="I340" s="6"/>
      <c r="J340" s="6"/>
      <c r="S340" s="206" t="s">
        <v>642</v>
      </c>
      <c r="U340" s="206">
        <v>129.9</v>
      </c>
    </row>
    <row r="341" ht="14.25" customHeight="1">
      <c r="A341" s="11"/>
      <c r="B341" s="37"/>
      <c r="C341" s="258"/>
      <c r="D341" s="7"/>
      <c r="E341" s="7"/>
      <c r="F341" s="6"/>
      <c r="G341" s="6"/>
      <c r="H341" s="6"/>
      <c r="I341" s="6"/>
      <c r="J341" s="6"/>
      <c r="S341" s="206" t="s">
        <v>643</v>
      </c>
      <c r="U341" s="206">
        <v>142.2</v>
      </c>
    </row>
    <row r="342" ht="14.25" customHeight="1">
      <c r="A342" s="11"/>
      <c r="B342" s="37"/>
      <c r="C342" s="258"/>
      <c r="D342" s="7"/>
      <c r="E342" s="7"/>
      <c r="F342" s="6"/>
      <c r="G342" s="6"/>
      <c r="H342" s="6"/>
      <c r="I342" s="6"/>
      <c r="J342" s="6"/>
      <c r="S342" s="206" t="s">
        <v>349</v>
      </c>
      <c r="U342" s="206">
        <v>130.5</v>
      </c>
    </row>
    <row r="343" ht="14.25" customHeight="1">
      <c r="A343" s="11"/>
      <c r="B343" s="37"/>
      <c r="C343" s="258"/>
      <c r="D343" s="7"/>
      <c r="E343" s="7"/>
      <c r="F343" s="6"/>
      <c r="G343" s="6"/>
      <c r="H343" s="6"/>
      <c r="I343" s="6"/>
      <c r="J343" s="6"/>
      <c r="S343" s="206" t="s">
        <v>306</v>
      </c>
      <c r="U343" s="206">
        <v>131.5</v>
      </c>
    </row>
    <row r="344" ht="14.25" customHeight="1">
      <c r="A344" s="11"/>
      <c r="B344" s="37"/>
      <c r="C344" s="258"/>
      <c r="D344" s="7"/>
      <c r="E344" s="7"/>
      <c r="F344" s="6"/>
      <c r="G344" s="6"/>
      <c r="H344" s="6"/>
      <c r="I344" s="6"/>
      <c r="J344" s="6"/>
      <c r="S344" s="206" t="s">
        <v>644</v>
      </c>
      <c r="U344" s="206">
        <v>139.9</v>
      </c>
    </row>
    <row r="345" ht="14.25" customHeight="1">
      <c r="A345" s="11"/>
      <c r="B345" s="37"/>
      <c r="C345" s="258"/>
      <c r="D345" s="7"/>
      <c r="E345" s="7"/>
      <c r="F345" s="6"/>
      <c r="G345" s="6"/>
      <c r="H345" s="6"/>
      <c r="I345" s="6"/>
      <c r="J345" s="6"/>
      <c r="S345" s="206" t="s">
        <v>645</v>
      </c>
      <c r="U345" s="206">
        <v>136.2</v>
      </c>
    </row>
    <row r="346" ht="14.25" customHeight="1">
      <c r="A346" s="11"/>
      <c r="B346" s="257"/>
      <c r="C346" s="258"/>
      <c r="D346" s="7"/>
      <c r="E346" s="7"/>
      <c r="F346" s="6"/>
      <c r="G346" s="6"/>
      <c r="H346" s="6"/>
      <c r="I346" s="6"/>
      <c r="J346" s="6"/>
      <c r="S346" s="206" t="s">
        <v>646</v>
      </c>
      <c r="U346" s="206">
        <v>134.1</v>
      </c>
    </row>
    <row r="347" ht="14.25" customHeight="1">
      <c r="A347" s="11"/>
      <c r="B347" s="37"/>
      <c r="C347" s="258"/>
      <c r="D347" s="7"/>
      <c r="E347" s="7"/>
      <c r="F347" s="6"/>
      <c r="G347" s="6"/>
      <c r="H347" s="6"/>
      <c r="I347" s="6"/>
      <c r="J347" s="6"/>
      <c r="S347" s="206" t="s">
        <v>647</v>
      </c>
      <c r="U347" s="206">
        <v>141.7</v>
      </c>
    </row>
    <row r="348" ht="14.25" customHeight="1">
      <c r="A348" s="11"/>
      <c r="B348" s="37"/>
      <c r="C348" s="258"/>
      <c r="D348" s="7"/>
      <c r="E348" s="7"/>
      <c r="F348" s="6"/>
      <c r="G348" s="6"/>
      <c r="H348" s="6"/>
      <c r="I348" s="6"/>
      <c r="J348" s="6"/>
      <c r="S348" s="206" t="s">
        <v>648</v>
      </c>
      <c r="U348" s="206">
        <v>138.5</v>
      </c>
    </row>
    <row r="349" ht="14.25" customHeight="1">
      <c r="A349" s="11"/>
      <c r="B349" s="37"/>
      <c r="C349" s="258"/>
      <c r="D349" s="7"/>
      <c r="E349" s="7"/>
      <c r="F349" s="6"/>
      <c r="G349" s="6"/>
      <c r="H349" s="6"/>
      <c r="I349" s="6"/>
      <c r="J349" s="6"/>
      <c r="S349" s="206" t="s">
        <v>44</v>
      </c>
      <c r="U349" s="206">
        <v>144.9</v>
      </c>
    </row>
    <row r="350" ht="14.25" customHeight="1">
      <c r="A350" s="11"/>
      <c r="B350" s="257"/>
      <c r="C350" s="258"/>
      <c r="D350" s="7"/>
      <c r="E350" s="7"/>
      <c r="F350" s="6"/>
      <c r="G350" s="6"/>
      <c r="H350" s="6"/>
      <c r="I350" s="6"/>
      <c r="J350" s="6"/>
      <c r="S350" s="206" t="s">
        <v>649</v>
      </c>
      <c r="U350" s="206">
        <v>135.2</v>
      </c>
    </row>
    <row r="351" ht="14.25" customHeight="1">
      <c r="A351" s="11"/>
      <c r="B351" s="37"/>
      <c r="C351" s="258"/>
      <c r="D351" s="7"/>
      <c r="E351" s="7"/>
      <c r="F351" s="6"/>
      <c r="G351" s="6"/>
      <c r="H351" s="6"/>
      <c r="I351" s="6"/>
      <c r="J351" s="6"/>
      <c r="S351" s="206" t="s">
        <v>432</v>
      </c>
      <c r="U351" s="206">
        <v>139.1</v>
      </c>
    </row>
    <row r="352" ht="14.25" customHeight="1">
      <c r="A352" s="11"/>
      <c r="B352" s="37"/>
      <c r="C352" s="258"/>
      <c r="D352" s="7"/>
      <c r="E352" s="7"/>
      <c r="F352" s="6"/>
      <c r="G352" s="6"/>
      <c r="H352" s="6"/>
      <c r="I352" s="6"/>
      <c r="J352" s="6"/>
      <c r="S352" s="206" t="s">
        <v>78</v>
      </c>
      <c r="U352" s="206">
        <v>138.8</v>
      </c>
    </row>
    <row r="353" ht="14.25" customHeight="1">
      <c r="A353" s="11"/>
      <c r="B353" s="37"/>
      <c r="C353" s="258"/>
      <c r="D353" s="7"/>
      <c r="E353" s="7"/>
      <c r="F353" s="6"/>
      <c r="G353" s="6"/>
      <c r="H353" s="6"/>
      <c r="I353" s="6"/>
      <c r="J353" s="6"/>
      <c r="S353" s="206" t="s">
        <v>650</v>
      </c>
      <c r="U353" s="206">
        <v>131.4</v>
      </c>
    </row>
    <row r="354" ht="14.25" customHeight="1">
      <c r="A354" s="11"/>
      <c r="B354" s="257"/>
      <c r="C354" s="258"/>
      <c r="D354" s="7"/>
      <c r="E354" s="7"/>
      <c r="F354" s="6"/>
      <c r="G354" s="6"/>
      <c r="H354" s="6"/>
      <c r="I354" s="6"/>
      <c r="J354" s="6"/>
      <c r="S354" s="206" t="s">
        <v>427</v>
      </c>
      <c r="U354" s="206">
        <v>135.3</v>
      </c>
    </row>
    <row r="355" ht="14.25" customHeight="1">
      <c r="A355" s="11"/>
      <c r="B355" s="37"/>
      <c r="C355" s="258"/>
      <c r="D355" s="7"/>
      <c r="E355" s="7"/>
      <c r="F355" s="6"/>
      <c r="G355" s="6"/>
      <c r="H355" s="6"/>
      <c r="I355" s="6"/>
      <c r="J355" s="6"/>
      <c r="S355" s="206" t="s">
        <v>418</v>
      </c>
      <c r="U355" s="206">
        <v>132.2</v>
      </c>
    </row>
    <row r="356" ht="14.25" customHeight="1">
      <c r="A356" s="11"/>
      <c r="B356" s="37"/>
      <c r="C356" s="258"/>
      <c r="D356" s="7"/>
      <c r="E356" s="7"/>
      <c r="F356" s="6"/>
      <c r="G356" s="6"/>
      <c r="H356" s="6"/>
      <c r="I356" s="6"/>
      <c r="J356" s="6"/>
      <c r="S356" s="206" t="s">
        <v>89</v>
      </c>
      <c r="U356" s="206">
        <v>142.6</v>
      </c>
    </row>
    <row r="357" ht="14.25" customHeight="1">
      <c r="A357" s="11"/>
      <c r="B357" s="257"/>
      <c r="C357" s="258"/>
      <c r="D357" s="7"/>
      <c r="E357" s="7"/>
      <c r="F357" s="6"/>
      <c r="G357" s="6"/>
      <c r="H357" s="6"/>
      <c r="I357" s="6"/>
      <c r="J357" s="6"/>
      <c r="S357" s="206" t="s">
        <v>398</v>
      </c>
      <c r="U357" s="206">
        <v>138.4</v>
      </c>
    </row>
    <row r="358" ht="14.25" customHeight="1">
      <c r="A358" s="11"/>
      <c r="B358" s="37"/>
      <c r="C358" s="258"/>
      <c r="D358" s="7"/>
      <c r="E358" s="7"/>
      <c r="F358" s="6"/>
      <c r="G358" s="6"/>
      <c r="H358" s="6"/>
      <c r="I358" s="6"/>
      <c r="J358" s="6"/>
      <c r="S358" s="206" t="s">
        <v>651</v>
      </c>
      <c r="U358" s="206">
        <v>133.9</v>
      </c>
    </row>
    <row r="359" ht="14.25" customHeight="1">
      <c r="A359" s="11"/>
      <c r="B359" s="37"/>
      <c r="C359" s="203"/>
      <c r="D359" s="7"/>
      <c r="E359" s="7"/>
      <c r="F359" s="6"/>
      <c r="G359" s="6"/>
      <c r="H359" s="6"/>
      <c r="I359" s="6"/>
      <c r="J359" s="6"/>
      <c r="S359" s="206" t="s">
        <v>652</v>
      </c>
      <c r="U359" s="206">
        <v>136.6</v>
      </c>
    </row>
    <row r="360" ht="14.25" customHeight="1">
      <c r="A360" s="11"/>
      <c r="B360" s="37"/>
      <c r="C360" s="203"/>
      <c r="D360" s="7"/>
      <c r="E360" s="7"/>
      <c r="F360" s="6"/>
      <c r="G360" s="6"/>
      <c r="H360" s="6"/>
      <c r="I360" s="6"/>
      <c r="J360" s="6"/>
      <c r="S360" s="206" t="s">
        <v>118</v>
      </c>
      <c r="U360" s="206">
        <v>129.3</v>
      </c>
    </row>
    <row r="361" ht="14.25" customHeight="1">
      <c r="A361" s="11"/>
      <c r="B361" s="37"/>
      <c r="C361" s="203"/>
      <c r="D361" s="7"/>
      <c r="E361" s="7"/>
      <c r="F361" s="6"/>
      <c r="G361" s="6"/>
      <c r="H361" s="6"/>
      <c r="I361" s="6"/>
      <c r="J361" s="6"/>
      <c r="S361" s="206" t="s">
        <v>653</v>
      </c>
      <c r="U361" s="206">
        <v>142.9</v>
      </c>
    </row>
    <row r="362" ht="14.25" customHeight="1">
      <c r="A362" s="11"/>
      <c r="B362" s="37"/>
      <c r="C362" s="203"/>
      <c r="D362" s="7"/>
      <c r="E362" s="7"/>
      <c r="F362" s="6"/>
      <c r="G362" s="6"/>
      <c r="H362" s="6"/>
      <c r="I362" s="6"/>
      <c r="J362" s="6"/>
      <c r="S362" s="206" t="s">
        <v>343</v>
      </c>
      <c r="U362" s="206">
        <v>138.0</v>
      </c>
    </row>
    <row r="363" ht="14.25" customHeight="1">
      <c r="A363" s="11"/>
      <c r="B363" s="37"/>
      <c r="C363" s="203"/>
      <c r="D363" s="7"/>
      <c r="E363" s="7"/>
      <c r="F363" s="6"/>
      <c r="G363" s="6"/>
      <c r="H363" s="6"/>
      <c r="I363" s="6"/>
      <c r="J363" s="6"/>
      <c r="S363" s="206" t="s">
        <v>88</v>
      </c>
      <c r="U363" s="206">
        <v>132.7</v>
      </c>
    </row>
    <row r="364" ht="14.25" customHeight="1">
      <c r="A364" s="6"/>
      <c r="B364" s="7"/>
      <c r="C364" s="203"/>
      <c r="D364" s="7"/>
      <c r="E364" s="7"/>
      <c r="F364" s="6"/>
      <c r="G364" s="6"/>
      <c r="H364" s="6"/>
      <c r="I364" s="6"/>
      <c r="J364" s="6"/>
      <c r="S364" s="206" t="s">
        <v>357</v>
      </c>
      <c r="U364" s="206">
        <v>136.1</v>
      </c>
    </row>
    <row r="365" ht="14.25" customHeight="1">
      <c r="A365" s="6"/>
      <c r="B365" s="7"/>
      <c r="C365" s="203"/>
      <c r="D365" s="7"/>
      <c r="E365" s="7"/>
      <c r="F365" s="6"/>
      <c r="G365" s="6"/>
      <c r="H365" s="6"/>
      <c r="I365" s="6"/>
      <c r="J365" s="6"/>
      <c r="S365" s="206" t="s">
        <v>654</v>
      </c>
      <c r="U365" s="206">
        <v>128.3</v>
      </c>
    </row>
    <row r="366" ht="14.25" customHeight="1">
      <c r="A366" s="6"/>
      <c r="B366" s="7"/>
      <c r="C366" s="203"/>
      <c r="D366" s="7"/>
      <c r="E366" s="7"/>
      <c r="F366" s="6"/>
      <c r="G366" s="6"/>
      <c r="H366" s="6"/>
      <c r="I366" s="6"/>
      <c r="J366" s="6"/>
      <c r="S366" s="206" t="s">
        <v>59</v>
      </c>
      <c r="U366" s="206">
        <v>134.6</v>
      </c>
    </row>
    <row r="367" ht="14.25" customHeight="1">
      <c r="A367" s="6"/>
      <c r="B367" s="7"/>
      <c r="C367" s="203"/>
      <c r="D367" s="7"/>
      <c r="E367" s="7"/>
      <c r="F367" s="6"/>
      <c r="G367" s="6"/>
      <c r="H367" s="6"/>
      <c r="I367" s="6"/>
      <c r="J367" s="6"/>
      <c r="S367" s="206" t="s">
        <v>655</v>
      </c>
      <c r="U367" s="206">
        <v>136.2</v>
      </c>
    </row>
    <row r="368" ht="14.25" customHeight="1">
      <c r="A368" s="6"/>
      <c r="B368" s="7"/>
      <c r="C368" s="203"/>
      <c r="D368" s="7"/>
      <c r="E368" s="7"/>
      <c r="F368" s="6"/>
      <c r="G368" s="6"/>
      <c r="H368" s="6"/>
      <c r="I368" s="6"/>
      <c r="J368" s="6"/>
      <c r="S368" s="206" t="s">
        <v>656</v>
      </c>
      <c r="U368" s="206">
        <v>137.4</v>
      </c>
    </row>
    <row r="369" ht="14.25" customHeight="1">
      <c r="A369" s="6"/>
      <c r="B369" s="7"/>
      <c r="C369" s="203"/>
      <c r="D369" s="7"/>
      <c r="E369" s="7"/>
      <c r="F369" s="6"/>
      <c r="G369" s="6"/>
      <c r="H369" s="6"/>
      <c r="I369" s="6"/>
      <c r="J369" s="6"/>
      <c r="S369" s="206" t="s">
        <v>657</v>
      </c>
      <c r="U369" s="206">
        <v>128.8</v>
      </c>
    </row>
    <row r="370" ht="14.25" customHeight="1">
      <c r="A370" s="6"/>
      <c r="B370" s="7"/>
      <c r="C370" s="203"/>
      <c r="D370" s="7"/>
      <c r="E370" s="7"/>
      <c r="F370" s="6"/>
      <c r="G370" s="6"/>
      <c r="H370" s="6"/>
      <c r="I370" s="6"/>
      <c r="J370" s="6"/>
      <c r="S370" s="206" t="s">
        <v>658</v>
      </c>
      <c r="U370" s="206">
        <v>133.4</v>
      </c>
    </row>
    <row r="371" ht="14.25" customHeight="1">
      <c r="A371" s="6"/>
      <c r="B371" s="7"/>
      <c r="C371" s="203"/>
      <c r="D371" s="7"/>
      <c r="E371" s="7"/>
      <c r="F371" s="6"/>
      <c r="G371" s="6"/>
      <c r="H371" s="6"/>
      <c r="I371" s="6"/>
      <c r="J371" s="6"/>
      <c r="S371" s="206" t="s">
        <v>659</v>
      </c>
      <c r="U371" s="206">
        <v>133.9</v>
      </c>
    </row>
    <row r="372" ht="14.25" customHeight="1">
      <c r="A372" s="6"/>
      <c r="B372" s="7"/>
      <c r="C372" s="203"/>
      <c r="D372" s="7"/>
      <c r="E372" s="7"/>
      <c r="F372" s="6"/>
      <c r="G372" s="6"/>
      <c r="H372" s="6"/>
      <c r="I372" s="6"/>
      <c r="J372" s="6"/>
      <c r="S372" s="206" t="s">
        <v>660</v>
      </c>
      <c r="U372" s="206">
        <v>133.2</v>
      </c>
    </row>
    <row r="373" ht="14.25" customHeight="1">
      <c r="A373" s="6"/>
      <c r="B373" s="7"/>
      <c r="C373" s="203"/>
      <c r="D373" s="7"/>
      <c r="E373" s="7"/>
      <c r="F373" s="6"/>
      <c r="G373" s="6"/>
      <c r="H373" s="6"/>
      <c r="I373" s="6"/>
      <c r="J373" s="6"/>
      <c r="S373" s="206" t="s">
        <v>116</v>
      </c>
      <c r="U373" s="206">
        <v>141.5</v>
      </c>
    </row>
    <row r="374" ht="14.25" customHeight="1">
      <c r="A374" s="6"/>
      <c r="B374" s="7"/>
      <c r="C374" s="203"/>
      <c r="D374" s="7"/>
      <c r="E374" s="7"/>
      <c r="F374" s="6"/>
      <c r="G374" s="6"/>
      <c r="H374" s="6"/>
      <c r="I374" s="6"/>
      <c r="J374" s="6"/>
      <c r="S374" s="206" t="s">
        <v>661</v>
      </c>
      <c r="U374" s="206">
        <v>139.0</v>
      </c>
    </row>
    <row r="375" ht="14.25" customHeight="1">
      <c r="A375" s="6"/>
      <c r="B375" s="7"/>
      <c r="C375" s="203"/>
      <c r="D375" s="7"/>
      <c r="E375" s="7"/>
      <c r="F375" s="6"/>
      <c r="G375" s="6"/>
      <c r="H375" s="6"/>
      <c r="I375" s="6"/>
      <c r="J375" s="6"/>
      <c r="S375" s="206" t="s">
        <v>662</v>
      </c>
      <c r="U375" s="206">
        <v>133.0</v>
      </c>
    </row>
    <row r="376" ht="14.25" customHeight="1">
      <c r="A376" s="6"/>
      <c r="B376" s="7"/>
      <c r="C376" s="203"/>
      <c r="D376" s="7"/>
      <c r="E376" s="7"/>
      <c r="F376" s="6"/>
      <c r="G376" s="6"/>
      <c r="H376" s="6"/>
      <c r="I376" s="6"/>
      <c r="J376" s="6"/>
      <c r="S376" s="206" t="s">
        <v>324</v>
      </c>
      <c r="U376" s="206">
        <v>129.2</v>
      </c>
    </row>
    <row r="377" ht="14.25" customHeight="1">
      <c r="A377" s="6"/>
      <c r="B377" s="7"/>
      <c r="C377" s="203"/>
      <c r="D377" s="7"/>
      <c r="E377" s="7"/>
      <c r="F377" s="6"/>
      <c r="G377" s="6"/>
      <c r="H377" s="6"/>
      <c r="I377" s="6"/>
      <c r="J377" s="6"/>
      <c r="S377" s="206" t="s">
        <v>70</v>
      </c>
      <c r="U377" s="206">
        <v>130.1</v>
      </c>
    </row>
    <row r="378" ht="14.25" customHeight="1">
      <c r="A378" s="6"/>
      <c r="B378" s="7"/>
      <c r="C378" s="203"/>
      <c r="D378" s="7"/>
      <c r="E378" s="7"/>
      <c r="F378" s="6"/>
      <c r="G378" s="6"/>
      <c r="H378" s="6"/>
      <c r="I378" s="6"/>
      <c r="J378" s="6"/>
      <c r="S378" s="206" t="s">
        <v>309</v>
      </c>
      <c r="U378" s="206">
        <v>132.9</v>
      </c>
    </row>
    <row r="379" ht="14.25" customHeight="1">
      <c r="A379" s="6"/>
      <c r="B379" s="7"/>
      <c r="C379" s="203"/>
      <c r="D379" s="7"/>
      <c r="E379" s="7"/>
      <c r="F379" s="6"/>
      <c r="G379" s="6"/>
      <c r="H379" s="6"/>
      <c r="I379" s="6"/>
      <c r="J379" s="6"/>
      <c r="S379" s="206" t="s">
        <v>74</v>
      </c>
      <c r="U379" s="206">
        <v>130.4</v>
      </c>
    </row>
    <row r="380" ht="14.25" customHeight="1">
      <c r="A380" s="6"/>
      <c r="B380" s="7"/>
      <c r="C380" s="203"/>
      <c r="D380" s="7"/>
      <c r="E380" s="7"/>
      <c r="F380" s="6"/>
      <c r="G380" s="6"/>
      <c r="H380" s="6"/>
      <c r="I380" s="6"/>
      <c r="J380" s="6"/>
      <c r="S380" s="206" t="s">
        <v>663</v>
      </c>
      <c r="U380" s="206">
        <v>126.6</v>
      </c>
    </row>
    <row r="381" ht="14.25" customHeight="1">
      <c r="A381" s="6"/>
      <c r="B381" s="7"/>
      <c r="C381" s="203"/>
      <c r="D381" s="7"/>
      <c r="E381" s="7"/>
      <c r="F381" s="6"/>
      <c r="G381" s="6"/>
      <c r="H381" s="6"/>
      <c r="I381" s="6"/>
      <c r="J381" s="6"/>
      <c r="S381" s="206" t="s">
        <v>462</v>
      </c>
      <c r="U381" s="206">
        <v>122.7</v>
      </c>
    </row>
    <row r="382" ht="14.25" customHeight="1">
      <c r="A382" s="6"/>
      <c r="B382" s="7"/>
      <c r="C382" s="203"/>
      <c r="D382" s="7"/>
      <c r="E382" s="7"/>
      <c r="F382" s="6"/>
      <c r="G382" s="6"/>
      <c r="H382" s="6"/>
      <c r="I382" s="6"/>
      <c r="J382" s="6"/>
      <c r="S382" s="206" t="s">
        <v>51</v>
      </c>
      <c r="U382" s="206">
        <v>125.0</v>
      </c>
    </row>
    <row r="383" ht="14.25" customHeight="1">
      <c r="A383" s="6"/>
      <c r="B383" s="7"/>
      <c r="C383" s="203"/>
      <c r="D383" s="7"/>
      <c r="E383" s="7"/>
      <c r="F383" s="6"/>
      <c r="G383" s="6"/>
      <c r="H383" s="6"/>
      <c r="I383" s="6"/>
      <c r="J383" s="6"/>
    </row>
    <row r="384" ht="14.25" customHeight="1">
      <c r="A384" s="6"/>
      <c r="B384" s="7"/>
      <c r="C384" s="203"/>
      <c r="D384" s="7"/>
      <c r="E384" s="7"/>
      <c r="F384" s="6"/>
      <c r="G384" s="6"/>
      <c r="H384" s="6"/>
      <c r="I384" s="6"/>
      <c r="J384" s="6"/>
    </row>
    <row r="385" ht="14.25" customHeight="1">
      <c r="A385" s="6"/>
      <c r="B385" s="7"/>
      <c r="C385" s="203"/>
      <c r="D385" s="7"/>
      <c r="E385" s="7"/>
      <c r="F385" s="6"/>
      <c r="G385" s="6"/>
      <c r="H385" s="6"/>
      <c r="I385" s="6"/>
      <c r="J385" s="6"/>
    </row>
    <row r="386" ht="14.25" customHeight="1">
      <c r="A386" s="6"/>
      <c r="B386" s="7"/>
      <c r="C386" s="203"/>
      <c r="D386" s="7"/>
      <c r="E386" s="7"/>
      <c r="F386" s="6"/>
      <c r="G386" s="6"/>
      <c r="H386" s="6"/>
      <c r="I386" s="6"/>
      <c r="J386" s="6"/>
    </row>
    <row r="387" ht="14.25" customHeight="1">
      <c r="A387" s="6"/>
      <c r="B387" s="7"/>
      <c r="C387" s="203"/>
      <c r="D387" s="7"/>
      <c r="E387" s="7"/>
      <c r="F387" s="6"/>
      <c r="G387" s="6"/>
      <c r="H387" s="6"/>
      <c r="I387" s="6"/>
      <c r="J387" s="6"/>
    </row>
    <row r="388" ht="14.25" customHeight="1">
      <c r="A388" s="6"/>
      <c r="B388" s="7"/>
      <c r="C388" s="203"/>
      <c r="D388" s="7"/>
      <c r="E388" s="7"/>
      <c r="F388" s="6"/>
      <c r="G388" s="6"/>
      <c r="H388" s="6"/>
      <c r="I388" s="6"/>
      <c r="J388" s="6"/>
    </row>
    <row r="389" ht="14.25" customHeight="1">
      <c r="A389" s="6"/>
      <c r="B389" s="7"/>
      <c r="C389" s="203"/>
      <c r="D389" s="7"/>
      <c r="E389" s="7"/>
      <c r="F389" s="6"/>
      <c r="G389" s="6"/>
      <c r="H389" s="6"/>
      <c r="I389" s="6"/>
      <c r="J389" s="6"/>
    </row>
    <row r="390" ht="14.25" customHeight="1">
      <c r="A390" s="6"/>
      <c r="B390" s="7"/>
      <c r="C390" s="203"/>
      <c r="D390" s="7"/>
      <c r="E390" s="7"/>
      <c r="F390" s="6"/>
      <c r="G390" s="6"/>
      <c r="H390" s="6"/>
      <c r="I390" s="6"/>
      <c r="J390" s="6"/>
    </row>
    <row r="391" ht="14.25" customHeight="1">
      <c r="A391" s="6"/>
      <c r="B391" s="7"/>
      <c r="C391" s="203"/>
      <c r="D391" s="7"/>
      <c r="E391" s="7"/>
      <c r="F391" s="6"/>
      <c r="G391" s="6"/>
      <c r="H391" s="6"/>
      <c r="I391" s="6"/>
      <c r="J391" s="6"/>
    </row>
    <row r="392" ht="14.25" customHeight="1">
      <c r="A392" s="6"/>
      <c r="B392" s="7"/>
      <c r="C392" s="203"/>
      <c r="D392" s="7"/>
      <c r="E392" s="7"/>
      <c r="F392" s="6"/>
      <c r="G392" s="6"/>
      <c r="H392" s="6"/>
      <c r="I392" s="6"/>
      <c r="J392" s="6"/>
    </row>
    <row r="393" ht="14.25" customHeight="1">
      <c r="A393" s="6"/>
      <c r="B393" s="7"/>
      <c r="C393" s="203"/>
      <c r="D393" s="7"/>
      <c r="E393" s="7"/>
      <c r="F393" s="6"/>
      <c r="G393" s="6"/>
      <c r="H393" s="6"/>
      <c r="I393" s="6"/>
      <c r="J393" s="6"/>
    </row>
    <row r="394" ht="14.25" customHeight="1">
      <c r="A394" s="6"/>
      <c r="B394" s="7"/>
      <c r="C394" s="203"/>
      <c r="D394" s="7"/>
      <c r="E394" s="7"/>
      <c r="F394" s="6"/>
      <c r="G394" s="6"/>
      <c r="H394" s="6"/>
      <c r="I394" s="6"/>
      <c r="J394" s="6"/>
    </row>
    <row r="395" ht="14.25" customHeight="1">
      <c r="A395" s="6"/>
      <c r="B395" s="7"/>
      <c r="C395" s="203"/>
      <c r="D395" s="7"/>
      <c r="E395" s="7"/>
      <c r="F395" s="6"/>
      <c r="G395" s="6"/>
      <c r="H395" s="6"/>
      <c r="I395" s="6"/>
      <c r="J395" s="6"/>
    </row>
    <row r="396" ht="14.25" customHeight="1">
      <c r="A396" s="6"/>
      <c r="B396" s="7"/>
      <c r="C396" s="203"/>
      <c r="D396" s="7"/>
      <c r="E396" s="7"/>
      <c r="F396" s="6"/>
      <c r="G396" s="6"/>
      <c r="H396" s="6"/>
      <c r="I396" s="6"/>
      <c r="J396" s="6"/>
    </row>
    <row r="397" ht="14.25" customHeight="1">
      <c r="A397" s="6"/>
      <c r="B397" s="7"/>
      <c r="C397" s="203"/>
      <c r="D397" s="7"/>
      <c r="E397" s="7"/>
      <c r="F397" s="6"/>
      <c r="G397" s="6"/>
      <c r="H397" s="6"/>
      <c r="I397" s="6"/>
      <c r="J397" s="6"/>
    </row>
    <row r="398" ht="14.25" customHeight="1">
      <c r="A398" s="6"/>
      <c r="B398" s="7"/>
      <c r="C398" s="203"/>
      <c r="D398" s="7"/>
      <c r="E398" s="7"/>
      <c r="F398" s="6"/>
      <c r="G398" s="6"/>
      <c r="H398" s="6"/>
      <c r="I398" s="6"/>
      <c r="J398" s="6"/>
    </row>
    <row r="399" ht="14.25" customHeight="1">
      <c r="A399" s="6"/>
      <c r="B399" s="7"/>
      <c r="C399" s="203"/>
      <c r="D399" s="7"/>
      <c r="E399" s="7"/>
      <c r="F399" s="6"/>
      <c r="G399" s="6"/>
      <c r="H399" s="6"/>
      <c r="I399" s="6"/>
      <c r="J399" s="6"/>
    </row>
    <row r="400" ht="14.25" customHeight="1">
      <c r="A400" s="6"/>
      <c r="B400" s="7"/>
      <c r="C400" s="203"/>
      <c r="D400" s="7"/>
      <c r="E400" s="7"/>
      <c r="F400" s="6"/>
      <c r="G400" s="6"/>
      <c r="H400" s="6"/>
      <c r="I400" s="6"/>
      <c r="J400" s="6"/>
    </row>
    <row r="401" ht="14.25" customHeight="1">
      <c r="A401" s="6"/>
      <c r="B401" s="7"/>
      <c r="C401" s="203"/>
      <c r="D401" s="7"/>
      <c r="E401" s="7"/>
      <c r="F401" s="6"/>
      <c r="G401" s="6"/>
      <c r="H401" s="6"/>
      <c r="I401" s="6"/>
      <c r="J401" s="6"/>
    </row>
    <row r="402" ht="14.25" customHeight="1">
      <c r="A402" s="6"/>
      <c r="B402" s="7"/>
      <c r="C402" s="203"/>
      <c r="D402" s="7"/>
      <c r="E402" s="7"/>
      <c r="F402" s="6"/>
      <c r="G402" s="6"/>
      <c r="H402" s="6"/>
      <c r="I402" s="6"/>
      <c r="J402" s="6"/>
    </row>
    <row r="403" ht="14.25" customHeight="1">
      <c r="A403" s="6"/>
      <c r="B403" s="7"/>
      <c r="C403" s="203"/>
      <c r="D403" s="7"/>
      <c r="E403" s="7"/>
      <c r="F403" s="6"/>
      <c r="G403" s="6"/>
      <c r="H403" s="6"/>
      <c r="I403" s="6"/>
      <c r="J403" s="6"/>
    </row>
    <row r="404" ht="14.25" customHeight="1">
      <c r="A404" s="6"/>
      <c r="B404" s="7"/>
      <c r="C404" s="203"/>
      <c r="D404" s="7"/>
      <c r="E404" s="7"/>
      <c r="F404" s="6"/>
      <c r="G404" s="6"/>
      <c r="H404" s="6"/>
      <c r="I404" s="6"/>
      <c r="J404" s="6"/>
    </row>
    <row r="405" ht="14.25" customHeight="1">
      <c r="A405" s="6"/>
      <c r="B405" s="7"/>
      <c r="C405" s="203"/>
      <c r="D405" s="7"/>
      <c r="E405" s="7"/>
      <c r="F405" s="6"/>
      <c r="G405" s="6"/>
      <c r="H405" s="6"/>
      <c r="I405" s="6"/>
      <c r="J405" s="6"/>
    </row>
    <row r="406" ht="14.25" customHeight="1">
      <c r="A406" s="6"/>
      <c r="B406" s="7"/>
      <c r="C406" s="203"/>
      <c r="D406" s="7"/>
      <c r="E406" s="7"/>
      <c r="F406" s="6"/>
      <c r="G406" s="6"/>
      <c r="H406" s="6"/>
      <c r="I406" s="6"/>
      <c r="J406" s="6"/>
    </row>
    <row r="407" ht="14.25" customHeight="1">
      <c r="A407" s="6"/>
      <c r="B407" s="7"/>
      <c r="C407" s="203"/>
      <c r="D407" s="7"/>
      <c r="E407" s="7"/>
      <c r="F407" s="6"/>
      <c r="G407" s="6"/>
      <c r="H407" s="6"/>
      <c r="I407" s="6"/>
      <c r="J407" s="6"/>
    </row>
    <row r="408" ht="14.25" customHeight="1">
      <c r="A408" s="6"/>
      <c r="B408" s="7"/>
      <c r="C408" s="203"/>
      <c r="D408" s="7"/>
      <c r="E408" s="7"/>
      <c r="F408" s="6"/>
      <c r="G408" s="6"/>
      <c r="H408" s="6"/>
      <c r="I408" s="6"/>
      <c r="J408" s="6"/>
    </row>
    <row r="409" ht="14.25" customHeight="1">
      <c r="A409" s="6"/>
      <c r="B409" s="7"/>
      <c r="C409" s="203"/>
      <c r="D409" s="7"/>
      <c r="E409" s="7"/>
      <c r="F409" s="6"/>
      <c r="G409" s="6"/>
      <c r="H409" s="6"/>
      <c r="I409" s="6"/>
      <c r="J409" s="6"/>
    </row>
    <row r="410" ht="14.25" customHeight="1">
      <c r="A410" s="6"/>
      <c r="B410" s="7"/>
      <c r="C410" s="203"/>
      <c r="D410" s="7"/>
      <c r="E410" s="7"/>
      <c r="F410" s="6"/>
      <c r="G410" s="6"/>
      <c r="H410" s="6"/>
      <c r="I410" s="6"/>
      <c r="J410" s="6"/>
    </row>
    <row r="411" ht="14.25" customHeight="1">
      <c r="A411" s="6"/>
      <c r="B411" s="7"/>
      <c r="C411" s="203"/>
      <c r="D411" s="7"/>
      <c r="E411" s="7"/>
      <c r="F411" s="6"/>
      <c r="G411" s="6"/>
      <c r="H411" s="6"/>
      <c r="I411" s="6"/>
      <c r="J411" s="6"/>
    </row>
    <row r="412" ht="14.25" customHeight="1">
      <c r="A412" s="6"/>
      <c r="B412" s="7"/>
      <c r="C412" s="203"/>
      <c r="D412" s="7"/>
      <c r="E412" s="7"/>
      <c r="F412" s="6"/>
      <c r="G412" s="6"/>
      <c r="H412" s="6"/>
      <c r="I412" s="6"/>
      <c r="J412" s="6"/>
    </row>
    <row r="413" ht="14.25" customHeight="1">
      <c r="A413" s="6"/>
      <c r="B413" s="7"/>
      <c r="C413" s="203"/>
      <c r="D413" s="7"/>
      <c r="E413" s="7"/>
      <c r="F413" s="6"/>
      <c r="G413" s="6"/>
      <c r="H413" s="6"/>
      <c r="I413" s="6"/>
      <c r="J413" s="6"/>
    </row>
    <row r="414" ht="14.25" customHeight="1">
      <c r="A414" s="6"/>
      <c r="B414" s="7"/>
      <c r="C414" s="203"/>
      <c r="D414" s="7"/>
      <c r="E414" s="7"/>
      <c r="F414" s="6"/>
      <c r="G414" s="6"/>
      <c r="H414" s="6"/>
      <c r="I414" s="6"/>
      <c r="J414" s="6"/>
    </row>
    <row r="415" ht="14.25" customHeight="1">
      <c r="A415" s="6"/>
      <c r="B415" s="7"/>
      <c r="C415" s="203"/>
      <c r="D415" s="7"/>
      <c r="E415" s="7"/>
      <c r="F415" s="6"/>
      <c r="G415" s="6"/>
      <c r="H415" s="6"/>
      <c r="I415" s="6"/>
      <c r="J415" s="6"/>
    </row>
    <row r="416" ht="14.25" customHeight="1">
      <c r="A416" s="6"/>
      <c r="B416" s="7"/>
      <c r="C416" s="203"/>
      <c r="D416" s="7"/>
      <c r="E416" s="7"/>
      <c r="F416" s="6"/>
      <c r="G416" s="6"/>
      <c r="H416" s="6"/>
      <c r="I416" s="6"/>
      <c r="J416" s="6"/>
    </row>
    <row r="417" ht="14.25" customHeight="1">
      <c r="A417" s="6"/>
      <c r="B417" s="7"/>
      <c r="C417" s="203"/>
      <c r="D417" s="7"/>
      <c r="E417" s="7"/>
      <c r="F417" s="6"/>
      <c r="G417" s="6"/>
      <c r="H417" s="6"/>
      <c r="I417" s="6"/>
      <c r="J417" s="6"/>
    </row>
    <row r="418" ht="14.25" customHeight="1">
      <c r="A418" s="6"/>
      <c r="B418" s="7"/>
      <c r="C418" s="203"/>
      <c r="D418" s="7"/>
      <c r="E418" s="7"/>
      <c r="F418" s="6"/>
      <c r="G418" s="6"/>
      <c r="H418" s="6"/>
      <c r="I418" s="6"/>
      <c r="J418" s="6"/>
    </row>
    <row r="419" ht="14.25" customHeight="1">
      <c r="A419" s="6"/>
      <c r="B419" s="7"/>
      <c r="C419" s="203"/>
      <c r="D419" s="7"/>
      <c r="E419" s="7"/>
      <c r="F419" s="6"/>
      <c r="G419" s="6"/>
      <c r="H419" s="6"/>
      <c r="I419" s="6"/>
      <c r="J419" s="6"/>
    </row>
    <row r="420" ht="14.25" customHeight="1">
      <c r="A420" s="6"/>
      <c r="B420" s="7"/>
      <c r="C420" s="203"/>
      <c r="D420" s="7"/>
      <c r="E420" s="7"/>
      <c r="F420" s="6"/>
      <c r="G420" s="6"/>
      <c r="H420" s="6"/>
      <c r="I420" s="6"/>
      <c r="J420" s="6"/>
    </row>
    <row r="421" ht="14.25" customHeight="1">
      <c r="A421" s="6"/>
      <c r="B421" s="7"/>
      <c r="C421" s="203"/>
      <c r="D421" s="7"/>
      <c r="E421" s="7"/>
      <c r="F421" s="6"/>
      <c r="G421" s="6"/>
      <c r="H421" s="6"/>
      <c r="I421" s="6"/>
      <c r="J421" s="6"/>
    </row>
    <row r="422" ht="14.25" customHeight="1">
      <c r="A422" s="6"/>
      <c r="B422" s="7"/>
      <c r="C422" s="203"/>
      <c r="D422" s="7"/>
      <c r="E422" s="7"/>
      <c r="F422" s="6"/>
      <c r="G422" s="6"/>
      <c r="H422" s="6"/>
      <c r="I422" s="6"/>
      <c r="J422" s="6"/>
    </row>
    <row r="423" ht="14.25" customHeight="1">
      <c r="A423" s="6"/>
      <c r="B423" s="7"/>
      <c r="C423" s="203"/>
      <c r="D423" s="7"/>
      <c r="E423" s="7"/>
      <c r="F423" s="6"/>
      <c r="G423" s="6"/>
      <c r="H423" s="6"/>
      <c r="I423" s="6"/>
      <c r="J423" s="6"/>
    </row>
    <row r="424" ht="14.25" customHeight="1">
      <c r="A424" s="6"/>
      <c r="B424" s="7"/>
      <c r="C424" s="203"/>
      <c r="D424" s="7"/>
      <c r="E424" s="7"/>
      <c r="F424" s="6"/>
      <c r="G424" s="6"/>
      <c r="H424" s="6"/>
      <c r="I424" s="6"/>
      <c r="J424" s="6"/>
    </row>
    <row r="425" ht="14.25" customHeight="1">
      <c r="A425" s="6"/>
      <c r="B425" s="7"/>
      <c r="C425" s="203"/>
      <c r="D425" s="7"/>
      <c r="E425" s="7"/>
      <c r="F425" s="6"/>
      <c r="G425" s="6"/>
      <c r="H425" s="6"/>
      <c r="I425" s="6"/>
      <c r="J425" s="6"/>
    </row>
    <row r="426" ht="14.25" customHeight="1">
      <c r="A426" s="6"/>
      <c r="B426" s="7"/>
      <c r="C426" s="203"/>
      <c r="D426" s="7"/>
      <c r="E426" s="7"/>
      <c r="F426" s="6"/>
      <c r="G426" s="6"/>
      <c r="H426" s="6"/>
      <c r="I426" s="6"/>
      <c r="J426" s="6"/>
    </row>
    <row r="427" ht="14.25" customHeight="1">
      <c r="A427" s="6"/>
      <c r="B427" s="7"/>
      <c r="C427" s="203"/>
      <c r="D427" s="7"/>
      <c r="E427" s="7"/>
      <c r="F427" s="6"/>
      <c r="G427" s="6"/>
      <c r="H427" s="6"/>
      <c r="I427" s="6"/>
      <c r="J427" s="6"/>
    </row>
    <row r="428" ht="14.25" customHeight="1">
      <c r="A428" s="6"/>
      <c r="B428" s="7"/>
      <c r="C428" s="203"/>
      <c r="D428" s="7"/>
      <c r="E428" s="7"/>
      <c r="F428" s="6"/>
      <c r="G428" s="6"/>
      <c r="H428" s="6"/>
      <c r="I428" s="6"/>
      <c r="J428" s="6"/>
    </row>
    <row r="429" ht="14.25" customHeight="1">
      <c r="A429" s="6"/>
      <c r="B429" s="7"/>
      <c r="C429" s="203"/>
      <c r="D429" s="7"/>
      <c r="E429" s="7"/>
      <c r="F429" s="6"/>
      <c r="G429" s="6"/>
      <c r="H429" s="6"/>
      <c r="I429" s="6"/>
      <c r="J429" s="6"/>
    </row>
    <row r="430" ht="14.25" customHeight="1">
      <c r="A430" s="6"/>
      <c r="B430" s="7"/>
      <c r="C430" s="203"/>
      <c r="D430" s="7"/>
      <c r="E430" s="7"/>
      <c r="F430" s="6"/>
      <c r="G430" s="6"/>
      <c r="H430" s="6"/>
      <c r="I430" s="6"/>
      <c r="J430" s="6"/>
    </row>
    <row r="431" ht="14.25" customHeight="1">
      <c r="A431" s="6"/>
      <c r="B431" s="7"/>
      <c r="C431" s="203"/>
      <c r="D431" s="7"/>
      <c r="E431" s="7"/>
      <c r="F431" s="6"/>
      <c r="G431" s="6"/>
      <c r="H431" s="6"/>
      <c r="I431" s="6"/>
      <c r="J431" s="6"/>
    </row>
    <row r="432" ht="14.25" customHeight="1">
      <c r="A432" s="6"/>
      <c r="B432" s="7"/>
      <c r="C432" s="203"/>
      <c r="D432" s="7"/>
      <c r="E432" s="7"/>
      <c r="F432" s="6"/>
      <c r="G432" s="6"/>
      <c r="H432" s="6"/>
      <c r="I432" s="6"/>
      <c r="J432" s="6"/>
    </row>
    <row r="433" ht="14.25" customHeight="1">
      <c r="A433" s="6"/>
      <c r="B433" s="7"/>
      <c r="C433" s="203"/>
      <c r="D433" s="7"/>
      <c r="E433" s="7"/>
      <c r="F433" s="6"/>
      <c r="G433" s="6"/>
      <c r="H433" s="6"/>
      <c r="I433" s="6"/>
      <c r="J433" s="6"/>
    </row>
    <row r="434" ht="14.25" customHeight="1">
      <c r="A434" s="6"/>
      <c r="B434" s="7"/>
      <c r="C434" s="203"/>
      <c r="D434" s="7"/>
      <c r="E434" s="7"/>
      <c r="F434" s="6"/>
      <c r="G434" s="6"/>
      <c r="H434" s="6"/>
      <c r="I434" s="6"/>
      <c r="J434" s="6"/>
    </row>
    <row r="435" ht="14.25" customHeight="1">
      <c r="A435" s="6"/>
      <c r="B435" s="7"/>
      <c r="C435" s="203"/>
      <c r="D435" s="7"/>
      <c r="E435" s="7"/>
      <c r="F435" s="6"/>
      <c r="G435" s="6"/>
      <c r="H435" s="6"/>
      <c r="I435" s="6"/>
      <c r="J435" s="6"/>
    </row>
    <row r="436" ht="14.25" customHeight="1">
      <c r="A436" s="6"/>
      <c r="B436" s="7"/>
      <c r="C436" s="203"/>
      <c r="D436" s="7"/>
      <c r="E436" s="7"/>
      <c r="F436" s="6"/>
      <c r="G436" s="6"/>
      <c r="H436" s="6"/>
      <c r="I436" s="6"/>
      <c r="J436" s="6"/>
    </row>
    <row r="437" ht="14.25" customHeight="1">
      <c r="A437" s="6"/>
      <c r="B437" s="7"/>
      <c r="C437" s="203"/>
      <c r="D437" s="7"/>
      <c r="E437" s="7"/>
      <c r="F437" s="6"/>
      <c r="G437" s="6"/>
      <c r="H437" s="6"/>
      <c r="I437" s="6"/>
      <c r="J437" s="6"/>
    </row>
    <row r="438" ht="14.25" customHeight="1">
      <c r="A438" s="6"/>
      <c r="B438" s="7"/>
      <c r="C438" s="203"/>
      <c r="D438" s="7"/>
      <c r="E438" s="7"/>
      <c r="F438" s="6"/>
      <c r="G438" s="6"/>
      <c r="H438" s="6"/>
      <c r="I438" s="6"/>
      <c r="J438" s="6"/>
    </row>
    <row r="439" ht="14.25" customHeight="1">
      <c r="A439" s="6"/>
      <c r="B439" s="7"/>
      <c r="C439" s="203"/>
      <c r="D439" s="7"/>
      <c r="E439" s="7"/>
      <c r="F439" s="6"/>
      <c r="G439" s="6"/>
      <c r="H439" s="6"/>
      <c r="I439" s="6"/>
      <c r="J439" s="6"/>
    </row>
    <row r="440" ht="14.25" customHeight="1">
      <c r="A440" s="6"/>
      <c r="B440" s="7"/>
      <c r="C440" s="203"/>
      <c r="D440" s="7"/>
      <c r="E440" s="7"/>
      <c r="F440" s="6"/>
      <c r="G440" s="6"/>
      <c r="H440" s="6"/>
      <c r="I440" s="6"/>
      <c r="J440" s="6"/>
    </row>
    <row r="441" ht="14.25" customHeight="1">
      <c r="A441" s="6"/>
      <c r="B441" s="7"/>
      <c r="C441" s="203"/>
      <c r="D441" s="7"/>
      <c r="E441" s="7"/>
      <c r="F441" s="6"/>
      <c r="G441" s="6"/>
      <c r="H441" s="6"/>
      <c r="I441" s="6"/>
      <c r="J441" s="6"/>
    </row>
    <row r="442" ht="14.25" customHeight="1">
      <c r="A442" s="6"/>
      <c r="B442" s="7"/>
      <c r="C442" s="203"/>
      <c r="D442" s="7"/>
      <c r="E442" s="7"/>
      <c r="F442" s="6"/>
      <c r="G442" s="6"/>
      <c r="H442" s="6"/>
      <c r="I442" s="6"/>
      <c r="J442" s="6"/>
    </row>
    <row r="443" ht="14.25" customHeight="1">
      <c r="A443" s="6"/>
      <c r="B443" s="7"/>
      <c r="C443" s="203"/>
      <c r="D443" s="7"/>
      <c r="E443" s="7"/>
      <c r="F443" s="6"/>
      <c r="G443" s="6"/>
      <c r="H443" s="6"/>
      <c r="I443" s="6"/>
      <c r="J443" s="6"/>
    </row>
    <row r="444" ht="14.25" customHeight="1">
      <c r="A444" s="6"/>
      <c r="B444" s="7"/>
      <c r="C444" s="203"/>
      <c r="D444" s="7"/>
      <c r="E444" s="7"/>
      <c r="F444" s="6"/>
      <c r="G444" s="6"/>
      <c r="H444" s="6"/>
      <c r="I444" s="6"/>
      <c r="J444" s="6"/>
    </row>
    <row r="445" ht="14.25" customHeight="1">
      <c r="A445" s="6"/>
      <c r="B445" s="7"/>
      <c r="C445" s="203"/>
      <c r="D445" s="7"/>
      <c r="E445" s="7"/>
      <c r="F445" s="6"/>
      <c r="G445" s="6"/>
      <c r="H445" s="6"/>
      <c r="I445" s="6"/>
      <c r="J445" s="6"/>
    </row>
    <row r="446" ht="14.25" customHeight="1">
      <c r="A446" s="6"/>
      <c r="B446" s="7"/>
      <c r="C446" s="203"/>
      <c r="D446" s="7"/>
      <c r="E446" s="7"/>
      <c r="F446" s="6"/>
      <c r="G446" s="6"/>
      <c r="H446" s="6"/>
      <c r="I446" s="6"/>
      <c r="J446" s="6"/>
    </row>
    <row r="447" ht="14.25" customHeight="1">
      <c r="A447" s="6"/>
      <c r="B447" s="7"/>
      <c r="C447" s="203"/>
      <c r="D447" s="7"/>
      <c r="E447" s="7"/>
      <c r="F447" s="6"/>
      <c r="G447" s="6"/>
      <c r="H447" s="6"/>
      <c r="I447" s="6"/>
      <c r="J447" s="6"/>
    </row>
    <row r="448" ht="14.25" customHeight="1">
      <c r="A448" s="6"/>
      <c r="B448" s="7"/>
      <c r="C448" s="203"/>
      <c r="D448" s="7"/>
      <c r="E448" s="7"/>
      <c r="F448" s="6"/>
      <c r="G448" s="6"/>
      <c r="H448" s="6"/>
      <c r="I448" s="6"/>
      <c r="J448" s="6"/>
    </row>
    <row r="449" ht="14.25" customHeight="1">
      <c r="A449" s="6"/>
      <c r="B449" s="7"/>
      <c r="C449" s="203"/>
      <c r="D449" s="7"/>
      <c r="E449" s="7"/>
      <c r="F449" s="6"/>
      <c r="G449" s="6"/>
      <c r="H449" s="6"/>
      <c r="I449" s="6"/>
      <c r="J449" s="6"/>
    </row>
    <row r="450" ht="14.25" customHeight="1">
      <c r="A450" s="6"/>
      <c r="B450" s="7"/>
      <c r="C450" s="203"/>
      <c r="D450" s="7"/>
      <c r="E450" s="7"/>
      <c r="F450" s="6"/>
      <c r="G450" s="6"/>
      <c r="H450" s="6"/>
      <c r="I450" s="6"/>
      <c r="J450" s="6"/>
    </row>
    <row r="451" ht="14.25" customHeight="1">
      <c r="A451" s="6"/>
      <c r="B451" s="7"/>
      <c r="C451" s="203"/>
      <c r="D451" s="7"/>
      <c r="E451" s="7"/>
      <c r="F451" s="6"/>
      <c r="G451" s="6"/>
      <c r="H451" s="6"/>
      <c r="I451" s="6"/>
      <c r="J451" s="6"/>
    </row>
    <row r="452" ht="14.25" customHeight="1">
      <c r="A452" s="6"/>
      <c r="B452" s="7"/>
      <c r="C452" s="203"/>
      <c r="D452" s="7"/>
      <c r="E452" s="7"/>
      <c r="F452" s="6"/>
      <c r="G452" s="6"/>
      <c r="H452" s="6"/>
      <c r="I452" s="6"/>
      <c r="J452" s="6"/>
    </row>
    <row r="453" ht="14.25" customHeight="1">
      <c r="A453" s="6"/>
      <c r="B453" s="7"/>
      <c r="C453" s="203"/>
      <c r="D453" s="7"/>
      <c r="E453" s="7"/>
      <c r="F453" s="6"/>
      <c r="G453" s="6"/>
      <c r="H453" s="6"/>
      <c r="I453" s="6"/>
      <c r="J453" s="6"/>
    </row>
    <row r="454" ht="14.25" customHeight="1">
      <c r="A454" s="6"/>
      <c r="B454" s="7"/>
      <c r="C454" s="203"/>
      <c r="D454" s="7"/>
      <c r="E454" s="7"/>
      <c r="F454" s="6"/>
      <c r="G454" s="6"/>
      <c r="H454" s="6"/>
      <c r="I454" s="6"/>
      <c r="J454" s="6"/>
    </row>
    <row r="455" ht="14.25" customHeight="1">
      <c r="A455" s="6"/>
      <c r="B455" s="7"/>
      <c r="C455" s="203"/>
      <c r="D455" s="7"/>
      <c r="E455" s="7"/>
      <c r="F455" s="6"/>
      <c r="G455" s="6"/>
      <c r="H455" s="6"/>
      <c r="I455" s="6"/>
      <c r="J455" s="6"/>
    </row>
    <row r="456" ht="14.25" customHeight="1">
      <c r="A456" s="6"/>
      <c r="B456" s="7"/>
      <c r="C456" s="203"/>
      <c r="D456" s="7"/>
      <c r="E456" s="7"/>
      <c r="F456" s="6"/>
      <c r="G456" s="6"/>
      <c r="H456" s="6"/>
      <c r="I456" s="6"/>
      <c r="J456" s="6"/>
    </row>
    <row r="457" ht="14.25" customHeight="1">
      <c r="A457" s="6"/>
      <c r="B457" s="7"/>
      <c r="C457" s="203"/>
      <c r="D457" s="7"/>
      <c r="E457" s="7"/>
      <c r="F457" s="6"/>
      <c r="G457" s="6"/>
      <c r="H457" s="6"/>
      <c r="I457" s="6"/>
      <c r="J457" s="6"/>
    </row>
    <row r="458" ht="14.25" customHeight="1">
      <c r="A458" s="6"/>
      <c r="B458" s="7"/>
      <c r="C458" s="203"/>
      <c r="D458" s="7"/>
      <c r="E458" s="7"/>
      <c r="F458" s="6"/>
      <c r="G458" s="6"/>
      <c r="H458" s="6"/>
      <c r="I458" s="6"/>
      <c r="J458" s="6"/>
    </row>
    <row r="459" ht="14.25" customHeight="1">
      <c r="A459" s="6"/>
      <c r="B459" s="7"/>
      <c r="C459" s="203"/>
      <c r="D459" s="7"/>
      <c r="E459" s="7"/>
      <c r="F459" s="6"/>
      <c r="G459" s="6"/>
      <c r="H459" s="6"/>
      <c r="I459" s="6"/>
      <c r="J459" s="6"/>
    </row>
    <row r="460" ht="14.25" customHeight="1">
      <c r="A460" s="6"/>
      <c r="B460" s="7"/>
      <c r="C460" s="203"/>
      <c r="D460" s="7"/>
      <c r="E460" s="7"/>
      <c r="F460" s="6"/>
      <c r="G460" s="6"/>
      <c r="H460" s="6"/>
      <c r="I460" s="6"/>
      <c r="J460" s="6"/>
    </row>
    <row r="461" ht="14.25" customHeight="1">
      <c r="A461" s="6"/>
      <c r="B461" s="7"/>
      <c r="C461" s="203"/>
      <c r="D461" s="7"/>
      <c r="E461" s="7"/>
      <c r="F461" s="6"/>
      <c r="G461" s="6"/>
      <c r="H461" s="6"/>
      <c r="I461" s="6"/>
      <c r="J461" s="6"/>
    </row>
    <row r="462" ht="14.25" customHeight="1">
      <c r="A462" s="6"/>
      <c r="B462" s="7"/>
      <c r="C462" s="203"/>
      <c r="D462" s="7"/>
      <c r="E462" s="7"/>
      <c r="F462" s="6"/>
      <c r="G462" s="6"/>
      <c r="H462" s="6"/>
      <c r="I462" s="6"/>
      <c r="J462" s="6"/>
    </row>
    <row r="463" ht="14.25" customHeight="1">
      <c r="A463" s="6"/>
      <c r="B463" s="7"/>
      <c r="C463" s="203"/>
      <c r="D463" s="7"/>
      <c r="E463" s="7"/>
      <c r="F463" s="6"/>
      <c r="G463" s="6"/>
      <c r="H463" s="6"/>
      <c r="I463" s="6"/>
      <c r="J463" s="6"/>
    </row>
    <row r="464" ht="14.25" customHeight="1">
      <c r="A464" s="6"/>
      <c r="B464" s="7"/>
      <c r="C464" s="203"/>
      <c r="D464" s="7"/>
      <c r="E464" s="7"/>
      <c r="F464" s="6"/>
      <c r="G464" s="6"/>
      <c r="H464" s="6"/>
      <c r="I464" s="6"/>
      <c r="J464" s="6"/>
    </row>
    <row r="465" ht="14.25" customHeight="1">
      <c r="A465" s="6"/>
      <c r="B465" s="7"/>
      <c r="C465" s="203"/>
      <c r="D465" s="7"/>
      <c r="E465" s="7"/>
      <c r="F465" s="6"/>
      <c r="G465" s="6"/>
      <c r="H465" s="6"/>
      <c r="I465" s="6"/>
      <c r="J465" s="6"/>
    </row>
    <row r="466" ht="14.25" customHeight="1">
      <c r="A466" s="6"/>
      <c r="B466" s="7"/>
      <c r="C466" s="203"/>
      <c r="D466" s="7"/>
      <c r="E466" s="7"/>
      <c r="F466" s="6"/>
      <c r="G466" s="6"/>
      <c r="H466" s="6"/>
      <c r="I466" s="6"/>
      <c r="J466" s="6"/>
    </row>
    <row r="467" ht="14.25" customHeight="1">
      <c r="A467" s="6"/>
      <c r="B467" s="7"/>
      <c r="C467" s="203"/>
      <c r="D467" s="7"/>
      <c r="E467" s="7"/>
      <c r="F467" s="6"/>
      <c r="G467" s="6"/>
      <c r="H467" s="6"/>
      <c r="I467" s="6"/>
      <c r="J467" s="6"/>
    </row>
    <row r="468" ht="14.25" customHeight="1">
      <c r="A468" s="6"/>
      <c r="B468" s="7"/>
      <c r="C468" s="203"/>
      <c r="D468" s="7"/>
      <c r="E468" s="7"/>
      <c r="F468" s="6"/>
      <c r="G468" s="6"/>
      <c r="H468" s="6"/>
      <c r="I468" s="6"/>
      <c r="J468" s="6"/>
    </row>
    <row r="469" ht="14.25" customHeight="1">
      <c r="A469" s="6"/>
      <c r="B469" s="7"/>
      <c r="C469" s="203"/>
      <c r="D469" s="7"/>
      <c r="E469" s="7"/>
      <c r="F469" s="6"/>
      <c r="G469" s="6"/>
      <c r="H469" s="6"/>
      <c r="I469" s="6"/>
      <c r="J469" s="6"/>
    </row>
    <row r="470" ht="14.25" customHeight="1">
      <c r="A470" s="6"/>
      <c r="B470" s="7"/>
      <c r="C470" s="203"/>
      <c r="D470" s="7"/>
      <c r="E470" s="7"/>
      <c r="F470" s="6"/>
      <c r="G470" s="6"/>
      <c r="H470" s="6"/>
      <c r="I470" s="6"/>
      <c r="J470" s="6"/>
    </row>
    <row r="471" ht="14.25" customHeight="1">
      <c r="A471" s="6"/>
      <c r="B471" s="7"/>
      <c r="C471" s="203"/>
      <c r="D471" s="7"/>
      <c r="E471" s="7"/>
      <c r="F471" s="6"/>
      <c r="G471" s="6"/>
      <c r="H471" s="6"/>
      <c r="I471" s="6"/>
      <c r="J471" s="6"/>
    </row>
    <row r="472" ht="14.25" customHeight="1">
      <c r="A472" s="6"/>
      <c r="B472" s="7"/>
      <c r="C472" s="7"/>
      <c r="D472" s="7"/>
      <c r="E472" s="7"/>
      <c r="F472" s="6"/>
      <c r="G472" s="6"/>
      <c r="H472" s="6"/>
      <c r="I472" s="6"/>
      <c r="J472" s="6"/>
    </row>
    <row r="473" ht="14.25" customHeight="1">
      <c r="A473" s="6"/>
      <c r="B473" s="7"/>
      <c r="C473" s="7"/>
      <c r="D473" s="7"/>
      <c r="E473" s="7"/>
      <c r="F473" s="6"/>
      <c r="G473" s="6"/>
      <c r="H473" s="6"/>
      <c r="I473" s="6"/>
      <c r="J473" s="6"/>
    </row>
    <row r="474" ht="14.25" customHeight="1">
      <c r="A474" s="6"/>
      <c r="B474" s="7"/>
      <c r="C474" s="7"/>
      <c r="D474" s="7"/>
      <c r="E474" s="7"/>
      <c r="F474" s="6"/>
      <c r="G474" s="6"/>
      <c r="H474" s="6"/>
      <c r="I474" s="6"/>
      <c r="J474" s="6"/>
    </row>
    <row r="475" ht="14.25" customHeight="1">
      <c r="A475" s="6"/>
      <c r="B475" s="7"/>
      <c r="C475" s="7"/>
      <c r="D475" s="7"/>
      <c r="E475" s="7"/>
      <c r="F475" s="6"/>
      <c r="G475" s="6"/>
      <c r="H475" s="6"/>
      <c r="I475" s="6"/>
      <c r="J475" s="6"/>
    </row>
    <row r="476" ht="14.25" customHeight="1">
      <c r="A476" s="6"/>
      <c r="B476" s="7"/>
      <c r="C476" s="7"/>
      <c r="D476" s="7"/>
      <c r="E476" s="7"/>
      <c r="F476" s="6"/>
      <c r="G476" s="6"/>
      <c r="H476" s="6"/>
      <c r="I476" s="6"/>
      <c r="J476" s="6"/>
    </row>
    <row r="477" ht="14.25" customHeight="1">
      <c r="A477" s="6"/>
      <c r="B477" s="7"/>
      <c r="C477" s="7"/>
      <c r="D477" s="7"/>
      <c r="E477" s="7"/>
      <c r="F477" s="6"/>
      <c r="G477" s="6"/>
      <c r="H477" s="6"/>
      <c r="I477" s="6"/>
      <c r="J477" s="6"/>
    </row>
    <row r="478" ht="14.25" customHeight="1">
      <c r="A478" s="6"/>
      <c r="B478" s="7"/>
      <c r="C478" s="7"/>
      <c r="D478" s="7"/>
      <c r="E478" s="7"/>
      <c r="F478" s="6"/>
      <c r="G478" s="6"/>
      <c r="H478" s="6"/>
      <c r="I478" s="6"/>
      <c r="J478" s="6"/>
    </row>
    <row r="479" ht="14.25" customHeight="1">
      <c r="A479" s="6"/>
      <c r="B479" s="7"/>
      <c r="C479" s="7"/>
      <c r="D479" s="7"/>
      <c r="E479" s="7"/>
      <c r="F479" s="6"/>
      <c r="G479" s="6"/>
      <c r="H479" s="6"/>
      <c r="I479" s="6"/>
      <c r="J479" s="6"/>
    </row>
    <row r="480" ht="14.25" customHeight="1">
      <c r="A480" s="6"/>
      <c r="B480" s="7"/>
      <c r="C480" s="7"/>
      <c r="D480" s="7"/>
      <c r="E480" s="7"/>
      <c r="F480" s="6"/>
      <c r="G480" s="6"/>
      <c r="H480" s="6"/>
      <c r="I480" s="6"/>
      <c r="J480" s="6"/>
    </row>
    <row r="481" ht="14.25" customHeight="1">
      <c r="A481" s="6"/>
      <c r="B481" s="7"/>
      <c r="C481" s="7"/>
      <c r="D481" s="7"/>
      <c r="E481" s="7"/>
      <c r="F481" s="6"/>
      <c r="G481" s="6"/>
      <c r="H481" s="6"/>
      <c r="I481" s="6"/>
      <c r="J481" s="6"/>
    </row>
    <row r="482" ht="14.25" customHeight="1">
      <c r="A482" s="6"/>
      <c r="B482" s="7"/>
      <c r="C482" s="7"/>
      <c r="D482" s="7"/>
      <c r="E482" s="7"/>
      <c r="F482" s="6"/>
      <c r="G482" s="6"/>
      <c r="H482" s="6"/>
      <c r="I482" s="6"/>
      <c r="J482" s="6"/>
    </row>
    <row r="483" ht="14.25" customHeight="1">
      <c r="A483" s="6"/>
      <c r="B483" s="7"/>
      <c r="C483" s="7"/>
      <c r="D483" s="7"/>
      <c r="E483" s="7"/>
      <c r="F483" s="6"/>
      <c r="G483" s="6"/>
      <c r="H483" s="6"/>
      <c r="I483" s="6"/>
      <c r="J483" s="6"/>
    </row>
    <row r="484" ht="14.25" customHeight="1">
      <c r="A484" s="6"/>
      <c r="B484" s="7"/>
      <c r="C484" s="7"/>
      <c r="D484" s="7"/>
      <c r="E484" s="7"/>
      <c r="F484" s="6"/>
      <c r="G484" s="6"/>
      <c r="H484" s="6"/>
      <c r="I484" s="6"/>
      <c r="J484" s="6"/>
    </row>
    <row r="485" ht="14.25" customHeight="1">
      <c r="A485" s="6"/>
      <c r="B485" s="7"/>
      <c r="C485" s="7"/>
      <c r="D485" s="7"/>
      <c r="E485" s="7"/>
      <c r="F485" s="6"/>
      <c r="G485" s="6"/>
      <c r="H485" s="6"/>
      <c r="I485" s="6"/>
      <c r="J485" s="6"/>
    </row>
    <row r="486" ht="14.25" customHeight="1">
      <c r="A486" s="6"/>
      <c r="B486" s="7"/>
      <c r="C486" s="7"/>
      <c r="D486" s="7"/>
      <c r="E486" s="7"/>
      <c r="F486" s="6"/>
      <c r="G486" s="6"/>
      <c r="H486" s="6"/>
      <c r="I486" s="6"/>
      <c r="J486" s="6"/>
    </row>
    <row r="487" ht="14.25" customHeight="1">
      <c r="A487" s="6"/>
      <c r="B487" s="7"/>
      <c r="C487" s="7"/>
      <c r="D487" s="7"/>
      <c r="E487" s="7"/>
      <c r="F487" s="6"/>
      <c r="G487" s="6"/>
      <c r="H487" s="6"/>
      <c r="I487" s="6"/>
      <c r="J487" s="6"/>
    </row>
    <row r="488" ht="14.25" customHeight="1">
      <c r="A488" s="6"/>
      <c r="B488" s="7"/>
      <c r="C488" s="7"/>
      <c r="D488" s="7"/>
      <c r="E488" s="7"/>
      <c r="F488" s="6"/>
      <c r="G488" s="6"/>
      <c r="H488" s="6"/>
      <c r="I488" s="6"/>
      <c r="J488" s="6"/>
    </row>
    <row r="489" ht="14.25" customHeight="1">
      <c r="A489" s="6"/>
      <c r="B489" s="7"/>
      <c r="C489" s="7"/>
      <c r="D489" s="7"/>
      <c r="E489" s="7"/>
      <c r="F489" s="6"/>
      <c r="G489" s="6"/>
      <c r="H489" s="6"/>
      <c r="I489" s="6"/>
      <c r="J489" s="6"/>
    </row>
    <row r="490" ht="14.25" customHeight="1">
      <c r="A490" s="6"/>
      <c r="B490" s="7"/>
      <c r="C490" s="7"/>
      <c r="D490" s="7"/>
      <c r="E490" s="7"/>
      <c r="F490" s="6"/>
      <c r="G490" s="6"/>
      <c r="H490" s="6"/>
      <c r="I490" s="6"/>
      <c r="J490" s="6"/>
    </row>
    <row r="491" ht="14.25" customHeight="1">
      <c r="A491" s="6"/>
      <c r="B491" s="7"/>
      <c r="C491" s="7"/>
      <c r="D491" s="7"/>
      <c r="E491" s="7"/>
      <c r="F491" s="6"/>
      <c r="G491" s="6"/>
      <c r="H491" s="6"/>
      <c r="I491" s="6"/>
      <c r="J491" s="6"/>
    </row>
    <row r="492" ht="14.25" customHeight="1">
      <c r="A492" s="6"/>
      <c r="B492" s="7"/>
      <c r="C492" s="7"/>
      <c r="D492" s="7"/>
      <c r="E492" s="7"/>
      <c r="F492" s="6"/>
      <c r="G492" s="6"/>
      <c r="H492" s="6"/>
      <c r="I492" s="6"/>
      <c r="J492" s="6"/>
    </row>
    <row r="493" ht="14.25" customHeight="1">
      <c r="A493" s="6"/>
      <c r="B493" s="7"/>
      <c r="C493" s="7"/>
      <c r="D493" s="7"/>
      <c r="E493" s="7"/>
      <c r="F493" s="6"/>
      <c r="G493" s="6"/>
      <c r="H493" s="6"/>
      <c r="I493" s="6"/>
      <c r="J493" s="6"/>
    </row>
    <row r="494" ht="14.25" customHeight="1">
      <c r="A494" s="6"/>
      <c r="B494" s="7"/>
      <c r="C494" s="7"/>
      <c r="D494" s="7"/>
      <c r="E494" s="7"/>
      <c r="F494" s="6"/>
      <c r="G494" s="6"/>
      <c r="H494" s="6"/>
      <c r="I494" s="6"/>
      <c r="J494" s="6"/>
    </row>
    <row r="495" ht="14.25" customHeight="1">
      <c r="A495" s="6"/>
      <c r="B495" s="7"/>
      <c r="C495" s="7"/>
      <c r="D495" s="7"/>
      <c r="E495" s="7"/>
      <c r="F495" s="6"/>
      <c r="G495" s="6"/>
      <c r="H495" s="6"/>
      <c r="I495" s="6"/>
      <c r="J495" s="6"/>
    </row>
    <row r="496" ht="14.25" customHeight="1">
      <c r="A496" s="6"/>
      <c r="B496" s="7"/>
      <c r="C496" s="7"/>
      <c r="D496" s="7"/>
      <c r="E496" s="7"/>
      <c r="F496" s="6"/>
      <c r="G496" s="6"/>
      <c r="H496" s="6"/>
      <c r="I496" s="6"/>
      <c r="J496" s="6"/>
    </row>
    <row r="497" ht="14.25" customHeight="1">
      <c r="A497" s="6"/>
      <c r="B497" s="7"/>
      <c r="C497" s="7"/>
      <c r="D497" s="7"/>
      <c r="E497" s="7"/>
      <c r="F497" s="6"/>
      <c r="G497" s="6"/>
      <c r="H497" s="6"/>
      <c r="I497" s="6"/>
      <c r="J497" s="6"/>
    </row>
    <row r="498" ht="14.25" customHeight="1">
      <c r="A498" s="6"/>
      <c r="B498" s="7"/>
      <c r="C498" s="7"/>
      <c r="D498" s="7"/>
      <c r="E498" s="7"/>
      <c r="F498" s="6"/>
      <c r="G498" s="6"/>
      <c r="H498" s="6"/>
      <c r="I498" s="6"/>
      <c r="J498" s="6"/>
    </row>
    <row r="499" ht="14.25" customHeight="1">
      <c r="A499" s="6"/>
      <c r="B499" s="7"/>
      <c r="C499" s="7"/>
      <c r="D499" s="7"/>
      <c r="E499" s="7"/>
      <c r="F499" s="6"/>
      <c r="G499" s="6"/>
      <c r="H499" s="6"/>
      <c r="I499" s="6"/>
      <c r="J499" s="6"/>
    </row>
    <row r="500" ht="14.25" customHeight="1">
      <c r="A500" s="6"/>
      <c r="B500" s="7"/>
      <c r="C500" s="7"/>
      <c r="D500" s="7"/>
      <c r="E500" s="7"/>
      <c r="F500" s="6"/>
      <c r="G500" s="6"/>
      <c r="H500" s="6"/>
      <c r="I500" s="6"/>
      <c r="J500" s="6"/>
    </row>
    <row r="501" ht="14.25" customHeight="1">
      <c r="A501" s="6"/>
      <c r="B501" s="7"/>
      <c r="C501" s="7"/>
      <c r="D501" s="7"/>
      <c r="E501" s="7"/>
      <c r="F501" s="6"/>
      <c r="G501" s="6"/>
      <c r="H501" s="6"/>
      <c r="I501" s="6"/>
      <c r="J501" s="6"/>
    </row>
    <row r="502" ht="14.25" customHeight="1">
      <c r="A502" s="6"/>
      <c r="B502" s="7"/>
      <c r="C502" s="7"/>
      <c r="D502" s="7"/>
      <c r="E502" s="7"/>
      <c r="F502" s="6"/>
      <c r="G502" s="6"/>
      <c r="H502" s="6"/>
      <c r="I502" s="6"/>
      <c r="J502" s="6"/>
    </row>
    <row r="503" ht="14.25" customHeight="1">
      <c r="A503" s="6"/>
      <c r="B503" s="7"/>
      <c r="C503" s="7"/>
      <c r="D503" s="7"/>
      <c r="E503" s="7"/>
      <c r="F503" s="6"/>
      <c r="G503" s="6"/>
      <c r="H503" s="6"/>
      <c r="I503" s="6"/>
      <c r="J503" s="6"/>
    </row>
    <row r="504" ht="14.25" customHeight="1">
      <c r="A504" s="6"/>
      <c r="B504" s="7"/>
      <c r="C504" s="7"/>
      <c r="D504" s="7"/>
      <c r="E504" s="7"/>
      <c r="F504" s="6"/>
      <c r="G504" s="6"/>
      <c r="H504" s="6"/>
      <c r="I504" s="6"/>
      <c r="J504" s="6"/>
    </row>
    <row r="505" ht="14.25" customHeight="1">
      <c r="A505" s="6"/>
      <c r="B505" s="7"/>
      <c r="C505" s="7"/>
      <c r="D505" s="7"/>
      <c r="E505" s="7"/>
      <c r="F505" s="6"/>
      <c r="G505" s="6"/>
      <c r="H505" s="6"/>
      <c r="I505" s="6"/>
      <c r="J505" s="6"/>
    </row>
    <row r="506" ht="14.25" customHeight="1">
      <c r="A506" s="6"/>
      <c r="B506" s="7"/>
      <c r="C506" s="7"/>
      <c r="D506" s="7"/>
      <c r="E506" s="7"/>
      <c r="F506" s="6"/>
      <c r="G506" s="6"/>
      <c r="H506" s="6"/>
      <c r="I506" s="6"/>
      <c r="J506" s="6"/>
    </row>
    <row r="507" ht="14.25" customHeight="1">
      <c r="A507" s="6"/>
      <c r="B507" s="7"/>
      <c r="C507" s="7"/>
      <c r="D507" s="7"/>
      <c r="E507" s="7"/>
      <c r="F507" s="6"/>
      <c r="G507" s="6"/>
      <c r="H507" s="6"/>
      <c r="I507" s="6"/>
      <c r="J507" s="6"/>
    </row>
    <row r="508" ht="14.25" customHeight="1">
      <c r="A508" s="6"/>
      <c r="B508" s="7"/>
      <c r="C508" s="7"/>
      <c r="D508" s="7"/>
      <c r="E508" s="7"/>
      <c r="F508" s="6"/>
      <c r="G508" s="6"/>
      <c r="H508" s="6"/>
      <c r="I508" s="6"/>
      <c r="J508" s="6"/>
    </row>
    <row r="509" ht="14.25" customHeight="1">
      <c r="A509" s="6"/>
      <c r="B509" s="7"/>
      <c r="C509" s="7"/>
      <c r="D509" s="7"/>
      <c r="E509" s="7"/>
      <c r="F509" s="6"/>
      <c r="G509" s="6"/>
      <c r="H509" s="6"/>
      <c r="I509" s="6"/>
      <c r="J509" s="6"/>
    </row>
    <row r="510" ht="14.25" customHeight="1">
      <c r="A510" s="6"/>
      <c r="B510" s="7"/>
      <c r="C510" s="7"/>
      <c r="D510" s="7"/>
      <c r="E510" s="7"/>
      <c r="F510" s="6"/>
      <c r="G510" s="6"/>
      <c r="H510" s="6"/>
      <c r="I510" s="6"/>
      <c r="J510" s="6"/>
    </row>
    <row r="511" ht="14.25" customHeight="1">
      <c r="A511" s="6"/>
      <c r="B511" s="7"/>
      <c r="C511" s="7"/>
      <c r="D511" s="7"/>
      <c r="E511" s="7"/>
      <c r="F511" s="6"/>
      <c r="G511" s="6"/>
      <c r="H511" s="6"/>
      <c r="I511" s="6"/>
      <c r="J511" s="6"/>
    </row>
    <row r="512" ht="14.25" customHeight="1">
      <c r="A512" s="6"/>
      <c r="B512" s="7"/>
      <c r="C512" s="7"/>
      <c r="D512" s="7"/>
      <c r="E512" s="7"/>
      <c r="F512" s="6"/>
      <c r="G512" s="6"/>
      <c r="H512" s="6"/>
      <c r="I512" s="6"/>
      <c r="J512" s="6"/>
    </row>
    <row r="513" ht="14.25" customHeight="1">
      <c r="A513" s="6"/>
      <c r="B513" s="7"/>
      <c r="C513" s="7"/>
      <c r="D513" s="7"/>
      <c r="E513" s="7"/>
      <c r="F513" s="6"/>
      <c r="G513" s="6"/>
      <c r="H513" s="6"/>
      <c r="I513" s="6"/>
      <c r="J513" s="6"/>
    </row>
    <row r="514" ht="14.25" customHeight="1">
      <c r="A514" s="6"/>
      <c r="B514" s="7"/>
      <c r="C514" s="7"/>
      <c r="D514" s="7"/>
      <c r="E514" s="7"/>
      <c r="F514" s="6"/>
      <c r="G514" s="6"/>
      <c r="H514" s="6"/>
      <c r="I514" s="6"/>
      <c r="J514" s="6"/>
    </row>
    <row r="515" ht="14.25" customHeight="1">
      <c r="A515" s="6"/>
      <c r="B515" s="7"/>
      <c r="C515" s="7"/>
      <c r="D515" s="7"/>
      <c r="E515" s="7"/>
      <c r="F515" s="6"/>
      <c r="G515" s="6"/>
      <c r="H515" s="6"/>
      <c r="I515" s="6"/>
      <c r="J515" s="6"/>
    </row>
    <row r="516" ht="14.25" customHeight="1">
      <c r="A516" s="6"/>
      <c r="B516" s="7"/>
      <c r="C516" s="7"/>
      <c r="D516" s="7"/>
      <c r="E516" s="7"/>
      <c r="F516" s="6"/>
      <c r="G516" s="6"/>
      <c r="H516" s="6"/>
      <c r="I516" s="6"/>
      <c r="J516" s="6"/>
    </row>
    <row r="517" ht="14.25" customHeight="1">
      <c r="A517" s="6"/>
      <c r="B517" s="7"/>
      <c r="C517" s="7"/>
      <c r="D517" s="7"/>
      <c r="E517" s="7"/>
      <c r="F517" s="6"/>
      <c r="G517" s="6"/>
      <c r="H517" s="6"/>
      <c r="I517" s="6"/>
      <c r="J517" s="6"/>
    </row>
    <row r="518" ht="14.25" customHeight="1">
      <c r="A518" s="6"/>
      <c r="B518" s="7"/>
      <c r="C518" s="7"/>
      <c r="D518" s="7"/>
      <c r="E518" s="7"/>
      <c r="F518" s="6"/>
      <c r="G518" s="6"/>
      <c r="H518" s="6"/>
      <c r="I518" s="6"/>
      <c r="J518" s="6"/>
    </row>
    <row r="519" ht="14.25" customHeight="1">
      <c r="A519" s="6"/>
      <c r="B519" s="7"/>
      <c r="C519" s="7"/>
      <c r="D519" s="7"/>
      <c r="E519" s="7"/>
      <c r="F519" s="6"/>
      <c r="G519" s="6"/>
      <c r="H519" s="6"/>
      <c r="I519" s="6"/>
      <c r="J519" s="6"/>
    </row>
    <row r="520" ht="14.25" customHeight="1">
      <c r="A520" s="6"/>
      <c r="B520" s="7"/>
      <c r="C520" s="7"/>
      <c r="D520" s="7"/>
      <c r="E520" s="7"/>
      <c r="F520" s="6"/>
      <c r="G520" s="6"/>
      <c r="H520" s="6"/>
      <c r="I520" s="6"/>
      <c r="J520" s="6"/>
    </row>
    <row r="521" ht="14.25" customHeight="1">
      <c r="A521" s="6"/>
      <c r="B521" s="7"/>
      <c r="C521" s="7"/>
      <c r="D521" s="7"/>
      <c r="E521" s="7"/>
      <c r="F521" s="6"/>
      <c r="G521" s="6"/>
      <c r="H521" s="6"/>
      <c r="I521" s="6"/>
      <c r="J521" s="6"/>
    </row>
    <row r="522" ht="14.25" customHeight="1">
      <c r="A522" s="6"/>
      <c r="B522" s="7"/>
      <c r="C522" s="7"/>
      <c r="D522" s="7"/>
      <c r="E522" s="7"/>
      <c r="F522" s="6"/>
      <c r="G522" s="6"/>
      <c r="H522" s="6"/>
      <c r="I522" s="6"/>
      <c r="J522" s="6"/>
    </row>
    <row r="523" ht="14.25" customHeight="1">
      <c r="A523" s="6"/>
      <c r="B523" s="7"/>
      <c r="C523" s="7"/>
      <c r="D523" s="7"/>
      <c r="E523" s="7"/>
      <c r="F523" s="6"/>
      <c r="G523" s="6"/>
      <c r="H523" s="6"/>
      <c r="I523" s="6"/>
      <c r="J523" s="6"/>
    </row>
    <row r="524" ht="14.25" customHeight="1">
      <c r="A524" s="6"/>
      <c r="B524" s="7"/>
      <c r="C524" s="7"/>
      <c r="D524" s="7"/>
      <c r="E524" s="7"/>
      <c r="F524" s="6"/>
      <c r="G524" s="6"/>
      <c r="H524" s="6"/>
      <c r="I524" s="6"/>
      <c r="J524" s="6"/>
    </row>
    <row r="525" ht="14.25" customHeight="1">
      <c r="A525" s="6"/>
      <c r="B525" s="7"/>
      <c r="C525" s="7"/>
      <c r="D525" s="7"/>
      <c r="E525" s="7"/>
      <c r="F525" s="6"/>
      <c r="G525" s="6"/>
      <c r="H525" s="6"/>
      <c r="I525" s="6"/>
      <c r="J525" s="6"/>
    </row>
    <row r="526" ht="14.25" customHeight="1">
      <c r="A526" s="6"/>
      <c r="B526" s="7"/>
      <c r="C526" s="7"/>
      <c r="D526" s="7"/>
      <c r="E526" s="7"/>
      <c r="F526" s="6"/>
      <c r="G526" s="6"/>
      <c r="H526" s="6"/>
      <c r="I526" s="6"/>
      <c r="J526" s="6"/>
    </row>
    <row r="527" ht="14.25" customHeight="1">
      <c r="A527" s="6"/>
      <c r="B527" s="7"/>
      <c r="C527" s="7"/>
      <c r="D527" s="7"/>
      <c r="E527" s="7"/>
      <c r="F527" s="6"/>
      <c r="G527" s="6"/>
      <c r="H527" s="6"/>
      <c r="I527" s="6"/>
      <c r="J527" s="6"/>
    </row>
    <row r="528" ht="14.25" customHeight="1">
      <c r="A528" s="6"/>
      <c r="B528" s="7"/>
      <c r="C528" s="7"/>
      <c r="D528" s="7"/>
      <c r="E528" s="7"/>
      <c r="F528" s="6"/>
      <c r="G528" s="6"/>
      <c r="H528" s="6"/>
      <c r="I528" s="6"/>
      <c r="J528" s="6"/>
    </row>
    <row r="529" ht="14.25" customHeight="1">
      <c r="A529" s="6"/>
      <c r="B529" s="7"/>
      <c r="C529" s="7"/>
      <c r="D529" s="7"/>
      <c r="E529" s="7"/>
      <c r="F529" s="6"/>
      <c r="G529" s="6"/>
      <c r="H529" s="6"/>
      <c r="I529" s="6"/>
      <c r="J529" s="6"/>
    </row>
    <row r="530" ht="14.25" customHeight="1">
      <c r="A530" s="6"/>
      <c r="B530" s="7"/>
      <c r="C530" s="7"/>
      <c r="D530" s="7"/>
      <c r="E530" s="7"/>
      <c r="F530" s="6"/>
      <c r="G530" s="6"/>
      <c r="H530" s="6"/>
      <c r="I530" s="6"/>
      <c r="J530" s="6"/>
    </row>
    <row r="531" ht="14.25" customHeight="1">
      <c r="A531" s="6"/>
      <c r="B531" s="7"/>
      <c r="C531" s="7"/>
      <c r="D531" s="7"/>
      <c r="E531" s="7"/>
      <c r="F531" s="6"/>
      <c r="G531" s="6"/>
      <c r="H531" s="6"/>
      <c r="I531" s="6"/>
      <c r="J531" s="6"/>
    </row>
    <row r="532" ht="14.25" customHeight="1">
      <c r="A532" s="6"/>
      <c r="B532" s="7"/>
      <c r="C532" s="7"/>
      <c r="D532" s="7"/>
      <c r="E532" s="7"/>
      <c r="F532" s="6"/>
      <c r="G532" s="6"/>
      <c r="H532" s="6"/>
      <c r="I532" s="6"/>
      <c r="J532" s="6"/>
    </row>
    <row r="533" ht="14.25" customHeight="1">
      <c r="A533" s="6"/>
      <c r="B533" s="7"/>
      <c r="C533" s="7"/>
      <c r="D533" s="7"/>
      <c r="E533" s="7"/>
      <c r="F533" s="6"/>
      <c r="G533" s="6"/>
      <c r="H533" s="6"/>
      <c r="I533" s="6"/>
      <c r="J533" s="6"/>
    </row>
    <row r="534" ht="14.25" customHeight="1">
      <c r="A534" s="6"/>
      <c r="B534" s="7"/>
      <c r="C534" s="7"/>
      <c r="D534" s="7"/>
      <c r="E534" s="7"/>
      <c r="F534" s="6"/>
      <c r="G534" s="6"/>
      <c r="H534" s="6"/>
      <c r="I534" s="6"/>
      <c r="J534" s="6"/>
    </row>
    <row r="535" ht="14.25" customHeight="1">
      <c r="A535" s="6"/>
      <c r="B535" s="7"/>
      <c r="C535" s="7"/>
      <c r="D535" s="7"/>
      <c r="E535" s="7"/>
      <c r="F535" s="6"/>
      <c r="G535" s="6"/>
      <c r="H535" s="6"/>
      <c r="I535" s="6"/>
      <c r="J535" s="6"/>
    </row>
    <row r="536" ht="14.25" customHeight="1">
      <c r="A536" s="6"/>
      <c r="B536" s="7"/>
      <c r="C536" s="7"/>
      <c r="D536" s="7"/>
      <c r="E536" s="7"/>
      <c r="F536" s="6"/>
      <c r="G536" s="6"/>
      <c r="H536" s="6"/>
      <c r="I536" s="6"/>
      <c r="J536" s="6"/>
    </row>
    <row r="537" ht="14.25" customHeight="1">
      <c r="A537" s="6"/>
      <c r="B537" s="7"/>
      <c r="C537" s="7"/>
      <c r="D537" s="7"/>
      <c r="E537" s="7"/>
      <c r="F537" s="6"/>
      <c r="G537" s="6"/>
      <c r="H537" s="6"/>
      <c r="I537" s="6"/>
      <c r="J537" s="6"/>
    </row>
    <row r="538" ht="14.25" customHeight="1">
      <c r="A538" s="6"/>
      <c r="B538" s="7"/>
      <c r="C538" s="7"/>
      <c r="D538" s="7"/>
      <c r="E538" s="7"/>
      <c r="F538" s="6"/>
      <c r="G538" s="6"/>
      <c r="H538" s="6"/>
      <c r="I538" s="6"/>
      <c r="J538" s="6"/>
    </row>
    <row r="539" ht="14.25" customHeight="1">
      <c r="A539" s="6"/>
      <c r="B539" s="7"/>
      <c r="C539" s="7"/>
      <c r="D539" s="7"/>
      <c r="E539" s="7"/>
      <c r="F539" s="6"/>
      <c r="G539" s="6"/>
      <c r="H539" s="6"/>
      <c r="I539" s="6"/>
      <c r="J539" s="6"/>
    </row>
    <row r="540" ht="14.25" customHeight="1">
      <c r="A540" s="6"/>
      <c r="B540" s="7"/>
      <c r="C540" s="7"/>
      <c r="D540" s="7"/>
      <c r="E540" s="7"/>
      <c r="F540" s="6"/>
      <c r="G540" s="6"/>
      <c r="H540" s="6"/>
      <c r="I540" s="6"/>
      <c r="J540" s="6"/>
    </row>
    <row r="541" ht="14.25" customHeight="1">
      <c r="A541" s="6"/>
      <c r="B541" s="7"/>
      <c r="C541" s="7"/>
      <c r="D541" s="7"/>
      <c r="E541" s="7"/>
      <c r="F541" s="6"/>
      <c r="G541" s="6"/>
      <c r="H541" s="6"/>
      <c r="I541" s="6"/>
      <c r="J541" s="6"/>
    </row>
    <row r="542" ht="14.25" customHeight="1">
      <c r="A542" s="6"/>
      <c r="B542" s="7"/>
      <c r="C542" s="7"/>
      <c r="D542" s="7"/>
      <c r="E542" s="7"/>
      <c r="F542" s="6"/>
      <c r="G542" s="6"/>
      <c r="H542" s="6"/>
      <c r="I542" s="6"/>
      <c r="J542" s="6"/>
    </row>
    <row r="543" ht="14.25" customHeight="1">
      <c r="A543" s="6"/>
      <c r="B543" s="7"/>
      <c r="C543" s="7"/>
      <c r="D543" s="7"/>
      <c r="E543" s="7"/>
      <c r="F543" s="6"/>
      <c r="G543" s="6"/>
      <c r="H543" s="6"/>
      <c r="I543" s="6"/>
      <c r="J543" s="6"/>
    </row>
    <row r="544" ht="14.25" customHeight="1">
      <c r="A544" s="6"/>
      <c r="B544" s="7"/>
      <c r="C544" s="7"/>
      <c r="D544" s="7"/>
      <c r="E544" s="7"/>
      <c r="F544" s="6"/>
      <c r="G544" s="6"/>
      <c r="H544" s="6"/>
      <c r="I544" s="6"/>
      <c r="J544" s="6"/>
    </row>
    <row r="545" ht="14.25" customHeight="1">
      <c r="A545" s="6"/>
      <c r="B545" s="7"/>
      <c r="C545" s="7"/>
      <c r="D545" s="7"/>
      <c r="E545" s="7"/>
      <c r="F545" s="6"/>
      <c r="G545" s="6"/>
      <c r="H545" s="6"/>
      <c r="I545" s="6"/>
      <c r="J545" s="6"/>
    </row>
    <row r="546" ht="14.25" customHeight="1">
      <c r="A546" s="6"/>
      <c r="B546" s="7"/>
      <c r="C546" s="7"/>
      <c r="D546" s="7"/>
      <c r="E546" s="7"/>
      <c r="F546" s="6"/>
      <c r="G546" s="6"/>
      <c r="H546" s="6"/>
      <c r="I546" s="6"/>
      <c r="J546" s="6"/>
    </row>
    <row r="547" ht="14.25" customHeight="1">
      <c r="A547" s="6"/>
      <c r="B547" s="7"/>
      <c r="C547" s="7"/>
      <c r="D547" s="7"/>
      <c r="E547" s="7"/>
      <c r="F547" s="6"/>
      <c r="G547" s="6"/>
      <c r="H547" s="6"/>
      <c r="I547" s="6"/>
      <c r="J547" s="6"/>
    </row>
    <row r="548" ht="14.25" customHeight="1">
      <c r="A548" s="6"/>
      <c r="B548" s="7"/>
      <c r="C548" s="7"/>
      <c r="D548" s="7"/>
      <c r="E548" s="7"/>
      <c r="F548" s="6"/>
      <c r="G548" s="6"/>
      <c r="H548" s="6"/>
      <c r="I548" s="6"/>
      <c r="J548" s="6"/>
    </row>
    <row r="549" ht="14.25" customHeight="1">
      <c r="A549" s="6"/>
      <c r="B549" s="7"/>
      <c r="C549" s="7"/>
      <c r="D549" s="7"/>
      <c r="E549" s="7"/>
      <c r="F549" s="6"/>
      <c r="G549" s="6"/>
      <c r="H549" s="6"/>
      <c r="I549" s="6"/>
      <c r="J549" s="6"/>
    </row>
    <row r="550" ht="14.25" customHeight="1">
      <c r="A550" s="6"/>
      <c r="B550" s="7"/>
      <c r="C550" s="7"/>
      <c r="D550" s="7"/>
      <c r="E550" s="7"/>
      <c r="F550" s="6"/>
      <c r="G550" s="6"/>
      <c r="H550" s="6"/>
      <c r="I550" s="6"/>
      <c r="J550" s="6"/>
    </row>
    <row r="551" ht="14.25" customHeight="1">
      <c r="A551" s="6"/>
      <c r="B551" s="7"/>
      <c r="C551" s="7"/>
      <c r="D551" s="7"/>
      <c r="E551" s="7"/>
      <c r="F551" s="6"/>
      <c r="G551" s="6"/>
      <c r="H551" s="6"/>
      <c r="I551" s="6"/>
      <c r="J551" s="6"/>
    </row>
    <row r="552" ht="14.25" customHeight="1">
      <c r="A552" s="6"/>
      <c r="B552" s="7"/>
      <c r="C552" s="7"/>
      <c r="D552" s="7"/>
      <c r="E552" s="7"/>
      <c r="F552" s="6"/>
      <c r="G552" s="6"/>
      <c r="H552" s="6"/>
      <c r="I552" s="6"/>
      <c r="J552" s="6"/>
    </row>
    <row r="553" ht="14.25" customHeight="1">
      <c r="A553" s="6"/>
      <c r="B553" s="7"/>
      <c r="C553" s="7"/>
      <c r="D553" s="7"/>
      <c r="E553" s="7"/>
      <c r="F553" s="6"/>
      <c r="G553" s="6"/>
      <c r="H553" s="6"/>
      <c r="I553" s="6"/>
      <c r="J553" s="6"/>
    </row>
    <row r="554" ht="14.25" customHeight="1">
      <c r="A554" s="6"/>
      <c r="B554" s="7"/>
      <c r="C554" s="7"/>
      <c r="D554" s="7"/>
      <c r="E554" s="7"/>
      <c r="F554" s="6"/>
      <c r="G554" s="6"/>
      <c r="H554" s="6"/>
      <c r="I554" s="6"/>
      <c r="J554" s="6"/>
    </row>
    <row r="555" ht="14.25" customHeight="1">
      <c r="A555" s="6"/>
      <c r="B555" s="7"/>
      <c r="C555" s="7"/>
      <c r="D555" s="7"/>
      <c r="E555" s="7"/>
      <c r="F555" s="6"/>
      <c r="G555" s="6"/>
      <c r="H555" s="6"/>
      <c r="I555" s="6"/>
      <c r="J555" s="6"/>
    </row>
    <row r="556" ht="14.25" customHeight="1">
      <c r="A556" s="6"/>
      <c r="B556" s="7"/>
      <c r="C556" s="7"/>
      <c r="D556" s="7"/>
      <c r="E556" s="7"/>
      <c r="F556" s="6"/>
      <c r="G556" s="6"/>
      <c r="H556" s="6"/>
      <c r="I556" s="6"/>
      <c r="J556" s="6"/>
    </row>
    <row r="557" ht="14.25" customHeight="1">
      <c r="A557" s="6"/>
      <c r="B557" s="7"/>
      <c r="C557" s="7"/>
      <c r="D557" s="7"/>
      <c r="E557" s="7"/>
      <c r="F557" s="6"/>
      <c r="G557" s="6"/>
      <c r="H557" s="6"/>
      <c r="I557" s="6"/>
      <c r="J557" s="6"/>
    </row>
    <row r="558" ht="14.25" customHeight="1">
      <c r="A558" s="6"/>
      <c r="B558" s="7"/>
      <c r="C558" s="7"/>
      <c r="D558" s="7"/>
      <c r="E558" s="7"/>
      <c r="F558" s="6"/>
      <c r="G558" s="6"/>
      <c r="H558" s="6"/>
      <c r="I558" s="6"/>
      <c r="J558" s="6"/>
    </row>
    <row r="559" ht="14.25" customHeight="1">
      <c r="A559" s="6"/>
      <c r="B559" s="7"/>
      <c r="C559" s="7"/>
      <c r="D559" s="7"/>
      <c r="E559" s="7"/>
      <c r="F559" s="6"/>
      <c r="G559" s="6"/>
      <c r="H559" s="6"/>
      <c r="I559" s="6"/>
      <c r="J559" s="6"/>
    </row>
    <row r="560" ht="14.25" customHeight="1">
      <c r="A560" s="6"/>
      <c r="B560" s="7"/>
      <c r="C560" s="7"/>
      <c r="D560" s="7"/>
      <c r="E560" s="7"/>
      <c r="F560" s="6"/>
      <c r="G560" s="6"/>
      <c r="H560" s="6"/>
      <c r="I560" s="6"/>
      <c r="J560" s="6"/>
    </row>
    <row r="561" ht="14.25" customHeight="1">
      <c r="A561" s="6"/>
      <c r="B561" s="7"/>
      <c r="C561" s="7"/>
      <c r="D561" s="7"/>
      <c r="E561" s="7"/>
      <c r="F561" s="6"/>
      <c r="G561" s="6"/>
      <c r="H561" s="6"/>
      <c r="I561" s="6"/>
      <c r="J561" s="6"/>
    </row>
    <row r="562" ht="14.25" customHeight="1">
      <c r="A562" s="6"/>
      <c r="B562" s="7"/>
      <c r="C562" s="7"/>
      <c r="D562" s="7"/>
      <c r="E562" s="7"/>
      <c r="F562" s="6"/>
      <c r="G562" s="6"/>
      <c r="H562" s="6"/>
      <c r="I562" s="6"/>
      <c r="J562" s="6"/>
    </row>
    <row r="563" ht="14.25" customHeight="1">
      <c r="A563" s="6"/>
      <c r="B563" s="7"/>
      <c r="C563" s="7"/>
      <c r="D563" s="7"/>
      <c r="E563" s="7"/>
      <c r="F563" s="6"/>
      <c r="G563" s="6"/>
      <c r="H563" s="6"/>
      <c r="I563" s="6"/>
      <c r="J563" s="6"/>
    </row>
    <row r="564" ht="14.25" customHeight="1">
      <c r="A564" s="6"/>
      <c r="B564" s="7"/>
      <c r="C564" s="7"/>
      <c r="D564" s="7"/>
      <c r="E564" s="7"/>
      <c r="F564" s="6"/>
      <c r="G564" s="6"/>
      <c r="H564" s="6"/>
      <c r="I564" s="6"/>
      <c r="J564" s="6"/>
    </row>
    <row r="565" ht="14.25" customHeight="1">
      <c r="A565" s="6"/>
      <c r="B565" s="7"/>
      <c r="C565" s="7"/>
      <c r="D565" s="7"/>
      <c r="E565" s="7"/>
      <c r="F565" s="6"/>
      <c r="G565" s="6"/>
      <c r="H565" s="6"/>
      <c r="I565" s="6"/>
      <c r="J565" s="6"/>
    </row>
    <row r="566" ht="14.25" customHeight="1">
      <c r="A566" s="6"/>
      <c r="B566" s="7"/>
      <c r="C566" s="7"/>
      <c r="D566" s="7"/>
      <c r="E566" s="7"/>
      <c r="F566" s="6"/>
      <c r="G566" s="6"/>
      <c r="H566" s="6"/>
      <c r="I566" s="6"/>
      <c r="J566" s="6"/>
    </row>
    <row r="567" ht="14.25" customHeight="1">
      <c r="A567" s="6"/>
      <c r="B567" s="7"/>
      <c r="C567" s="7"/>
      <c r="D567" s="7"/>
      <c r="E567" s="7"/>
      <c r="F567" s="6"/>
      <c r="G567" s="6"/>
      <c r="H567" s="6"/>
      <c r="I567" s="6"/>
      <c r="J567" s="6"/>
    </row>
    <row r="568" ht="14.25" customHeight="1">
      <c r="A568" s="6"/>
      <c r="B568" s="7"/>
      <c r="C568" s="7"/>
      <c r="D568" s="7"/>
      <c r="E568" s="7"/>
      <c r="F568" s="6"/>
      <c r="G568" s="6"/>
      <c r="H568" s="6"/>
      <c r="I568" s="6"/>
      <c r="J568" s="6"/>
    </row>
    <row r="569" ht="14.25" customHeight="1">
      <c r="A569" s="6"/>
      <c r="B569" s="7"/>
      <c r="C569" s="7"/>
      <c r="D569" s="7"/>
      <c r="E569" s="7"/>
      <c r="F569" s="6"/>
      <c r="G569" s="6"/>
      <c r="H569" s="6"/>
      <c r="I569" s="6"/>
      <c r="J569" s="6"/>
    </row>
    <row r="570" ht="14.25" customHeight="1">
      <c r="A570" s="6"/>
      <c r="B570" s="7"/>
      <c r="C570" s="7"/>
      <c r="D570" s="7"/>
      <c r="E570" s="7"/>
      <c r="F570" s="6"/>
      <c r="G570" s="6"/>
      <c r="H570" s="6"/>
      <c r="I570" s="6"/>
      <c r="J570" s="6"/>
    </row>
    <row r="571" ht="14.25" customHeight="1">
      <c r="A571" s="6"/>
      <c r="B571" s="7"/>
      <c r="C571" s="7"/>
      <c r="D571" s="7"/>
      <c r="E571" s="7"/>
      <c r="F571" s="6"/>
      <c r="G571" s="6"/>
      <c r="H571" s="6"/>
      <c r="I571" s="6"/>
      <c r="J571" s="6"/>
    </row>
    <row r="572" ht="14.25" customHeight="1">
      <c r="A572" s="6"/>
      <c r="B572" s="7"/>
      <c r="C572" s="7"/>
      <c r="D572" s="7"/>
      <c r="E572" s="7"/>
      <c r="F572" s="6"/>
      <c r="G572" s="6"/>
      <c r="H572" s="6"/>
      <c r="I572" s="6"/>
      <c r="J572" s="6"/>
    </row>
    <row r="573" ht="14.25" customHeight="1">
      <c r="A573" s="6"/>
      <c r="B573" s="7"/>
      <c r="C573" s="7"/>
      <c r="D573" s="7"/>
      <c r="E573" s="7"/>
      <c r="F573" s="6"/>
      <c r="G573" s="6"/>
      <c r="H573" s="6"/>
      <c r="I573" s="6"/>
      <c r="J573" s="6"/>
    </row>
    <row r="574" ht="14.25" customHeight="1">
      <c r="A574" s="6"/>
      <c r="B574" s="7"/>
      <c r="C574" s="7"/>
      <c r="D574" s="7"/>
      <c r="E574" s="7"/>
      <c r="F574" s="6"/>
      <c r="G574" s="6"/>
      <c r="H574" s="6"/>
      <c r="I574" s="6"/>
      <c r="J574" s="6"/>
    </row>
    <row r="575" ht="14.25" customHeight="1">
      <c r="A575" s="6"/>
      <c r="B575" s="7"/>
      <c r="C575" s="7"/>
      <c r="D575" s="7"/>
      <c r="E575" s="7"/>
      <c r="F575" s="6"/>
      <c r="G575" s="6"/>
      <c r="H575" s="6"/>
      <c r="I575" s="6"/>
      <c r="J575" s="6"/>
    </row>
    <row r="576" ht="14.25" customHeight="1">
      <c r="A576" s="6"/>
      <c r="B576" s="7"/>
      <c r="C576" s="7"/>
      <c r="D576" s="7"/>
      <c r="E576" s="7"/>
      <c r="F576" s="6"/>
      <c r="G576" s="6"/>
      <c r="H576" s="6"/>
      <c r="I576" s="6"/>
      <c r="J576" s="6"/>
    </row>
    <row r="577" ht="14.25" customHeight="1">
      <c r="A577" s="6"/>
      <c r="B577" s="7"/>
      <c r="C577" s="7"/>
      <c r="D577" s="7"/>
      <c r="E577" s="7"/>
      <c r="F577" s="6"/>
      <c r="G577" s="6"/>
      <c r="H577" s="6"/>
      <c r="I577" s="6"/>
      <c r="J577" s="6"/>
    </row>
    <row r="578" ht="14.25" customHeight="1">
      <c r="A578" s="6"/>
      <c r="B578" s="7"/>
      <c r="C578" s="7"/>
      <c r="D578" s="7"/>
      <c r="E578" s="7"/>
      <c r="F578" s="6"/>
      <c r="G578" s="6"/>
      <c r="H578" s="6"/>
      <c r="I578" s="6"/>
      <c r="J578" s="6"/>
    </row>
    <row r="579" ht="14.25" customHeight="1">
      <c r="A579" s="6"/>
      <c r="B579" s="7"/>
      <c r="C579" s="7"/>
      <c r="D579" s="7"/>
      <c r="E579" s="7"/>
      <c r="F579" s="6"/>
      <c r="G579" s="6"/>
      <c r="H579" s="6"/>
      <c r="I579" s="6"/>
      <c r="J579" s="6"/>
    </row>
    <row r="580" ht="14.25" customHeight="1">
      <c r="A580" s="6"/>
      <c r="B580" s="7"/>
      <c r="C580" s="7"/>
      <c r="D580" s="7"/>
      <c r="E580" s="7"/>
      <c r="F580" s="6"/>
      <c r="G580" s="6"/>
      <c r="H580" s="6"/>
      <c r="I580" s="6"/>
      <c r="J580" s="6"/>
    </row>
    <row r="581" ht="14.25" customHeight="1">
      <c r="A581" s="6"/>
      <c r="B581" s="7"/>
      <c r="C581" s="7"/>
      <c r="D581" s="7"/>
      <c r="E581" s="7"/>
      <c r="F581" s="6"/>
      <c r="G581" s="6"/>
      <c r="H581" s="6"/>
      <c r="I581" s="6"/>
      <c r="J581" s="6"/>
    </row>
    <row r="582" ht="14.25" customHeight="1">
      <c r="A582" s="6"/>
      <c r="B582" s="7"/>
      <c r="C582" s="7"/>
      <c r="D582" s="7"/>
      <c r="E582" s="7"/>
      <c r="F582" s="6"/>
      <c r="G582" s="6"/>
      <c r="H582" s="6"/>
      <c r="I582" s="6"/>
      <c r="J582" s="6"/>
    </row>
    <row r="583" ht="14.25" customHeight="1">
      <c r="A583" s="6"/>
      <c r="B583" s="7"/>
      <c r="C583" s="7"/>
      <c r="D583" s="7"/>
      <c r="E583" s="7"/>
      <c r="F583" s="6"/>
      <c r="G583" s="6"/>
      <c r="H583" s="6"/>
      <c r="I583" s="6"/>
      <c r="J583" s="6"/>
    </row>
    <row r="584" ht="14.25" customHeight="1">
      <c r="A584" s="6"/>
      <c r="B584" s="7"/>
      <c r="C584" s="7"/>
      <c r="D584" s="7"/>
      <c r="E584" s="7"/>
      <c r="F584" s="6"/>
      <c r="G584" s="6"/>
      <c r="H584" s="6"/>
      <c r="I584" s="6"/>
      <c r="J584" s="6"/>
    </row>
    <row r="585" ht="14.25" customHeight="1">
      <c r="A585" s="6"/>
      <c r="B585" s="7"/>
      <c r="C585" s="7"/>
      <c r="D585" s="7"/>
      <c r="E585" s="7"/>
      <c r="F585" s="6"/>
      <c r="G585" s="6"/>
      <c r="H585" s="6"/>
      <c r="I585" s="6"/>
      <c r="J585" s="6"/>
    </row>
    <row r="586" ht="14.25" customHeight="1">
      <c r="A586" s="6"/>
      <c r="B586" s="7"/>
      <c r="C586" s="7"/>
      <c r="D586" s="7"/>
      <c r="E586" s="7"/>
      <c r="F586" s="6"/>
      <c r="G586" s="6"/>
      <c r="H586" s="6"/>
      <c r="I586" s="6"/>
      <c r="J586" s="6"/>
    </row>
    <row r="587" ht="14.25" customHeight="1">
      <c r="A587" s="6"/>
      <c r="B587" s="7"/>
      <c r="C587" s="7"/>
      <c r="D587" s="7"/>
      <c r="E587" s="7"/>
      <c r="F587" s="6"/>
      <c r="G587" s="6"/>
      <c r="H587" s="6"/>
      <c r="I587" s="6"/>
      <c r="J587" s="6"/>
    </row>
    <row r="588" ht="14.25" customHeight="1">
      <c r="A588" s="6"/>
      <c r="B588" s="7"/>
      <c r="C588" s="7"/>
      <c r="D588" s="7"/>
      <c r="E588" s="7"/>
      <c r="F588" s="6"/>
      <c r="G588" s="6"/>
      <c r="H588" s="6"/>
      <c r="I588" s="6"/>
      <c r="J588" s="6"/>
    </row>
    <row r="589" ht="14.25" customHeight="1">
      <c r="A589" s="6"/>
      <c r="B589" s="7"/>
      <c r="C589" s="7"/>
      <c r="D589" s="7"/>
      <c r="E589" s="7"/>
      <c r="F589" s="6"/>
      <c r="G589" s="6"/>
      <c r="H589" s="6"/>
      <c r="I589" s="6"/>
      <c r="J589" s="6"/>
    </row>
    <row r="590" ht="14.25" customHeight="1">
      <c r="A590" s="6"/>
      <c r="B590" s="7"/>
      <c r="C590" s="7"/>
      <c r="D590" s="7"/>
      <c r="E590" s="7"/>
      <c r="F590" s="6"/>
      <c r="G590" s="6"/>
      <c r="H590" s="6"/>
      <c r="I590" s="6"/>
      <c r="J590" s="6"/>
    </row>
    <row r="591" ht="14.25" customHeight="1">
      <c r="A591" s="6"/>
      <c r="B591" s="7"/>
      <c r="C591" s="7"/>
      <c r="D591" s="7"/>
      <c r="E591" s="7"/>
      <c r="F591" s="6"/>
      <c r="G591" s="6"/>
      <c r="H591" s="6"/>
      <c r="I591" s="6"/>
      <c r="J591" s="6"/>
    </row>
    <row r="592" ht="14.25" customHeight="1">
      <c r="A592" s="6"/>
      <c r="B592" s="7"/>
      <c r="C592" s="7"/>
      <c r="D592" s="7"/>
      <c r="E592" s="7"/>
      <c r="F592" s="6"/>
      <c r="G592" s="6"/>
      <c r="H592" s="6"/>
      <c r="I592" s="6"/>
      <c r="J592" s="6"/>
    </row>
    <row r="593" ht="14.25" customHeight="1">
      <c r="A593" s="6"/>
      <c r="B593" s="7"/>
      <c r="C593" s="7"/>
      <c r="D593" s="7"/>
      <c r="E593" s="7"/>
      <c r="F593" s="6"/>
      <c r="G593" s="6"/>
      <c r="H593" s="6"/>
      <c r="I593" s="6"/>
      <c r="J593" s="6"/>
    </row>
    <row r="594" ht="14.25" customHeight="1">
      <c r="A594" s="6"/>
      <c r="B594" s="7"/>
      <c r="C594" s="7"/>
      <c r="D594" s="7"/>
      <c r="E594" s="7"/>
      <c r="F594" s="6"/>
      <c r="G594" s="6"/>
      <c r="H594" s="6"/>
      <c r="I594" s="6"/>
      <c r="J594" s="6"/>
    </row>
    <row r="595" ht="14.25" customHeight="1">
      <c r="A595" s="6"/>
      <c r="B595" s="7"/>
      <c r="C595" s="7"/>
      <c r="D595" s="7"/>
      <c r="E595" s="7"/>
      <c r="F595" s="6"/>
      <c r="G595" s="6"/>
      <c r="H595" s="6"/>
      <c r="I595" s="6"/>
      <c r="J595" s="6"/>
    </row>
    <row r="596" ht="14.25" customHeight="1">
      <c r="A596" s="6"/>
      <c r="B596" s="7"/>
      <c r="C596" s="7"/>
      <c r="D596" s="7"/>
      <c r="E596" s="7"/>
      <c r="F596" s="6"/>
      <c r="G596" s="6"/>
      <c r="H596" s="6"/>
      <c r="I596" s="6"/>
      <c r="J596" s="6"/>
    </row>
    <row r="597" ht="14.25" customHeight="1">
      <c r="A597" s="6"/>
      <c r="B597" s="7"/>
      <c r="C597" s="7"/>
      <c r="D597" s="7"/>
      <c r="E597" s="7"/>
      <c r="F597" s="6"/>
      <c r="G597" s="6"/>
      <c r="H597" s="6"/>
      <c r="I597" s="6"/>
      <c r="J597" s="6"/>
    </row>
    <row r="598" ht="14.25" customHeight="1">
      <c r="A598" s="6"/>
      <c r="B598" s="7"/>
      <c r="C598" s="7"/>
      <c r="D598" s="7"/>
      <c r="E598" s="7"/>
      <c r="F598" s="6"/>
      <c r="G598" s="6"/>
      <c r="H598" s="6"/>
      <c r="I598" s="6"/>
      <c r="J598" s="6"/>
    </row>
    <row r="599" ht="14.25" customHeight="1">
      <c r="A599" s="6"/>
      <c r="B599" s="7"/>
      <c r="C599" s="7"/>
      <c r="D599" s="7"/>
      <c r="E599" s="7"/>
      <c r="F599" s="6"/>
      <c r="G599" s="6"/>
      <c r="H599" s="6"/>
      <c r="I599" s="6"/>
      <c r="J599" s="6"/>
    </row>
    <row r="600" ht="14.25" customHeight="1">
      <c r="A600" s="6"/>
      <c r="B600" s="7"/>
      <c r="C600" s="7"/>
      <c r="D600" s="7"/>
      <c r="E600" s="7"/>
      <c r="F600" s="6"/>
      <c r="G600" s="6"/>
      <c r="H600" s="6"/>
      <c r="I600" s="6"/>
      <c r="J600" s="6"/>
    </row>
    <row r="601" ht="14.25" customHeight="1">
      <c r="A601" s="6"/>
      <c r="B601" s="7"/>
      <c r="C601" s="7"/>
      <c r="D601" s="7"/>
      <c r="E601" s="7"/>
      <c r="F601" s="6"/>
      <c r="G601" s="6"/>
      <c r="H601" s="6"/>
      <c r="I601" s="6"/>
      <c r="J601" s="6"/>
    </row>
    <row r="602" ht="14.25" customHeight="1">
      <c r="A602" s="6"/>
      <c r="B602" s="7"/>
      <c r="C602" s="7"/>
      <c r="D602" s="7"/>
      <c r="E602" s="7"/>
      <c r="F602" s="6"/>
      <c r="G602" s="6"/>
      <c r="H602" s="6"/>
      <c r="I602" s="6"/>
      <c r="J602" s="6"/>
    </row>
    <row r="603" ht="14.25" customHeight="1">
      <c r="A603" s="6"/>
      <c r="B603" s="7"/>
      <c r="C603" s="7"/>
      <c r="D603" s="7"/>
      <c r="E603" s="7"/>
      <c r="F603" s="6"/>
      <c r="G603" s="6"/>
      <c r="H603" s="6"/>
      <c r="I603" s="6"/>
      <c r="J603" s="6"/>
    </row>
    <row r="604" ht="14.25" customHeight="1">
      <c r="A604" s="6"/>
      <c r="B604" s="7"/>
      <c r="C604" s="7"/>
      <c r="D604" s="7"/>
      <c r="E604" s="7"/>
      <c r="F604" s="6"/>
      <c r="G604" s="6"/>
      <c r="H604" s="6"/>
      <c r="I604" s="6"/>
      <c r="J604" s="6"/>
    </row>
    <row r="605" ht="14.25" customHeight="1">
      <c r="A605" s="6"/>
      <c r="B605" s="7"/>
      <c r="C605" s="7"/>
      <c r="D605" s="7"/>
      <c r="E605" s="7"/>
      <c r="F605" s="6"/>
      <c r="G605" s="6"/>
      <c r="H605" s="6"/>
      <c r="I605" s="6"/>
      <c r="J605" s="6"/>
    </row>
    <row r="606" ht="14.25" customHeight="1">
      <c r="A606" s="6"/>
      <c r="B606" s="7"/>
      <c r="C606" s="7"/>
      <c r="D606" s="7"/>
      <c r="E606" s="7"/>
      <c r="F606" s="6"/>
      <c r="G606" s="6"/>
      <c r="H606" s="6"/>
      <c r="I606" s="6"/>
      <c r="J606" s="6"/>
    </row>
    <row r="607" ht="14.25" customHeight="1">
      <c r="A607" s="6"/>
      <c r="B607" s="7"/>
      <c r="C607" s="7"/>
      <c r="D607" s="7"/>
      <c r="E607" s="7"/>
      <c r="F607" s="6"/>
      <c r="G607" s="6"/>
      <c r="H607" s="6"/>
      <c r="I607" s="6"/>
      <c r="J607" s="6"/>
    </row>
    <row r="608" ht="14.25" customHeight="1">
      <c r="A608" s="6"/>
      <c r="B608" s="7"/>
      <c r="C608" s="7"/>
      <c r="D608" s="7"/>
      <c r="E608" s="7"/>
      <c r="F608" s="6"/>
      <c r="G608" s="6"/>
      <c r="H608" s="6"/>
      <c r="I608" s="6"/>
      <c r="J608" s="6"/>
    </row>
    <row r="609" ht="14.25" customHeight="1">
      <c r="A609" s="6"/>
      <c r="B609" s="7"/>
      <c r="C609" s="7"/>
      <c r="D609" s="7"/>
      <c r="E609" s="7"/>
      <c r="F609" s="6"/>
      <c r="G609" s="6"/>
      <c r="H609" s="6"/>
      <c r="I609" s="6"/>
      <c r="J609" s="6"/>
    </row>
    <row r="610" ht="14.25" customHeight="1">
      <c r="A610" s="6"/>
      <c r="B610" s="7"/>
      <c r="C610" s="7"/>
      <c r="D610" s="7"/>
      <c r="E610" s="7"/>
      <c r="F610" s="6"/>
      <c r="G610" s="6"/>
      <c r="H610" s="6"/>
      <c r="I610" s="6"/>
      <c r="J610" s="6"/>
    </row>
    <row r="611" ht="14.25" customHeight="1">
      <c r="A611" s="6"/>
      <c r="B611" s="7"/>
      <c r="C611" s="7"/>
      <c r="D611" s="7"/>
      <c r="E611" s="7"/>
      <c r="F611" s="6"/>
      <c r="G611" s="6"/>
      <c r="H611" s="6"/>
      <c r="I611" s="6"/>
      <c r="J611" s="6"/>
    </row>
    <row r="612" ht="14.25" customHeight="1">
      <c r="A612" s="6"/>
      <c r="B612" s="7"/>
      <c r="C612" s="7"/>
      <c r="D612" s="7"/>
      <c r="E612" s="7"/>
      <c r="F612" s="6"/>
      <c r="G612" s="6"/>
      <c r="H612" s="6"/>
      <c r="I612" s="6"/>
      <c r="J612" s="6"/>
    </row>
    <row r="613" ht="14.25" customHeight="1">
      <c r="A613" s="6"/>
      <c r="B613" s="7"/>
      <c r="C613" s="7"/>
      <c r="D613" s="7"/>
      <c r="E613" s="7"/>
      <c r="F613" s="6"/>
      <c r="G613" s="6"/>
      <c r="H613" s="6"/>
      <c r="I613" s="6"/>
      <c r="J613" s="6"/>
    </row>
    <row r="614" ht="14.25" customHeight="1">
      <c r="A614" s="6"/>
      <c r="B614" s="7"/>
      <c r="C614" s="7"/>
      <c r="D614" s="7"/>
      <c r="E614" s="7"/>
      <c r="F614" s="6"/>
      <c r="G614" s="6"/>
      <c r="H614" s="6"/>
      <c r="I614" s="6"/>
      <c r="J614" s="6"/>
    </row>
    <row r="615" ht="14.25" customHeight="1">
      <c r="A615" s="6"/>
      <c r="B615" s="7"/>
      <c r="C615" s="7"/>
      <c r="D615" s="7"/>
      <c r="E615" s="7"/>
      <c r="F615" s="6"/>
      <c r="G615" s="6"/>
      <c r="H615" s="6"/>
      <c r="I615" s="6"/>
      <c r="J615" s="6"/>
    </row>
    <row r="616" ht="14.25" customHeight="1">
      <c r="A616" s="6"/>
      <c r="B616" s="7"/>
      <c r="C616" s="7"/>
      <c r="D616" s="7"/>
      <c r="E616" s="7"/>
      <c r="F616" s="6"/>
      <c r="G616" s="6"/>
      <c r="H616" s="6"/>
      <c r="I616" s="6"/>
      <c r="J616" s="6"/>
    </row>
    <row r="617" ht="14.25" customHeight="1">
      <c r="A617" s="6"/>
      <c r="B617" s="7"/>
      <c r="C617" s="7"/>
      <c r="D617" s="7"/>
      <c r="E617" s="7"/>
      <c r="F617" s="6"/>
      <c r="G617" s="6"/>
      <c r="H617" s="6"/>
      <c r="I617" s="6"/>
      <c r="J617" s="6"/>
    </row>
    <row r="618" ht="14.25" customHeight="1">
      <c r="A618" s="6"/>
      <c r="B618" s="7"/>
      <c r="C618" s="7"/>
      <c r="D618" s="7"/>
      <c r="E618" s="7"/>
      <c r="F618" s="6"/>
      <c r="G618" s="6"/>
      <c r="H618" s="6"/>
      <c r="I618" s="6"/>
      <c r="J618" s="6"/>
    </row>
    <row r="619" ht="14.25" customHeight="1">
      <c r="A619" s="6"/>
      <c r="B619" s="7"/>
      <c r="C619" s="7"/>
      <c r="D619" s="7"/>
      <c r="E619" s="7"/>
      <c r="F619" s="6"/>
      <c r="G619" s="6"/>
      <c r="H619" s="6"/>
      <c r="I619" s="6"/>
      <c r="J619" s="6"/>
    </row>
    <row r="620" ht="14.25" customHeight="1">
      <c r="A620" s="6"/>
      <c r="B620" s="7"/>
      <c r="C620" s="7"/>
      <c r="D620" s="7"/>
      <c r="E620" s="7"/>
      <c r="F620" s="6"/>
      <c r="G620" s="6"/>
      <c r="H620" s="6"/>
      <c r="I620" s="6"/>
      <c r="J620" s="6"/>
    </row>
    <row r="621" ht="14.25" customHeight="1">
      <c r="A621" s="6"/>
      <c r="B621" s="7"/>
      <c r="C621" s="7"/>
      <c r="D621" s="7"/>
      <c r="E621" s="7"/>
      <c r="F621" s="6"/>
      <c r="G621" s="6"/>
      <c r="H621" s="6"/>
      <c r="I621" s="6"/>
      <c r="J621" s="6"/>
    </row>
    <row r="622" ht="14.25" customHeight="1">
      <c r="A622" s="6"/>
      <c r="B622" s="7"/>
      <c r="C622" s="7"/>
      <c r="D622" s="7"/>
      <c r="E622" s="7"/>
      <c r="F622" s="6"/>
      <c r="G622" s="6"/>
      <c r="H622" s="6"/>
      <c r="I622" s="6"/>
      <c r="J622" s="6"/>
    </row>
    <row r="623" ht="14.25" customHeight="1">
      <c r="A623" s="6"/>
      <c r="B623" s="7"/>
      <c r="C623" s="7"/>
      <c r="D623" s="7"/>
      <c r="E623" s="7"/>
      <c r="F623" s="6"/>
      <c r="G623" s="6"/>
      <c r="H623" s="6"/>
      <c r="I623" s="6"/>
      <c r="J623" s="6"/>
    </row>
    <row r="624" ht="14.25" customHeight="1">
      <c r="A624" s="6"/>
      <c r="B624" s="7"/>
      <c r="C624" s="7"/>
      <c r="D624" s="7"/>
      <c r="E624" s="7"/>
      <c r="F624" s="6"/>
      <c r="G624" s="6"/>
      <c r="H624" s="6"/>
      <c r="I624" s="6"/>
      <c r="J624" s="6"/>
    </row>
    <row r="625" ht="14.25" customHeight="1">
      <c r="A625" s="6"/>
      <c r="B625" s="7"/>
      <c r="C625" s="7"/>
      <c r="D625" s="7"/>
      <c r="E625" s="7"/>
      <c r="F625" s="6"/>
      <c r="G625" s="6"/>
      <c r="H625" s="6"/>
      <c r="I625" s="6"/>
      <c r="J625" s="6"/>
    </row>
    <row r="626" ht="14.25" customHeight="1">
      <c r="A626" s="6"/>
      <c r="B626" s="7"/>
      <c r="C626" s="7"/>
      <c r="D626" s="7"/>
      <c r="E626" s="7"/>
      <c r="F626" s="6"/>
      <c r="G626" s="6"/>
      <c r="H626" s="6"/>
      <c r="I626" s="6"/>
      <c r="J626" s="6"/>
    </row>
    <row r="627" ht="14.25" customHeight="1">
      <c r="A627" s="6"/>
      <c r="B627" s="7"/>
      <c r="C627" s="7"/>
      <c r="D627" s="7"/>
      <c r="E627" s="7"/>
      <c r="F627" s="6"/>
      <c r="G627" s="6"/>
      <c r="H627" s="6"/>
      <c r="I627" s="6"/>
      <c r="J627" s="6"/>
    </row>
    <row r="628" ht="14.25" customHeight="1">
      <c r="A628" s="6"/>
      <c r="B628" s="7"/>
      <c r="C628" s="7"/>
      <c r="D628" s="7"/>
      <c r="E628" s="7"/>
      <c r="F628" s="6"/>
      <c r="G628" s="6"/>
      <c r="H628" s="6"/>
      <c r="I628" s="6"/>
      <c r="J628" s="6"/>
    </row>
    <row r="629" ht="14.25" customHeight="1">
      <c r="A629" s="6"/>
      <c r="B629" s="7"/>
      <c r="C629" s="7"/>
      <c r="D629" s="7"/>
      <c r="E629" s="7"/>
      <c r="F629" s="6"/>
      <c r="G629" s="6"/>
      <c r="H629" s="6"/>
      <c r="I629" s="6"/>
      <c r="J629" s="6"/>
    </row>
    <row r="630" ht="14.25" customHeight="1">
      <c r="A630" s="6"/>
      <c r="B630" s="7"/>
      <c r="C630" s="7"/>
      <c r="D630" s="7"/>
      <c r="E630" s="7"/>
      <c r="F630" s="6"/>
      <c r="G630" s="6"/>
      <c r="H630" s="6"/>
      <c r="I630" s="6"/>
      <c r="J630" s="6"/>
    </row>
    <row r="631" ht="14.25" customHeight="1">
      <c r="A631" s="6"/>
      <c r="B631" s="7"/>
      <c r="C631" s="7"/>
      <c r="D631" s="7"/>
      <c r="E631" s="7"/>
      <c r="F631" s="6"/>
      <c r="G631" s="6"/>
      <c r="H631" s="6"/>
      <c r="I631" s="6"/>
      <c r="J631" s="6"/>
    </row>
    <row r="632" ht="14.25" customHeight="1">
      <c r="A632" s="6"/>
      <c r="B632" s="7"/>
      <c r="C632" s="7"/>
      <c r="D632" s="7"/>
      <c r="E632" s="7"/>
      <c r="F632" s="6"/>
      <c r="G632" s="6"/>
      <c r="H632" s="6"/>
      <c r="I632" s="6"/>
      <c r="J632" s="6"/>
    </row>
    <row r="633" ht="14.25" customHeight="1">
      <c r="A633" s="6"/>
      <c r="B633" s="7"/>
      <c r="C633" s="7"/>
      <c r="D633" s="7"/>
      <c r="E633" s="7"/>
      <c r="F633" s="6"/>
      <c r="G633" s="6"/>
      <c r="H633" s="6"/>
      <c r="I633" s="6"/>
      <c r="J633" s="6"/>
    </row>
    <row r="634" ht="14.25" customHeight="1">
      <c r="A634" s="6"/>
      <c r="B634" s="7"/>
      <c r="C634" s="7"/>
      <c r="D634" s="7"/>
      <c r="E634" s="7"/>
      <c r="F634" s="6"/>
      <c r="G634" s="6"/>
      <c r="H634" s="6"/>
      <c r="I634" s="6"/>
      <c r="J634" s="6"/>
    </row>
    <row r="635" ht="14.25" customHeight="1">
      <c r="A635" s="6"/>
      <c r="B635" s="7"/>
      <c r="C635" s="7"/>
      <c r="D635" s="7"/>
      <c r="E635" s="7"/>
      <c r="F635" s="6"/>
      <c r="G635" s="6"/>
      <c r="H635" s="6"/>
      <c r="I635" s="6"/>
      <c r="J635" s="6"/>
    </row>
    <row r="636" ht="14.25" customHeight="1">
      <c r="A636" s="6"/>
      <c r="B636" s="7"/>
      <c r="C636" s="7"/>
      <c r="D636" s="7"/>
      <c r="E636" s="7"/>
      <c r="F636" s="6"/>
      <c r="G636" s="6"/>
      <c r="H636" s="6"/>
      <c r="I636" s="6"/>
      <c r="J636" s="6"/>
    </row>
    <row r="637" ht="14.25" customHeight="1">
      <c r="A637" s="6"/>
      <c r="B637" s="7"/>
      <c r="C637" s="7"/>
      <c r="D637" s="7"/>
      <c r="E637" s="7"/>
      <c r="F637" s="6"/>
      <c r="G637" s="6"/>
      <c r="H637" s="6"/>
      <c r="I637" s="6"/>
      <c r="J637" s="6"/>
    </row>
    <row r="638" ht="14.25" customHeight="1">
      <c r="A638" s="6"/>
      <c r="B638" s="7"/>
      <c r="C638" s="7"/>
      <c r="D638" s="7"/>
      <c r="E638" s="7"/>
      <c r="F638" s="6"/>
      <c r="G638" s="6"/>
      <c r="H638" s="6"/>
      <c r="I638" s="6"/>
      <c r="J638" s="6"/>
    </row>
    <row r="639" ht="14.25" customHeight="1">
      <c r="A639" s="6"/>
      <c r="B639" s="7"/>
      <c r="C639" s="7"/>
      <c r="D639" s="7"/>
      <c r="E639" s="7"/>
      <c r="F639" s="6"/>
      <c r="G639" s="6"/>
      <c r="H639" s="6"/>
      <c r="I639" s="6"/>
      <c r="J639" s="6"/>
    </row>
    <row r="640" ht="14.25" customHeight="1">
      <c r="A640" s="6"/>
      <c r="B640" s="7"/>
      <c r="C640" s="7"/>
      <c r="D640" s="7"/>
      <c r="E640" s="7"/>
      <c r="F640" s="6"/>
      <c r="G640" s="6"/>
      <c r="H640" s="6"/>
      <c r="I640" s="6"/>
      <c r="J640" s="6"/>
    </row>
    <row r="641" ht="14.25" customHeight="1">
      <c r="A641" s="6"/>
      <c r="B641" s="7"/>
      <c r="C641" s="7"/>
      <c r="D641" s="7"/>
      <c r="E641" s="7"/>
      <c r="F641" s="6"/>
      <c r="G641" s="6"/>
      <c r="H641" s="6"/>
      <c r="I641" s="6"/>
      <c r="J641" s="6"/>
    </row>
    <row r="642" ht="14.25" customHeight="1">
      <c r="A642" s="6"/>
      <c r="B642" s="7"/>
      <c r="C642" s="7"/>
      <c r="D642" s="7"/>
      <c r="E642" s="7"/>
      <c r="F642" s="6"/>
      <c r="G642" s="6"/>
      <c r="H642" s="6"/>
      <c r="I642" s="6"/>
      <c r="J642" s="6"/>
    </row>
    <row r="643" ht="14.25" customHeight="1">
      <c r="A643" s="6"/>
      <c r="B643" s="7"/>
      <c r="C643" s="7"/>
      <c r="D643" s="7"/>
      <c r="E643" s="7"/>
      <c r="F643" s="6"/>
      <c r="G643" s="6"/>
      <c r="H643" s="6"/>
      <c r="I643" s="6"/>
      <c r="J643" s="6"/>
    </row>
    <row r="644" ht="14.25" customHeight="1">
      <c r="A644" s="6"/>
      <c r="B644" s="7"/>
      <c r="C644" s="7"/>
      <c r="D644" s="7"/>
      <c r="E644" s="7"/>
      <c r="F644" s="6"/>
      <c r="G644" s="6"/>
      <c r="H644" s="6"/>
      <c r="I644" s="6"/>
      <c r="J644" s="6"/>
    </row>
    <row r="645" ht="14.25" customHeight="1">
      <c r="A645" s="6"/>
      <c r="B645" s="7"/>
      <c r="C645" s="7"/>
      <c r="D645" s="7"/>
      <c r="E645" s="7"/>
      <c r="F645" s="6"/>
      <c r="G645" s="6"/>
      <c r="H645" s="6"/>
      <c r="I645" s="6"/>
      <c r="J645" s="6"/>
    </row>
    <row r="646" ht="14.25" customHeight="1">
      <c r="A646" s="6"/>
      <c r="B646" s="7"/>
      <c r="C646" s="7"/>
      <c r="D646" s="7"/>
      <c r="E646" s="7"/>
      <c r="F646" s="6"/>
      <c r="G646" s="6"/>
      <c r="H646" s="6"/>
      <c r="I646" s="6"/>
      <c r="J646" s="6"/>
    </row>
    <row r="647" ht="14.25" customHeight="1">
      <c r="A647" s="6"/>
      <c r="B647" s="7"/>
      <c r="C647" s="7"/>
      <c r="D647" s="7"/>
      <c r="E647" s="7"/>
      <c r="F647" s="6"/>
      <c r="G647" s="6"/>
      <c r="H647" s="6"/>
      <c r="I647" s="6"/>
      <c r="J647" s="6"/>
    </row>
    <row r="648" ht="14.25" customHeight="1">
      <c r="A648" s="6"/>
      <c r="B648" s="7"/>
      <c r="C648" s="7"/>
      <c r="D648" s="7"/>
      <c r="E648" s="7"/>
      <c r="F648" s="6"/>
      <c r="G648" s="6"/>
      <c r="H648" s="6"/>
      <c r="I648" s="6"/>
      <c r="J648" s="6"/>
    </row>
    <row r="649" ht="14.25" customHeight="1">
      <c r="A649" s="6"/>
      <c r="B649" s="7"/>
      <c r="C649" s="7"/>
      <c r="D649" s="7"/>
      <c r="E649" s="7"/>
      <c r="F649" s="6"/>
      <c r="G649" s="6"/>
      <c r="H649" s="6"/>
      <c r="I649" s="6"/>
      <c r="J649" s="6"/>
    </row>
    <row r="650" ht="14.25" customHeight="1">
      <c r="A650" s="6"/>
      <c r="B650" s="7"/>
      <c r="C650" s="7"/>
      <c r="D650" s="7"/>
      <c r="E650" s="7"/>
      <c r="F650" s="6"/>
      <c r="G650" s="6"/>
      <c r="H650" s="6"/>
      <c r="I650" s="6"/>
      <c r="J650" s="6"/>
    </row>
    <row r="651" ht="14.25" customHeight="1">
      <c r="A651" s="6"/>
      <c r="B651" s="7"/>
      <c r="C651" s="7"/>
      <c r="D651" s="7"/>
      <c r="E651" s="7"/>
      <c r="F651" s="6"/>
      <c r="G651" s="6"/>
      <c r="H651" s="6"/>
      <c r="I651" s="6"/>
      <c r="J651" s="6"/>
    </row>
    <row r="652" ht="14.25" customHeight="1">
      <c r="A652" s="6"/>
      <c r="B652" s="7"/>
      <c r="C652" s="7"/>
      <c r="D652" s="7"/>
      <c r="E652" s="7"/>
      <c r="F652" s="6"/>
      <c r="G652" s="6"/>
      <c r="H652" s="6"/>
      <c r="I652" s="6"/>
      <c r="J652" s="6"/>
    </row>
    <row r="653" ht="14.25" customHeight="1">
      <c r="A653" s="6"/>
      <c r="B653" s="7"/>
      <c r="C653" s="7"/>
      <c r="D653" s="7"/>
      <c r="E653" s="7"/>
      <c r="F653" s="6"/>
      <c r="G653" s="6"/>
      <c r="H653" s="6"/>
      <c r="I653" s="6"/>
      <c r="J653" s="6"/>
    </row>
    <row r="654" ht="14.25" customHeight="1">
      <c r="A654" s="6"/>
      <c r="B654" s="7"/>
      <c r="C654" s="7"/>
      <c r="D654" s="7"/>
      <c r="E654" s="7"/>
      <c r="F654" s="6"/>
      <c r="G654" s="6"/>
      <c r="H654" s="6"/>
      <c r="I654" s="6"/>
      <c r="J654" s="6"/>
    </row>
    <row r="655" ht="14.25" customHeight="1">
      <c r="A655" s="6"/>
      <c r="B655" s="7"/>
      <c r="C655" s="7"/>
      <c r="D655" s="7"/>
      <c r="E655" s="7"/>
      <c r="F655" s="6"/>
      <c r="G655" s="6"/>
      <c r="H655" s="6"/>
      <c r="I655" s="6"/>
      <c r="J655" s="6"/>
    </row>
    <row r="656" ht="14.25" customHeight="1">
      <c r="A656" s="6"/>
      <c r="B656" s="7"/>
      <c r="C656" s="7"/>
      <c r="D656" s="7"/>
      <c r="E656" s="7"/>
      <c r="F656" s="6"/>
      <c r="G656" s="6"/>
      <c r="H656" s="6"/>
      <c r="I656" s="6"/>
      <c r="J656" s="6"/>
    </row>
    <row r="657" ht="14.25" customHeight="1">
      <c r="A657" s="6"/>
      <c r="B657" s="7"/>
      <c r="C657" s="7"/>
      <c r="D657" s="7"/>
      <c r="E657" s="7"/>
      <c r="F657" s="6"/>
      <c r="G657" s="6"/>
      <c r="H657" s="6"/>
      <c r="I657" s="6"/>
      <c r="J657" s="6"/>
    </row>
    <row r="658" ht="14.25" customHeight="1">
      <c r="A658" s="6"/>
      <c r="B658" s="7"/>
      <c r="C658" s="7"/>
      <c r="D658" s="7"/>
      <c r="E658" s="7"/>
      <c r="F658" s="6"/>
      <c r="G658" s="6"/>
      <c r="H658" s="6"/>
      <c r="I658" s="6"/>
      <c r="J658" s="6"/>
    </row>
    <row r="659" ht="14.25" customHeight="1">
      <c r="A659" s="6"/>
      <c r="B659" s="7"/>
      <c r="C659" s="7"/>
      <c r="D659" s="7"/>
      <c r="E659" s="7"/>
      <c r="F659" s="6"/>
      <c r="G659" s="6"/>
      <c r="H659" s="6"/>
      <c r="I659" s="6"/>
      <c r="J659" s="6"/>
    </row>
    <row r="660" ht="14.25" customHeight="1">
      <c r="A660" s="6"/>
      <c r="B660" s="7"/>
      <c r="C660" s="7"/>
      <c r="D660" s="7"/>
      <c r="E660" s="7"/>
      <c r="F660" s="6"/>
      <c r="G660" s="6"/>
      <c r="H660" s="6"/>
      <c r="I660" s="6"/>
      <c r="J660" s="6"/>
    </row>
    <row r="661" ht="14.25" customHeight="1">
      <c r="A661" s="6"/>
      <c r="B661" s="7"/>
      <c r="C661" s="7"/>
      <c r="D661" s="7"/>
      <c r="E661" s="7"/>
      <c r="F661" s="6"/>
      <c r="G661" s="6"/>
      <c r="H661" s="6"/>
      <c r="I661" s="6"/>
      <c r="J661" s="6"/>
    </row>
    <row r="662" ht="14.25" customHeight="1">
      <c r="A662" s="6"/>
      <c r="B662" s="7"/>
      <c r="C662" s="7"/>
      <c r="D662" s="7"/>
      <c r="E662" s="7"/>
      <c r="F662" s="6"/>
      <c r="G662" s="6"/>
      <c r="H662" s="6"/>
      <c r="I662" s="6"/>
      <c r="J662" s="6"/>
    </row>
    <row r="663" ht="14.25" customHeight="1">
      <c r="A663" s="6"/>
      <c r="B663" s="7"/>
      <c r="C663" s="7"/>
      <c r="D663" s="7"/>
      <c r="E663" s="7"/>
      <c r="F663" s="6"/>
      <c r="G663" s="6"/>
      <c r="H663" s="6"/>
      <c r="I663" s="6"/>
      <c r="J663" s="6"/>
    </row>
    <row r="664" ht="14.25" customHeight="1">
      <c r="A664" s="6"/>
      <c r="B664" s="7"/>
      <c r="C664" s="7"/>
      <c r="D664" s="7"/>
      <c r="E664" s="7"/>
      <c r="F664" s="6"/>
      <c r="G664" s="6"/>
      <c r="H664" s="6"/>
      <c r="I664" s="6"/>
      <c r="J664" s="6"/>
    </row>
    <row r="665" ht="14.25" customHeight="1">
      <c r="A665" s="6"/>
      <c r="B665" s="7"/>
      <c r="C665" s="7"/>
      <c r="D665" s="7"/>
      <c r="E665" s="7"/>
      <c r="F665" s="6"/>
      <c r="G665" s="6"/>
      <c r="H665" s="6"/>
      <c r="I665" s="6"/>
      <c r="J665" s="6"/>
    </row>
    <row r="666" ht="14.25" customHeight="1">
      <c r="A666" s="6"/>
      <c r="B666" s="7"/>
      <c r="C666" s="7"/>
      <c r="D666" s="7"/>
      <c r="E666" s="7"/>
      <c r="F666" s="6"/>
      <c r="G666" s="6"/>
      <c r="H666" s="6"/>
      <c r="I666" s="6"/>
      <c r="J666" s="6"/>
    </row>
    <row r="667" ht="14.25" customHeight="1">
      <c r="A667" s="6"/>
      <c r="B667" s="7"/>
      <c r="C667" s="7"/>
      <c r="D667" s="7"/>
      <c r="E667" s="7"/>
      <c r="F667" s="6"/>
      <c r="G667" s="6"/>
      <c r="H667" s="6"/>
      <c r="I667" s="6"/>
      <c r="J667" s="6"/>
    </row>
    <row r="668" ht="14.25" customHeight="1">
      <c r="A668" s="6"/>
      <c r="B668" s="7"/>
      <c r="C668" s="7"/>
      <c r="D668" s="7"/>
      <c r="E668" s="7"/>
      <c r="F668" s="6"/>
      <c r="G668" s="6"/>
      <c r="H668" s="6"/>
      <c r="I668" s="6"/>
      <c r="J668" s="6"/>
    </row>
    <row r="669" ht="14.25" customHeight="1">
      <c r="A669" s="6"/>
      <c r="B669" s="7"/>
      <c r="C669" s="7"/>
      <c r="D669" s="7"/>
      <c r="E669" s="7"/>
      <c r="F669" s="6"/>
      <c r="G669" s="6"/>
      <c r="H669" s="6"/>
      <c r="I669" s="6"/>
      <c r="J669" s="6"/>
    </row>
    <row r="670" ht="14.25" customHeight="1">
      <c r="A670" s="6"/>
      <c r="B670" s="7"/>
      <c r="C670" s="7"/>
      <c r="D670" s="7"/>
      <c r="E670" s="7"/>
      <c r="F670" s="6"/>
      <c r="G670" s="6"/>
      <c r="H670" s="6"/>
      <c r="I670" s="6"/>
      <c r="J670" s="6"/>
    </row>
    <row r="671" ht="14.25" customHeight="1">
      <c r="A671" s="6"/>
      <c r="B671" s="7"/>
      <c r="C671" s="7"/>
      <c r="D671" s="7"/>
      <c r="E671" s="7"/>
      <c r="F671" s="6"/>
      <c r="G671" s="6"/>
      <c r="H671" s="6"/>
      <c r="I671" s="6"/>
      <c r="J671" s="6"/>
    </row>
    <row r="672" ht="14.25" customHeight="1">
      <c r="A672" s="6"/>
      <c r="B672" s="7"/>
      <c r="C672" s="7"/>
      <c r="D672" s="7"/>
      <c r="E672" s="7"/>
      <c r="F672" s="6"/>
      <c r="G672" s="6"/>
      <c r="H672" s="6"/>
      <c r="I672" s="6"/>
      <c r="J672" s="6"/>
    </row>
    <row r="673" ht="14.25" customHeight="1">
      <c r="A673" s="6"/>
      <c r="B673" s="7"/>
      <c r="C673" s="7"/>
      <c r="D673" s="7"/>
      <c r="E673" s="7"/>
      <c r="F673" s="6"/>
      <c r="G673" s="6"/>
      <c r="H673" s="6"/>
      <c r="I673" s="6"/>
      <c r="J673" s="6"/>
    </row>
    <row r="674" ht="14.25" customHeight="1">
      <c r="A674" s="6"/>
      <c r="B674" s="7"/>
      <c r="C674" s="7"/>
      <c r="D674" s="7"/>
      <c r="E674" s="7"/>
      <c r="F674" s="6"/>
      <c r="G674" s="6"/>
      <c r="H674" s="6"/>
      <c r="I674" s="6"/>
      <c r="J674" s="6"/>
    </row>
    <row r="675" ht="14.25" customHeight="1">
      <c r="A675" s="6"/>
      <c r="B675" s="7"/>
      <c r="C675" s="7"/>
      <c r="D675" s="7"/>
      <c r="E675" s="7"/>
      <c r="F675" s="6"/>
      <c r="G675" s="6"/>
      <c r="H675" s="6"/>
      <c r="I675" s="6"/>
      <c r="J675" s="6"/>
    </row>
    <row r="676" ht="14.25" customHeight="1">
      <c r="A676" s="6"/>
      <c r="B676" s="7"/>
      <c r="C676" s="7"/>
      <c r="D676" s="7"/>
      <c r="E676" s="7"/>
      <c r="F676" s="6"/>
      <c r="G676" s="6"/>
      <c r="H676" s="6"/>
      <c r="I676" s="6"/>
      <c r="J676" s="6"/>
    </row>
    <row r="677" ht="14.25" customHeight="1">
      <c r="A677" s="6"/>
      <c r="B677" s="7"/>
      <c r="C677" s="7"/>
      <c r="D677" s="7"/>
      <c r="E677" s="7"/>
      <c r="F677" s="6"/>
      <c r="G677" s="6"/>
      <c r="H677" s="6"/>
      <c r="I677" s="6"/>
      <c r="J677" s="6"/>
    </row>
    <row r="678" ht="14.25" customHeight="1">
      <c r="A678" s="6"/>
      <c r="B678" s="7"/>
      <c r="C678" s="7"/>
      <c r="D678" s="7"/>
      <c r="E678" s="7"/>
      <c r="F678" s="6"/>
      <c r="G678" s="6"/>
      <c r="H678" s="6"/>
      <c r="I678" s="6"/>
      <c r="J678" s="6"/>
    </row>
    <row r="679" ht="14.25" customHeight="1">
      <c r="A679" s="6"/>
      <c r="B679" s="7"/>
      <c r="C679" s="7"/>
      <c r="D679" s="7"/>
      <c r="E679" s="7"/>
      <c r="F679" s="6"/>
      <c r="G679" s="6"/>
      <c r="H679" s="6"/>
      <c r="I679" s="6"/>
      <c r="J679" s="6"/>
    </row>
    <row r="680" ht="14.25" customHeight="1">
      <c r="A680" s="6"/>
      <c r="B680" s="7"/>
      <c r="C680" s="7"/>
      <c r="D680" s="7"/>
      <c r="E680" s="7"/>
      <c r="F680" s="6"/>
      <c r="G680" s="6"/>
      <c r="H680" s="6"/>
      <c r="I680" s="6"/>
      <c r="J680" s="6"/>
    </row>
    <row r="681" ht="14.25" customHeight="1">
      <c r="A681" s="6"/>
      <c r="B681" s="7"/>
      <c r="C681" s="7"/>
      <c r="D681" s="7"/>
      <c r="E681" s="7"/>
      <c r="F681" s="6"/>
      <c r="G681" s="6"/>
      <c r="H681" s="6"/>
      <c r="I681" s="6"/>
      <c r="J681" s="6"/>
    </row>
    <row r="682" ht="14.25" customHeight="1">
      <c r="A682" s="6"/>
      <c r="B682" s="7"/>
      <c r="C682" s="7"/>
      <c r="D682" s="7"/>
      <c r="E682" s="7"/>
      <c r="F682" s="6"/>
      <c r="G682" s="6"/>
      <c r="H682" s="6"/>
      <c r="I682" s="6"/>
      <c r="J682" s="6"/>
    </row>
    <row r="683" ht="14.25" customHeight="1">
      <c r="A683" s="6"/>
      <c r="B683" s="7"/>
      <c r="C683" s="7"/>
      <c r="D683" s="7"/>
      <c r="E683" s="7"/>
      <c r="F683" s="6"/>
      <c r="G683" s="6"/>
      <c r="H683" s="6"/>
      <c r="I683" s="6"/>
      <c r="J683" s="6"/>
    </row>
    <row r="684" ht="14.25" customHeight="1">
      <c r="A684" s="6"/>
      <c r="B684" s="7"/>
      <c r="C684" s="7"/>
      <c r="D684" s="7"/>
      <c r="E684" s="7"/>
      <c r="F684" s="6"/>
      <c r="G684" s="6"/>
      <c r="H684" s="6"/>
      <c r="I684" s="6"/>
      <c r="J684" s="6"/>
    </row>
    <row r="685" ht="14.25" customHeight="1">
      <c r="A685" s="6"/>
      <c r="B685" s="7"/>
      <c r="C685" s="7"/>
      <c r="D685" s="7"/>
      <c r="E685" s="7"/>
      <c r="F685" s="6"/>
      <c r="G685" s="6"/>
      <c r="H685" s="6"/>
      <c r="I685" s="6"/>
      <c r="J685" s="6"/>
    </row>
    <row r="686" ht="14.25" customHeight="1">
      <c r="A686" s="6"/>
      <c r="B686" s="7"/>
      <c r="C686" s="7"/>
      <c r="D686" s="7"/>
      <c r="E686" s="7"/>
      <c r="F686" s="6"/>
      <c r="G686" s="6"/>
      <c r="H686" s="6"/>
      <c r="I686" s="6"/>
      <c r="J686" s="6"/>
    </row>
    <row r="687" ht="14.25" customHeight="1">
      <c r="A687" s="6"/>
      <c r="B687" s="7"/>
      <c r="C687" s="7"/>
      <c r="D687" s="7"/>
      <c r="E687" s="7"/>
      <c r="F687" s="6"/>
      <c r="G687" s="6"/>
      <c r="H687" s="6"/>
      <c r="I687" s="6"/>
      <c r="J687" s="6"/>
    </row>
    <row r="688" ht="14.25" customHeight="1">
      <c r="A688" s="6"/>
      <c r="B688" s="7"/>
      <c r="C688" s="7"/>
      <c r="D688" s="7"/>
      <c r="E688" s="7"/>
      <c r="F688" s="6"/>
      <c r="G688" s="6"/>
      <c r="H688" s="6"/>
      <c r="I688" s="6"/>
      <c r="J688" s="6"/>
    </row>
    <row r="689" ht="14.25" customHeight="1">
      <c r="A689" s="6"/>
      <c r="B689" s="7"/>
      <c r="C689" s="7"/>
      <c r="D689" s="7"/>
      <c r="E689" s="7"/>
      <c r="F689" s="6"/>
      <c r="G689" s="6"/>
      <c r="H689" s="6"/>
      <c r="I689" s="6"/>
      <c r="J689" s="6"/>
    </row>
    <row r="690" ht="14.25" customHeight="1">
      <c r="A690" s="6"/>
      <c r="B690" s="7"/>
      <c r="C690" s="7"/>
      <c r="D690" s="7"/>
      <c r="E690" s="7"/>
      <c r="F690" s="6"/>
      <c r="G690" s="6"/>
      <c r="H690" s="6"/>
      <c r="I690" s="6"/>
      <c r="J690" s="6"/>
    </row>
    <row r="691" ht="14.25" customHeight="1">
      <c r="A691" s="6"/>
      <c r="B691" s="7"/>
      <c r="C691" s="7"/>
      <c r="D691" s="7"/>
      <c r="E691" s="7"/>
      <c r="F691" s="6"/>
      <c r="G691" s="6"/>
      <c r="H691" s="6"/>
      <c r="I691" s="6"/>
      <c r="J691" s="6"/>
    </row>
    <row r="692" ht="14.25" customHeight="1">
      <c r="A692" s="6"/>
      <c r="B692" s="7"/>
      <c r="C692" s="7"/>
      <c r="D692" s="7"/>
      <c r="E692" s="7"/>
      <c r="F692" s="6"/>
      <c r="G692" s="6"/>
      <c r="H692" s="6"/>
      <c r="I692" s="6"/>
      <c r="J692" s="6"/>
    </row>
    <row r="693" ht="14.25" customHeight="1">
      <c r="A693" s="6"/>
      <c r="B693" s="7"/>
      <c r="C693" s="7"/>
      <c r="D693" s="7"/>
      <c r="E693" s="7"/>
      <c r="F693" s="6"/>
      <c r="G693" s="6"/>
      <c r="H693" s="6"/>
      <c r="I693" s="6"/>
      <c r="J693" s="6"/>
    </row>
    <row r="694" ht="14.25" customHeight="1">
      <c r="A694" s="6"/>
      <c r="B694" s="7"/>
      <c r="C694" s="7"/>
      <c r="D694" s="7"/>
      <c r="E694" s="7"/>
      <c r="F694" s="6"/>
      <c r="G694" s="6"/>
      <c r="H694" s="6"/>
      <c r="I694" s="6"/>
      <c r="J694" s="6"/>
    </row>
    <row r="695" ht="14.25" customHeight="1">
      <c r="A695" s="6"/>
      <c r="B695" s="7"/>
      <c r="C695" s="7"/>
      <c r="D695" s="7"/>
      <c r="E695" s="7"/>
      <c r="F695" s="6"/>
      <c r="G695" s="6"/>
      <c r="H695" s="6"/>
      <c r="I695" s="6"/>
      <c r="J695" s="6"/>
    </row>
    <row r="696" ht="14.25" customHeight="1">
      <c r="A696" s="6"/>
      <c r="B696" s="7"/>
      <c r="C696" s="7"/>
      <c r="D696" s="7"/>
      <c r="E696" s="7"/>
      <c r="F696" s="6"/>
      <c r="G696" s="6"/>
      <c r="H696" s="6"/>
      <c r="I696" s="6"/>
      <c r="J696" s="6"/>
    </row>
    <row r="697" ht="14.25" customHeight="1">
      <c r="A697" s="6"/>
      <c r="B697" s="7"/>
      <c r="C697" s="7"/>
      <c r="D697" s="7"/>
      <c r="E697" s="7"/>
      <c r="F697" s="6"/>
      <c r="G697" s="6"/>
      <c r="H697" s="6"/>
      <c r="I697" s="6"/>
      <c r="J697" s="6"/>
    </row>
    <row r="698" ht="14.25" customHeight="1">
      <c r="A698" s="6"/>
      <c r="B698" s="7"/>
      <c r="C698" s="7"/>
      <c r="D698" s="7"/>
      <c r="E698" s="7"/>
      <c r="F698" s="6"/>
      <c r="G698" s="6"/>
      <c r="H698" s="6"/>
      <c r="I698" s="6"/>
      <c r="J698" s="6"/>
    </row>
    <row r="699" ht="14.25" customHeight="1">
      <c r="A699" s="6"/>
      <c r="B699" s="7"/>
      <c r="C699" s="7"/>
      <c r="D699" s="7"/>
      <c r="E699" s="7"/>
      <c r="F699" s="6"/>
      <c r="G699" s="6"/>
      <c r="H699" s="6"/>
      <c r="I699" s="6"/>
      <c r="J699" s="6"/>
    </row>
    <row r="700" ht="14.25" customHeight="1">
      <c r="A700" s="6"/>
      <c r="B700" s="7"/>
      <c r="C700" s="7"/>
      <c r="D700" s="7"/>
      <c r="E700" s="7"/>
      <c r="F700" s="6"/>
      <c r="G700" s="6"/>
      <c r="H700" s="6"/>
      <c r="I700" s="6"/>
      <c r="J700" s="6"/>
    </row>
    <row r="701" ht="14.25" customHeight="1">
      <c r="A701" s="6"/>
      <c r="B701" s="7"/>
      <c r="C701" s="7"/>
      <c r="D701" s="7"/>
      <c r="E701" s="7"/>
      <c r="F701" s="6"/>
      <c r="G701" s="6"/>
      <c r="H701" s="6"/>
      <c r="I701" s="6"/>
      <c r="J701" s="6"/>
    </row>
    <row r="702" ht="14.25" customHeight="1">
      <c r="A702" s="6"/>
      <c r="B702" s="7"/>
      <c r="C702" s="7"/>
      <c r="D702" s="7"/>
      <c r="E702" s="7"/>
      <c r="F702" s="6"/>
      <c r="G702" s="6"/>
      <c r="H702" s="6"/>
      <c r="I702" s="6"/>
      <c r="J702" s="6"/>
    </row>
    <row r="703" ht="14.25" customHeight="1">
      <c r="A703" s="6"/>
      <c r="B703" s="7"/>
      <c r="C703" s="7"/>
      <c r="D703" s="7"/>
      <c r="E703" s="7"/>
      <c r="F703" s="6"/>
      <c r="G703" s="6"/>
      <c r="H703" s="6"/>
      <c r="I703" s="6"/>
      <c r="J703" s="6"/>
    </row>
    <row r="704" ht="14.25" customHeight="1">
      <c r="A704" s="6"/>
      <c r="B704" s="7"/>
      <c r="C704" s="7"/>
      <c r="D704" s="7"/>
      <c r="E704" s="7"/>
      <c r="F704" s="6"/>
      <c r="G704" s="6"/>
      <c r="H704" s="6"/>
      <c r="I704" s="6"/>
      <c r="J704" s="6"/>
    </row>
    <row r="705" ht="14.25" customHeight="1">
      <c r="A705" s="6"/>
      <c r="B705" s="7"/>
      <c r="C705" s="7"/>
      <c r="D705" s="7"/>
      <c r="E705" s="7"/>
      <c r="F705" s="6"/>
      <c r="G705" s="6"/>
      <c r="H705" s="6"/>
      <c r="I705" s="6"/>
      <c r="J705" s="6"/>
    </row>
    <row r="706" ht="14.25" customHeight="1">
      <c r="A706" s="6"/>
      <c r="B706" s="7"/>
      <c r="C706" s="7"/>
      <c r="D706" s="7"/>
      <c r="E706" s="7"/>
      <c r="F706" s="6"/>
      <c r="G706" s="6"/>
      <c r="H706" s="6"/>
      <c r="I706" s="6"/>
      <c r="J706" s="6"/>
    </row>
    <row r="707" ht="14.25" customHeight="1">
      <c r="A707" s="6"/>
      <c r="B707" s="7"/>
      <c r="C707" s="7"/>
      <c r="D707" s="7"/>
      <c r="E707" s="7"/>
      <c r="F707" s="6"/>
      <c r="G707" s="6"/>
      <c r="H707" s="6"/>
      <c r="I707" s="6"/>
      <c r="J707" s="6"/>
    </row>
    <row r="708" ht="14.25" customHeight="1">
      <c r="A708" s="6"/>
      <c r="B708" s="7"/>
      <c r="C708" s="7"/>
      <c r="D708" s="7"/>
      <c r="E708" s="7"/>
      <c r="F708" s="6"/>
      <c r="G708" s="6"/>
      <c r="H708" s="6"/>
      <c r="I708" s="6"/>
      <c r="J708" s="6"/>
    </row>
    <row r="709" ht="14.25" customHeight="1">
      <c r="A709" s="6"/>
      <c r="B709" s="7"/>
      <c r="C709" s="7"/>
      <c r="D709" s="7"/>
      <c r="E709" s="7"/>
      <c r="F709" s="6"/>
      <c r="G709" s="6"/>
      <c r="H709" s="6"/>
      <c r="I709" s="6"/>
      <c r="J709" s="6"/>
    </row>
    <row r="710" ht="14.25" customHeight="1">
      <c r="A710" s="6"/>
      <c r="B710" s="7"/>
      <c r="C710" s="7"/>
      <c r="D710" s="7"/>
      <c r="E710" s="7"/>
      <c r="F710" s="6"/>
      <c r="G710" s="6"/>
      <c r="H710" s="6"/>
      <c r="I710" s="6"/>
      <c r="J710" s="6"/>
    </row>
    <row r="711" ht="14.25" customHeight="1">
      <c r="A711" s="6"/>
      <c r="B711" s="7"/>
      <c r="C711" s="7"/>
      <c r="D711" s="7"/>
      <c r="E711" s="7"/>
      <c r="F711" s="6"/>
      <c r="G711" s="6"/>
      <c r="H711" s="6"/>
      <c r="I711" s="6"/>
      <c r="J711" s="6"/>
    </row>
    <row r="712" ht="14.25" customHeight="1">
      <c r="A712" s="6"/>
      <c r="B712" s="7"/>
      <c r="C712" s="7"/>
      <c r="D712" s="7"/>
      <c r="E712" s="7"/>
      <c r="F712" s="6"/>
      <c r="G712" s="6"/>
      <c r="H712" s="6"/>
      <c r="I712" s="6"/>
      <c r="J712" s="6"/>
    </row>
    <row r="713" ht="14.25" customHeight="1">
      <c r="A713" s="6"/>
      <c r="B713" s="7"/>
      <c r="C713" s="7"/>
      <c r="D713" s="7"/>
      <c r="E713" s="7"/>
      <c r="F713" s="6"/>
      <c r="G713" s="6"/>
      <c r="H713" s="6"/>
      <c r="I713" s="6"/>
      <c r="J713" s="6"/>
    </row>
    <row r="714" ht="14.25" customHeight="1">
      <c r="A714" s="6"/>
      <c r="B714" s="7"/>
      <c r="C714" s="7"/>
      <c r="D714" s="7"/>
      <c r="E714" s="7"/>
      <c r="F714" s="6"/>
      <c r="G714" s="6"/>
      <c r="H714" s="6"/>
      <c r="I714" s="6"/>
      <c r="J714" s="6"/>
    </row>
    <row r="715" ht="14.25" customHeight="1">
      <c r="A715" s="6"/>
      <c r="B715" s="7"/>
      <c r="C715" s="7"/>
      <c r="D715" s="7"/>
      <c r="E715" s="7"/>
      <c r="F715" s="6"/>
      <c r="G715" s="6"/>
      <c r="H715" s="6"/>
      <c r="I715" s="6"/>
      <c r="J715" s="6"/>
    </row>
    <row r="716" ht="14.25" customHeight="1">
      <c r="A716" s="6"/>
      <c r="B716" s="7"/>
      <c r="C716" s="7"/>
      <c r="D716" s="7"/>
      <c r="E716" s="7"/>
      <c r="F716" s="6"/>
      <c r="G716" s="6"/>
      <c r="H716" s="6"/>
      <c r="I716" s="6"/>
      <c r="J716" s="6"/>
    </row>
    <row r="717" ht="14.25" customHeight="1">
      <c r="A717" s="6"/>
      <c r="B717" s="7"/>
      <c r="C717" s="7"/>
      <c r="D717" s="7"/>
      <c r="E717" s="7"/>
      <c r="F717" s="6"/>
      <c r="G717" s="6"/>
      <c r="H717" s="6"/>
      <c r="I717" s="6"/>
      <c r="J717" s="6"/>
    </row>
    <row r="718" ht="14.25" customHeight="1">
      <c r="A718" s="6"/>
      <c r="B718" s="7"/>
      <c r="C718" s="7"/>
      <c r="D718" s="7"/>
      <c r="E718" s="7"/>
      <c r="F718" s="6"/>
      <c r="G718" s="6"/>
      <c r="H718" s="6"/>
      <c r="I718" s="6"/>
      <c r="J718" s="6"/>
    </row>
    <row r="719" ht="14.25" customHeight="1">
      <c r="A719" s="6"/>
      <c r="B719" s="7"/>
      <c r="C719" s="7"/>
      <c r="D719" s="7"/>
      <c r="E719" s="7"/>
      <c r="F719" s="6"/>
      <c r="G719" s="6"/>
      <c r="H719" s="6"/>
      <c r="I719" s="6"/>
      <c r="J719" s="6"/>
    </row>
    <row r="720" ht="14.25" customHeight="1">
      <c r="A720" s="6"/>
      <c r="B720" s="7"/>
      <c r="C720" s="7"/>
      <c r="D720" s="7"/>
      <c r="E720" s="7"/>
      <c r="F720" s="6"/>
      <c r="G720" s="6"/>
      <c r="H720" s="6"/>
      <c r="I720" s="6"/>
      <c r="J720" s="6"/>
    </row>
    <row r="721" ht="14.25" customHeight="1">
      <c r="A721" s="6"/>
      <c r="B721" s="7"/>
      <c r="C721" s="7"/>
      <c r="D721" s="7"/>
      <c r="E721" s="7"/>
      <c r="F721" s="6"/>
      <c r="G721" s="6"/>
      <c r="H721" s="6"/>
      <c r="I721" s="6"/>
      <c r="J721" s="6"/>
    </row>
    <row r="722" ht="14.25" customHeight="1">
      <c r="A722" s="6"/>
      <c r="B722" s="7"/>
      <c r="C722" s="7"/>
      <c r="D722" s="7"/>
      <c r="E722" s="7"/>
      <c r="F722" s="6"/>
      <c r="G722" s="6"/>
      <c r="H722" s="6"/>
      <c r="I722" s="6"/>
      <c r="J722" s="6"/>
    </row>
    <row r="723" ht="14.25" customHeight="1">
      <c r="A723" s="6"/>
      <c r="B723" s="7"/>
      <c r="C723" s="7"/>
      <c r="D723" s="7"/>
      <c r="E723" s="7"/>
      <c r="F723" s="6"/>
      <c r="G723" s="6"/>
      <c r="H723" s="6"/>
      <c r="I723" s="6"/>
      <c r="J723" s="6"/>
    </row>
    <row r="724" ht="14.25" customHeight="1">
      <c r="A724" s="6"/>
      <c r="B724" s="7"/>
      <c r="C724" s="7"/>
      <c r="D724" s="7"/>
      <c r="E724" s="7"/>
      <c r="F724" s="6"/>
      <c r="G724" s="6"/>
      <c r="H724" s="6"/>
      <c r="I724" s="6"/>
      <c r="J724" s="6"/>
    </row>
    <row r="725" ht="14.25" customHeight="1">
      <c r="A725" s="6"/>
      <c r="B725" s="7"/>
      <c r="C725" s="7"/>
      <c r="D725" s="7"/>
      <c r="E725" s="7"/>
      <c r="F725" s="6"/>
      <c r="G725" s="6"/>
      <c r="H725" s="6"/>
      <c r="I725" s="6"/>
      <c r="J725" s="6"/>
    </row>
    <row r="726" ht="14.25" customHeight="1">
      <c r="A726" s="6"/>
      <c r="B726" s="7"/>
      <c r="C726" s="7"/>
      <c r="D726" s="7"/>
      <c r="E726" s="7"/>
      <c r="F726" s="6"/>
      <c r="G726" s="6"/>
      <c r="H726" s="6"/>
      <c r="I726" s="6"/>
      <c r="J726" s="6"/>
    </row>
    <row r="727" ht="14.25" customHeight="1">
      <c r="A727" s="6"/>
      <c r="B727" s="7"/>
      <c r="C727" s="7"/>
      <c r="D727" s="7"/>
      <c r="E727" s="7"/>
      <c r="F727" s="6"/>
      <c r="G727" s="6"/>
      <c r="H727" s="6"/>
      <c r="I727" s="6"/>
      <c r="J727" s="6"/>
    </row>
    <row r="728" ht="14.25" customHeight="1">
      <c r="A728" s="6"/>
      <c r="B728" s="7"/>
      <c r="C728" s="7"/>
      <c r="D728" s="7"/>
      <c r="E728" s="7"/>
      <c r="F728" s="6"/>
      <c r="G728" s="6"/>
      <c r="H728" s="6"/>
      <c r="I728" s="6"/>
      <c r="J728" s="6"/>
    </row>
    <row r="729" ht="14.25" customHeight="1">
      <c r="A729" s="6"/>
      <c r="B729" s="7"/>
      <c r="C729" s="7"/>
      <c r="D729" s="7"/>
      <c r="E729" s="7"/>
      <c r="F729" s="6"/>
      <c r="G729" s="6"/>
      <c r="H729" s="6"/>
      <c r="I729" s="6"/>
      <c r="J729" s="6"/>
    </row>
    <row r="730" ht="14.25" customHeight="1">
      <c r="A730" s="6"/>
      <c r="B730" s="7"/>
      <c r="C730" s="7"/>
      <c r="D730" s="7"/>
      <c r="E730" s="7"/>
      <c r="F730" s="6"/>
      <c r="G730" s="6"/>
      <c r="H730" s="6"/>
      <c r="I730" s="6"/>
      <c r="J730" s="6"/>
    </row>
    <row r="731" ht="14.25" customHeight="1">
      <c r="A731" s="6"/>
      <c r="B731" s="7"/>
      <c r="C731" s="7"/>
      <c r="D731" s="7"/>
      <c r="E731" s="7"/>
      <c r="F731" s="6"/>
      <c r="G731" s="6"/>
      <c r="H731" s="6"/>
      <c r="I731" s="6"/>
      <c r="J731" s="6"/>
    </row>
    <row r="732" ht="14.25" customHeight="1">
      <c r="A732" s="6"/>
      <c r="B732" s="7"/>
      <c r="C732" s="7"/>
      <c r="D732" s="7"/>
      <c r="E732" s="7"/>
      <c r="F732" s="6"/>
      <c r="G732" s="6"/>
      <c r="H732" s="6"/>
      <c r="I732" s="6"/>
      <c r="J732" s="6"/>
    </row>
    <row r="733" ht="14.25" customHeight="1">
      <c r="A733" s="6"/>
      <c r="B733" s="7"/>
      <c r="C733" s="7"/>
      <c r="D733" s="7"/>
      <c r="E733" s="7"/>
      <c r="F733" s="6"/>
      <c r="G733" s="6"/>
      <c r="H733" s="6"/>
      <c r="I733" s="6"/>
      <c r="J733" s="6"/>
    </row>
    <row r="734" ht="14.25" customHeight="1">
      <c r="A734" s="6"/>
      <c r="B734" s="7"/>
      <c r="C734" s="7"/>
      <c r="D734" s="7"/>
      <c r="E734" s="7"/>
      <c r="F734" s="6"/>
      <c r="G734" s="6"/>
      <c r="H734" s="6"/>
      <c r="I734" s="6"/>
      <c r="J734" s="6"/>
    </row>
    <row r="735" ht="14.25" customHeight="1">
      <c r="A735" s="6"/>
      <c r="B735" s="7"/>
      <c r="C735" s="7"/>
      <c r="D735" s="7"/>
      <c r="E735" s="7"/>
      <c r="F735" s="6"/>
      <c r="G735" s="6"/>
      <c r="H735" s="6"/>
      <c r="I735" s="6"/>
      <c r="J735" s="6"/>
    </row>
    <row r="736" ht="14.25" customHeight="1">
      <c r="A736" s="6"/>
      <c r="B736" s="7"/>
      <c r="C736" s="7"/>
      <c r="D736" s="7"/>
      <c r="E736" s="7"/>
      <c r="F736" s="6"/>
      <c r="G736" s="6"/>
      <c r="H736" s="6"/>
      <c r="I736" s="6"/>
      <c r="J736" s="6"/>
    </row>
    <row r="737" ht="14.25" customHeight="1">
      <c r="A737" s="6"/>
      <c r="B737" s="7"/>
      <c r="C737" s="7"/>
      <c r="D737" s="7"/>
      <c r="E737" s="7"/>
      <c r="F737" s="6"/>
      <c r="G737" s="6"/>
      <c r="H737" s="6"/>
      <c r="I737" s="6"/>
      <c r="J737" s="6"/>
    </row>
    <row r="738" ht="14.25" customHeight="1">
      <c r="A738" s="6"/>
      <c r="B738" s="7"/>
      <c r="C738" s="7"/>
      <c r="D738" s="7"/>
      <c r="E738" s="7"/>
      <c r="F738" s="6"/>
      <c r="G738" s="6"/>
      <c r="H738" s="6"/>
      <c r="I738" s="6"/>
      <c r="J738" s="6"/>
    </row>
    <row r="739" ht="14.25" customHeight="1">
      <c r="A739" s="6"/>
      <c r="B739" s="7"/>
      <c r="C739" s="7"/>
      <c r="D739" s="7"/>
      <c r="E739" s="7"/>
      <c r="F739" s="6"/>
      <c r="G739" s="6"/>
      <c r="H739" s="6"/>
      <c r="I739" s="6"/>
      <c r="J739" s="6"/>
    </row>
    <row r="740" ht="14.25" customHeight="1">
      <c r="A740" s="6"/>
      <c r="B740" s="7"/>
      <c r="C740" s="7"/>
      <c r="D740" s="7"/>
      <c r="E740" s="7"/>
      <c r="F740" s="6"/>
      <c r="G740" s="6"/>
      <c r="H740" s="6"/>
      <c r="I740" s="6"/>
      <c r="J740" s="6"/>
    </row>
    <row r="741" ht="14.25" customHeight="1">
      <c r="A741" s="6"/>
      <c r="B741" s="7"/>
      <c r="C741" s="7"/>
      <c r="D741" s="7"/>
      <c r="E741" s="7"/>
      <c r="F741" s="6"/>
      <c r="G741" s="6"/>
      <c r="H741" s="6"/>
      <c r="I741" s="6"/>
      <c r="J741" s="6"/>
    </row>
    <row r="742" ht="14.25" customHeight="1">
      <c r="A742" s="6"/>
      <c r="B742" s="7"/>
      <c r="C742" s="7"/>
      <c r="D742" s="7"/>
      <c r="E742" s="7"/>
      <c r="F742" s="6"/>
      <c r="G742" s="6"/>
      <c r="H742" s="6"/>
      <c r="I742" s="6"/>
      <c r="J742" s="6"/>
    </row>
    <row r="743" ht="14.25" customHeight="1">
      <c r="A743" s="6"/>
      <c r="B743" s="7"/>
      <c r="C743" s="7"/>
      <c r="D743" s="7"/>
      <c r="E743" s="7"/>
      <c r="F743" s="6"/>
      <c r="G743" s="6"/>
      <c r="H743" s="6"/>
      <c r="I743" s="6"/>
      <c r="J743" s="6"/>
    </row>
    <row r="744" ht="14.25" customHeight="1">
      <c r="A744" s="6"/>
      <c r="B744" s="7"/>
      <c r="C744" s="7"/>
      <c r="D744" s="7"/>
      <c r="E744" s="7"/>
      <c r="F744" s="6"/>
      <c r="G744" s="6"/>
      <c r="H744" s="6"/>
      <c r="I744" s="6"/>
      <c r="J744" s="6"/>
    </row>
    <row r="745" ht="14.25" customHeight="1">
      <c r="A745" s="6"/>
      <c r="B745" s="7"/>
      <c r="C745" s="7"/>
      <c r="D745" s="7"/>
      <c r="E745" s="7"/>
      <c r="F745" s="6"/>
      <c r="G745" s="6"/>
      <c r="H745" s="6"/>
      <c r="I745" s="6"/>
      <c r="J745" s="6"/>
    </row>
    <row r="746" ht="14.25" customHeight="1">
      <c r="A746" s="6"/>
      <c r="B746" s="7"/>
      <c r="C746" s="7"/>
      <c r="D746" s="7"/>
      <c r="E746" s="7"/>
      <c r="F746" s="6"/>
      <c r="G746" s="6"/>
      <c r="H746" s="6"/>
      <c r="I746" s="6"/>
      <c r="J746" s="6"/>
    </row>
    <row r="747" ht="14.25" customHeight="1">
      <c r="A747" s="6"/>
      <c r="B747" s="7"/>
      <c r="C747" s="7"/>
      <c r="D747" s="7"/>
      <c r="E747" s="7"/>
      <c r="F747" s="6"/>
      <c r="G747" s="6"/>
      <c r="H747" s="6"/>
      <c r="I747" s="6"/>
      <c r="J747" s="6"/>
    </row>
    <row r="748" ht="14.25" customHeight="1">
      <c r="A748" s="6"/>
      <c r="B748" s="7"/>
      <c r="C748" s="7"/>
      <c r="D748" s="7"/>
      <c r="E748" s="7"/>
      <c r="F748" s="6"/>
      <c r="G748" s="6"/>
      <c r="H748" s="6"/>
      <c r="I748" s="6"/>
      <c r="J748" s="6"/>
    </row>
    <row r="749" ht="14.25" customHeight="1">
      <c r="A749" s="6"/>
      <c r="B749" s="7"/>
      <c r="C749" s="7"/>
      <c r="D749" s="7"/>
      <c r="E749" s="7"/>
      <c r="F749" s="6"/>
      <c r="G749" s="6"/>
      <c r="H749" s="6"/>
      <c r="I749" s="6"/>
      <c r="J749" s="6"/>
    </row>
    <row r="750" ht="14.25" customHeight="1">
      <c r="A750" s="6"/>
      <c r="B750" s="7"/>
      <c r="C750" s="7"/>
      <c r="D750" s="7"/>
      <c r="E750" s="7"/>
      <c r="F750" s="6"/>
      <c r="G750" s="6"/>
      <c r="H750" s="6"/>
      <c r="I750" s="6"/>
      <c r="J750" s="6"/>
    </row>
    <row r="751" ht="14.25" customHeight="1">
      <c r="A751" s="6"/>
      <c r="B751" s="7"/>
      <c r="C751" s="7"/>
      <c r="D751" s="7"/>
      <c r="E751" s="7"/>
      <c r="F751" s="6"/>
      <c r="G751" s="6"/>
      <c r="H751" s="6"/>
      <c r="I751" s="6"/>
      <c r="J751" s="6"/>
    </row>
    <row r="752" ht="14.25" customHeight="1">
      <c r="A752" s="6"/>
      <c r="B752" s="7"/>
      <c r="C752" s="7"/>
      <c r="D752" s="7"/>
      <c r="E752" s="7"/>
      <c r="F752" s="6"/>
      <c r="G752" s="6"/>
      <c r="H752" s="6"/>
      <c r="I752" s="6"/>
      <c r="J752" s="6"/>
    </row>
    <row r="753" ht="14.25" customHeight="1">
      <c r="A753" s="6"/>
      <c r="B753" s="7"/>
      <c r="C753" s="7"/>
      <c r="D753" s="7"/>
      <c r="E753" s="7"/>
      <c r="F753" s="6"/>
      <c r="G753" s="6"/>
      <c r="H753" s="6"/>
      <c r="I753" s="6"/>
      <c r="J753" s="6"/>
    </row>
    <row r="754" ht="14.25" customHeight="1">
      <c r="A754" s="6"/>
      <c r="B754" s="7"/>
      <c r="C754" s="7"/>
      <c r="D754" s="7"/>
      <c r="E754" s="7"/>
      <c r="F754" s="6"/>
      <c r="G754" s="6"/>
      <c r="H754" s="6"/>
      <c r="I754" s="6"/>
      <c r="J754" s="6"/>
    </row>
    <row r="755" ht="14.25" customHeight="1">
      <c r="A755" s="6"/>
      <c r="B755" s="7"/>
      <c r="C755" s="7"/>
      <c r="D755" s="7"/>
      <c r="E755" s="7"/>
      <c r="F755" s="6"/>
      <c r="G755" s="6"/>
      <c r="H755" s="6"/>
      <c r="I755" s="6"/>
      <c r="J755" s="6"/>
    </row>
    <row r="756" ht="14.25" customHeight="1">
      <c r="A756" s="6"/>
      <c r="B756" s="7"/>
      <c r="C756" s="7"/>
      <c r="D756" s="7"/>
      <c r="E756" s="7"/>
      <c r="F756" s="6"/>
      <c r="G756" s="6"/>
      <c r="H756" s="6"/>
      <c r="I756" s="6"/>
      <c r="J756" s="6"/>
    </row>
    <row r="757" ht="14.25" customHeight="1">
      <c r="A757" s="6"/>
      <c r="B757" s="7"/>
      <c r="C757" s="7"/>
      <c r="D757" s="7"/>
      <c r="E757" s="7"/>
      <c r="F757" s="6"/>
      <c r="G757" s="6"/>
      <c r="H757" s="6"/>
      <c r="I757" s="6"/>
      <c r="J757" s="6"/>
    </row>
    <row r="758" ht="14.25" customHeight="1">
      <c r="A758" s="6"/>
      <c r="B758" s="7"/>
      <c r="C758" s="7"/>
      <c r="D758" s="7"/>
      <c r="E758" s="7"/>
      <c r="F758" s="6"/>
      <c r="G758" s="6"/>
      <c r="H758" s="6"/>
      <c r="I758" s="6"/>
      <c r="J758" s="6"/>
    </row>
    <row r="759" ht="14.25" customHeight="1">
      <c r="A759" s="6"/>
      <c r="B759" s="7"/>
      <c r="C759" s="7"/>
      <c r="D759" s="7"/>
      <c r="E759" s="7"/>
      <c r="F759" s="6"/>
      <c r="G759" s="6"/>
      <c r="H759" s="6"/>
      <c r="I759" s="6"/>
      <c r="J759" s="6"/>
    </row>
    <row r="760" ht="14.25" customHeight="1">
      <c r="A760" s="6"/>
      <c r="B760" s="7"/>
      <c r="C760" s="7"/>
      <c r="D760" s="7"/>
      <c r="E760" s="7"/>
      <c r="F760" s="6"/>
      <c r="G760" s="6"/>
      <c r="H760" s="6"/>
      <c r="I760" s="6"/>
      <c r="J760" s="6"/>
    </row>
    <row r="761" ht="14.25" customHeight="1">
      <c r="A761" s="6"/>
      <c r="B761" s="7"/>
      <c r="C761" s="7"/>
      <c r="D761" s="7"/>
      <c r="E761" s="7"/>
      <c r="F761" s="6"/>
      <c r="G761" s="6"/>
      <c r="H761" s="6"/>
      <c r="I761" s="6"/>
      <c r="J761" s="6"/>
    </row>
    <row r="762" ht="14.25" customHeight="1">
      <c r="A762" s="6"/>
      <c r="B762" s="7"/>
      <c r="C762" s="7"/>
      <c r="D762" s="7"/>
      <c r="E762" s="7"/>
      <c r="F762" s="6"/>
      <c r="G762" s="6"/>
      <c r="H762" s="6"/>
      <c r="I762" s="6"/>
      <c r="J762" s="6"/>
    </row>
    <row r="763" ht="14.25" customHeight="1">
      <c r="A763" s="6"/>
      <c r="B763" s="7"/>
      <c r="C763" s="7"/>
      <c r="D763" s="7"/>
      <c r="E763" s="7"/>
      <c r="F763" s="6"/>
      <c r="G763" s="6"/>
      <c r="H763" s="6"/>
      <c r="I763" s="6"/>
      <c r="J763" s="6"/>
    </row>
    <row r="764" ht="14.25" customHeight="1">
      <c r="A764" s="6"/>
      <c r="B764" s="7"/>
      <c r="C764" s="7"/>
      <c r="D764" s="7"/>
      <c r="E764" s="7"/>
      <c r="F764" s="6"/>
      <c r="G764" s="6"/>
      <c r="H764" s="6"/>
      <c r="I764" s="6"/>
      <c r="J764" s="6"/>
    </row>
    <row r="765" ht="14.25" customHeight="1">
      <c r="A765" s="6"/>
      <c r="B765" s="7"/>
      <c r="C765" s="7"/>
      <c r="D765" s="7"/>
      <c r="E765" s="7"/>
      <c r="F765" s="6"/>
      <c r="G765" s="6"/>
      <c r="H765" s="6"/>
      <c r="I765" s="6"/>
      <c r="J765" s="6"/>
    </row>
    <row r="766" ht="14.25" customHeight="1">
      <c r="A766" s="6"/>
      <c r="B766" s="7"/>
      <c r="C766" s="7"/>
      <c r="D766" s="7"/>
      <c r="E766" s="7"/>
      <c r="F766" s="6"/>
      <c r="G766" s="6"/>
      <c r="H766" s="6"/>
      <c r="I766" s="6"/>
      <c r="J766" s="6"/>
    </row>
    <row r="767" ht="14.25" customHeight="1">
      <c r="A767" s="6"/>
      <c r="B767" s="7"/>
      <c r="C767" s="7"/>
      <c r="D767" s="7"/>
      <c r="E767" s="7"/>
      <c r="F767" s="6"/>
      <c r="G767" s="6"/>
      <c r="H767" s="6"/>
      <c r="I767" s="6"/>
      <c r="J767" s="6"/>
    </row>
    <row r="768" ht="14.25" customHeight="1">
      <c r="A768" s="6"/>
      <c r="B768" s="7"/>
      <c r="C768" s="7"/>
      <c r="D768" s="7"/>
      <c r="E768" s="7"/>
      <c r="F768" s="6"/>
      <c r="G768" s="6"/>
      <c r="H768" s="6"/>
      <c r="I768" s="6"/>
      <c r="J768" s="6"/>
    </row>
    <row r="769" ht="14.25" customHeight="1">
      <c r="A769" s="6"/>
      <c r="B769" s="7"/>
      <c r="C769" s="7"/>
      <c r="D769" s="7"/>
      <c r="E769" s="7"/>
      <c r="F769" s="6"/>
      <c r="G769" s="6"/>
      <c r="H769" s="6"/>
      <c r="I769" s="6"/>
      <c r="J769" s="6"/>
    </row>
    <row r="770" ht="14.25" customHeight="1">
      <c r="A770" s="6"/>
      <c r="B770" s="7"/>
      <c r="C770" s="7"/>
      <c r="D770" s="7"/>
      <c r="E770" s="7"/>
      <c r="F770" s="6"/>
      <c r="G770" s="6"/>
      <c r="H770" s="6"/>
      <c r="I770" s="6"/>
      <c r="J770" s="6"/>
    </row>
    <row r="771" ht="14.25" customHeight="1">
      <c r="A771" s="6"/>
      <c r="B771" s="7"/>
      <c r="C771" s="7"/>
      <c r="D771" s="7"/>
      <c r="E771" s="7"/>
      <c r="F771" s="6"/>
      <c r="G771" s="6"/>
      <c r="H771" s="6"/>
      <c r="I771" s="6"/>
      <c r="J771" s="6"/>
    </row>
    <row r="772" ht="14.25" customHeight="1">
      <c r="A772" s="6"/>
      <c r="B772" s="7"/>
      <c r="C772" s="7"/>
      <c r="D772" s="7"/>
      <c r="E772" s="7"/>
      <c r="F772" s="6"/>
      <c r="G772" s="6"/>
      <c r="H772" s="6"/>
      <c r="I772" s="6"/>
      <c r="J772" s="6"/>
    </row>
    <row r="773" ht="14.25" customHeight="1">
      <c r="A773" s="6"/>
      <c r="B773" s="7"/>
      <c r="C773" s="7"/>
      <c r="D773" s="7"/>
      <c r="E773" s="7"/>
      <c r="F773" s="6"/>
      <c r="G773" s="6"/>
      <c r="H773" s="6"/>
      <c r="I773" s="6"/>
      <c r="J773" s="6"/>
    </row>
    <row r="774" ht="14.25" customHeight="1">
      <c r="A774" s="6"/>
      <c r="B774" s="7"/>
      <c r="C774" s="7"/>
      <c r="D774" s="7"/>
      <c r="E774" s="7"/>
      <c r="F774" s="6"/>
      <c r="G774" s="6"/>
      <c r="H774" s="6"/>
      <c r="I774" s="6"/>
      <c r="J774" s="6"/>
    </row>
    <row r="775" ht="14.25" customHeight="1">
      <c r="A775" s="6"/>
      <c r="B775" s="7"/>
      <c r="C775" s="7"/>
      <c r="D775" s="7"/>
      <c r="E775" s="7"/>
      <c r="F775" s="6"/>
      <c r="G775" s="6"/>
      <c r="H775" s="6"/>
      <c r="I775" s="6"/>
      <c r="J775" s="6"/>
    </row>
    <row r="776" ht="14.25" customHeight="1">
      <c r="A776" s="6"/>
      <c r="B776" s="7"/>
      <c r="C776" s="7"/>
      <c r="D776" s="7"/>
      <c r="E776" s="7"/>
      <c r="F776" s="6"/>
      <c r="G776" s="6"/>
      <c r="H776" s="6"/>
      <c r="I776" s="6"/>
      <c r="J776" s="6"/>
    </row>
    <row r="777" ht="14.25" customHeight="1">
      <c r="A777" s="6"/>
      <c r="B777" s="7"/>
      <c r="C777" s="7"/>
      <c r="D777" s="7"/>
      <c r="E777" s="7"/>
      <c r="F777" s="6"/>
      <c r="G777" s="6"/>
      <c r="H777" s="6"/>
      <c r="I777" s="6"/>
      <c r="J777" s="6"/>
    </row>
    <row r="778" ht="14.25" customHeight="1">
      <c r="A778" s="6"/>
      <c r="B778" s="7"/>
      <c r="C778" s="7"/>
      <c r="D778" s="7"/>
      <c r="E778" s="7"/>
      <c r="F778" s="6"/>
      <c r="G778" s="6"/>
      <c r="H778" s="6"/>
      <c r="I778" s="6"/>
      <c r="J778" s="6"/>
    </row>
    <row r="779" ht="14.25" customHeight="1">
      <c r="A779" s="6"/>
      <c r="B779" s="7"/>
      <c r="C779" s="7"/>
      <c r="D779" s="7"/>
      <c r="E779" s="7"/>
      <c r="F779" s="6"/>
      <c r="G779" s="6"/>
      <c r="H779" s="6"/>
      <c r="I779" s="6"/>
      <c r="J779" s="6"/>
    </row>
    <row r="780" ht="14.25" customHeight="1">
      <c r="A780" s="6"/>
      <c r="B780" s="7"/>
      <c r="C780" s="7"/>
      <c r="D780" s="7"/>
      <c r="E780" s="7"/>
      <c r="F780" s="6"/>
      <c r="G780" s="6"/>
      <c r="H780" s="6"/>
      <c r="I780" s="6"/>
      <c r="J780" s="6"/>
    </row>
    <row r="781" ht="14.25" customHeight="1">
      <c r="A781" s="6"/>
      <c r="B781" s="7"/>
      <c r="C781" s="7"/>
      <c r="D781" s="7"/>
      <c r="E781" s="7"/>
      <c r="F781" s="6"/>
      <c r="G781" s="6"/>
      <c r="H781" s="6"/>
      <c r="I781" s="6"/>
      <c r="J781" s="6"/>
    </row>
    <row r="782" ht="14.25" customHeight="1">
      <c r="A782" s="6"/>
      <c r="B782" s="7"/>
      <c r="C782" s="7"/>
      <c r="D782" s="7"/>
      <c r="E782" s="7"/>
      <c r="F782" s="6"/>
      <c r="G782" s="6"/>
      <c r="H782" s="6"/>
      <c r="I782" s="6"/>
      <c r="J782" s="6"/>
    </row>
    <row r="783" ht="14.25" customHeight="1">
      <c r="A783" s="6"/>
      <c r="B783" s="7"/>
      <c r="C783" s="7"/>
      <c r="D783" s="7"/>
      <c r="E783" s="7"/>
      <c r="F783" s="6"/>
      <c r="G783" s="6"/>
      <c r="H783" s="6"/>
      <c r="I783" s="6"/>
      <c r="J783" s="6"/>
    </row>
    <row r="784" ht="14.25" customHeight="1">
      <c r="A784" s="6"/>
      <c r="B784" s="7"/>
      <c r="C784" s="7"/>
      <c r="D784" s="7"/>
      <c r="E784" s="7"/>
      <c r="F784" s="6"/>
      <c r="G784" s="6"/>
      <c r="H784" s="6"/>
      <c r="I784" s="6"/>
      <c r="J784" s="6"/>
    </row>
    <row r="785" ht="14.25" customHeight="1">
      <c r="A785" s="6"/>
      <c r="B785" s="7"/>
      <c r="C785" s="7"/>
      <c r="D785" s="7"/>
      <c r="E785" s="7"/>
      <c r="F785" s="6"/>
      <c r="G785" s="6"/>
      <c r="H785" s="6"/>
      <c r="I785" s="6"/>
      <c r="J785" s="6"/>
    </row>
    <row r="786" ht="14.25" customHeight="1">
      <c r="A786" s="6"/>
      <c r="B786" s="7"/>
      <c r="C786" s="7"/>
      <c r="D786" s="7"/>
      <c r="E786" s="7"/>
      <c r="F786" s="6"/>
      <c r="G786" s="6"/>
      <c r="H786" s="6"/>
      <c r="I786" s="6"/>
      <c r="J786" s="6"/>
    </row>
    <row r="787" ht="14.25" customHeight="1">
      <c r="A787" s="6"/>
      <c r="B787" s="7"/>
      <c r="C787" s="7"/>
      <c r="D787" s="7"/>
      <c r="E787" s="7"/>
      <c r="F787" s="6"/>
      <c r="G787" s="6"/>
      <c r="H787" s="6"/>
      <c r="I787" s="6"/>
      <c r="J787" s="6"/>
    </row>
    <row r="788" ht="14.25" customHeight="1">
      <c r="A788" s="6"/>
      <c r="B788" s="7"/>
      <c r="C788" s="7"/>
      <c r="D788" s="7"/>
      <c r="E788" s="7"/>
      <c r="F788" s="6"/>
      <c r="G788" s="6"/>
      <c r="H788" s="6"/>
      <c r="I788" s="6"/>
      <c r="J788" s="6"/>
    </row>
    <row r="789" ht="14.25" customHeight="1">
      <c r="A789" s="6"/>
      <c r="B789" s="7"/>
      <c r="C789" s="7"/>
      <c r="D789" s="7"/>
      <c r="E789" s="7"/>
      <c r="F789" s="6"/>
      <c r="G789" s="6"/>
      <c r="H789" s="6"/>
      <c r="I789" s="6"/>
      <c r="J789" s="6"/>
    </row>
    <row r="790" ht="14.25" customHeight="1">
      <c r="A790" s="6"/>
      <c r="B790" s="7"/>
      <c r="C790" s="7"/>
      <c r="D790" s="7"/>
      <c r="E790" s="7"/>
      <c r="F790" s="6"/>
      <c r="G790" s="6"/>
      <c r="H790" s="6"/>
      <c r="I790" s="6"/>
      <c r="J790" s="6"/>
    </row>
    <row r="791" ht="14.25" customHeight="1">
      <c r="A791" s="6"/>
      <c r="B791" s="7"/>
      <c r="C791" s="7"/>
      <c r="D791" s="7"/>
      <c r="E791" s="7"/>
      <c r="F791" s="6"/>
      <c r="G791" s="6"/>
      <c r="H791" s="6"/>
      <c r="I791" s="6"/>
      <c r="J791" s="6"/>
    </row>
    <row r="792" ht="14.25" customHeight="1">
      <c r="A792" s="6"/>
      <c r="B792" s="7"/>
      <c r="C792" s="7"/>
      <c r="D792" s="7"/>
      <c r="E792" s="7"/>
      <c r="F792" s="6"/>
      <c r="G792" s="6"/>
      <c r="H792" s="6"/>
      <c r="I792" s="6"/>
      <c r="J792" s="6"/>
    </row>
    <row r="793" ht="14.25" customHeight="1">
      <c r="A793" s="6"/>
      <c r="B793" s="7"/>
      <c r="C793" s="7"/>
      <c r="D793" s="7"/>
      <c r="E793" s="7"/>
      <c r="F793" s="6"/>
      <c r="G793" s="6"/>
      <c r="H793" s="6"/>
      <c r="I793" s="6"/>
      <c r="J793" s="6"/>
    </row>
    <row r="794" ht="14.25" customHeight="1">
      <c r="A794" s="6"/>
      <c r="B794" s="7"/>
      <c r="C794" s="7"/>
      <c r="D794" s="7"/>
      <c r="E794" s="7"/>
      <c r="F794" s="6"/>
      <c r="G794" s="6"/>
      <c r="H794" s="6"/>
      <c r="I794" s="6"/>
      <c r="J794" s="6"/>
    </row>
    <row r="795" ht="14.25" customHeight="1">
      <c r="A795" s="6"/>
      <c r="B795" s="7"/>
      <c r="C795" s="7"/>
      <c r="D795" s="7"/>
      <c r="E795" s="7"/>
      <c r="F795" s="6"/>
      <c r="G795" s="6"/>
      <c r="H795" s="6"/>
      <c r="I795" s="6"/>
      <c r="J795" s="6"/>
    </row>
    <row r="796" ht="14.25" customHeight="1">
      <c r="A796" s="6"/>
      <c r="B796" s="7"/>
      <c r="C796" s="7"/>
      <c r="D796" s="7"/>
      <c r="E796" s="7"/>
      <c r="F796" s="6"/>
      <c r="G796" s="6"/>
      <c r="H796" s="6"/>
      <c r="I796" s="6"/>
      <c r="J796" s="6"/>
    </row>
    <row r="797" ht="14.25" customHeight="1">
      <c r="A797" s="6"/>
      <c r="B797" s="7"/>
      <c r="C797" s="7"/>
      <c r="D797" s="7"/>
      <c r="E797" s="7"/>
      <c r="F797" s="6"/>
      <c r="G797" s="6"/>
      <c r="H797" s="6"/>
      <c r="I797" s="6"/>
      <c r="J797" s="6"/>
    </row>
    <row r="798" ht="14.25" customHeight="1">
      <c r="A798" s="6"/>
      <c r="B798" s="7"/>
      <c r="C798" s="7"/>
      <c r="D798" s="7"/>
      <c r="E798" s="7"/>
      <c r="F798" s="6"/>
      <c r="G798" s="6"/>
      <c r="H798" s="6"/>
      <c r="I798" s="6"/>
      <c r="J798" s="6"/>
    </row>
    <row r="799" ht="14.25" customHeight="1">
      <c r="A799" s="6"/>
      <c r="B799" s="7"/>
      <c r="C799" s="7"/>
      <c r="D799" s="7"/>
      <c r="E799" s="7"/>
      <c r="F799" s="6"/>
      <c r="G799" s="6"/>
      <c r="H799" s="6"/>
      <c r="I799" s="6"/>
      <c r="J799" s="6"/>
    </row>
    <row r="800" ht="14.25" customHeight="1">
      <c r="A800" s="6"/>
      <c r="B800" s="7"/>
      <c r="C800" s="7"/>
      <c r="D800" s="7"/>
      <c r="E800" s="7"/>
      <c r="F800" s="6"/>
      <c r="G800" s="6"/>
      <c r="H800" s="6"/>
      <c r="I800" s="6"/>
      <c r="J800" s="6"/>
    </row>
    <row r="801" ht="14.25" customHeight="1">
      <c r="A801" s="6"/>
      <c r="B801" s="7"/>
      <c r="C801" s="7"/>
      <c r="D801" s="7"/>
      <c r="E801" s="7"/>
      <c r="F801" s="6"/>
      <c r="G801" s="6"/>
      <c r="H801" s="6"/>
      <c r="I801" s="6"/>
      <c r="J801" s="6"/>
    </row>
    <row r="802" ht="14.25" customHeight="1">
      <c r="A802" s="6"/>
      <c r="B802" s="7"/>
      <c r="C802" s="7"/>
      <c r="D802" s="7"/>
      <c r="E802" s="7"/>
      <c r="F802" s="6"/>
      <c r="G802" s="6"/>
      <c r="H802" s="6"/>
      <c r="I802" s="6"/>
      <c r="J802" s="6"/>
    </row>
    <row r="803" ht="14.25" customHeight="1">
      <c r="A803" s="6"/>
      <c r="B803" s="7"/>
      <c r="C803" s="7"/>
      <c r="D803" s="7"/>
      <c r="E803" s="7"/>
      <c r="F803" s="6"/>
      <c r="G803" s="6"/>
      <c r="H803" s="6"/>
      <c r="I803" s="6"/>
      <c r="J803" s="6"/>
    </row>
    <row r="804" ht="14.25" customHeight="1">
      <c r="A804" s="6"/>
      <c r="B804" s="7"/>
      <c r="C804" s="7"/>
      <c r="D804" s="7"/>
      <c r="E804" s="7"/>
      <c r="F804" s="6"/>
      <c r="G804" s="6"/>
      <c r="H804" s="6"/>
      <c r="I804" s="6"/>
      <c r="J804" s="6"/>
    </row>
    <row r="805" ht="14.25" customHeight="1">
      <c r="A805" s="6"/>
      <c r="B805" s="7"/>
      <c r="C805" s="7"/>
      <c r="D805" s="7"/>
      <c r="E805" s="7"/>
      <c r="F805" s="6"/>
      <c r="G805" s="6"/>
      <c r="H805" s="6"/>
      <c r="I805" s="6"/>
      <c r="J805" s="6"/>
    </row>
    <row r="806" ht="14.25" customHeight="1">
      <c r="A806" s="6"/>
      <c r="B806" s="7"/>
      <c r="C806" s="7"/>
      <c r="D806" s="7"/>
      <c r="E806" s="7"/>
      <c r="F806" s="6"/>
      <c r="G806" s="6"/>
      <c r="H806" s="6"/>
      <c r="I806" s="6"/>
      <c r="J806" s="6"/>
    </row>
    <row r="807" ht="14.25" customHeight="1">
      <c r="A807" s="6"/>
      <c r="B807" s="7"/>
      <c r="C807" s="7"/>
      <c r="D807" s="7"/>
      <c r="E807" s="7"/>
      <c r="F807" s="6"/>
      <c r="G807" s="6"/>
      <c r="H807" s="6"/>
      <c r="I807" s="6"/>
      <c r="J807" s="6"/>
    </row>
    <row r="808" ht="14.25" customHeight="1">
      <c r="A808" s="6"/>
      <c r="B808" s="7"/>
      <c r="C808" s="7"/>
      <c r="D808" s="7"/>
      <c r="E808" s="7"/>
      <c r="F808" s="6"/>
      <c r="G808" s="6"/>
      <c r="H808" s="6"/>
      <c r="I808" s="6"/>
      <c r="J808" s="6"/>
    </row>
    <row r="809" ht="14.25" customHeight="1">
      <c r="A809" s="6"/>
      <c r="B809" s="7"/>
      <c r="C809" s="7"/>
      <c r="D809" s="7"/>
      <c r="E809" s="7"/>
      <c r="F809" s="6"/>
      <c r="G809" s="6"/>
      <c r="H809" s="6"/>
      <c r="I809" s="6"/>
      <c r="J809" s="6"/>
    </row>
    <row r="810" ht="14.25" customHeight="1">
      <c r="A810" s="6"/>
      <c r="B810" s="7"/>
      <c r="C810" s="7"/>
      <c r="D810" s="7"/>
      <c r="E810" s="7"/>
      <c r="F810" s="6"/>
      <c r="G810" s="6"/>
      <c r="H810" s="6"/>
      <c r="I810" s="6"/>
      <c r="J810" s="6"/>
    </row>
    <row r="811" ht="14.25" customHeight="1">
      <c r="A811" s="6"/>
      <c r="B811" s="7"/>
      <c r="C811" s="7"/>
      <c r="D811" s="7"/>
      <c r="E811" s="7"/>
      <c r="F811" s="6"/>
      <c r="G811" s="6"/>
      <c r="H811" s="6"/>
      <c r="I811" s="6"/>
      <c r="J811" s="6"/>
    </row>
    <row r="812" ht="14.25" customHeight="1">
      <c r="A812" s="6"/>
      <c r="B812" s="7"/>
      <c r="C812" s="7"/>
      <c r="D812" s="7"/>
      <c r="E812" s="7"/>
      <c r="F812" s="6"/>
      <c r="G812" s="6"/>
      <c r="H812" s="6"/>
      <c r="I812" s="6"/>
      <c r="J812" s="6"/>
    </row>
    <row r="813" ht="14.25" customHeight="1">
      <c r="A813" s="6"/>
      <c r="B813" s="7"/>
      <c r="C813" s="7"/>
      <c r="D813" s="7"/>
      <c r="E813" s="7"/>
      <c r="F813" s="6"/>
      <c r="G813" s="6"/>
      <c r="H813" s="6"/>
      <c r="I813" s="6"/>
      <c r="J813" s="6"/>
    </row>
    <row r="814" ht="14.25" customHeight="1">
      <c r="A814" s="6"/>
      <c r="B814" s="7"/>
      <c r="C814" s="7"/>
      <c r="D814" s="7"/>
      <c r="E814" s="7"/>
      <c r="F814" s="6"/>
      <c r="G814" s="6"/>
      <c r="H814" s="6"/>
      <c r="I814" s="6"/>
      <c r="J814" s="6"/>
    </row>
    <row r="815" ht="14.25" customHeight="1">
      <c r="A815" s="6"/>
      <c r="B815" s="7"/>
      <c r="C815" s="7"/>
      <c r="D815" s="7"/>
      <c r="E815" s="7"/>
      <c r="F815" s="6"/>
      <c r="G815" s="6"/>
      <c r="H815" s="6"/>
      <c r="I815" s="6"/>
      <c r="J815" s="6"/>
    </row>
    <row r="816" ht="14.25" customHeight="1">
      <c r="A816" s="6"/>
      <c r="B816" s="7"/>
      <c r="C816" s="7"/>
      <c r="D816" s="7"/>
      <c r="E816" s="7"/>
      <c r="F816" s="6"/>
      <c r="G816" s="6"/>
      <c r="H816" s="6"/>
      <c r="I816" s="6"/>
      <c r="J816" s="6"/>
    </row>
    <row r="817" ht="14.25" customHeight="1">
      <c r="A817" s="6"/>
      <c r="B817" s="7"/>
      <c r="C817" s="7"/>
      <c r="D817" s="7"/>
      <c r="E817" s="7"/>
      <c r="F817" s="6"/>
      <c r="G817" s="6"/>
      <c r="H817" s="6"/>
      <c r="I817" s="6"/>
      <c r="J817" s="6"/>
    </row>
    <row r="818" ht="14.25" customHeight="1">
      <c r="A818" s="6"/>
      <c r="B818" s="7"/>
      <c r="C818" s="7"/>
      <c r="D818" s="7"/>
      <c r="E818" s="7"/>
      <c r="F818" s="6"/>
      <c r="G818" s="6"/>
      <c r="H818" s="6"/>
      <c r="I818" s="6"/>
      <c r="J818" s="6"/>
    </row>
    <row r="819" ht="14.25" customHeight="1">
      <c r="A819" s="6"/>
      <c r="B819" s="7"/>
      <c r="C819" s="7"/>
      <c r="D819" s="7"/>
      <c r="E819" s="7"/>
      <c r="F819" s="6"/>
      <c r="G819" s="6"/>
      <c r="H819" s="6"/>
      <c r="I819" s="6"/>
      <c r="J819" s="6"/>
    </row>
    <row r="820" ht="14.25" customHeight="1">
      <c r="A820" s="6"/>
      <c r="B820" s="7"/>
      <c r="C820" s="7"/>
      <c r="D820" s="7"/>
      <c r="E820" s="7"/>
      <c r="F820" s="6"/>
      <c r="G820" s="6"/>
      <c r="H820" s="6"/>
      <c r="I820" s="6"/>
      <c r="J820" s="6"/>
    </row>
    <row r="821" ht="14.25" customHeight="1">
      <c r="A821" s="6"/>
      <c r="B821" s="7"/>
      <c r="C821" s="7"/>
      <c r="D821" s="7"/>
      <c r="E821" s="7"/>
      <c r="F821" s="6"/>
      <c r="G821" s="6"/>
      <c r="H821" s="6"/>
      <c r="I821" s="6"/>
      <c r="J821" s="6"/>
    </row>
    <row r="822" ht="14.25" customHeight="1">
      <c r="A822" s="6"/>
      <c r="B822" s="7"/>
      <c r="C822" s="7"/>
      <c r="D822" s="7"/>
      <c r="E822" s="7"/>
      <c r="F822" s="6"/>
      <c r="G822" s="6"/>
      <c r="H822" s="6"/>
      <c r="I822" s="6"/>
      <c r="J822" s="6"/>
    </row>
    <row r="823" ht="14.25" customHeight="1">
      <c r="A823" s="6"/>
      <c r="B823" s="7"/>
      <c r="C823" s="7"/>
      <c r="D823" s="7"/>
      <c r="E823" s="7"/>
      <c r="F823" s="6"/>
      <c r="G823" s="6"/>
      <c r="H823" s="6"/>
      <c r="I823" s="6"/>
      <c r="J823" s="6"/>
    </row>
    <row r="824" ht="14.25" customHeight="1">
      <c r="A824" s="6"/>
      <c r="B824" s="7"/>
      <c r="C824" s="7"/>
      <c r="D824" s="7"/>
      <c r="E824" s="7"/>
      <c r="F824" s="6"/>
      <c r="G824" s="6"/>
      <c r="H824" s="6"/>
      <c r="I824" s="6"/>
      <c r="J824" s="6"/>
    </row>
    <row r="825" ht="14.25" customHeight="1">
      <c r="A825" s="6"/>
      <c r="B825" s="7"/>
      <c r="C825" s="7"/>
      <c r="D825" s="7"/>
      <c r="E825" s="7"/>
      <c r="F825" s="6"/>
      <c r="G825" s="6"/>
      <c r="H825" s="6"/>
      <c r="I825" s="6"/>
      <c r="J825" s="6"/>
    </row>
    <row r="826" ht="14.25" customHeight="1">
      <c r="A826" s="6"/>
      <c r="B826" s="7"/>
      <c r="C826" s="7"/>
      <c r="D826" s="7"/>
      <c r="E826" s="7"/>
      <c r="F826" s="6"/>
      <c r="G826" s="6"/>
      <c r="H826" s="6"/>
      <c r="I826" s="6"/>
      <c r="J826" s="6"/>
    </row>
    <row r="827" ht="14.25" customHeight="1">
      <c r="A827" s="6"/>
      <c r="B827" s="7"/>
      <c r="C827" s="7"/>
      <c r="D827" s="7"/>
      <c r="E827" s="7"/>
      <c r="F827" s="6"/>
      <c r="G827" s="6"/>
      <c r="H827" s="6"/>
      <c r="I827" s="6"/>
      <c r="J827" s="6"/>
    </row>
    <row r="828" ht="14.25" customHeight="1">
      <c r="A828" s="6"/>
      <c r="B828" s="7"/>
      <c r="C828" s="7"/>
      <c r="D828" s="7"/>
      <c r="E828" s="7"/>
      <c r="F828" s="6"/>
      <c r="G828" s="6"/>
      <c r="H828" s="6"/>
      <c r="I828" s="6"/>
      <c r="J828" s="6"/>
    </row>
    <row r="829" ht="14.25" customHeight="1">
      <c r="A829" s="6"/>
      <c r="B829" s="7"/>
      <c r="C829" s="7"/>
      <c r="D829" s="7"/>
      <c r="E829" s="7"/>
      <c r="F829" s="6"/>
      <c r="G829" s="6"/>
      <c r="H829" s="6"/>
      <c r="I829" s="6"/>
      <c r="J829" s="6"/>
    </row>
    <row r="830" ht="14.25" customHeight="1">
      <c r="A830" s="6"/>
      <c r="B830" s="7"/>
      <c r="C830" s="7"/>
      <c r="D830" s="7"/>
      <c r="E830" s="7"/>
      <c r="F830" s="6"/>
      <c r="G830" s="6"/>
      <c r="H830" s="6"/>
      <c r="I830" s="6"/>
      <c r="J830" s="6"/>
    </row>
    <row r="831" ht="14.25" customHeight="1">
      <c r="A831" s="6"/>
      <c r="B831" s="7"/>
      <c r="C831" s="7"/>
      <c r="D831" s="7"/>
      <c r="E831" s="7"/>
      <c r="F831" s="6"/>
      <c r="G831" s="6"/>
      <c r="H831" s="6"/>
      <c r="I831" s="6"/>
      <c r="J831" s="6"/>
    </row>
    <row r="832" ht="14.25" customHeight="1">
      <c r="A832" s="6"/>
      <c r="B832" s="7"/>
      <c r="C832" s="7"/>
      <c r="D832" s="7"/>
      <c r="E832" s="7"/>
      <c r="F832" s="6"/>
      <c r="G832" s="6"/>
      <c r="H832" s="6"/>
      <c r="I832" s="6"/>
      <c r="J832" s="6"/>
    </row>
    <row r="833" ht="14.25" customHeight="1">
      <c r="A833" s="6"/>
      <c r="B833" s="7"/>
      <c r="C833" s="7"/>
      <c r="D833" s="7"/>
      <c r="E833" s="7"/>
      <c r="F833" s="6"/>
      <c r="G833" s="6"/>
      <c r="H833" s="6"/>
      <c r="I833" s="6"/>
      <c r="J833" s="6"/>
    </row>
    <row r="834" ht="14.25" customHeight="1">
      <c r="A834" s="6"/>
      <c r="B834" s="7"/>
      <c r="C834" s="7"/>
      <c r="D834" s="7"/>
      <c r="E834" s="7"/>
      <c r="F834" s="6"/>
      <c r="G834" s="6"/>
      <c r="H834" s="6"/>
      <c r="I834" s="6"/>
      <c r="J834" s="6"/>
    </row>
    <row r="835" ht="14.25" customHeight="1">
      <c r="A835" s="6"/>
      <c r="B835" s="7"/>
      <c r="C835" s="7"/>
      <c r="D835" s="7"/>
      <c r="E835" s="7"/>
      <c r="F835" s="6"/>
      <c r="G835" s="6"/>
      <c r="H835" s="6"/>
      <c r="I835" s="6"/>
      <c r="J835" s="6"/>
    </row>
    <row r="836" ht="14.25" customHeight="1">
      <c r="A836" s="6"/>
      <c r="B836" s="7"/>
      <c r="C836" s="7"/>
      <c r="D836" s="7"/>
      <c r="E836" s="7"/>
      <c r="F836" s="6"/>
      <c r="G836" s="6"/>
      <c r="H836" s="6"/>
      <c r="I836" s="6"/>
      <c r="J836" s="6"/>
    </row>
    <row r="837" ht="14.25" customHeight="1">
      <c r="A837" s="6"/>
      <c r="B837" s="7"/>
      <c r="C837" s="7"/>
      <c r="D837" s="7"/>
      <c r="E837" s="7"/>
      <c r="F837" s="6"/>
      <c r="G837" s="6"/>
      <c r="H837" s="6"/>
      <c r="I837" s="6"/>
      <c r="J837" s="6"/>
    </row>
    <row r="838" ht="14.25" customHeight="1">
      <c r="A838" s="6"/>
      <c r="B838" s="7"/>
      <c r="C838" s="7"/>
      <c r="D838" s="7"/>
      <c r="E838" s="7"/>
      <c r="F838" s="6"/>
      <c r="G838" s="6"/>
      <c r="H838" s="6"/>
      <c r="I838" s="6"/>
      <c r="J838" s="6"/>
    </row>
    <row r="839" ht="14.25" customHeight="1">
      <c r="A839" s="6"/>
      <c r="B839" s="7"/>
      <c r="C839" s="7"/>
      <c r="D839" s="7"/>
      <c r="E839" s="7"/>
      <c r="F839" s="6"/>
      <c r="G839" s="6"/>
      <c r="H839" s="6"/>
      <c r="I839" s="6"/>
      <c r="J839" s="6"/>
    </row>
    <row r="840" ht="14.25" customHeight="1">
      <c r="A840" s="6"/>
      <c r="B840" s="7"/>
      <c r="C840" s="7"/>
      <c r="D840" s="7"/>
      <c r="E840" s="7"/>
      <c r="F840" s="6"/>
      <c r="G840" s="6"/>
      <c r="H840" s="6"/>
      <c r="I840" s="6"/>
      <c r="J840" s="6"/>
    </row>
    <row r="841" ht="14.25" customHeight="1">
      <c r="A841" s="6"/>
      <c r="B841" s="7"/>
      <c r="C841" s="7"/>
      <c r="D841" s="7"/>
      <c r="E841" s="7"/>
      <c r="F841" s="6"/>
      <c r="G841" s="6"/>
      <c r="H841" s="6"/>
      <c r="I841" s="6"/>
      <c r="J841" s="6"/>
    </row>
    <row r="842" ht="14.25" customHeight="1">
      <c r="A842" s="6"/>
      <c r="B842" s="7"/>
      <c r="C842" s="7"/>
      <c r="D842" s="7"/>
      <c r="E842" s="7"/>
      <c r="F842" s="6"/>
      <c r="G842" s="6"/>
      <c r="H842" s="6"/>
      <c r="I842" s="6"/>
      <c r="J842" s="6"/>
    </row>
    <row r="843" ht="14.25" customHeight="1">
      <c r="A843" s="6"/>
      <c r="B843" s="7"/>
      <c r="C843" s="7"/>
      <c r="D843" s="7"/>
      <c r="E843" s="7"/>
      <c r="F843" s="6"/>
      <c r="G843" s="6"/>
      <c r="H843" s="6"/>
      <c r="I843" s="6"/>
      <c r="J843" s="6"/>
    </row>
    <row r="844" ht="14.25" customHeight="1">
      <c r="A844" s="6"/>
      <c r="B844" s="7"/>
      <c r="C844" s="7"/>
      <c r="D844" s="7"/>
      <c r="E844" s="7"/>
      <c r="F844" s="6"/>
      <c r="G844" s="6"/>
      <c r="H844" s="6"/>
      <c r="I844" s="6"/>
      <c r="J844" s="6"/>
    </row>
    <row r="845" ht="14.25" customHeight="1">
      <c r="A845" s="6"/>
      <c r="B845" s="7"/>
      <c r="C845" s="7"/>
      <c r="D845" s="7"/>
      <c r="E845" s="7"/>
      <c r="F845" s="6"/>
      <c r="G845" s="6"/>
      <c r="H845" s="6"/>
      <c r="I845" s="6"/>
      <c r="J845" s="6"/>
    </row>
    <row r="846" ht="14.25" customHeight="1">
      <c r="A846" s="6"/>
      <c r="B846" s="7"/>
      <c r="C846" s="7"/>
      <c r="D846" s="7"/>
      <c r="E846" s="7"/>
      <c r="F846" s="6"/>
      <c r="G846" s="6"/>
      <c r="H846" s="6"/>
      <c r="I846" s="6"/>
      <c r="J846" s="6"/>
    </row>
    <row r="847" ht="14.25" customHeight="1">
      <c r="A847" s="6"/>
      <c r="B847" s="7"/>
      <c r="C847" s="7"/>
      <c r="D847" s="7"/>
      <c r="E847" s="7"/>
      <c r="F847" s="6"/>
      <c r="G847" s="6"/>
      <c r="H847" s="6"/>
      <c r="I847" s="6"/>
      <c r="J847" s="6"/>
    </row>
    <row r="848" ht="14.25" customHeight="1">
      <c r="A848" s="6"/>
      <c r="B848" s="7"/>
      <c r="C848" s="7"/>
      <c r="D848" s="7"/>
      <c r="E848" s="7"/>
      <c r="F848" s="6"/>
      <c r="G848" s="6"/>
      <c r="H848" s="6"/>
      <c r="I848" s="6"/>
      <c r="J848" s="6"/>
    </row>
    <row r="849" ht="14.25" customHeight="1">
      <c r="A849" s="6"/>
      <c r="B849" s="7"/>
      <c r="C849" s="7"/>
      <c r="D849" s="7"/>
      <c r="E849" s="7"/>
      <c r="F849" s="6"/>
      <c r="G849" s="6"/>
      <c r="H849" s="6"/>
      <c r="I849" s="6"/>
      <c r="J849" s="6"/>
    </row>
    <row r="850" ht="14.25" customHeight="1">
      <c r="A850" s="6"/>
      <c r="B850" s="7"/>
      <c r="C850" s="7"/>
      <c r="D850" s="7"/>
      <c r="E850" s="7"/>
      <c r="F850" s="6"/>
      <c r="G850" s="6"/>
      <c r="H850" s="6"/>
      <c r="I850" s="6"/>
      <c r="J850" s="6"/>
    </row>
    <row r="851" ht="14.25" customHeight="1">
      <c r="A851" s="6"/>
      <c r="B851" s="7"/>
      <c r="C851" s="7"/>
      <c r="D851" s="7"/>
      <c r="E851" s="7"/>
      <c r="F851" s="6"/>
      <c r="G851" s="6"/>
      <c r="H851" s="6"/>
      <c r="I851" s="6"/>
      <c r="J851" s="6"/>
    </row>
    <row r="852" ht="14.25" customHeight="1">
      <c r="A852" s="6"/>
      <c r="B852" s="7"/>
      <c r="C852" s="7"/>
      <c r="D852" s="7"/>
      <c r="E852" s="7"/>
      <c r="F852" s="6"/>
      <c r="G852" s="6"/>
      <c r="H852" s="6"/>
      <c r="I852" s="6"/>
      <c r="J852" s="6"/>
    </row>
    <row r="853" ht="14.25" customHeight="1">
      <c r="A853" s="6"/>
      <c r="B853" s="7"/>
      <c r="C853" s="7"/>
      <c r="D853" s="7"/>
      <c r="E853" s="7"/>
      <c r="F853" s="6"/>
      <c r="G853" s="6"/>
      <c r="H853" s="6"/>
      <c r="I853" s="6"/>
      <c r="J853" s="6"/>
    </row>
    <row r="854" ht="14.25" customHeight="1">
      <c r="A854" s="6"/>
      <c r="B854" s="7"/>
      <c r="C854" s="7"/>
      <c r="D854" s="7"/>
      <c r="E854" s="7"/>
      <c r="F854" s="6"/>
      <c r="G854" s="6"/>
      <c r="H854" s="6"/>
      <c r="I854" s="6"/>
      <c r="J854" s="6"/>
    </row>
    <row r="855" ht="14.25" customHeight="1">
      <c r="A855" s="6"/>
      <c r="B855" s="7"/>
      <c r="C855" s="7"/>
      <c r="D855" s="7"/>
      <c r="E855" s="7"/>
      <c r="F855" s="6"/>
      <c r="G855" s="6"/>
      <c r="H855" s="6"/>
      <c r="I855" s="6"/>
      <c r="J855" s="6"/>
    </row>
    <row r="856" ht="14.25" customHeight="1">
      <c r="A856" s="6"/>
      <c r="B856" s="7"/>
      <c r="C856" s="7"/>
      <c r="D856" s="7"/>
      <c r="E856" s="7"/>
      <c r="F856" s="6"/>
      <c r="G856" s="6"/>
      <c r="H856" s="6"/>
      <c r="I856" s="6"/>
      <c r="J856" s="6"/>
    </row>
    <row r="857" ht="14.25" customHeight="1">
      <c r="A857" s="6"/>
      <c r="B857" s="7"/>
      <c r="C857" s="7"/>
      <c r="D857" s="7"/>
      <c r="E857" s="7"/>
      <c r="F857" s="6"/>
      <c r="G857" s="6"/>
      <c r="H857" s="6"/>
      <c r="I857" s="6"/>
      <c r="J857" s="6"/>
    </row>
    <row r="858" ht="14.25" customHeight="1">
      <c r="A858" s="6"/>
      <c r="B858" s="7"/>
      <c r="C858" s="7"/>
      <c r="D858" s="7"/>
      <c r="E858" s="7"/>
      <c r="F858" s="6"/>
      <c r="G858" s="6"/>
      <c r="H858" s="6"/>
      <c r="I858" s="6"/>
      <c r="J858" s="6"/>
    </row>
    <row r="859" ht="14.25" customHeight="1">
      <c r="A859" s="6"/>
      <c r="B859" s="7"/>
      <c r="C859" s="7"/>
      <c r="D859" s="7"/>
      <c r="E859" s="7"/>
      <c r="F859" s="6"/>
      <c r="G859" s="6"/>
      <c r="H859" s="6"/>
      <c r="I859" s="6"/>
      <c r="J859" s="6"/>
    </row>
    <row r="860" ht="14.25" customHeight="1">
      <c r="A860" s="6"/>
      <c r="B860" s="7"/>
      <c r="C860" s="7"/>
      <c r="D860" s="7"/>
      <c r="E860" s="7"/>
      <c r="F860" s="6"/>
      <c r="G860" s="6"/>
      <c r="H860" s="6"/>
      <c r="I860" s="6"/>
      <c r="J860" s="6"/>
    </row>
    <row r="861" ht="14.25" customHeight="1">
      <c r="A861" s="6"/>
      <c r="B861" s="7"/>
      <c r="C861" s="7"/>
      <c r="D861" s="7"/>
      <c r="E861" s="7"/>
      <c r="F861" s="6"/>
      <c r="G861" s="6"/>
      <c r="H861" s="6"/>
      <c r="I861" s="6"/>
      <c r="J861" s="6"/>
    </row>
    <row r="862" ht="14.25" customHeight="1">
      <c r="A862" s="6"/>
      <c r="B862" s="7"/>
      <c r="C862" s="7"/>
      <c r="D862" s="7"/>
      <c r="E862" s="7"/>
      <c r="F862" s="6"/>
      <c r="G862" s="6"/>
      <c r="H862" s="6"/>
      <c r="I862" s="6"/>
      <c r="J862" s="6"/>
    </row>
    <row r="863" ht="14.25" customHeight="1">
      <c r="A863" s="6"/>
      <c r="B863" s="7"/>
      <c r="C863" s="7"/>
      <c r="D863" s="7"/>
      <c r="E863" s="7"/>
      <c r="F863" s="6"/>
      <c r="G863" s="6"/>
      <c r="H863" s="6"/>
      <c r="I863" s="6"/>
      <c r="J863" s="6"/>
    </row>
    <row r="864" ht="14.25" customHeight="1">
      <c r="A864" s="6"/>
      <c r="B864" s="7"/>
      <c r="C864" s="7"/>
      <c r="D864" s="7"/>
      <c r="E864" s="7"/>
      <c r="F864" s="6"/>
      <c r="G864" s="6"/>
      <c r="H864" s="6"/>
      <c r="I864" s="6"/>
      <c r="J864" s="6"/>
    </row>
    <row r="865" ht="14.25" customHeight="1">
      <c r="A865" s="6"/>
      <c r="B865" s="7"/>
      <c r="C865" s="7"/>
      <c r="D865" s="7"/>
      <c r="E865" s="7"/>
      <c r="F865" s="6"/>
      <c r="G865" s="6"/>
      <c r="H865" s="6"/>
      <c r="I865" s="6"/>
      <c r="J865" s="6"/>
    </row>
    <row r="866" ht="14.25" customHeight="1">
      <c r="A866" s="6"/>
      <c r="B866" s="7"/>
      <c r="C866" s="7"/>
      <c r="D866" s="7"/>
      <c r="E866" s="7"/>
      <c r="F866" s="6"/>
      <c r="G866" s="6"/>
      <c r="H866" s="6"/>
      <c r="I866" s="6"/>
      <c r="J866" s="6"/>
    </row>
    <row r="867" ht="14.25" customHeight="1">
      <c r="A867" s="6"/>
      <c r="B867" s="7"/>
      <c r="C867" s="7"/>
      <c r="D867" s="7"/>
      <c r="E867" s="7"/>
      <c r="F867" s="6"/>
      <c r="G867" s="6"/>
      <c r="H867" s="6"/>
      <c r="I867" s="6"/>
      <c r="J867" s="6"/>
    </row>
    <row r="868" ht="14.25" customHeight="1">
      <c r="A868" s="6"/>
      <c r="B868" s="7"/>
      <c r="C868" s="7"/>
      <c r="D868" s="7"/>
      <c r="E868" s="7"/>
      <c r="F868" s="6"/>
      <c r="G868" s="6"/>
      <c r="H868" s="6"/>
      <c r="I868" s="6"/>
      <c r="J868" s="6"/>
    </row>
    <row r="869" ht="14.25" customHeight="1">
      <c r="A869" s="6"/>
      <c r="B869" s="7"/>
      <c r="C869" s="7"/>
      <c r="D869" s="7"/>
      <c r="E869" s="7"/>
      <c r="F869" s="6"/>
      <c r="G869" s="6"/>
      <c r="H869" s="6"/>
      <c r="I869" s="6"/>
      <c r="J869" s="6"/>
    </row>
    <row r="870" ht="14.25" customHeight="1">
      <c r="A870" s="6"/>
      <c r="B870" s="7"/>
      <c r="C870" s="7"/>
      <c r="D870" s="7"/>
      <c r="E870" s="7"/>
      <c r="F870" s="6"/>
      <c r="G870" s="6"/>
      <c r="H870" s="6"/>
      <c r="I870" s="6"/>
      <c r="J870" s="6"/>
    </row>
    <row r="871" ht="14.25" customHeight="1">
      <c r="A871" s="6"/>
      <c r="B871" s="7"/>
      <c r="C871" s="7"/>
      <c r="D871" s="7"/>
      <c r="E871" s="7"/>
      <c r="F871" s="6"/>
      <c r="G871" s="6"/>
      <c r="H871" s="6"/>
      <c r="I871" s="6"/>
      <c r="J871" s="6"/>
    </row>
    <row r="872" ht="14.25" customHeight="1">
      <c r="A872" s="6"/>
      <c r="B872" s="7"/>
      <c r="C872" s="7"/>
      <c r="D872" s="7"/>
      <c r="E872" s="7"/>
      <c r="F872" s="6"/>
      <c r="G872" s="6"/>
      <c r="H872" s="6"/>
      <c r="I872" s="6"/>
      <c r="J872" s="6"/>
    </row>
    <row r="873" ht="14.25" customHeight="1">
      <c r="A873" s="6"/>
      <c r="B873" s="7"/>
      <c r="C873" s="7"/>
      <c r="D873" s="7"/>
      <c r="E873" s="7"/>
      <c r="F873" s="6"/>
      <c r="G873" s="6"/>
      <c r="H873" s="6"/>
      <c r="I873" s="6"/>
      <c r="J873" s="6"/>
    </row>
    <row r="874" ht="14.25" customHeight="1">
      <c r="A874" s="6"/>
      <c r="B874" s="7"/>
      <c r="C874" s="7"/>
      <c r="D874" s="7"/>
      <c r="E874" s="7"/>
      <c r="F874" s="6"/>
      <c r="G874" s="6"/>
      <c r="H874" s="6"/>
      <c r="I874" s="6"/>
      <c r="J874" s="6"/>
    </row>
    <row r="875" ht="14.25" customHeight="1">
      <c r="A875" s="6"/>
      <c r="B875" s="7"/>
      <c r="C875" s="7"/>
      <c r="D875" s="7"/>
      <c r="E875" s="7"/>
      <c r="F875" s="6"/>
      <c r="G875" s="6"/>
      <c r="H875" s="6"/>
      <c r="I875" s="6"/>
      <c r="J875" s="6"/>
    </row>
    <row r="876" ht="14.25" customHeight="1">
      <c r="A876" s="6"/>
      <c r="B876" s="7"/>
      <c r="C876" s="7"/>
      <c r="D876" s="7"/>
      <c r="E876" s="7"/>
      <c r="F876" s="6"/>
      <c r="G876" s="6"/>
      <c r="H876" s="6"/>
      <c r="I876" s="6"/>
      <c r="J876" s="6"/>
    </row>
    <row r="877" ht="14.25" customHeight="1">
      <c r="A877" s="6"/>
      <c r="B877" s="7"/>
      <c r="C877" s="7"/>
      <c r="D877" s="7"/>
      <c r="E877" s="7"/>
      <c r="F877" s="6"/>
      <c r="G877" s="6"/>
      <c r="H877" s="6"/>
      <c r="I877" s="6"/>
      <c r="J877" s="6"/>
    </row>
    <row r="878" ht="14.25" customHeight="1">
      <c r="A878" s="6"/>
      <c r="B878" s="7"/>
      <c r="C878" s="7"/>
      <c r="D878" s="7"/>
      <c r="E878" s="7"/>
      <c r="F878" s="6"/>
      <c r="G878" s="6"/>
      <c r="H878" s="6"/>
      <c r="I878" s="6"/>
      <c r="J878" s="6"/>
    </row>
    <row r="879" ht="14.25" customHeight="1">
      <c r="A879" s="6"/>
      <c r="B879" s="7"/>
      <c r="C879" s="7"/>
      <c r="D879" s="7"/>
      <c r="E879" s="7"/>
      <c r="F879" s="6"/>
      <c r="G879" s="6"/>
      <c r="H879" s="6"/>
      <c r="I879" s="6"/>
      <c r="J879" s="6"/>
    </row>
    <row r="880" ht="14.25" customHeight="1">
      <c r="A880" s="6"/>
      <c r="B880" s="7"/>
      <c r="C880" s="7"/>
      <c r="D880" s="7"/>
      <c r="E880" s="7"/>
      <c r="F880" s="6"/>
      <c r="G880" s="6"/>
      <c r="H880" s="6"/>
      <c r="I880" s="6"/>
      <c r="J880" s="6"/>
    </row>
    <row r="881" ht="14.25" customHeight="1">
      <c r="A881" s="6"/>
      <c r="B881" s="7"/>
      <c r="C881" s="7"/>
      <c r="D881" s="7"/>
      <c r="E881" s="7"/>
      <c r="F881" s="6"/>
      <c r="G881" s="6"/>
      <c r="H881" s="6"/>
      <c r="I881" s="6"/>
      <c r="J881" s="6"/>
    </row>
    <row r="882" ht="14.25" customHeight="1">
      <c r="A882" s="6"/>
      <c r="B882" s="7"/>
      <c r="C882" s="7"/>
      <c r="D882" s="7"/>
      <c r="E882" s="7"/>
      <c r="F882" s="6"/>
      <c r="G882" s="6"/>
      <c r="H882" s="6"/>
      <c r="I882" s="6"/>
      <c r="J882" s="6"/>
    </row>
    <row r="883" ht="14.25" customHeight="1">
      <c r="A883" s="6"/>
      <c r="B883" s="7"/>
      <c r="C883" s="7"/>
      <c r="D883" s="7"/>
      <c r="E883" s="7"/>
      <c r="F883" s="6"/>
      <c r="G883" s="6"/>
      <c r="H883" s="6"/>
      <c r="I883" s="6"/>
      <c r="J883" s="6"/>
    </row>
    <row r="884" ht="14.25" customHeight="1">
      <c r="A884" s="6"/>
      <c r="B884" s="7"/>
      <c r="C884" s="7"/>
      <c r="D884" s="7"/>
      <c r="E884" s="7"/>
      <c r="F884" s="6"/>
      <c r="G884" s="6"/>
      <c r="H884" s="6"/>
      <c r="I884" s="6"/>
      <c r="J884" s="6"/>
    </row>
    <row r="885" ht="14.25" customHeight="1">
      <c r="A885" s="6"/>
      <c r="B885" s="7"/>
      <c r="C885" s="7"/>
      <c r="D885" s="7"/>
      <c r="E885" s="7"/>
      <c r="F885" s="6"/>
      <c r="G885" s="6"/>
      <c r="H885" s="6"/>
      <c r="I885" s="6"/>
      <c r="J885" s="6"/>
    </row>
    <row r="886" ht="14.25" customHeight="1">
      <c r="A886" s="6"/>
      <c r="B886" s="7"/>
      <c r="C886" s="7"/>
      <c r="D886" s="7"/>
      <c r="E886" s="7"/>
      <c r="F886" s="6"/>
      <c r="G886" s="6"/>
      <c r="H886" s="6"/>
      <c r="I886" s="6"/>
      <c r="J886" s="6"/>
    </row>
    <row r="887" ht="14.25" customHeight="1">
      <c r="A887" s="6"/>
      <c r="B887" s="7"/>
      <c r="C887" s="7"/>
      <c r="D887" s="7"/>
      <c r="E887" s="7"/>
      <c r="F887" s="6"/>
      <c r="G887" s="6"/>
      <c r="H887" s="6"/>
      <c r="I887" s="6"/>
      <c r="J887" s="6"/>
    </row>
    <row r="888" ht="14.25" customHeight="1">
      <c r="A888" s="6"/>
      <c r="B888" s="7"/>
      <c r="C888" s="7"/>
      <c r="D888" s="7"/>
      <c r="E888" s="7"/>
      <c r="F888" s="6"/>
      <c r="G888" s="6"/>
      <c r="H888" s="6"/>
      <c r="I888" s="6"/>
      <c r="J888" s="6"/>
    </row>
    <row r="889" ht="14.25" customHeight="1">
      <c r="A889" s="6"/>
      <c r="B889" s="7"/>
      <c r="C889" s="7"/>
      <c r="D889" s="7"/>
      <c r="E889" s="7"/>
      <c r="F889" s="6"/>
      <c r="G889" s="6"/>
      <c r="H889" s="6"/>
      <c r="I889" s="6"/>
      <c r="J889" s="6"/>
    </row>
    <row r="890" ht="14.25" customHeight="1">
      <c r="A890" s="6"/>
      <c r="B890" s="7"/>
      <c r="C890" s="7"/>
      <c r="D890" s="7"/>
      <c r="E890" s="7"/>
      <c r="F890" s="6"/>
      <c r="G890" s="6"/>
      <c r="H890" s="6"/>
      <c r="I890" s="6"/>
      <c r="J890" s="6"/>
    </row>
    <row r="891" ht="14.25" customHeight="1">
      <c r="A891" s="6"/>
      <c r="B891" s="7"/>
      <c r="C891" s="7"/>
      <c r="D891" s="7"/>
      <c r="E891" s="7"/>
      <c r="F891" s="6"/>
      <c r="G891" s="6"/>
      <c r="H891" s="6"/>
      <c r="I891" s="6"/>
      <c r="J891" s="6"/>
    </row>
    <row r="892" ht="14.25" customHeight="1">
      <c r="A892" s="6"/>
      <c r="B892" s="7"/>
      <c r="C892" s="7"/>
      <c r="D892" s="7"/>
      <c r="E892" s="7"/>
      <c r="F892" s="6"/>
      <c r="G892" s="6"/>
      <c r="H892" s="6"/>
      <c r="I892" s="6"/>
      <c r="J892" s="6"/>
    </row>
    <row r="893" ht="14.25" customHeight="1">
      <c r="A893" s="6"/>
      <c r="B893" s="7"/>
      <c r="C893" s="7"/>
      <c r="D893" s="7"/>
      <c r="E893" s="7"/>
      <c r="F893" s="6"/>
      <c r="G893" s="6"/>
      <c r="H893" s="6"/>
      <c r="I893" s="6"/>
      <c r="J893" s="6"/>
    </row>
    <row r="894" ht="14.25" customHeight="1">
      <c r="A894" s="6"/>
      <c r="B894" s="7"/>
      <c r="C894" s="7"/>
      <c r="D894" s="7"/>
      <c r="E894" s="7"/>
      <c r="F894" s="6"/>
      <c r="G894" s="6"/>
      <c r="H894" s="6"/>
      <c r="I894" s="6"/>
      <c r="J894" s="6"/>
    </row>
    <row r="895" ht="14.25" customHeight="1">
      <c r="A895" s="6"/>
      <c r="B895" s="7"/>
      <c r="C895" s="7"/>
      <c r="D895" s="7"/>
      <c r="E895" s="7"/>
      <c r="F895" s="6"/>
      <c r="G895" s="6"/>
      <c r="H895" s="6"/>
      <c r="I895" s="6"/>
      <c r="J895" s="6"/>
    </row>
    <row r="896" ht="14.25" customHeight="1">
      <c r="A896" s="6"/>
      <c r="B896" s="7"/>
      <c r="C896" s="7"/>
      <c r="D896" s="7"/>
      <c r="E896" s="7"/>
      <c r="F896" s="6"/>
      <c r="G896" s="6"/>
      <c r="H896" s="6"/>
      <c r="I896" s="6"/>
      <c r="J896" s="6"/>
    </row>
    <row r="897" ht="14.25" customHeight="1">
      <c r="A897" s="6"/>
      <c r="B897" s="7"/>
      <c r="C897" s="7"/>
      <c r="D897" s="7"/>
      <c r="E897" s="7"/>
      <c r="F897" s="6"/>
      <c r="G897" s="6"/>
      <c r="H897" s="6"/>
      <c r="I897" s="6"/>
      <c r="J897" s="6"/>
    </row>
    <row r="898" ht="14.25" customHeight="1">
      <c r="A898" s="6"/>
      <c r="B898" s="7"/>
      <c r="C898" s="7"/>
      <c r="D898" s="7"/>
      <c r="E898" s="7"/>
      <c r="F898" s="6"/>
      <c r="G898" s="6"/>
      <c r="H898" s="6"/>
      <c r="I898" s="6"/>
      <c r="J898" s="6"/>
    </row>
    <row r="899" ht="14.25" customHeight="1">
      <c r="A899" s="6"/>
      <c r="B899" s="7"/>
      <c r="C899" s="7"/>
      <c r="D899" s="7"/>
      <c r="E899" s="7"/>
      <c r="F899" s="6"/>
      <c r="G899" s="6"/>
      <c r="H899" s="6"/>
      <c r="I899" s="6"/>
      <c r="J899" s="6"/>
    </row>
    <row r="900" ht="14.25" customHeight="1">
      <c r="A900" s="6"/>
      <c r="B900" s="7"/>
      <c r="C900" s="7"/>
      <c r="D900" s="7"/>
      <c r="E900" s="7"/>
      <c r="F900" s="6"/>
      <c r="G900" s="6"/>
      <c r="H900" s="6"/>
      <c r="I900" s="6"/>
      <c r="J900" s="6"/>
    </row>
    <row r="901" ht="14.25" customHeight="1">
      <c r="A901" s="6"/>
      <c r="B901" s="7"/>
      <c r="C901" s="7"/>
      <c r="D901" s="7"/>
      <c r="E901" s="7"/>
      <c r="F901" s="6"/>
      <c r="G901" s="6"/>
      <c r="H901" s="6"/>
      <c r="I901" s="6"/>
      <c r="J901" s="6"/>
    </row>
    <row r="902" ht="14.25" customHeight="1">
      <c r="A902" s="6"/>
      <c r="B902" s="7"/>
      <c r="C902" s="7"/>
      <c r="D902" s="7"/>
      <c r="E902" s="7"/>
      <c r="F902" s="6"/>
      <c r="G902" s="6"/>
      <c r="H902" s="6"/>
      <c r="I902" s="6"/>
      <c r="J902" s="6"/>
    </row>
    <row r="903" ht="14.25" customHeight="1">
      <c r="A903" s="6"/>
      <c r="B903" s="7"/>
      <c r="C903" s="7"/>
      <c r="D903" s="7"/>
      <c r="E903" s="7"/>
      <c r="F903" s="6"/>
      <c r="G903" s="6"/>
      <c r="H903" s="6"/>
      <c r="I903" s="6"/>
      <c r="J903" s="6"/>
    </row>
    <row r="904" ht="14.25" customHeight="1">
      <c r="A904" s="6"/>
      <c r="B904" s="7"/>
      <c r="C904" s="7"/>
      <c r="D904" s="7"/>
      <c r="E904" s="7"/>
      <c r="F904" s="6"/>
      <c r="G904" s="6"/>
      <c r="H904" s="6"/>
      <c r="I904" s="6"/>
      <c r="J904" s="6"/>
    </row>
    <row r="905" ht="14.25" customHeight="1">
      <c r="A905" s="6"/>
      <c r="B905" s="7"/>
      <c r="C905" s="7"/>
      <c r="D905" s="7"/>
      <c r="E905" s="7"/>
      <c r="F905" s="6"/>
      <c r="G905" s="6"/>
      <c r="H905" s="6"/>
      <c r="I905" s="6"/>
      <c r="J905" s="6"/>
    </row>
    <row r="906" ht="14.25" customHeight="1">
      <c r="A906" s="6"/>
      <c r="B906" s="7"/>
      <c r="C906" s="7"/>
      <c r="D906" s="7"/>
      <c r="E906" s="7"/>
      <c r="F906" s="6"/>
      <c r="G906" s="6"/>
      <c r="H906" s="6"/>
      <c r="I906" s="6"/>
      <c r="J906" s="6"/>
    </row>
    <row r="907" ht="14.25" customHeight="1">
      <c r="A907" s="6"/>
      <c r="B907" s="7"/>
      <c r="C907" s="7"/>
      <c r="D907" s="7"/>
      <c r="E907" s="7"/>
      <c r="F907" s="6"/>
      <c r="G907" s="6"/>
      <c r="H907" s="6"/>
      <c r="I907" s="6"/>
      <c r="J907" s="6"/>
    </row>
    <row r="908" ht="14.25" customHeight="1">
      <c r="A908" s="6"/>
      <c r="B908" s="7"/>
      <c r="C908" s="7"/>
      <c r="D908" s="7"/>
      <c r="E908" s="7"/>
      <c r="F908" s="6"/>
      <c r="G908" s="6"/>
      <c r="H908" s="6"/>
      <c r="I908" s="6"/>
      <c r="J908" s="6"/>
    </row>
    <row r="909" ht="14.25" customHeight="1">
      <c r="A909" s="6"/>
      <c r="B909" s="7"/>
      <c r="C909" s="7"/>
      <c r="D909" s="7"/>
      <c r="E909" s="7"/>
      <c r="F909" s="6"/>
      <c r="G909" s="6"/>
      <c r="H909" s="6"/>
      <c r="I909" s="6"/>
      <c r="J909" s="6"/>
    </row>
    <row r="910" ht="14.25" customHeight="1">
      <c r="A910" s="6"/>
      <c r="B910" s="7"/>
      <c r="C910" s="7"/>
      <c r="D910" s="7"/>
      <c r="E910" s="7"/>
      <c r="F910" s="6"/>
      <c r="G910" s="6"/>
      <c r="H910" s="6"/>
      <c r="I910" s="6"/>
      <c r="J910" s="6"/>
    </row>
    <row r="911" ht="14.25" customHeight="1">
      <c r="A911" s="6"/>
      <c r="B911" s="7"/>
      <c r="C911" s="7"/>
      <c r="D911" s="7"/>
      <c r="E911" s="7"/>
      <c r="F911" s="6"/>
      <c r="G911" s="6"/>
      <c r="H911" s="6"/>
      <c r="I911" s="6"/>
      <c r="J911" s="6"/>
    </row>
    <row r="912" ht="14.25" customHeight="1">
      <c r="A912" s="6"/>
      <c r="B912" s="7"/>
      <c r="C912" s="7"/>
      <c r="D912" s="7"/>
      <c r="E912" s="7"/>
      <c r="F912" s="6"/>
      <c r="G912" s="6"/>
      <c r="H912" s="6"/>
      <c r="I912" s="6"/>
      <c r="J912" s="6"/>
    </row>
    <row r="913" ht="14.25" customHeight="1">
      <c r="A913" s="6"/>
      <c r="B913" s="7"/>
      <c r="C913" s="7"/>
      <c r="D913" s="7"/>
      <c r="E913" s="7"/>
      <c r="F913" s="6"/>
      <c r="G913" s="6"/>
      <c r="H913" s="6"/>
      <c r="I913" s="6"/>
      <c r="J913" s="6"/>
    </row>
    <row r="914" ht="14.25" customHeight="1">
      <c r="A914" s="6"/>
      <c r="B914" s="7"/>
      <c r="C914" s="7"/>
      <c r="D914" s="7"/>
      <c r="E914" s="7"/>
      <c r="F914" s="6"/>
      <c r="G914" s="6"/>
      <c r="H914" s="6"/>
      <c r="I914" s="6"/>
      <c r="J914" s="6"/>
    </row>
    <row r="915" ht="14.25" customHeight="1">
      <c r="A915" s="6"/>
      <c r="B915" s="7"/>
      <c r="C915" s="7"/>
      <c r="D915" s="7"/>
      <c r="E915" s="7"/>
      <c r="F915" s="6"/>
      <c r="G915" s="6"/>
      <c r="H915" s="6"/>
      <c r="I915" s="6"/>
      <c r="J915" s="6"/>
    </row>
    <row r="916" ht="14.25" customHeight="1">
      <c r="A916" s="6"/>
      <c r="B916" s="7"/>
      <c r="C916" s="7"/>
      <c r="D916" s="7"/>
      <c r="E916" s="7"/>
      <c r="F916" s="6"/>
      <c r="G916" s="6"/>
      <c r="H916" s="6"/>
      <c r="I916" s="6"/>
      <c r="J916" s="6"/>
    </row>
    <row r="917" ht="14.25" customHeight="1">
      <c r="A917" s="6"/>
      <c r="B917" s="7"/>
      <c r="C917" s="7"/>
      <c r="D917" s="7"/>
      <c r="E917" s="7"/>
      <c r="F917" s="6"/>
      <c r="G917" s="6"/>
      <c r="H917" s="6"/>
      <c r="I917" s="6"/>
      <c r="J917" s="6"/>
    </row>
    <row r="918" ht="14.25" customHeight="1">
      <c r="A918" s="6"/>
      <c r="B918" s="7"/>
      <c r="C918" s="7"/>
      <c r="D918" s="7"/>
      <c r="E918" s="7"/>
      <c r="F918" s="6"/>
      <c r="G918" s="6"/>
      <c r="H918" s="6"/>
      <c r="I918" s="6"/>
      <c r="J918" s="6"/>
    </row>
    <row r="919" ht="14.25" customHeight="1">
      <c r="A919" s="6"/>
      <c r="B919" s="7"/>
      <c r="C919" s="7"/>
      <c r="D919" s="7"/>
      <c r="E919" s="7"/>
      <c r="F919" s="6"/>
      <c r="G919" s="6"/>
      <c r="H919" s="6"/>
      <c r="I919" s="6"/>
      <c r="J919" s="6"/>
    </row>
    <row r="920" ht="14.25" customHeight="1">
      <c r="A920" s="6"/>
      <c r="B920" s="7"/>
      <c r="C920" s="7"/>
      <c r="D920" s="7"/>
      <c r="E920" s="7"/>
      <c r="F920" s="6"/>
      <c r="G920" s="6"/>
      <c r="H920" s="6"/>
      <c r="I920" s="6"/>
      <c r="J920" s="6"/>
    </row>
    <row r="921" ht="14.25" customHeight="1">
      <c r="A921" s="6"/>
      <c r="B921" s="7"/>
      <c r="C921" s="7"/>
      <c r="D921" s="7"/>
      <c r="E921" s="7"/>
      <c r="F921" s="6"/>
      <c r="G921" s="6"/>
      <c r="H921" s="6"/>
      <c r="I921" s="6"/>
      <c r="J921" s="6"/>
    </row>
    <row r="922" ht="14.25" customHeight="1">
      <c r="A922" s="6"/>
      <c r="B922" s="7"/>
      <c r="C922" s="7"/>
      <c r="D922" s="7"/>
      <c r="E922" s="7"/>
      <c r="F922" s="6"/>
      <c r="G922" s="6"/>
      <c r="H922" s="6"/>
      <c r="I922" s="6"/>
      <c r="J922" s="6"/>
    </row>
    <row r="923" ht="14.25" customHeight="1">
      <c r="A923" s="6"/>
      <c r="B923" s="7"/>
      <c r="C923" s="7"/>
      <c r="D923" s="7"/>
      <c r="E923" s="7"/>
      <c r="F923" s="6"/>
      <c r="G923" s="6"/>
      <c r="H923" s="6"/>
      <c r="I923" s="6"/>
      <c r="J923" s="6"/>
    </row>
    <row r="924" ht="14.25" customHeight="1">
      <c r="A924" s="6"/>
      <c r="B924" s="7"/>
      <c r="C924" s="7"/>
      <c r="D924" s="7"/>
      <c r="E924" s="7"/>
      <c r="F924" s="6"/>
      <c r="G924" s="6"/>
      <c r="H924" s="6"/>
      <c r="I924" s="6"/>
      <c r="J924" s="6"/>
    </row>
    <row r="925" ht="14.25" customHeight="1">
      <c r="A925" s="6"/>
      <c r="B925" s="7"/>
      <c r="C925" s="7"/>
      <c r="D925" s="7"/>
      <c r="E925" s="7"/>
      <c r="F925" s="6"/>
      <c r="G925" s="6"/>
      <c r="H925" s="6"/>
      <c r="I925" s="6"/>
      <c r="J925" s="6"/>
    </row>
    <row r="926" ht="14.25" customHeight="1">
      <c r="A926" s="6"/>
      <c r="B926" s="7"/>
      <c r="C926" s="7"/>
      <c r="D926" s="7"/>
      <c r="E926" s="7"/>
      <c r="F926" s="6"/>
      <c r="G926" s="6"/>
      <c r="H926" s="6"/>
      <c r="I926" s="6"/>
      <c r="J926" s="6"/>
    </row>
    <row r="927" ht="14.25" customHeight="1">
      <c r="A927" s="6"/>
      <c r="B927" s="7"/>
      <c r="C927" s="7"/>
      <c r="D927" s="7"/>
      <c r="E927" s="7"/>
      <c r="F927" s="6"/>
      <c r="G927" s="6"/>
      <c r="H927" s="6"/>
      <c r="I927" s="6"/>
      <c r="J927" s="6"/>
    </row>
    <row r="928" ht="14.25" customHeight="1">
      <c r="A928" s="6"/>
      <c r="B928" s="7"/>
      <c r="C928" s="7"/>
      <c r="D928" s="7"/>
      <c r="E928" s="7"/>
      <c r="F928" s="6"/>
      <c r="G928" s="6"/>
      <c r="H928" s="6"/>
      <c r="I928" s="6"/>
      <c r="J928" s="6"/>
    </row>
    <row r="929" ht="14.25" customHeight="1">
      <c r="A929" s="6"/>
      <c r="B929" s="7"/>
      <c r="C929" s="7"/>
      <c r="D929" s="7"/>
      <c r="E929" s="7"/>
      <c r="F929" s="6"/>
      <c r="G929" s="6"/>
      <c r="H929" s="6"/>
      <c r="I929" s="6"/>
      <c r="J929" s="6"/>
    </row>
    <row r="930" ht="14.25" customHeight="1">
      <c r="A930" s="6"/>
      <c r="B930" s="7"/>
      <c r="C930" s="7"/>
      <c r="D930" s="7"/>
      <c r="E930" s="7"/>
      <c r="F930" s="6"/>
      <c r="G930" s="6"/>
      <c r="H930" s="6"/>
      <c r="I930" s="6"/>
      <c r="J930" s="6"/>
    </row>
    <row r="931" ht="14.25" customHeight="1">
      <c r="A931" s="6"/>
      <c r="B931" s="7"/>
      <c r="C931" s="7"/>
      <c r="D931" s="7"/>
      <c r="E931" s="7"/>
      <c r="F931" s="6"/>
      <c r="G931" s="6"/>
      <c r="H931" s="6"/>
      <c r="I931" s="6"/>
      <c r="J931" s="6"/>
    </row>
    <row r="932" ht="14.25" customHeight="1">
      <c r="A932" s="6"/>
      <c r="B932" s="7"/>
      <c r="C932" s="7"/>
      <c r="D932" s="7"/>
      <c r="E932" s="7"/>
      <c r="F932" s="6"/>
      <c r="G932" s="6"/>
      <c r="H932" s="6"/>
      <c r="I932" s="6"/>
      <c r="J932" s="6"/>
    </row>
    <row r="933" ht="14.25" customHeight="1">
      <c r="A933" s="6"/>
      <c r="B933" s="7"/>
      <c r="C933" s="7"/>
      <c r="D933" s="7"/>
      <c r="E933" s="7"/>
      <c r="F933" s="6"/>
      <c r="G933" s="6"/>
      <c r="H933" s="6"/>
      <c r="I933" s="6"/>
      <c r="J933" s="6"/>
    </row>
    <row r="934" ht="14.25" customHeight="1">
      <c r="A934" s="6"/>
      <c r="B934" s="7"/>
      <c r="C934" s="7"/>
      <c r="D934" s="7"/>
      <c r="E934" s="7"/>
      <c r="F934" s="6"/>
      <c r="G934" s="6"/>
      <c r="H934" s="6"/>
      <c r="I934" s="6"/>
      <c r="J934" s="6"/>
    </row>
    <row r="935" ht="14.25" customHeight="1">
      <c r="A935" s="6"/>
      <c r="B935" s="7"/>
      <c r="C935" s="7"/>
      <c r="D935" s="7"/>
      <c r="E935" s="7"/>
      <c r="F935" s="6"/>
      <c r="G935" s="6"/>
      <c r="H935" s="6"/>
      <c r="I935" s="6"/>
      <c r="J935" s="6"/>
    </row>
    <row r="936" ht="14.25" customHeight="1">
      <c r="A936" s="6"/>
      <c r="B936" s="7"/>
      <c r="C936" s="7"/>
      <c r="D936" s="7"/>
      <c r="E936" s="7"/>
      <c r="F936" s="6"/>
      <c r="G936" s="6"/>
      <c r="H936" s="6"/>
      <c r="I936" s="6"/>
      <c r="J936" s="6"/>
    </row>
    <row r="937" ht="14.25" customHeight="1">
      <c r="A937" s="6"/>
      <c r="B937" s="7"/>
      <c r="C937" s="7"/>
      <c r="D937" s="7"/>
      <c r="E937" s="7"/>
      <c r="F937" s="6"/>
      <c r="G937" s="6"/>
      <c r="H937" s="6"/>
      <c r="I937" s="6"/>
      <c r="J937" s="6"/>
    </row>
    <row r="938" ht="14.25" customHeight="1">
      <c r="A938" s="6"/>
      <c r="B938" s="7"/>
      <c r="C938" s="7"/>
      <c r="D938" s="7"/>
      <c r="E938" s="7"/>
      <c r="F938" s="6"/>
      <c r="G938" s="6"/>
      <c r="H938" s="6"/>
      <c r="I938" s="6"/>
      <c r="J938" s="6"/>
    </row>
    <row r="939" ht="14.25" customHeight="1">
      <c r="A939" s="6"/>
      <c r="B939" s="7"/>
      <c r="C939" s="7"/>
      <c r="D939" s="7"/>
      <c r="E939" s="7"/>
      <c r="F939" s="6"/>
      <c r="G939" s="6"/>
      <c r="H939" s="6"/>
      <c r="I939" s="6"/>
      <c r="J939" s="6"/>
    </row>
    <row r="940" ht="14.25" customHeight="1">
      <c r="A940" s="6"/>
      <c r="B940" s="7"/>
      <c r="C940" s="7"/>
      <c r="D940" s="7"/>
      <c r="E940" s="7"/>
      <c r="F940" s="6"/>
      <c r="G940" s="6"/>
      <c r="H940" s="6"/>
      <c r="I940" s="6"/>
      <c r="J940" s="6"/>
    </row>
    <row r="941" ht="14.25" customHeight="1">
      <c r="A941" s="6"/>
      <c r="B941" s="7"/>
      <c r="C941" s="7"/>
      <c r="D941" s="7"/>
      <c r="E941" s="7"/>
      <c r="F941" s="6"/>
      <c r="G941" s="6"/>
      <c r="H941" s="6"/>
      <c r="I941" s="6"/>
      <c r="J941" s="6"/>
    </row>
    <row r="942" ht="14.25" customHeight="1">
      <c r="A942" s="6"/>
      <c r="B942" s="7"/>
      <c r="C942" s="7"/>
      <c r="D942" s="7"/>
      <c r="E942" s="7"/>
      <c r="F942" s="6"/>
      <c r="G942" s="6"/>
      <c r="H942" s="6"/>
      <c r="I942" s="6"/>
      <c r="J942" s="6"/>
    </row>
    <row r="943" ht="14.25" customHeight="1">
      <c r="A943" s="6"/>
      <c r="B943" s="7"/>
      <c r="C943" s="7"/>
      <c r="D943" s="7"/>
      <c r="E943" s="7"/>
      <c r="F943" s="6"/>
      <c r="G943" s="6"/>
      <c r="H943" s="6"/>
      <c r="I943" s="6"/>
      <c r="J943" s="6"/>
    </row>
    <row r="944" ht="14.25" customHeight="1">
      <c r="A944" s="6"/>
      <c r="B944" s="7"/>
      <c r="C944" s="7"/>
      <c r="D944" s="7"/>
      <c r="E944" s="7"/>
      <c r="F944" s="6"/>
      <c r="G944" s="6"/>
      <c r="H944" s="6"/>
      <c r="I944" s="6"/>
      <c r="J944" s="6"/>
    </row>
    <row r="945" ht="14.25" customHeight="1">
      <c r="A945" s="6"/>
      <c r="B945" s="7"/>
      <c r="C945" s="7"/>
      <c r="D945" s="7"/>
      <c r="E945" s="7"/>
      <c r="F945" s="6"/>
      <c r="G945" s="6"/>
      <c r="H945" s="6"/>
      <c r="I945" s="6"/>
      <c r="J945" s="6"/>
    </row>
    <row r="946" ht="14.25" customHeight="1">
      <c r="A946" s="6"/>
      <c r="B946" s="7"/>
      <c r="C946" s="7"/>
      <c r="D946" s="7"/>
      <c r="E946" s="7"/>
      <c r="F946" s="6"/>
      <c r="G946" s="6"/>
      <c r="H946" s="6"/>
      <c r="I946" s="6"/>
      <c r="J946" s="6"/>
    </row>
    <row r="947" ht="14.25" customHeight="1">
      <c r="A947" s="6"/>
      <c r="B947" s="7"/>
      <c r="C947" s="7"/>
      <c r="D947" s="7"/>
      <c r="E947" s="7"/>
      <c r="F947" s="6"/>
      <c r="G947" s="6"/>
      <c r="H947" s="6"/>
      <c r="I947" s="6"/>
      <c r="J947" s="6"/>
    </row>
    <row r="948" ht="14.25" customHeight="1">
      <c r="A948" s="6"/>
      <c r="B948" s="7"/>
      <c r="C948" s="7"/>
      <c r="D948" s="7"/>
      <c r="E948" s="7"/>
      <c r="F948" s="6"/>
      <c r="G948" s="6"/>
      <c r="H948" s="6"/>
      <c r="I948" s="6"/>
      <c r="J948" s="6"/>
    </row>
    <row r="949" ht="14.25" customHeight="1">
      <c r="A949" s="6"/>
      <c r="B949" s="7"/>
      <c r="C949" s="7"/>
      <c r="D949" s="7"/>
      <c r="E949" s="7"/>
      <c r="F949" s="6"/>
      <c r="G949" s="6"/>
      <c r="H949" s="6"/>
      <c r="I949" s="6"/>
      <c r="J949" s="6"/>
    </row>
    <row r="950" ht="14.25" customHeight="1">
      <c r="A950" s="6"/>
      <c r="B950" s="7"/>
      <c r="C950" s="7"/>
      <c r="D950" s="7"/>
      <c r="E950" s="7"/>
      <c r="F950" s="6"/>
      <c r="G950" s="6"/>
      <c r="H950" s="6"/>
      <c r="I950" s="6"/>
      <c r="J950" s="6"/>
    </row>
    <row r="951" ht="14.25" customHeight="1">
      <c r="A951" s="6"/>
      <c r="B951" s="7"/>
      <c r="C951" s="7"/>
      <c r="D951" s="7"/>
      <c r="E951" s="7"/>
      <c r="F951" s="6"/>
      <c r="G951" s="6"/>
      <c r="H951" s="6"/>
      <c r="I951" s="6"/>
      <c r="J951" s="6"/>
    </row>
    <row r="952" ht="14.25" customHeight="1">
      <c r="A952" s="6"/>
      <c r="B952" s="7"/>
      <c r="C952" s="7"/>
      <c r="D952" s="7"/>
      <c r="E952" s="7"/>
      <c r="F952" s="6"/>
      <c r="G952" s="6"/>
      <c r="H952" s="6"/>
      <c r="I952" s="6"/>
      <c r="J952" s="6"/>
    </row>
    <row r="953" ht="14.25" customHeight="1">
      <c r="A953" s="6"/>
      <c r="B953" s="7"/>
      <c r="C953" s="7"/>
      <c r="D953" s="7"/>
      <c r="E953" s="7"/>
      <c r="F953" s="6"/>
      <c r="G953" s="6"/>
      <c r="H953" s="6"/>
      <c r="I953" s="6"/>
      <c r="J953" s="6"/>
    </row>
    <row r="954" ht="14.25" customHeight="1">
      <c r="A954" s="6"/>
      <c r="B954" s="7"/>
      <c r="C954" s="7"/>
      <c r="D954" s="7"/>
      <c r="E954" s="7"/>
      <c r="F954" s="6"/>
      <c r="G954" s="6"/>
      <c r="H954" s="6"/>
      <c r="I954" s="6"/>
      <c r="J954" s="6"/>
    </row>
    <row r="955" ht="14.25" customHeight="1">
      <c r="A955" s="6"/>
      <c r="B955" s="7"/>
      <c r="C955" s="7"/>
      <c r="D955" s="7"/>
      <c r="E955" s="7"/>
      <c r="F955" s="6"/>
      <c r="G955" s="6"/>
      <c r="H955" s="6"/>
      <c r="I955" s="6"/>
      <c r="J955" s="6"/>
    </row>
    <row r="956" ht="14.25" customHeight="1">
      <c r="A956" s="6"/>
      <c r="B956" s="7"/>
      <c r="C956" s="7"/>
      <c r="D956" s="7"/>
      <c r="E956" s="7"/>
      <c r="F956" s="6"/>
      <c r="G956" s="6"/>
      <c r="H956" s="6"/>
      <c r="I956" s="6"/>
      <c r="J956" s="6"/>
    </row>
    <row r="957" ht="14.25" customHeight="1">
      <c r="A957" s="6"/>
      <c r="B957" s="7"/>
      <c r="C957" s="7"/>
      <c r="D957" s="7"/>
      <c r="E957" s="7"/>
      <c r="F957" s="6"/>
      <c r="G957" s="6"/>
      <c r="H957" s="6"/>
      <c r="I957" s="6"/>
      <c r="J957" s="6"/>
    </row>
    <row r="958" ht="14.25" customHeight="1">
      <c r="A958" s="6"/>
      <c r="B958" s="7"/>
      <c r="C958" s="7"/>
      <c r="D958" s="7"/>
      <c r="E958" s="7"/>
      <c r="F958" s="6"/>
      <c r="G958" s="6"/>
      <c r="H958" s="6"/>
      <c r="I958" s="6"/>
      <c r="J958" s="6"/>
    </row>
    <row r="959" ht="14.25" customHeight="1">
      <c r="A959" s="6"/>
      <c r="B959" s="7"/>
      <c r="C959" s="7"/>
      <c r="D959" s="7"/>
      <c r="E959" s="7"/>
      <c r="F959" s="6"/>
      <c r="G959" s="6"/>
      <c r="H959" s="6"/>
      <c r="I959" s="6"/>
      <c r="J959" s="6"/>
    </row>
    <row r="960" ht="14.25" customHeight="1">
      <c r="A960" s="6"/>
      <c r="B960" s="7"/>
      <c r="C960" s="7"/>
      <c r="D960" s="7"/>
      <c r="E960" s="7"/>
      <c r="F960" s="6"/>
      <c r="G960" s="6"/>
      <c r="H960" s="6"/>
      <c r="I960" s="6"/>
      <c r="J960" s="6"/>
    </row>
    <row r="961" ht="14.25" customHeight="1">
      <c r="A961" s="6"/>
      <c r="B961" s="7"/>
      <c r="C961" s="7"/>
      <c r="D961" s="7"/>
      <c r="E961" s="7"/>
      <c r="F961" s="6"/>
      <c r="G961" s="6"/>
      <c r="H961" s="6"/>
      <c r="I961" s="6"/>
      <c r="J961" s="6"/>
    </row>
    <row r="962" ht="14.25" customHeight="1">
      <c r="A962" s="6"/>
      <c r="B962" s="7"/>
      <c r="C962" s="7"/>
      <c r="D962" s="7"/>
      <c r="E962" s="7"/>
      <c r="F962" s="6"/>
      <c r="G962" s="6"/>
      <c r="H962" s="6"/>
      <c r="I962" s="6"/>
      <c r="J962" s="6"/>
    </row>
    <row r="963" ht="14.25" customHeight="1">
      <c r="A963" s="6"/>
      <c r="B963" s="7"/>
      <c r="C963" s="7"/>
      <c r="D963" s="7"/>
      <c r="E963" s="7"/>
      <c r="F963" s="6"/>
      <c r="G963" s="6"/>
      <c r="H963" s="6"/>
      <c r="I963" s="6"/>
      <c r="J963" s="6"/>
    </row>
    <row r="964" ht="14.25" customHeight="1">
      <c r="A964" s="6"/>
      <c r="B964" s="7"/>
      <c r="C964" s="7"/>
      <c r="D964" s="7"/>
      <c r="E964" s="7"/>
      <c r="F964" s="6"/>
      <c r="G964" s="6"/>
      <c r="H964" s="6"/>
      <c r="I964" s="6"/>
      <c r="J964" s="6"/>
    </row>
    <row r="965" ht="14.25" customHeight="1">
      <c r="A965" s="6"/>
      <c r="B965" s="7"/>
      <c r="C965" s="7"/>
      <c r="D965" s="7"/>
      <c r="E965" s="7"/>
      <c r="F965" s="6"/>
      <c r="G965" s="6"/>
      <c r="H965" s="6"/>
      <c r="I965" s="6"/>
      <c r="J965" s="6"/>
    </row>
    <row r="966" ht="14.25" customHeight="1">
      <c r="A966" s="6"/>
      <c r="B966" s="7"/>
      <c r="C966" s="7"/>
      <c r="D966" s="7"/>
      <c r="E966" s="7"/>
      <c r="F966" s="6"/>
      <c r="G966" s="6"/>
      <c r="H966" s="6"/>
      <c r="I966" s="6"/>
      <c r="J966" s="6"/>
    </row>
    <row r="967" ht="14.25" customHeight="1">
      <c r="A967" s="6"/>
      <c r="B967" s="7"/>
      <c r="C967" s="7"/>
      <c r="D967" s="7"/>
      <c r="E967" s="7"/>
      <c r="F967" s="6"/>
      <c r="G967" s="6"/>
      <c r="H967" s="6"/>
      <c r="I967" s="6"/>
      <c r="J967" s="6"/>
    </row>
    <row r="968" ht="14.25" customHeight="1">
      <c r="A968" s="6"/>
      <c r="B968" s="7"/>
      <c r="C968" s="7"/>
      <c r="D968" s="7"/>
      <c r="E968" s="7"/>
      <c r="F968" s="6"/>
      <c r="G968" s="6"/>
      <c r="H968" s="6"/>
      <c r="I968" s="6"/>
      <c r="J968" s="6"/>
    </row>
    <row r="969" ht="14.25" customHeight="1">
      <c r="A969" s="6"/>
      <c r="B969" s="7"/>
      <c r="C969" s="7"/>
      <c r="D969" s="7"/>
      <c r="E969" s="7"/>
      <c r="F969" s="6"/>
      <c r="G969" s="6"/>
      <c r="H969" s="6"/>
      <c r="I969" s="6"/>
      <c r="J969" s="6"/>
    </row>
    <row r="970" ht="14.25" customHeight="1">
      <c r="A970" s="6"/>
      <c r="B970" s="7"/>
      <c r="C970" s="7"/>
      <c r="D970" s="7"/>
      <c r="E970" s="7"/>
      <c r="F970" s="6"/>
      <c r="G970" s="6"/>
      <c r="H970" s="6"/>
      <c r="I970" s="6"/>
      <c r="J970" s="6"/>
    </row>
    <row r="971" ht="14.25" customHeight="1">
      <c r="A971" s="6"/>
      <c r="B971" s="7"/>
      <c r="C971" s="7"/>
      <c r="D971" s="7"/>
      <c r="E971" s="7"/>
      <c r="F971" s="6"/>
      <c r="G971" s="6"/>
      <c r="H971" s="6"/>
      <c r="I971" s="6"/>
      <c r="J971" s="6"/>
    </row>
    <row r="972" ht="14.25" customHeight="1">
      <c r="A972" s="6"/>
      <c r="B972" s="7"/>
      <c r="C972" s="7"/>
      <c r="D972" s="7"/>
      <c r="E972" s="7"/>
      <c r="F972" s="6"/>
      <c r="G972" s="6"/>
      <c r="H972" s="6"/>
      <c r="I972" s="6"/>
      <c r="J972" s="6"/>
    </row>
    <row r="973" ht="14.25" customHeight="1">
      <c r="A973" s="6"/>
      <c r="B973" s="7"/>
      <c r="C973" s="7"/>
      <c r="D973" s="7"/>
      <c r="E973" s="7"/>
      <c r="F973" s="6"/>
      <c r="G973" s="6"/>
      <c r="H973" s="6"/>
      <c r="I973" s="6"/>
      <c r="J973" s="6"/>
    </row>
    <row r="974" ht="14.25" customHeight="1">
      <c r="A974" s="6"/>
      <c r="B974" s="7"/>
      <c r="C974" s="7"/>
      <c r="D974" s="7"/>
      <c r="E974" s="7"/>
      <c r="F974" s="6"/>
      <c r="G974" s="6"/>
      <c r="H974" s="6"/>
      <c r="I974" s="6"/>
      <c r="J974" s="6"/>
    </row>
    <row r="975" ht="14.25" customHeight="1">
      <c r="A975" s="6"/>
      <c r="B975" s="7"/>
      <c r="C975" s="7"/>
      <c r="D975" s="7"/>
      <c r="E975" s="7"/>
      <c r="F975" s="6"/>
      <c r="G975" s="6"/>
      <c r="H975" s="6"/>
      <c r="I975" s="6"/>
      <c r="J975" s="6"/>
    </row>
    <row r="976" ht="14.25" customHeight="1">
      <c r="A976" s="6"/>
      <c r="B976" s="7"/>
      <c r="C976" s="7"/>
      <c r="D976" s="7"/>
      <c r="E976" s="7"/>
      <c r="F976" s="6"/>
      <c r="G976" s="6"/>
      <c r="H976" s="6"/>
      <c r="I976" s="6"/>
      <c r="J976" s="6"/>
    </row>
    <row r="977" ht="14.25" customHeight="1">
      <c r="A977" s="6"/>
      <c r="B977" s="7"/>
      <c r="C977" s="7"/>
      <c r="D977" s="7"/>
      <c r="E977" s="7"/>
      <c r="F977" s="6"/>
      <c r="G977" s="6"/>
      <c r="H977" s="6"/>
      <c r="I977" s="6"/>
      <c r="J977" s="6"/>
    </row>
    <row r="978" ht="14.25" customHeight="1">
      <c r="A978" s="6"/>
      <c r="B978" s="7"/>
      <c r="C978" s="7"/>
      <c r="D978" s="7"/>
      <c r="E978" s="7"/>
      <c r="F978" s="6"/>
      <c r="G978" s="6"/>
      <c r="H978" s="6"/>
      <c r="I978" s="6"/>
      <c r="J978" s="6"/>
    </row>
    <row r="979" ht="14.25" customHeight="1">
      <c r="A979" s="6"/>
      <c r="B979" s="7"/>
      <c r="C979" s="7"/>
      <c r="D979" s="7"/>
      <c r="E979" s="7"/>
      <c r="F979" s="6"/>
      <c r="G979" s="6"/>
      <c r="H979" s="6"/>
      <c r="I979" s="6"/>
      <c r="J979" s="6"/>
    </row>
    <row r="980" ht="14.25" customHeight="1">
      <c r="A980" s="6"/>
      <c r="B980" s="7"/>
      <c r="C980" s="7"/>
      <c r="D980" s="7"/>
      <c r="E980" s="7"/>
      <c r="F980" s="6"/>
      <c r="G980" s="6"/>
      <c r="H980" s="6"/>
      <c r="I980" s="6"/>
      <c r="J980" s="6"/>
    </row>
    <row r="981" ht="14.25" customHeight="1">
      <c r="A981" s="6"/>
      <c r="B981" s="7"/>
      <c r="C981" s="7"/>
      <c r="D981" s="7"/>
      <c r="E981" s="7"/>
      <c r="F981" s="6"/>
      <c r="G981" s="6"/>
      <c r="H981" s="6"/>
      <c r="I981" s="6"/>
      <c r="J981" s="6"/>
    </row>
    <row r="982" ht="14.25" customHeight="1">
      <c r="A982" s="6"/>
      <c r="B982" s="7"/>
      <c r="C982" s="7"/>
      <c r="D982" s="7"/>
      <c r="E982" s="7"/>
      <c r="F982" s="6"/>
      <c r="G982" s="6"/>
      <c r="H982" s="6"/>
      <c r="I982" s="6"/>
      <c r="J982" s="6"/>
    </row>
    <row r="983" ht="14.25" customHeight="1">
      <c r="A983" s="6"/>
      <c r="B983" s="7"/>
      <c r="C983" s="7"/>
      <c r="D983" s="7"/>
      <c r="E983" s="7"/>
      <c r="F983" s="6"/>
      <c r="G983" s="6"/>
      <c r="H983" s="6"/>
      <c r="I983" s="6"/>
      <c r="J983" s="6"/>
    </row>
    <row r="984" ht="14.25" customHeight="1">
      <c r="A984" s="6"/>
      <c r="B984" s="7"/>
      <c r="C984" s="7"/>
      <c r="D984" s="7"/>
      <c r="E984" s="7"/>
      <c r="F984" s="6"/>
      <c r="G984" s="6"/>
      <c r="H984" s="6"/>
      <c r="I984" s="6"/>
      <c r="J984" s="6"/>
    </row>
    <row r="985" ht="14.25" customHeight="1">
      <c r="A985" s="6"/>
      <c r="B985" s="7"/>
      <c r="C985" s="7"/>
      <c r="D985" s="7"/>
      <c r="E985" s="7"/>
      <c r="F985" s="6"/>
      <c r="G985" s="6"/>
      <c r="H985" s="6"/>
      <c r="I985" s="6"/>
      <c r="J985" s="6"/>
    </row>
    <row r="986" ht="14.25" customHeight="1">
      <c r="A986" s="6"/>
      <c r="B986" s="7"/>
      <c r="C986" s="7"/>
      <c r="D986" s="7"/>
      <c r="E986" s="7"/>
      <c r="F986" s="6"/>
      <c r="G986" s="6"/>
      <c r="H986" s="6"/>
      <c r="I986" s="6"/>
      <c r="J986" s="6"/>
    </row>
    <row r="987" ht="14.25" customHeight="1">
      <c r="A987" s="6"/>
      <c r="B987" s="7"/>
      <c r="C987" s="7"/>
      <c r="D987" s="7"/>
      <c r="E987" s="7"/>
      <c r="F987" s="6"/>
      <c r="G987" s="6"/>
      <c r="H987" s="6"/>
      <c r="I987" s="6"/>
      <c r="J987" s="6"/>
    </row>
    <row r="988" ht="14.25" customHeight="1">
      <c r="A988" s="6"/>
      <c r="B988" s="7"/>
      <c r="C988" s="7"/>
      <c r="D988" s="7"/>
      <c r="E988" s="7"/>
      <c r="F988" s="6"/>
      <c r="G988" s="6"/>
      <c r="H988" s="6"/>
      <c r="I988" s="6"/>
      <c r="J988" s="6"/>
    </row>
    <row r="989" ht="14.25" customHeight="1">
      <c r="A989" s="6"/>
      <c r="B989" s="7"/>
      <c r="C989" s="7"/>
      <c r="D989" s="7"/>
      <c r="E989" s="7"/>
      <c r="F989" s="6"/>
      <c r="G989" s="6"/>
      <c r="H989" s="6"/>
      <c r="I989" s="6"/>
      <c r="J989" s="6"/>
    </row>
    <row r="990" ht="14.25" customHeight="1">
      <c r="A990" s="6"/>
      <c r="B990" s="7"/>
      <c r="C990" s="7"/>
      <c r="D990" s="7"/>
      <c r="E990" s="7"/>
      <c r="F990" s="6"/>
      <c r="G990" s="6"/>
      <c r="H990" s="6"/>
      <c r="I990" s="6"/>
      <c r="J990" s="6"/>
    </row>
    <row r="991" ht="14.25" customHeight="1">
      <c r="A991" s="6"/>
      <c r="B991" s="7"/>
      <c r="C991" s="7"/>
      <c r="D991" s="7"/>
      <c r="E991" s="7"/>
      <c r="F991" s="6"/>
      <c r="G991" s="6"/>
      <c r="H991" s="6"/>
      <c r="I991" s="6"/>
      <c r="J991" s="6"/>
    </row>
    <row r="992" ht="14.25" customHeight="1">
      <c r="A992" s="6"/>
      <c r="B992" s="7"/>
      <c r="C992" s="7"/>
      <c r="D992" s="7"/>
      <c r="E992" s="7"/>
      <c r="F992" s="6"/>
      <c r="G992" s="6"/>
      <c r="H992" s="6"/>
      <c r="I992" s="6"/>
      <c r="J992" s="6"/>
    </row>
    <row r="993" ht="14.25" customHeight="1">
      <c r="A993" s="6"/>
      <c r="B993" s="7"/>
      <c r="C993" s="7"/>
      <c r="D993" s="7"/>
      <c r="E993" s="7"/>
      <c r="F993" s="6"/>
      <c r="G993" s="6"/>
      <c r="H993" s="6"/>
      <c r="I993" s="6"/>
      <c r="J993" s="6"/>
    </row>
    <row r="994" ht="14.25" customHeight="1">
      <c r="A994" s="6"/>
      <c r="B994" s="7"/>
      <c r="C994" s="7"/>
      <c r="D994" s="7"/>
      <c r="E994" s="7"/>
      <c r="F994" s="6"/>
      <c r="G994" s="6"/>
      <c r="H994" s="6"/>
      <c r="I994" s="6"/>
      <c r="J994" s="6"/>
    </row>
    <row r="995" ht="14.25" customHeight="1">
      <c r="A995" s="6"/>
      <c r="B995" s="7"/>
      <c r="C995" s="7"/>
      <c r="D995" s="7"/>
      <c r="E995" s="7"/>
      <c r="F995" s="6"/>
      <c r="G995" s="6"/>
      <c r="H995" s="6"/>
      <c r="I995" s="6"/>
      <c r="J995" s="6"/>
    </row>
    <row r="996" ht="14.25" customHeight="1">
      <c r="A996" s="6"/>
      <c r="B996" s="7"/>
      <c r="C996" s="7"/>
      <c r="D996" s="7"/>
      <c r="E996" s="7"/>
      <c r="F996" s="6"/>
      <c r="G996" s="6"/>
      <c r="H996" s="6"/>
      <c r="I996" s="6"/>
      <c r="J996" s="6"/>
    </row>
    <row r="997" ht="14.25" customHeight="1">
      <c r="A997" s="6"/>
      <c r="B997" s="7"/>
      <c r="C997" s="7"/>
      <c r="D997" s="7"/>
      <c r="E997" s="7"/>
      <c r="F997" s="6"/>
      <c r="G997" s="6"/>
      <c r="H997" s="6"/>
      <c r="I997" s="6"/>
      <c r="J997" s="6"/>
    </row>
    <row r="998" ht="14.25" customHeight="1">
      <c r="A998" s="6"/>
      <c r="B998" s="7"/>
      <c r="C998" s="7"/>
      <c r="D998" s="7"/>
      <c r="E998" s="7"/>
      <c r="F998" s="6"/>
      <c r="G998" s="6"/>
      <c r="H998" s="6"/>
      <c r="I998" s="6"/>
      <c r="J998" s="6"/>
    </row>
    <row r="999" ht="14.25" customHeight="1">
      <c r="A999" s="6"/>
      <c r="B999" s="7"/>
      <c r="C999" s="7"/>
      <c r="D999" s="7"/>
      <c r="E999" s="7"/>
      <c r="F999" s="6"/>
      <c r="G999" s="6"/>
      <c r="H999" s="6"/>
      <c r="I999" s="6"/>
      <c r="J999" s="6"/>
    </row>
  </sheetData>
  <autoFilter ref="$A$1:$G$363">
    <sortState ref="A1:G363">
      <sortCondition ref="D1:D363"/>
      <sortCondition ref="E1:E363"/>
      <sortCondition descending="1" ref="B1:B363"/>
      <sortCondition ref="G1:G363"/>
    </sortState>
  </autoFilter>
  <conditionalFormatting sqref="B1:B999">
    <cfRule type="colorScale" priority="1">
      <colorScale>
        <cfvo type="min"/>
        <cfvo type="percentile" val="50"/>
        <cfvo type="max"/>
        <color rgb="FFE67C73"/>
        <color rgb="FFFFD666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9.71"/>
    <col customWidth="1" hidden="1" min="5" max="5" width="11.57"/>
    <col customWidth="1" hidden="1" min="6" max="6" width="7.0"/>
    <col customWidth="1" hidden="1" min="7" max="8" width="8.71"/>
    <col customWidth="1" min="9" max="9" width="8.71"/>
    <col customWidth="1" hidden="1" min="10" max="10" width="8.71"/>
    <col customWidth="1" min="11" max="11" width="8.71"/>
    <col customWidth="1" hidden="1" min="12" max="12" width="8.71"/>
    <col customWidth="1" min="13" max="13" width="8.71"/>
    <col customWidth="1" hidden="1" min="14" max="14" width="8.71"/>
    <col customWidth="1" min="15" max="53" width="8.71"/>
    <col customWidth="1" min="54" max="54" width="11.43"/>
    <col customWidth="1" min="55" max="56" width="8.71"/>
    <col customWidth="1" min="57" max="57" width="13.57"/>
    <col customWidth="1" min="58" max="64" width="8.71"/>
  </cols>
  <sheetData>
    <row r="1" ht="14.25" customHeight="1">
      <c r="A1" s="259">
        <v>11.0</v>
      </c>
      <c r="B1" s="260" t="s">
        <v>0</v>
      </c>
      <c r="C1" s="260" t="s">
        <v>1</v>
      </c>
      <c r="D1" s="260" t="s">
        <v>2</v>
      </c>
      <c r="E1" s="261" t="s">
        <v>3</v>
      </c>
      <c r="F1" s="261" t="s">
        <v>4</v>
      </c>
      <c r="G1" s="261" t="s">
        <v>5</v>
      </c>
      <c r="H1" s="261" t="s">
        <v>4</v>
      </c>
      <c r="I1" s="261" t="s">
        <v>6</v>
      </c>
      <c r="J1" s="261" t="s">
        <v>4</v>
      </c>
      <c r="K1" s="261" t="s">
        <v>7</v>
      </c>
      <c r="L1" s="261" t="s">
        <v>4</v>
      </c>
      <c r="M1" s="261" t="s">
        <v>9</v>
      </c>
      <c r="N1" s="261" t="s">
        <v>4</v>
      </c>
      <c r="O1" s="261" t="s">
        <v>10</v>
      </c>
      <c r="P1" s="260" t="s">
        <v>4</v>
      </c>
      <c r="Q1" s="260" t="s">
        <v>11</v>
      </c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3"/>
      <c r="AF1" s="263"/>
      <c r="AG1" s="263"/>
      <c r="AH1" s="263"/>
      <c r="AI1" s="263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5" t="s">
        <v>664</v>
      </c>
      <c r="BE1" s="262" t="s">
        <v>12</v>
      </c>
      <c r="BF1" s="262" t="s">
        <v>13</v>
      </c>
      <c r="BG1" s="262" t="s">
        <v>14</v>
      </c>
      <c r="BH1" s="262" t="s">
        <v>17</v>
      </c>
    </row>
    <row r="2" ht="14.25" customHeight="1">
      <c r="A2" s="266" t="s">
        <v>18</v>
      </c>
      <c r="B2" s="267" t="s">
        <v>19</v>
      </c>
      <c r="C2" s="268">
        <v>1.0</v>
      </c>
      <c r="D2" s="267" t="s">
        <v>61</v>
      </c>
      <c r="E2" s="269">
        <v>1.0</v>
      </c>
      <c r="F2" s="270"/>
      <c r="G2" s="269">
        <v>1.0</v>
      </c>
      <c r="H2" s="270"/>
      <c r="I2" s="271" t="str">
        <f>_xlfn.NORM.DIST(0,VLOOKUP($D6,ratings,2,0)-VLOOKUP($D2,ratings,2,0),$A$1,1)*$G2*$G6+_xlfn.NORM.DIST(0,VLOOKUP($D7,ratings,2,0)-VLOOKUP($D2,ratings,2,0),$A$1,1)*$G2*$G7+_xlfn.NORM.DIST(0,VLOOKUP($D8,ratings,2,0)-VLOOKUP($D2,ratings,2,0),$A$1,1)*$G2*$G8+_xlfn.NORM.DIST(0,VLOOKUP($D9,ratings,2,0)-VLOOKUP($D2,ratings,2,0),$A$1,1)*$G2*$G9</f>
        <v>#N/A</v>
      </c>
      <c r="J2" s="270"/>
      <c r="K2" s="272" t="str">
        <f>_xlfn.NORM.DIST(0,VLOOKUP($D10,ratings,2,0)-VLOOKUP($D2,ratings,2,0),$A$1,1)*$I2*$I10+_xlfn.NORM.DIST(0,VLOOKUP($D11,ratings,2,0)-VLOOKUP($D2,ratings,2,0),$A$1,1)*$I2*$I11+_xlfn.NORM.DIST(0,VLOOKUP($D12,ratings,2,0)-VLOOKUP($D2,ratings,2,0),$A$1,1)*$I2*$I12+_xlfn.NORM.DIST(0,VLOOKUP($D13,ratings,2,0)-VLOOKUP($D2,ratings,2,0),$A$1,1)*$I2*$I13+_xlfn.NORM.DIST(0,VLOOKUP($D14,ratings,2,0)-VLOOKUP($D2,ratings,2,0),$A$1,1)*$I2*$I14+_xlfn.NORM.DIST(0,VLOOKUP($D15,ratings,2,0)-VLOOKUP($D2,ratings,2,0),$A$1,1)*$I2*$I15+_xlfn.NORM.DIST(0,VLOOKUP($D16,ratings,2,0)-VLOOKUP($D2,ratings,2,0),$A$1,1)*$I2*$I16+_xlfn.NORM.DIST(0,VLOOKUP($D17,ratings,2,0)-VLOOKUP($D2,ratings,2,0),$A$1,1)*$I2*$I17</f>
        <v>#N/A</v>
      </c>
      <c r="L2" s="270"/>
      <c r="M2" s="273" t="str">
        <f>_xlfn.NORM.DIST(0,VLOOKUP($D18,ratings,2,0)-VLOOKUP($D2,ratings,2,0),$A$1,1)*$K2*$K18+_xlfn.NORM.DIST(0,VLOOKUP($D19,ratings,2,0)-VLOOKUP($D2,ratings,2,0),$A$1,1)*$K2*$K19+_xlfn.NORM.DIST(0,VLOOKUP($D20,ratings,2,0)-VLOOKUP($D2,ratings,2,0),$A$1,1)*$K2*$K20+_xlfn.NORM.DIST(0,VLOOKUP($D21,ratings,2,0)-VLOOKUP($D2,ratings,2,0),$A$1,1)*$K2*$K21+_xlfn.NORM.DIST(0,VLOOKUP($D22,ratings,2,0)-VLOOKUP($D2,ratings,2,0),$A$1,1)*$K2*$K22+_xlfn.NORM.DIST(0,VLOOKUP($D23,ratings,2,0)-VLOOKUP($D2,ratings,2,0),$A$1,1)*$K2*$K23+_xlfn.NORM.DIST(0,VLOOKUP($D24,ratings,2,0)-VLOOKUP($D2,ratings,2,0),$A$1,1)*$K2*$K24+_xlfn.NORM.DIST(0,VLOOKUP($D25,ratings,2,0)-VLOOKUP($D2,ratings,2,0),$A$1,1)*$K2*$K25+_xlfn.NORM.DIST(0,VLOOKUP($D26,ratings,2,0)-VLOOKUP($D2,ratings,2,0),$A$1,1)*$K2*$K26+_xlfn.NORM.DIST(0,VLOOKUP($D27,ratings,2,0)-VLOOKUP($D2,ratings,2,0),$A$1,1)*$K2*$K27+_xlfn.NORM.DIST(0,VLOOKUP($D28,ratings,2,0)-VLOOKUP($D2,ratings,2,0),$A$1,1)*$K2*$K28+_xlfn.NORM.DIST(0,VLOOKUP($D29,ratings,2,0)-VLOOKUP($D2,ratings,2,0),$A$1,1)*$K2*$K29+_xlfn.NORM.DIST(0,VLOOKUP($D30,ratings,2,0)-VLOOKUP($D2,ratings,2,0),$A$1,1)*$K2*$K30+_xlfn.NORM.DIST(0,VLOOKUP($D31,ratings,2,0)-VLOOKUP($D2,ratings,2,0),$A$1,1)*$K2*$K31+_xlfn.NORM.DIST(0,VLOOKUP($D32,ratings,2,0)-VLOOKUP($D2,ratings,2,0),$A$1,1)*$K2*$K32+_xlfn.NORM.DIST(0,VLOOKUP($D33,ratings,2,0)-VLOOKUP($D2,ratings,2,0),$A$1,1)*$K2*$K33</f>
        <v>#N/A</v>
      </c>
      <c r="N2" s="270"/>
      <c r="O2" s="274" t="str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#N/A</v>
      </c>
      <c r="P2" s="275"/>
      <c r="Q2" s="267"/>
      <c r="R2" s="206" t="s">
        <v>665</v>
      </c>
      <c r="S2">
        <f>'Round of 64 (21)'!C2</f>
        <v>1</v>
      </c>
      <c r="T2" s="206" t="s">
        <v>666</v>
      </c>
      <c r="U2" s="206" t="str">
        <f>'Round of 64 (21)'!D2</f>
        <v>Baylor</v>
      </c>
      <c r="V2" s="206" t="s">
        <v>667</v>
      </c>
      <c r="W2">
        <f>'Round of 64 (21)'!C3</f>
        <v>16</v>
      </c>
      <c r="X2" s="206" t="s">
        <v>666</v>
      </c>
      <c r="Y2" t="str">
        <f>'Round of 64 (21)'!D3</f>
        <v>Hartford</v>
      </c>
      <c r="Z2" s="206" t="s">
        <v>668</v>
      </c>
      <c r="AA2" t="str">
        <f>'Round of 64 (21)'!D2</f>
        <v>Baylor</v>
      </c>
      <c r="AB2" s="206" t="s">
        <v>669</v>
      </c>
      <c r="AC2" t="str">
        <f>'Round of 64 (21)'!D3</f>
        <v>Hartford</v>
      </c>
      <c r="AD2" s="206" t="s">
        <v>670</v>
      </c>
      <c r="AE2" s="276" t="str">
        <f>ROUND('Round of 64 (21)'!E2*100,1)&amp;"%"</f>
        <v>100%</v>
      </c>
      <c r="AF2" s="277" t="s">
        <v>671</v>
      </c>
      <c r="AG2" s="264" t="str">
        <f>ROUND('Round of 64 (21)'!E3*100,1)&amp;"%"</f>
        <v>0%</v>
      </c>
      <c r="AH2" s="277" t="s">
        <v>672</v>
      </c>
      <c r="AI2" s="264" t="str">
        <f>ROUND('Round of 64 (21)'!G2*100,1)&amp;"%"</f>
        <v>100%</v>
      </c>
      <c r="AJ2" s="277" t="s">
        <v>673</v>
      </c>
      <c r="AK2" s="264" t="str">
        <f>ROUND('Round of 64 (21)'!G3*100,1)&amp;"%"</f>
        <v>#N/A</v>
      </c>
      <c r="AL2" s="277" t="s">
        <v>672</v>
      </c>
      <c r="AM2" s="264" t="str">
        <f>ROUND('Round of 64 (21)'!I2*100,1)&amp;"%"</f>
        <v>100%</v>
      </c>
      <c r="AN2" s="277" t="s">
        <v>674</v>
      </c>
      <c r="AO2" s="264" t="str">
        <f>ROUND('Round of 64 (21)'!I3*100,1)&amp;"%"</f>
        <v>#N/A</v>
      </c>
      <c r="AP2" s="277" t="s">
        <v>672</v>
      </c>
      <c r="AQ2" s="264" t="str">
        <f>ROUND('Round of 64 (21)'!K2*100,1)&amp;"%"</f>
        <v>100%</v>
      </c>
      <c r="AR2" s="277" t="s">
        <v>675</v>
      </c>
      <c r="AS2" s="264" t="str">
        <f>ROUND('Round of 64 (21)'!K3*100,1)&amp;"%"</f>
        <v>#N/A</v>
      </c>
      <c r="AT2" s="277" t="s">
        <v>672</v>
      </c>
      <c r="AU2" s="264" t="str">
        <f>ROUND('Round of 64 (21)'!M2*100,1)&amp;"%"</f>
        <v>100%</v>
      </c>
      <c r="AV2" s="277" t="s">
        <v>676</v>
      </c>
      <c r="AW2" s="264" t="str">
        <f>ROUND('Round of 64 (21)'!M3*100,1)&amp;"%"</f>
        <v>#N/A</v>
      </c>
      <c r="AX2" s="277" t="s">
        <v>672</v>
      </c>
      <c r="AY2" s="264" t="str">
        <f>ROUND('Round of 64 (21)'!O2*100,1)&amp;"%"</f>
        <v>#N/A</v>
      </c>
      <c r="AZ2" s="277" t="s">
        <v>677</v>
      </c>
      <c r="BA2" s="264" t="str">
        <f>ROUND('Round of 64 (21)'!O3*100,1)&amp;"%"</f>
        <v>#N/A</v>
      </c>
      <c r="BB2" s="277" t="s">
        <v>678</v>
      </c>
      <c r="BC2" s="264" t="str">
        <f>CONCATENATE(R2:BB2)</f>
        <v>#N/A</v>
      </c>
      <c r="BD2">
        <f t="shared" ref="BD2:BE2" si="1">C2</f>
        <v>1</v>
      </c>
      <c r="BE2" t="str">
        <f t="shared" si="1"/>
        <v>Baylor</v>
      </c>
      <c r="BF2" t="str">
        <f>VLOOKUP($BE3,ratings,2,0)-VLOOKUP($BE2,ratings,2,0)</f>
        <v>#N/A</v>
      </c>
      <c r="BG2" t="str">
        <f>VLOOKUP($BE3,ratings20,3,0)+VLOOKUP($BE2,ratings20,3,0)-148.5</f>
        <v>#N/A</v>
      </c>
      <c r="BH2" s="278" t="str">
        <f>(BG2/2)+(BF3/2)</f>
        <v>#N/A</v>
      </c>
    </row>
    <row r="3" ht="14.25" customHeight="1">
      <c r="B3" s="267" t="s">
        <v>19</v>
      </c>
      <c r="C3" s="279">
        <v>16.0</v>
      </c>
      <c r="D3" s="280" t="s">
        <v>679</v>
      </c>
      <c r="E3" s="281">
        <v>0.0</v>
      </c>
      <c r="F3" s="270"/>
      <c r="G3" s="281" t="str">
        <f>_xlfn.NORM.DIST(0,VLOOKUP(D5,ratings,2,0)-VLOOKUP(D3,ratings,2,0),$A$1,1)*E3*E5+_xlfn.NORM.DIST(0,VLOOKUP(D4,ratings,2,0)-VLOOKUP(D3,ratings,2,0),$A$1,1)*E3*E4</f>
        <v>#N/A</v>
      </c>
      <c r="H3" s="270"/>
      <c r="I3" s="281" t="str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#N/A</v>
      </c>
      <c r="J3" s="282"/>
      <c r="K3" s="281" t="str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#N/A</v>
      </c>
      <c r="L3" s="270"/>
      <c r="M3" s="281" t="str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#N/A</v>
      </c>
      <c r="N3" s="270"/>
      <c r="O3" s="281" t="str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#N/A</v>
      </c>
      <c r="P3" s="275"/>
      <c r="Q3" s="267"/>
      <c r="R3" s="206" t="s">
        <v>665</v>
      </c>
      <c r="S3">
        <f>'Round of 64 (21)'!C3</f>
        <v>16</v>
      </c>
      <c r="T3" s="206" t="s">
        <v>666</v>
      </c>
      <c r="U3" s="206" t="str">
        <f>'Round of 64 (21)'!D3</f>
        <v>Hartford</v>
      </c>
      <c r="V3" s="206" t="s">
        <v>667</v>
      </c>
      <c r="W3">
        <f>'Round of 64 (21)'!C4</f>
        <v>8</v>
      </c>
      <c r="X3" s="206" t="s">
        <v>666</v>
      </c>
      <c r="Y3" t="str">
        <f>'Round of 64 (21)'!D4</f>
        <v>UNC</v>
      </c>
      <c r="Z3" s="206" t="s">
        <v>668</v>
      </c>
      <c r="AA3" t="str">
        <f>'Round of 64 (21)'!D3</f>
        <v>Hartford</v>
      </c>
      <c r="AB3" s="206" t="s">
        <v>669</v>
      </c>
      <c r="AC3" t="str">
        <f>'Round of 64 (21)'!D4</f>
        <v>UNC</v>
      </c>
      <c r="AD3" s="206" t="s">
        <v>670</v>
      </c>
      <c r="AE3" s="276" t="str">
        <f>ROUND('Round of 64 (21)'!E3*100,1)&amp;"%"</f>
        <v>0%</v>
      </c>
      <c r="AF3" s="277" t="s">
        <v>671</v>
      </c>
      <c r="AG3" s="264" t="str">
        <f>ROUND('Round of 64 (21)'!E4*100,1)&amp;"%"</f>
        <v>0%</v>
      </c>
      <c r="AH3" s="277" t="s">
        <v>672</v>
      </c>
      <c r="AI3" s="264" t="str">
        <f>ROUND('Round of 64 (21)'!G3*100,1)&amp;"%"</f>
        <v>#N/A</v>
      </c>
      <c r="AJ3" s="277" t="s">
        <v>673</v>
      </c>
      <c r="AK3" s="264" t="str">
        <f>ROUND('Round of 64 (21)'!G4*100,1)&amp;"%"</f>
        <v>#N/A</v>
      </c>
      <c r="AL3" s="277" t="s">
        <v>672</v>
      </c>
      <c r="AM3" s="264" t="str">
        <f>ROUND('Round of 64 (21)'!I3*100,1)&amp;"%"</f>
        <v>#N/A</v>
      </c>
      <c r="AN3" s="277" t="s">
        <v>674</v>
      </c>
      <c r="AO3" s="264" t="str">
        <f>ROUND('Round of 64 (21)'!I4*100,1)&amp;"%"</f>
        <v>#N/A</v>
      </c>
      <c r="AP3" s="277" t="s">
        <v>672</v>
      </c>
      <c r="AQ3" s="264" t="str">
        <f>ROUND('Round of 64 (21)'!K3*100,1)&amp;"%"</f>
        <v>#N/A</v>
      </c>
      <c r="AR3" s="277" t="s">
        <v>675</v>
      </c>
      <c r="AS3" s="264" t="str">
        <f>ROUND('Round of 64 (21)'!K4*100,1)&amp;"%"</f>
        <v>#N/A</v>
      </c>
      <c r="AT3" s="277" t="s">
        <v>672</v>
      </c>
      <c r="AU3" s="264" t="str">
        <f>ROUND('Round of 64 (21)'!M3*100,1)&amp;"%"</f>
        <v>#N/A</v>
      </c>
      <c r="AV3" s="277" t="s">
        <v>676</v>
      </c>
      <c r="AW3" s="264" t="str">
        <f>ROUND('Round of 64 (21)'!M4*100,1)&amp;"%"</f>
        <v>#N/A</v>
      </c>
      <c r="AX3" s="277" t="s">
        <v>672</v>
      </c>
      <c r="AY3" s="264" t="str">
        <f>ROUND('Round of 64 (21)'!O3*100,1)&amp;"%"</f>
        <v>#N/A</v>
      </c>
      <c r="AZ3" s="277" t="s">
        <v>677</v>
      </c>
      <c r="BA3" s="264" t="str">
        <f>ROUND('Round of 64 (21)'!O4*100,1)&amp;"%"</f>
        <v>#N/A</v>
      </c>
      <c r="BB3" s="277" t="s">
        <v>678</v>
      </c>
      <c r="BC3" s="264"/>
      <c r="BD3">
        <f t="shared" ref="BD3:BE3" si="2">C3</f>
        <v>16</v>
      </c>
      <c r="BE3" s="283" t="str">
        <f t="shared" si="2"/>
        <v>Hartford</v>
      </c>
      <c r="BF3" s="283" t="str">
        <f>VLOOKUP(BE2,ratings,2,0)-VLOOKUP(BE3,ratings,2,0)</f>
        <v>#N/A</v>
      </c>
      <c r="BG3" s="283"/>
      <c r="BH3" s="284" t="str">
        <f>(BG2/2)+(BF2/2)</f>
        <v>#N/A</v>
      </c>
    </row>
    <row r="4" ht="14.25" customHeight="1">
      <c r="B4" s="267" t="s">
        <v>19</v>
      </c>
      <c r="C4" s="268">
        <v>8.0</v>
      </c>
      <c r="D4" s="267" t="s">
        <v>362</v>
      </c>
      <c r="E4" s="285">
        <v>0.0</v>
      </c>
      <c r="F4" s="270"/>
      <c r="G4" s="285" t="str">
        <f>_xlfn.NORM.DIST(0,VLOOKUP(D2,ratings,2,0)-VLOOKUP(D4,ratings,2,0),$A$1,1)*E4*E2+_xlfn.NORM.DIST(0,VLOOKUP(D3,ratings,2,0)-VLOOKUP(D4,ratings,2,0),$A$1,1)*E4*E3</f>
        <v>#N/A</v>
      </c>
      <c r="H4" s="270"/>
      <c r="I4" s="285" t="str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#N/A</v>
      </c>
      <c r="J4" s="270"/>
      <c r="K4" s="285" t="str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#N/A</v>
      </c>
      <c r="L4" s="270"/>
      <c r="M4" s="285" t="str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#N/A</v>
      </c>
      <c r="N4" s="270"/>
      <c r="O4" s="285" t="str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#N/A</v>
      </c>
      <c r="P4" s="275"/>
      <c r="Q4" s="267"/>
      <c r="R4" s="206" t="s">
        <v>665</v>
      </c>
      <c r="S4">
        <f>'Round of 64 (21)'!C4</f>
        <v>8</v>
      </c>
      <c r="T4" s="206" t="s">
        <v>666</v>
      </c>
      <c r="U4" s="206" t="str">
        <f>'Round of 64 (21)'!D4</f>
        <v>UNC</v>
      </c>
      <c r="V4" s="206" t="s">
        <v>667</v>
      </c>
      <c r="W4">
        <f>'Round of 64 (21)'!C5</f>
        <v>9</v>
      </c>
      <c r="X4" s="206" t="s">
        <v>666</v>
      </c>
      <c r="Y4" t="str">
        <f>'Round of 64 (21)'!D5</f>
        <v>Wisconsin</v>
      </c>
      <c r="Z4" s="206" t="s">
        <v>668</v>
      </c>
      <c r="AA4" t="str">
        <f>'Round of 64 (21)'!D4</f>
        <v>UNC</v>
      </c>
      <c r="AB4" s="206" t="s">
        <v>669</v>
      </c>
      <c r="AC4" t="str">
        <f>'Round of 64 (21)'!D5</f>
        <v>Wisconsin</v>
      </c>
      <c r="AD4" s="206" t="s">
        <v>670</v>
      </c>
      <c r="AE4" s="276" t="str">
        <f>ROUND('Round of 64 (21)'!E4*100,1)&amp;"%"</f>
        <v>0%</v>
      </c>
      <c r="AF4" s="277" t="s">
        <v>671</v>
      </c>
      <c r="AG4" s="264" t="str">
        <f>ROUND('Round of 64 (21)'!E5*100,1)&amp;"%"</f>
        <v>100%</v>
      </c>
      <c r="AH4" s="277" t="s">
        <v>672</v>
      </c>
      <c r="AI4" s="264" t="str">
        <f>ROUND('Round of 64 (21)'!G4*100,1)&amp;"%"</f>
        <v>#N/A</v>
      </c>
      <c r="AJ4" s="277" t="s">
        <v>673</v>
      </c>
      <c r="AK4" s="264" t="str">
        <f>ROUND('Round of 64 (21)'!G5*100,1)&amp;"%"</f>
        <v>0%</v>
      </c>
      <c r="AL4" s="277" t="s">
        <v>672</v>
      </c>
      <c r="AM4" s="264" t="str">
        <f>ROUND('Round of 64 (21)'!I4*100,1)&amp;"%"</f>
        <v>#N/A</v>
      </c>
      <c r="AN4" s="277" t="s">
        <v>674</v>
      </c>
      <c r="AO4" s="264" t="str">
        <f>ROUND('Round of 64 (21)'!I5*100,1)&amp;"%"</f>
        <v>#N/A</v>
      </c>
      <c r="AP4" s="277" t="s">
        <v>672</v>
      </c>
      <c r="AQ4" s="264" t="str">
        <f>ROUND('Round of 64 (21)'!K4*100,1)&amp;"%"</f>
        <v>#N/A</v>
      </c>
      <c r="AR4" s="277" t="s">
        <v>675</v>
      </c>
      <c r="AS4" s="264" t="str">
        <f>ROUND('Round of 64 (21)'!K5*100,1)&amp;"%"</f>
        <v>#N/A</v>
      </c>
      <c r="AT4" s="277" t="s">
        <v>672</v>
      </c>
      <c r="AU4" s="264" t="str">
        <f>ROUND('Round of 64 (21)'!M4*100,1)&amp;"%"</f>
        <v>#N/A</v>
      </c>
      <c r="AV4" s="277" t="s">
        <v>676</v>
      </c>
      <c r="AW4" s="264" t="str">
        <f>ROUND('Round of 64 (21)'!M5*100,1)&amp;"%"</f>
        <v>#N/A</v>
      </c>
      <c r="AX4" s="277" t="s">
        <v>672</v>
      </c>
      <c r="AY4" s="264" t="str">
        <f>ROUND('Round of 64 (21)'!O4*100,1)&amp;"%"</f>
        <v>#N/A</v>
      </c>
      <c r="AZ4" s="277" t="s">
        <v>677</v>
      </c>
      <c r="BA4" s="264" t="str">
        <f>ROUND('Round of 64 (21)'!O5*100,1)&amp;"%"</f>
        <v>#N/A</v>
      </c>
      <c r="BB4" s="277" t="s">
        <v>678</v>
      </c>
      <c r="BC4" s="264" t="str">
        <f>CONCATENATE(R4:BB4)</f>
        <v>#N/A</v>
      </c>
      <c r="BD4">
        <f t="shared" ref="BD4:BE4" si="3">C4</f>
        <v>8</v>
      </c>
      <c r="BE4" t="str">
        <f t="shared" si="3"/>
        <v>UNC</v>
      </c>
      <c r="BF4" t="str">
        <f>VLOOKUP($BE5,ratings,2,0)-VLOOKUP($BE4,ratings,2,0)</f>
        <v>#N/A</v>
      </c>
      <c r="BG4" t="str">
        <f>VLOOKUP($BE5,ratings20,3,0)+VLOOKUP($BE4,ratings20,3,0)-148.5</f>
        <v>#N/A</v>
      </c>
      <c r="BH4" s="278" t="str">
        <f>(BG4/2)+(BF5/2)</f>
        <v>#N/A</v>
      </c>
    </row>
    <row r="5" ht="14.25" customHeight="1">
      <c r="B5" s="267" t="s">
        <v>19</v>
      </c>
      <c r="C5" s="279">
        <v>9.0</v>
      </c>
      <c r="D5" s="280" t="s">
        <v>68</v>
      </c>
      <c r="E5" s="286">
        <v>1.0</v>
      </c>
      <c r="F5" s="270"/>
      <c r="G5" s="281">
        <v>0.0</v>
      </c>
      <c r="H5" s="270"/>
      <c r="I5" s="281" t="str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#N/A</v>
      </c>
      <c r="J5" s="282"/>
      <c r="K5" s="281" t="str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#N/A</v>
      </c>
      <c r="L5" s="270"/>
      <c r="M5" s="281" t="str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#N/A</v>
      </c>
      <c r="N5" s="270"/>
      <c r="O5" s="281" t="str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#N/A</v>
      </c>
      <c r="P5" s="275"/>
      <c r="Q5" s="267"/>
      <c r="R5" s="206" t="s">
        <v>665</v>
      </c>
      <c r="S5">
        <f>'Round of 64 (21)'!C5</f>
        <v>9</v>
      </c>
      <c r="T5" s="206" t="s">
        <v>666</v>
      </c>
      <c r="U5" s="206" t="str">
        <f>'Round of 64 (21)'!D5</f>
        <v>Wisconsin</v>
      </c>
      <c r="V5" s="206" t="s">
        <v>667</v>
      </c>
      <c r="W5">
        <f>'Round of 64 (21)'!C6</f>
        <v>5</v>
      </c>
      <c r="X5" s="206" t="s">
        <v>666</v>
      </c>
      <c r="Y5" t="str">
        <f>'Round of 64 (21)'!D6</f>
        <v>Villanova</v>
      </c>
      <c r="Z5" s="206" t="s">
        <v>668</v>
      </c>
      <c r="AA5" t="str">
        <f>'Round of 64 (21)'!D5</f>
        <v>Wisconsin</v>
      </c>
      <c r="AB5" s="206" t="s">
        <v>669</v>
      </c>
      <c r="AC5" t="str">
        <f>'Round of 64 (21)'!D6</f>
        <v>Villanova</v>
      </c>
      <c r="AD5" s="206" t="s">
        <v>670</v>
      </c>
      <c r="AE5" s="276" t="str">
        <f>ROUND('Round of 64 (21)'!E5*100,1)&amp;"%"</f>
        <v>100%</v>
      </c>
      <c r="AF5" s="277" t="s">
        <v>671</v>
      </c>
      <c r="AG5" s="264" t="str">
        <f>ROUND('Round of 64 (21)'!E6*100,1)&amp;"%"</f>
        <v>100%</v>
      </c>
      <c r="AH5" s="277" t="s">
        <v>672</v>
      </c>
      <c r="AI5" s="264" t="str">
        <f>ROUND('Round of 64 (21)'!G5*100,1)&amp;"%"</f>
        <v>0%</v>
      </c>
      <c r="AJ5" s="277" t="s">
        <v>673</v>
      </c>
      <c r="AK5" s="264" t="str">
        <f>ROUND('Round of 64 (21)'!G6*100,1)&amp;"%"</f>
        <v>100%</v>
      </c>
      <c r="AL5" s="277" t="s">
        <v>672</v>
      </c>
      <c r="AM5" s="264" t="str">
        <f>ROUND('Round of 64 (21)'!I5*100,1)&amp;"%"</f>
        <v>#N/A</v>
      </c>
      <c r="AN5" s="277" t="s">
        <v>674</v>
      </c>
      <c r="AO5" s="264" t="str">
        <f>ROUND('Round of 64 (21)'!I6*100,1)&amp;"%"</f>
        <v>0%</v>
      </c>
      <c r="AP5" s="277" t="s">
        <v>672</v>
      </c>
      <c r="AQ5" s="264" t="str">
        <f>ROUND('Round of 64 (21)'!K5*100,1)&amp;"%"</f>
        <v>#N/A</v>
      </c>
      <c r="AR5" s="277" t="s">
        <v>675</v>
      </c>
      <c r="AS5" s="264" t="str">
        <f>ROUND('Round of 64 (21)'!K6*100,1)&amp;"%"</f>
        <v>#N/A</v>
      </c>
      <c r="AT5" s="277" t="s">
        <v>672</v>
      </c>
      <c r="AU5" s="264" t="str">
        <f>ROUND('Round of 64 (21)'!M5*100,1)&amp;"%"</f>
        <v>#N/A</v>
      </c>
      <c r="AV5" s="277" t="s">
        <v>676</v>
      </c>
      <c r="AW5" s="264" t="str">
        <f>ROUND('Round of 64 (21)'!M6*100,1)&amp;"%"</f>
        <v>#N/A</v>
      </c>
      <c r="AX5" s="277" t="s">
        <v>672</v>
      </c>
      <c r="AY5" s="264" t="str">
        <f>ROUND('Round of 64 (21)'!O5*100,1)&amp;"%"</f>
        <v>#N/A</v>
      </c>
      <c r="AZ5" s="277" t="s">
        <v>677</v>
      </c>
      <c r="BA5" s="264" t="str">
        <f>ROUND('Round of 64 (21)'!O6*100,1)&amp;"%"</f>
        <v>#N/A</v>
      </c>
      <c r="BB5" s="277" t="s">
        <v>678</v>
      </c>
      <c r="BC5" s="264"/>
      <c r="BD5">
        <f t="shared" ref="BD5:BE5" si="4">C5</f>
        <v>9</v>
      </c>
      <c r="BE5" s="283" t="str">
        <f t="shared" si="4"/>
        <v>Wisconsin</v>
      </c>
      <c r="BF5" s="283" t="str">
        <f>VLOOKUP(BE4,ratings,2,0)-VLOOKUP(BE5,ratings,2,0)</f>
        <v>#N/A</v>
      </c>
      <c r="BG5" s="283"/>
      <c r="BH5" s="284" t="str">
        <f>(BG4/2)+(BF4/2)</f>
        <v>#N/A</v>
      </c>
    </row>
    <row r="6" ht="14.25" customHeight="1">
      <c r="B6" s="267" t="s">
        <v>19</v>
      </c>
      <c r="C6" s="268">
        <v>5.0</v>
      </c>
      <c r="D6" s="267" t="s">
        <v>116</v>
      </c>
      <c r="E6" s="269">
        <v>1.0</v>
      </c>
      <c r="F6" s="270"/>
      <c r="G6" s="269">
        <v>1.0</v>
      </c>
      <c r="H6" s="270"/>
      <c r="I6" s="287" t="str">
        <f>_xlfn.NORM.DIST(0,VLOOKUP($D2,ratings,2,0)-VLOOKUP($D6,ratings,2,0),$A$1,1)*$G6*$G2+_xlfn.NORM.DIST(0,VLOOKUP($D5,ratings,2,0)-VLOOKUP($D6,ratings,2,0),$A$1,1)*$G6*$G5+_xlfn.NORM.DIST(0,VLOOKUP($D4,ratings,2,0)-VLOOKUP($D6,ratings,2,0),$A$1,1)*$G6*$G4+_xlfn.NORM.DIST(0,VLOOKUP($D3,ratings,2,0)-VLOOKUP($D6,ratings,2,0),$A$1,1)*$G6*$G3</f>
        <v>#N/A</v>
      </c>
      <c r="J6" s="270"/>
      <c r="K6" s="288" t="str">
        <f>_xlfn.NORM.DIST(0,VLOOKUP($D14,ratings,2,0)-VLOOKUP($D6,ratings,2,0),$A$1,1)*$I6*$I14+_xlfn.NORM.DIST(0,VLOOKUP($D15,ratings,2,0)-VLOOKUP($D6,ratings,2,0),$A$1,1)*$I6*$I15+_xlfn.NORM.DIST(0,VLOOKUP($D16,ratings,2,0)-VLOOKUP($D6,ratings,2,0),$A$1,1)*$I6*$I16+_xlfn.NORM.DIST(0,VLOOKUP($D17,ratings,2,0)-VLOOKUP($D6,ratings,2,0),$A$1,1)*$I6*$I17+_xlfn.NORM.DIST(0,VLOOKUP($D10,ratings,2,0)-VLOOKUP($D6,ratings,2,0),$A$1,1)*$I6*$I10+_xlfn.NORM.DIST(0,VLOOKUP($D11,ratings,2,0)-VLOOKUP($D6,ratings,2,0),$A$1,1)*$I6*$I11+_xlfn.NORM.DIST(0,VLOOKUP($D12,ratings,2,0)-VLOOKUP($D6,ratings,2,0),$A$1,1)*$I6*$I12+_xlfn.NORM.DIST(0,VLOOKUP($D13,ratings,2,0)-VLOOKUP($D6,ratings,2,0),$A$1,1)*$I6*$I13</f>
        <v>#N/A</v>
      </c>
      <c r="L6" s="270"/>
      <c r="M6" s="289" t="str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#N/A</v>
      </c>
      <c r="N6" s="270"/>
      <c r="O6" s="290" t="str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#N/A</v>
      </c>
      <c r="P6" s="275"/>
      <c r="Q6" s="267"/>
      <c r="R6" s="206" t="s">
        <v>665</v>
      </c>
      <c r="S6">
        <f>'Round of 64 (21)'!C6</f>
        <v>5</v>
      </c>
      <c r="T6" s="206" t="s">
        <v>666</v>
      </c>
      <c r="U6" s="206" t="str">
        <f>'Round of 64 (21)'!D6</f>
        <v>Villanova</v>
      </c>
      <c r="V6" s="206" t="s">
        <v>667</v>
      </c>
      <c r="W6">
        <f>'Round of 64 (21)'!C7</f>
        <v>12</v>
      </c>
      <c r="X6" s="206" t="s">
        <v>666</v>
      </c>
      <c r="Y6" t="str">
        <f>'Round of 64 (21)'!D7</f>
        <v>Winthrop</v>
      </c>
      <c r="Z6" s="206" t="s">
        <v>668</v>
      </c>
      <c r="AA6" t="str">
        <f>'Round of 64 (21)'!D6</f>
        <v>Villanova</v>
      </c>
      <c r="AB6" s="206" t="s">
        <v>669</v>
      </c>
      <c r="AC6" t="str">
        <f>'Round of 64 (21)'!D7</f>
        <v>Winthrop</v>
      </c>
      <c r="AD6" s="206" t="s">
        <v>670</v>
      </c>
      <c r="AE6" s="276" t="str">
        <f>ROUND('Round of 64 (21)'!E6*100,1)&amp;"%"</f>
        <v>100%</v>
      </c>
      <c r="AF6" s="277" t="s">
        <v>671</v>
      </c>
      <c r="AG6" s="264" t="str">
        <f>ROUND('Round of 64 (21)'!E7*100,1)&amp;"%"</f>
        <v>0%</v>
      </c>
      <c r="AH6" s="277" t="s">
        <v>672</v>
      </c>
      <c r="AI6" s="264" t="str">
        <f>ROUND('Round of 64 (21)'!G6*100,1)&amp;"%"</f>
        <v>100%</v>
      </c>
      <c r="AJ6" s="277" t="s">
        <v>673</v>
      </c>
      <c r="AK6" s="264" t="str">
        <f>ROUND('Round of 64 (21)'!G7*100,1)&amp;"%"</f>
        <v>#N/A</v>
      </c>
      <c r="AL6" s="277" t="s">
        <v>672</v>
      </c>
      <c r="AM6" s="264" t="str">
        <f>ROUND('Round of 64 (21)'!I6*100,1)&amp;"%"</f>
        <v>0%</v>
      </c>
      <c r="AN6" s="277" t="s">
        <v>674</v>
      </c>
      <c r="AO6" s="264" t="str">
        <f>ROUND('Round of 64 (21)'!I7*100,1)&amp;"%"</f>
        <v>#N/A</v>
      </c>
      <c r="AP6" s="277" t="s">
        <v>672</v>
      </c>
      <c r="AQ6" s="264" t="str">
        <f>ROUND('Round of 64 (21)'!K6*100,1)&amp;"%"</f>
        <v>#N/A</v>
      </c>
      <c r="AR6" s="277" t="s">
        <v>675</v>
      </c>
      <c r="AS6" s="264" t="str">
        <f>ROUND('Round of 64 (21)'!K7*100,1)&amp;"%"</f>
        <v>#N/A</v>
      </c>
      <c r="AT6" s="277" t="s">
        <v>672</v>
      </c>
      <c r="AU6" s="264" t="str">
        <f>ROUND('Round of 64 (21)'!M6*100,1)&amp;"%"</f>
        <v>#N/A</v>
      </c>
      <c r="AV6" s="277" t="s">
        <v>676</v>
      </c>
      <c r="AW6" s="264" t="str">
        <f>ROUND('Round of 64 (21)'!M7*100,1)&amp;"%"</f>
        <v>#N/A</v>
      </c>
      <c r="AX6" s="277" t="s">
        <v>672</v>
      </c>
      <c r="AY6" s="264" t="str">
        <f>ROUND('Round of 64 (21)'!O6*100,1)&amp;"%"</f>
        <v>#N/A</v>
      </c>
      <c r="AZ6" s="277" t="s">
        <v>677</v>
      </c>
      <c r="BA6" s="264" t="str">
        <f>ROUND('Round of 64 (21)'!O7*100,1)&amp;"%"</f>
        <v>#N/A</v>
      </c>
      <c r="BB6" s="277" t="s">
        <v>678</v>
      </c>
      <c r="BC6" s="264" t="str">
        <f>CONCATENATE(R6:BB6)</f>
        <v>#N/A</v>
      </c>
      <c r="BD6">
        <f t="shared" ref="BD6:BE6" si="5">C6</f>
        <v>5</v>
      </c>
      <c r="BE6" t="str">
        <f t="shared" si="5"/>
        <v>Villanova</v>
      </c>
      <c r="BF6" t="str">
        <f>VLOOKUP($BE7,ratings,2,0)-VLOOKUP($BE6,ratings,2,0)</f>
        <v>#N/A</v>
      </c>
      <c r="BG6" t="str">
        <f>VLOOKUP($BE7,ratings20,3,0)+VLOOKUP($BE6,ratings20,3,0)-148.5</f>
        <v>#N/A</v>
      </c>
      <c r="BH6" s="278" t="str">
        <f>(BG6/2)+(BF7/2)</f>
        <v>#N/A</v>
      </c>
    </row>
    <row r="7" ht="14.25" customHeight="1">
      <c r="B7" s="267" t="s">
        <v>19</v>
      </c>
      <c r="C7" s="279">
        <v>12.0</v>
      </c>
      <c r="D7" s="280" t="s">
        <v>383</v>
      </c>
      <c r="E7" s="281">
        <v>0.0</v>
      </c>
      <c r="F7" s="270"/>
      <c r="G7" s="281" t="str">
        <f>_xlfn.NORM.DIST(0,VLOOKUP(D9,ratings,2,0)-VLOOKUP(D7,ratings,2,0),$A$1,1)*E7*E9+_xlfn.NORM.DIST(0,VLOOKUP(D8,ratings,2,0)-VLOOKUP(D7,ratings,2,0),$A$1,1)*E7*E8</f>
        <v>#N/A</v>
      </c>
      <c r="H7" s="270"/>
      <c r="I7" s="281" t="str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#N/A</v>
      </c>
      <c r="J7" s="282"/>
      <c r="K7" s="281" t="str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#N/A</v>
      </c>
      <c r="L7" s="270"/>
      <c r="M7" s="281" t="str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#N/A</v>
      </c>
      <c r="N7" s="270"/>
      <c r="O7" s="281" t="str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#N/A</v>
      </c>
      <c r="P7" s="275"/>
      <c r="Q7" s="267"/>
      <c r="R7" s="206" t="s">
        <v>665</v>
      </c>
      <c r="S7">
        <f>'Round of 64 (21)'!C7</f>
        <v>12</v>
      </c>
      <c r="T7" s="206" t="s">
        <v>666</v>
      </c>
      <c r="U7" s="206" t="str">
        <f>'Round of 64 (21)'!D7</f>
        <v>Winthrop</v>
      </c>
      <c r="V7" s="206" t="s">
        <v>667</v>
      </c>
      <c r="W7">
        <f>'Round of 64 (21)'!C8</f>
        <v>4</v>
      </c>
      <c r="X7" s="206" t="s">
        <v>666</v>
      </c>
      <c r="Y7" t="str">
        <f>'Round of 64 (21)'!D8</f>
        <v>Purdue</v>
      </c>
      <c r="Z7" s="206" t="s">
        <v>668</v>
      </c>
      <c r="AA7" t="str">
        <f>'Round of 64 (21)'!D7</f>
        <v>Winthrop</v>
      </c>
      <c r="AB7" s="206" t="s">
        <v>669</v>
      </c>
      <c r="AC7" t="str">
        <f>'Round of 64 (21)'!D8</f>
        <v>Purdue</v>
      </c>
      <c r="AD7" s="206" t="s">
        <v>670</v>
      </c>
      <c r="AE7" s="276" t="str">
        <f>ROUND('Round of 64 (21)'!E7*100,1)&amp;"%"</f>
        <v>0%</v>
      </c>
      <c r="AF7" s="277" t="s">
        <v>671</v>
      </c>
      <c r="AG7" s="264" t="str">
        <f>ROUND('Round of 64 (21)'!E8*100,1)&amp;"%"</f>
        <v>0%</v>
      </c>
      <c r="AH7" s="277" t="s">
        <v>672</v>
      </c>
      <c r="AI7" s="264" t="str">
        <f>ROUND('Round of 64 (21)'!G7*100,1)&amp;"%"</f>
        <v>#N/A</v>
      </c>
      <c r="AJ7" s="277" t="s">
        <v>673</v>
      </c>
      <c r="AK7" s="264" t="str">
        <f>ROUND('Round of 64 (21)'!G8*100,1)&amp;"%"</f>
        <v>#N/A</v>
      </c>
      <c r="AL7" s="277" t="s">
        <v>672</v>
      </c>
      <c r="AM7" s="264" t="str">
        <f>ROUND('Round of 64 (21)'!I7*100,1)&amp;"%"</f>
        <v>#N/A</v>
      </c>
      <c r="AN7" s="277" t="s">
        <v>674</v>
      </c>
      <c r="AO7" s="264" t="str">
        <f>ROUND('Round of 64 (21)'!I8*100,1)&amp;"%"</f>
        <v>#N/A</v>
      </c>
      <c r="AP7" s="277" t="s">
        <v>672</v>
      </c>
      <c r="AQ7" s="264" t="str">
        <f>ROUND('Round of 64 (21)'!K7*100,1)&amp;"%"</f>
        <v>#N/A</v>
      </c>
      <c r="AR7" s="277" t="s">
        <v>675</v>
      </c>
      <c r="AS7" s="264" t="str">
        <f>ROUND('Round of 64 (21)'!K8*100,1)&amp;"%"</f>
        <v>#N/A</v>
      </c>
      <c r="AT7" s="277" t="s">
        <v>672</v>
      </c>
      <c r="AU7" s="264" t="str">
        <f>ROUND('Round of 64 (21)'!M7*100,1)&amp;"%"</f>
        <v>#N/A</v>
      </c>
      <c r="AV7" s="277" t="s">
        <v>676</v>
      </c>
      <c r="AW7" s="264" t="str">
        <f>ROUND('Round of 64 (21)'!M8*100,1)&amp;"%"</f>
        <v>#N/A</v>
      </c>
      <c r="AX7" s="277" t="s">
        <v>672</v>
      </c>
      <c r="AY7" s="264" t="str">
        <f>ROUND('Round of 64 (21)'!O7*100,1)&amp;"%"</f>
        <v>#N/A</v>
      </c>
      <c r="AZ7" s="277" t="s">
        <v>677</v>
      </c>
      <c r="BA7" s="264" t="str">
        <f>ROUND('Round of 64 (21)'!O8*100,1)&amp;"%"</f>
        <v>#N/A</v>
      </c>
      <c r="BB7" s="277" t="s">
        <v>678</v>
      </c>
      <c r="BC7" s="264"/>
      <c r="BD7">
        <f t="shared" ref="BD7:BE7" si="6">C7</f>
        <v>12</v>
      </c>
      <c r="BE7" s="283" t="str">
        <f t="shared" si="6"/>
        <v>Winthrop</v>
      </c>
      <c r="BF7" s="283" t="str">
        <f>VLOOKUP(BE6,ratings,2,0)-VLOOKUP(BE7,ratings,2,0)</f>
        <v>#N/A</v>
      </c>
      <c r="BG7" s="283"/>
      <c r="BH7" s="284" t="str">
        <f>(BG6/2)+(BF6/2)</f>
        <v>#N/A</v>
      </c>
    </row>
    <row r="8" ht="14.25" customHeight="1">
      <c r="B8" s="267" t="s">
        <v>19</v>
      </c>
      <c r="C8" s="268">
        <v>4.0</v>
      </c>
      <c r="D8" s="267" t="s">
        <v>80</v>
      </c>
      <c r="E8" s="285">
        <v>0.0</v>
      </c>
      <c r="F8" s="270"/>
      <c r="G8" s="285" t="str">
        <f>_xlfn.NORM.DIST(0,VLOOKUP(D6,ratings,2,0)-VLOOKUP(D8,ratings,2,0),$A$1,1)*E8*E6+_xlfn.NORM.DIST(0,VLOOKUP(D7,ratings,2,0)-VLOOKUP(D8,ratings,2,0),$A$1,1)*E8*E7</f>
        <v>#N/A</v>
      </c>
      <c r="H8" s="270"/>
      <c r="I8" s="285" t="str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#N/A</v>
      </c>
      <c r="J8" s="270"/>
      <c r="K8" s="285" t="str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#N/A</v>
      </c>
      <c r="L8" s="270"/>
      <c r="M8" s="285" t="str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#N/A</v>
      </c>
      <c r="N8" s="270"/>
      <c r="O8" s="285" t="str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#N/A</v>
      </c>
      <c r="P8" s="275"/>
      <c r="Q8" s="267"/>
      <c r="R8" s="206" t="s">
        <v>665</v>
      </c>
      <c r="S8">
        <f>'Round of 64 (21)'!C8</f>
        <v>4</v>
      </c>
      <c r="T8" s="206" t="s">
        <v>666</v>
      </c>
      <c r="U8" s="206" t="str">
        <f>'Round of 64 (21)'!D8</f>
        <v>Purdue</v>
      </c>
      <c r="V8" s="206" t="s">
        <v>667</v>
      </c>
      <c r="W8">
        <f>'Round of 64 (21)'!C9</f>
        <v>13</v>
      </c>
      <c r="X8" s="206" t="s">
        <v>666</v>
      </c>
      <c r="Y8" t="str">
        <f>'Round of 64 (21)'!D9</f>
        <v>North Texas</v>
      </c>
      <c r="Z8" s="206" t="s">
        <v>668</v>
      </c>
      <c r="AA8" t="str">
        <f>'Round of 64 (21)'!D8</f>
        <v>Purdue</v>
      </c>
      <c r="AB8" s="206" t="s">
        <v>669</v>
      </c>
      <c r="AC8" t="str">
        <f>'Round of 64 (21)'!D9</f>
        <v>North Texas</v>
      </c>
      <c r="AD8" s="206" t="s">
        <v>670</v>
      </c>
      <c r="AE8" s="276" t="str">
        <f>ROUND('Round of 64 (21)'!E8*100,1)&amp;"%"</f>
        <v>0%</v>
      </c>
      <c r="AF8" s="277" t="s">
        <v>671</v>
      </c>
      <c r="AG8" s="264" t="str">
        <f>ROUND('Round of 64 (21)'!E9*100,1)&amp;"%"</f>
        <v>100%</v>
      </c>
      <c r="AH8" s="277" t="s">
        <v>672</v>
      </c>
      <c r="AI8" s="264" t="str">
        <f>ROUND('Round of 64 (21)'!G8*100,1)&amp;"%"</f>
        <v>#N/A</v>
      </c>
      <c r="AJ8" s="277" t="s">
        <v>673</v>
      </c>
      <c r="AK8" s="264" t="str">
        <f>ROUND('Round of 64 (21)'!G9*100,1)&amp;"%"</f>
        <v>0%</v>
      </c>
      <c r="AL8" s="277" t="s">
        <v>672</v>
      </c>
      <c r="AM8" s="264" t="str">
        <f>ROUND('Round of 64 (21)'!I8*100,1)&amp;"%"</f>
        <v>#N/A</v>
      </c>
      <c r="AN8" s="277" t="s">
        <v>674</v>
      </c>
      <c r="AO8" s="264" t="str">
        <f>ROUND('Round of 64 (21)'!I9*100,1)&amp;"%"</f>
        <v>#N/A</v>
      </c>
      <c r="AP8" s="277" t="s">
        <v>672</v>
      </c>
      <c r="AQ8" s="264" t="str">
        <f>ROUND('Round of 64 (21)'!K8*100,1)&amp;"%"</f>
        <v>#N/A</v>
      </c>
      <c r="AR8" s="277" t="s">
        <v>675</v>
      </c>
      <c r="AS8" s="264" t="str">
        <f>ROUND('Round of 64 (21)'!K9*100,1)&amp;"%"</f>
        <v>#N/A</v>
      </c>
      <c r="AT8" s="277" t="s">
        <v>672</v>
      </c>
      <c r="AU8" s="264" t="str">
        <f>ROUND('Round of 64 (21)'!M8*100,1)&amp;"%"</f>
        <v>#N/A</v>
      </c>
      <c r="AV8" s="277" t="s">
        <v>676</v>
      </c>
      <c r="AW8" s="264" t="str">
        <f>ROUND('Round of 64 (21)'!M9*100,1)&amp;"%"</f>
        <v>#N/A</v>
      </c>
      <c r="AX8" s="277" t="s">
        <v>672</v>
      </c>
      <c r="AY8" s="264" t="str">
        <f>ROUND('Round of 64 (21)'!O8*100,1)&amp;"%"</f>
        <v>#N/A</v>
      </c>
      <c r="AZ8" s="277" t="s">
        <v>677</v>
      </c>
      <c r="BA8" s="264" t="str">
        <f>ROUND('Round of 64 (21)'!O9*100,1)&amp;"%"</f>
        <v>#N/A</v>
      </c>
      <c r="BB8" s="277" t="s">
        <v>678</v>
      </c>
      <c r="BC8" s="264" t="str">
        <f>CONCATENATE(R8:BB8)</f>
        <v>#N/A</v>
      </c>
      <c r="BD8">
        <f t="shared" ref="BD8:BE8" si="7">C8</f>
        <v>4</v>
      </c>
      <c r="BE8" t="str">
        <f t="shared" si="7"/>
        <v>Purdue</v>
      </c>
      <c r="BF8" t="str">
        <f>VLOOKUP($BE9,ratings,2,0)-VLOOKUP($BE8,ratings,2,0)</f>
        <v>#N/A</v>
      </c>
      <c r="BG8" t="str">
        <f>VLOOKUP($BE9,ratings20,3,0)+VLOOKUP($BE8,ratings20,3,0)-148.5</f>
        <v>#N/A</v>
      </c>
      <c r="BH8" s="278" t="str">
        <f>(BG8/2)+(BF9/2)</f>
        <v>#N/A</v>
      </c>
    </row>
    <row r="9" ht="14.25" customHeight="1">
      <c r="B9" s="267" t="s">
        <v>19</v>
      </c>
      <c r="C9" s="291">
        <v>13.0</v>
      </c>
      <c r="D9" s="292" t="s">
        <v>663</v>
      </c>
      <c r="E9" s="293">
        <v>1.0</v>
      </c>
      <c r="F9" s="270"/>
      <c r="G9" s="294">
        <v>0.0</v>
      </c>
      <c r="H9" s="270"/>
      <c r="I9" s="294" t="str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#N/A</v>
      </c>
      <c r="J9" s="295"/>
      <c r="K9" s="294" t="str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#N/A</v>
      </c>
      <c r="L9" s="270"/>
      <c r="M9" s="294" t="str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#N/A</v>
      </c>
      <c r="N9" s="270"/>
      <c r="O9" s="294" t="str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#N/A</v>
      </c>
      <c r="P9" s="275"/>
      <c r="Q9" s="267"/>
      <c r="R9" s="206" t="s">
        <v>665</v>
      </c>
      <c r="S9">
        <f>'Round of 64 (21)'!C9</f>
        <v>13</v>
      </c>
      <c r="T9" s="206" t="s">
        <v>666</v>
      </c>
      <c r="U9" s="206" t="str">
        <f>'Round of 64 (21)'!D9</f>
        <v>North Texas</v>
      </c>
      <c r="V9" s="206" t="s">
        <v>667</v>
      </c>
      <c r="W9">
        <f>'Round of 64 (21)'!C10</f>
        <v>6</v>
      </c>
      <c r="X9" s="206" t="s">
        <v>666</v>
      </c>
      <c r="Y9" t="str">
        <f>'Round of 64 (21)'!D10</f>
        <v>Texas Tech</v>
      </c>
      <c r="Z9" s="206" t="s">
        <v>668</v>
      </c>
      <c r="AA9" t="str">
        <f>'Round of 64 (21)'!D9</f>
        <v>North Texas</v>
      </c>
      <c r="AB9" s="206" t="s">
        <v>669</v>
      </c>
      <c r="AC9" t="str">
        <f>'Round of 64 (21)'!D10</f>
        <v>Texas Tech</v>
      </c>
      <c r="AD9" s="206" t="s">
        <v>670</v>
      </c>
      <c r="AE9" s="276" t="str">
        <f>ROUND('Round of 64 (21)'!E9*100,1)&amp;"%"</f>
        <v>100%</v>
      </c>
      <c r="AF9" s="277" t="s">
        <v>671</v>
      </c>
      <c r="AG9" s="264" t="str">
        <f>ROUND('Round of 64 (21)'!E10*100,1)&amp;"%"</f>
        <v>100%</v>
      </c>
      <c r="AH9" s="277" t="s">
        <v>672</v>
      </c>
      <c r="AI9" s="264" t="str">
        <f>ROUND('Round of 64 (21)'!G9*100,1)&amp;"%"</f>
        <v>0%</v>
      </c>
      <c r="AJ9" s="277" t="s">
        <v>673</v>
      </c>
      <c r="AK9" s="264" t="str">
        <f>ROUND('Round of 64 (21)'!G10*100,1)&amp;"%"</f>
        <v>0%</v>
      </c>
      <c r="AL9" s="277" t="s">
        <v>672</v>
      </c>
      <c r="AM9" s="264" t="str">
        <f>ROUND('Round of 64 (21)'!I9*100,1)&amp;"%"</f>
        <v>#N/A</v>
      </c>
      <c r="AN9" s="277" t="s">
        <v>674</v>
      </c>
      <c r="AO9" s="264" t="str">
        <f>ROUND('Round of 64 (21)'!I10*100,1)&amp;"%"</f>
        <v>#N/A</v>
      </c>
      <c r="AP9" s="277" t="s">
        <v>672</v>
      </c>
      <c r="AQ9" s="264" t="str">
        <f>ROUND('Round of 64 (21)'!K9*100,1)&amp;"%"</f>
        <v>#N/A</v>
      </c>
      <c r="AR9" s="277" t="s">
        <v>675</v>
      </c>
      <c r="AS9" s="264" t="str">
        <f>ROUND('Round of 64 (21)'!K10*100,1)&amp;"%"</f>
        <v>#N/A</v>
      </c>
      <c r="AT9" s="277" t="s">
        <v>672</v>
      </c>
      <c r="AU9" s="264" t="str">
        <f>ROUND('Round of 64 (21)'!M9*100,1)&amp;"%"</f>
        <v>#N/A</v>
      </c>
      <c r="AV9" s="277" t="s">
        <v>676</v>
      </c>
      <c r="AW9" s="264" t="str">
        <f>ROUND('Round of 64 (21)'!M10*100,1)&amp;"%"</f>
        <v>#N/A</v>
      </c>
      <c r="AX9" s="277" t="s">
        <v>672</v>
      </c>
      <c r="AY9" s="264" t="str">
        <f>ROUND('Round of 64 (21)'!O9*100,1)&amp;"%"</f>
        <v>#N/A</v>
      </c>
      <c r="AZ9" s="277" t="s">
        <v>677</v>
      </c>
      <c r="BA9" s="264" t="str">
        <f>ROUND('Round of 64 (21)'!O10*100,1)&amp;"%"</f>
        <v>#N/A</v>
      </c>
      <c r="BB9" s="277" t="s">
        <v>678</v>
      </c>
      <c r="BC9" s="264"/>
      <c r="BD9">
        <f t="shared" ref="BD9:BE9" si="8">C9</f>
        <v>13</v>
      </c>
      <c r="BE9" s="283" t="str">
        <f t="shared" si="8"/>
        <v>North Texas</v>
      </c>
      <c r="BF9" s="283" t="str">
        <f>VLOOKUP(BE8,ratings,2,0)-VLOOKUP(BE9,ratings,2,0)</f>
        <v>#N/A</v>
      </c>
      <c r="BG9" s="283"/>
      <c r="BH9" s="284" t="str">
        <f>(BG8/2)+(BF8/2)</f>
        <v>#N/A</v>
      </c>
    </row>
    <row r="10" ht="14.25" customHeight="1">
      <c r="B10" s="267" t="s">
        <v>19</v>
      </c>
      <c r="C10" s="268">
        <v>6.0</v>
      </c>
      <c r="D10" s="267" t="s">
        <v>52</v>
      </c>
      <c r="E10" s="269">
        <v>1.0</v>
      </c>
      <c r="F10" s="270"/>
      <c r="G10" s="285">
        <v>0.0</v>
      </c>
      <c r="H10" s="270"/>
      <c r="I10" s="285" t="str">
        <f>_xlfn.NORM.DIST(0,VLOOKUP($D14,ratings,2,0)-VLOOKUP($D10,ratings,2,0),$A$1,1)*$G10*$G14+_xlfn.NORM.DIST(0,VLOOKUP($D15,ratings,2,0)-VLOOKUP($D10,ratings,2,0),$A$1,1)*$G10*$G15+_xlfn.NORM.DIST(0,VLOOKUP($D16,ratings,2,0)-VLOOKUP($D10,ratings,2,0),$A$1,1)*$G10*$G16+_xlfn.NORM.DIST(0,VLOOKUP($D17,ratings,2,0)-VLOOKUP($D10,ratings,2,0),$A$1,1)*$G10*$G17</f>
        <v>#N/A</v>
      </c>
      <c r="J10" s="270"/>
      <c r="K10" s="285" t="str">
        <f>_xlfn.NORM.DIST(0,VLOOKUP($D2,ratings,2,0)-VLOOKUP($D10,ratings,2,0),$A$1,1)*$I10*$I2+_xlfn.NORM.DIST(0,VLOOKUP($D9,ratings,2,0)-VLOOKUP($D10,ratings,2,0),$A$1,1)*$I10*$I9+_xlfn.NORM.DIST(0,VLOOKUP($D8,ratings,2,0)-VLOOKUP($D10,ratings,2,0),$A$1,1)*$I10*$I8+_xlfn.NORM.DIST(0,VLOOKUP($D7,ratings,2,0)-VLOOKUP($D10,ratings,2,0),$A$1,1)*$I10*$I7+_xlfn.NORM.DIST(0,VLOOKUP($D6,ratings,2,0)-VLOOKUP($D10,ratings,2,0),$A$1,1)*$I10*$I6+_xlfn.NORM.DIST(0,VLOOKUP($D5,ratings,2,0)-VLOOKUP($D10,ratings,2,0),$A$1,1)*$I10*$I5+_xlfn.NORM.DIST(0,VLOOKUP($D4,ratings,2,0)-VLOOKUP($D10,ratings,2,0),$A$1,1)*$I10*$I4+_xlfn.NORM.DIST(0,VLOOKUP($D3,ratings,2,0)-VLOOKUP($D10,ratings,2,0),$A$1,1)*$I10*$I3</f>
        <v>#N/A</v>
      </c>
      <c r="L10" s="270"/>
      <c r="M10" s="285" t="str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#N/A</v>
      </c>
      <c r="N10" s="270"/>
      <c r="O10" s="285" t="str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#N/A</v>
      </c>
      <c r="P10" s="275"/>
      <c r="Q10" s="267"/>
      <c r="R10" s="206" t="s">
        <v>665</v>
      </c>
      <c r="S10">
        <f>'Round of 64 (21)'!C10</f>
        <v>6</v>
      </c>
      <c r="T10" s="206" t="s">
        <v>666</v>
      </c>
      <c r="U10" s="206" t="str">
        <f>'Round of 64 (21)'!D10</f>
        <v>Texas Tech</v>
      </c>
      <c r="V10" s="206" t="s">
        <v>667</v>
      </c>
      <c r="W10">
        <f>'Round of 64 (21)'!C11</f>
        <v>11</v>
      </c>
      <c r="X10" s="206" t="s">
        <v>666</v>
      </c>
      <c r="Y10" t="str">
        <f>'Round of 64 (21)'!D11</f>
        <v>Utah State</v>
      </c>
      <c r="Z10" s="206" t="s">
        <v>668</v>
      </c>
      <c r="AA10" t="str">
        <f>'Round of 64 (21)'!D10</f>
        <v>Texas Tech</v>
      </c>
      <c r="AB10" s="206" t="s">
        <v>669</v>
      </c>
      <c r="AC10" t="str">
        <f>'Round of 64 (21)'!D11</f>
        <v>Utah State</v>
      </c>
      <c r="AD10" s="206" t="s">
        <v>670</v>
      </c>
      <c r="AE10" s="276" t="str">
        <f>ROUND('Round of 64 (21)'!E10*100,1)&amp;"%"</f>
        <v>100%</v>
      </c>
      <c r="AF10" s="277" t="s">
        <v>671</v>
      </c>
      <c r="AG10" s="264" t="str">
        <f>ROUND('Round of 64 (21)'!E11*100,1)&amp;"%"</f>
        <v>0%</v>
      </c>
      <c r="AH10" s="277" t="s">
        <v>672</v>
      </c>
      <c r="AI10" s="264" t="str">
        <f>ROUND('Round of 64 (21)'!G10*100,1)&amp;"%"</f>
        <v>0%</v>
      </c>
      <c r="AJ10" s="277" t="s">
        <v>673</v>
      </c>
      <c r="AK10" s="264" t="str">
        <f>ROUND('Round of 64 (21)'!G11*100,1)&amp;"%"</f>
        <v>#N/A</v>
      </c>
      <c r="AL10" s="277" t="s">
        <v>672</v>
      </c>
      <c r="AM10" s="264" t="str">
        <f>ROUND('Round of 64 (21)'!I10*100,1)&amp;"%"</f>
        <v>#N/A</v>
      </c>
      <c r="AN10" s="277" t="s">
        <v>674</v>
      </c>
      <c r="AO10" s="264" t="str">
        <f>ROUND('Round of 64 (21)'!I11*100,1)&amp;"%"</f>
        <v>#N/A</v>
      </c>
      <c r="AP10" s="277" t="s">
        <v>672</v>
      </c>
      <c r="AQ10" s="264" t="str">
        <f>ROUND('Round of 64 (21)'!K10*100,1)&amp;"%"</f>
        <v>#N/A</v>
      </c>
      <c r="AR10" s="277" t="s">
        <v>675</v>
      </c>
      <c r="AS10" s="264" t="str">
        <f>ROUND('Round of 64 (21)'!K11*100,1)&amp;"%"</f>
        <v>#N/A</v>
      </c>
      <c r="AT10" s="277" t="s">
        <v>672</v>
      </c>
      <c r="AU10" s="264" t="str">
        <f>ROUND('Round of 64 (21)'!M10*100,1)&amp;"%"</f>
        <v>#N/A</v>
      </c>
      <c r="AV10" s="277" t="s">
        <v>676</v>
      </c>
      <c r="AW10" s="264" t="str">
        <f>ROUND('Round of 64 (21)'!M11*100,1)&amp;"%"</f>
        <v>#N/A</v>
      </c>
      <c r="AX10" s="277" t="s">
        <v>672</v>
      </c>
      <c r="AY10" s="264" t="str">
        <f>ROUND('Round of 64 (21)'!O10*100,1)&amp;"%"</f>
        <v>#N/A</v>
      </c>
      <c r="AZ10" s="277" t="s">
        <v>677</v>
      </c>
      <c r="BA10" s="264" t="str">
        <f>ROUND('Round of 64 (21)'!O11*100,1)&amp;"%"</f>
        <v>#N/A</v>
      </c>
      <c r="BB10" s="277" t="s">
        <v>678</v>
      </c>
      <c r="BC10" s="264" t="str">
        <f>CONCATENATE(R10:BB10)</f>
        <v>#N/A</v>
      </c>
      <c r="BD10">
        <f t="shared" ref="BD10:BE10" si="9">C10</f>
        <v>6</v>
      </c>
      <c r="BE10" t="str">
        <f t="shared" si="9"/>
        <v>Texas Tech</v>
      </c>
      <c r="BF10" t="str">
        <f>VLOOKUP($BE11,ratings,2,0)-VLOOKUP($BE10,ratings,2,0)</f>
        <v>#N/A</v>
      </c>
      <c r="BG10" t="str">
        <f>VLOOKUP($BE11,ratings20,3,0)+VLOOKUP($BE10,ratings20,3,0)-148.5</f>
        <v>#N/A</v>
      </c>
      <c r="BH10" s="278" t="str">
        <f>(BG10/2)+(BF11/2)</f>
        <v>#N/A</v>
      </c>
    </row>
    <row r="11" ht="14.25" customHeight="1">
      <c r="B11" s="267" t="s">
        <v>19</v>
      </c>
      <c r="C11" s="279">
        <v>11.0</v>
      </c>
      <c r="D11" s="280" t="s">
        <v>313</v>
      </c>
      <c r="E11" s="281">
        <v>0.0</v>
      </c>
      <c r="F11" s="270"/>
      <c r="G11" s="281" t="str">
        <f>_xlfn.NORM.DIST(0,VLOOKUP(D13,ratings,2,0)-VLOOKUP(D11,ratings,2,0),$A$1,1)*E11*E13+_xlfn.NORM.DIST(0,VLOOKUP(D12,ratings,2,0)-VLOOKUP(D11,ratings,2,0),$A$1,1)*E11*E12</f>
        <v>#N/A</v>
      </c>
      <c r="H11" s="270"/>
      <c r="I11" s="281" t="str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#N/A</v>
      </c>
      <c r="J11" s="282"/>
      <c r="K11" s="281" t="str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#N/A</v>
      </c>
      <c r="L11" s="270"/>
      <c r="M11" s="281" t="str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#N/A</v>
      </c>
      <c r="N11" s="270"/>
      <c r="O11" s="281" t="str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#N/A</v>
      </c>
      <c r="P11" s="275"/>
      <c r="Q11" s="267"/>
      <c r="R11" s="206" t="s">
        <v>665</v>
      </c>
      <c r="S11">
        <f>'Round of 64 (21)'!C11</f>
        <v>11</v>
      </c>
      <c r="T11" s="206" t="s">
        <v>666</v>
      </c>
      <c r="U11" s="206" t="str">
        <f>'Round of 64 (21)'!D11</f>
        <v>Utah State</v>
      </c>
      <c r="V11" s="206" t="s">
        <v>667</v>
      </c>
      <c r="W11">
        <f>'Round of 64 (21)'!C12</f>
        <v>3</v>
      </c>
      <c r="X11" s="206" t="s">
        <v>666</v>
      </c>
      <c r="Y11" t="str">
        <f>'Round of 64 (21)'!D12</f>
        <v>Arkansas</v>
      </c>
      <c r="Z11" s="206" t="s">
        <v>668</v>
      </c>
      <c r="AA11" t="str">
        <f>'Round of 64 (21)'!D11</f>
        <v>Utah State</v>
      </c>
      <c r="AB11" s="206" t="s">
        <v>669</v>
      </c>
      <c r="AC11" t="str">
        <f>'Round of 64 (21)'!D12</f>
        <v>Arkansas</v>
      </c>
      <c r="AD11" s="206" t="s">
        <v>670</v>
      </c>
      <c r="AE11" s="276" t="str">
        <f>ROUND('Round of 64 (21)'!E11*100,1)&amp;"%"</f>
        <v>0%</v>
      </c>
      <c r="AF11" s="277" t="s">
        <v>671</v>
      </c>
      <c r="AG11" s="264" t="str">
        <f>ROUND('Round of 64 (21)'!E12*100,1)&amp;"%"</f>
        <v>100%</v>
      </c>
      <c r="AH11" s="277" t="s">
        <v>672</v>
      </c>
      <c r="AI11" s="264" t="str">
        <f>ROUND('Round of 64 (21)'!G11*100,1)&amp;"%"</f>
        <v>#N/A</v>
      </c>
      <c r="AJ11" s="277" t="s">
        <v>673</v>
      </c>
      <c r="AK11" s="264" t="str">
        <f>ROUND('Round of 64 (21)'!G12*100,1)&amp;"%"</f>
        <v>100%</v>
      </c>
      <c r="AL11" s="277" t="s">
        <v>672</v>
      </c>
      <c r="AM11" s="264" t="str">
        <f>ROUND('Round of 64 (21)'!I11*100,1)&amp;"%"</f>
        <v>#N/A</v>
      </c>
      <c r="AN11" s="277" t="s">
        <v>674</v>
      </c>
      <c r="AO11" s="264" t="str">
        <f>ROUND('Round of 64 (21)'!I12*100,1)&amp;"%"</f>
        <v>100%</v>
      </c>
      <c r="AP11" s="277" t="s">
        <v>672</v>
      </c>
      <c r="AQ11" s="264" t="str">
        <f>ROUND('Round of 64 (21)'!K11*100,1)&amp;"%"</f>
        <v>#N/A</v>
      </c>
      <c r="AR11" s="277" t="s">
        <v>675</v>
      </c>
      <c r="AS11" s="264" t="str">
        <f>ROUND('Round of 64 (21)'!K12*100,1)&amp;"%"</f>
        <v>0%</v>
      </c>
      <c r="AT11" s="277" t="s">
        <v>672</v>
      </c>
      <c r="AU11" s="264" t="str">
        <f>ROUND('Round of 64 (21)'!M11*100,1)&amp;"%"</f>
        <v>#N/A</v>
      </c>
      <c r="AV11" s="277" t="s">
        <v>676</v>
      </c>
      <c r="AW11" s="264" t="str">
        <f>ROUND('Round of 64 (21)'!M12*100,1)&amp;"%"</f>
        <v>#N/A</v>
      </c>
      <c r="AX11" s="277" t="s">
        <v>672</v>
      </c>
      <c r="AY11" s="264" t="str">
        <f>ROUND('Round of 64 (21)'!O11*100,1)&amp;"%"</f>
        <v>#N/A</v>
      </c>
      <c r="AZ11" s="277" t="s">
        <v>677</v>
      </c>
      <c r="BA11" s="264" t="str">
        <f>ROUND('Round of 64 (21)'!O12*100,1)&amp;"%"</f>
        <v>#N/A</v>
      </c>
      <c r="BB11" s="277" t="s">
        <v>678</v>
      </c>
      <c r="BC11" s="264"/>
      <c r="BD11">
        <f t="shared" ref="BD11:BE11" si="10">C11</f>
        <v>11</v>
      </c>
      <c r="BE11" s="283" t="str">
        <f t="shared" si="10"/>
        <v>Utah State</v>
      </c>
      <c r="BF11" s="283" t="str">
        <f>VLOOKUP(BE10,ratings,2,0)-VLOOKUP(BE11,ratings,2,0)</f>
        <v>#N/A</v>
      </c>
      <c r="BG11" s="283"/>
      <c r="BH11" s="284" t="str">
        <f>(BG10/2)+(BF10/2)</f>
        <v>#N/A</v>
      </c>
    </row>
    <row r="12" ht="14.25" customHeight="1">
      <c r="B12" s="267" t="s">
        <v>19</v>
      </c>
      <c r="C12" s="268">
        <v>3.0</v>
      </c>
      <c r="D12" s="267" t="s">
        <v>55</v>
      </c>
      <c r="E12" s="269">
        <v>1.0</v>
      </c>
      <c r="F12" s="270"/>
      <c r="G12" s="269">
        <v>1.0</v>
      </c>
      <c r="H12" s="270"/>
      <c r="I12" s="296" t="str">
        <f>_xlfn.NORM.DIST(0,VLOOKUP($D16,ratings,2,0)-VLOOKUP($D12,ratings,2,0),$A$1,1)*$G12*$G16+_xlfn.NORM.DIST(0,VLOOKUP($D17,ratings,2,0)-VLOOKUP($D12,ratings,2,0),$A$1,1)*$G12*$G17+_xlfn.NORM.DIST(0,VLOOKUP($D14,ratings,2,0)-VLOOKUP($D12,ratings,2,0),$A$1,1)*$G12*$G14+_xlfn.NORM.DIST(0,VLOOKUP($D15,ratings,2,0)-VLOOKUP($D12,ratings,2,0),$A$1,1)*$G12*$G15</f>
        <v>#N/A</v>
      </c>
      <c r="J12" s="270"/>
      <c r="K12" s="297" t="str">
        <f>_xlfn.NORM.DIST(0,VLOOKUP($D4,ratings,2,0)-VLOOKUP($D12,ratings,2,0),$A$1,1)*$I12*$I4+_xlfn.NORM.DIST(0,VLOOKUP($D3,ratings,2,0)-VLOOKUP($D12,ratings,2,0),$A$1,1)*$I12*$I3+_xlfn.NORM.DIST(0,VLOOKUP($D2,ratings,2,0)-VLOOKUP($D12,ratings,2,0),$A$1,1)*$I12*$I2+_xlfn.NORM.DIST(0,VLOOKUP($D9,ratings,2,0)-VLOOKUP($D12,ratings,2,0),$A$1,1)*$I12*$I9+_xlfn.NORM.DIST(0,VLOOKUP($D8,ratings,2,0)-VLOOKUP($D12,ratings,2,0),$A$1,1)*$I12*$I8+_xlfn.NORM.DIST(0,VLOOKUP($D7,ratings,2,0)-VLOOKUP($D12,ratings,2,0),$A$1,1)*$I12*$I7+_xlfn.NORM.DIST(0,VLOOKUP($D6,ratings,2,0)-VLOOKUP($D12,ratings,2,0),$A$1,1)*$I12*$I6+_xlfn.NORM.DIST(0,VLOOKUP($D5,ratings,2,0)-VLOOKUP($D12,ratings,2,0),$A$1,1)*$I12*$I5</f>
        <v>#N/A</v>
      </c>
      <c r="L12" s="270"/>
      <c r="M12" s="298" t="str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#N/A</v>
      </c>
      <c r="N12" s="270"/>
      <c r="O12" s="299" t="str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#N/A</v>
      </c>
      <c r="P12" s="275"/>
      <c r="Q12" s="267"/>
      <c r="R12" s="206" t="s">
        <v>665</v>
      </c>
      <c r="S12">
        <f>'Round of 64 (21)'!C12</f>
        <v>3</v>
      </c>
      <c r="T12" s="206" t="s">
        <v>666</v>
      </c>
      <c r="U12" s="206" t="str">
        <f>'Round of 64 (21)'!D12</f>
        <v>Arkansas</v>
      </c>
      <c r="V12" s="206" t="s">
        <v>667</v>
      </c>
      <c r="W12">
        <f>'Round of 64 (21)'!C13</f>
        <v>14</v>
      </c>
      <c r="X12" s="206" t="s">
        <v>666</v>
      </c>
      <c r="Y12" t="str">
        <f>'Round of 64 (21)'!D13</f>
        <v>Colgate</v>
      </c>
      <c r="Z12" s="206" t="s">
        <v>668</v>
      </c>
      <c r="AA12" t="str">
        <f>'Round of 64 (21)'!D12</f>
        <v>Arkansas</v>
      </c>
      <c r="AB12" s="206" t="s">
        <v>669</v>
      </c>
      <c r="AC12" t="str">
        <f>'Round of 64 (21)'!D13</f>
        <v>Colgate</v>
      </c>
      <c r="AD12" s="206" t="s">
        <v>670</v>
      </c>
      <c r="AE12" s="276" t="str">
        <f>ROUND('Round of 64 (21)'!E12*100,1)&amp;"%"</f>
        <v>100%</v>
      </c>
      <c r="AF12" s="277" t="s">
        <v>671</v>
      </c>
      <c r="AG12" s="264" t="str">
        <f>ROUND('Round of 64 (21)'!E13*100,1)&amp;"%"</f>
        <v>0%</v>
      </c>
      <c r="AH12" s="277" t="s">
        <v>672</v>
      </c>
      <c r="AI12" s="264" t="str">
        <f>ROUND('Round of 64 (21)'!G12*100,1)&amp;"%"</f>
        <v>100%</v>
      </c>
      <c r="AJ12" s="277" t="s">
        <v>673</v>
      </c>
      <c r="AK12" s="264" t="str">
        <f>ROUND('Round of 64 (21)'!G13*100,1)&amp;"%"</f>
        <v>#N/A</v>
      </c>
      <c r="AL12" s="277" t="s">
        <v>672</v>
      </c>
      <c r="AM12" s="264" t="str">
        <f>ROUND('Round of 64 (21)'!I12*100,1)&amp;"%"</f>
        <v>100%</v>
      </c>
      <c r="AN12" s="277" t="s">
        <v>674</v>
      </c>
      <c r="AO12" s="264" t="str">
        <f>ROUND('Round of 64 (21)'!I13*100,1)&amp;"%"</f>
        <v>#N/A</v>
      </c>
      <c r="AP12" s="277" t="s">
        <v>672</v>
      </c>
      <c r="AQ12" s="264" t="str">
        <f>ROUND('Round of 64 (21)'!K12*100,1)&amp;"%"</f>
        <v>0%</v>
      </c>
      <c r="AR12" s="277" t="s">
        <v>675</v>
      </c>
      <c r="AS12" s="264" t="str">
        <f>ROUND('Round of 64 (21)'!K13*100,1)&amp;"%"</f>
        <v>#N/A</v>
      </c>
      <c r="AT12" s="277" t="s">
        <v>672</v>
      </c>
      <c r="AU12" s="264" t="str">
        <f>ROUND('Round of 64 (21)'!M12*100,1)&amp;"%"</f>
        <v>#N/A</v>
      </c>
      <c r="AV12" s="277" t="s">
        <v>676</v>
      </c>
      <c r="AW12" s="264" t="str">
        <f>ROUND('Round of 64 (21)'!M13*100,1)&amp;"%"</f>
        <v>#N/A</v>
      </c>
      <c r="AX12" s="277" t="s">
        <v>672</v>
      </c>
      <c r="AY12" s="264" t="str">
        <f>ROUND('Round of 64 (21)'!O12*100,1)&amp;"%"</f>
        <v>#N/A</v>
      </c>
      <c r="AZ12" s="277" t="s">
        <v>677</v>
      </c>
      <c r="BA12" s="264" t="str">
        <f>ROUND('Round of 64 (21)'!O13*100,1)&amp;"%"</f>
        <v>#N/A</v>
      </c>
      <c r="BB12" s="277" t="s">
        <v>678</v>
      </c>
      <c r="BC12" s="264" t="str">
        <f>CONCATENATE(R12:BB12)</f>
        <v>#N/A</v>
      </c>
      <c r="BD12">
        <f t="shared" ref="BD12:BE12" si="11">C12</f>
        <v>3</v>
      </c>
      <c r="BE12" t="str">
        <f t="shared" si="11"/>
        <v>Arkansas</v>
      </c>
      <c r="BF12" t="str">
        <f>VLOOKUP($BE13,ratings,2,0)-VLOOKUP($BE12,ratings,2,0)</f>
        <v>#N/A</v>
      </c>
      <c r="BG12" t="str">
        <f>VLOOKUP($BE13,ratings20,3,0)+VLOOKUP($BE12,ratings20,3,0)-148.5</f>
        <v>#N/A</v>
      </c>
      <c r="BH12" s="278" t="str">
        <f>(BG12/2)+(BF13/2)</f>
        <v>#N/A</v>
      </c>
    </row>
    <row r="13" ht="14.25" customHeight="1">
      <c r="B13" s="267" t="s">
        <v>19</v>
      </c>
      <c r="C13" s="279">
        <v>14.0</v>
      </c>
      <c r="D13" s="280" t="s">
        <v>332</v>
      </c>
      <c r="E13" s="281">
        <v>0.0</v>
      </c>
      <c r="F13" s="270"/>
      <c r="G13" s="281" t="str">
        <f>_xlfn.NORM.DIST(0,VLOOKUP(D11,ratings,2,0)-VLOOKUP(D13,ratings,2,0),$A$1,1)*E13*E11+_xlfn.NORM.DIST(0,VLOOKUP(D10,ratings,2,0)-VLOOKUP(D13,ratings,2,0),$A$1,1)*E13*E10</f>
        <v>#N/A</v>
      </c>
      <c r="H13" s="270"/>
      <c r="I13" s="281" t="str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#N/A</v>
      </c>
      <c r="J13" s="282"/>
      <c r="K13" s="281" t="str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#N/A</v>
      </c>
      <c r="L13" s="270"/>
      <c r="M13" s="281" t="str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#N/A</v>
      </c>
      <c r="N13" s="270"/>
      <c r="O13" s="281" t="str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#N/A</v>
      </c>
      <c r="P13" s="275"/>
      <c r="Q13" s="267"/>
      <c r="R13" s="206" t="s">
        <v>665</v>
      </c>
      <c r="S13">
        <f>'Round of 64 (21)'!C13</f>
        <v>14</v>
      </c>
      <c r="T13" s="206" t="s">
        <v>666</v>
      </c>
      <c r="U13" s="206" t="str">
        <f>'Round of 64 (21)'!D13</f>
        <v>Colgate</v>
      </c>
      <c r="V13" s="206" t="s">
        <v>667</v>
      </c>
      <c r="W13">
        <f>'Round of 64 (21)'!C14</f>
        <v>7</v>
      </c>
      <c r="X13" s="206" t="s">
        <v>666</v>
      </c>
      <c r="Y13" t="str">
        <f>'Round of 64 (21)'!D14</f>
        <v>Florida</v>
      </c>
      <c r="Z13" s="206" t="s">
        <v>668</v>
      </c>
      <c r="AA13" t="str">
        <f>'Round of 64 (21)'!D13</f>
        <v>Colgate</v>
      </c>
      <c r="AB13" s="206" t="s">
        <v>669</v>
      </c>
      <c r="AC13" t="str">
        <f>'Round of 64 (21)'!D14</f>
        <v>Florida</v>
      </c>
      <c r="AD13" s="206" t="s">
        <v>670</v>
      </c>
      <c r="AE13" s="276" t="str">
        <f>ROUND('Round of 64 (21)'!E13*100,1)&amp;"%"</f>
        <v>0%</v>
      </c>
      <c r="AF13" s="277" t="s">
        <v>671</v>
      </c>
      <c r="AG13" s="264" t="str">
        <f>ROUND('Round of 64 (21)'!E14*100,1)&amp;"%"</f>
        <v>100%</v>
      </c>
      <c r="AH13" s="277" t="s">
        <v>672</v>
      </c>
      <c r="AI13" s="264" t="str">
        <f>ROUND('Round of 64 (21)'!G13*100,1)&amp;"%"</f>
        <v>#N/A</v>
      </c>
      <c r="AJ13" s="277" t="s">
        <v>673</v>
      </c>
      <c r="AK13" s="264" t="str">
        <f>ROUND('Round of 64 (21)'!G14*100,1)&amp;"%"</f>
        <v>0%</v>
      </c>
      <c r="AL13" s="277" t="s">
        <v>672</v>
      </c>
      <c r="AM13" s="264" t="str">
        <f>ROUND('Round of 64 (21)'!I13*100,1)&amp;"%"</f>
        <v>#N/A</v>
      </c>
      <c r="AN13" s="277" t="s">
        <v>674</v>
      </c>
      <c r="AO13" s="264" t="str">
        <f>ROUND('Round of 64 (21)'!I14*100,1)&amp;"%"</f>
        <v>#N/A</v>
      </c>
      <c r="AP13" s="277" t="s">
        <v>672</v>
      </c>
      <c r="AQ13" s="264" t="str">
        <f>ROUND('Round of 64 (21)'!K13*100,1)&amp;"%"</f>
        <v>#N/A</v>
      </c>
      <c r="AR13" s="277" t="s">
        <v>675</v>
      </c>
      <c r="AS13" s="264" t="str">
        <f>ROUND('Round of 64 (21)'!K14*100,1)&amp;"%"</f>
        <v>#N/A</v>
      </c>
      <c r="AT13" s="277" t="s">
        <v>672</v>
      </c>
      <c r="AU13" s="264" t="str">
        <f>ROUND('Round of 64 (21)'!M13*100,1)&amp;"%"</f>
        <v>#N/A</v>
      </c>
      <c r="AV13" s="277" t="s">
        <v>676</v>
      </c>
      <c r="AW13" s="264" t="str">
        <f>ROUND('Round of 64 (21)'!M14*100,1)&amp;"%"</f>
        <v>#N/A</v>
      </c>
      <c r="AX13" s="277" t="s">
        <v>672</v>
      </c>
      <c r="AY13" s="264" t="str">
        <f>ROUND('Round of 64 (21)'!O13*100,1)&amp;"%"</f>
        <v>#N/A</v>
      </c>
      <c r="AZ13" s="277" t="s">
        <v>677</v>
      </c>
      <c r="BA13" s="264" t="str">
        <f>ROUND('Round of 64 (21)'!O14*100,1)&amp;"%"</f>
        <v>#N/A</v>
      </c>
      <c r="BB13" s="277" t="s">
        <v>678</v>
      </c>
      <c r="BC13" s="264"/>
      <c r="BD13">
        <f t="shared" ref="BD13:BE13" si="12">C13</f>
        <v>14</v>
      </c>
      <c r="BE13" s="283" t="str">
        <f t="shared" si="12"/>
        <v>Colgate</v>
      </c>
      <c r="BF13" s="283" t="str">
        <f>VLOOKUP(BE12,ratings,2,0)-VLOOKUP(BE13,ratings,2,0)</f>
        <v>#N/A</v>
      </c>
      <c r="BG13" s="283"/>
      <c r="BH13" s="284" t="str">
        <f>(BG12/2)+(BF12/2)</f>
        <v>#N/A</v>
      </c>
    </row>
    <row r="14" ht="14.25" customHeight="1">
      <c r="B14" s="267" t="s">
        <v>19</v>
      </c>
      <c r="C14" s="268">
        <v>7.0</v>
      </c>
      <c r="D14" s="267" t="s">
        <v>41</v>
      </c>
      <c r="E14" s="269">
        <v>1.0</v>
      </c>
      <c r="F14" s="270"/>
      <c r="G14" s="285">
        <v>0.0</v>
      </c>
      <c r="H14" s="270"/>
      <c r="I14" s="285" t="str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#N/A</v>
      </c>
      <c r="J14" s="270"/>
      <c r="K14" s="285" t="str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#N/A</v>
      </c>
      <c r="L14" s="270"/>
      <c r="M14" s="285" t="str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#N/A</v>
      </c>
      <c r="N14" s="270"/>
      <c r="O14" s="285" t="str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#N/A</v>
      </c>
      <c r="P14" s="275"/>
      <c r="Q14" s="267"/>
      <c r="R14" s="206" t="s">
        <v>665</v>
      </c>
      <c r="S14">
        <f>'Round of 64 (21)'!C14</f>
        <v>7</v>
      </c>
      <c r="T14" s="206" t="s">
        <v>666</v>
      </c>
      <c r="U14" s="206" t="str">
        <f>'Round of 64 (21)'!D14</f>
        <v>Florida</v>
      </c>
      <c r="V14" s="206" t="s">
        <v>667</v>
      </c>
      <c r="W14">
        <f>'Round of 64 (21)'!C15</f>
        <v>10</v>
      </c>
      <c r="X14" s="206" t="s">
        <v>666</v>
      </c>
      <c r="Y14" t="str">
        <f>'Round of 64 (21)'!D15</f>
        <v>VA Tech</v>
      </c>
      <c r="Z14" s="206" t="s">
        <v>668</v>
      </c>
      <c r="AA14" t="str">
        <f>'Round of 64 (21)'!D14</f>
        <v>Florida</v>
      </c>
      <c r="AB14" s="206" t="s">
        <v>669</v>
      </c>
      <c r="AC14" t="str">
        <f>'Round of 64 (21)'!D15</f>
        <v>VA Tech</v>
      </c>
      <c r="AD14" s="206" t="s">
        <v>670</v>
      </c>
      <c r="AE14" s="276" t="str">
        <f>ROUND('Round of 64 (21)'!E14*100,1)&amp;"%"</f>
        <v>100%</v>
      </c>
      <c r="AF14" s="277" t="s">
        <v>671</v>
      </c>
      <c r="AG14" s="264" t="str">
        <f>ROUND('Round of 64 (21)'!E15*100,1)&amp;"%"</f>
        <v>0%</v>
      </c>
      <c r="AH14" s="277" t="s">
        <v>672</v>
      </c>
      <c r="AI14" s="264" t="str">
        <f>ROUND('Round of 64 (21)'!G14*100,1)&amp;"%"</f>
        <v>0%</v>
      </c>
      <c r="AJ14" s="277" t="s">
        <v>673</v>
      </c>
      <c r="AK14" s="264" t="str">
        <f>ROUND('Round of 64 (21)'!G15*100,1)&amp;"%"</f>
        <v>#N/A</v>
      </c>
      <c r="AL14" s="277" t="s">
        <v>672</v>
      </c>
      <c r="AM14" s="264" t="str">
        <f>ROUND('Round of 64 (21)'!I14*100,1)&amp;"%"</f>
        <v>#N/A</v>
      </c>
      <c r="AN14" s="277" t="s">
        <v>674</v>
      </c>
      <c r="AO14" s="264" t="str">
        <f>ROUND('Round of 64 (21)'!I15*100,1)&amp;"%"</f>
        <v>#N/A</v>
      </c>
      <c r="AP14" s="277" t="s">
        <v>672</v>
      </c>
      <c r="AQ14" s="264" t="str">
        <f>ROUND('Round of 64 (21)'!K14*100,1)&amp;"%"</f>
        <v>#N/A</v>
      </c>
      <c r="AR14" s="277" t="s">
        <v>675</v>
      </c>
      <c r="AS14" s="264" t="str">
        <f>ROUND('Round of 64 (21)'!K15*100,1)&amp;"%"</f>
        <v>#N/A</v>
      </c>
      <c r="AT14" s="277" t="s">
        <v>672</v>
      </c>
      <c r="AU14" s="264" t="str">
        <f>ROUND('Round of 64 (21)'!M14*100,1)&amp;"%"</f>
        <v>#N/A</v>
      </c>
      <c r="AV14" s="277" t="s">
        <v>676</v>
      </c>
      <c r="AW14" s="264" t="str">
        <f>ROUND('Round of 64 (21)'!M15*100,1)&amp;"%"</f>
        <v>#N/A</v>
      </c>
      <c r="AX14" s="277" t="s">
        <v>672</v>
      </c>
      <c r="AY14" s="264" t="str">
        <f>ROUND('Round of 64 (21)'!O14*100,1)&amp;"%"</f>
        <v>#N/A</v>
      </c>
      <c r="AZ14" s="277" t="s">
        <v>677</v>
      </c>
      <c r="BA14" s="264" t="str">
        <f>ROUND('Round of 64 (21)'!O15*100,1)&amp;"%"</f>
        <v>#N/A</v>
      </c>
      <c r="BB14" s="277" t="s">
        <v>678</v>
      </c>
      <c r="BC14" s="264" t="str">
        <f>CONCATENATE(R14:BB14)</f>
        <v>#N/A</v>
      </c>
      <c r="BD14">
        <f t="shared" ref="BD14:BE14" si="13">C14</f>
        <v>7</v>
      </c>
      <c r="BE14" t="str">
        <f t="shared" si="13"/>
        <v>Florida</v>
      </c>
      <c r="BF14" t="str">
        <f>VLOOKUP($BE15,ratings,2,0)-VLOOKUP($BE14,ratings,2,0)</f>
        <v>#N/A</v>
      </c>
      <c r="BG14" t="str">
        <f>VLOOKUP($BE15,ratings20,3,0)+VLOOKUP($BE14,ratings20,3,0)-148.5</f>
        <v>#N/A</v>
      </c>
      <c r="BH14" s="278" t="str">
        <f>(BG14/2)+(BF15/2)</f>
        <v>#N/A</v>
      </c>
    </row>
    <row r="15" ht="14.25" customHeight="1">
      <c r="B15" s="267" t="s">
        <v>19</v>
      </c>
      <c r="C15" s="279">
        <v>10.0</v>
      </c>
      <c r="D15" s="280" t="s">
        <v>363</v>
      </c>
      <c r="E15" s="281">
        <v>0.0</v>
      </c>
      <c r="F15" s="270"/>
      <c r="G15" s="281" t="str">
        <f>_xlfn.NORM.DIST(0,VLOOKUP(D17,ratings,2,0)-VLOOKUP(D15,ratings,2,0),$A$1,1)*E15*E17+_xlfn.NORM.DIST(0,VLOOKUP(D16,ratings,2,0)-VLOOKUP(D15,ratings,2,0),$A$1,1)*E15*E16</f>
        <v>#N/A</v>
      </c>
      <c r="H15" s="270"/>
      <c r="I15" s="281" t="str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#N/A</v>
      </c>
      <c r="J15" s="282"/>
      <c r="K15" s="281" t="str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#N/A</v>
      </c>
      <c r="L15" s="270"/>
      <c r="M15" s="281" t="str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#N/A</v>
      </c>
      <c r="N15" s="270"/>
      <c r="O15" s="281" t="str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#N/A</v>
      </c>
      <c r="P15" s="275"/>
      <c r="Q15" s="267"/>
      <c r="R15" s="206" t="s">
        <v>665</v>
      </c>
      <c r="S15">
        <f>'Round of 64 (21)'!C15</f>
        <v>10</v>
      </c>
      <c r="T15" s="206" t="s">
        <v>666</v>
      </c>
      <c r="U15" s="206" t="str">
        <f>'Round of 64 (21)'!D15</f>
        <v>VA Tech</v>
      </c>
      <c r="V15" s="206" t="s">
        <v>667</v>
      </c>
      <c r="W15">
        <f>'Round of 64 (21)'!C16</f>
        <v>2</v>
      </c>
      <c r="X15" s="206" t="s">
        <v>666</v>
      </c>
      <c r="Y15" t="str">
        <f>'Round of 64 (21)'!D16</f>
        <v>Ohio State</v>
      </c>
      <c r="Z15" s="206" t="s">
        <v>668</v>
      </c>
      <c r="AA15" t="str">
        <f>'Round of 64 (21)'!D15</f>
        <v>VA Tech</v>
      </c>
      <c r="AB15" s="206" t="s">
        <v>669</v>
      </c>
      <c r="AC15" t="str">
        <f>'Round of 64 (21)'!D16</f>
        <v>Ohio State</v>
      </c>
      <c r="AD15" s="206" t="s">
        <v>670</v>
      </c>
      <c r="AE15" s="276" t="str">
        <f>ROUND('Round of 64 (21)'!E15*100,1)&amp;"%"</f>
        <v>0%</v>
      </c>
      <c r="AF15" s="277" t="s">
        <v>671</v>
      </c>
      <c r="AG15" s="264" t="str">
        <f>ROUND('Round of 64 (21)'!E16*100,1)&amp;"%"</f>
        <v>0%</v>
      </c>
      <c r="AH15" s="277" t="s">
        <v>672</v>
      </c>
      <c r="AI15" s="264" t="str">
        <f>ROUND('Round of 64 (21)'!G15*100,1)&amp;"%"</f>
        <v>#N/A</v>
      </c>
      <c r="AJ15" s="277" t="s">
        <v>673</v>
      </c>
      <c r="AK15" s="264" t="str">
        <f>ROUND('Round of 64 (21)'!G16*100,1)&amp;"%"</f>
        <v>#N/A</v>
      </c>
      <c r="AL15" s="277" t="s">
        <v>672</v>
      </c>
      <c r="AM15" s="264" t="str">
        <f>ROUND('Round of 64 (21)'!I15*100,1)&amp;"%"</f>
        <v>#N/A</v>
      </c>
      <c r="AN15" s="277" t="s">
        <v>674</v>
      </c>
      <c r="AO15" s="264" t="str">
        <f>ROUND('Round of 64 (21)'!I16*100,1)&amp;"%"</f>
        <v>#N/A</v>
      </c>
      <c r="AP15" s="277" t="s">
        <v>672</v>
      </c>
      <c r="AQ15" s="264" t="str">
        <f>ROUND('Round of 64 (21)'!K15*100,1)&amp;"%"</f>
        <v>#N/A</v>
      </c>
      <c r="AR15" s="277" t="s">
        <v>675</v>
      </c>
      <c r="AS15" s="264" t="str">
        <f>ROUND('Round of 64 (21)'!K16*100,1)&amp;"%"</f>
        <v>#N/A</v>
      </c>
      <c r="AT15" s="277" t="s">
        <v>672</v>
      </c>
      <c r="AU15" s="264" t="str">
        <f>ROUND('Round of 64 (21)'!M15*100,1)&amp;"%"</f>
        <v>#N/A</v>
      </c>
      <c r="AV15" s="277" t="s">
        <v>676</v>
      </c>
      <c r="AW15" s="264" t="str">
        <f>ROUND('Round of 64 (21)'!M16*100,1)&amp;"%"</f>
        <v>#N/A</v>
      </c>
      <c r="AX15" s="277" t="s">
        <v>672</v>
      </c>
      <c r="AY15" s="264" t="str">
        <f>ROUND('Round of 64 (21)'!O15*100,1)&amp;"%"</f>
        <v>#N/A</v>
      </c>
      <c r="AZ15" s="277" t="s">
        <v>677</v>
      </c>
      <c r="BA15" s="264" t="str">
        <f>ROUND('Round of 64 (21)'!O16*100,1)&amp;"%"</f>
        <v>#N/A</v>
      </c>
      <c r="BB15" s="277" t="s">
        <v>678</v>
      </c>
      <c r="BC15" s="264"/>
      <c r="BD15">
        <f t="shared" ref="BD15:BE15" si="14">C15</f>
        <v>10</v>
      </c>
      <c r="BE15" s="283" t="str">
        <f t="shared" si="14"/>
        <v>VA Tech</v>
      </c>
      <c r="BF15" s="283" t="str">
        <f>VLOOKUP(BE14,ratings,2,0)-VLOOKUP(BE15,ratings,2,0)</f>
        <v>#N/A</v>
      </c>
      <c r="BG15" s="283"/>
      <c r="BH15" s="284" t="str">
        <f>(BG14/2)+(BF14/2)</f>
        <v>#N/A</v>
      </c>
    </row>
    <row r="16" ht="14.25" customHeight="1">
      <c r="B16" s="267" t="s">
        <v>19</v>
      </c>
      <c r="C16" s="268">
        <v>2.0</v>
      </c>
      <c r="D16" s="267" t="s">
        <v>354</v>
      </c>
      <c r="E16" s="285">
        <v>0.0</v>
      </c>
      <c r="F16" s="270"/>
      <c r="G16" s="285" t="str">
        <f>_xlfn.NORM.DIST(0,VLOOKUP(D14,ratings,2,0)-VLOOKUP(D16,ratings,2,0),$A$1,1)*E16*E14+_xlfn.NORM.DIST(0,VLOOKUP(D15,ratings,2,0)-VLOOKUP(D16,ratings,2,0),$A$1,1)*E16*E15</f>
        <v>#N/A</v>
      </c>
      <c r="H16" s="270"/>
      <c r="I16" s="285" t="str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#N/A</v>
      </c>
      <c r="J16" s="270"/>
      <c r="K16" s="285" t="str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#N/A</v>
      </c>
      <c r="L16" s="270"/>
      <c r="M16" s="285" t="str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#N/A</v>
      </c>
      <c r="N16" s="270"/>
      <c r="O16" s="285" t="str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#N/A</v>
      </c>
      <c r="P16" s="275"/>
      <c r="Q16" s="267"/>
      <c r="R16" s="206" t="s">
        <v>665</v>
      </c>
      <c r="S16">
        <f>'Round of 64 (21)'!C16</f>
        <v>2</v>
      </c>
      <c r="T16" s="206" t="s">
        <v>666</v>
      </c>
      <c r="U16" s="206" t="str">
        <f>'Round of 64 (21)'!D16</f>
        <v>Ohio State</v>
      </c>
      <c r="V16" s="206" t="s">
        <v>667</v>
      </c>
      <c r="W16">
        <f>'Round of 64 (21)'!C17</f>
        <v>15</v>
      </c>
      <c r="X16" s="206" t="s">
        <v>666</v>
      </c>
      <c r="Y16" t="str">
        <f>'Round of 64 (21)'!D17</f>
        <v>Oral Roberts</v>
      </c>
      <c r="Z16" s="206" t="s">
        <v>668</v>
      </c>
      <c r="AA16" t="str">
        <f>'Round of 64 (21)'!D16</f>
        <v>Ohio State</v>
      </c>
      <c r="AB16" s="206" t="s">
        <v>669</v>
      </c>
      <c r="AC16" t="str">
        <f>'Round of 64 (21)'!D17</f>
        <v>Oral Roberts</v>
      </c>
      <c r="AD16" s="206" t="s">
        <v>670</v>
      </c>
      <c r="AE16" s="276" t="str">
        <f>ROUND('Round of 64 (21)'!E16*100,1)&amp;"%"</f>
        <v>0%</v>
      </c>
      <c r="AF16" s="277" t="s">
        <v>671</v>
      </c>
      <c r="AG16" s="264" t="str">
        <f>ROUND('Round of 64 (21)'!E17*100,1)&amp;"%"</f>
        <v>100%</v>
      </c>
      <c r="AH16" s="277" t="s">
        <v>672</v>
      </c>
      <c r="AI16" s="264" t="str">
        <f>ROUND('Round of 64 (21)'!G16*100,1)&amp;"%"</f>
        <v>#N/A</v>
      </c>
      <c r="AJ16" s="277" t="s">
        <v>673</v>
      </c>
      <c r="AK16" s="264" t="str">
        <f>ROUND('Round of 64 (21)'!G17*100,1)&amp;"%"</f>
        <v>100%</v>
      </c>
      <c r="AL16" s="277" t="s">
        <v>672</v>
      </c>
      <c r="AM16" s="264" t="str">
        <f>ROUND('Round of 64 (21)'!I16*100,1)&amp;"%"</f>
        <v>#N/A</v>
      </c>
      <c r="AN16" s="277" t="s">
        <v>674</v>
      </c>
      <c r="AO16" s="264" t="str">
        <f>ROUND('Round of 64 (21)'!I17*100,1)&amp;"%"</f>
        <v>0%</v>
      </c>
      <c r="AP16" s="277" t="s">
        <v>672</v>
      </c>
      <c r="AQ16" s="264" t="str">
        <f>ROUND('Round of 64 (21)'!K16*100,1)&amp;"%"</f>
        <v>#N/A</v>
      </c>
      <c r="AR16" s="277" t="s">
        <v>675</v>
      </c>
      <c r="AS16" s="264" t="str">
        <f>ROUND('Round of 64 (21)'!K17*100,1)&amp;"%"</f>
        <v>#N/A</v>
      </c>
      <c r="AT16" s="277" t="s">
        <v>672</v>
      </c>
      <c r="AU16" s="264" t="str">
        <f>ROUND('Round of 64 (21)'!M16*100,1)&amp;"%"</f>
        <v>#N/A</v>
      </c>
      <c r="AV16" s="277" t="s">
        <v>676</v>
      </c>
      <c r="AW16" s="264" t="str">
        <f>ROUND('Round of 64 (21)'!M17*100,1)&amp;"%"</f>
        <v>#N/A</v>
      </c>
      <c r="AX16" s="277" t="s">
        <v>672</v>
      </c>
      <c r="AY16" s="264" t="str">
        <f>ROUND('Round of 64 (21)'!O16*100,1)&amp;"%"</f>
        <v>#N/A</v>
      </c>
      <c r="AZ16" s="277" t="s">
        <v>677</v>
      </c>
      <c r="BA16" s="264" t="str">
        <f>ROUND('Round of 64 (21)'!O17*100,1)&amp;"%"</f>
        <v>#N/A</v>
      </c>
      <c r="BB16" s="277" t="s">
        <v>678</v>
      </c>
      <c r="BC16" s="264" t="str">
        <f>CONCATENATE(R16:BB16)</f>
        <v>#N/A</v>
      </c>
      <c r="BD16">
        <f t="shared" ref="BD16:BE16" si="15">C16</f>
        <v>2</v>
      </c>
      <c r="BE16" t="str">
        <f t="shared" si="15"/>
        <v>Ohio State</v>
      </c>
      <c r="BF16" t="str">
        <f>VLOOKUP($BE17,ratings,2,0)-VLOOKUP($BE16,ratings,2,0)</f>
        <v>#N/A</v>
      </c>
      <c r="BG16" t="str">
        <f>VLOOKUP($BE17,ratings20,3,0)+VLOOKUP($BE16,ratings20,3,0)-148.5</f>
        <v>#N/A</v>
      </c>
      <c r="BH16" s="278" t="str">
        <f>(BG16/2)+(BF17/2)</f>
        <v>#N/A</v>
      </c>
    </row>
    <row r="17" ht="14.25" customHeight="1">
      <c r="B17" s="267" t="s">
        <v>19</v>
      </c>
      <c r="C17" s="291">
        <v>15.0</v>
      </c>
      <c r="D17" s="292" t="s">
        <v>318</v>
      </c>
      <c r="E17" s="293">
        <v>1.0</v>
      </c>
      <c r="F17" s="270"/>
      <c r="G17" s="293">
        <v>1.0</v>
      </c>
      <c r="H17" s="270"/>
      <c r="I17" s="300" t="str">
        <f>_xlfn.NORM.DIST(0,VLOOKUP($D13,ratings,2,0)-VLOOKUP($D17,ratings,2,0),$A$1,1)*$G17*$G13+_xlfn.NORM.DIST(0,VLOOKUP($D12,ratings,2,0)-VLOOKUP($D17,ratings,2,0),$A$1,1)*$G17*$G12+_xlfn.NORM.DIST(0,VLOOKUP($D11,ratings,2,0)-VLOOKUP($D17,ratings,2,0),$A$1,1)*$G17*$G11+_xlfn.NORM.DIST(0,VLOOKUP($D10,ratings,2,0)-VLOOKUP($D17,ratings,2,0),$A$1,1)*$G17*$G10</f>
        <v>#N/A</v>
      </c>
      <c r="J17" s="295"/>
      <c r="K17" s="301" t="str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#N/A</v>
      </c>
      <c r="L17" s="270"/>
      <c r="M17" s="294" t="str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#N/A</v>
      </c>
      <c r="N17" s="270"/>
      <c r="O17" s="294" t="str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#N/A</v>
      </c>
      <c r="P17" s="275"/>
      <c r="Q17" s="267"/>
      <c r="R17" s="206" t="s">
        <v>665</v>
      </c>
      <c r="S17">
        <f>'Round of 64 (21)'!C17</f>
        <v>15</v>
      </c>
      <c r="T17" s="206" t="s">
        <v>666</v>
      </c>
      <c r="U17" s="206" t="str">
        <f>'Round of 64 (21)'!D17</f>
        <v>Oral Roberts</v>
      </c>
      <c r="V17" s="206" t="s">
        <v>667</v>
      </c>
      <c r="W17">
        <f>'Round of 64 (21)'!C18</f>
        <v>1</v>
      </c>
      <c r="X17" s="206" t="s">
        <v>666</v>
      </c>
      <c r="Y17" t="str">
        <f>'Round of 64 (21)'!D18</f>
        <v>Illinois</v>
      </c>
      <c r="Z17" s="206" t="s">
        <v>668</v>
      </c>
      <c r="AA17" t="str">
        <f>'Round of 64 (21)'!D17</f>
        <v>Oral Roberts</v>
      </c>
      <c r="AB17" s="206" t="s">
        <v>669</v>
      </c>
      <c r="AC17" t="str">
        <f>'Round of 64 (21)'!D18</f>
        <v>Illinois</v>
      </c>
      <c r="AD17" s="206" t="s">
        <v>670</v>
      </c>
      <c r="AE17" s="276" t="str">
        <f>ROUND('Round of 64 (21)'!E17*100,1)&amp;"%"</f>
        <v>100%</v>
      </c>
      <c r="AF17" s="277" t="s">
        <v>671</v>
      </c>
      <c r="AG17" s="264" t="str">
        <f>ROUND('Round of 64 (21)'!E18*100,1)&amp;"%"</f>
        <v>0%</v>
      </c>
      <c r="AH17" s="277" t="s">
        <v>672</v>
      </c>
      <c r="AI17" s="264" t="str">
        <f>ROUND('Round of 64 (21)'!G17*100,1)&amp;"%"</f>
        <v>100%</v>
      </c>
      <c r="AJ17" s="277" t="s">
        <v>673</v>
      </c>
      <c r="AK17" s="264" t="str">
        <f>ROUND('Round of 64 (21)'!G18*100,1)&amp;"%"</f>
        <v>#N/A</v>
      </c>
      <c r="AL17" s="277" t="s">
        <v>672</v>
      </c>
      <c r="AM17" s="264" t="str">
        <f>ROUND('Round of 64 (21)'!I17*100,1)&amp;"%"</f>
        <v>0%</v>
      </c>
      <c r="AN17" s="277" t="s">
        <v>674</v>
      </c>
      <c r="AO17" s="264" t="str">
        <f>ROUND('Round of 64 (21)'!I18*100,1)&amp;"%"</f>
        <v>#N/A</v>
      </c>
      <c r="AP17" s="277" t="s">
        <v>672</v>
      </c>
      <c r="AQ17" s="264" t="str">
        <f>ROUND('Round of 64 (21)'!K17*100,1)&amp;"%"</f>
        <v>#N/A</v>
      </c>
      <c r="AR17" s="277" t="s">
        <v>675</v>
      </c>
      <c r="AS17" s="264" t="str">
        <f>ROUND('Round of 64 (21)'!K18*100,1)&amp;"%"</f>
        <v>#N/A</v>
      </c>
      <c r="AT17" s="277" t="s">
        <v>672</v>
      </c>
      <c r="AU17" s="264" t="str">
        <f>ROUND('Round of 64 (21)'!M17*100,1)&amp;"%"</f>
        <v>#N/A</v>
      </c>
      <c r="AV17" s="277" t="s">
        <v>676</v>
      </c>
      <c r="AW17" s="264" t="str">
        <f>ROUND('Round of 64 (21)'!M18*100,1)&amp;"%"</f>
        <v>#N/A</v>
      </c>
      <c r="AX17" s="277" t="s">
        <v>672</v>
      </c>
      <c r="AY17" s="264" t="str">
        <f>ROUND('Round of 64 (21)'!O17*100,1)&amp;"%"</f>
        <v>#N/A</v>
      </c>
      <c r="AZ17" s="277" t="s">
        <v>677</v>
      </c>
      <c r="BA17" s="264" t="str">
        <f>ROUND('Round of 64 (21)'!O18*100,1)&amp;"%"</f>
        <v>#N/A</v>
      </c>
      <c r="BB17" s="277" t="s">
        <v>678</v>
      </c>
      <c r="BC17" s="264"/>
      <c r="BD17">
        <f t="shared" ref="BD17:BE17" si="16">C17</f>
        <v>15</v>
      </c>
      <c r="BE17" s="283" t="str">
        <f t="shared" si="16"/>
        <v>Oral Roberts</v>
      </c>
      <c r="BF17" s="283" t="str">
        <f>VLOOKUP(BE16,ratings,2,0)-VLOOKUP(BE17,ratings,2,0)</f>
        <v>#N/A</v>
      </c>
      <c r="BG17" s="283"/>
      <c r="BH17" s="284" t="str">
        <f>(BG16/2)+(BF16/2)</f>
        <v>#N/A</v>
      </c>
    </row>
    <row r="18" ht="14.25" customHeight="1">
      <c r="A18" s="302" t="s">
        <v>42</v>
      </c>
      <c r="B18" s="267" t="s">
        <v>26</v>
      </c>
      <c r="C18" s="268">
        <v>1.0</v>
      </c>
      <c r="D18" s="267" t="s">
        <v>82</v>
      </c>
      <c r="E18" s="285">
        <v>0.0</v>
      </c>
      <c r="F18" s="270"/>
      <c r="G18" s="285" t="str">
        <f>_xlfn.NORM.DIST(0,VLOOKUP(D20,ratings,2,0)-VLOOKUP(D18,ratings,2,0),$A$1,1)*E18*E20+_xlfn.NORM.DIST(0,VLOOKUP(D21,ratings,2,0)-VLOOKUP(D18,ratings,2,0),$A$1,1)*E18*E21</f>
        <v>#N/A</v>
      </c>
      <c r="H18" s="270"/>
      <c r="I18" s="285" t="str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#N/A</v>
      </c>
      <c r="J18" s="270"/>
      <c r="K18" s="285" t="str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#N/A</v>
      </c>
      <c r="L18" s="270"/>
      <c r="M18" s="285" t="str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#N/A</v>
      </c>
      <c r="N18" s="270"/>
      <c r="O18" s="285" t="str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#N/A</v>
      </c>
      <c r="P18" s="275"/>
      <c r="Q18" s="267"/>
      <c r="R18" s="206" t="s">
        <v>665</v>
      </c>
      <c r="S18">
        <f>'Round of 64 (21)'!C18</f>
        <v>1</v>
      </c>
      <c r="T18" s="206" t="s">
        <v>666</v>
      </c>
      <c r="U18" s="206" t="str">
        <f>'Round of 64 (21)'!D18</f>
        <v>Illinois</v>
      </c>
      <c r="V18" s="206" t="s">
        <v>667</v>
      </c>
      <c r="W18">
        <f>'Round of 64 (21)'!C19</f>
        <v>16</v>
      </c>
      <c r="X18" s="206" t="s">
        <v>666</v>
      </c>
      <c r="Y18" t="str">
        <f>'Round of 64 (21)'!D19</f>
        <v>Drexel</v>
      </c>
      <c r="Z18" s="206" t="s">
        <v>668</v>
      </c>
      <c r="AA18" t="str">
        <f>'Round of 64 (21)'!D18</f>
        <v>Illinois</v>
      </c>
      <c r="AB18" s="206" t="s">
        <v>669</v>
      </c>
      <c r="AC18" t="str">
        <f>'Round of 64 (21)'!D19</f>
        <v>Drexel</v>
      </c>
      <c r="AD18" s="206" t="s">
        <v>670</v>
      </c>
      <c r="AE18" s="276" t="str">
        <f>ROUND('Round of 64 (21)'!E18*100,1)&amp;"%"</f>
        <v>0%</v>
      </c>
      <c r="AF18" s="277" t="s">
        <v>671</v>
      </c>
      <c r="AG18" s="264" t="str">
        <f>ROUND('Round of 64 (21)'!E19*100,1)&amp;"%"</f>
        <v>0%</v>
      </c>
      <c r="AH18" s="277" t="s">
        <v>672</v>
      </c>
      <c r="AI18" s="264" t="str">
        <f>ROUND('Round of 64 (21)'!G18*100,1)&amp;"%"</f>
        <v>#N/A</v>
      </c>
      <c r="AJ18" s="277" t="s">
        <v>673</v>
      </c>
      <c r="AK18" s="264" t="str">
        <f>ROUND('Round of 64 (21)'!G19*100,1)&amp;"%"</f>
        <v>#N/A</v>
      </c>
      <c r="AL18" s="277" t="s">
        <v>672</v>
      </c>
      <c r="AM18" s="264" t="str">
        <f>ROUND('Round of 64 (21)'!I18*100,1)&amp;"%"</f>
        <v>#N/A</v>
      </c>
      <c r="AN18" s="277" t="s">
        <v>674</v>
      </c>
      <c r="AO18" s="264" t="str">
        <f>ROUND('Round of 64 (21)'!I19*100,1)&amp;"%"</f>
        <v>#N/A</v>
      </c>
      <c r="AP18" s="277" t="s">
        <v>672</v>
      </c>
      <c r="AQ18" s="264" t="str">
        <f>ROUND('Round of 64 (21)'!K18*100,1)&amp;"%"</f>
        <v>#N/A</v>
      </c>
      <c r="AR18" s="277" t="s">
        <v>675</v>
      </c>
      <c r="AS18" s="264" t="str">
        <f>ROUND('Round of 64 (21)'!K19*100,1)&amp;"%"</f>
        <v>#N/A</v>
      </c>
      <c r="AT18" s="277" t="s">
        <v>672</v>
      </c>
      <c r="AU18" s="264" t="str">
        <f>ROUND('Round of 64 (21)'!M18*100,1)&amp;"%"</f>
        <v>#N/A</v>
      </c>
      <c r="AV18" s="277" t="s">
        <v>676</v>
      </c>
      <c r="AW18" s="264" t="str">
        <f>ROUND('Round of 64 (21)'!M19*100,1)&amp;"%"</f>
        <v>#N/A</v>
      </c>
      <c r="AX18" s="277" t="s">
        <v>672</v>
      </c>
      <c r="AY18" s="264" t="str">
        <f>ROUND('Round of 64 (21)'!O18*100,1)&amp;"%"</f>
        <v>#N/A</v>
      </c>
      <c r="AZ18" s="277" t="s">
        <v>677</v>
      </c>
      <c r="BA18" s="264" t="str">
        <f>ROUND('Round of 64 (21)'!O19*100,1)&amp;"%"</f>
        <v>#N/A</v>
      </c>
      <c r="BB18" s="277" t="s">
        <v>678</v>
      </c>
      <c r="BC18" s="264" t="str">
        <f>CONCATENATE(R18:BB18)</f>
        <v>#N/A</v>
      </c>
      <c r="BD18">
        <f t="shared" ref="BD18:BE18" si="17">C18</f>
        <v>1</v>
      </c>
      <c r="BE18" t="str">
        <f t="shared" si="17"/>
        <v>Illinois</v>
      </c>
      <c r="BF18" t="str">
        <f>VLOOKUP($BE19,ratings,2,0)-VLOOKUP($BE18,ratings,2,0)</f>
        <v>#N/A</v>
      </c>
      <c r="BG18" t="str">
        <f>VLOOKUP($BE19,ratings20,3,0)+VLOOKUP($BE18,ratings20,3,0)-148.5</f>
        <v>#N/A</v>
      </c>
      <c r="BH18" s="278" t="str">
        <f>(BG18/2)+(BF19/2)</f>
        <v>#N/A</v>
      </c>
    </row>
    <row r="19" ht="14.25" customHeight="1">
      <c r="B19" s="267" t="s">
        <v>26</v>
      </c>
      <c r="C19" s="279">
        <v>16.0</v>
      </c>
      <c r="D19" s="280" t="s">
        <v>660</v>
      </c>
      <c r="E19" s="281">
        <v>0.0</v>
      </c>
      <c r="F19" s="270"/>
      <c r="G19" s="281" t="str">
        <f>_xlfn.NORM.DIST(0,VLOOKUP(D21,ratings,2,0)-VLOOKUP(D19,ratings,2,0),$A$1,1)*E19*E21+_xlfn.NORM.DIST(0,VLOOKUP(D20,ratings,2,0)-VLOOKUP(D19,ratings,2,0),$A$1,1)*E19*E20</f>
        <v>#N/A</v>
      </c>
      <c r="H19" s="270"/>
      <c r="I19" s="281" t="str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#N/A</v>
      </c>
      <c r="J19" s="282"/>
      <c r="K19" s="281" t="str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#N/A</v>
      </c>
      <c r="L19" s="270"/>
      <c r="M19" s="281" t="str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#N/A</v>
      </c>
      <c r="N19" s="270"/>
      <c r="O19" s="281" t="str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#N/A</v>
      </c>
      <c r="P19" s="275"/>
      <c r="Q19" s="267"/>
      <c r="R19" s="206" t="s">
        <v>665</v>
      </c>
      <c r="S19">
        <f>'Round of 64 (21)'!C19</f>
        <v>16</v>
      </c>
      <c r="T19" s="206" t="s">
        <v>666</v>
      </c>
      <c r="U19" s="206" t="str">
        <f>'Round of 64 (21)'!D19</f>
        <v>Drexel</v>
      </c>
      <c r="V19" s="206" t="s">
        <v>667</v>
      </c>
      <c r="W19">
        <f>'Round of 64 (21)'!C20</f>
        <v>8</v>
      </c>
      <c r="X19" s="206" t="s">
        <v>666</v>
      </c>
      <c r="Y19" t="str">
        <f>'Round of 64 (21)'!D20</f>
        <v>Loyola (IL)</v>
      </c>
      <c r="Z19" s="206" t="s">
        <v>668</v>
      </c>
      <c r="AA19" t="str">
        <f>'Round of 64 (21)'!D19</f>
        <v>Drexel</v>
      </c>
      <c r="AB19" s="206" t="s">
        <v>669</v>
      </c>
      <c r="AC19" t="str">
        <f>'Round of 64 (21)'!D20</f>
        <v>Loyola (IL)</v>
      </c>
      <c r="AD19" s="206" t="s">
        <v>670</v>
      </c>
      <c r="AE19" s="276" t="str">
        <f>ROUND('Round of 64 (21)'!E19*100,1)&amp;"%"</f>
        <v>0%</v>
      </c>
      <c r="AF19" s="277" t="s">
        <v>671</v>
      </c>
      <c r="AG19" s="264" t="str">
        <f>ROUND('Round of 64 (21)'!E20*100,1)&amp;"%"</f>
        <v>100%</v>
      </c>
      <c r="AH19" s="277" t="s">
        <v>672</v>
      </c>
      <c r="AI19" s="264" t="str">
        <f>ROUND('Round of 64 (21)'!G19*100,1)&amp;"%"</f>
        <v>#N/A</v>
      </c>
      <c r="AJ19" s="277" t="s">
        <v>673</v>
      </c>
      <c r="AK19" s="264" t="str">
        <f>ROUND('Round of 64 (21)'!G20*100,1)&amp;"%"</f>
        <v>100%</v>
      </c>
      <c r="AL19" s="277" t="s">
        <v>672</v>
      </c>
      <c r="AM19" s="264" t="str">
        <f>ROUND('Round of 64 (21)'!I19*100,1)&amp;"%"</f>
        <v>#N/A</v>
      </c>
      <c r="AN19" s="277" t="s">
        <v>674</v>
      </c>
      <c r="AO19" s="264" t="str">
        <f>ROUND('Round of 64 (21)'!I20*100,1)&amp;"%"</f>
        <v>0%</v>
      </c>
      <c r="AP19" s="277" t="s">
        <v>672</v>
      </c>
      <c r="AQ19" s="264" t="str">
        <f>ROUND('Round of 64 (21)'!K19*100,1)&amp;"%"</f>
        <v>#N/A</v>
      </c>
      <c r="AR19" s="277" t="s">
        <v>675</v>
      </c>
      <c r="AS19" s="264" t="str">
        <f>ROUND('Round of 64 (21)'!K20*100,1)&amp;"%"</f>
        <v>#N/A</v>
      </c>
      <c r="AT19" s="277" t="s">
        <v>672</v>
      </c>
      <c r="AU19" s="264" t="str">
        <f>ROUND('Round of 64 (21)'!M19*100,1)&amp;"%"</f>
        <v>#N/A</v>
      </c>
      <c r="AV19" s="277" t="s">
        <v>676</v>
      </c>
      <c r="AW19" s="264" t="str">
        <f>ROUND('Round of 64 (21)'!M20*100,1)&amp;"%"</f>
        <v>#N/A</v>
      </c>
      <c r="AX19" s="277" t="s">
        <v>672</v>
      </c>
      <c r="AY19" s="264" t="str">
        <f>ROUND('Round of 64 (21)'!O19*100,1)&amp;"%"</f>
        <v>#N/A</v>
      </c>
      <c r="AZ19" s="277" t="s">
        <v>677</v>
      </c>
      <c r="BA19" s="264" t="str">
        <f>ROUND('Round of 64 (21)'!O20*100,1)&amp;"%"</f>
        <v>#N/A</v>
      </c>
      <c r="BB19" s="277" t="s">
        <v>678</v>
      </c>
      <c r="BC19" s="264"/>
      <c r="BD19">
        <f t="shared" ref="BD19:BE19" si="18">C19</f>
        <v>16</v>
      </c>
      <c r="BE19" s="283" t="str">
        <f t="shared" si="18"/>
        <v>Drexel</v>
      </c>
      <c r="BF19" s="283" t="str">
        <f>VLOOKUP(BE18,ratings,2,0)-VLOOKUP(BE19,ratings,2,0)</f>
        <v>#N/A</v>
      </c>
      <c r="BG19" s="283"/>
      <c r="BH19" s="284" t="str">
        <f>(BG18/2)+(BF18/2)</f>
        <v>#N/A</v>
      </c>
    </row>
    <row r="20" ht="14.25" customHeight="1">
      <c r="B20" s="267" t="s">
        <v>26</v>
      </c>
      <c r="C20" s="268">
        <v>8.0</v>
      </c>
      <c r="D20" s="267" t="s">
        <v>355</v>
      </c>
      <c r="E20" s="269">
        <v>1.0</v>
      </c>
      <c r="F20" s="270"/>
      <c r="G20" s="269">
        <v>1.0</v>
      </c>
      <c r="H20" s="270"/>
      <c r="I20" s="303" t="str">
        <f>_xlfn.NORM.DIST(0,VLOOKUP($D24,ratings,2,0)-VLOOKUP($D20,ratings,2,0),$A$1,1)*$G20*$G24+_xlfn.NORM.DIST(0,VLOOKUP($D25,ratings,2,0)-VLOOKUP($D20,ratings,2,0),$A$1,1)*$G20*$G25+_xlfn.NORM.DIST(0,VLOOKUP($D22,ratings,2,0)-VLOOKUP($D20,ratings,2,0),$A$1,1)*$G20*$G22+_xlfn.NORM.DIST(0,VLOOKUP($D23,ratings,2,0)-VLOOKUP($D20,ratings,2,0),$A$1,1)*$G20*$G23</f>
        <v>#N/A</v>
      </c>
      <c r="J20" s="270"/>
      <c r="K20" s="304" t="str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#N/A</v>
      </c>
      <c r="L20" s="270"/>
      <c r="M20" s="305" t="str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#N/A</v>
      </c>
      <c r="N20" s="270"/>
      <c r="O20" s="289" t="str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#N/A</v>
      </c>
      <c r="P20" s="275"/>
      <c r="Q20" s="267"/>
      <c r="R20" s="206" t="s">
        <v>665</v>
      </c>
      <c r="S20">
        <f>'Round of 64 (21)'!C20</f>
        <v>8</v>
      </c>
      <c r="T20" s="206" t="s">
        <v>666</v>
      </c>
      <c r="U20" s="206" t="str">
        <f>'Round of 64 (21)'!D20</f>
        <v>Loyola (IL)</v>
      </c>
      <c r="V20" s="206" t="s">
        <v>667</v>
      </c>
      <c r="W20">
        <f>'Round of 64 (21)'!C21</f>
        <v>9</v>
      </c>
      <c r="X20" s="206" t="s">
        <v>666</v>
      </c>
      <c r="Y20" t="str">
        <f>'Round of 64 (21)'!D21</f>
        <v>GA Tech</v>
      </c>
      <c r="Z20" s="206" t="s">
        <v>668</v>
      </c>
      <c r="AA20" t="str">
        <f>'Round of 64 (21)'!D20</f>
        <v>Loyola (IL)</v>
      </c>
      <c r="AB20" s="206" t="s">
        <v>669</v>
      </c>
      <c r="AC20" t="str">
        <f>'Round of 64 (21)'!D21</f>
        <v>GA Tech</v>
      </c>
      <c r="AD20" s="206" t="s">
        <v>670</v>
      </c>
      <c r="AE20" s="276" t="str">
        <f>ROUND('Round of 64 (21)'!E20*100,1)&amp;"%"</f>
        <v>100%</v>
      </c>
      <c r="AF20" s="277" t="s">
        <v>671</v>
      </c>
      <c r="AG20" s="264" t="str">
        <f>ROUND('Round of 64 (21)'!E21*100,1)&amp;"%"</f>
        <v>0%</v>
      </c>
      <c r="AH20" s="277" t="s">
        <v>672</v>
      </c>
      <c r="AI20" s="264" t="str">
        <f>ROUND('Round of 64 (21)'!G20*100,1)&amp;"%"</f>
        <v>100%</v>
      </c>
      <c r="AJ20" s="277" t="s">
        <v>673</v>
      </c>
      <c r="AK20" s="264" t="str">
        <f>ROUND('Round of 64 (21)'!G21*100,1)&amp;"%"</f>
        <v>#N/A</v>
      </c>
      <c r="AL20" s="277" t="s">
        <v>672</v>
      </c>
      <c r="AM20" s="264" t="str">
        <f>ROUND('Round of 64 (21)'!I20*100,1)&amp;"%"</f>
        <v>0%</v>
      </c>
      <c r="AN20" s="277" t="s">
        <v>674</v>
      </c>
      <c r="AO20" s="264" t="str">
        <f>ROUND('Round of 64 (21)'!I21*100,1)&amp;"%"</f>
        <v>#N/A</v>
      </c>
      <c r="AP20" s="277" t="s">
        <v>672</v>
      </c>
      <c r="AQ20" s="264" t="str">
        <f>ROUND('Round of 64 (21)'!K20*100,1)&amp;"%"</f>
        <v>#N/A</v>
      </c>
      <c r="AR20" s="277" t="s">
        <v>675</v>
      </c>
      <c r="AS20" s="264" t="str">
        <f>ROUND('Round of 64 (21)'!K21*100,1)&amp;"%"</f>
        <v>#N/A</v>
      </c>
      <c r="AT20" s="277" t="s">
        <v>672</v>
      </c>
      <c r="AU20" s="264" t="str">
        <f>ROUND('Round of 64 (21)'!M20*100,1)&amp;"%"</f>
        <v>#N/A</v>
      </c>
      <c r="AV20" s="277" t="s">
        <v>676</v>
      </c>
      <c r="AW20" s="264" t="str">
        <f>ROUND('Round of 64 (21)'!M21*100,1)&amp;"%"</f>
        <v>#N/A</v>
      </c>
      <c r="AX20" s="277" t="s">
        <v>672</v>
      </c>
      <c r="AY20" s="264" t="str">
        <f>ROUND('Round of 64 (21)'!O20*100,1)&amp;"%"</f>
        <v>#N/A</v>
      </c>
      <c r="AZ20" s="277" t="s">
        <v>677</v>
      </c>
      <c r="BA20" s="264" t="str">
        <f>ROUND('Round of 64 (21)'!O21*100,1)&amp;"%"</f>
        <v>#N/A</v>
      </c>
      <c r="BB20" s="277" t="s">
        <v>678</v>
      </c>
      <c r="BC20" s="264" t="str">
        <f>CONCATENATE(R20:BB20)</f>
        <v>#N/A</v>
      </c>
      <c r="BD20">
        <f t="shared" ref="BD20:BE20" si="19">C20</f>
        <v>8</v>
      </c>
      <c r="BE20" t="str">
        <f t="shared" si="19"/>
        <v>Loyola (IL)</v>
      </c>
      <c r="BF20" t="str">
        <f>VLOOKUP($BE21,ratings,2,0)-VLOOKUP($BE20,ratings,2,0)</f>
        <v>#N/A</v>
      </c>
      <c r="BG20" t="str">
        <f>VLOOKUP($BE21,ratings20,3,0)+VLOOKUP($BE20,ratings20,3,0)-148.5</f>
        <v>#N/A</v>
      </c>
      <c r="BH20" s="278" t="str">
        <f>(BG20/2)+(BF21/2)</f>
        <v>#N/A</v>
      </c>
    </row>
    <row r="21" ht="14.25" customHeight="1">
      <c r="B21" s="267" t="s">
        <v>26</v>
      </c>
      <c r="C21" s="279">
        <v>9.0</v>
      </c>
      <c r="D21" s="280" t="s">
        <v>680</v>
      </c>
      <c r="E21" s="281">
        <v>0.0</v>
      </c>
      <c r="F21" s="270"/>
      <c r="G21" s="281" t="str">
        <f>_xlfn.NORM.DIST(0,VLOOKUP(D19,ratings,2,0)-VLOOKUP(D21,ratings,2,0),$A$1,1)*E21*E19+_xlfn.NORM.DIST(0,VLOOKUP(D18,ratings,2,0)-VLOOKUP(D21,ratings,2,0),$A$1,1)*E21*E18</f>
        <v>#N/A</v>
      </c>
      <c r="H21" s="270"/>
      <c r="I21" s="281" t="str">
        <f>_xlfn.NORM.DIST(0,VLOOKUP($D25,ratings,2,0)-VLOOKUP($D21,ratings,2,0),$A$1,1)*$G21*$G25+_xlfn.NORM.DIST(0,VLOOKUP($D22,ratings,2,0)-VLOOKUP($D21,ratings,2,0),$A$1,1)*$G21*$G22+_xlfn.NORM.DIST(0,VLOOKUP($D23,ratings,2,0)-VLOOKUP($D21,ratings,2,0),$A$1,1)*$G21*$G23+_xlfn.NORM.DIST(0,VLOOKUP($D24,ratings,2,0)-VLOOKUP($D21,ratings,2,0),$A$1,1)*$G21*$G24</f>
        <v>#N/A</v>
      </c>
      <c r="J21" s="282"/>
      <c r="K21" s="281" t="str">
        <f>_xlfn.NORM.DIST(0,VLOOKUP($D29,ratings,2,0)-VLOOKUP($D21,ratings,2,0),$A$1,1)*$I21*$I29+_xlfn.NORM.DIST(0,VLOOKUP($D30,ratings,2,0)-VLOOKUP($D21,ratings,2,0),$A$1,1)*$I21*$I30+_xlfn.NORM.DIST(0,VLOOKUP($D31,ratings,2,0)-VLOOKUP($D21,ratings,2,0),$A$1,1)*$I21*$I31+_xlfn.NORM.DIST(0,VLOOKUP($D32,ratings,2,0)-VLOOKUP($D21,ratings,2,0),$A$1,1)*$I21*$I32+_xlfn.NORM.DIST(0,VLOOKUP($D33,ratings,2,0)-VLOOKUP($D21,ratings,2,0),$A$1,1)*$I21*$I33+_xlfn.NORM.DIST(0,VLOOKUP($D26,ratings,2,0)-VLOOKUP($D21,ratings,2,0),$A$1,1)*$I21*$I26+_xlfn.NORM.DIST(0,VLOOKUP($D27,ratings,2,0)-VLOOKUP($D21,ratings,2,0),$A$1,1)*$I21*$I27+_xlfn.NORM.DIST(0,VLOOKUP($D28,ratings,2,0)-VLOOKUP($D21,ratings,2,0),$A$1,1)*$I21*$I28</f>
        <v>#N/A</v>
      </c>
      <c r="L21" s="270"/>
      <c r="M21" s="281" t="str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#N/A</v>
      </c>
      <c r="N21" s="270"/>
      <c r="O21" s="281" t="str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#N/A</v>
      </c>
      <c r="P21" s="275"/>
      <c r="Q21" s="267"/>
      <c r="R21" s="206" t="s">
        <v>665</v>
      </c>
      <c r="S21">
        <f>'Round of 64 (21)'!C21</f>
        <v>9</v>
      </c>
      <c r="T21" s="206" t="s">
        <v>666</v>
      </c>
      <c r="U21" s="206" t="str">
        <f>'Round of 64 (21)'!D21</f>
        <v>GA Tech</v>
      </c>
      <c r="V21" s="206" t="s">
        <v>667</v>
      </c>
      <c r="W21">
        <f>'Round of 64 (21)'!C22</f>
        <v>5</v>
      </c>
      <c r="X21" s="206" t="s">
        <v>666</v>
      </c>
      <c r="Y21" t="str">
        <f>'Round of 64 (21)'!D22</f>
        <v>Tennessee</v>
      </c>
      <c r="Z21" s="206" t="s">
        <v>668</v>
      </c>
      <c r="AA21" t="str">
        <f>'Round of 64 (21)'!D21</f>
        <v>GA Tech</v>
      </c>
      <c r="AB21" s="206" t="s">
        <v>669</v>
      </c>
      <c r="AC21" t="str">
        <f>'Round of 64 (21)'!D22</f>
        <v>Tennessee</v>
      </c>
      <c r="AD21" s="206" t="s">
        <v>670</v>
      </c>
      <c r="AE21" s="276" t="str">
        <f>ROUND('Round of 64 (21)'!E21*100,1)&amp;"%"</f>
        <v>0%</v>
      </c>
      <c r="AF21" s="277" t="s">
        <v>671</v>
      </c>
      <c r="AG21" s="264" t="str">
        <f>ROUND('Round of 64 (21)'!E22*100,1)&amp;"%"</f>
        <v>0%</v>
      </c>
      <c r="AH21" s="277" t="s">
        <v>672</v>
      </c>
      <c r="AI21" s="264" t="str">
        <f>ROUND('Round of 64 (21)'!G21*100,1)&amp;"%"</f>
        <v>#N/A</v>
      </c>
      <c r="AJ21" s="277" t="s">
        <v>673</v>
      </c>
      <c r="AK21" s="264" t="str">
        <f>ROUND('Round of 64 (21)'!G22*100,1)&amp;"%"</f>
        <v>#N/A</v>
      </c>
      <c r="AL21" s="277" t="s">
        <v>672</v>
      </c>
      <c r="AM21" s="264" t="str">
        <f>ROUND('Round of 64 (21)'!I21*100,1)&amp;"%"</f>
        <v>#N/A</v>
      </c>
      <c r="AN21" s="277" t="s">
        <v>674</v>
      </c>
      <c r="AO21" s="264" t="str">
        <f>ROUND('Round of 64 (21)'!I22*100,1)&amp;"%"</f>
        <v>#N/A</v>
      </c>
      <c r="AP21" s="277" t="s">
        <v>672</v>
      </c>
      <c r="AQ21" s="264" t="str">
        <f>ROUND('Round of 64 (21)'!K21*100,1)&amp;"%"</f>
        <v>#N/A</v>
      </c>
      <c r="AR21" s="277" t="s">
        <v>675</v>
      </c>
      <c r="AS21" s="264" t="str">
        <f>ROUND('Round of 64 (21)'!K22*100,1)&amp;"%"</f>
        <v>#N/A</v>
      </c>
      <c r="AT21" s="277" t="s">
        <v>672</v>
      </c>
      <c r="AU21" s="264" t="str">
        <f>ROUND('Round of 64 (21)'!M21*100,1)&amp;"%"</f>
        <v>#N/A</v>
      </c>
      <c r="AV21" s="277" t="s">
        <v>676</v>
      </c>
      <c r="AW21" s="264" t="str">
        <f>ROUND('Round of 64 (21)'!M22*100,1)&amp;"%"</f>
        <v>#N/A</v>
      </c>
      <c r="AX21" s="277" t="s">
        <v>672</v>
      </c>
      <c r="AY21" s="264" t="str">
        <f>ROUND('Round of 64 (21)'!O21*100,1)&amp;"%"</f>
        <v>#N/A</v>
      </c>
      <c r="AZ21" s="277" t="s">
        <v>677</v>
      </c>
      <c r="BA21" s="264" t="str">
        <f>ROUND('Round of 64 (21)'!O22*100,1)&amp;"%"</f>
        <v>#N/A</v>
      </c>
      <c r="BB21" s="277" t="s">
        <v>678</v>
      </c>
      <c r="BC21" s="264"/>
      <c r="BD21">
        <f t="shared" ref="BD21:BE21" si="20">C21</f>
        <v>9</v>
      </c>
      <c r="BE21" s="283" t="str">
        <f t="shared" si="20"/>
        <v>GA Tech</v>
      </c>
      <c r="BF21" s="283" t="str">
        <f>VLOOKUP(BE20,ratings,2,0)-VLOOKUP(BE21,ratings,2,0)</f>
        <v>#N/A</v>
      </c>
      <c r="BG21" s="283"/>
      <c r="BH21" s="284" t="str">
        <f>(BG20/2)+(BF20/2)</f>
        <v>#N/A</v>
      </c>
    </row>
    <row r="22" ht="14.25" customHeight="1">
      <c r="B22" s="267" t="s">
        <v>26</v>
      </c>
      <c r="C22" s="268">
        <v>5.0</v>
      </c>
      <c r="D22" s="267" t="s">
        <v>88</v>
      </c>
      <c r="E22" s="285">
        <v>0.0</v>
      </c>
      <c r="F22" s="270"/>
      <c r="G22" s="285" t="str">
        <f>_xlfn.NORM.DIST(0,VLOOKUP(D24,ratings,2,0)-VLOOKUP(D22,ratings,2,0),$A$1,1)*E22*E24+_xlfn.NORM.DIST(0,VLOOKUP(D25,ratings,2,0)-VLOOKUP(D22,ratings,2,0),$A$1,1)*E22*E25</f>
        <v>#N/A</v>
      </c>
      <c r="H22" s="270"/>
      <c r="I22" s="285" t="str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#N/A</v>
      </c>
      <c r="J22" s="270"/>
      <c r="K22" s="285" t="str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#N/A</v>
      </c>
      <c r="L22" s="270"/>
      <c r="M22" s="285" t="str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#N/A</v>
      </c>
      <c r="N22" s="270"/>
      <c r="O22" s="285" t="str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#N/A</v>
      </c>
      <c r="P22" s="275"/>
      <c r="Q22" s="267"/>
      <c r="R22" s="206" t="s">
        <v>665</v>
      </c>
      <c r="S22">
        <f>'Round of 64 (21)'!C22</f>
        <v>5</v>
      </c>
      <c r="T22" s="206" t="s">
        <v>666</v>
      </c>
      <c r="U22" s="206" t="str">
        <f>'Round of 64 (21)'!D22</f>
        <v>Tennessee</v>
      </c>
      <c r="V22" s="206" t="s">
        <v>667</v>
      </c>
      <c r="W22">
        <f>'Round of 64 (21)'!C23</f>
        <v>12</v>
      </c>
      <c r="X22" s="206" t="s">
        <v>666</v>
      </c>
      <c r="Y22" t="str">
        <f>'Round of 64 (21)'!D23</f>
        <v>Oregon St</v>
      </c>
      <c r="Z22" s="206" t="s">
        <v>668</v>
      </c>
      <c r="AA22" t="str">
        <f>'Round of 64 (21)'!D22</f>
        <v>Tennessee</v>
      </c>
      <c r="AB22" s="206" t="s">
        <v>669</v>
      </c>
      <c r="AC22" t="str">
        <f>'Round of 64 (21)'!D23</f>
        <v>Oregon St</v>
      </c>
      <c r="AD22" s="206" t="s">
        <v>670</v>
      </c>
      <c r="AE22" s="276" t="str">
        <f>ROUND('Round of 64 (21)'!E22*100,1)&amp;"%"</f>
        <v>0%</v>
      </c>
      <c r="AF22" s="277" t="s">
        <v>671</v>
      </c>
      <c r="AG22" s="264" t="str">
        <f>ROUND('Round of 64 (21)'!E23*100,1)&amp;"%"</f>
        <v>100%</v>
      </c>
      <c r="AH22" s="277" t="s">
        <v>672</v>
      </c>
      <c r="AI22" s="264" t="str">
        <f>ROUND('Round of 64 (21)'!G22*100,1)&amp;"%"</f>
        <v>#N/A</v>
      </c>
      <c r="AJ22" s="277" t="s">
        <v>673</v>
      </c>
      <c r="AK22" s="264" t="str">
        <f>ROUND('Round of 64 (21)'!G23*100,1)&amp;"%"</f>
        <v>100%</v>
      </c>
      <c r="AL22" s="277" t="s">
        <v>672</v>
      </c>
      <c r="AM22" s="264" t="str">
        <f>ROUND('Round of 64 (21)'!I22*100,1)&amp;"%"</f>
        <v>#N/A</v>
      </c>
      <c r="AN22" s="277" t="s">
        <v>674</v>
      </c>
      <c r="AO22" s="264" t="str">
        <f>ROUND('Round of 64 (21)'!I23*100,1)&amp;"%"</f>
        <v>100%</v>
      </c>
      <c r="AP22" s="277" t="s">
        <v>672</v>
      </c>
      <c r="AQ22" s="264" t="str">
        <f>ROUND('Round of 64 (21)'!K22*100,1)&amp;"%"</f>
        <v>#N/A</v>
      </c>
      <c r="AR22" s="277" t="s">
        <v>675</v>
      </c>
      <c r="AS22" s="264" t="str">
        <f>ROUND('Round of 64 (21)'!K23*100,1)&amp;"%"</f>
        <v>0%</v>
      </c>
      <c r="AT22" s="277" t="s">
        <v>672</v>
      </c>
      <c r="AU22" s="264" t="str">
        <f>ROUND('Round of 64 (21)'!M22*100,1)&amp;"%"</f>
        <v>#N/A</v>
      </c>
      <c r="AV22" s="277" t="s">
        <v>676</v>
      </c>
      <c r="AW22" s="264" t="str">
        <f>ROUND('Round of 64 (21)'!M23*100,1)&amp;"%"</f>
        <v>#N/A</v>
      </c>
      <c r="AX22" s="277" t="s">
        <v>672</v>
      </c>
      <c r="AY22" s="264" t="str">
        <f>ROUND('Round of 64 (21)'!O22*100,1)&amp;"%"</f>
        <v>#N/A</v>
      </c>
      <c r="AZ22" s="277" t="s">
        <v>677</v>
      </c>
      <c r="BA22" s="264" t="str">
        <f>ROUND('Round of 64 (21)'!O23*100,1)&amp;"%"</f>
        <v>#N/A</v>
      </c>
      <c r="BB22" s="277" t="s">
        <v>678</v>
      </c>
      <c r="BC22" s="264" t="str">
        <f>CONCATENATE(R22:BB22)</f>
        <v>#N/A</v>
      </c>
      <c r="BD22">
        <f t="shared" ref="BD22:BE22" si="21">C22</f>
        <v>5</v>
      </c>
      <c r="BE22" t="str">
        <f t="shared" si="21"/>
        <v>Tennessee</v>
      </c>
      <c r="BF22" t="str">
        <f>VLOOKUP($BE23,ratings,2,0)-VLOOKUP($BE22,ratings,2,0)</f>
        <v>#N/A</v>
      </c>
      <c r="BG22" t="str">
        <f>VLOOKUP($BE23,ratings20,3,0)+VLOOKUP($BE22,ratings20,3,0)-148.5</f>
        <v>#N/A</v>
      </c>
      <c r="BH22" s="278" t="str">
        <f>(BG22/2)+(BF23/2)</f>
        <v>#N/A</v>
      </c>
    </row>
    <row r="23" ht="14.25" customHeight="1">
      <c r="B23" s="267" t="s">
        <v>26</v>
      </c>
      <c r="C23" s="279">
        <v>12.0</v>
      </c>
      <c r="D23" s="280" t="s">
        <v>681</v>
      </c>
      <c r="E23" s="286">
        <v>1.0</v>
      </c>
      <c r="F23" s="270"/>
      <c r="G23" s="286">
        <v>1.0</v>
      </c>
      <c r="H23" s="270"/>
      <c r="I23" s="306" t="str">
        <f>_xlfn.NORM.DIST(0,VLOOKUP($D19,ratings,2,0)-VLOOKUP($D23,ratings,2,0),$A$1,1)*$G23*$G19+_xlfn.NORM.DIST(0,VLOOKUP($D18,ratings,2,0)-VLOOKUP($D23,ratings,2,0),$A$1,1)*$G23*$G18+_xlfn.NORM.DIST(0,VLOOKUP($D21,ratings,2,0)-VLOOKUP($D23,ratings,2,0),$A$1,1)*$G23*$G21+_xlfn.NORM.DIST(0,VLOOKUP($D20,ratings,2,0)-VLOOKUP($D23,ratings,2,0),$A$1,1)*$G23*$G20</f>
        <v>#N/A</v>
      </c>
      <c r="J23" s="282"/>
      <c r="K23" s="307" t="str">
        <f>_xlfn.NORM.DIST(0,VLOOKUP($D31,ratings,2,0)-VLOOKUP($D23,ratings,2,0),$A$1,1)*$I23*$I31+_xlfn.NORM.DIST(0,VLOOKUP($D32,ratings,2,0)-VLOOKUP($D23,ratings,2,0),$A$1,1)*$I23*$I32+_xlfn.NORM.DIST(0,VLOOKUP($D33,ratings,2,0)-VLOOKUP($D23,ratings,2,0),$A$1,1)*$I23*$I33+_xlfn.NORM.DIST(0,VLOOKUP($D26,ratings,2,0)-VLOOKUP($D23,ratings,2,0),$A$1,1)*$I23*$I26+_xlfn.NORM.DIST(0,VLOOKUP($D27,ratings,2,0)-VLOOKUP($D23,ratings,2,0),$A$1,1)*$I23*$I27+_xlfn.NORM.DIST(0,VLOOKUP($D28,ratings,2,0)-VLOOKUP($D23,ratings,2,0),$A$1,1)*$I23*$I28+_xlfn.NORM.DIST(0,VLOOKUP($D29,ratings,2,0)-VLOOKUP($D23,ratings,2,0),$A$1,1)*$I23*$I29+_xlfn.NORM.DIST(0,VLOOKUP($D30,ratings,2,0)-VLOOKUP($D23,ratings,2,0),$A$1,1)*$I23*$I30</f>
        <v>#N/A</v>
      </c>
      <c r="L23" s="270"/>
      <c r="M23" s="308" t="str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#N/A</v>
      </c>
      <c r="N23" s="270"/>
      <c r="O23" s="281" t="str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#N/A</v>
      </c>
      <c r="P23" s="275"/>
      <c r="Q23" s="267"/>
      <c r="R23" s="206" t="s">
        <v>665</v>
      </c>
      <c r="S23">
        <f>'Round of 64 (21)'!C23</f>
        <v>12</v>
      </c>
      <c r="T23" s="206" t="s">
        <v>666</v>
      </c>
      <c r="U23" s="206" t="str">
        <f>'Round of 64 (21)'!D23</f>
        <v>Oregon St</v>
      </c>
      <c r="V23" s="206" t="s">
        <v>667</v>
      </c>
      <c r="W23">
        <f>'Round of 64 (21)'!C24</f>
        <v>4</v>
      </c>
      <c r="X23" s="206" t="s">
        <v>666</v>
      </c>
      <c r="Y23" t="str">
        <f>'Round of 64 (21)'!D24</f>
        <v>OK State</v>
      </c>
      <c r="Z23" s="206" t="s">
        <v>668</v>
      </c>
      <c r="AA23" t="str">
        <f>'Round of 64 (21)'!D23</f>
        <v>Oregon St</v>
      </c>
      <c r="AB23" s="206" t="s">
        <v>669</v>
      </c>
      <c r="AC23" t="str">
        <f>'Round of 64 (21)'!D24</f>
        <v>OK State</v>
      </c>
      <c r="AD23" s="206" t="s">
        <v>670</v>
      </c>
      <c r="AE23" s="276" t="str">
        <f>ROUND('Round of 64 (21)'!E23*100,1)&amp;"%"</f>
        <v>100%</v>
      </c>
      <c r="AF23" s="277" t="s">
        <v>671</v>
      </c>
      <c r="AG23" s="264" t="str">
        <f>ROUND('Round of 64 (21)'!E24*100,1)&amp;"%"</f>
        <v>100%</v>
      </c>
      <c r="AH23" s="277" t="s">
        <v>672</v>
      </c>
      <c r="AI23" s="264" t="str">
        <f>ROUND('Round of 64 (21)'!G23*100,1)&amp;"%"</f>
        <v>100%</v>
      </c>
      <c r="AJ23" s="277" t="s">
        <v>673</v>
      </c>
      <c r="AK23" s="264" t="str">
        <f>ROUND('Round of 64 (21)'!G24*100,1)&amp;"%"</f>
        <v>0%</v>
      </c>
      <c r="AL23" s="277" t="s">
        <v>672</v>
      </c>
      <c r="AM23" s="264" t="str">
        <f>ROUND('Round of 64 (21)'!I23*100,1)&amp;"%"</f>
        <v>100%</v>
      </c>
      <c r="AN23" s="277" t="s">
        <v>674</v>
      </c>
      <c r="AO23" s="264" t="str">
        <f>ROUND('Round of 64 (21)'!I24*100,1)&amp;"%"</f>
        <v>#N/A</v>
      </c>
      <c r="AP23" s="277" t="s">
        <v>672</v>
      </c>
      <c r="AQ23" s="264" t="str">
        <f>ROUND('Round of 64 (21)'!K23*100,1)&amp;"%"</f>
        <v>0%</v>
      </c>
      <c r="AR23" s="277" t="s">
        <v>675</v>
      </c>
      <c r="AS23" s="264" t="str">
        <f>ROUND('Round of 64 (21)'!K24*100,1)&amp;"%"</f>
        <v>#N/A</v>
      </c>
      <c r="AT23" s="277" t="s">
        <v>672</v>
      </c>
      <c r="AU23" s="264" t="str">
        <f>ROUND('Round of 64 (21)'!M23*100,1)&amp;"%"</f>
        <v>#N/A</v>
      </c>
      <c r="AV23" s="277" t="s">
        <v>676</v>
      </c>
      <c r="AW23" s="264" t="str">
        <f>ROUND('Round of 64 (21)'!M24*100,1)&amp;"%"</f>
        <v>#N/A</v>
      </c>
      <c r="AX23" s="277" t="s">
        <v>672</v>
      </c>
      <c r="AY23" s="264" t="str">
        <f>ROUND('Round of 64 (21)'!O23*100,1)&amp;"%"</f>
        <v>#N/A</v>
      </c>
      <c r="AZ23" s="277" t="s">
        <v>677</v>
      </c>
      <c r="BA23" s="264" t="str">
        <f>ROUND('Round of 64 (21)'!O24*100,1)&amp;"%"</f>
        <v>#N/A</v>
      </c>
      <c r="BB23" s="277" t="s">
        <v>678</v>
      </c>
      <c r="BC23" s="264"/>
      <c r="BD23">
        <f t="shared" ref="BD23:BE23" si="22">C23</f>
        <v>12</v>
      </c>
      <c r="BE23" s="283" t="str">
        <f t="shared" si="22"/>
        <v>Oregon St</v>
      </c>
      <c r="BF23" s="283" t="str">
        <f>VLOOKUP(BE22,ratings,2,0)-VLOOKUP(BE23,ratings,2,0)</f>
        <v>#N/A</v>
      </c>
      <c r="BG23" s="283"/>
      <c r="BH23" s="284" t="str">
        <f>(BG22/2)+(BF22/2)</f>
        <v>#N/A</v>
      </c>
    </row>
    <row r="24" ht="14.25" customHeight="1">
      <c r="B24" s="267" t="s">
        <v>26</v>
      </c>
      <c r="C24" s="268">
        <v>4.0</v>
      </c>
      <c r="D24" s="267" t="s">
        <v>682</v>
      </c>
      <c r="E24" s="269">
        <v>1.0</v>
      </c>
      <c r="F24" s="270"/>
      <c r="G24" s="285">
        <v>0.0</v>
      </c>
      <c r="H24" s="270"/>
      <c r="I24" s="285" t="str">
        <f>_xlfn.NORM.DIST(0,VLOOKUP($D20,ratings,2,0)-VLOOKUP($D24,ratings,2,0),$A$1,1)*$G24*$G20+_xlfn.NORM.DIST(0,VLOOKUP($D19,ratings,2,0)-VLOOKUP($D24,ratings,2,0),$A$1,1)*$G24*$G19+_xlfn.NORM.DIST(0,VLOOKUP($D18,ratings,2,0)-VLOOKUP($D24,ratings,2,0),$A$1,1)*$G24*$G18+_xlfn.NORM.DIST(0,VLOOKUP($D21,ratings,2,0)-VLOOKUP($D24,ratings,2,0),$A$1,1)*$G24*$G21</f>
        <v>#N/A</v>
      </c>
      <c r="J24" s="270"/>
      <c r="K24" s="285" t="str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#N/A</v>
      </c>
      <c r="L24" s="270"/>
      <c r="M24" s="285" t="str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#N/A</v>
      </c>
      <c r="N24" s="270"/>
      <c r="O24" s="285" t="str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#N/A</v>
      </c>
      <c r="P24" s="275"/>
      <c r="Q24" s="267"/>
      <c r="R24" s="206" t="s">
        <v>665</v>
      </c>
      <c r="S24">
        <f>'Round of 64 (21)'!C24</f>
        <v>4</v>
      </c>
      <c r="T24" s="206" t="s">
        <v>666</v>
      </c>
      <c r="U24" s="206" t="str">
        <f>'Round of 64 (21)'!D24</f>
        <v>OK State</v>
      </c>
      <c r="V24" s="206" t="s">
        <v>667</v>
      </c>
      <c r="W24">
        <f>'Round of 64 (21)'!C25</f>
        <v>13</v>
      </c>
      <c r="X24" s="206" t="s">
        <v>666</v>
      </c>
      <c r="Y24" t="str">
        <f>'Round of 64 (21)'!D25</f>
        <v>Liberty</v>
      </c>
      <c r="Z24" s="206" t="s">
        <v>668</v>
      </c>
      <c r="AA24" t="str">
        <f>'Round of 64 (21)'!D24</f>
        <v>OK State</v>
      </c>
      <c r="AB24" s="206" t="s">
        <v>669</v>
      </c>
      <c r="AC24" t="str">
        <f>'Round of 64 (21)'!D25</f>
        <v>Liberty</v>
      </c>
      <c r="AD24" s="206" t="s">
        <v>670</v>
      </c>
      <c r="AE24" s="276" t="str">
        <f>ROUND('Round of 64 (21)'!E24*100,1)&amp;"%"</f>
        <v>100%</v>
      </c>
      <c r="AF24" s="277" t="s">
        <v>671</v>
      </c>
      <c r="AG24" s="264" t="str">
        <f>ROUND('Round of 64 (21)'!E25*100,1)&amp;"%"</f>
        <v>0%</v>
      </c>
      <c r="AH24" s="277" t="s">
        <v>672</v>
      </c>
      <c r="AI24" s="264" t="str">
        <f>ROUND('Round of 64 (21)'!G24*100,1)&amp;"%"</f>
        <v>0%</v>
      </c>
      <c r="AJ24" s="277" t="s">
        <v>673</v>
      </c>
      <c r="AK24" s="264" t="str">
        <f>ROUND('Round of 64 (21)'!G25*100,1)&amp;"%"</f>
        <v>#N/A</v>
      </c>
      <c r="AL24" s="277" t="s">
        <v>672</v>
      </c>
      <c r="AM24" s="264" t="str">
        <f>ROUND('Round of 64 (21)'!I24*100,1)&amp;"%"</f>
        <v>#N/A</v>
      </c>
      <c r="AN24" s="277" t="s">
        <v>674</v>
      </c>
      <c r="AO24" s="264" t="str">
        <f>ROUND('Round of 64 (21)'!I25*100,1)&amp;"%"</f>
        <v>#N/A</v>
      </c>
      <c r="AP24" s="277" t="s">
        <v>672</v>
      </c>
      <c r="AQ24" s="264" t="str">
        <f>ROUND('Round of 64 (21)'!K24*100,1)&amp;"%"</f>
        <v>#N/A</v>
      </c>
      <c r="AR24" s="277" t="s">
        <v>675</v>
      </c>
      <c r="AS24" s="264" t="str">
        <f>ROUND('Round of 64 (21)'!K25*100,1)&amp;"%"</f>
        <v>#N/A</v>
      </c>
      <c r="AT24" s="277" t="s">
        <v>672</v>
      </c>
      <c r="AU24" s="264" t="str">
        <f>ROUND('Round of 64 (21)'!M24*100,1)&amp;"%"</f>
        <v>#N/A</v>
      </c>
      <c r="AV24" s="277" t="s">
        <v>676</v>
      </c>
      <c r="AW24" s="264" t="str">
        <f>ROUND('Round of 64 (21)'!M25*100,1)&amp;"%"</f>
        <v>#N/A</v>
      </c>
      <c r="AX24" s="277" t="s">
        <v>672</v>
      </c>
      <c r="AY24" s="264" t="str">
        <f>ROUND('Round of 64 (21)'!O24*100,1)&amp;"%"</f>
        <v>#N/A</v>
      </c>
      <c r="AZ24" s="277" t="s">
        <v>677</v>
      </c>
      <c r="BA24" s="264" t="str">
        <f>ROUND('Round of 64 (21)'!O25*100,1)&amp;"%"</f>
        <v>#N/A</v>
      </c>
      <c r="BB24" s="277" t="s">
        <v>678</v>
      </c>
      <c r="BC24" s="264" t="str">
        <f>CONCATENATE(R24:BB24)</f>
        <v>#N/A</v>
      </c>
      <c r="BD24">
        <f t="shared" ref="BD24:BE24" si="23">C24</f>
        <v>4</v>
      </c>
      <c r="BE24" t="str">
        <f t="shared" si="23"/>
        <v>OK State</v>
      </c>
      <c r="BF24" t="str">
        <f>VLOOKUP($BE25,ratings,2,0)-VLOOKUP($BE24,ratings,2,0)</f>
        <v>#N/A</v>
      </c>
      <c r="BG24" t="str">
        <f>VLOOKUP($BE25,ratings20,3,0)+VLOOKUP($BE24,ratings20,3,0)-148.5</f>
        <v>#N/A</v>
      </c>
      <c r="BH24" s="278" t="str">
        <f>(BG24/2)+(BF25/2)</f>
        <v>#N/A</v>
      </c>
    </row>
    <row r="25" ht="14.25" customHeight="1">
      <c r="B25" s="267" t="s">
        <v>26</v>
      </c>
      <c r="C25" s="291">
        <v>13.0</v>
      </c>
      <c r="D25" s="292" t="s">
        <v>63</v>
      </c>
      <c r="E25" s="294">
        <v>0.0</v>
      </c>
      <c r="F25" s="270"/>
      <c r="G25" s="294" t="str">
        <f>_xlfn.NORM.DIST(0,VLOOKUP(D23,ratings,2,0)-VLOOKUP(D25,ratings,2,0),$A$1,1)*E25*E23+_xlfn.NORM.DIST(0,VLOOKUP(D22,ratings,2,0)-VLOOKUP(D25,ratings,2,0),$A$1,1)*E25*E22</f>
        <v>#N/A</v>
      </c>
      <c r="H25" s="270"/>
      <c r="I25" s="294" t="str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#N/A</v>
      </c>
      <c r="J25" s="295"/>
      <c r="K25" s="294" t="str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#N/A</v>
      </c>
      <c r="L25" s="270"/>
      <c r="M25" s="294" t="str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#N/A</v>
      </c>
      <c r="N25" s="270"/>
      <c r="O25" s="294" t="str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#N/A</v>
      </c>
      <c r="P25" s="275"/>
      <c r="Q25" s="267"/>
      <c r="R25" s="206" t="s">
        <v>665</v>
      </c>
      <c r="S25">
        <f>'Round of 64 (21)'!C25</f>
        <v>13</v>
      </c>
      <c r="T25" s="206" t="s">
        <v>666</v>
      </c>
      <c r="U25" s="206" t="str">
        <f>'Round of 64 (21)'!D25</f>
        <v>Liberty</v>
      </c>
      <c r="V25" s="206" t="s">
        <v>667</v>
      </c>
      <c r="W25">
        <f>'Round of 64 (21)'!C26</f>
        <v>6</v>
      </c>
      <c r="X25" s="206" t="s">
        <v>666</v>
      </c>
      <c r="Y25" t="str">
        <f>'Round of 64 (21)'!D26</f>
        <v>San Diego State</v>
      </c>
      <c r="Z25" s="206" t="s">
        <v>668</v>
      </c>
      <c r="AA25" t="str">
        <f>'Round of 64 (21)'!D25</f>
        <v>Liberty</v>
      </c>
      <c r="AB25" s="206" t="s">
        <v>669</v>
      </c>
      <c r="AC25" t="str">
        <f>'Round of 64 (21)'!D26</f>
        <v>San Diego State</v>
      </c>
      <c r="AD25" s="206" t="s">
        <v>670</v>
      </c>
      <c r="AE25" s="276" t="str">
        <f>ROUND('Round of 64 (21)'!E25*100,1)&amp;"%"</f>
        <v>0%</v>
      </c>
      <c r="AF25" s="277" t="s">
        <v>671</v>
      </c>
      <c r="AG25" s="264" t="str">
        <f>ROUND('Round of 64 (21)'!E26*100,1)&amp;"%"</f>
        <v>0%</v>
      </c>
      <c r="AH25" s="277" t="s">
        <v>672</v>
      </c>
      <c r="AI25" s="264" t="str">
        <f>ROUND('Round of 64 (21)'!G25*100,1)&amp;"%"</f>
        <v>#N/A</v>
      </c>
      <c r="AJ25" s="277" t="s">
        <v>673</v>
      </c>
      <c r="AK25" s="264" t="str">
        <f>ROUND('Round of 64 (21)'!G26*100,1)&amp;"%"</f>
        <v>#N/A</v>
      </c>
      <c r="AL25" s="277" t="s">
        <v>672</v>
      </c>
      <c r="AM25" s="264" t="str">
        <f>ROUND('Round of 64 (21)'!I25*100,1)&amp;"%"</f>
        <v>#N/A</v>
      </c>
      <c r="AN25" s="277" t="s">
        <v>674</v>
      </c>
      <c r="AO25" s="264" t="str">
        <f>ROUND('Round of 64 (21)'!I26*100,1)&amp;"%"</f>
        <v>#N/A</v>
      </c>
      <c r="AP25" s="277" t="s">
        <v>672</v>
      </c>
      <c r="AQ25" s="264" t="str">
        <f>ROUND('Round of 64 (21)'!K25*100,1)&amp;"%"</f>
        <v>#N/A</v>
      </c>
      <c r="AR25" s="277" t="s">
        <v>675</v>
      </c>
      <c r="AS25" s="264" t="str">
        <f>ROUND('Round of 64 (21)'!K26*100,1)&amp;"%"</f>
        <v>#N/A</v>
      </c>
      <c r="AT25" s="277" t="s">
        <v>672</v>
      </c>
      <c r="AU25" s="264" t="str">
        <f>ROUND('Round of 64 (21)'!M25*100,1)&amp;"%"</f>
        <v>#N/A</v>
      </c>
      <c r="AV25" s="277" t="s">
        <v>676</v>
      </c>
      <c r="AW25" s="264" t="str">
        <f>ROUND('Round of 64 (21)'!M26*100,1)&amp;"%"</f>
        <v>#N/A</v>
      </c>
      <c r="AX25" s="277" t="s">
        <v>672</v>
      </c>
      <c r="AY25" s="264" t="str">
        <f>ROUND('Round of 64 (21)'!O25*100,1)&amp;"%"</f>
        <v>#N/A</v>
      </c>
      <c r="AZ25" s="277" t="s">
        <v>677</v>
      </c>
      <c r="BA25" s="264" t="str">
        <f>ROUND('Round of 64 (21)'!O26*100,1)&amp;"%"</f>
        <v>#N/A</v>
      </c>
      <c r="BB25" s="277" t="s">
        <v>678</v>
      </c>
      <c r="BC25" s="264"/>
      <c r="BD25">
        <f t="shared" ref="BD25:BE25" si="24">C25</f>
        <v>13</v>
      </c>
      <c r="BE25" s="283" t="str">
        <f t="shared" si="24"/>
        <v>Liberty</v>
      </c>
      <c r="BF25" s="283" t="str">
        <f>VLOOKUP(BE24,ratings,2,0)-VLOOKUP(BE25,ratings,2,0)</f>
        <v>#N/A</v>
      </c>
      <c r="BG25" s="283"/>
      <c r="BH25" s="284" t="str">
        <f>(BG24/2)+(BF24/2)</f>
        <v>#N/A</v>
      </c>
    </row>
    <row r="26" ht="14.25" customHeight="1">
      <c r="B26" s="267" t="s">
        <v>26</v>
      </c>
      <c r="C26" s="268">
        <v>6.0</v>
      </c>
      <c r="D26" s="267" t="s">
        <v>307</v>
      </c>
      <c r="E26" s="285">
        <v>0.0</v>
      </c>
      <c r="F26" s="270"/>
      <c r="G26" s="285" t="str">
        <f>_xlfn.NORM.DIST(0,VLOOKUP(D28,ratings,2,0)-VLOOKUP(D26,ratings,2,0),$A$1,1)*E26*E28+_xlfn.NORM.DIST(0,VLOOKUP(D29,ratings,2,0)-VLOOKUP(D26,ratings,2,0),$A$1,1)*E26*E29</f>
        <v>#N/A</v>
      </c>
      <c r="H26" s="270"/>
      <c r="I26" s="285" t="str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#N/A</v>
      </c>
      <c r="J26" s="270"/>
      <c r="K26" s="285" t="str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#N/A</v>
      </c>
      <c r="L26" s="270"/>
      <c r="M26" s="285" t="str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#N/A</v>
      </c>
      <c r="N26" s="270"/>
      <c r="O26" s="285" t="str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#N/A</v>
      </c>
      <c r="P26" s="275"/>
      <c r="Q26" s="267"/>
      <c r="R26" s="206" t="s">
        <v>665</v>
      </c>
      <c r="S26">
        <f>'Round of 64 (21)'!C26</f>
        <v>6</v>
      </c>
      <c r="T26" s="206" t="s">
        <v>666</v>
      </c>
      <c r="U26" s="206" t="str">
        <f>'Round of 64 (21)'!D26</f>
        <v>San Diego State</v>
      </c>
      <c r="V26" s="206" t="s">
        <v>667</v>
      </c>
      <c r="W26">
        <f>'Round of 64 (21)'!C27</f>
        <v>11</v>
      </c>
      <c r="X26" s="206" t="s">
        <v>666</v>
      </c>
      <c r="Y26" t="str">
        <f>'Round of 64 (21)'!D27</f>
        <v>Syracuse</v>
      </c>
      <c r="Z26" s="206" t="s">
        <v>668</v>
      </c>
      <c r="AA26" t="str">
        <f>'Round of 64 (21)'!D26</f>
        <v>San Diego State</v>
      </c>
      <c r="AB26" s="206" t="s">
        <v>669</v>
      </c>
      <c r="AC26" t="str">
        <f>'Round of 64 (21)'!D27</f>
        <v>Syracuse</v>
      </c>
      <c r="AD26" s="206" t="s">
        <v>670</v>
      </c>
      <c r="AE26" s="276" t="str">
        <f>ROUND('Round of 64 (21)'!E26*100,1)&amp;"%"</f>
        <v>0%</v>
      </c>
      <c r="AF26" s="277" t="s">
        <v>671</v>
      </c>
      <c r="AG26" s="264" t="str">
        <f>ROUND('Round of 64 (21)'!E27*100,1)&amp;"%"</f>
        <v>100%</v>
      </c>
      <c r="AH26" s="277" t="s">
        <v>672</v>
      </c>
      <c r="AI26" s="264" t="str">
        <f>ROUND('Round of 64 (21)'!G26*100,1)&amp;"%"</f>
        <v>#N/A</v>
      </c>
      <c r="AJ26" s="277" t="s">
        <v>673</v>
      </c>
      <c r="AK26" s="264" t="str">
        <f>ROUND('Round of 64 (21)'!G27*100,1)&amp;"%"</f>
        <v>100%</v>
      </c>
      <c r="AL26" s="277" t="s">
        <v>672</v>
      </c>
      <c r="AM26" s="264" t="str">
        <f>ROUND('Round of 64 (21)'!I26*100,1)&amp;"%"</f>
        <v>#N/A</v>
      </c>
      <c r="AN26" s="277" t="s">
        <v>674</v>
      </c>
      <c r="AO26" s="264" t="str">
        <f>ROUND('Round of 64 (21)'!I27*100,1)&amp;"%"</f>
        <v>0%</v>
      </c>
      <c r="AP26" s="277" t="s">
        <v>672</v>
      </c>
      <c r="AQ26" s="264" t="str">
        <f>ROUND('Round of 64 (21)'!K26*100,1)&amp;"%"</f>
        <v>#N/A</v>
      </c>
      <c r="AR26" s="277" t="s">
        <v>675</v>
      </c>
      <c r="AS26" s="264" t="str">
        <f>ROUND('Round of 64 (21)'!K27*100,1)&amp;"%"</f>
        <v>#N/A</v>
      </c>
      <c r="AT26" s="277" t="s">
        <v>672</v>
      </c>
      <c r="AU26" s="264" t="str">
        <f>ROUND('Round of 64 (21)'!M26*100,1)&amp;"%"</f>
        <v>#N/A</v>
      </c>
      <c r="AV26" s="277" t="s">
        <v>676</v>
      </c>
      <c r="AW26" s="264" t="str">
        <f>ROUND('Round of 64 (21)'!M27*100,1)&amp;"%"</f>
        <v>#N/A</v>
      </c>
      <c r="AX26" s="277" t="s">
        <v>672</v>
      </c>
      <c r="AY26" s="264" t="str">
        <f>ROUND('Round of 64 (21)'!O26*100,1)&amp;"%"</f>
        <v>#N/A</v>
      </c>
      <c r="AZ26" s="277" t="s">
        <v>677</v>
      </c>
      <c r="BA26" s="264" t="str">
        <f>ROUND('Round of 64 (21)'!O27*100,1)&amp;"%"</f>
        <v>#N/A</v>
      </c>
      <c r="BB26" s="277" t="s">
        <v>678</v>
      </c>
      <c r="BC26" s="264" t="str">
        <f>CONCATENATE(R26:BB26)</f>
        <v>#N/A</v>
      </c>
      <c r="BD26">
        <f t="shared" ref="BD26:BE26" si="25">C26</f>
        <v>6</v>
      </c>
      <c r="BE26" t="str">
        <f t="shared" si="25"/>
        <v>San Diego State</v>
      </c>
      <c r="BF26" t="str">
        <f>VLOOKUP($BE27,ratings,2,0)-VLOOKUP($BE26,ratings,2,0)</f>
        <v>#N/A</v>
      </c>
      <c r="BG26" t="str">
        <f>VLOOKUP($BE27,ratings20,3,0)+VLOOKUP($BE26,ratings20,3,0)-148.5</f>
        <v>#N/A</v>
      </c>
      <c r="BH26" s="278" t="str">
        <f>(BG26/2)+(BF27/2)</f>
        <v>#N/A</v>
      </c>
    </row>
    <row r="27" ht="14.25" customHeight="1">
      <c r="B27" s="267" t="s">
        <v>26</v>
      </c>
      <c r="C27" s="279">
        <v>11.0</v>
      </c>
      <c r="D27" s="280" t="s">
        <v>500</v>
      </c>
      <c r="E27" s="286">
        <v>1.0</v>
      </c>
      <c r="F27" s="270"/>
      <c r="G27" s="286">
        <v>1.0</v>
      </c>
      <c r="H27" s="270"/>
      <c r="I27" s="309" t="str">
        <f>_xlfn.NORM.DIST(0,VLOOKUP($D31,ratings,2,0)-VLOOKUP($D27,ratings,2,0),$A$1,1)*$G27*$G31+_xlfn.NORM.DIST(0,VLOOKUP($D32,ratings,2,0)-VLOOKUP($D27,ratings,2,0),$A$1,1)*$G27*$G32+_xlfn.NORM.DIST(0,VLOOKUP($D33,ratings,2,0)-VLOOKUP($D27,ratings,2,0),$A$1,1)*$G27*$G33+_xlfn.NORM.DIST(0,VLOOKUP($D30,ratings,2,0)-VLOOKUP($D27,ratings,2,0),$A$1,1)*$G27*$G30</f>
        <v>#N/A</v>
      </c>
      <c r="J27" s="282"/>
      <c r="K27" s="310" t="str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#N/A</v>
      </c>
      <c r="L27" s="270"/>
      <c r="M27" s="311" t="str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#N/A</v>
      </c>
      <c r="N27" s="270"/>
      <c r="O27" s="281" t="str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#N/A</v>
      </c>
      <c r="P27" s="275"/>
      <c r="Q27" s="267"/>
      <c r="R27" s="206" t="s">
        <v>665</v>
      </c>
      <c r="S27">
        <f>'Round of 64 (21)'!C27</f>
        <v>11</v>
      </c>
      <c r="T27" s="206" t="s">
        <v>666</v>
      </c>
      <c r="U27" s="206" t="str">
        <f>'Round of 64 (21)'!D27</f>
        <v>Syracuse</v>
      </c>
      <c r="V27" s="206" t="s">
        <v>667</v>
      </c>
      <c r="W27">
        <f>'Round of 64 (21)'!C28</f>
        <v>3</v>
      </c>
      <c r="X27" s="206" t="s">
        <v>666</v>
      </c>
      <c r="Y27" t="str">
        <f>'Round of 64 (21)'!D28</f>
        <v>West Virginia</v>
      </c>
      <c r="Z27" s="206" t="s">
        <v>668</v>
      </c>
      <c r="AA27" t="str">
        <f>'Round of 64 (21)'!D27</f>
        <v>Syracuse</v>
      </c>
      <c r="AB27" s="206" t="s">
        <v>669</v>
      </c>
      <c r="AC27" t="str">
        <f>'Round of 64 (21)'!D28</f>
        <v>West Virginia</v>
      </c>
      <c r="AD27" s="206" t="s">
        <v>670</v>
      </c>
      <c r="AE27" s="276" t="str">
        <f>ROUND('Round of 64 (21)'!E27*100,1)&amp;"%"</f>
        <v>100%</v>
      </c>
      <c r="AF27" s="277" t="s">
        <v>671</v>
      </c>
      <c r="AG27" s="264" t="str">
        <f>ROUND('Round of 64 (21)'!E28*100,1)&amp;"%"</f>
        <v>100%</v>
      </c>
      <c r="AH27" s="277" t="s">
        <v>672</v>
      </c>
      <c r="AI27" s="264" t="str">
        <f>ROUND('Round of 64 (21)'!G27*100,1)&amp;"%"</f>
        <v>100%</v>
      </c>
      <c r="AJ27" s="277" t="s">
        <v>673</v>
      </c>
      <c r="AK27" s="264" t="str">
        <f>ROUND('Round of 64 (21)'!G28*100,1)&amp;"%"</f>
        <v>0%</v>
      </c>
      <c r="AL27" s="277" t="s">
        <v>672</v>
      </c>
      <c r="AM27" s="264" t="str">
        <f>ROUND('Round of 64 (21)'!I27*100,1)&amp;"%"</f>
        <v>0%</v>
      </c>
      <c r="AN27" s="277" t="s">
        <v>674</v>
      </c>
      <c r="AO27" s="264" t="str">
        <f>ROUND('Round of 64 (21)'!I28*100,1)&amp;"%"</f>
        <v>#N/A</v>
      </c>
      <c r="AP27" s="277" t="s">
        <v>672</v>
      </c>
      <c r="AQ27" s="264" t="str">
        <f>ROUND('Round of 64 (21)'!K27*100,1)&amp;"%"</f>
        <v>#N/A</v>
      </c>
      <c r="AR27" s="277" t="s">
        <v>675</v>
      </c>
      <c r="AS27" s="264" t="str">
        <f>ROUND('Round of 64 (21)'!K28*100,1)&amp;"%"</f>
        <v>#N/A</v>
      </c>
      <c r="AT27" s="277" t="s">
        <v>672</v>
      </c>
      <c r="AU27" s="264" t="str">
        <f>ROUND('Round of 64 (21)'!M27*100,1)&amp;"%"</f>
        <v>#N/A</v>
      </c>
      <c r="AV27" s="277" t="s">
        <v>676</v>
      </c>
      <c r="AW27" s="264" t="str">
        <f>ROUND('Round of 64 (21)'!M28*100,1)&amp;"%"</f>
        <v>#N/A</v>
      </c>
      <c r="AX27" s="277" t="s">
        <v>672</v>
      </c>
      <c r="AY27" s="264" t="str">
        <f>ROUND('Round of 64 (21)'!O27*100,1)&amp;"%"</f>
        <v>#N/A</v>
      </c>
      <c r="AZ27" s="277" t="s">
        <v>677</v>
      </c>
      <c r="BA27" s="264" t="str">
        <f>ROUND('Round of 64 (21)'!O28*100,1)&amp;"%"</f>
        <v>#N/A</v>
      </c>
      <c r="BB27" s="277" t="s">
        <v>678</v>
      </c>
      <c r="BC27" s="264"/>
      <c r="BD27">
        <f t="shared" ref="BD27:BE27" si="26">C27</f>
        <v>11</v>
      </c>
      <c r="BE27" s="283" t="str">
        <f t="shared" si="26"/>
        <v>Syracuse</v>
      </c>
      <c r="BF27" s="283" t="str">
        <f>VLOOKUP(BE26,ratings,2,0)-VLOOKUP(BE27,ratings,2,0)</f>
        <v>#N/A</v>
      </c>
      <c r="BG27" s="283"/>
      <c r="BH27" s="284" t="str">
        <f>(BG26/2)+(BF26/2)</f>
        <v>#N/A</v>
      </c>
    </row>
    <row r="28" ht="14.25" customHeight="1">
      <c r="B28" s="267" t="s">
        <v>26</v>
      </c>
      <c r="C28" s="268">
        <v>3.0</v>
      </c>
      <c r="D28" s="267" t="s">
        <v>306</v>
      </c>
      <c r="E28" s="269">
        <v>1.0</v>
      </c>
      <c r="F28" s="270"/>
      <c r="G28" s="285">
        <v>0.0</v>
      </c>
      <c r="H28" s="270"/>
      <c r="I28" s="285" t="str">
        <f>_xlfn.NORM.DIST(0,VLOOKUP($D32,ratings,2,0)-VLOOKUP($D28,ratings,2,0),$A$1,1)*$G28*$G32+_xlfn.NORM.DIST(0,VLOOKUP($D33,ratings,2,0)-VLOOKUP($D28,ratings,2,0),$A$1,1)*$G28*$G33+_xlfn.NORM.DIST(0,VLOOKUP($D30,ratings,2,0)-VLOOKUP($D28,ratings,2,0),$A$1,1)*$G28*$G30+_xlfn.NORM.DIST(0,VLOOKUP($D31,ratings,2,0)-VLOOKUP($D28,ratings,2,0),$A$1,1)*$G28*$G31</f>
        <v>#N/A</v>
      </c>
      <c r="J28" s="270"/>
      <c r="K28" s="285" t="str">
        <f>_xlfn.NORM.DIST(0,VLOOKUP($D20,ratings,2,0)-VLOOKUP($D28,ratings,2,0),$A$1,1)*$I28*$I20+_xlfn.NORM.DIST(0,VLOOKUP($D19,ratings,2,0)-VLOOKUP($D28,ratings,2,0),$A$1,1)*$I28*$I19+_xlfn.NORM.DIST(0,VLOOKUP($D18,ratings,2,0)-VLOOKUP($D28,ratings,2,0),$A$1,1)*$I28*$I18+_xlfn.NORM.DIST(0,VLOOKUP($D25,ratings,2,0)-VLOOKUP($D28,ratings,2,0),$A$1,1)*$I28*$I25+_xlfn.NORM.DIST(0,VLOOKUP($D24,ratings,2,0)-VLOOKUP($D28,ratings,2,0),$A$1,1)*$I28*$I24+_xlfn.NORM.DIST(0,VLOOKUP($D23,ratings,2,0)-VLOOKUP($D28,ratings,2,0),$A$1,1)*$I28*$I23+_xlfn.NORM.DIST(0,VLOOKUP($D22,ratings,2,0)-VLOOKUP($D28,ratings,2,0),$A$1,1)*$I28*$I22+_xlfn.NORM.DIST(0,VLOOKUP($D21,ratings,2,0)-VLOOKUP($D28,ratings,2,0),$A$1,1)*$I28*$I21</f>
        <v>#N/A</v>
      </c>
      <c r="L28" s="270"/>
      <c r="M28" s="285" t="str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#N/A</v>
      </c>
      <c r="N28" s="270"/>
      <c r="O28" s="285" t="str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#N/A</v>
      </c>
      <c r="P28" s="275"/>
      <c r="Q28" s="267"/>
      <c r="R28" s="206" t="s">
        <v>665</v>
      </c>
      <c r="S28">
        <f>'Round of 64 (21)'!C28</f>
        <v>3</v>
      </c>
      <c r="T28" s="206" t="s">
        <v>666</v>
      </c>
      <c r="U28" s="206" t="str">
        <f>'Round of 64 (21)'!D28</f>
        <v>West Virginia</v>
      </c>
      <c r="V28" s="206" t="s">
        <v>667</v>
      </c>
      <c r="W28">
        <f>'Round of 64 (21)'!C29</f>
        <v>14</v>
      </c>
      <c r="X28" s="206" t="s">
        <v>666</v>
      </c>
      <c r="Y28" t="str">
        <f>'Round of 64 (21)'!D29</f>
        <v>Morehead St</v>
      </c>
      <c r="Z28" s="206" t="s">
        <v>668</v>
      </c>
      <c r="AA28" t="str">
        <f>'Round of 64 (21)'!D28</f>
        <v>West Virginia</v>
      </c>
      <c r="AB28" s="206" t="s">
        <v>669</v>
      </c>
      <c r="AC28" t="str">
        <f>'Round of 64 (21)'!D29</f>
        <v>Morehead St</v>
      </c>
      <c r="AD28" s="206" t="s">
        <v>670</v>
      </c>
      <c r="AE28" s="276" t="str">
        <f>ROUND('Round of 64 (21)'!E28*100,1)&amp;"%"</f>
        <v>100%</v>
      </c>
      <c r="AF28" s="277" t="s">
        <v>671</v>
      </c>
      <c r="AG28" s="264" t="str">
        <f>ROUND('Round of 64 (21)'!E29*100,1)&amp;"%"</f>
        <v>0%</v>
      </c>
      <c r="AH28" s="277" t="s">
        <v>672</v>
      </c>
      <c r="AI28" s="264" t="str">
        <f>ROUND('Round of 64 (21)'!G28*100,1)&amp;"%"</f>
        <v>0%</v>
      </c>
      <c r="AJ28" s="277" t="s">
        <v>673</v>
      </c>
      <c r="AK28" s="264" t="str">
        <f>ROUND('Round of 64 (21)'!G29*100,1)&amp;"%"</f>
        <v>#N/A</v>
      </c>
      <c r="AL28" s="277" t="s">
        <v>672</v>
      </c>
      <c r="AM28" s="264" t="str">
        <f>ROUND('Round of 64 (21)'!I28*100,1)&amp;"%"</f>
        <v>#N/A</v>
      </c>
      <c r="AN28" s="277" t="s">
        <v>674</v>
      </c>
      <c r="AO28" s="264" t="str">
        <f>ROUND('Round of 64 (21)'!I29*100,1)&amp;"%"</f>
        <v>#N/A</v>
      </c>
      <c r="AP28" s="277" t="s">
        <v>672</v>
      </c>
      <c r="AQ28" s="264" t="str">
        <f>ROUND('Round of 64 (21)'!K28*100,1)&amp;"%"</f>
        <v>#N/A</v>
      </c>
      <c r="AR28" s="277" t="s">
        <v>675</v>
      </c>
      <c r="AS28" s="264" t="str">
        <f>ROUND('Round of 64 (21)'!K29*100,1)&amp;"%"</f>
        <v>#N/A</v>
      </c>
      <c r="AT28" s="277" t="s">
        <v>672</v>
      </c>
      <c r="AU28" s="264" t="str">
        <f>ROUND('Round of 64 (21)'!M28*100,1)&amp;"%"</f>
        <v>#N/A</v>
      </c>
      <c r="AV28" s="277" t="s">
        <v>676</v>
      </c>
      <c r="AW28" s="264" t="str">
        <f>ROUND('Round of 64 (21)'!M29*100,1)&amp;"%"</f>
        <v>#N/A</v>
      </c>
      <c r="AX28" s="277" t="s">
        <v>672</v>
      </c>
      <c r="AY28" s="264" t="str">
        <f>ROUND('Round of 64 (21)'!O28*100,1)&amp;"%"</f>
        <v>#N/A</v>
      </c>
      <c r="AZ28" s="277" t="s">
        <v>677</v>
      </c>
      <c r="BA28" s="264" t="str">
        <f>ROUND('Round of 64 (21)'!O29*100,1)&amp;"%"</f>
        <v>#N/A</v>
      </c>
      <c r="BB28" s="277" t="s">
        <v>678</v>
      </c>
      <c r="BC28" s="264" t="str">
        <f>CONCATENATE(R28:BB28)</f>
        <v>#N/A</v>
      </c>
      <c r="BD28">
        <f t="shared" ref="BD28:BE28" si="27">C28</f>
        <v>3</v>
      </c>
      <c r="BE28" t="str">
        <f t="shared" si="27"/>
        <v>West Virginia</v>
      </c>
      <c r="BF28" t="str">
        <f>VLOOKUP($BE29,ratings,2,0)-VLOOKUP($BE28,ratings,2,0)</f>
        <v>#N/A</v>
      </c>
      <c r="BG28" t="str">
        <f>VLOOKUP($BE29,ratings20,3,0)+VLOOKUP($BE28,ratings20,3,0)-148.5</f>
        <v>#N/A</v>
      </c>
      <c r="BH28" s="278" t="str">
        <f>(BG28/2)+(BF29/2)</f>
        <v>#N/A</v>
      </c>
    </row>
    <row r="29" ht="14.25" customHeight="1">
      <c r="B29" s="267" t="s">
        <v>26</v>
      </c>
      <c r="C29" s="279">
        <v>14.0</v>
      </c>
      <c r="D29" s="280" t="s">
        <v>683</v>
      </c>
      <c r="E29" s="281">
        <v>0.0</v>
      </c>
      <c r="F29" s="270"/>
      <c r="G29" s="281" t="str">
        <f>_xlfn.NORM.DIST(0,VLOOKUP(D27,ratings,2,0)-VLOOKUP(D29,ratings,2,0),$A$1,1)*E29*E27+_xlfn.NORM.DIST(0,VLOOKUP(D26,ratings,2,0)-VLOOKUP(D29,ratings,2,0),$A$1,1)*E29*E26</f>
        <v>#N/A</v>
      </c>
      <c r="H29" s="270"/>
      <c r="I29" s="281" t="str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#N/A</v>
      </c>
      <c r="J29" s="282"/>
      <c r="K29" s="281" t="str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#N/A</v>
      </c>
      <c r="L29" s="270"/>
      <c r="M29" s="281" t="str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#N/A</v>
      </c>
      <c r="N29" s="270"/>
      <c r="O29" s="281" t="str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#N/A</v>
      </c>
      <c r="P29" s="275"/>
      <c r="Q29" s="267"/>
      <c r="R29" s="206" t="s">
        <v>665</v>
      </c>
      <c r="S29">
        <f>'Round of 64 (21)'!C29</f>
        <v>14</v>
      </c>
      <c r="T29" s="206" t="s">
        <v>666</v>
      </c>
      <c r="U29" s="206" t="str">
        <f>'Round of 64 (21)'!D29</f>
        <v>Morehead St</v>
      </c>
      <c r="V29" s="206" t="s">
        <v>667</v>
      </c>
      <c r="W29">
        <f>'Round of 64 (21)'!C30</f>
        <v>7</v>
      </c>
      <c r="X29" s="206" t="s">
        <v>666</v>
      </c>
      <c r="Y29" t="str">
        <f>'Round of 64 (21)'!D30</f>
        <v>Clemson</v>
      </c>
      <c r="Z29" s="206" t="s">
        <v>668</v>
      </c>
      <c r="AA29" t="str">
        <f>'Round of 64 (21)'!D29</f>
        <v>Morehead St</v>
      </c>
      <c r="AB29" s="206" t="s">
        <v>669</v>
      </c>
      <c r="AC29" t="str">
        <f>'Round of 64 (21)'!D30</f>
        <v>Clemson</v>
      </c>
      <c r="AD29" s="206" t="s">
        <v>670</v>
      </c>
      <c r="AE29" s="276" t="str">
        <f>ROUND('Round of 64 (21)'!E29*100,1)&amp;"%"</f>
        <v>0%</v>
      </c>
      <c r="AF29" s="277" t="s">
        <v>671</v>
      </c>
      <c r="AG29" s="264" t="str">
        <f>ROUND('Round of 64 (21)'!E30*100,1)&amp;"%"</f>
        <v>0%</v>
      </c>
      <c r="AH29" s="277" t="s">
        <v>672</v>
      </c>
      <c r="AI29" s="264" t="str">
        <f>ROUND('Round of 64 (21)'!G29*100,1)&amp;"%"</f>
        <v>#N/A</v>
      </c>
      <c r="AJ29" s="277" t="s">
        <v>673</v>
      </c>
      <c r="AK29" s="264" t="str">
        <f>ROUND('Round of 64 (21)'!G30*100,1)&amp;"%"</f>
        <v>#N/A</v>
      </c>
      <c r="AL29" s="277" t="s">
        <v>672</v>
      </c>
      <c r="AM29" s="264" t="str">
        <f>ROUND('Round of 64 (21)'!I29*100,1)&amp;"%"</f>
        <v>#N/A</v>
      </c>
      <c r="AN29" s="277" t="s">
        <v>674</v>
      </c>
      <c r="AO29" s="264" t="str">
        <f>ROUND('Round of 64 (21)'!I30*100,1)&amp;"%"</f>
        <v>#N/A</v>
      </c>
      <c r="AP29" s="277" t="s">
        <v>672</v>
      </c>
      <c r="AQ29" s="264" t="str">
        <f>ROUND('Round of 64 (21)'!K29*100,1)&amp;"%"</f>
        <v>#N/A</v>
      </c>
      <c r="AR29" s="277" t="s">
        <v>675</v>
      </c>
      <c r="AS29" s="264" t="str">
        <f>ROUND('Round of 64 (21)'!K30*100,1)&amp;"%"</f>
        <v>#N/A</v>
      </c>
      <c r="AT29" s="277" t="s">
        <v>672</v>
      </c>
      <c r="AU29" s="264" t="str">
        <f>ROUND('Round of 64 (21)'!M29*100,1)&amp;"%"</f>
        <v>#N/A</v>
      </c>
      <c r="AV29" s="277" t="s">
        <v>676</v>
      </c>
      <c r="AW29" s="264" t="str">
        <f>ROUND('Round of 64 (21)'!M30*100,1)&amp;"%"</f>
        <v>#N/A</v>
      </c>
      <c r="AX29" s="277" t="s">
        <v>672</v>
      </c>
      <c r="AY29" s="264" t="str">
        <f>ROUND('Round of 64 (21)'!O29*100,1)&amp;"%"</f>
        <v>#N/A</v>
      </c>
      <c r="AZ29" s="277" t="s">
        <v>677</v>
      </c>
      <c r="BA29" s="264" t="str">
        <f>ROUND('Round of 64 (21)'!O30*100,1)&amp;"%"</f>
        <v>#N/A</v>
      </c>
      <c r="BB29" s="277" t="s">
        <v>678</v>
      </c>
      <c r="BC29" s="264"/>
      <c r="BD29">
        <f t="shared" ref="BD29:BE29" si="28">C29</f>
        <v>14</v>
      </c>
      <c r="BE29" s="283" t="str">
        <f t="shared" si="28"/>
        <v>Morehead St</v>
      </c>
      <c r="BF29" s="283" t="str">
        <f>VLOOKUP(BE28,ratings,2,0)-VLOOKUP(BE29,ratings,2,0)</f>
        <v>#N/A</v>
      </c>
      <c r="BG29" s="283"/>
      <c r="BH29" s="284" t="str">
        <f>(BG28/2)+(BF28/2)</f>
        <v>#N/A</v>
      </c>
    </row>
    <row r="30" ht="14.25" customHeight="1">
      <c r="B30" s="267" t="s">
        <v>26</v>
      </c>
      <c r="C30" s="268">
        <v>7.0</v>
      </c>
      <c r="D30" s="267" t="s">
        <v>78</v>
      </c>
      <c r="E30" s="285">
        <v>0.0</v>
      </c>
      <c r="F30" s="270"/>
      <c r="G30" s="285" t="str">
        <f>_xlfn.NORM.DIST(0,VLOOKUP(D32,ratings,2,0)-VLOOKUP(D30,ratings,2,0),$A$1,1)*E30*E32+_xlfn.NORM.DIST(0,VLOOKUP(D33,ratings,2,0)-VLOOKUP(D30,ratings,2,0),$A$1,1)*E30*E33</f>
        <v>#N/A</v>
      </c>
      <c r="H30" s="270"/>
      <c r="I30" s="285" t="str">
        <f>_xlfn.NORM.DIST(0,VLOOKUP($D26,ratings,2,0)-VLOOKUP($D30,ratings,2,0),$A$1,1)*$G30*$G26+_xlfn.NORM.DIST(0,VLOOKUP($D29,ratings,2,0)-VLOOKUP($D30,ratings,2,0),$A$1,1)*$G30*$G29+_xlfn.NORM.DIST(0,VLOOKUP($D28,ratings,2,0)-VLOOKUP($D30,ratings,2,0),$A$1,1)*$G30*$G28+_xlfn.NORM.DIST(0,VLOOKUP($D27,ratings,2,0)-VLOOKUP($D30,ratings,2,0),$A$1,1)*$G30*$G27</f>
        <v>#N/A</v>
      </c>
      <c r="J30" s="270"/>
      <c r="K30" s="285" t="str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#N/A</v>
      </c>
      <c r="L30" s="270"/>
      <c r="M30" s="285" t="str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#N/A</v>
      </c>
      <c r="N30" s="270"/>
      <c r="O30" s="285" t="str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#N/A</v>
      </c>
      <c r="P30" s="275"/>
      <c r="Q30" s="267"/>
      <c r="R30" s="206" t="s">
        <v>665</v>
      </c>
      <c r="S30">
        <f>'Round of 64 (21)'!C30</f>
        <v>7</v>
      </c>
      <c r="T30" s="206" t="s">
        <v>666</v>
      </c>
      <c r="U30" s="206" t="str">
        <f>'Round of 64 (21)'!D30</f>
        <v>Clemson</v>
      </c>
      <c r="V30" s="206" t="s">
        <v>667</v>
      </c>
      <c r="W30">
        <f>'Round of 64 (21)'!C31</f>
        <v>10</v>
      </c>
      <c r="X30" s="206" t="s">
        <v>666</v>
      </c>
      <c r="Y30" t="str">
        <f>'Round of 64 (21)'!D31</f>
        <v>Rutgers</v>
      </c>
      <c r="Z30" s="206" t="s">
        <v>668</v>
      </c>
      <c r="AA30" t="str">
        <f>'Round of 64 (21)'!D30</f>
        <v>Clemson</v>
      </c>
      <c r="AB30" s="206" t="s">
        <v>669</v>
      </c>
      <c r="AC30" t="str">
        <f>'Round of 64 (21)'!D31</f>
        <v>Rutgers</v>
      </c>
      <c r="AD30" s="206" t="s">
        <v>670</v>
      </c>
      <c r="AE30" s="276" t="str">
        <f>ROUND('Round of 64 (21)'!E30*100,1)&amp;"%"</f>
        <v>0%</v>
      </c>
      <c r="AF30" s="277" t="s">
        <v>671</v>
      </c>
      <c r="AG30" s="264" t="str">
        <f>ROUND('Round of 64 (21)'!E31*100,1)&amp;"%"</f>
        <v>100%</v>
      </c>
      <c r="AH30" s="277" t="s">
        <v>672</v>
      </c>
      <c r="AI30" s="264" t="str">
        <f>ROUND('Round of 64 (21)'!G30*100,1)&amp;"%"</f>
        <v>#N/A</v>
      </c>
      <c r="AJ30" s="277" t="s">
        <v>673</v>
      </c>
      <c r="AK30" s="264" t="str">
        <f>ROUND('Round of 64 (21)'!G31*100,1)&amp;"%"</f>
        <v>0%</v>
      </c>
      <c r="AL30" s="277" t="s">
        <v>672</v>
      </c>
      <c r="AM30" s="264" t="str">
        <f>ROUND('Round of 64 (21)'!I30*100,1)&amp;"%"</f>
        <v>#N/A</v>
      </c>
      <c r="AN30" s="277" t="s">
        <v>674</v>
      </c>
      <c r="AO30" s="264" t="str">
        <f>ROUND('Round of 64 (21)'!I31*100,1)&amp;"%"</f>
        <v>#N/A</v>
      </c>
      <c r="AP30" s="277" t="s">
        <v>672</v>
      </c>
      <c r="AQ30" s="264" t="str">
        <f>ROUND('Round of 64 (21)'!K30*100,1)&amp;"%"</f>
        <v>#N/A</v>
      </c>
      <c r="AR30" s="277" t="s">
        <v>675</v>
      </c>
      <c r="AS30" s="264" t="str">
        <f>ROUND('Round of 64 (21)'!K31*100,1)&amp;"%"</f>
        <v>#N/A</v>
      </c>
      <c r="AT30" s="277" t="s">
        <v>672</v>
      </c>
      <c r="AU30" s="264" t="str">
        <f>ROUND('Round of 64 (21)'!M30*100,1)&amp;"%"</f>
        <v>#N/A</v>
      </c>
      <c r="AV30" s="277" t="s">
        <v>676</v>
      </c>
      <c r="AW30" s="264" t="str">
        <f>ROUND('Round of 64 (21)'!M31*100,1)&amp;"%"</f>
        <v>#N/A</v>
      </c>
      <c r="AX30" s="277" t="s">
        <v>672</v>
      </c>
      <c r="AY30" s="264" t="str">
        <f>ROUND('Round of 64 (21)'!O30*100,1)&amp;"%"</f>
        <v>#N/A</v>
      </c>
      <c r="AZ30" s="277" t="s">
        <v>677</v>
      </c>
      <c r="BA30" s="264" t="str">
        <f>ROUND('Round of 64 (21)'!O31*100,1)&amp;"%"</f>
        <v>#N/A</v>
      </c>
      <c r="BB30" s="277" t="s">
        <v>678</v>
      </c>
      <c r="BC30" s="264" t="str">
        <f>CONCATENATE(R30:BB30)</f>
        <v>#N/A</v>
      </c>
      <c r="BD30">
        <f t="shared" ref="BD30:BE30" si="29">C30</f>
        <v>7</v>
      </c>
      <c r="BE30" t="str">
        <f t="shared" si="29"/>
        <v>Clemson</v>
      </c>
      <c r="BF30" t="str">
        <f>VLOOKUP($BE31,ratings,2,0)-VLOOKUP($BE30,ratings,2,0)</f>
        <v>#N/A</v>
      </c>
      <c r="BG30" t="str">
        <f>VLOOKUP($BE31,ratings20,3,0)+VLOOKUP($BE30,ratings20,3,0)-148.5</f>
        <v>#N/A</v>
      </c>
      <c r="BH30" s="278" t="str">
        <f>(BG30/2)+(BF31/2)</f>
        <v>#N/A</v>
      </c>
    </row>
    <row r="31" ht="14.25" customHeight="1">
      <c r="B31" s="267" t="s">
        <v>26</v>
      </c>
      <c r="C31" s="279">
        <v>10.0</v>
      </c>
      <c r="D31" s="280" t="s">
        <v>373</v>
      </c>
      <c r="E31" s="286">
        <v>1.0</v>
      </c>
      <c r="F31" s="270"/>
      <c r="G31" s="281">
        <v>0.0</v>
      </c>
      <c r="H31" s="270"/>
      <c r="I31" s="281" t="str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#N/A</v>
      </c>
      <c r="J31" s="282"/>
      <c r="K31" s="281" t="str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#N/A</v>
      </c>
      <c r="L31" s="270"/>
      <c r="M31" s="281" t="str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#N/A</v>
      </c>
      <c r="N31" s="270"/>
      <c r="O31" s="281" t="str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#N/A</v>
      </c>
      <c r="P31" s="275"/>
      <c r="Q31" s="267"/>
      <c r="R31" s="206" t="s">
        <v>665</v>
      </c>
      <c r="S31">
        <f>'Round of 64 (21)'!C31</f>
        <v>10</v>
      </c>
      <c r="T31" s="206" t="s">
        <v>666</v>
      </c>
      <c r="U31" s="206" t="str">
        <f>'Round of 64 (21)'!D31</f>
        <v>Rutgers</v>
      </c>
      <c r="V31" s="206" t="s">
        <v>667</v>
      </c>
      <c r="W31">
        <f>'Round of 64 (21)'!C32</f>
        <v>2</v>
      </c>
      <c r="X31" s="206" t="s">
        <v>666</v>
      </c>
      <c r="Y31" t="str">
        <f>'Round of 64 (21)'!D32</f>
        <v>Houston</v>
      </c>
      <c r="Z31" s="206" t="s">
        <v>668</v>
      </c>
      <c r="AA31" t="str">
        <f>'Round of 64 (21)'!D31</f>
        <v>Rutgers</v>
      </c>
      <c r="AB31" s="206" t="s">
        <v>669</v>
      </c>
      <c r="AC31" t="str">
        <f>'Round of 64 (21)'!D32</f>
        <v>Houston</v>
      </c>
      <c r="AD31" s="206" t="s">
        <v>670</v>
      </c>
      <c r="AE31" s="276" t="str">
        <f>ROUND('Round of 64 (21)'!E31*100,1)&amp;"%"</f>
        <v>100%</v>
      </c>
      <c r="AF31" s="277" t="s">
        <v>671</v>
      </c>
      <c r="AG31" s="264" t="str">
        <f>ROUND('Round of 64 (21)'!E32*100,1)&amp;"%"</f>
        <v>100%</v>
      </c>
      <c r="AH31" s="277" t="s">
        <v>672</v>
      </c>
      <c r="AI31" s="264" t="str">
        <f>ROUND('Round of 64 (21)'!G31*100,1)&amp;"%"</f>
        <v>0%</v>
      </c>
      <c r="AJ31" s="277" t="s">
        <v>673</v>
      </c>
      <c r="AK31" s="264" t="str">
        <f>ROUND('Round of 64 (21)'!G32*100,1)&amp;"%"</f>
        <v>100%</v>
      </c>
      <c r="AL31" s="277" t="s">
        <v>672</v>
      </c>
      <c r="AM31" s="264" t="str">
        <f>ROUND('Round of 64 (21)'!I31*100,1)&amp;"%"</f>
        <v>#N/A</v>
      </c>
      <c r="AN31" s="277" t="s">
        <v>674</v>
      </c>
      <c r="AO31" s="264" t="str">
        <f>ROUND('Round of 64 (21)'!I32*100,1)&amp;"%"</f>
        <v>100%</v>
      </c>
      <c r="AP31" s="277" t="s">
        <v>672</v>
      </c>
      <c r="AQ31" s="264" t="str">
        <f>ROUND('Round of 64 (21)'!K31*100,1)&amp;"%"</f>
        <v>#N/A</v>
      </c>
      <c r="AR31" s="277" t="s">
        <v>675</v>
      </c>
      <c r="AS31" s="264" t="str">
        <f>ROUND('Round of 64 (21)'!K32*100,1)&amp;"%"</f>
        <v>0%</v>
      </c>
      <c r="AT31" s="277" t="s">
        <v>672</v>
      </c>
      <c r="AU31" s="264" t="str">
        <f>ROUND('Round of 64 (21)'!M31*100,1)&amp;"%"</f>
        <v>#N/A</v>
      </c>
      <c r="AV31" s="277" t="s">
        <v>676</v>
      </c>
      <c r="AW31" s="264" t="str">
        <f>ROUND('Round of 64 (21)'!M32*100,1)&amp;"%"</f>
        <v>0%</v>
      </c>
      <c r="AX31" s="277" t="s">
        <v>672</v>
      </c>
      <c r="AY31" s="264" t="str">
        <f>ROUND('Round of 64 (21)'!O31*100,1)&amp;"%"</f>
        <v>#N/A</v>
      </c>
      <c r="AZ31" s="277" t="s">
        <v>677</v>
      </c>
      <c r="BA31" s="264" t="str">
        <f>ROUND('Round of 64 (21)'!O32*100,1)&amp;"%"</f>
        <v>#N/A</v>
      </c>
      <c r="BB31" s="277" t="s">
        <v>678</v>
      </c>
      <c r="BC31" s="264"/>
      <c r="BD31">
        <f t="shared" ref="BD31:BE31" si="30">C31</f>
        <v>10</v>
      </c>
      <c r="BE31" s="283" t="str">
        <f t="shared" si="30"/>
        <v>Rutgers</v>
      </c>
      <c r="BF31" s="283" t="str">
        <f>VLOOKUP(BE30,ratings,2,0)-VLOOKUP(BE31,ratings,2,0)</f>
        <v>#N/A</v>
      </c>
      <c r="BG31" s="283"/>
      <c r="BH31" s="284" t="str">
        <f>(BG30/2)+(BF30/2)</f>
        <v>#N/A</v>
      </c>
    </row>
    <row r="32" ht="14.25" customHeight="1">
      <c r="B32" s="267" t="s">
        <v>26</v>
      </c>
      <c r="C32" s="268">
        <v>2.0</v>
      </c>
      <c r="D32" s="267" t="s">
        <v>74</v>
      </c>
      <c r="E32" s="269">
        <v>1.0</v>
      </c>
      <c r="F32" s="270"/>
      <c r="G32" s="269">
        <v>1.0</v>
      </c>
      <c r="H32" s="270"/>
      <c r="I32" s="312" t="str">
        <f>_xlfn.NORM.DIST(0,VLOOKUP($D28,ratings,2,0)-VLOOKUP($D32,ratings,2,0),$A$1,1)*$G32*$G28+_xlfn.NORM.DIST(0,VLOOKUP($D27,ratings,2,0)-VLOOKUP($D32,ratings,2,0),$A$1,1)*$G32*$G27+_xlfn.NORM.DIST(0,VLOOKUP($D26,ratings,2,0)-VLOOKUP($D32,ratings,2,0),$A$1,1)*$G32*$G26+_xlfn.NORM.DIST(0,VLOOKUP($D29,ratings,2,0)-VLOOKUP($D32,ratings,2,0),$A$1,1)*$G32*$G29</f>
        <v>#N/A</v>
      </c>
      <c r="J32" s="270"/>
      <c r="K32" s="313" t="str">
        <f>_xlfn.NORM.DIST(0,VLOOKUP($D24,ratings,2,0)-VLOOKUP($D32,ratings,2,0),$A$1,1)*$I32*$I24+_xlfn.NORM.DIST(0,VLOOKUP($D23,ratings,2,0)-VLOOKUP($D32,ratings,2,0),$A$1,1)*$I32*$I23+_xlfn.NORM.DIST(0,VLOOKUP($D22,ratings,2,0)-VLOOKUP($D32,ratings,2,0),$A$1,1)*$I32*$I22+_xlfn.NORM.DIST(0,VLOOKUP($D21,ratings,2,0)-VLOOKUP($D32,ratings,2,0),$A$1,1)*$I32*$I21+_xlfn.NORM.DIST(0,VLOOKUP($D20,ratings,2,0)-VLOOKUP($D32,ratings,2,0),$A$1,1)*$I32*$I20+_xlfn.NORM.DIST(0,VLOOKUP($D19,ratings,2,0)-VLOOKUP($D32,ratings,2,0),$A$1,1)*$I32*$I19+_xlfn.NORM.DIST(0,VLOOKUP($D18,ratings,2,0)-VLOOKUP($D32,ratings,2,0),$A$1,1)*$I32*$I18+_xlfn.NORM.DIST(0,VLOOKUP($D25,ratings,2,0)-VLOOKUP($D32,ratings,2,0),$A$1,1)*$I32*$I25</f>
        <v>#N/A</v>
      </c>
      <c r="L32" s="270"/>
      <c r="M32" s="314" t="str">
        <f>_xlfn.NORM.DIST(0,VLOOKUP($D15,ratings,2,0)-VLOOKUP($D32,ratings,2,0),$A$1,1)*$K32*$K15+_xlfn.NORM.DIST(0,VLOOKUP($D16,ratings,2,0)-VLOOKUP($D32,ratings,2,0),$A$1,1)*$K32*$K16+_xlfn.NORM.DIST(0,VLOOKUP($D14,ratings,2,0)-VLOOKUP($D32,ratings,2,0),$A$1,1)*$K32*$K14+_xlfn.NORM.DIST(0,VLOOKUP($D13,ratings,2,0)-VLOOKUP($D32,ratings,2,0),$A$1,1)*$K32*$K13+_xlfn.NORM.DIST(0,VLOOKUP($D12,ratings,2,0)-VLOOKUP($D32,ratings,2,0),$A$1,1)*$K32*$K12+_xlfn.NORM.DIST(0,VLOOKUP($D11,ratings,2,0)-VLOOKUP($D32,ratings,2,0),$A$1,1)*$K32*$K11+_xlfn.NORM.DIST(0,VLOOKUP($D10,ratings,2,0)-VLOOKUP($D32,ratings,2,0),$A$1,1)*$K32*$K10+_xlfn.NORM.DIST(0,VLOOKUP($D9,ratings,2,0)-VLOOKUP($D32,ratings,2,0),$A$1,1)*$K32*$K9+_xlfn.NORM.DIST(0,VLOOKUP($D8,ratings,2,0)-VLOOKUP($D32,ratings,2,0),$A$1,1)*$K32*$K8+_xlfn.NORM.DIST(0,VLOOKUP($D7,ratings,2,0)-VLOOKUP($D32,ratings,2,0),$A$1,1)*$K32*$K7+_xlfn.NORM.DIST(0,VLOOKUP($D6,ratings,2,0)-VLOOKUP($D32,ratings,2,0),$A$1,1)*$K32*$K6+_xlfn.NORM.DIST(0,VLOOKUP($D5,ratings,2,0)-VLOOKUP($D32,ratings,2,0),$A$1,1)*$K32*$K5+_xlfn.NORM.DIST(0,VLOOKUP($D4,ratings,2,0)-VLOOKUP($D32,ratings,2,0),$A$1,1)*$K32*$K4+_xlfn.NORM.DIST(0,VLOOKUP($D3,ratings,2,0)-VLOOKUP($D32,ratings,2,0),$A$1,1)*$K32*$K3+_xlfn.NORM.DIST(0,VLOOKUP($D2,ratings,2,0)-VLOOKUP($D32,ratings,2,0),$A$1,1)*$K32*$K2+_xlfn.NORM.DIST(0,VLOOKUP($D17,ratings,2,0)-VLOOKUP($D32,ratings,2,0),$A$1,1)*$K32*$K17</f>
        <v>#N/A</v>
      </c>
      <c r="N32" s="270"/>
      <c r="O32" s="315" t="str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#N/A</v>
      </c>
      <c r="P32" s="275"/>
      <c r="Q32" s="267"/>
      <c r="R32" s="206" t="s">
        <v>665</v>
      </c>
      <c r="S32">
        <f>'Round of 64 (21)'!C32</f>
        <v>2</v>
      </c>
      <c r="T32" s="206" t="s">
        <v>666</v>
      </c>
      <c r="U32" s="206" t="str">
        <f>'Round of 64 (21)'!D32</f>
        <v>Houston</v>
      </c>
      <c r="V32" s="206" t="s">
        <v>667</v>
      </c>
      <c r="W32">
        <f>'Round of 64 (21)'!C33</f>
        <v>15</v>
      </c>
      <c r="X32" s="206" t="s">
        <v>666</v>
      </c>
      <c r="Y32" t="str">
        <f>'Round of 64 (21)'!D33</f>
        <v>Cleveland St</v>
      </c>
      <c r="Z32" s="206" t="s">
        <v>668</v>
      </c>
      <c r="AA32" t="str">
        <f>'Round of 64 (21)'!D32</f>
        <v>Houston</v>
      </c>
      <c r="AB32" s="206" t="s">
        <v>669</v>
      </c>
      <c r="AC32" t="str">
        <f>'Round of 64 (21)'!D33</f>
        <v>Cleveland St</v>
      </c>
      <c r="AD32" s="206" t="s">
        <v>670</v>
      </c>
      <c r="AE32" s="276" t="str">
        <f>ROUND('Round of 64 (21)'!E32*100,1)&amp;"%"</f>
        <v>100%</v>
      </c>
      <c r="AF32" s="277" t="s">
        <v>671</v>
      </c>
      <c r="AG32" s="264" t="str">
        <f>ROUND('Round of 64 (21)'!E33*100,1)&amp;"%"</f>
        <v>0%</v>
      </c>
      <c r="AH32" s="277" t="s">
        <v>672</v>
      </c>
      <c r="AI32" s="264" t="str">
        <f>ROUND('Round of 64 (21)'!G32*100,1)&amp;"%"</f>
        <v>100%</v>
      </c>
      <c r="AJ32" s="277" t="s">
        <v>673</v>
      </c>
      <c r="AK32" s="264" t="str">
        <f>ROUND('Round of 64 (21)'!G33*100,1)&amp;"%"</f>
        <v>#N/A</v>
      </c>
      <c r="AL32" s="277" t="s">
        <v>672</v>
      </c>
      <c r="AM32" s="264" t="str">
        <f>ROUND('Round of 64 (21)'!I32*100,1)&amp;"%"</f>
        <v>100%</v>
      </c>
      <c r="AN32" s="277" t="s">
        <v>674</v>
      </c>
      <c r="AO32" s="264" t="str">
        <f>ROUND('Round of 64 (21)'!I33*100,1)&amp;"%"</f>
        <v>#N/A</v>
      </c>
      <c r="AP32" s="277" t="s">
        <v>672</v>
      </c>
      <c r="AQ32" s="264" t="str">
        <f>ROUND('Round of 64 (21)'!K32*100,1)&amp;"%"</f>
        <v>0%</v>
      </c>
      <c r="AR32" s="277" t="s">
        <v>675</v>
      </c>
      <c r="AS32" s="264" t="str">
        <f>ROUND('Round of 64 (21)'!K33*100,1)&amp;"%"</f>
        <v>#N/A</v>
      </c>
      <c r="AT32" s="277" t="s">
        <v>672</v>
      </c>
      <c r="AU32" s="264" t="str">
        <f>ROUND('Round of 64 (21)'!M32*100,1)&amp;"%"</f>
        <v>0%</v>
      </c>
      <c r="AV32" s="277" t="s">
        <v>676</v>
      </c>
      <c r="AW32" s="264" t="str">
        <f>ROUND('Round of 64 (21)'!M33*100,1)&amp;"%"</f>
        <v>#N/A</v>
      </c>
      <c r="AX32" s="277" t="s">
        <v>672</v>
      </c>
      <c r="AY32" s="264" t="str">
        <f>ROUND('Round of 64 (21)'!O32*100,1)&amp;"%"</f>
        <v>#N/A</v>
      </c>
      <c r="AZ32" s="277" t="s">
        <v>677</v>
      </c>
      <c r="BA32" s="264" t="str">
        <f>ROUND('Round of 64 (21)'!O33*100,1)&amp;"%"</f>
        <v>#N/A</v>
      </c>
      <c r="BB32" s="277" t="s">
        <v>678</v>
      </c>
      <c r="BC32" s="264" t="str">
        <f>CONCATENATE(R32:BB32)</f>
        <v>#N/A</v>
      </c>
      <c r="BD32">
        <f t="shared" ref="BD32:BE32" si="31">C32</f>
        <v>2</v>
      </c>
      <c r="BE32" t="str">
        <f t="shared" si="31"/>
        <v>Houston</v>
      </c>
      <c r="BF32" t="str">
        <f>VLOOKUP($BE33,ratings,2,0)-VLOOKUP($BE32,ratings,2,0)</f>
        <v>#N/A</v>
      </c>
      <c r="BG32" t="str">
        <f>VLOOKUP($BE33,ratings20,3,0)+VLOOKUP($BE32,ratings20,3,0)-148.5</f>
        <v>#N/A</v>
      </c>
      <c r="BH32" s="278" t="str">
        <f>(BG32/2)+(BF33/2)</f>
        <v>#N/A</v>
      </c>
    </row>
    <row r="33" ht="14.25" customHeight="1">
      <c r="B33" s="267" t="s">
        <v>26</v>
      </c>
      <c r="C33" s="291">
        <v>15.0</v>
      </c>
      <c r="D33" s="292" t="s">
        <v>684</v>
      </c>
      <c r="E33" s="294">
        <v>0.0</v>
      </c>
      <c r="F33" s="270"/>
      <c r="G33" s="294" t="str">
        <f>_xlfn.NORM.DIST(0,VLOOKUP(D31,ratings,2,0)-VLOOKUP(D33,ratings,2,0),$A$1,1)*E33*E31+_xlfn.NORM.DIST(0,VLOOKUP(D30,ratings,2,0)-VLOOKUP(D33,ratings,2,0),$A$1,1)*E33*E30</f>
        <v>#N/A</v>
      </c>
      <c r="H33" s="270"/>
      <c r="I33" s="294" t="str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#N/A</v>
      </c>
      <c r="J33" s="295"/>
      <c r="K33" s="294" t="str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#N/A</v>
      </c>
      <c r="L33" s="270"/>
      <c r="M33" s="294" t="str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#N/A</v>
      </c>
      <c r="N33" s="270"/>
      <c r="O33" s="294" t="str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#N/A</v>
      </c>
      <c r="P33" s="275"/>
      <c r="Q33" s="267"/>
      <c r="R33" s="206" t="s">
        <v>665</v>
      </c>
      <c r="S33">
        <f>'Round of 64 (21)'!C33</f>
        <v>15</v>
      </c>
      <c r="T33" s="206" t="s">
        <v>666</v>
      </c>
      <c r="U33" s="206" t="str">
        <f>'Round of 64 (21)'!D33</f>
        <v>Cleveland St</v>
      </c>
      <c r="V33" s="206" t="s">
        <v>667</v>
      </c>
      <c r="W33">
        <f>'Round of 64 (21)'!C34</f>
        <v>1</v>
      </c>
      <c r="X33" s="206" t="s">
        <v>666</v>
      </c>
      <c r="Y33" t="str">
        <f>'Round of 64 (21)'!D34</f>
        <v>Michigan</v>
      </c>
      <c r="Z33" s="206" t="s">
        <v>668</v>
      </c>
      <c r="AA33" t="str">
        <f>'Round of 64 (21)'!D33</f>
        <v>Cleveland St</v>
      </c>
      <c r="AB33" s="206" t="s">
        <v>669</v>
      </c>
      <c r="AC33" t="str">
        <f>'Round of 64 (21)'!D34</f>
        <v>Michigan</v>
      </c>
      <c r="AD33" s="206" t="s">
        <v>670</v>
      </c>
      <c r="AE33" s="276" t="str">
        <f>ROUND('Round of 64 (21)'!E33*100,1)&amp;"%"</f>
        <v>0%</v>
      </c>
      <c r="AF33" s="277" t="s">
        <v>671</v>
      </c>
      <c r="AG33" s="264" t="str">
        <f>ROUND('Round of 64 (21)'!E34*100,1)&amp;"%"</f>
        <v>100%</v>
      </c>
      <c r="AH33" s="277" t="s">
        <v>672</v>
      </c>
      <c r="AI33" s="264" t="str">
        <f>ROUND('Round of 64 (21)'!G33*100,1)&amp;"%"</f>
        <v>#N/A</v>
      </c>
      <c r="AJ33" s="277" t="s">
        <v>673</v>
      </c>
      <c r="AK33" s="264" t="str">
        <f>ROUND('Round of 64 (21)'!G34*100,1)&amp;"%"</f>
        <v>100%</v>
      </c>
      <c r="AL33" s="277" t="s">
        <v>672</v>
      </c>
      <c r="AM33" s="264" t="str">
        <f>ROUND('Round of 64 (21)'!I33*100,1)&amp;"%"</f>
        <v>#N/A</v>
      </c>
      <c r="AN33" s="277" t="s">
        <v>674</v>
      </c>
      <c r="AO33" s="264" t="str">
        <f>ROUND('Round of 64 (21)'!I34*100,1)&amp;"%"</f>
        <v>100%</v>
      </c>
      <c r="AP33" s="277" t="s">
        <v>672</v>
      </c>
      <c r="AQ33" s="264" t="str">
        <f>ROUND('Round of 64 (21)'!K33*100,1)&amp;"%"</f>
        <v>#N/A</v>
      </c>
      <c r="AR33" s="277" t="s">
        <v>675</v>
      </c>
      <c r="AS33" s="264" t="str">
        <f>ROUND('Round of 64 (21)'!K34*100,1)&amp;"%"</f>
        <v>0%</v>
      </c>
      <c r="AT33" s="277" t="s">
        <v>672</v>
      </c>
      <c r="AU33" s="264" t="str">
        <f>ROUND('Round of 64 (21)'!M33*100,1)&amp;"%"</f>
        <v>#N/A</v>
      </c>
      <c r="AV33" s="277" t="s">
        <v>676</v>
      </c>
      <c r="AW33" s="264" t="str">
        <f>ROUND('Round of 64 (21)'!M34*100,1)&amp;"%"</f>
        <v>#N/A</v>
      </c>
      <c r="AX33" s="277" t="s">
        <v>672</v>
      </c>
      <c r="AY33" s="264" t="str">
        <f>ROUND('Round of 64 (21)'!O33*100,1)&amp;"%"</f>
        <v>#N/A</v>
      </c>
      <c r="AZ33" s="277" t="s">
        <v>677</v>
      </c>
      <c r="BA33" s="264" t="str">
        <f>ROUND('Round of 64 (21)'!O34*100,1)&amp;"%"</f>
        <v>#N/A</v>
      </c>
      <c r="BB33" s="277" t="s">
        <v>678</v>
      </c>
      <c r="BC33" s="264"/>
      <c r="BD33">
        <f t="shared" ref="BD33:BE33" si="32">C33</f>
        <v>15</v>
      </c>
      <c r="BE33" s="283" t="str">
        <f t="shared" si="32"/>
        <v>Cleveland St</v>
      </c>
      <c r="BF33" s="283" t="str">
        <f>VLOOKUP(BE32,ratings,2,0)-VLOOKUP(BE33,ratings,2,0)</f>
        <v>#N/A</v>
      </c>
      <c r="BG33" s="283"/>
      <c r="BH33" s="284" t="str">
        <f>(BG32/2)+(BF32/2)</f>
        <v>#N/A</v>
      </c>
    </row>
    <row r="34" ht="14.25" customHeight="1">
      <c r="A34" s="316" t="s">
        <v>39</v>
      </c>
      <c r="B34" s="267" t="s">
        <v>28</v>
      </c>
      <c r="C34" s="268">
        <v>1.0</v>
      </c>
      <c r="D34" s="267" t="s">
        <v>24</v>
      </c>
      <c r="E34" s="269">
        <v>1.0</v>
      </c>
      <c r="F34" s="270"/>
      <c r="G34" s="269">
        <v>1.0</v>
      </c>
      <c r="H34" s="270"/>
      <c r="I34" s="317" t="str">
        <f>_xlfn.NORM.DIST(0,VLOOKUP($D38,ratings,2,0)-VLOOKUP($D34,ratings,2,0),$A$1,1)*$G34*$G38+_xlfn.NORM.DIST(0,VLOOKUP($D39,ratings,2,0)-VLOOKUP($D34,ratings,2,0),$A$1,1)*$G34*$G39+_xlfn.NORM.DIST(0,VLOOKUP($D40,ratings,2,0)-VLOOKUP($D34,ratings,2,0),$A$1,1)*$G34*$G40+_xlfn.NORM.DIST(0,VLOOKUP($D41,ratings,2,0)-VLOOKUP($D34,ratings,2,0),$A$1,1)*$G34*$G41</f>
        <v>#N/A</v>
      </c>
      <c r="J34" s="270"/>
      <c r="K34" s="318" t="str">
        <f>_xlfn.NORM.DIST(0,VLOOKUP($D42,ratings,2,0)-VLOOKUP($D34,ratings,2,0),$A$1,1)*$I34*$I42+_xlfn.NORM.DIST(0,VLOOKUP($D43,ratings,2,0)-VLOOKUP($D34,ratings,2,0),$A$1,1)*$I34*$I43+_xlfn.NORM.DIST(0,VLOOKUP($D44,ratings,2,0)-VLOOKUP($D34,ratings,2,0),$A$1,1)*$I34*$I44+_xlfn.NORM.DIST(0,VLOOKUP($D45,ratings,2,0)-VLOOKUP($D34,ratings,2,0),$A$1,1)*$I34*$I45+_xlfn.NORM.DIST(0,VLOOKUP($D46,ratings,2,0)-VLOOKUP($D34,ratings,2,0),$A$1,1)*$I34*$I46+_xlfn.NORM.DIST(0,VLOOKUP($D47,ratings,2,0)-VLOOKUP($D34,ratings,2,0),$A$1,1)*$I34*$I47+_xlfn.NORM.DIST(0,VLOOKUP($D48,ratings,2,0)-VLOOKUP($D34,ratings,2,0),$A$1,1)*$I34*$I48+_xlfn.NORM.DIST(0,VLOOKUP($D49,ratings,2,0)-VLOOKUP($D34,ratings,2,0),$A$1,1)*$I34*$I49</f>
        <v>#N/A</v>
      </c>
      <c r="L34" s="270"/>
      <c r="M34" s="319" t="str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#N/A</v>
      </c>
      <c r="N34" s="270"/>
      <c r="O34" s="320" t="str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#N/A</v>
      </c>
      <c r="P34" s="275"/>
      <c r="Q34" s="267"/>
      <c r="R34" s="206" t="s">
        <v>665</v>
      </c>
      <c r="S34">
        <f>'Round of 64 (21)'!C34</f>
        <v>1</v>
      </c>
      <c r="T34" s="206" t="s">
        <v>666</v>
      </c>
      <c r="U34" s="206" t="str">
        <f>'Round of 64 (21)'!D34</f>
        <v>Michigan</v>
      </c>
      <c r="V34" s="206" t="s">
        <v>667</v>
      </c>
      <c r="W34">
        <f>'Round of 64 (21)'!C35</f>
        <v>16</v>
      </c>
      <c r="X34" s="206" t="s">
        <v>666</v>
      </c>
      <c r="Y34" t="str">
        <f>'Round of 64 (21)'!D35</f>
        <v>Texas Southern</v>
      </c>
      <c r="Z34" s="206" t="s">
        <v>668</v>
      </c>
      <c r="AA34" t="str">
        <f>'Round of 64 (21)'!D34</f>
        <v>Michigan</v>
      </c>
      <c r="AB34" s="206" t="s">
        <v>669</v>
      </c>
      <c r="AC34" t="str">
        <f>'Round of 64 (21)'!D35</f>
        <v>Texas Southern</v>
      </c>
      <c r="AD34" s="206" t="s">
        <v>670</v>
      </c>
      <c r="AE34" s="276" t="str">
        <f>ROUND('Round of 64 (21)'!E34*100,1)&amp;"%"</f>
        <v>100%</v>
      </c>
      <c r="AF34" s="277" t="s">
        <v>671</v>
      </c>
      <c r="AG34" s="264" t="str">
        <f>ROUND('Round of 64 (21)'!E35*100,1)&amp;"%"</f>
        <v>0%</v>
      </c>
      <c r="AH34" s="277" t="s">
        <v>672</v>
      </c>
      <c r="AI34" s="264" t="str">
        <f>ROUND('Round of 64 (21)'!G34*100,1)&amp;"%"</f>
        <v>100%</v>
      </c>
      <c r="AJ34" s="277" t="s">
        <v>673</v>
      </c>
      <c r="AK34" s="264" t="str">
        <f>ROUND('Round of 64 (21)'!G35*100,1)&amp;"%"</f>
        <v>#N/A</v>
      </c>
      <c r="AL34" s="277" t="s">
        <v>672</v>
      </c>
      <c r="AM34" s="264" t="str">
        <f>ROUND('Round of 64 (21)'!I34*100,1)&amp;"%"</f>
        <v>100%</v>
      </c>
      <c r="AN34" s="277" t="s">
        <v>674</v>
      </c>
      <c r="AO34" s="264" t="str">
        <f>ROUND('Round of 64 (21)'!I35*100,1)&amp;"%"</f>
        <v>#N/A</v>
      </c>
      <c r="AP34" s="277" t="s">
        <v>672</v>
      </c>
      <c r="AQ34" s="264" t="str">
        <f>ROUND('Round of 64 (21)'!K34*100,1)&amp;"%"</f>
        <v>0%</v>
      </c>
      <c r="AR34" s="277" t="s">
        <v>675</v>
      </c>
      <c r="AS34" s="264" t="str">
        <f>ROUND('Round of 64 (21)'!K35*100,1)&amp;"%"</f>
        <v>#N/A</v>
      </c>
      <c r="AT34" s="277" t="s">
        <v>672</v>
      </c>
      <c r="AU34" s="264" t="str">
        <f>ROUND('Round of 64 (21)'!M34*100,1)&amp;"%"</f>
        <v>#N/A</v>
      </c>
      <c r="AV34" s="277" t="s">
        <v>676</v>
      </c>
      <c r="AW34" s="264" t="str">
        <f>ROUND('Round of 64 (21)'!M35*100,1)&amp;"%"</f>
        <v>#N/A</v>
      </c>
      <c r="AX34" s="277" t="s">
        <v>672</v>
      </c>
      <c r="AY34" s="264" t="str">
        <f>ROUND('Round of 64 (21)'!O34*100,1)&amp;"%"</f>
        <v>#N/A</v>
      </c>
      <c r="AZ34" s="277" t="s">
        <v>677</v>
      </c>
      <c r="BA34" s="264" t="str">
        <f>ROUND('Round of 64 (21)'!O35*100,1)&amp;"%"</f>
        <v>#N/A</v>
      </c>
      <c r="BB34" s="277" t="s">
        <v>678</v>
      </c>
      <c r="BC34" s="264" t="str">
        <f>CONCATENATE(R34:BB34)</f>
        <v>#N/A</v>
      </c>
      <c r="BD34">
        <f t="shared" ref="BD34:BE34" si="33">C34</f>
        <v>1</v>
      </c>
      <c r="BE34" t="str">
        <f t="shared" si="33"/>
        <v>Michigan</v>
      </c>
      <c r="BF34" t="str">
        <f>VLOOKUP($BE35,ratings,2,0)-VLOOKUP($BE34,ratings,2,0)</f>
        <v>#N/A</v>
      </c>
      <c r="BG34" t="str">
        <f>VLOOKUP($BE35,ratings20,3,0)+VLOOKUP($BE34,ratings20,3,0)-148.5</f>
        <v>#N/A</v>
      </c>
      <c r="BH34" s="278" t="str">
        <f>(BG34/2)+(BF35/2)</f>
        <v>#N/A</v>
      </c>
    </row>
    <row r="35" ht="14.25" customHeight="1">
      <c r="B35" s="267" t="s">
        <v>28</v>
      </c>
      <c r="C35" s="279">
        <v>16.0</v>
      </c>
      <c r="D35" s="321" t="s">
        <v>316</v>
      </c>
      <c r="E35" s="281">
        <v>0.0</v>
      </c>
      <c r="F35" s="270"/>
      <c r="G35" s="281" t="str">
        <f>_xlfn.NORM.DIST(0,VLOOKUP(D37,ratings,2,0)-VLOOKUP(D35,ratings,2,0),$A$1,1)*E35*E37+_xlfn.NORM.DIST(0,VLOOKUP(D36,ratings,2,0)-VLOOKUP(D35,ratings,2,0),$A$1,1)*E35*E36</f>
        <v>#N/A</v>
      </c>
      <c r="H35" s="270"/>
      <c r="I35" s="281" t="str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#N/A</v>
      </c>
      <c r="J35" s="282"/>
      <c r="K35" s="281" t="str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#N/A</v>
      </c>
      <c r="L35" s="270"/>
      <c r="M35" s="281" t="str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#N/A</v>
      </c>
      <c r="N35" s="270"/>
      <c r="O35" s="281" t="str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#N/A</v>
      </c>
      <c r="P35" s="275"/>
      <c r="Q35" s="267"/>
      <c r="R35" s="206" t="s">
        <v>665</v>
      </c>
      <c r="S35">
        <f>'Round of 64 (21)'!C35</f>
        <v>16</v>
      </c>
      <c r="T35" s="206" t="s">
        <v>666</v>
      </c>
      <c r="U35" s="206" t="str">
        <f>'Round of 64 (21)'!D35</f>
        <v>Texas Southern</v>
      </c>
      <c r="V35" s="206" t="s">
        <v>667</v>
      </c>
      <c r="W35">
        <f>'Round of 64 (21)'!C36</f>
        <v>8</v>
      </c>
      <c r="X35" s="206" t="s">
        <v>666</v>
      </c>
      <c r="Y35" t="str">
        <f>'Round of 64 (21)'!D36</f>
        <v>LSU</v>
      </c>
      <c r="Z35" s="206" t="s">
        <v>668</v>
      </c>
      <c r="AA35" t="str">
        <f>'Round of 64 (21)'!D35</f>
        <v>Texas Southern</v>
      </c>
      <c r="AB35" s="206" t="s">
        <v>669</v>
      </c>
      <c r="AC35" t="str">
        <f>'Round of 64 (21)'!D36</f>
        <v>LSU</v>
      </c>
      <c r="AD35" s="206" t="s">
        <v>670</v>
      </c>
      <c r="AE35" s="276" t="str">
        <f>ROUND('Round of 64 (21)'!E35*100,1)&amp;"%"</f>
        <v>0%</v>
      </c>
      <c r="AF35" s="277" t="s">
        <v>671</v>
      </c>
      <c r="AG35" s="264" t="str">
        <f>ROUND('Round of 64 (21)'!E36*100,1)&amp;"%"</f>
        <v>100%</v>
      </c>
      <c r="AH35" s="277" t="s">
        <v>672</v>
      </c>
      <c r="AI35" s="264" t="str">
        <f>ROUND('Round of 64 (21)'!G35*100,1)&amp;"%"</f>
        <v>#N/A</v>
      </c>
      <c r="AJ35" s="277" t="s">
        <v>673</v>
      </c>
      <c r="AK35" s="264" t="str">
        <f>ROUND('Round of 64 (21)'!G36*100,1)&amp;"%"</f>
        <v>0%</v>
      </c>
      <c r="AL35" s="277" t="s">
        <v>672</v>
      </c>
      <c r="AM35" s="264" t="str">
        <f>ROUND('Round of 64 (21)'!I35*100,1)&amp;"%"</f>
        <v>#N/A</v>
      </c>
      <c r="AN35" s="277" t="s">
        <v>674</v>
      </c>
      <c r="AO35" s="264" t="str">
        <f>ROUND('Round of 64 (21)'!I36*100,1)&amp;"%"</f>
        <v>#N/A</v>
      </c>
      <c r="AP35" s="277" t="s">
        <v>672</v>
      </c>
      <c r="AQ35" s="264" t="str">
        <f>ROUND('Round of 64 (21)'!K35*100,1)&amp;"%"</f>
        <v>#N/A</v>
      </c>
      <c r="AR35" s="277" t="s">
        <v>675</v>
      </c>
      <c r="AS35" s="264" t="str">
        <f>ROUND('Round of 64 (21)'!K36*100,1)&amp;"%"</f>
        <v>#N/A</v>
      </c>
      <c r="AT35" s="277" t="s">
        <v>672</v>
      </c>
      <c r="AU35" s="264" t="str">
        <f>ROUND('Round of 64 (21)'!M35*100,1)&amp;"%"</f>
        <v>#N/A</v>
      </c>
      <c r="AV35" s="277" t="s">
        <v>676</v>
      </c>
      <c r="AW35" s="264" t="str">
        <f>ROUND('Round of 64 (21)'!M36*100,1)&amp;"%"</f>
        <v>#N/A</v>
      </c>
      <c r="AX35" s="277" t="s">
        <v>672</v>
      </c>
      <c r="AY35" s="264" t="str">
        <f>ROUND('Round of 64 (21)'!O35*100,1)&amp;"%"</f>
        <v>#N/A</v>
      </c>
      <c r="AZ35" s="277" t="s">
        <v>677</v>
      </c>
      <c r="BA35" s="264" t="str">
        <f>ROUND('Round of 64 (21)'!O36*100,1)&amp;"%"</f>
        <v>#N/A</v>
      </c>
      <c r="BB35" s="277" t="s">
        <v>678</v>
      </c>
      <c r="BC35" s="264"/>
      <c r="BD35">
        <f t="shared" ref="BD35:BE35" si="34">C35</f>
        <v>16</v>
      </c>
      <c r="BE35" s="283" t="str">
        <f t="shared" si="34"/>
        <v>Texas Southern</v>
      </c>
      <c r="BF35" s="283" t="str">
        <f>VLOOKUP(BE34,ratings,2,0)-VLOOKUP(BE35,ratings,2,0)</f>
        <v>#N/A</v>
      </c>
      <c r="BG35" s="283"/>
      <c r="BH35" s="284" t="str">
        <f>(BG34/2)+(BF34/2)</f>
        <v>#N/A</v>
      </c>
    </row>
    <row r="36" ht="14.25" customHeight="1">
      <c r="B36" s="267" t="s">
        <v>28</v>
      </c>
      <c r="C36" s="268">
        <v>8.0</v>
      </c>
      <c r="D36" s="267" t="s">
        <v>359</v>
      </c>
      <c r="E36" s="269">
        <v>1.0</v>
      </c>
      <c r="F36" s="270"/>
      <c r="G36" s="285">
        <v>0.0</v>
      </c>
      <c r="H36" s="270"/>
      <c r="I36" s="285" t="str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#N/A</v>
      </c>
      <c r="J36" s="270"/>
      <c r="K36" s="285" t="str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#N/A</v>
      </c>
      <c r="L36" s="270"/>
      <c r="M36" s="285" t="str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#N/A</v>
      </c>
      <c r="N36" s="270"/>
      <c r="O36" s="285" t="str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#N/A</v>
      </c>
      <c r="P36" s="275"/>
      <c r="Q36" s="267"/>
      <c r="R36" s="206" t="s">
        <v>665</v>
      </c>
      <c r="S36">
        <f>'Round of 64 (21)'!C36</f>
        <v>8</v>
      </c>
      <c r="T36" s="206" t="s">
        <v>666</v>
      </c>
      <c r="U36" s="206" t="str">
        <f>'Round of 64 (21)'!D36</f>
        <v>LSU</v>
      </c>
      <c r="V36" s="206" t="s">
        <v>667</v>
      </c>
      <c r="W36">
        <f>'Round of 64 (21)'!C37</f>
        <v>9</v>
      </c>
      <c r="X36" s="206" t="s">
        <v>666</v>
      </c>
      <c r="Y36" t="str">
        <f>'Round of 64 (21)'!D37</f>
        <v>St. Bonaventure</v>
      </c>
      <c r="Z36" s="206" t="s">
        <v>668</v>
      </c>
      <c r="AA36" t="str">
        <f>'Round of 64 (21)'!D36</f>
        <v>LSU</v>
      </c>
      <c r="AB36" s="206" t="s">
        <v>669</v>
      </c>
      <c r="AC36" t="str">
        <f>'Round of 64 (21)'!D37</f>
        <v>St. Bonaventure</v>
      </c>
      <c r="AD36" s="206" t="s">
        <v>670</v>
      </c>
      <c r="AE36" s="276" t="str">
        <f>ROUND('Round of 64 (21)'!E36*100,1)&amp;"%"</f>
        <v>100%</v>
      </c>
      <c r="AF36" s="277" t="s">
        <v>671</v>
      </c>
      <c r="AG36" s="264" t="str">
        <f>ROUND('Round of 64 (21)'!E37*100,1)&amp;"%"</f>
        <v>0%</v>
      </c>
      <c r="AH36" s="277" t="s">
        <v>672</v>
      </c>
      <c r="AI36" s="264" t="str">
        <f>ROUND('Round of 64 (21)'!G36*100,1)&amp;"%"</f>
        <v>0%</v>
      </c>
      <c r="AJ36" s="277" t="s">
        <v>673</v>
      </c>
      <c r="AK36" s="264" t="str">
        <f>ROUND('Round of 64 (21)'!G37*100,1)&amp;"%"</f>
        <v>#N/A</v>
      </c>
      <c r="AL36" s="277" t="s">
        <v>672</v>
      </c>
      <c r="AM36" s="264" t="str">
        <f>ROUND('Round of 64 (21)'!I36*100,1)&amp;"%"</f>
        <v>#N/A</v>
      </c>
      <c r="AN36" s="277" t="s">
        <v>674</v>
      </c>
      <c r="AO36" s="264" t="str">
        <f>ROUND('Round of 64 (21)'!I37*100,1)&amp;"%"</f>
        <v>#N/A</v>
      </c>
      <c r="AP36" s="277" t="s">
        <v>672</v>
      </c>
      <c r="AQ36" s="264" t="str">
        <f>ROUND('Round of 64 (21)'!K36*100,1)&amp;"%"</f>
        <v>#N/A</v>
      </c>
      <c r="AR36" s="277" t="s">
        <v>675</v>
      </c>
      <c r="AS36" s="264" t="str">
        <f>ROUND('Round of 64 (21)'!K37*100,1)&amp;"%"</f>
        <v>#N/A</v>
      </c>
      <c r="AT36" s="277" t="s">
        <v>672</v>
      </c>
      <c r="AU36" s="264" t="str">
        <f>ROUND('Round of 64 (21)'!M36*100,1)&amp;"%"</f>
        <v>#N/A</v>
      </c>
      <c r="AV36" s="277" t="s">
        <v>676</v>
      </c>
      <c r="AW36" s="264" t="str">
        <f>ROUND('Round of 64 (21)'!M37*100,1)&amp;"%"</f>
        <v>#N/A</v>
      </c>
      <c r="AX36" s="277" t="s">
        <v>672</v>
      </c>
      <c r="AY36" s="264" t="str">
        <f>ROUND('Round of 64 (21)'!O36*100,1)&amp;"%"</f>
        <v>#N/A</v>
      </c>
      <c r="AZ36" s="277" t="s">
        <v>677</v>
      </c>
      <c r="BA36" s="264" t="str">
        <f>ROUND('Round of 64 (21)'!O37*100,1)&amp;"%"</f>
        <v>#N/A</v>
      </c>
      <c r="BB36" s="277" t="s">
        <v>678</v>
      </c>
      <c r="BC36" s="264" t="str">
        <f>CONCATENATE(R36:BB36)</f>
        <v>#N/A</v>
      </c>
      <c r="BD36">
        <f t="shared" ref="BD36:BE36" si="35">C36</f>
        <v>8</v>
      </c>
      <c r="BE36" t="str">
        <f t="shared" si="35"/>
        <v>LSU</v>
      </c>
      <c r="BF36" t="str">
        <f>VLOOKUP($BE37,ratings,2,0)-VLOOKUP($BE36,ratings,2,0)</f>
        <v>#N/A</v>
      </c>
      <c r="BG36" t="str">
        <f>VLOOKUP($BE37,ratings20,3,0)+VLOOKUP($BE36,ratings20,3,0)-148.5</f>
        <v>#N/A</v>
      </c>
      <c r="BH36" s="278" t="str">
        <f>(BG36/2)+(BF37/2)</f>
        <v>#N/A</v>
      </c>
    </row>
    <row r="37" ht="14.25" customHeight="1">
      <c r="B37" s="267" t="s">
        <v>28</v>
      </c>
      <c r="C37" s="279">
        <v>9.0</v>
      </c>
      <c r="D37" s="280" t="s">
        <v>646</v>
      </c>
      <c r="E37" s="281">
        <v>0.0</v>
      </c>
      <c r="F37" s="270"/>
      <c r="G37" s="281" t="str">
        <f>_xlfn.NORM.DIST(0,VLOOKUP(D35,ratings,2,0)-VLOOKUP(D37,ratings,2,0),$A$1,1)*E37*E35+_xlfn.NORM.DIST(0,VLOOKUP(D34,ratings,2,0)-VLOOKUP(D37,ratings,2,0),$A$1,1)*E37*E34</f>
        <v>#N/A</v>
      </c>
      <c r="H37" s="270"/>
      <c r="I37" s="281" t="str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#N/A</v>
      </c>
      <c r="J37" s="282"/>
      <c r="K37" s="281" t="str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#N/A</v>
      </c>
      <c r="L37" s="270"/>
      <c r="M37" s="281" t="str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#N/A</v>
      </c>
      <c r="N37" s="270"/>
      <c r="O37" s="281" t="str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#N/A</v>
      </c>
      <c r="P37" s="275"/>
      <c r="Q37" s="267"/>
      <c r="R37" s="206" t="s">
        <v>665</v>
      </c>
      <c r="S37">
        <f>'Round of 64 (21)'!C37</f>
        <v>9</v>
      </c>
      <c r="T37" s="206" t="s">
        <v>666</v>
      </c>
      <c r="U37" s="206" t="str">
        <f>'Round of 64 (21)'!D37</f>
        <v>St. Bonaventure</v>
      </c>
      <c r="V37" s="206" t="s">
        <v>667</v>
      </c>
      <c r="W37">
        <f>'Round of 64 (21)'!C38</f>
        <v>5</v>
      </c>
      <c r="X37" s="206" t="s">
        <v>666</v>
      </c>
      <c r="Y37" t="str">
        <f>'Round of 64 (21)'!D38</f>
        <v>Colorado</v>
      </c>
      <c r="Z37" s="206" t="s">
        <v>668</v>
      </c>
      <c r="AA37" t="str">
        <f>'Round of 64 (21)'!D37</f>
        <v>St. Bonaventure</v>
      </c>
      <c r="AB37" s="206" t="s">
        <v>669</v>
      </c>
      <c r="AC37" t="str">
        <f>'Round of 64 (21)'!D38</f>
        <v>Colorado</v>
      </c>
      <c r="AD37" s="206" t="s">
        <v>670</v>
      </c>
      <c r="AE37" s="276" t="str">
        <f>ROUND('Round of 64 (21)'!E37*100,1)&amp;"%"</f>
        <v>0%</v>
      </c>
      <c r="AF37" s="277" t="s">
        <v>671</v>
      </c>
      <c r="AG37" s="264" t="str">
        <f>ROUND('Round of 64 (21)'!E38*100,1)&amp;"%"</f>
        <v>100%</v>
      </c>
      <c r="AH37" s="277" t="s">
        <v>672</v>
      </c>
      <c r="AI37" s="264" t="str">
        <f>ROUND('Round of 64 (21)'!G37*100,1)&amp;"%"</f>
        <v>#N/A</v>
      </c>
      <c r="AJ37" s="277" t="s">
        <v>673</v>
      </c>
      <c r="AK37" s="264" t="str">
        <f>ROUND('Round of 64 (21)'!G38*100,1)&amp;"%"</f>
        <v>0%</v>
      </c>
      <c r="AL37" s="277" t="s">
        <v>672</v>
      </c>
      <c r="AM37" s="264" t="str">
        <f>ROUND('Round of 64 (21)'!I37*100,1)&amp;"%"</f>
        <v>#N/A</v>
      </c>
      <c r="AN37" s="277" t="s">
        <v>674</v>
      </c>
      <c r="AO37" s="264" t="str">
        <f>ROUND('Round of 64 (21)'!I38*100,1)&amp;"%"</f>
        <v>#N/A</v>
      </c>
      <c r="AP37" s="277" t="s">
        <v>672</v>
      </c>
      <c r="AQ37" s="264" t="str">
        <f>ROUND('Round of 64 (21)'!K37*100,1)&amp;"%"</f>
        <v>#N/A</v>
      </c>
      <c r="AR37" s="277" t="s">
        <v>675</v>
      </c>
      <c r="AS37" s="264" t="str">
        <f>ROUND('Round of 64 (21)'!K38*100,1)&amp;"%"</f>
        <v>#N/A</v>
      </c>
      <c r="AT37" s="277" t="s">
        <v>672</v>
      </c>
      <c r="AU37" s="264" t="str">
        <f>ROUND('Round of 64 (21)'!M37*100,1)&amp;"%"</f>
        <v>#N/A</v>
      </c>
      <c r="AV37" s="277" t="s">
        <v>676</v>
      </c>
      <c r="AW37" s="264" t="str">
        <f>ROUND('Round of 64 (21)'!M38*100,1)&amp;"%"</f>
        <v>#N/A</v>
      </c>
      <c r="AX37" s="277" t="s">
        <v>672</v>
      </c>
      <c r="AY37" s="264" t="str">
        <f>ROUND('Round of 64 (21)'!O37*100,1)&amp;"%"</f>
        <v>#N/A</v>
      </c>
      <c r="AZ37" s="277" t="s">
        <v>677</v>
      </c>
      <c r="BA37" s="264" t="str">
        <f>ROUND('Round of 64 (21)'!O38*100,1)&amp;"%"</f>
        <v>#N/A</v>
      </c>
      <c r="BB37" s="277" t="s">
        <v>678</v>
      </c>
      <c r="BC37" s="264"/>
      <c r="BD37">
        <f t="shared" ref="BD37:BE37" si="36">C37</f>
        <v>9</v>
      </c>
      <c r="BE37" s="283" t="str">
        <f t="shared" si="36"/>
        <v>St. Bonaventure</v>
      </c>
      <c r="BF37" s="283" t="str">
        <f>VLOOKUP(BE36,ratings,2,0)-VLOOKUP(BE37,ratings,2,0)</f>
        <v>#N/A</v>
      </c>
      <c r="BG37" s="283"/>
      <c r="BH37" s="284" t="str">
        <f>(BG36/2)+(BF36/2)</f>
        <v>#N/A</v>
      </c>
    </row>
    <row r="38" ht="14.25" customHeight="1">
      <c r="B38" s="267" t="s">
        <v>28</v>
      </c>
      <c r="C38" s="268">
        <v>5.0</v>
      </c>
      <c r="D38" s="267" t="s">
        <v>396</v>
      </c>
      <c r="E38" s="269">
        <v>1.0</v>
      </c>
      <c r="F38" s="270"/>
      <c r="G38" s="285">
        <v>0.0</v>
      </c>
      <c r="H38" s="270"/>
      <c r="I38" s="285" t="str">
        <f>_xlfn.NORM.DIST(0,VLOOKUP($D34,ratings,2,0)-VLOOKUP($D38,ratings,2,0),$A$1,1)*$G38*$G34+_xlfn.NORM.DIST(0,VLOOKUP($D37,ratings,2,0)-VLOOKUP($D38,ratings,2,0),$A$1,1)*$G38*$G37+_xlfn.NORM.DIST(0,VLOOKUP($D36,ratings,2,0)-VLOOKUP($D38,ratings,2,0),$A$1,1)*$G38*$G36+_xlfn.NORM.DIST(0,VLOOKUP($D35,ratings,2,0)-VLOOKUP($D38,ratings,2,0),$A$1,1)*$G38*$G35</f>
        <v>#N/A</v>
      </c>
      <c r="J38" s="270"/>
      <c r="K38" s="285" t="str">
        <f>_xlfn.NORM.DIST(0,VLOOKUP($D46,ratings,2,0)-VLOOKUP($D38,ratings,2,0),$A$1,1)*$I38*$I46+_xlfn.NORM.DIST(0,VLOOKUP($D47,ratings,2,0)-VLOOKUP($D38,ratings,2,0),$A$1,1)*$I38*$I47+_xlfn.NORM.DIST(0,VLOOKUP($D48,ratings,2,0)-VLOOKUP($D38,ratings,2,0),$A$1,1)*$I38*$I48+_xlfn.NORM.DIST(0,VLOOKUP($D49,ratings,2,0)-VLOOKUP($D38,ratings,2,0),$A$1,1)*$I38*$I49+_xlfn.NORM.DIST(0,VLOOKUP($D42,ratings,2,0)-VLOOKUP($D38,ratings,2,0),$A$1,1)*$I38*$I42+_xlfn.NORM.DIST(0,VLOOKUP($D43,ratings,2,0)-VLOOKUP($D38,ratings,2,0),$A$1,1)*$I38*$I43+_xlfn.NORM.DIST(0,VLOOKUP($D44,ratings,2,0)-VLOOKUP($D38,ratings,2,0),$A$1,1)*$I38*$I44+_xlfn.NORM.DIST(0,VLOOKUP($D45,ratings,2,0)-VLOOKUP($D38,ratings,2,0),$A$1,1)*$I38*$I45</f>
        <v>#N/A</v>
      </c>
      <c r="L38" s="270"/>
      <c r="M38" s="285" t="str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#N/A</v>
      </c>
      <c r="N38" s="270"/>
      <c r="O38" s="285" t="str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#N/A</v>
      </c>
      <c r="P38" s="275"/>
      <c r="Q38" s="267"/>
      <c r="R38" s="206" t="s">
        <v>665</v>
      </c>
      <c r="S38">
        <f>'Round of 64 (21)'!C38</f>
        <v>5</v>
      </c>
      <c r="T38" s="206" t="s">
        <v>666</v>
      </c>
      <c r="U38" s="206" t="str">
        <f>'Round of 64 (21)'!D38</f>
        <v>Colorado</v>
      </c>
      <c r="V38" s="206" t="s">
        <v>667</v>
      </c>
      <c r="W38">
        <f>'Round of 64 (21)'!C39</f>
        <v>12</v>
      </c>
      <c r="X38" s="206" t="s">
        <v>666</v>
      </c>
      <c r="Y38" t="str">
        <f>'Round of 64 (21)'!D39</f>
        <v>Georgetown</v>
      </c>
      <c r="Z38" s="206" t="s">
        <v>668</v>
      </c>
      <c r="AA38" t="str">
        <f>'Round of 64 (21)'!D38</f>
        <v>Colorado</v>
      </c>
      <c r="AB38" s="206" t="s">
        <v>669</v>
      </c>
      <c r="AC38" t="str">
        <f>'Round of 64 (21)'!D39</f>
        <v>Georgetown</v>
      </c>
      <c r="AD38" s="206" t="s">
        <v>670</v>
      </c>
      <c r="AE38" s="276" t="str">
        <f>ROUND('Round of 64 (21)'!E38*100,1)&amp;"%"</f>
        <v>100%</v>
      </c>
      <c r="AF38" s="277" t="s">
        <v>671</v>
      </c>
      <c r="AG38" s="264" t="str">
        <f>ROUND('Round of 64 (21)'!E39*100,1)&amp;"%"</f>
        <v>0%</v>
      </c>
      <c r="AH38" s="277" t="s">
        <v>672</v>
      </c>
      <c r="AI38" s="264" t="str">
        <f>ROUND('Round of 64 (21)'!G38*100,1)&amp;"%"</f>
        <v>0%</v>
      </c>
      <c r="AJ38" s="277" t="s">
        <v>673</v>
      </c>
      <c r="AK38" s="264" t="str">
        <f>ROUND('Round of 64 (21)'!G39*100,1)&amp;"%"</f>
        <v>#N/A</v>
      </c>
      <c r="AL38" s="277" t="s">
        <v>672</v>
      </c>
      <c r="AM38" s="264" t="str">
        <f>ROUND('Round of 64 (21)'!I38*100,1)&amp;"%"</f>
        <v>#N/A</v>
      </c>
      <c r="AN38" s="277" t="s">
        <v>674</v>
      </c>
      <c r="AO38" s="264" t="str">
        <f>ROUND('Round of 64 (21)'!I39*100,1)&amp;"%"</f>
        <v>#N/A</v>
      </c>
      <c r="AP38" s="277" t="s">
        <v>672</v>
      </c>
      <c r="AQ38" s="264" t="str">
        <f>ROUND('Round of 64 (21)'!K38*100,1)&amp;"%"</f>
        <v>#N/A</v>
      </c>
      <c r="AR38" s="277" t="s">
        <v>675</v>
      </c>
      <c r="AS38" s="264" t="str">
        <f>ROUND('Round of 64 (21)'!K39*100,1)&amp;"%"</f>
        <v>#N/A</v>
      </c>
      <c r="AT38" s="277" t="s">
        <v>672</v>
      </c>
      <c r="AU38" s="264" t="str">
        <f>ROUND('Round of 64 (21)'!M38*100,1)&amp;"%"</f>
        <v>#N/A</v>
      </c>
      <c r="AV38" s="277" t="s">
        <v>676</v>
      </c>
      <c r="AW38" s="264" t="str">
        <f>ROUND('Round of 64 (21)'!M39*100,1)&amp;"%"</f>
        <v>#N/A</v>
      </c>
      <c r="AX38" s="277" t="s">
        <v>672</v>
      </c>
      <c r="AY38" s="264" t="str">
        <f>ROUND('Round of 64 (21)'!O38*100,1)&amp;"%"</f>
        <v>#N/A</v>
      </c>
      <c r="AZ38" s="277" t="s">
        <v>677</v>
      </c>
      <c r="BA38" s="264" t="str">
        <f>ROUND('Round of 64 (21)'!O39*100,1)&amp;"%"</f>
        <v>#N/A</v>
      </c>
      <c r="BB38" s="277" t="s">
        <v>678</v>
      </c>
      <c r="BC38" s="264" t="str">
        <f>CONCATENATE(R38:BB38)</f>
        <v>#N/A</v>
      </c>
      <c r="BD38">
        <f t="shared" ref="BD38:BE38" si="37">C38</f>
        <v>5</v>
      </c>
      <c r="BE38" t="str">
        <f t="shared" si="37"/>
        <v>Colorado</v>
      </c>
      <c r="BF38" t="str">
        <f>VLOOKUP($BE39,ratings,2,0)-VLOOKUP($BE38,ratings,2,0)</f>
        <v>#N/A</v>
      </c>
      <c r="BG38" t="str">
        <f>VLOOKUP($BE39,ratings20,3,0)+VLOOKUP($BE38,ratings20,3,0)-148.5</f>
        <v>#N/A</v>
      </c>
      <c r="BH38" s="278" t="str">
        <f>(BG38/2)+(BF39/2)</f>
        <v>#N/A</v>
      </c>
    </row>
    <row r="39" ht="14.25" customHeight="1">
      <c r="B39" s="267" t="s">
        <v>28</v>
      </c>
      <c r="C39" s="279">
        <v>12.0</v>
      </c>
      <c r="D39" s="280" t="s">
        <v>507</v>
      </c>
      <c r="E39" s="281">
        <v>0.0</v>
      </c>
      <c r="F39" s="270"/>
      <c r="G39" s="281" t="str">
        <f>_xlfn.NORM.DIST(0,VLOOKUP(D41,ratings,2,0)-VLOOKUP(D39,ratings,2,0),$A$1,1)*E39*E41+_xlfn.NORM.DIST(0,VLOOKUP(D40,ratings,2,0)-VLOOKUP(D39,ratings,2,0),$A$1,1)*E39*E40</f>
        <v>#N/A</v>
      </c>
      <c r="H39" s="270"/>
      <c r="I39" s="281" t="str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#N/A</v>
      </c>
      <c r="J39" s="282"/>
      <c r="K39" s="281" t="str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#N/A</v>
      </c>
      <c r="L39" s="270"/>
      <c r="M39" s="281" t="str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#N/A</v>
      </c>
      <c r="N39" s="270"/>
      <c r="O39" s="281" t="str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#N/A</v>
      </c>
      <c r="P39" s="275"/>
      <c r="Q39" s="267"/>
      <c r="R39" s="206" t="s">
        <v>665</v>
      </c>
      <c r="S39">
        <f>'Round of 64 (21)'!C39</f>
        <v>12</v>
      </c>
      <c r="T39" s="206" t="s">
        <v>666</v>
      </c>
      <c r="U39" s="206" t="str">
        <f>'Round of 64 (21)'!D39</f>
        <v>Georgetown</v>
      </c>
      <c r="V39" s="206" t="s">
        <v>667</v>
      </c>
      <c r="W39">
        <f>'Round of 64 (21)'!C40</f>
        <v>4</v>
      </c>
      <c r="X39" s="206" t="s">
        <v>666</v>
      </c>
      <c r="Y39" t="str">
        <f>'Round of 64 (21)'!D40</f>
        <v>Florida St</v>
      </c>
      <c r="Z39" s="206" t="s">
        <v>668</v>
      </c>
      <c r="AA39" t="str">
        <f>'Round of 64 (21)'!D39</f>
        <v>Georgetown</v>
      </c>
      <c r="AB39" s="206" t="s">
        <v>669</v>
      </c>
      <c r="AC39" t="str">
        <f>'Round of 64 (21)'!D40</f>
        <v>Florida St</v>
      </c>
      <c r="AD39" s="206" t="s">
        <v>670</v>
      </c>
      <c r="AE39" s="276" t="str">
        <f>ROUND('Round of 64 (21)'!E39*100,1)&amp;"%"</f>
        <v>0%</v>
      </c>
      <c r="AF39" s="277" t="s">
        <v>671</v>
      </c>
      <c r="AG39" s="264" t="str">
        <f>ROUND('Round of 64 (21)'!E40*100,1)&amp;"%"</f>
        <v>100%</v>
      </c>
      <c r="AH39" s="277" t="s">
        <v>672</v>
      </c>
      <c r="AI39" s="264" t="str">
        <f>ROUND('Round of 64 (21)'!G39*100,1)&amp;"%"</f>
        <v>#N/A</v>
      </c>
      <c r="AJ39" s="277" t="s">
        <v>673</v>
      </c>
      <c r="AK39" s="264" t="str">
        <f>ROUND('Round of 64 (21)'!G40*100,1)&amp;"%"</f>
        <v>100%</v>
      </c>
      <c r="AL39" s="277" t="s">
        <v>672</v>
      </c>
      <c r="AM39" s="264" t="str">
        <f>ROUND('Round of 64 (21)'!I39*100,1)&amp;"%"</f>
        <v>#N/A</v>
      </c>
      <c r="AN39" s="277" t="s">
        <v>674</v>
      </c>
      <c r="AO39" s="264" t="str">
        <f>ROUND('Round of 64 (21)'!I40*100,1)&amp;"%"</f>
        <v>0%</v>
      </c>
      <c r="AP39" s="277" t="s">
        <v>672</v>
      </c>
      <c r="AQ39" s="264" t="str">
        <f>ROUND('Round of 64 (21)'!K39*100,1)&amp;"%"</f>
        <v>#N/A</v>
      </c>
      <c r="AR39" s="277" t="s">
        <v>675</v>
      </c>
      <c r="AS39" s="264" t="str">
        <f>ROUND('Round of 64 (21)'!K40*100,1)&amp;"%"</f>
        <v>#N/A</v>
      </c>
      <c r="AT39" s="277" t="s">
        <v>672</v>
      </c>
      <c r="AU39" s="264" t="str">
        <f>ROUND('Round of 64 (21)'!M39*100,1)&amp;"%"</f>
        <v>#N/A</v>
      </c>
      <c r="AV39" s="277" t="s">
        <v>676</v>
      </c>
      <c r="AW39" s="264" t="str">
        <f>ROUND('Round of 64 (21)'!M40*100,1)&amp;"%"</f>
        <v>#N/A</v>
      </c>
      <c r="AX39" s="277" t="s">
        <v>672</v>
      </c>
      <c r="AY39" s="264" t="str">
        <f>ROUND('Round of 64 (21)'!O39*100,1)&amp;"%"</f>
        <v>#N/A</v>
      </c>
      <c r="AZ39" s="277" t="s">
        <v>677</v>
      </c>
      <c r="BA39" s="264" t="str">
        <f>ROUND('Round of 64 (21)'!O40*100,1)&amp;"%"</f>
        <v>#N/A</v>
      </c>
      <c r="BB39" s="277" t="s">
        <v>678</v>
      </c>
      <c r="BC39" s="264"/>
      <c r="BD39">
        <f t="shared" ref="BD39:BE39" si="38">C39</f>
        <v>12</v>
      </c>
      <c r="BE39" s="283" t="str">
        <f t="shared" si="38"/>
        <v>Georgetown</v>
      </c>
      <c r="BF39" s="283" t="str">
        <f>VLOOKUP(BE38,ratings,2,0)-VLOOKUP(BE39,ratings,2,0)</f>
        <v>#N/A</v>
      </c>
      <c r="BG39" s="283"/>
      <c r="BH39" s="284" t="str">
        <f>(BG38/2)+(BF38/2)</f>
        <v>#N/A</v>
      </c>
    </row>
    <row r="40" ht="14.25" customHeight="1">
      <c r="B40" s="267" t="s">
        <v>28</v>
      </c>
      <c r="C40" s="268">
        <v>4.0</v>
      </c>
      <c r="D40" s="267" t="s">
        <v>685</v>
      </c>
      <c r="E40" s="269">
        <v>1.0</v>
      </c>
      <c r="F40" s="270"/>
      <c r="G40" s="269">
        <v>1.0</v>
      </c>
      <c r="H40" s="270"/>
      <c r="I40" s="322" t="str">
        <f>_xlfn.NORM.DIST(0,VLOOKUP($D36,ratings,2,0)-VLOOKUP($D40,ratings,2,0),$A$1,1)*$G40*$G36+_xlfn.NORM.DIST(0,VLOOKUP($D35,ratings,2,0)-VLOOKUP($D40,ratings,2,0),$A$1,1)*$G40*$G35+_xlfn.NORM.DIST(0,VLOOKUP($D34,ratings,2,0)-VLOOKUP($D40,ratings,2,0),$A$1,1)*$G40*$G34+_xlfn.NORM.DIST(0,VLOOKUP($D37,ratings,2,0)-VLOOKUP($D40,ratings,2,0),$A$1,1)*$G40*$G37</f>
        <v>#N/A</v>
      </c>
      <c r="J40" s="270"/>
      <c r="K40" s="323" t="str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#N/A</v>
      </c>
      <c r="L40" s="270"/>
      <c r="M40" s="324" t="str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#N/A</v>
      </c>
      <c r="N40" s="270"/>
      <c r="O40" s="325" t="str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#N/A</v>
      </c>
      <c r="P40" s="275"/>
      <c r="Q40" s="267"/>
      <c r="R40" s="206" t="s">
        <v>665</v>
      </c>
      <c r="S40">
        <f>'Round of 64 (21)'!C40</f>
        <v>4</v>
      </c>
      <c r="T40" s="206" t="s">
        <v>666</v>
      </c>
      <c r="U40" s="206" t="str">
        <f>'Round of 64 (21)'!D40</f>
        <v>Florida St</v>
      </c>
      <c r="V40" s="206" t="s">
        <v>667</v>
      </c>
      <c r="W40">
        <f>'Round of 64 (21)'!C41</f>
        <v>13</v>
      </c>
      <c r="X40" s="206" t="s">
        <v>666</v>
      </c>
      <c r="Y40" t="str">
        <f>'Round of 64 (21)'!D41</f>
        <v>UNC Greensboro</v>
      </c>
      <c r="Z40" s="206" t="s">
        <v>668</v>
      </c>
      <c r="AA40" t="str">
        <f>'Round of 64 (21)'!D40</f>
        <v>Florida St</v>
      </c>
      <c r="AB40" s="206" t="s">
        <v>669</v>
      </c>
      <c r="AC40" t="str">
        <f>'Round of 64 (21)'!D41</f>
        <v>UNC Greensboro</v>
      </c>
      <c r="AD40" s="206" t="s">
        <v>670</v>
      </c>
      <c r="AE40" s="276" t="str">
        <f>ROUND('Round of 64 (21)'!E40*100,1)&amp;"%"</f>
        <v>100%</v>
      </c>
      <c r="AF40" s="277" t="s">
        <v>671</v>
      </c>
      <c r="AG40" s="264" t="str">
        <f>ROUND('Round of 64 (21)'!E41*100,1)&amp;"%"</f>
        <v>0%</v>
      </c>
      <c r="AH40" s="277" t="s">
        <v>672</v>
      </c>
      <c r="AI40" s="264" t="str">
        <f>ROUND('Round of 64 (21)'!G40*100,1)&amp;"%"</f>
        <v>100%</v>
      </c>
      <c r="AJ40" s="277" t="s">
        <v>673</v>
      </c>
      <c r="AK40" s="264" t="str">
        <f>ROUND('Round of 64 (21)'!G41*100,1)&amp;"%"</f>
        <v>#N/A</v>
      </c>
      <c r="AL40" s="277" t="s">
        <v>672</v>
      </c>
      <c r="AM40" s="264" t="str">
        <f>ROUND('Round of 64 (21)'!I40*100,1)&amp;"%"</f>
        <v>0%</v>
      </c>
      <c r="AN40" s="277" t="s">
        <v>674</v>
      </c>
      <c r="AO40" s="264" t="str">
        <f>ROUND('Round of 64 (21)'!I41*100,1)&amp;"%"</f>
        <v>#N/A</v>
      </c>
      <c r="AP40" s="277" t="s">
        <v>672</v>
      </c>
      <c r="AQ40" s="264" t="str">
        <f>ROUND('Round of 64 (21)'!K40*100,1)&amp;"%"</f>
        <v>#N/A</v>
      </c>
      <c r="AR40" s="277" t="s">
        <v>675</v>
      </c>
      <c r="AS40" s="264" t="str">
        <f>ROUND('Round of 64 (21)'!K41*100,1)&amp;"%"</f>
        <v>#N/A</v>
      </c>
      <c r="AT40" s="277" t="s">
        <v>672</v>
      </c>
      <c r="AU40" s="264" t="str">
        <f>ROUND('Round of 64 (21)'!M40*100,1)&amp;"%"</f>
        <v>#N/A</v>
      </c>
      <c r="AV40" s="277" t="s">
        <v>676</v>
      </c>
      <c r="AW40" s="264" t="str">
        <f>ROUND('Round of 64 (21)'!M41*100,1)&amp;"%"</f>
        <v>#N/A</v>
      </c>
      <c r="AX40" s="277" t="s">
        <v>672</v>
      </c>
      <c r="AY40" s="264" t="str">
        <f>ROUND('Round of 64 (21)'!O40*100,1)&amp;"%"</f>
        <v>#N/A</v>
      </c>
      <c r="AZ40" s="277" t="s">
        <v>677</v>
      </c>
      <c r="BA40" s="264" t="str">
        <f>ROUND('Round of 64 (21)'!O41*100,1)&amp;"%"</f>
        <v>#N/A</v>
      </c>
      <c r="BB40" s="277" t="s">
        <v>678</v>
      </c>
      <c r="BC40" s="264" t="str">
        <f>CONCATENATE(R40:BB40)</f>
        <v>#N/A</v>
      </c>
      <c r="BD40">
        <f t="shared" ref="BD40:BE40" si="39">C40</f>
        <v>4</v>
      </c>
      <c r="BE40" t="str">
        <f t="shared" si="39"/>
        <v>Florida St</v>
      </c>
      <c r="BF40" t="str">
        <f>VLOOKUP($BE41,ratings,2,0)-VLOOKUP($BE40,ratings,2,0)</f>
        <v>#N/A</v>
      </c>
      <c r="BG40" t="str">
        <f>VLOOKUP($BE41,ratings20,3,0)+VLOOKUP($BE40,ratings20,3,0)-148.5</f>
        <v>#N/A</v>
      </c>
      <c r="BH40" s="278" t="str">
        <f>(BG40/2)+(BF41/2)</f>
        <v>#N/A</v>
      </c>
    </row>
    <row r="41" ht="14.25" customHeight="1">
      <c r="B41" s="267" t="s">
        <v>28</v>
      </c>
      <c r="C41" s="291">
        <v>13.0</v>
      </c>
      <c r="D41" s="292" t="s">
        <v>652</v>
      </c>
      <c r="E41" s="294">
        <v>0.0</v>
      </c>
      <c r="F41" s="270"/>
      <c r="G41" s="294" t="str">
        <f>_xlfn.NORM.DIST(0,VLOOKUP(D39,ratings,2,0)-VLOOKUP(D41,ratings,2,0),$A$1,1)*E41*E39+_xlfn.NORM.DIST(0,VLOOKUP(D38,ratings,2,0)-VLOOKUP(D41,ratings,2,0),$A$1,1)*E41*E38</f>
        <v>#N/A</v>
      </c>
      <c r="H41" s="270"/>
      <c r="I41" s="294" t="str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#N/A</v>
      </c>
      <c r="J41" s="295"/>
      <c r="K41" s="294" t="str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#N/A</v>
      </c>
      <c r="L41" s="270"/>
      <c r="M41" s="294" t="str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#N/A</v>
      </c>
      <c r="N41" s="270"/>
      <c r="O41" s="294" t="str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#N/A</v>
      </c>
      <c r="P41" s="275"/>
      <c r="Q41" s="267"/>
      <c r="R41" s="206" t="s">
        <v>665</v>
      </c>
      <c r="S41">
        <f>'Round of 64 (21)'!C41</f>
        <v>13</v>
      </c>
      <c r="T41" s="206" t="s">
        <v>666</v>
      </c>
      <c r="U41" s="206" t="str">
        <f>'Round of 64 (21)'!D41</f>
        <v>UNC Greensboro</v>
      </c>
      <c r="V41" s="206" t="s">
        <v>667</v>
      </c>
      <c r="W41">
        <f>'Round of 64 (21)'!C42</f>
        <v>6</v>
      </c>
      <c r="X41" s="206" t="s">
        <v>666</v>
      </c>
      <c r="Y41" t="str">
        <f>'Round of 64 (21)'!D42</f>
        <v>BYU</v>
      </c>
      <c r="Z41" s="206" t="s">
        <v>668</v>
      </c>
      <c r="AA41" t="str">
        <f>'Round of 64 (21)'!D41</f>
        <v>UNC Greensboro</v>
      </c>
      <c r="AB41" s="206" t="s">
        <v>669</v>
      </c>
      <c r="AC41" t="str">
        <f>'Round of 64 (21)'!D42</f>
        <v>BYU</v>
      </c>
      <c r="AD41" s="206" t="s">
        <v>670</v>
      </c>
      <c r="AE41" s="276" t="str">
        <f>ROUND('Round of 64 (21)'!E41*100,1)&amp;"%"</f>
        <v>0%</v>
      </c>
      <c r="AF41" s="277" t="s">
        <v>671</v>
      </c>
      <c r="AG41" s="264" t="str">
        <f>ROUND('Round of 64 (21)'!E42*100,1)&amp;"%"</f>
        <v>0%</v>
      </c>
      <c r="AH41" s="277" t="s">
        <v>672</v>
      </c>
      <c r="AI41" s="264" t="str">
        <f>ROUND('Round of 64 (21)'!G41*100,1)&amp;"%"</f>
        <v>#N/A</v>
      </c>
      <c r="AJ41" s="277" t="s">
        <v>673</v>
      </c>
      <c r="AK41" s="264" t="str">
        <f>ROUND('Round of 64 (21)'!G42*100,1)&amp;"%"</f>
        <v>#N/A</v>
      </c>
      <c r="AL41" s="277" t="s">
        <v>672</v>
      </c>
      <c r="AM41" s="264" t="str">
        <f>ROUND('Round of 64 (21)'!I41*100,1)&amp;"%"</f>
        <v>#N/A</v>
      </c>
      <c r="AN41" s="277" t="s">
        <v>674</v>
      </c>
      <c r="AO41" s="264" t="str">
        <f>ROUND('Round of 64 (21)'!I42*100,1)&amp;"%"</f>
        <v>#N/A</v>
      </c>
      <c r="AP41" s="277" t="s">
        <v>672</v>
      </c>
      <c r="AQ41" s="264" t="str">
        <f>ROUND('Round of 64 (21)'!K41*100,1)&amp;"%"</f>
        <v>#N/A</v>
      </c>
      <c r="AR41" s="277" t="s">
        <v>675</v>
      </c>
      <c r="AS41" s="264" t="str">
        <f>ROUND('Round of 64 (21)'!K42*100,1)&amp;"%"</f>
        <v>#N/A</v>
      </c>
      <c r="AT41" s="277" t="s">
        <v>672</v>
      </c>
      <c r="AU41" s="264" t="str">
        <f>ROUND('Round of 64 (21)'!M41*100,1)&amp;"%"</f>
        <v>#N/A</v>
      </c>
      <c r="AV41" s="277" t="s">
        <v>676</v>
      </c>
      <c r="AW41" s="264" t="str">
        <f>ROUND('Round of 64 (21)'!M42*100,1)&amp;"%"</f>
        <v>#N/A</v>
      </c>
      <c r="AX41" s="277" t="s">
        <v>672</v>
      </c>
      <c r="AY41" s="264" t="str">
        <f>ROUND('Round of 64 (21)'!O41*100,1)&amp;"%"</f>
        <v>#N/A</v>
      </c>
      <c r="AZ41" s="277" t="s">
        <v>677</v>
      </c>
      <c r="BA41" s="264" t="str">
        <f>ROUND('Round of 64 (21)'!O42*100,1)&amp;"%"</f>
        <v>#N/A</v>
      </c>
      <c r="BB41" s="277" t="s">
        <v>678</v>
      </c>
      <c r="BC41" s="264"/>
      <c r="BD41">
        <f t="shared" ref="BD41:BE41" si="40">C41</f>
        <v>13</v>
      </c>
      <c r="BE41" s="283" t="str">
        <f t="shared" si="40"/>
        <v>UNC Greensboro</v>
      </c>
      <c r="BF41" s="283" t="str">
        <f>VLOOKUP(BE40,ratings,2,0)-VLOOKUP(BE41,ratings,2,0)</f>
        <v>#N/A</v>
      </c>
      <c r="BG41" s="283"/>
      <c r="BH41" s="284" t="str">
        <f>(BG40/2)+(BF40/2)</f>
        <v>#N/A</v>
      </c>
    </row>
    <row r="42" ht="14.25" customHeight="1">
      <c r="B42" s="267" t="s">
        <v>28</v>
      </c>
      <c r="C42" s="268">
        <v>6.0</v>
      </c>
      <c r="D42" s="267" t="s">
        <v>66</v>
      </c>
      <c r="E42" s="285">
        <v>0.0</v>
      </c>
      <c r="F42" s="270"/>
      <c r="G42" s="285" t="str">
        <f>_xlfn.NORM.DIST(0,VLOOKUP(D44,ratings,2,0)-VLOOKUP(D42,ratings,2,0),$A$1,1)*E42*E44+_xlfn.NORM.DIST(0,VLOOKUP(D45,ratings,2,0)-VLOOKUP(D42,ratings,2,0),$A$1,1)*E42*E45</f>
        <v>#N/A</v>
      </c>
      <c r="H42" s="270"/>
      <c r="I42" s="285" t="str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#N/A</v>
      </c>
      <c r="J42" s="270"/>
      <c r="K42" s="285" t="str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#N/A</v>
      </c>
      <c r="L42" s="270"/>
      <c r="M42" s="285" t="str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#N/A</v>
      </c>
      <c r="N42" s="270"/>
      <c r="O42" s="285" t="str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#N/A</v>
      </c>
      <c r="P42" s="275"/>
      <c r="Q42" s="267"/>
      <c r="R42" s="206" t="s">
        <v>665</v>
      </c>
      <c r="S42">
        <f>'Round of 64 (21)'!C42</f>
        <v>6</v>
      </c>
      <c r="T42" s="206" t="s">
        <v>666</v>
      </c>
      <c r="U42" s="206" t="str">
        <f>'Round of 64 (21)'!D42</f>
        <v>BYU</v>
      </c>
      <c r="V42" s="206" t="s">
        <v>667</v>
      </c>
      <c r="W42">
        <f>'Round of 64 (21)'!C43</f>
        <v>11</v>
      </c>
      <c r="X42" s="206" t="s">
        <v>666</v>
      </c>
      <c r="Y42" t="str">
        <f>'Round of 64 (21)'!D43</f>
        <v>UCLA</v>
      </c>
      <c r="Z42" s="206" t="s">
        <v>668</v>
      </c>
      <c r="AA42" t="str">
        <f>'Round of 64 (21)'!D42</f>
        <v>BYU</v>
      </c>
      <c r="AB42" s="206" t="s">
        <v>669</v>
      </c>
      <c r="AC42" t="str">
        <f>'Round of 64 (21)'!D43</f>
        <v>UCLA</v>
      </c>
      <c r="AD42" s="206" t="s">
        <v>670</v>
      </c>
      <c r="AE42" s="276" t="str">
        <f>ROUND('Round of 64 (21)'!E42*100,1)&amp;"%"</f>
        <v>0%</v>
      </c>
      <c r="AF42" s="277" t="s">
        <v>671</v>
      </c>
      <c r="AG42" s="264" t="str">
        <f>ROUND('Round of 64 (21)'!E43*100,1)&amp;"%"</f>
        <v>100%</v>
      </c>
      <c r="AH42" s="277" t="s">
        <v>672</v>
      </c>
      <c r="AI42" s="264" t="str">
        <f>ROUND('Round of 64 (21)'!G42*100,1)&amp;"%"</f>
        <v>#N/A</v>
      </c>
      <c r="AJ42" s="277" t="s">
        <v>673</v>
      </c>
      <c r="AK42" s="264" t="str">
        <f>ROUND('Round of 64 (21)'!G43*100,1)&amp;"%"</f>
        <v>100%</v>
      </c>
      <c r="AL42" s="277" t="s">
        <v>672</v>
      </c>
      <c r="AM42" s="264" t="str">
        <f>ROUND('Round of 64 (21)'!I42*100,1)&amp;"%"</f>
        <v>#N/A</v>
      </c>
      <c r="AN42" s="277" t="s">
        <v>674</v>
      </c>
      <c r="AO42" s="264" t="str">
        <f>ROUND('Round of 64 (21)'!I43*100,1)&amp;"%"</f>
        <v>100%</v>
      </c>
      <c r="AP42" s="277" t="s">
        <v>672</v>
      </c>
      <c r="AQ42" s="264" t="str">
        <f>ROUND('Round of 64 (21)'!K42*100,1)&amp;"%"</f>
        <v>#N/A</v>
      </c>
      <c r="AR42" s="277" t="s">
        <v>675</v>
      </c>
      <c r="AS42" s="264" t="str">
        <f>ROUND('Round of 64 (21)'!K43*100,1)&amp;"%"</f>
        <v>0%</v>
      </c>
      <c r="AT42" s="277" t="s">
        <v>672</v>
      </c>
      <c r="AU42" s="264" t="str">
        <f>ROUND('Round of 64 (21)'!M42*100,1)&amp;"%"</f>
        <v>#N/A</v>
      </c>
      <c r="AV42" s="277" t="s">
        <v>676</v>
      </c>
      <c r="AW42" s="264" t="str">
        <f>ROUND('Round of 64 (21)'!M43*100,1)&amp;"%"</f>
        <v>0%</v>
      </c>
      <c r="AX42" s="277" t="s">
        <v>672</v>
      </c>
      <c r="AY42" s="264" t="str">
        <f>ROUND('Round of 64 (21)'!O42*100,1)&amp;"%"</f>
        <v>#N/A</v>
      </c>
      <c r="AZ42" s="277" t="s">
        <v>677</v>
      </c>
      <c r="BA42" s="264" t="str">
        <f>ROUND('Round of 64 (21)'!O43*100,1)&amp;"%"</f>
        <v>#N/A</v>
      </c>
      <c r="BB42" s="277" t="s">
        <v>678</v>
      </c>
      <c r="BC42" s="264" t="str">
        <f>CONCATENATE(R42:BB42)</f>
        <v>#N/A</v>
      </c>
      <c r="BD42">
        <f t="shared" ref="BD42:BE42" si="41">C42</f>
        <v>6</v>
      </c>
      <c r="BE42" t="str">
        <f t="shared" si="41"/>
        <v>BYU</v>
      </c>
      <c r="BF42">
        <f>VLOOKUP($BE43,ratings,2,0)-VLOOKUP($BE42,ratings,2,0)</f>
        <v>-2</v>
      </c>
      <c r="BG42">
        <f>VLOOKUP($BE43,ratings20,3,0)+VLOOKUP($BE42,ratings20,3,0)-148.5</f>
        <v>140.5</v>
      </c>
      <c r="BH42" s="278">
        <f>(BG42/2)+(BF43/2)</f>
        <v>71.25</v>
      </c>
    </row>
    <row r="43" ht="14.25" customHeight="1">
      <c r="B43" s="267" t="s">
        <v>28</v>
      </c>
      <c r="C43" s="279">
        <v>11.0</v>
      </c>
      <c r="D43" s="321" t="s">
        <v>86</v>
      </c>
      <c r="E43" s="286">
        <v>1.0</v>
      </c>
      <c r="F43" s="270"/>
      <c r="G43" s="286">
        <v>1.0</v>
      </c>
      <c r="H43" s="270"/>
      <c r="I43" s="326" t="str">
        <f>_xlfn.NORM.DIST(0,VLOOKUP($D47,ratings,2,0)-VLOOKUP($D43,ratings,2,0),$A$1,1)*$G43*$G47+_xlfn.NORM.DIST(0,VLOOKUP($D48,ratings,2,0)-VLOOKUP($D43,ratings,2,0),$A$1,1)*$G43*$G48+_xlfn.NORM.DIST(0,VLOOKUP($D49,ratings,2,0)-VLOOKUP($D43,ratings,2,0),$A$1,1)*$G43*$G49+_xlfn.NORM.DIST(0,VLOOKUP($D46,ratings,2,0)-VLOOKUP($D43,ratings,2,0),$A$1,1)*$G43*$G46</f>
        <v>#N/A</v>
      </c>
      <c r="J43" s="282"/>
      <c r="K43" s="327" t="str">
        <f>_xlfn.NORM.DIST(0,VLOOKUP($D35,ratings,2,0)-VLOOKUP($D43,ratings,2,0),$A$1,1)*$I43*$I35+_xlfn.NORM.DIST(0,VLOOKUP($D34,ratings,2,0)-VLOOKUP($D43,ratings,2,0),$A$1,1)*$I43*$I34+_xlfn.NORM.DIST(0,VLOOKUP($D41,ratings,2,0)-VLOOKUP($D43,ratings,2,0),$A$1,1)*$I43*$I41+_xlfn.NORM.DIST(0,VLOOKUP($D40,ratings,2,0)-VLOOKUP($D43,ratings,2,0),$A$1,1)*$I43*$I40+_xlfn.NORM.DIST(0,VLOOKUP($D39,ratings,2,0)-VLOOKUP($D43,ratings,2,0),$A$1,1)*$I43*$I39+_xlfn.NORM.DIST(0,VLOOKUP($D38,ratings,2,0)-VLOOKUP($D43,ratings,2,0),$A$1,1)*$I43*$I38+_xlfn.NORM.DIST(0,VLOOKUP($D37,ratings,2,0)-VLOOKUP($D43,ratings,2,0),$A$1,1)*$I43*$I37+_xlfn.NORM.DIST(0,VLOOKUP($D36,ratings,2,0)-VLOOKUP($D43,ratings,2,0),$A$1,1)*$I43*$I36</f>
        <v>#N/A</v>
      </c>
      <c r="L43" s="270"/>
      <c r="M43" s="328" t="str">
        <f>_xlfn.NORM.DIST(0,VLOOKUP($D59,ratings,2,0)-VLOOKUP($D43,ratings,2,0),$A$1,1)*$K43*$K59+_xlfn.NORM.DIST(0,VLOOKUP($D60,ratings,2,0)-VLOOKUP($D43,ratings,2,0),$A$1,1)*$K43*$K60+_xlfn.NORM.DIST(0,VLOOKUP($D61,ratings,2,0)-VLOOKUP($D43,ratings,2,0),$A$1,1)*$K43*$K61+_xlfn.NORM.DIST(0,VLOOKUP($D62,ratings,2,0)-VLOOKUP($D43,ratings,2,0),$A$1,1)*$K43*$K62+_xlfn.NORM.DIST(0,VLOOKUP($D63,ratings,2,0)-VLOOKUP($D43,ratings,2,0),$A$1,1)*$K43*$K63+_xlfn.NORM.DIST(0,VLOOKUP($D64,ratings,2,0)-VLOOKUP($D43,ratings,2,0),$A$1,1)*$K43*$K64+_xlfn.NORM.DIST(0,VLOOKUP($D65,ratings,2,0)-VLOOKUP($D43,ratings,2,0),$A$1,1)*$K43*$K65+_xlfn.NORM.DIST(0,VLOOKUP($D50,ratings,2,0)-VLOOKUP($D43,ratings,2,0),$A$1,1)*$K43*$K50+_xlfn.NORM.DIST(0,VLOOKUP($D51,ratings,2,0)-VLOOKUP($D43,ratings,2,0),$A$1,1)*$K43*$K51+_xlfn.NORM.DIST(0,VLOOKUP($D52,ratings,2,0)-VLOOKUP($D43,ratings,2,0),$A$1,1)*$K43*$K52+_xlfn.NORM.DIST(0,VLOOKUP($D53,ratings,2,0)-VLOOKUP($D43,ratings,2,0),$A$1,1)*$K43*$K53+_xlfn.NORM.DIST(0,VLOOKUP($D54,ratings,2,0)-VLOOKUP($D43,ratings,2,0),$A$1,1)*$K43*$K54+_xlfn.NORM.DIST(0,VLOOKUP($D55,ratings,2,0)-VLOOKUP($D43,ratings,2,0),$A$1,1)*$K43*$K55+_xlfn.NORM.DIST(0,VLOOKUP($D56,ratings,2,0)-VLOOKUP($D43,ratings,2,0),$A$1,1)*$K43*$K56+_xlfn.NORM.DIST(0,VLOOKUP($D57,ratings,2,0)-VLOOKUP($D43,ratings,2,0),$A$1,1)*$K43*$K57+_xlfn.NORM.DIST(0,VLOOKUP($D58,ratings,2,0)-VLOOKUP($D43,ratings,2,0),$A$1,1)*$K43*$K58</f>
        <v>#N/A</v>
      </c>
      <c r="N43" s="270"/>
      <c r="O43" s="281" t="str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#N/A</v>
      </c>
      <c r="P43" s="275"/>
      <c r="Q43" s="267"/>
      <c r="R43" s="206" t="s">
        <v>665</v>
      </c>
      <c r="S43">
        <f>'Round of 64 (21)'!C43</f>
        <v>11</v>
      </c>
      <c r="T43" s="206" t="s">
        <v>666</v>
      </c>
      <c r="U43" s="206" t="str">
        <f>'Round of 64 (21)'!D43</f>
        <v>UCLA</v>
      </c>
      <c r="V43" s="206" t="s">
        <v>667</v>
      </c>
      <c r="W43">
        <f>'Round of 64 (21)'!C44</f>
        <v>3</v>
      </c>
      <c r="X43" s="206" t="s">
        <v>666</v>
      </c>
      <c r="Y43" t="str">
        <f>'Round of 64 (21)'!D44</f>
        <v>Texas</v>
      </c>
      <c r="Z43" s="206" t="s">
        <v>668</v>
      </c>
      <c r="AA43" t="str">
        <f>'Round of 64 (21)'!D43</f>
        <v>UCLA</v>
      </c>
      <c r="AB43" s="206" t="s">
        <v>669</v>
      </c>
      <c r="AC43" t="str">
        <f>'Round of 64 (21)'!D44</f>
        <v>Texas</v>
      </c>
      <c r="AD43" s="206" t="s">
        <v>670</v>
      </c>
      <c r="AE43" s="276" t="str">
        <f>ROUND('Round of 64 (21)'!E43*100,1)&amp;"%"</f>
        <v>100%</v>
      </c>
      <c r="AF43" s="277" t="s">
        <v>671</v>
      </c>
      <c r="AG43" s="264" t="str">
        <f>ROUND('Round of 64 (21)'!E44*100,1)&amp;"%"</f>
        <v>0%</v>
      </c>
      <c r="AH43" s="277" t="s">
        <v>672</v>
      </c>
      <c r="AI43" s="264" t="str">
        <f>ROUND('Round of 64 (21)'!G43*100,1)&amp;"%"</f>
        <v>100%</v>
      </c>
      <c r="AJ43" s="277" t="s">
        <v>673</v>
      </c>
      <c r="AK43" s="264" t="str">
        <f>ROUND('Round of 64 (21)'!G44*100,1)&amp;"%"</f>
        <v>0%</v>
      </c>
      <c r="AL43" s="277" t="s">
        <v>672</v>
      </c>
      <c r="AM43" s="264" t="str">
        <f>ROUND('Round of 64 (21)'!I43*100,1)&amp;"%"</f>
        <v>100%</v>
      </c>
      <c r="AN43" s="277" t="s">
        <v>674</v>
      </c>
      <c r="AO43" s="264" t="str">
        <f>ROUND('Round of 64 (21)'!I44*100,1)&amp;"%"</f>
        <v>#N/A</v>
      </c>
      <c r="AP43" s="277" t="s">
        <v>672</v>
      </c>
      <c r="AQ43" s="264" t="str">
        <f>ROUND('Round of 64 (21)'!K43*100,1)&amp;"%"</f>
        <v>0%</v>
      </c>
      <c r="AR43" s="277" t="s">
        <v>675</v>
      </c>
      <c r="AS43" s="264" t="str">
        <f>ROUND('Round of 64 (21)'!K44*100,1)&amp;"%"</f>
        <v>#N/A</v>
      </c>
      <c r="AT43" s="277" t="s">
        <v>672</v>
      </c>
      <c r="AU43" s="264" t="str">
        <f>ROUND('Round of 64 (21)'!M43*100,1)&amp;"%"</f>
        <v>0%</v>
      </c>
      <c r="AV43" s="277" t="s">
        <v>676</v>
      </c>
      <c r="AW43" s="264" t="str">
        <f>ROUND('Round of 64 (21)'!M44*100,1)&amp;"%"</f>
        <v>#N/A</v>
      </c>
      <c r="AX43" s="277" t="s">
        <v>672</v>
      </c>
      <c r="AY43" s="264" t="str">
        <f>ROUND('Round of 64 (21)'!O43*100,1)&amp;"%"</f>
        <v>#N/A</v>
      </c>
      <c r="AZ43" s="277" t="s">
        <v>677</v>
      </c>
      <c r="BA43" s="264" t="str">
        <f>ROUND('Round of 64 (21)'!O44*100,1)&amp;"%"</f>
        <v>#N/A</v>
      </c>
      <c r="BB43" s="277" t="s">
        <v>678</v>
      </c>
      <c r="BC43" s="264"/>
      <c r="BD43">
        <f t="shared" ref="BD43:BE43" si="42">C43</f>
        <v>11</v>
      </c>
      <c r="BE43" s="283" t="str">
        <f t="shared" si="42"/>
        <v>UCLA</v>
      </c>
      <c r="BF43" s="283">
        <f>VLOOKUP(BE42,ratings,2,0)-VLOOKUP(BE43,ratings,2,0)</f>
        <v>2</v>
      </c>
      <c r="BG43" s="283"/>
      <c r="BH43" s="284">
        <f>(BG42/2)+(BF42/2)</f>
        <v>69.25</v>
      </c>
    </row>
    <row r="44" ht="14.25" customHeight="1">
      <c r="B44" s="267" t="s">
        <v>28</v>
      </c>
      <c r="C44" s="268">
        <v>3.0</v>
      </c>
      <c r="D44" s="267" t="s">
        <v>93</v>
      </c>
      <c r="E44" s="285">
        <v>0.0</v>
      </c>
      <c r="F44" s="270"/>
      <c r="G44" s="285">
        <f>_xlfn.NORM.DIST(0,VLOOKUP(D42,ratings,2,0)-VLOOKUP(D44,ratings,2,0),$A$1,1)*E44*E42+_xlfn.NORM.DIST(0,VLOOKUP(D43,ratings,2,0)-VLOOKUP(D44,ratings,2,0),$A$1,1)*E44*E43</f>
        <v>0</v>
      </c>
      <c r="H44" s="270"/>
      <c r="I44" s="285" t="str">
        <f>_xlfn.NORM.DIST(0,VLOOKUP($D48,ratings,2,0)-VLOOKUP($D44,ratings,2,0),$A$1,1)*$G44*$G48+_xlfn.NORM.DIST(0,VLOOKUP($D49,ratings,2,0)-VLOOKUP($D44,ratings,2,0),$A$1,1)*$G44*$G49+_xlfn.NORM.DIST(0,VLOOKUP($D46,ratings,2,0)-VLOOKUP($D44,ratings,2,0),$A$1,1)*$G44*$G46+_xlfn.NORM.DIST(0,VLOOKUP($D47,ratings,2,0)-VLOOKUP($D44,ratings,2,0),$A$1,1)*$G44*$G47</f>
        <v>#N/A</v>
      </c>
      <c r="J44" s="270"/>
      <c r="K44" s="285" t="str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#N/A</v>
      </c>
      <c r="L44" s="270"/>
      <c r="M44" s="285" t="str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#N/A</v>
      </c>
      <c r="N44" s="270"/>
      <c r="O44" s="285" t="str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#N/A</v>
      </c>
      <c r="P44" s="275"/>
      <c r="Q44" s="267"/>
      <c r="R44" s="206" t="s">
        <v>665</v>
      </c>
      <c r="S44">
        <f>'Round of 64 (21)'!C44</f>
        <v>3</v>
      </c>
      <c r="T44" s="206" t="s">
        <v>666</v>
      </c>
      <c r="U44" s="206" t="str">
        <f>'Round of 64 (21)'!D44</f>
        <v>Texas</v>
      </c>
      <c r="V44" s="206" t="s">
        <v>667</v>
      </c>
      <c r="W44">
        <f>'Round of 64 (21)'!C45</f>
        <v>14</v>
      </c>
      <c r="X44" s="206" t="s">
        <v>666</v>
      </c>
      <c r="Y44" t="str">
        <f>'Round of 64 (21)'!D45</f>
        <v>Ab Christian</v>
      </c>
      <c r="Z44" s="206" t="s">
        <v>668</v>
      </c>
      <c r="AA44" t="str">
        <f>'Round of 64 (21)'!D44</f>
        <v>Texas</v>
      </c>
      <c r="AB44" s="206" t="s">
        <v>669</v>
      </c>
      <c r="AC44" t="str">
        <f>'Round of 64 (21)'!D45</f>
        <v>Ab Christian</v>
      </c>
      <c r="AD44" s="206" t="s">
        <v>670</v>
      </c>
      <c r="AE44" s="276" t="str">
        <f>ROUND('Round of 64 (21)'!E44*100,1)&amp;"%"</f>
        <v>0%</v>
      </c>
      <c r="AF44" s="277" t="s">
        <v>671</v>
      </c>
      <c r="AG44" s="264" t="str">
        <f>ROUND('Round of 64 (21)'!E45*100,1)&amp;"%"</f>
        <v>100%</v>
      </c>
      <c r="AH44" s="277" t="s">
        <v>672</v>
      </c>
      <c r="AI44" s="264" t="str">
        <f>ROUND('Round of 64 (21)'!G44*100,1)&amp;"%"</f>
        <v>0%</v>
      </c>
      <c r="AJ44" s="277" t="s">
        <v>673</v>
      </c>
      <c r="AK44" s="264" t="str">
        <f>ROUND('Round of 64 (21)'!G45*100,1)&amp;"%"</f>
        <v>0%</v>
      </c>
      <c r="AL44" s="277" t="s">
        <v>672</v>
      </c>
      <c r="AM44" s="264" t="str">
        <f>ROUND('Round of 64 (21)'!I44*100,1)&amp;"%"</f>
        <v>#N/A</v>
      </c>
      <c r="AN44" s="277" t="s">
        <v>674</v>
      </c>
      <c r="AO44" s="264" t="str">
        <f>ROUND('Round of 64 (21)'!I45*100,1)&amp;"%"</f>
        <v>#N/A</v>
      </c>
      <c r="AP44" s="277" t="s">
        <v>672</v>
      </c>
      <c r="AQ44" s="264" t="str">
        <f>ROUND('Round of 64 (21)'!K44*100,1)&amp;"%"</f>
        <v>#N/A</v>
      </c>
      <c r="AR44" s="277" t="s">
        <v>675</v>
      </c>
      <c r="AS44" s="264" t="str">
        <f>ROUND('Round of 64 (21)'!K45*100,1)&amp;"%"</f>
        <v>#N/A</v>
      </c>
      <c r="AT44" s="277" t="s">
        <v>672</v>
      </c>
      <c r="AU44" s="264" t="str">
        <f>ROUND('Round of 64 (21)'!M44*100,1)&amp;"%"</f>
        <v>#N/A</v>
      </c>
      <c r="AV44" s="277" t="s">
        <v>676</v>
      </c>
      <c r="AW44" s="264" t="str">
        <f>ROUND('Round of 64 (21)'!M45*100,1)&amp;"%"</f>
        <v>#N/A</v>
      </c>
      <c r="AX44" s="277" t="s">
        <v>672</v>
      </c>
      <c r="AY44" s="264" t="str">
        <f>ROUND('Round of 64 (21)'!O44*100,1)&amp;"%"</f>
        <v>#N/A</v>
      </c>
      <c r="AZ44" s="277" t="s">
        <v>677</v>
      </c>
      <c r="BA44" s="264" t="str">
        <f>ROUND('Round of 64 (21)'!O45*100,1)&amp;"%"</f>
        <v>#N/A</v>
      </c>
      <c r="BB44" s="277" t="s">
        <v>678</v>
      </c>
      <c r="BC44" s="264" t="str">
        <f>CONCATENATE(R44:BB44)</f>
        <v>#N/A</v>
      </c>
      <c r="BD44">
        <f t="shared" ref="BD44:BE44" si="43">C44</f>
        <v>3</v>
      </c>
      <c r="BE44" t="str">
        <f t="shared" si="43"/>
        <v>Texas</v>
      </c>
      <c r="BF44" t="str">
        <f>VLOOKUP($BE45,ratings,2,0)-VLOOKUP($BE44,ratings,2,0)</f>
        <v>#N/A</v>
      </c>
      <c r="BG44" t="str">
        <f>VLOOKUP($BE45,ratings20,3,0)+VLOOKUP($BE44,ratings20,3,0)-148.5</f>
        <v>#N/A</v>
      </c>
      <c r="BH44" s="278" t="str">
        <f>(BG44/2)+(BF45/2)</f>
        <v>#N/A</v>
      </c>
    </row>
    <row r="45" ht="14.25" customHeight="1">
      <c r="B45" s="267" t="s">
        <v>28</v>
      </c>
      <c r="C45" s="279">
        <v>14.0</v>
      </c>
      <c r="D45" s="280" t="s">
        <v>686</v>
      </c>
      <c r="E45" s="286">
        <v>1.0</v>
      </c>
      <c r="F45" s="270"/>
      <c r="G45" s="281">
        <v>0.0</v>
      </c>
      <c r="H45" s="270"/>
      <c r="I45" s="281" t="str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#N/A</v>
      </c>
      <c r="J45" s="282"/>
      <c r="K45" s="281" t="str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#N/A</v>
      </c>
      <c r="L45" s="270"/>
      <c r="M45" s="281" t="str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#N/A</v>
      </c>
      <c r="N45" s="270"/>
      <c r="O45" s="281" t="str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#N/A</v>
      </c>
      <c r="P45" s="275"/>
      <c r="Q45" s="267"/>
      <c r="R45" s="206" t="s">
        <v>665</v>
      </c>
      <c r="S45">
        <f>'Round of 64 (21)'!C45</f>
        <v>14</v>
      </c>
      <c r="T45" s="206" t="s">
        <v>666</v>
      </c>
      <c r="U45" s="206" t="str">
        <f>'Round of 64 (21)'!D45</f>
        <v>Ab Christian</v>
      </c>
      <c r="V45" s="206" t="s">
        <v>667</v>
      </c>
      <c r="W45">
        <f>'Round of 64 (21)'!C46</f>
        <v>7</v>
      </c>
      <c r="X45" s="206" t="s">
        <v>666</v>
      </c>
      <c r="Y45" t="str">
        <f>'Round of 64 (21)'!D46</f>
        <v>UConn</v>
      </c>
      <c r="Z45" s="206" t="s">
        <v>668</v>
      </c>
      <c r="AA45" t="str">
        <f>'Round of 64 (21)'!D45</f>
        <v>Ab Christian</v>
      </c>
      <c r="AB45" s="206" t="s">
        <v>669</v>
      </c>
      <c r="AC45" t="str">
        <f>'Round of 64 (21)'!D46</f>
        <v>UConn</v>
      </c>
      <c r="AD45" s="206" t="s">
        <v>670</v>
      </c>
      <c r="AE45" s="276" t="str">
        <f>ROUND('Round of 64 (21)'!E45*100,1)&amp;"%"</f>
        <v>100%</v>
      </c>
      <c r="AF45" s="277" t="s">
        <v>671</v>
      </c>
      <c r="AG45" s="264" t="str">
        <f>ROUND('Round of 64 (21)'!E46*100,1)&amp;"%"</f>
        <v>0%</v>
      </c>
      <c r="AH45" s="277" t="s">
        <v>672</v>
      </c>
      <c r="AI45" s="264" t="str">
        <f>ROUND('Round of 64 (21)'!G45*100,1)&amp;"%"</f>
        <v>0%</v>
      </c>
      <c r="AJ45" s="277" t="s">
        <v>673</v>
      </c>
      <c r="AK45" s="264" t="str">
        <f>ROUND('Round of 64 (21)'!G46*100,1)&amp;"%"</f>
        <v>#N/A</v>
      </c>
      <c r="AL45" s="277" t="s">
        <v>672</v>
      </c>
      <c r="AM45" s="264" t="str">
        <f>ROUND('Round of 64 (21)'!I45*100,1)&amp;"%"</f>
        <v>#N/A</v>
      </c>
      <c r="AN45" s="277" t="s">
        <v>674</v>
      </c>
      <c r="AO45" s="264" t="str">
        <f>ROUND('Round of 64 (21)'!I46*100,1)&amp;"%"</f>
        <v>#N/A</v>
      </c>
      <c r="AP45" s="277" t="s">
        <v>672</v>
      </c>
      <c r="AQ45" s="264" t="str">
        <f>ROUND('Round of 64 (21)'!K45*100,1)&amp;"%"</f>
        <v>#N/A</v>
      </c>
      <c r="AR45" s="277" t="s">
        <v>675</v>
      </c>
      <c r="AS45" s="264" t="str">
        <f>ROUND('Round of 64 (21)'!K46*100,1)&amp;"%"</f>
        <v>#N/A</v>
      </c>
      <c r="AT45" s="277" t="s">
        <v>672</v>
      </c>
      <c r="AU45" s="264" t="str">
        <f>ROUND('Round of 64 (21)'!M45*100,1)&amp;"%"</f>
        <v>#N/A</v>
      </c>
      <c r="AV45" s="277" t="s">
        <v>676</v>
      </c>
      <c r="AW45" s="264" t="str">
        <f>ROUND('Round of 64 (21)'!M46*100,1)&amp;"%"</f>
        <v>#N/A</v>
      </c>
      <c r="AX45" s="277" t="s">
        <v>672</v>
      </c>
      <c r="AY45" s="264" t="str">
        <f>ROUND('Round of 64 (21)'!O45*100,1)&amp;"%"</f>
        <v>#N/A</v>
      </c>
      <c r="AZ45" s="277" t="s">
        <v>677</v>
      </c>
      <c r="BA45" s="264" t="str">
        <f>ROUND('Round of 64 (21)'!O46*100,1)&amp;"%"</f>
        <v>#N/A</v>
      </c>
      <c r="BB45" s="277" t="s">
        <v>678</v>
      </c>
      <c r="BC45" s="264"/>
      <c r="BD45">
        <f t="shared" ref="BD45:BE45" si="44">C45</f>
        <v>14</v>
      </c>
      <c r="BE45" s="283" t="str">
        <f t="shared" si="44"/>
        <v>Ab Christian</v>
      </c>
      <c r="BF45" s="283" t="str">
        <f>VLOOKUP(BE44,ratings,2,0)-VLOOKUP(BE45,ratings,2,0)</f>
        <v>#N/A</v>
      </c>
      <c r="BG45" s="283"/>
      <c r="BH45" s="284" t="str">
        <f>(BG44/2)+(BF44/2)</f>
        <v>#N/A</v>
      </c>
    </row>
    <row r="46" ht="14.25" customHeight="1">
      <c r="B46" s="267" t="s">
        <v>28</v>
      </c>
      <c r="C46" s="268">
        <v>7.0</v>
      </c>
      <c r="D46" s="267" t="s">
        <v>334</v>
      </c>
      <c r="E46" s="285">
        <v>0.0</v>
      </c>
      <c r="F46" s="270"/>
      <c r="G46" s="285" t="str">
        <f>_xlfn.NORM.DIST(0,VLOOKUP(D48,ratings,2,0)-VLOOKUP(D46,ratings,2,0),$A$1,1)*E46*E48+_xlfn.NORM.DIST(0,VLOOKUP(D49,ratings,2,0)-VLOOKUP(D46,ratings,2,0),$A$1,1)*E46*E49</f>
        <v>#N/A</v>
      </c>
      <c r="H46" s="270"/>
      <c r="I46" s="285" t="str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#N/A</v>
      </c>
      <c r="J46" s="270"/>
      <c r="K46" s="285" t="str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#N/A</v>
      </c>
      <c r="L46" s="270"/>
      <c r="M46" s="285" t="str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#N/A</v>
      </c>
      <c r="N46" s="270"/>
      <c r="O46" s="285" t="str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#N/A</v>
      </c>
      <c r="P46" s="275"/>
      <c r="Q46" s="267"/>
      <c r="R46" s="206" t="s">
        <v>665</v>
      </c>
      <c r="S46">
        <f>'Round of 64 (21)'!C46</f>
        <v>7</v>
      </c>
      <c r="T46" s="206" t="s">
        <v>666</v>
      </c>
      <c r="U46" s="206" t="str">
        <f>'Round of 64 (21)'!D46</f>
        <v>UConn</v>
      </c>
      <c r="V46" s="206" t="s">
        <v>667</v>
      </c>
      <c r="W46">
        <f>'Round of 64 (21)'!C47</f>
        <v>10</v>
      </c>
      <c r="X46" s="206" t="s">
        <v>666</v>
      </c>
      <c r="Y46" t="str">
        <f>'Round of 64 (21)'!D47</f>
        <v>Maryland</v>
      </c>
      <c r="Z46" s="206" t="s">
        <v>668</v>
      </c>
      <c r="AA46" t="str">
        <f>'Round of 64 (21)'!D46</f>
        <v>UConn</v>
      </c>
      <c r="AB46" s="206" t="s">
        <v>669</v>
      </c>
      <c r="AC46" t="str">
        <f>'Round of 64 (21)'!D47</f>
        <v>Maryland</v>
      </c>
      <c r="AD46" s="206" t="s">
        <v>670</v>
      </c>
      <c r="AE46" s="276" t="str">
        <f>ROUND('Round of 64 (21)'!E46*100,1)&amp;"%"</f>
        <v>0%</v>
      </c>
      <c r="AF46" s="277" t="s">
        <v>671</v>
      </c>
      <c r="AG46" s="264" t="str">
        <f>ROUND('Round of 64 (21)'!E47*100,1)&amp;"%"</f>
        <v>100%</v>
      </c>
      <c r="AH46" s="277" t="s">
        <v>672</v>
      </c>
      <c r="AI46" s="264" t="str">
        <f>ROUND('Round of 64 (21)'!G46*100,1)&amp;"%"</f>
        <v>#N/A</v>
      </c>
      <c r="AJ46" s="277" t="s">
        <v>673</v>
      </c>
      <c r="AK46" s="264" t="str">
        <f>ROUND('Round of 64 (21)'!G47*100,1)&amp;"%"</f>
        <v>0%</v>
      </c>
      <c r="AL46" s="277" t="s">
        <v>672</v>
      </c>
      <c r="AM46" s="264" t="str">
        <f>ROUND('Round of 64 (21)'!I46*100,1)&amp;"%"</f>
        <v>#N/A</v>
      </c>
      <c r="AN46" s="277" t="s">
        <v>674</v>
      </c>
      <c r="AO46" s="264" t="str">
        <f>ROUND('Round of 64 (21)'!I47*100,1)&amp;"%"</f>
        <v>#N/A</v>
      </c>
      <c r="AP46" s="277" t="s">
        <v>672</v>
      </c>
      <c r="AQ46" s="264" t="str">
        <f>ROUND('Round of 64 (21)'!K46*100,1)&amp;"%"</f>
        <v>#N/A</v>
      </c>
      <c r="AR46" s="277" t="s">
        <v>675</v>
      </c>
      <c r="AS46" s="264" t="str">
        <f>ROUND('Round of 64 (21)'!K47*100,1)&amp;"%"</f>
        <v>#N/A</v>
      </c>
      <c r="AT46" s="277" t="s">
        <v>672</v>
      </c>
      <c r="AU46" s="264" t="str">
        <f>ROUND('Round of 64 (21)'!M46*100,1)&amp;"%"</f>
        <v>#N/A</v>
      </c>
      <c r="AV46" s="277" t="s">
        <v>676</v>
      </c>
      <c r="AW46" s="264" t="str">
        <f>ROUND('Round of 64 (21)'!M47*100,1)&amp;"%"</f>
        <v>#N/A</v>
      </c>
      <c r="AX46" s="277" t="s">
        <v>672</v>
      </c>
      <c r="AY46" s="264" t="str">
        <f>ROUND('Round of 64 (21)'!O46*100,1)&amp;"%"</f>
        <v>#N/A</v>
      </c>
      <c r="AZ46" s="277" t="s">
        <v>677</v>
      </c>
      <c r="BA46" s="264" t="str">
        <f>ROUND('Round of 64 (21)'!O47*100,1)&amp;"%"</f>
        <v>#N/A</v>
      </c>
      <c r="BB46" s="277" t="s">
        <v>678</v>
      </c>
      <c r="BC46" s="264" t="str">
        <f>CONCATENATE(R46:BB46)</f>
        <v>#N/A</v>
      </c>
      <c r="BD46">
        <f t="shared" ref="BD46:BE46" si="45">C46</f>
        <v>7</v>
      </c>
      <c r="BE46" t="str">
        <f t="shared" si="45"/>
        <v>UConn</v>
      </c>
      <c r="BF46" t="str">
        <f>VLOOKUP($BE47,ratings,2,0)-VLOOKUP($BE46,ratings,2,0)</f>
        <v>#N/A</v>
      </c>
      <c r="BG46" t="str">
        <f>VLOOKUP($BE47,ratings20,3,0)+VLOOKUP($BE46,ratings20,3,0)-148.5</f>
        <v>#N/A</v>
      </c>
      <c r="BH46" s="278" t="str">
        <f>(BG46/2)+(BF47/2)</f>
        <v>#N/A</v>
      </c>
    </row>
    <row r="47" ht="14.25" customHeight="1">
      <c r="B47" s="267" t="s">
        <v>28</v>
      </c>
      <c r="C47" s="279">
        <v>10.0</v>
      </c>
      <c r="D47" s="280" t="s">
        <v>48</v>
      </c>
      <c r="E47" s="286">
        <v>1.0</v>
      </c>
      <c r="F47" s="270"/>
      <c r="G47" s="281">
        <v>0.0</v>
      </c>
      <c r="H47" s="270"/>
      <c r="I47" s="281" t="str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#N/A</v>
      </c>
      <c r="J47" s="282"/>
      <c r="K47" s="281" t="str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#N/A</v>
      </c>
      <c r="L47" s="270"/>
      <c r="M47" s="281" t="str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#N/A</v>
      </c>
      <c r="N47" s="270"/>
      <c r="O47" s="281" t="str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#N/A</v>
      </c>
      <c r="P47" s="275"/>
      <c r="Q47" s="267"/>
      <c r="R47" s="206" t="s">
        <v>665</v>
      </c>
      <c r="S47">
        <f>'Round of 64 (21)'!C47</f>
        <v>10</v>
      </c>
      <c r="T47" s="206" t="s">
        <v>666</v>
      </c>
      <c r="U47" s="206" t="str">
        <f>'Round of 64 (21)'!D47</f>
        <v>Maryland</v>
      </c>
      <c r="V47" s="206" t="s">
        <v>667</v>
      </c>
      <c r="W47">
        <f>'Round of 64 (21)'!C48</f>
        <v>2</v>
      </c>
      <c r="X47" s="206" t="s">
        <v>666</v>
      </c>
      <c r="Y47" t="str">
        <f>'Round of 64 (21)'!D48</f>
        <v>Alabama</v>
      </c>
      <c r="Z47" s="206" t="s">
        <v>668</v>
      </c>
      <c r="AA47" t="str">
        <f>'Round of 64 (21)'!D47</f>
        <v>Maryland</v>
      </c>
      <c r="AB47" s="206" t="s">
        <v>669</v>
      </c>
      <c r="AC47" t="str">
        <f>'Round of 64 (21)'!D48</f>
        <v>Alabama</v>
      </c>
      <c r="AD47" s="206" t="s">
        <v>670</v>
      </c>
      <c r="AE47" s="276" t="str">
        <f>ROUND('Round of 64 (21)'!E47*100,1)&amp;"%"</f>
        <v>100%</v>
      </c>
      <c r="AF47" s="277" t="s">
        <v>671</v>
      </c>
      <c r="AG47" s="264" t="str">
        <f>ROUND('Round of 64 (21)'!E48*100,1)&amp;"%"</f>
        <v>100%</v>
      </c>
      <c r="AH47" s="277" t="s">
        <v>672</v>
      </c>
      <c r="AI47" s="264" t="str">
        <f>ROUND('Round of 64 (21)'!G47*100,1)&amp;"%"</f>
        <v>0%</v>
      </c>
      <c r="AJ47" s="277" t="s">
        <v>673</v>
      </c>
      <c r="AK47" s="264" t="str">
        <f>ROUND('Round of 64 (21)'!G48*100,1)&amp;"%"</f>
        <v>100%</v>
      </c>
      <c r="AL47" s="277" t="s">
        <v>672</v>
      </c>
      <c r="AM47" s="264" t="str">
        <f>ROUND('Round of 64 (21)'!I47*100,1)&amp;"%"</f>
        <v>#N/A</v>
      </c>
      <c r="AN47" s="277" t="s">
        <v>674</v>
      </c>
      <c r="AO47" s="264" t="str">
        <f>ROUND('Round of 64 (21)'!I48*100,1)&amp;"%"</f>
        <v>0%</v>
      </c>
      <c r="AP47" s="277" t="s">
        <v>672</v>
      </c>
      <c r="AQ47" s="264" t="str">
        <f>ROUND('Round of 64 (21)'!K47*100,1)&amp;"%"</f>
        <v>#N/A</v>
      </c>
      <c r="AR47" s="277" t="s">
        <v>675</v>
      </c>
      <c r="AS47" s="264" t="str">
        <f>ROUND('Round of 64 (21)'!K48*100,1)&amp;"%"</f>
        <v>#N/A</v>
      </c>
      <c r="AT47" s="277" t="s">
        <v>672</v>
      </c>
      <c r="AU47" s="264" t="str">
        <f>ROUND('Round of 64 (21)'!M47*100,1)&amp;"%"</f>
        <v>#N/A</v>
      </c>
      <c r="AV47" s="277" t="s">
        <v>676</v>
      </c>
      <c r="AW47" s="264" t="str">
        <f>ROUND('Round of 64 (21)'!M48*100,1)&amp;"%"</f>
        <v>#N/A</v>
      </c>
      <c r="AX47" s="277" t="s">
        <v>672</v>
      </c>
      <c r="AY47" s="264" t="str">
        <f>ROUND('Round of 64 (21)'!O47*100,1)&amp;"%"</f>
        <v>#N/A</v>
      </c>
      <c r="AZ47" s="277" t="s">
        <v>677</v>
      </c>
      <c r="BA47" s="264" t="str">
        <f>ROUND('Round of 64 (21)'!O48*100,1)&amp;"%"</f>
        <v>#N/A</v>
      </c>
      <c r="BB47" s="277" t="s">
        <v>678</v>
      </c>
      <c r="BC47" s="264"/>
      <c r="BD47">
        <f t="shared" ref="BD47:BE47" si="46">C47</f>
        <v>10</v>
      </c>
      <c r="BE47" s="283" t="str">
        <f t="shared" si="46"/>
        <v>Maryland</v>
      </c>
      <c r="BF47" s="283" t="str">
        <f>VLOOKUP(BE46,ratings,2,0)-VLOOKUP(BE47,ratings,2,0)</f>
        <v>#N/A</v>
      </c>
      <c r="BG47" s="283"/>
      <c r="BH47" s="284" t="str">
        <f>(BG46/2)+(BF46/2)</f>
        <v>#N/A</v>
      </c>
    </row>
    <row r="48" ht="14.25" customHeight="1">
      <c r="B48" s="267" t="s">
        <v>28</v>
      </c>
      <c r="C48" s="268">
        <v>2.0</v>
      </c>
      <c r="D48" s="267" t="s">
        <v>72</v>
      </c>
      <c r="E48" s="269">
        <v>1.0</v>
      </c>
      <c r="F48" s="270"/>
      <c r="G48" s="269">
        <v>1.0</v>
      </c>
      <c r="H48" s="270"/>
      <c r="I48" s="329" t="str">
        <f>_xlfn.NORM.DIST(0,VLOOKUP($D44,ratings,2,0)-VLOOKUP($D48,ratings,2,0),$A$1,1)*$G48*$G44+_xlfn.NORM.DIST(0,VLOOKUP($D43,ratings,2,0)-VLOOKUP($D48,ratings,2,0),$A$1,1)*$G48*$G43+_xlfn.NORM.DIST(0,VLOOKUP($D42,ratings,2,0)-VLOOKUP($D48,ratings,2,0),$A$1,1)*$G48*$G42+_xlfn.NORM.DIST(0,VLOOKUP($D45,ratings,2,0)-VLOOKUP($D48,ratings,2,0),$A$1,1)*$G48*$G45</f>
        <v>#N/A</v>
      </c>
      <c r="J48" s="270"/>
      <c r="K48" s="330" t="str">
        <f>_xlfn.NORM.DIST(0,VLOOKUP($D40,ratings,2,0)-VLOOKUP($D48,ratings,2,0),$A$1,1)*$I48*$I40+_xlfn.NORM.DIST(0,VLOOKUP($D39,ratings,2,0)-VLOOKUP($D48,ratings,2,0),$A$1,1)*$I48*$I39+_xlfn.NORM.DIST(0,VLOOKUP($D38,ratings,2,0)-VLOOKUP($D48,ratings,2,0),$A$1,1)*$I48*$I38+_xlfn.NORM.DIST(0,VLOOKUP($D37,ratings,2,0)-VLOOKUP($D48,ratings,2,0),$A$1,1)*$I48*$I37+_xlfn.NORM.DIST(0,VLOOKUP($D36,ratings,2,0)-VLOOKUP($D48,ratings,2,0),$A$1,1)*$I48*$I36+_xlfn.NORM.DIST(0,VLOOKUP($D35,ratings,2,0)-VLOOKUP($D48,ratings,2,0),$A$1,1)*$I48*$I35+_xlfn.NORM.DIST(0,VLOOKUP($D34,ratings,2,0)-VLOOKUP($D48,ratings,2,0),$A$1,1)*$I48*$I34+_xlfn.NORM.DIST(0,VLOOKUP($D41,ratings,2,0)-VLOOKUP($D48,ratings,2,0),$A$1,1)*$I48*$I41</f>
        <v>#N/A</v>
      </c>
      <c r="L48" s="270"/>
      <c r="M48" s="331" t="str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#N/A</v>
      </c>
      <c r="N48" s="270"/>
      <c r="O48" s="332" t="str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#N/A</v>
      </c>
      <c r="P48" s="275"/>
      <c r="Q48" s="267"/>
      <c r="R48" s="206" t="s">
        <v>665</v>
      </c>
      <c r="S48">
        <f>'Round of 64 (21)'!C48</f>
        <v>2</v>
      </c>
      <c r="T48" s="206" t="s">
        <v>666</v>
      </c>
      <c r="U48" s="206" t="str">
        <f>'Round of 64 (21)'!D48</f>
        <v>Alabama</v>
      </c>
      <c r="V48" s="206" t="s">
        <v>667</v>
      </c>
      <c r="W48">
        <f>'Round of 64 (21)'!C49</f>
        <v>15</v>
      </c>
      <c r="X48" s="206" t="s">
        <v>666</v>
      </c>
      <c r="Y48" t="str">
        <f>'Round of 64 (21)'!D49</f>
        <v>Iona</v>
      </c>
      <c r="Z48" s="206" t="s">
        <v>668</v>
      </c>
      <c r="AA48" t="str">
        <f>'Round of 64 (21)'!D48</f>
        <v>Alabama</v>
      </c>
      <c r="AB48" s="206" t="s">
        <v>669</v>
      </c>
      <c r="AC48" t="str">
        <f>'Round of 64 (21)'!D49</f>
        <v>Iona</v>
      </c>
      <c r="AD48" s="206" t="s">
        <v>670</v>
      </c>
      <c r="AE48" s="276" t="str">
        <f>ROUND('Round of 64 (21)'!E48*100,1)&amp;"%"</f>
        <v>100%</v>
      </c>
      <c r="AF48" s="277" t="s">
        <v>671</v>
      </c>
      <c r="AG48" s="264" t="str">
        <f>ROUND('Round of 64 (21)'!E49*100,1)&amp;"%"</f>
        <v>0%</v>
      </c>
      <c r="AH48" s="277" t="s">
        <v>672</v>
      </c>
      <c r="AI48" s="264" t="str">
        <f>ROUND('Round of 64 (21)'!G48*100,1)&amp;"%"</f>
        <v>100%</v>
      </c>
      <c r="AJ48" s="277" t="s">
        <v>673</v>
      </c>
      <c r="AK48" s="264" t="str">
        <f>ROUND('Round of 64 (21)'!G49*100,1)&amp;"%"</f>
        <v>#N/A</v>
      </c>
      <c r="AL48" s="277" t="s">
        <v>672</v>
      </c>
      <c r="AM48" s="264" t="str">
        <f>ROUND('Round of 64 (21)'!I48*100,1)&amp;"%"</f>
        <v>0%</v>
      </c>
      <c r="AN48" s="277" t="s">
        <v>674</v>
      </c>
      <c r="AO48" s="264" t="str">
        <f>ROUND('Round of 64 (21)'!I49*100,1)&amp;"%"</f>
        <v>#N/A</v>
      </c>
      <c r="AP48" s="277" t="s">
        <v>672</v>
      </c>
      <c r="AQ48" s="264" t="str">
        <f>ROUND('Round of 64 (21)'!K48*100,1)&amp;"%"</f>
        <v>#N/A</v>
      </c>
      <c r="AR48" s="277" t="s">
        <v>675</v>
      </c>
      <c r="AS48" s="264" t="str">
        <f>ROUND('Round of 64 (21)'!K49*100,1)&amp;"%"</f>
        <v>#N/A</v>
      </c>
      <c r="AT48" s="277" t="s">
        <v>672</v>
      </c>
      <c r="AU48" s="264" t="str">
        <f>ROUND('Round of 64 (21)'!M48*100,1)&amp;"%"</f>
        <v>#N/A</v>
      </c>
      <c r="AV48" s="277" t="s">
        <v>676</v>
      </c>
      <c r="AW48" s="264" t="str">
        <f>ROUND('Round of 64 (21)'!M49*100,1)&amp;"%"</f>
        <v>#N/A</v>
      </c>
      <c r="AX48" s="277" t="s">
        <v>672</v>
      </c>
      <c r="AY48" s="264" t="str">
        <f>ROUND('Round of 64 (21)'!O48*100,1)&amp;"%"</f>
        <v>#N/A</v>
      </c>
      <c r="AZ48" s="277" t="s">
        <v>677</v>
      </c>
      <c r="BA48" s="264" t="str">
        <f>ROUND('Round of 64 (21)'!O49*100,1)&amp;"%"</f>
        <v>#N/A</v>
      </c>
      <c r="BB48" s="277" t="s">
        <v>678</v>
      </c>
      <c r="BC48" s="264" t="str">
        <f>CONCATENATE(R48:BB48)</f>
        <v>#N/A</v>
      </c>
      <c r="BD48">
        <f t="shared" ref="BD48:BE48" si="47">C48</f>
        <v>2</v>
      </c>
      <c r="BE48" t="str">
        <f t="shared" si="47"/>
        <v>Alabama</v>
      </c>
      <c r="BF48" t="str">
        <f>VLOOKUP($BE49,ratings,2,0)-VLOOKUP($BE48,ratings,2,0)</f>
        <v>#N/A</v>
      </c>
      <c r="BG48" t="str">
        <f>VLOOKUP($BE49,ratings20,3,0)+VLOOKUP($BE48,ratings20,3,0)-148.5</f>
        <v>#N/A</v>
      </c>
      <c r="BH48" s="278" t="str">
        <f>(BG48/2)+(BF49/2)</f>
        <v>#N/A</v>
      </c>
    </row>
    <row r="49" ht="14.25" customHeight="1">
      <c r="B49" s="267" t="s">
        <v>28</v>
      </c>
      <c r="C49" s="291">
        <v>15.0</v>
      </c>
      <c r="D49" s="292" t="s">
        <v>335</v>
      </c>
      <c r="E49" s="294">
        <v>0.0</v>
      </c>
      <c r="F49" s="270"/>
      <c r="G49" s="294" t="str">
        <f>_xlfn.NORM.DIST(0,VLOOKUP(D47,ratings,2,0)-VLOOKUP(D49,ratings,2,0),$A$1,1)*E49*E47+_xlfn.NORM.DIST(0,VLOOKUP(D46,ratings,2,0)-VLOOKUP(D49,ratings,2,0),$A$1,1)*E49*E46</f>
        <v>#N/A</v>
      </c>
      <c r="H49" s="270"/>
      <c r="I49" s="294" t="str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#N/A</v>
      </c>
      <c r="J49" s="295"/>
      <c r="K49" s="294" t="str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#N/A</v>
      </c>
      <c r="L49" s="270"/>
      <c r="M49" s="294" t="str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#N/A</v>
      </c>
      <c r="N49" s="270"/>
      <c r="O49" s="294" t="str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#N/A</v>
      </c>
      <c r="P49" s="275"/>
      <c r="Q49" s="267"/>
      <c r="R49" s="206" t="s">
        <v>665</v>
      </c>
      <c r="S49">
        <f>'Round of 64 (21)'!C49</f>
        <v>15</v>
      </c>
      <c r="T49" s="206" t="s">
        <v>666</v>
      </c>
      <c r="U49" s="206" t="str">
        <f>'Round of 64 (21)'!D49</f>
        <v>Iona</v>
      </c>
      <c r="V49" s="206" t="s">
        <v>667</v>
      </c>
      <c r="W49">
        <f>'Round of 64 (21)'!C50</f>
        <v>1</v>
      </c>
      <c r="X49" s="206" t="s">
        <v>666</v>
      </c>
      <c r="Y49" t="str">
        <f>'Round of 64 (21)'!D50</f>
        <v>Gonzaga</v>
      </c>
      <c r="Z49" s="206" t="s">
        <v>668</v>
      </c>
      <c r="AA49" t="str">
        <f>'Round of 64 (21)'!D49</f>
        <v>Iona</v>
      </c>
      <c r="AB49" s="206" t="s">
        <v>669</v>
      </c>
      <c r="AC49" t="str">
        <f>'Round of 64 (21)'!D50</f>
        <v>Gonzaga</v>
      </c>
      <c r="AD49" s="206" t="s">
        <v>670</v>
      </c>
      <c r="AE49" s="276" t="str">
        <f>ROUND('Round of 64 (21)'!E49*100,1)&amp;"%"</f>
        <v>0%</v>
      </c>
      <c r="AF49" s="277" t="s">
        <v>671</v>
      </c>
      <c r="AG49" s="264" t="str">
        <f>ROUND('Round of 64 (21)'!E50*100,1)&amp;"%"</f>
        <v>100%</v>
      </c>
      <c r="AH49" s="277" t="s">
        <v>672</v>
      </c>
      <c r="AI49" s="264" t="str">
        <f>ROUND('Round of 64 (21)'!G49*100,1)&amp;"%"</f>
        <v>#N/A</v>
      </c>
      <c r="AJ49" s="277" t="s">
        <v>673</v>
      </c>
      <c r="AK49" s="264" t="str">
        <f>ROUND('Round of 64 (21)'!G50*100,1)&amp;"%"</f>
        <v>100%</v>
      </c>
      <c r="AL49" s="277" t="s">
        <v>672</v>
      </c>
      <c r="AM49" s="264" t="str">
        <f>ROUND('Round of 64 (21)'!I49*100,1)&amp;"%"</f>
        <v>#N/A</v>
      </c>
      <c r="AN49" s="277" t="s">
        <v>674</v>
      </c>
      <c r="AO49" s="264" t="str">
        <f>ROUND('Round of 64 (21)'!I50*100,1)&amp;"%"</f>
        <v>100%</v>
      </c>
      <c r="AP49" s="277" t="s">
        <v>672</v>
      </c>
      <c r="AQ49" s="264" t="str">
        <f>ROUND('Round of 64 (21)'!K49*100,1)&amp;"%"</f>
        <v>#N/A</v>
      </c>
      <c r="AR49" s="277" t="s">
        <v>675</v>
      </c>
      <c r="AS49" s="264" t="str">
        <f>ROUND('Round of 64 (21)'!K50*100,1)&amp;"%"</f>
        <v>100%</v>
      </c>
      <c r="AT49" s="277" t="s">
        <v>672</v>
      </c>
      <c r="AU49" s="264" t="str">
        <f>ROUND('Round of 64 (21)'!M49*100,1)&amp;"%"</f>
        <v>#N/A</v>
      </c>
      <c r="AV49" s="277" t="s">
        <v>676</v>
      </c>
      <c r="AW49" s="264" t="str">
        <f>ROUND('Round of 64 (21)'!M50*100,1)&amp;"%"</f>
        <v>100%</v>
      </c>
      <c r="AX49" s="277" t="s">
        <v>672</v>
      </c>
      <c r="AY49" s="264" t="str">
        <f>ROUND('Round of 64 (21)'!O49*100,1)&amp;"%"</f>
        <v>#N/A</v>
      </c>
      <c r="AZ49" s="277" t="s">
        <v>677</v>
      </c>
      <c r="BA49" s="264" t="str">
        <f>ROUND('Round of 64 (21)'!O50*100,1)&amp;"%"</f>
        <v>#N/A</v>
      </c>
      <c r="BB49" s="277" t="s">
        <v>678</v>
      </c>
      <c r="BC49" s="264"/>
      <c r="BD49">
        <f t="shared" ref="BD49:BE49" si="48">C49</f>
        <v>15</v>
      </c>
      <c r="BE49" s="283" t="str">
        <f t="shared" si="48"/>
        <v>Iona</v>
      </c>
      <c r="BF49" s="283" t="str">
        <f>VLOOKUP(BE48,ratings,2,0)-VLOOKUP(BE49,ratings,2,0)</f>
        <v>#N/A</v>
      </c>
      <c r="BG49" s="283"/>
      <c r="BH49" s="284" t="str">
        <f>(BG48/2)+(BF48/2)</f>
        <v>#N/A</v>
      </c>
    </row>
    <row r="50" ht="14.25" customHeight="1">
      <c r="A50" s="333" t="s">
        <v>40</v>
      </c>
      <c r="B50" s="267" t="s">
        <v>30</v>
      </c>
      <c r="C50" s="268">
        <v>1.0</v>
      </c>
      <c r="D50" s="267" t="s">
        <v>76</v>
      </c>
      <c r="E50" s="269">
        <v>1.0</v>
      </c>
      <c r="F50" s="270"/>
      <c r="G50" s="269">
        <v>1.0</v>
      </c>
      <c r="H50" s="270"/>
      <c r="I50" s="334" t="str">
        <f>_xlfn.NORM.DIST(0,VLOOKUP($D54,ratings,2,0)-VLOOKUP($D50,ratings,2,0),$A$1,1)*$G50*$G54+_xlfn.NORM.DIST(0,VLOOKUP($D55,ratings,2,0)-VLOOKUP($D50,ratings,2,0),$A$1,1)*$G50*$G55+_xlfn.NORM.DIST(0,VLOOKUP($D56,ratings,2,0)-VLOOKUP($D50,ratings,2,0),$A$1,1)*$G50*$G56+_xlfn.NORM.DIST(0,VLOOKUP($D57,ratings,2,0)-VLOOKUP($D50,ratings,2,0),$A$1,1)*$G50*$G57</f>
        <v>#N/A</v>
      </c>
      <c r="J50" s="270"/>
      <c r="K50" s="335" t="str">
        <f>_xlfn.NORM.DIST(0,VLOOKUP($D58,ratings,2,0)-VLOOKUP($D50,ratings,2,0),$A$1,1)*$I50*$I58+_xlfn.NORM.DIST(0,VLOOKUP($D59,ratings,2,0)-VLOOKUP($D50,ratings,2,0),$A$1,1)*$I50*$I59+_xlfn.NORM.DIST(0,VLOOKUP($D60,ratings,2,0)-VLOOKUP($D50,ratings,2,0),$A$1,1)*$I50*$I60+_xlfn.NORM.DIST(0,VLOOKUP($D61,ratings,2,0)-VLOOKUP($D50,ratings,2,0),$A$1,1)*$I50*$I61+_xlfn.NORM.DIST(0,VLOOKUP($D62,ratings,2,0)-VLOOKUP($D50,ratings,2,0),$A$1,1)*$I50*$I62+_xlfn.NORM.DIST(0,VLOOKUP($D63,ratings,2,0)-VLOOKUP($D50,ratings,2,0),$A$1,1)*$I50*$I63+_xlfn.NORM.DIST(0,VLOOKUP($D64,ratings,2,0)-VLOOKUP($D50,ratings,2,0),$A$1,1)*$I50*$I64+_xlfn.NORM.DIST(0,VLOOKUP($D65,ratings,2,0)-VLOOKUP($D50,ratings,2,0),$A$1,1)*$I50*$I65</f>
        <v>#N/A</v>
      </c>
      <c r="L50" s="270"/>
      <c r="M50" s="336" t="str">
        <f>_xlfn.NORM.DIST(0,VLOOKUP($D49,ratings,2,0)-VLOOKUP($D50,ratings,2,0),$A$1,1)*$K50*$K49+_xlfn.NORM.DIST(0,VLOOKUP($D34,ratings,2,0)-VLOOKUP($D50,ratings,2,0),$A$1,1)*$K50*$K34+_xlfn.NORM.DIST(0,VLOOKUP($D48,ratings,2,0)-VLOOKUP($D50,ratings,2,0),$A$1,1)*$K50*$K48+_xlfn.NORM.DIST(0,VLOOKUP($D47,ratings,2,0)-VLOOKUP($D50,ratings,2,0),$A$1,1)*$K50*$K47+_xlfn.NORM.DIST(0,VLOOKUP($D46,ratings,2,0)-VLOOKUP($D50,ratings,2,0),$A$1,1)*$K50*$K46+_xlfn.NORM.DIST(0,VLOOKUP($D45,ratings,2,0)-VLOOKUP($D50,ratings,2,0),$A$1,1)*$K50*$K45+_xlfn.NORM.DIST(0,VLOOKUP($D44,ratings,2,0)-VLOOKUP($D50,ratings,2,0),$A$1,1)*$K50*$K44+_xlfn.NORM.DIST(0,VLOOKUP($D43,ratings,2,0)-VLOOKUP($D50,ratings,2,0),$A$1,1)*$K50*$K43+_xlfn.NORM.DIST(0,VLOOKUP($D42,ratings,2,0)-VLOOKUP($D50,ratings,2,0),$A$1,1)*$K50*$K42+_xlfn.NORM.DIST(0,VLOOKUP($D41,ratings,2,0)-VLOOKUP($D50,ratings,2,0),$A$1,1)*$K50*$K41+_xlfn.NORM.DIST(0,VLOOKUP($D40,ratings,2,0)-VLOOKUP($D50,ratings,2,0),$A$1,1)*$K50*$K40+_xlfn.NORM.DIST(0,VLOOKUP($D39,ratings,2,0)-VLOOKUP($D50,ratings,2,0),$A$1,1)*$K50*$K39+_xlfn.NORM.DIST(0,VLOOKUP($D38,ratings,2,0)-VLOOKUP($D50,ratings,2,0),$A$1,1)*$K50*$K38+_xlfn.NORM.DIST(0,VLOOKUP($D37,ratings,2,0)-VLOOKUP($D50,ratings,2,0),$A$1,1)*$K50*$K37+_xlfn.NORM.DIST(0,VLOOKUP($D36,ratings,2,0)-VLOOKUP($D50,ratings,2,0),$A$1,1)*$K50*$K36+_xlfn.NORM.DIST(0,VLOOKUP($D35,ratings,2,0)-VLOOKUP($D50,ratings,2,0),$A$1,1)*$K50*$K35</f>
        <v>#N/A</v>
      </c>
      <c r="N50" s="270"/>
      <c r="O50" s="337" t="str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#N/A</v>
      </c>
      <c r="P50" s="275"/>
      <c r="Q50" s="267"/>
      <c r="R50" s="206" t="s">
        <v>665</v>
      </c>
      <c r="S50">
        <f>'Round of 64 (21)'!C50</f>
        <v>1</v>
      </c>
      <c r="T50" s="206" t="s">
        <v>666</v>
      </c>
      <c r="U50" s="206" t="str">
        <f>'Round of 64 (21)'!D50</f>
        <v>Gonzaga</v>
      </c>
      <c r="V50" s="206" t="s">
        <v>667</v>
      </c>
      <c r="W50">
        <f>'Round of 64 (21)'!C51</f>
        <v>16</v>
      </c>
      <c r="X50" s="206" t="s">
        <v>666</v>
      </c>
      <c r="Y50" t="str">
        <f>'Round of 64 (21)'!D51</f>
        <v>Norfolk State</v>
      </c>
      <c r="Z50" s="206" t="s">
        <v>668</v>
      </c>
      <c r="AA50" t="str">
        <f>'Round of 64 (21)'!D50</f>
        <v>Gonzaga</v>
      </c>
      <c r="AB50" s="206" t="s">
        <v>669</v>
      </c>
      <c r="AC50" t="str">
        <f>'Round of 64 (21)'!D51</f>
        <v>Norfolk State</v>
      </c>
      <c r="AD50" s="206" t="s">
        <v>670</v>
      </c>
      <c r="AE50" s="276" t="str">
        <f>ROUND('Round of 64 (21)'!E50*100,1)&amp;"%"</f>
        <v>100%</v>
      </c>
      <c r="AF50" s="277" t="s">
        <v>671</v>
      </c>
      <c r="AG50" s="264" t="str">
        <f>ROUND('Round of 64 (21)'!E51*100,1)&amp;"%"</f>
        <v>0%</v>
      </c>
      <c r="AH50" s="277" t="s">
        <v>672</v>
      </c>
      <c r="AI50" s="264" t="str">
        <f>ROUND('Round of 64 (21)'!G50*100,1)&amp;"%"</f>
        <v>100%</v>
      </c>
      <c r="AJ50" s="277" t="s">
        <v>673</v>
      </c>
      <c r="AK50" s="264" t="str">
        <f>ROUND('Round of 64 (21)'!G51*100,1)&amp;"%"</f>
        <v>#N/A</v>
      </c>
      <c r="AL50" s="277" t="s">
        <v>672</v>
      </c>
      <c r="AM50" s="264" t="str">
        <f>ROUND('Round of 64 (21)'!I50*100,1)&amp;"%"</f>
        <v>100%</v>
      </c>
      <c r="AN50" s="277" t="s">
        <v>674</v>
      </c>
      <c r="AO50" s="264" t="str">
        <f>ROUND('Round of 64 (21)'!I51*100,1)&amp;"%"</f>
        <v>#N/A</v>
      </c>
      <c r="AP50" s="277" t="s">
        <v>672</v>
      </c>
      <c r="AQ50" s="264" t="str">
        <f>ROUND('Round of 64 (21)'!K50*100,1)&amp;"%"</f>
        <v>100%</v>
      </c>
      <c r="AR50" s="277" t="s">
        <v>675</v>
      </c>
      <c r="AS50" s="264" t="str">
        <f>ROUND('Round of 64 (21)'!K51*100,1)&amp;"%"</f>
        <v>#N/A</v>
      </c>
      <c r="AT50" s="277" t="s">
        <v>672</v>
      </c>
      <c r="AU50" s="264" t="str">
        <f>ROUND('Round of 64 (21)'!M50*100,1)&amp;"%"</f>
        <v>100%</v>
      </c>
      <c r="AV50" s="277" t="s">
        <v>676</v>
      </c>
      <c r="AW50" s="264" t="str">
        <f>ROUND('Round of 64 (21)'!M51*100,1)&amp;"%"</f>
        <v>#N/A</v>
      </c>
      <c r="AX50" s="277" t="s">
        <v>672</v>
      </c>
      <c r="AY50" s="264" t="str">
        <f>ROUND('Round of 64 (21)'!O50*100,1)&amp;"%"</f>
        <v>#N/A</v>
      </c>
      <c r="AZ50" s="277" t="s">
        <v>677</v>
      </c>
      <c r="BA50" s="264" t="str">
        <f>ROUND('Round of 64 (21)'!O51*100,1)&amp;"%"</f>
        <v>#N/A</v>
      </c>
      <c r="BB50" s="277" t="s">
        <v>678</v>
      </c>
      <c r="BC50" s="264" t="str">
        <f>CONCATENATE(R50:BB50)</f>
        <v>#N/A</v>
      </c>
      <c r="BD50">
        <f t="shared" ref="BD50:BE50" si="49">C50</f>
        <v>1</v>
      </c>
      <c r="BE50" t="str">
        <f t="shared" si="49"/>
        <v>Gonzaga</v>
      </c>
      <c r="BF50" t="str">
        <f>VLOOKUP($BE51,ratings,2,0)-VLOOKUP($BE50,ratings,2,0)</f>
        <v>#N/A</v>
      </c>
      <c r="BG50" t="str">
        <f>VLOOKUP($BE51,ratings20,3,0)+VLOOKUP($BE50,ratings20,3,0)-148.5</f>
        <v>#N/A</v>
      </c>
      <c r="BH50" s="278" t="str">
        <f>(BG50/2)+(BF51/2)</f>
        <v>#N/A</v>
      </c>
    </row>
    <row r="51" ht="14.25" customHeight="1">
      <c r="B51" s="267" t="s">
        <v>30</v>
      </c>
      <c r="C51" s="279">
        <v>16.0</v>
      </c>
      <c r="D51" s="321" t="s">
        <v>361</v>
      </c>
      <c r="E51" s="281">
        <v>0.0</v>
      </c>
      <c r="F51" s="270"/>
      <c r="G51" s="281" t="str">
        <f>_xlfn.NORM.DIST(0,VLOOKUP(D53,ratings,2,0)-VLOOKUP(D51,ratings,2,0),$A$1,1)*E51*E53+_xlfn.NORM.DIST(0,VLOOKUP(D52,ratings,2,0)-VLOOKUP(D51,ratings,2,0),$A$1,1)*E51*E52</f>
        <v>#N/A</v>
      </c>
      <c r="H51" s="270"/>
      <c r="I51" s="281" t="str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#N/A</v>
      </c>
      <c r="J51" s="282"/>
      <c r="K51" s="281" t="str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#N/A</v>
      </c>
      <c r="L51" s="270"/>
      <c r="M51" s="281" t="str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#N/A</v>
      </c>
      <c r="N51" s="270"/>
      <c r="O51" s="281" t="str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#N/A</v>
      </c>
      <c r="P51" s="275"/>
      <c r="Q51" s="267"/>
      <c r="R51" s="206" t="s">
        <v>665</v>
      </c>
      <c r="S51">
        <f>'Round of 64 (21)'!C51</f>
        <v>16</v>
      </c>
      <c r="T51" s="206" t="s">
        <v>666</v>
      </c>
      <c r="U51" s="206" t="str">
        <f>'Round of 64 (21)'!D51</f>
        <v>Norfolk State</v>
      </c>
      <c r="V51" s="206" t="s">
        <v>667</v>
      </c>
      <c r="W51">
        <f>'Round of 64 (21)'!C52</f>
        <v>8</v>
      </c>
      <c r="X51" s="206" t="s">
        <v>666</v>
      </c>
      <c r="Y51" t="str">
        <f>'Round of 64 (21)'!D52</f>
        <v>Oklahoma</v>
      </c>
      <c r="Z51" s="206" t="s">
        <v>668</v>
      </c>
      <c r="AA51" t="str">
        <f>'Round of 64 (21)'!D51</f>
        <v>Norfolk State</v>
      </c>
      <c r="AB51" s="206" t="s">
        <v>669</v>
      </c>
      <c r="AC51" t="str">
        <f>'Round of 64 (21)'!D52</f>
        <v>Oklahoma</v>
      </c>
      <c r="AD51" s="206" t="s">
        <v>670</v>
      </c>
      <c r="AE51" s="276" t="str">
        <f>ROUND('Round of 64 (21)'!E51*100,1)&amp;"%"</f>
        <v>0%</v>
      </c>
      <c r="AF51" s="277" t="s">
        <v>671</v>
      </c>
      <c r="AG51" s="264" t="str">
        <f>ROUND('Round of 64 (21)'!E52*100,1)&amp;"%"</f>
        <v>100%</v>
      </c>
      <c r="AH51" s="277" t="s">
        <v>672</v>
      </c>
      <c r="AI51" s="264" t="str">
        <f>ROUND('Round of 64 (21)'!G51*100,1)&amp;"%"</f>
        <v>#N/A</v>
      </c>
      <c r="AJ51" s="277" t="s">
        <v>673</v>
      </c>
      <c r="AK51" s="264" t="str">
        <f>ROUND('Round of 64 (21)'!G52*100,1)&amp;"%"</f>
        <v>0%</v>
      </c>
      <c r="AL51" s="277" t="s">
        <v>672</v>
      </c>
      <c r="AM51" s="264" t="str">
        <f>ROUND('Round of 64 (21)'!I51*100,1)&amp;"%"</f>
        <v>#N/A</v>
      </c>
      <c r="AN51" s="277" t="s">
        <v>674</v>
      </c>
      <c r="AO51" s="264" t="str">
        <f>ROUND('Round of 64 (21)'!I52*100,1)&amp;"%"</f>
        <v>#N/A</v>
      </c>
      <c r="AP51" s="277" t="s">
        <v>672</v>
      </c>
      <c r="AQ51" s="264" t="str">
        <f>ROUND('Round of 64 (21)'!K51*100,1)&amp;"%"</f>
        <v>#N/A</v>
      </c>
      <c r="AR51" s="277" t="s">
        <v>675</v>
      </c>
      <c r="AS51" s="264" t="str">
        <f>ROUND('Round of 64 (21)'!K52*100,1)&amp;"%"</f>
        <v>#N/A</v>
      </c>
      <c r="AT51" s="277" t="s">
        <v>672</v>
      </c>
      <c r="AU51" s="264" t="str">
        <f>ROUND('Round of 64 (21)'!M51*100,1)&amp;"%"</f>
        <v>#N/A</v>
      </c>
      <c r="AV51" s="277" t="s">
        <v>676</v>
      </c>
      <c r="AW51" s="264" t="str">
        <f>ROUND('Round of 64 (21)'!M52*100,1)&amp;"%"</f>
        <v>#N/A</v>
      </c>
      <c r="AX51" s="277" t="s">
        <v>672</v>
      </c>
      <c r="AY51" s="264" t="str">
        <f>ROUND('Round of 64 (21)'!O51*100,1)&amp;"%"</f>
        <v>#N/A</v>
      </c>
      <c r="AZ51" s="277" t="s">
        <v>677</v>
      </c>
      <c r="BA51" s="264" t="str">
        <f>ROUND('Round of 64 (21)'!O52*100,1)&amp;"%"</f>
        <v>#N/A</v>
      </c>
      <c r="BB51" s="277" t="s">
        <v>678</v>
      </c>
      <c r="BC51" s="264"/>
      <c r="BD51">
        <f t="shared" ref="BD51:BE51" si="50">C51</f>
        <v>16</v>
      </c>
      <c r="BE51" s="283" t="str">
        <f t="shared" si="50"/>
        <v>Norfolk State</v>
      </c>
      <c r="BF51" s="283" t="str">
        <f>VLOOKUP(BE50,ratings,2,0)-VLOOKUP(BE51,ratings,2,0)</f>
        <v>#N/A</v>
      </c>
      <c r="BG51" s="283"/>
      <c r="BH51" s="284" t="str">
        <f>(BG50/2)+(BF50/2)</f>
        <v>#N/A</v>
      </c>
    </row>
    <row r="52" ht="14.25" customHeight="1">
      <c r="B52" s="267" t="s">
        <v>30</v>
      </c>
      <c r="C52" s="268">
        <v>8.0</v>
      </c>
      <c r="D52" s="267" t="s">
        <v>45</v>
      </c>
      <c r="E52" s="269">
        <v>1.0</v>
      </c>
      <c r="F52" s="270"/>
      <c r="G52" s="285">
        <v>0.0</v>
      </c>
      <c r="H52" s="270"/>
      <c r="I52" s="285" t="str">
        <f>_xlfn.NORM.DIST(0,VLOOKUP($D56,ratings,2,0)-VLOOKUP($D52,ratings,2,0),$A$1,1)*$G52*$G56+_xlfn.NORM.DIST(0,VLOOKUP($D57,ratings,2,0)-VLOOKUP($D52,ratings,2,0),$A$1,1)*$G52*$G57+_xlfn.NORM.DIST(0,VLOOKUP($D54,ratings,2,0)-VLOOKUP($D52,ratings,2,0),$A$1,1)*$G52*$G54+_xlfn.NORM.DIST(0,VLOOKUP($D55,ratings,2,0)-VLOOKUP($D52,ratings,2,0),$A$1,1)*$G52*$G55</f>
        <v>#N/A</v>
      </c>
      <c r="J52" s="270"/>
      <c r="K52" s="285" t="str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#N/A</v>
      </c>
      <c r="L52" s="270"/>
      <c r="M52" s="285" t="str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#N/A</v>
      </c>
      <c r="N52" s="270"/>
      <c r="O52" s="285" t="str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#N/A</v>
      </c>
      <c r="P52" s="275"/>
      <c r="Q52" s="267"/>
      <c r="R52" s="206" t="s">
        <v>665</v>
      </c>
      <c r="S52">
        <f>'Round of 64 (21)'!C52</f>
        <v>8</v>
      </c>
      <c r="T52" s="206" t="s">
        <v>666</v>
      </c>
      <c r="U52" s="206" t="str">
        <f>'Round of 64 (21)'!D52</f>
        <v>Oklahoma</v>
      </c>
      <c r="V52" s="206" t="s">
        <v>667</v>
      </c>
      <c r="W52">
        <f>'Round of 64 (21)'!C53</f>
        <v>9</v>
      </c>
      <c r="X52" s="206" t="s">
        <v>666</v>
      </c>
      <c r="Y52" t="str">
        <f>'Round of 64 (21)'!D53</f>
        <v>Missouri</v>
      </c>
      <c r="Z52" s="206" t="s">
        <v>668</v>
      </c>
      <c r="AA52" t="str">
        <f>'Round of 64 (21)'!D52</f>
        <v>Oklahoma</v>
      </c>
      <c r="AB52" s="206" t="s">
        <v>669</v>
      </c>
      <c r="AC52" t="str">
        <f>'Round of 64 (21)'!D53</f>
        <v>Missouri</v>
      </c>
      <c r="AD52" s="206" t="s">
        <v>670</v>
      </c>
      <c r="AE52" s="276" t="str">
        <f>ROUND('Round of 64 (21)'!E52*100,1)&amp;"%"</f>
        <v>100%</v>
      </c>
      <c r="AF52" s="277" t="s">
        <v>671</v>
      </c>
      <c r="AG52" s="264" t="str">
        <f>ROUND('Round of 64 (21)'!E53*100,1)&amp;"%"</f>
        <v>0%</v>
      </c>
      <c r="AH52" s="277" t="s">
        <v>672</v>
      </c>
      <c r="AI52" s="264" t="str">
        <f>ROUND('Round of 64 (21)'!G52*100,1)&amp;"%"</f>
        <v>0%</v>
      </c>
      <c r="AJ52" s="277" t="s">
        <v>673</v>
      </c>
      <c r="AK52" s="264" t="str">
        <f>ROUND('Round of 64 (21)'!G53*100,1)&amp;"%"</f>
        <v>#N/A</v>
      </c>
      <c r="AL52" s="277" t="s">
        <v>672</v>
      </c>
      <c r="AM52" s="264" t="str">
        <f>ROUND('Round of 64 (21)'!I52*100,1)&amp;"%"</f>
        <v>#N/A</v>
      </c>
      <c r="AN52" s="277" t="s">
        <v>674</v>
      </c>
      <c r="AO52" s="264" t="str">
        <f>ROUND('Round of 64 (21)'!I53*100,1)&amp;"%"</f>
        <v>#N/A</v>
      </c>
      <c r="AP52" s="277" t="s">
        <v>672</v>
      </c>
      <c r="AQ52" s="264" t="str">
        <f>ROUND('Round of 64 (21)'!K52*100,1)&amp;"%"</f>
        <v>#N/A</v>
      </c>
      <c r="AR52" s="277" t="s">
        <v>675</v>
      </c>
      <c r="AS52" s="264" t="str">
        <f>ROUND('Round of 64 (21)'!K53*100,1)&amp;"%"</f>
        <v>#N/A</v>
      </c>
      <c r="AT52" s="277" t="s">
        <v>672</v>
      </c>
      <c r="AU52" s="264" t="str">
        <f>ROUND('Round of 64 (21)'!M52*100,1)&amp;"%"</f>
        <v>#N/A</v>
      </c>
      <c r="AV52" s="277" t="s">
        <v>676</v>
      </c>
      <c r="AW52" s="264" t="str">
        <f>ROUND('Round of 64 (21)'!M53*100,1)&amp;"%"</f>
        <v>#N/A</v>
      </c>
      <c r="AX52" s="277" t="s">
        <v>672</v>
      </c>
      <c r="AY52" s="264" t="str">
        <f>ROUND('Round of 64 (21)'!O52*100,1)&amp;"%"</f>
        <v>#N/A</v>
      </c>
      <c r="AZ52" s="277" t="s">
        <v>677</v>
      </c>
      <c r="BA52" s="264" t="str">
        <f>ROUND('Round of 64 (21)'!O53*100,1)&amp;"%"</f>
        <v>#N/A</v>
      </c>
      <c r="BB52" s="277" t="s">
        <v>678</v>
      </c>
      <c r="BC52" s="264" t="str">
        <f>CONCATENATE(R52:BB52)</f>
        <v>#N/A</v>
      </c>
      <c r="BD52">
        <f t="shared" ref="BD52:BE52" si="51">C52</f>
        <v>8</v>
      </c>
      <c r="BE52" t="str">
        <f t="shared" si="51"/>
        <v>Oklahoma</v>
      </c>
      <c r="BF52">
        <f>VLOOKUP($BE53,ratings,2,0)-VLOOKUP($BE52,ratings,2,0)</f>
        <v>4</v>
      </c>
      <c r="BG52">
        <f>VLOOKUP($BE53,ratings20,3,0)+VLOOKUP($BE52,ratings20,3,0)-148.5</f>
        <v>159</v>
      </c>
      <c r="BH52" s="278">
        <f>(BG52/2)+(BF53/2)</f>
        <v>77.5</v>
      </c>
    </row>
    <row r="53" ht="14.25" customHeight="1">
      <c r="B53" s="267" t="s">
        <v>30</v>
      </c>
      <c r="C53" s="279">
        <v>9.0</v>
      </c>
      <c r="D53" s="280" t="s">
        <v>50</v>
      </c>
      <c r="E53" s="281">
        <v>0.0</v>
      </c>
      <c r="F53" s="270"/>
      <c r="G53" s="281" t="str">
        <f>_xlfn.NORM.DIST(0,VLOOKUP(D51,ratings,2,0)-VLOOKUP(D53,ratings,2,0),$A$1,1)*E53*E51+_xlfn.NORM.DIST(0,VLOOKUP(D50,ratings,2,0)-VLOOKUP(D53,ratings,2,0),$A$1,1)*E53*E50</f>
        <v>#N/A</v>
      </c>
      <c r="H53" s="270"/>
      <c r="I53" s="281" t="str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#N/A</v>
      </c>
      <c r="J53" s="282"/>
      <c r="K53" s="281" t="str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#N/A</v>
      </c>
      <c r="L53" s="270"/>
      <c r="M53" s="281" t="str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#N/A</v>
      </c>
      <c r="N53" s="270"/>
      <c r="O53" s="281" t="str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#N/A</v>
      </c>
      <c r="P53" s="275"/>
      <c r="Q53" s="267"/>
      <c r="R53" s="206" t="s">
        <v>665</v>
      </c>
      <c r="S53">
        <f>'Round of 64 (21)'!C53</f>
        <v>9</v>
      </c>
      <c r="T53" s="206" t="s">
        <v>666</v>
      </c>
      <c r="U53" s="206" t="str">
        <f>'Round of 64 (21)'!D53</f>
        <v>Missouri</v>
      </c>
      <c r="V53" s="206" t="s">
        <v>667</v>
      </c>
      <c r="W53">
        <f>'Round of 64 (21)'!C54</f>
        <v>5</v>
      </c>
      <c r="X53" s="206" t="s">
        <v>666</v>
      </c>
      <c r="Y53" t="str">
        <f>'Round of 64 (21)'!D54</f>
        <v>Creighton</v>
      </c>
      <c r="Z53" s="206" t="s">
        <v>668</v>
      </c>
      <c r="AA53" t="str">
        <f>'Round of 64 (21)'!D53</f>
        <v>Missouri</v>
      </c>
      <c r="AB53" s="206" t="s">
        <v>669</v>
      </c>
      <c r="AC53" t="str">
        <f>'Round of 64 (21)'!D54</f>
        <v>Creighton</v>
      </c>
      <c r="AD53" s="206" t="s">
        <v>670</v>
      </c>
      <c r="AE53" s="276" t="str">
        <f>ROUND('Round of 64 (21)'!E53*100,1)&amp;"%"</f>
        <v>0%</v>
      </c>
      <c r="AF53" s="277" t="s">
        <v>671</v>
      </c>
      <c r="AG53" s="264" t="str">
        <f>ROUND('Round of 64 (21)'!E54*100,1)&amp;"%"</f>
        <v>100%</v>
      </c>
      <c r="AH53" s="277" t="s">
        <v>672</v>
      </c>
      <c r="AI53" s="264" t="str">
        <f>ROUND('Round of 64 (21)'!G53*100,1)&amp;"%"</f>
        <v>#N/A</v>
      </c>
      <c r="AJ53" s="277" t="s">
        <v>673</v>
      </c>
      <c r="AK53" s="264" t="str">
        <f>ROUND('Round of 64 (21)'!G54*100,1)&amp;"%"</f>
        <v>100%</v>
      </c>
      <c r="AL53" s="277" t="s">
        <v>672</v>
      </c>
      <c r="AM53" s="264" t="str">
        <f>ROUND('Round of 64 (21)'!I53*100,1)&amp;"%"</f>
        <v>#N/A</v>
      </c>
      <c r="AN53" s="277" t="s">
        <v>674</v>
      </c>
      <c r="AO53" s="264" t="str">
        <f>ROUND('Round of 64 (21)'!I54*100,1)&amp;"%"</f>
        <v>0%</v>
      </c>
      <c r="AP53" s="277" t="s">
        <v>672</v>
      </c>
      <c r="AQ53" s="264" t="str">
        <f>ROUND('Round of 64 (21)'!K53*100,1)&amp;"%"</f>
        <v>#N/A</v>
      </c>
      <c r="AR53" s="277" t="s">
        <v>675</v>
      </c>
      <c r="AS53" s="264" t="str">
        <f>ROUND('Round of 64 (21)'!K54*100,1)&amp;"%"</f>
        <v>#N/A</v>
      </c>
      <c r="AT53" s="277" t="s">
        <v>672</v>
      </c>
      <c r="AU53" s="264" t="str">
        <f>ROUND('Round of 64 (21)'!M53*100,1)&amp;"%"</f>
        <v>#N/A</v>
      </c>
      <c r="AV53" s="277" t="s">
        <v>676</v>
      </c>
      <c r="AW53" s="264" t="str">
        <f>ROUND('Round of 64 (21)'!M54*100,1)&amp;"%"</f>
        <v>#N/A</v>
      </c>
      <c r="AX53" s="277" t="s">
        <v>672</v>
      </c>
      <c r="AY53" s="264" t="str">
        <f>ROUND('Round of 64 (21)'!O53*100,1)&amp;"%"</f>
        <v>#N/A</v>
      </c>
      <c r="AZ53" s="277" t="s">
        <v>677</v>
      </c>
      <c r="BA53" s="264" t="str">
        <f>ROUND('Round of 64 (21)'!O54*100,1)&amp;"%"</f>
        <v>#N/A</v>
      </c>
      <c r="BB53" s="277" t="s">
        <v>678</v>
      </c>
      <c r="BC53" s="264"/>
      <c r="BD53">
        <f t="shared" ref="BD53:BE53" si="52">C53</f>
        <v>9</v>
      </c>
      <c r="BE53" s="283" t="str">
        <f t="shared" si="52"/>
        <v>Missouri</v>
      </c>
      <c r="BF53" s="283">
        <f>VLOOKUP(BE52,ratings,2,0)-VLOOKUP(BE53,ratings,2,0)</f>
        <v>-4</v>
      </c>
      <c r="BG53" s="283"/>
      <c r="BH53" s="284">
        <f>(BG52/2)+(BF52/2)</f>
        <v>81.5</v>
      </c>
    </row>
    <row r="54" ht="14.25" customHeight="1">
      <c r="B54" s="267" t="s">
        <v>30</v>
      </c>
      <c r="C54" s="268">
        <v>5.0</v>
      </c>
      <c r="D54" s="267" t="s">
        <v>23</v>
      </c>
      <c r="E54" s="269">
        <v>1.0</v>
      </c>
      <c r="F54" s="270"/>
      <c r="G54" s="269">
        <v>1.0</v>
      </c>
      <c r="H54" s="270"/>
      <c r="I54" s="338" t="str">
        <f>_xlfn.NORM.DIST(0,VLOOKUP($D50,ratings,2,0)-VLOOKUP($D54,ratings,2,0),$A$1,1)*$G54*$G50+_xlfn.NORM.DIST(0,VLOOKUP($D53,ratings,2,0)-VLOOKUP($D54,ratings,2,0),$A$1,1)*$G54*$G53+_xlfn.NORM.DIST(0,VLOOKUP($D52,ratings,2,0)-VLOOKUP($D54,ratings,2,0),$A$1,1)*$G54*$G52+_xlfn.NORM.DIST(0,VLOOKUP($D51,ratings,2,0)-VLOOKUP($D54,ratings,2,0),$A$1,1)*$G54*$G51</f>
        <v>#N/A</v>
      </c>
      <c r="J54" s="270"/>
      <c r="K54" s="339" t="str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#N/A</v>
      </c>
      <c r="L54" s="270"/>
      <c r="M54" s="325" t="str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#N/A</v>
      </c>
      <c r="N54" s="270"/>
      <c r="O54" s="290" t="str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#N/A</v>
      </c>
      <c r="P54" s="275"/>
      <c r="Q54" s="267"/>
      <c r="R54" s="206" t="s">
        <v>665</v>
      </c>
      <c r="S54">
        <f>'Round of 64 (21)'!C54</f>
        <v>5</v>
      </c>
      <c r="T54" s="206" t="s">
        <v>666</v>
      </c>
      <c r="U54" s="206" t="str">
        <f>'Round of 64 (21)'!D54</f>
        <v>Creighton</v>
      </c>
      <c r="V54" s="206" t="s">
        <v>667</v>
      </c>
      <c r="W54">
        <f>'Round of 64 (21)'!C55</f>
        <v>12</v>
      </c>
      <c r="X54" s="206" t="s">
        <v>666</v>
      </c>
      <c r="Y54" t="str">
        <f>'Round of 64 (21)'!D55</f>
        <v>UCSB</v>
      </c>
      <c r="Z54" s="206" t="s">
        <v>668</v>
      </c>
      <c r="AA54" t="str">
        <f>'Round of 64 (21)'!D54</f>
        <v>Creighton</v>
      </c>
      <c r="AB54" s="206" t="s">
        <v>669</v>
      </c>
      <c r="AC54" t="str">
        <f>'Round of 64 (21)'!D55</f>
        <v>UCSB</v>
      </c>
      <c r="AD54" s="206" t="s">
        <v>670</v>
      </c>
      <c r="AE54" s="276" t="str">
        <f>ROUND('Round of 64 (21)'!E54*100,1)&amp;"%"</f>
        <v>100%</v>
      </c>
      <c r="AF54" s="277" t="s">
        <v>671</v>
      </c>
      <c r="AG54" s="264" t="str">
        <f>ROUND('Round of 64 (21)'!E55*100,1)&amp;"%"</f>
        <v>0%</v>
      </c>
      <c r="AH54" s="277" t="s">
        <v>672</v>
      </c>
      <c r="AI54" s="264" t="str">
        <f>ROUND('Round of 64 (21)'!G54*100,1)&amp;"%"</f>
        <v>100%</v>
      </c>
      <c r="AJ54" s="277" t="s">
        <v>673</v>
      </c>
      <c r="AK54" s="264" t="str">
        <f>ROUND('Round of 64 (21)'!G55*100,1)&amp;"%"</f>
        <v>#N/A</v>
      </c>
      <c r="AL54" s="277" t="s">
        <v>672</v>
      </c>
      <c r="AM54" s="264" t="str">
        <f>ROUND('Round of 64 (21)'!I54*100,1)&amp;"%"</f>
        <v>0%</v>
      </c>
      <c r="AN54" s="277" t="s">
        <v>674</v>
      </c>
      <c r="AO54" s="264" t="str">
        <f>ROUND('Round of 64 (21)'!I55*100,1)&amp;"%"</f>
        <v>#N/A</v>
      </c>
      <c r="AP54" s="277" t="s">
        <v>672</v>
      </c>
      <c r="AQ54" s="264" t="str">
        <f>ROUND('Round of 64 (21)'!K54*100,1)&amp;"%"</f>
        <v>#N/A</v>
      </c>
      <c r="AR54" s="277" t="s">
        <v>675</v>
      </c>
      <c r="AS54" s="264" t="str">
        <f>ROUND('Round of 64 (21)'!K55*100,1)&amp;"%"</f>
        <v>#N/A</v>
      </c>
      <c r="AT54" s="277" t="s">
        <v>672</v>
      </c>
      <c r="AU54" s="264" t="str">
        <f>ROUND('Round of 64 (21)'!M54*100,1)&amp;"%"</f>
        <v>#N/A</v>
      </c>
      <c r="AV54" s="277" t="s">
        <v>676</v>
      </c>
      <c r="AW54" s="264" t="str">
        <f>ROUND('Round of 64 (21)'!M55*100,1)&amp;"%"</f>
        <v>#N/A</v>
      </c>
      <c r="AX54" s="277" t="s">
        <v>672</v>
      </c>
      <c r="AY54" s="264" t="str">
        <f>ROUND('Round of 64 (21)'!O54*100,1)&amp;"%"</f>
        <v>#N/A</v>
      </c>
      <c r="AZ54" s="277" t="s">
        <v>677</v>
      </c>
      <c r="BA54" s="264" t="str">
        <f>ROUND('Round of 64 (21)'!O55*100,1)&amp;"%"</f>
        <v>#N/A</v>
      </c>
      <c r="BB54" s="277" t="s">
        <v>678</v>
      </c>
      <c r="BC54" s="264" t="str">
        <f>CONCATENATE(R54:BB54)</f>
        <v>#N/A</v>
      </c>
      <c r="BD54">
        <f t="shared" ref="BD54:BE54" si="53">C54</f>
        <v>5</v>
      </c>
      <c r="BE54" t="str">
        <f t="shared" si="53"/>
        <v>Creighton</v>
      </c>
      <c r="BF54" t="str">
        <f>VLOOKUP($BE55,ratings,2,0)-VLOOKUP($BE54,ratings,2,0)</f>
        <v>#N/A</v>
      </c>
      <c r="BG54" t="str">
        <f>VLOOKUP($BE55,ratings20,3,0)+VLOOKUP($BE54,ratings20,3,0)-148.5</f>
        <v>#N/A</v>
      </c>
      <c r="BH54" s="278" t="str">
        <f>(BG54/2)+(BF55/2)</f>
        <v>#N/A</v>
      </c>
    </row>
    <row r="55" ht="14.25" customHeight="1">
      <c r="B55" s="267" t="s">
        <v>30</v>
      </c>
      <c r="C55" s="279">
        <v>12.0</v>
      </c>
      <c r="D55" s="280" t="s">
        <v>312</v>
      </c>
      <c r="E55" s="281">
        <v>0.0</v>
      </c>
      <c r="F55" s="270"/>
      <c r="G55" s="281" t="str">
        <f>_xlfn.NORM.DIST(0,VLOOKUP(D57,ratings,2,0)-VLOOKUP(D55,ratings,2,0),$A$1,1)*E55*E57+_xlfn.NORM.DIST(0,VLOOKUP(D56,ratings,2,0)-VLOOKUP(D55,ratings,2,0),$A$1,1)*E55*E56</f>
        <v>#N/A</v>
      </c>
      <c r="H55" s="270"/>
      <c r="I55" s="281" t="str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#N/A</v>
      </c>
      <c r="J55" s="282"/>
      <c r="K55" s="281" t="str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#N/A</v>
      </c>
      <c r="L55" s="270"/>
      <c r="M55" s="281" t="str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#N/A</v>
      </c>
      <c r="N55" s="270"/>
      <c r="O55" s="281" t="str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#N/A</v>
      </c>
      <c r="P55" s="275"/>
      <c r="Q55" s="267"/>
      <c r="R55" s="206" t="s">
        <v>665</v>
      </c>
      <c r="S55">
        <f>'Round of 64 (21)'!C55</f>
        <v>12</v>
      </c>
      <c r="T55" s="206" t="s">
        <v>666</v>
      </c>
      <c r="U55" s="206" t="str">
        <f>'Round of 64 (21)'!D55</f>
        <v>UCSB</v>
      </c>
      <c r="V55" s="206" t="s">
        <v>667</v>
      </c>
      <c r="W55">
        <f>'Round of 64 (21)'!C56</f>
        <v>4</v>
      </c>
      <c r="X55" s="206" t="s">
        <v>666</v>
      </c>
      <c r="Y55" t="str">
        <f>'Round of 64 (21)'!D56</f>
        <v>Virginia</v>
      </c>
      <c r="Z55" s="206" t="s">
        <v>668</v>
      </c>
      <c r="AA55" t="str">
        <f>'Round of 64 (21)'!D55</f>
        <v>UCSB</v>
      </c>
      <c r="AB55" s="206" t="s">
        <v>669</v>
      </c>
      <c r="AC55" t="str">
        <f>'Round of 64 (21)'!D56</f>
        <v>Virginia</v>
      </c>
      <c r="AD55" s="206" t="s">
        <v>670</v>
      </c>
      <c r="AE55" s="276" t="str">
        <f>ROUND('Round of 64 (21)'!E55*100,1)&amp;"%"</f>
        <v>0%</v>
      </c>
      <c r="AF55" s="277" t="s">
        <v>671</v>
      </c>
      <c r="AG55" s="264" t="str">
        <f>ROUND('Round of 64 (21)'!E56*100,1)&amp;"%"</f>
        <v>0%</v>
      </c>
      <c r="AH55" s="277" t="s">
        <v>672</v>
      </c>
      <c r="AI55" s="264" t="str">
        <f>ROUND('Round of 64 (21)'!G55*100,1)&amp;"%"</f>
        <v>#N/A</v>
      </c>
      <c r="AJ55" s="277" t="s">
        <v>673</v>
      </c>
      <c r="AK55" s="264" t="str">
        <f>ROUND('Round of 64 (21)'!G56*100,1)&amp;"%"</f>
        <v>#N/A</v>
      </c>
      <c r="AL55" s="277" t="s">
        <v>672</v>
      </c>
      <c r="AM55" s="264" t="str">
        <f>ROUND('Round of 64 (21)'!I55*100,1)&amp;"%"</f>
        <v>#N/A</v>
      </c>
      <c r="AN55" s="277" t="s">
        <v>674</v>
      </c>
      <c r="AO55" s="264" t="str">
        <f>ROUND('Round of 64 (21)'!I56*100,1)&amp;"%"</f>
        <v>#N/A</v>
      </c>
      <c r="AP55" s="277" t="s">
        <v>672</v>
      </c>
      <c r="AQ55" s="264" t="str">
        <f>ROUND('Round of 64 (21)'!K55*100,1)&amp;"%"</f>
        <v>#N/A</v>
      </c>
      <c r="AR55" s="277" t="s">
        <v>675</v>
      </c>
      <c r="AS55" s="264" t="str">
        <f>ROUND('Round of 64 (21)'!K56*100,1)&amp;"%"</f>
        <v>#N/A</v>
      </c>
      <c r="AT55" s="277" t="s">
        <v>672</v>
      </c>
      <c r="AU55" s="264" t="str">
        <f>ROUND('Round of 64 (21)'!M55*100,1)&amp;"%"</f>
        <v>#N/A</v>
      </c>
      <c r="AV55" s="277" t="s">
        <v>676</v>
      </c>
      <c r="AW55" s="264" t="str">
        <f>ROUND('Round of 64 (21)'!M56*100,1)&amp;"%"</f>
        <v>#N/A</v>
      </c>
      <c r="AX55" s="277" t="s">
        <v>672</v>
      </c>
      <c r="AY55" s="264" t="str">
        <f>ROUND('Round of 64 (21)'!O55*100,1)&amp;"%"</f>
        <v>#N/A</v>
      </c>
      <c r="AZ55" s="277" t="s">
        <v>677</v>
      </c>
      <c r="BA55" s="264" t="str">
        <f>ROUND('Round of 64 (21)'!O56*100,1)&amp;"%"</f>
        <v>#N/A</v>
      </c>
      <c r="BB55" s="277" t="s">
        <v>678</v>
      </c>
      <c r="BC55" s="264"/>
      <c r="BD55">
        <f t="shared" ref="BD55:BE55" si="54">C55</f>
        <v>12</v>
      </c>
      <c r="BE55" s="283" t="str">
        <f t="shared" si="54"/>
        <v>UCSB</v>
      </c>
      <c r="BF55" s="283" t="str">
        <f>VLOOKUP(BE54,ratings,2,0)-VLOOKUP(BE55,ratings,2,0)</f>
        <v>#N/A</v>
      </c>
      <c r="BG55" s="283"/>
      <c r="BH55" s="284" t="str">
        <f>(BG54/2)+(BF54/2)</f>
        <v>#N/A</v>
      </c>
    </row>
    <row r="56" ht="14.25" customHeight="1">
      <c r="B56" s="267" t="s">
        <v>30</v>
      </c>
      <c r="C56" s="268">
        <v>4.0</v>
      </c>
      <c r="D56" s="267" t="s">
        <v>309</v>
      </c>
      <c r="E56" s="285">
        <v>0.0</v>
      </c>
      <c r="F56" s="270"/>
      <c r="G56" s="285" t="str">
        <f>_xlfn.NORM.DIST(0,VLOOKUP(D54,ratings,2,0)-VLOOKUP(D56,ratings,2,0),$A$1,1)*E56*E54+_xlfn.NORM.DIST(0,VLOOKUP(D55,ratings,2,0)-VLOOKUP(D56,ratings,2,0),$A$1,1)*E56*E55</f>
        <v>#N/A</v>
      </c>
      <c r="H56" s="270"/>
      <c r="I56" s="285" t="str">
        <f>_xlfn.NORM.DIST(0,VLOOKUP($D52,ratings,2,0)-VLOOKUP($D56,ratings,2,0),$A$1,1)*$G56*$G52+_xlfn.NORM.DIST(0,VLOOKUP($D51,ratings,2,0)-VLOOKUP($D56,ratings,2,0),$A$1,1)*$G56*$G51+_xlfn.NORM.DIST(0,VLOOKUP($D50,ratings,2,0)-VLOOKUP($D56,ratings,2,0),$A$1,1)*$G56*$G50+_xlfn.NORM.DIST(0,VLOOKUP($D53,ratings,2,0)-VLOOKUP($D56,ratings,2,0),$A$1,1)*$G56*$G53</f>
        <v>#N/A</v>
      </c>
      <c r="J56" s="270"/>
      <c r="K56" s="285" t="str">
        <f>_xlfn.NORM.DIST(0,VLOOKUP($D64,ratings,2,0)-VLOOKUP($D56,ratings,2,0),$A$1,1)*$I56*$I64+_xlfn.NORM.DIST(0,VLOOKUP($D65,ratings,2,0)-VLOOKUP($D56,ratings,2,0),$A$1,1)*$I56*$I65+_xlfn.NORM.DIST(0,VLOOKUP($D58,ratings,2,0)-VLOOKUP($D56,ratings,2,0),$A$1,1)*$I56*$I58+_xlfn.NORM.DIST(0,VLOOKUP($D59,ratings,2,0)-VLOOKUP($D56,ratings,2,0),$A$1,1)*$I56*$I59+_xlfn.NORM.DIST(0,VLOOKUP($D60,ratings,2,0)-VLOOKUP($D56,ratings,2,0),$A$1,1)*$I56*$I60+_xlfn.NORM.DIST(0,VLOOKUP($D61,ratings,2,0)-VLOOKUP($D56,ratings,2,0),$A$1,1)*$I56*$I61+_xlfn.NORM.DIST(0,VLOOKUP($D62,ratings,2,0)-VLOOKUP($D56,ratings,2,0),$A$1,1)*$I56*$I62+_xlfn.NORM.DIST(0,VLOOKUP($D63,ratings,2,0)-VLOOKUP($D56,ratings,2,0),$A$1,1)*$I56*$I63</f>
        <v>#N/A</v>
      </c>
      <c r="L56" s="270"/>
      <c r="M56" s="285" t="str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#N/A</v>
      </c>
      <c r="N56" s="270"/>
      <c r="O56" s="285" t="str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#N/A</v>
      </c>
      <c r="P56" s="275"/>
      <c r="Q56" s="267"/>
      <c r="R56" s="206" t="s">
        <v>665</v>
      </c>
      <c r="S56">
        <f>'Round of 64 (21)'!C56</f>
        <v>4</v>
      </c>
      <c r="T56" s="206" t="s">
        <v>666</v>
      </c>
      <c r="U56" s="206" t="str">
        <f>'Round of 64 (21)'!D56</f>
        <v>Virginia</v>
      </c>
      <c r="V56" s="206" t="s">
        <v>667</v>
      </c>
      <c r="W56">
        <f>'Round of 64 (21)'!C57</f>
        <v>13</v>
      </c>
      <c r="X56" s="206" t="s">
        <v>666</v>
      </c>
      <c r="Y56" t="str">
        <f>'Round of 64 (21)'!D57</f>
        <v>Ohio</v>
      </c>
      <c r="Z56" s="206" t="s">
        <v>668</v>
      </c>
      <c r="AA56" t="str">
        <f>'Round of 64 (21)'!D56</f>
        <v>Virginia</v>
      </c>
      <c r="AB56" s="206" t="s">
        <v>669</v>
      </c>
      <c r="AC56" t="str">
        <f>'Round of 64 (21)'!D57</f>
        <v>Ohio</v>
      </c>
      <c r="AD56" s="206" t="s">
        <v>670</v>
      </c>
      <c r="AE56" s="276" t="str">
        <f>ROUND('Round of 64 (21)'!E56*100,1)&amp;"%"</f>
        <v>0%</v>
      </c>
      <c r="AF56" s="277" t="s">
        <v>671</v>
      </c>
      <c r="AG56" s="264" t="str">
        <f>ROUND('Round of 64 (21)'!E57*100,1)&amp;"%"</f>
        <v>100%</v>
      </c>
      <c r="AH56" s="277" t="s">
        <v>672</v>
      </c>
      <c r="AI56" s="264" t="str">
        <f>ROUND('Round of 64 (21)'!G56*100,1)&amp;"%"</f>
        <v>#N/A</v>
      </c>
      <c r="AJ56" s="277" t="s">
        <v>673</v>
      </c>
      <c r="AK56" s="264" t="str">
        <f>ROUND('Round of 64 (21)'!G57*100,1)&amp;"%"</f>
        <v>0%</v>
      </c>
      <c r="AL56" s="277" t="s">
        <v>672</v>
      </c>
      <c r="AM56" s="264" t="str">
        <f>ROUND('Round of 64 (21)'!I56*100,1)&amp;"%"</f>
        <v>#N/A</v>
      </c>
      <c r="AN56" s="277" t="s">
        <v>674</v>
      </c>
      <c r="AO56" s="264" t="str">
        <f>ROUND('Round of 64 (21)'!I57*100,1)&amp;"%"</f>
        <v>#N/A</v>
      </c>
      <c r="AP56" s="277" t="s">
        <v>672</v>
      </c>
      <c r="AQ56" s="264" t="str">
        <f>ROUND('Round of 64 (21)'!K56*100,1)&amp;"%"</f>
        <v>#N/A</v>
      </c>
      <c r="AR56" s="277" t="s">
        <v>675</v>
      </c>
      <c r="AS56" s="264" t="str">
        <f>ROUND('Round of 64 (21)'!K57*100,1)&amp;"%"</f>
        <v>#N/A</v>
      </c>
      <c r="AT56" s="277" t="s">
        <v>672</v>
      </c>
      <c r="AU56" s="264" t="str">
        <f>ROUND('Round of 64 (21)'!M56*100,1)&amp;"%"</f>
        <v>#N/A</v>
      </c>
      <c r="AV56" s="277" t="s">
        <v>676</v>
      </c>
      <c r="AW56" s="264" t="str">
        <f>ROUND('Round of 64 (21)'!M57*100,1)&amp;"%"</f>
        <v>#N/A</v>
      </c>
      <c r="AX56" s="277" t="s">
        <v>672</v>
      </c>
      <c r="AY56" s="264" t="str">
        <f>ROUND('Round of 64 (21)'!O56*100,1)&amp;"%"</f>
        <v>#N/A</v>
      </c>
      <c r="AZ56" s="277" t="s">
        <v>677</v>
      </c>
      <c r="BA56" s="264" t="str">
        <f>ROUND('Round of 64 (21)'!O57*100,1)&amp;"%"</f>
        <v>#N/A</v>
      </c>
      <c r="BB56" s="277" t="s">
        <v>678</v>
      </c>
      <c r="BC56" s="264" t="str">
        <f>CONCATENATE(R56:BB56)</f>
        <v>#N/A</v>
      </c>
      <c r="BD56">
        <f t="shared" ref="BD56:BE56" si="55">C56</f>
        <v>4</v>
      </c>
      <c r="BE56" t="str">
        <f t="shared" si="55"/>
        <v>Virginia</v>
      </c>
      <c r="BF56" t="str">
        <f>VLOOKUP($BE57,ratings,2,0)-VLOOKUP($BE56,ratings,2,0)</f>
        <v>#N/A</v>
      </c>
      <c r="BG56" t="str">
        <f>VLOOKUP($BE57,ratings20,3,0)+VLOOKUP($BE56,ratings20,3,0)-148.5</f>
        <v>#N/A</v>
      </c>
      <c r="BH56" s="278" t="str">
        <f>(BG56/2)+(BF57/2)</f>
        <v>#N/A</v>
      </c>
    </row>
    <row r="57" ht="14.25" customHeight="1">
      <c r="B57" s="267" t="s">
        <v>30</v>
      </c>
      <c r="C57" s="291">
        <v>13.0</v>
      </c>
      <c r="D57" s="292" t="s">
        <v>450</v>
      </c>
      <c r="E57" s="293">
        <v>1.0</v>
      </c>
      <c r="F57" s="270"/>
      <c r="G57" s="294">
        <v>0.0</v>
      </c>
      <c r="H57" s="270"/>
      <c r="I57" s="294" t="str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#N/A</v>
      </c>
      <c r="J57" s="295"/>
      <c r="K57" s="294" t="str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#N/A</v>
      </c>
      <c r="L57" s="270"/>
      <c r="M57" s="294" t="str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#N/A</v>
      </c>
      <c r="N57" s="270"/>
      <c r="O57" s="294" t="str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#N/A</v>
      </c>
      <c r="P57" s="275"/>
      <c r="Q57" s="267"/>
      <c r="R57" s="206" t="s">
        <v>665</v>
      </c>
      <c r="S57">
        <f>'Round of 64 (21)'!C57</f>
        <v>13</v>
      </c>
      <c r="T57" s="206" t="s">
        <v>666</v>
      </c>
      <c r="U57" s="206" t="str">
        <f>'Round of 64 (21)'!D57</f>
        <v>Ohio</v>
      </c>
      <c r="V57" s="206" t="s">
        <v>667</v>
      </c>
      <c r="W57">
        <f>'Round of 64 (21)'!C58</f>
        <v>6</v>
      </c>
      <c r="X57" s="206" t="s">
        <v>666</v>
      </c>
      <c r="Y57" t="str">
        <f>'Round of 64 (21)'!D58</f>
        <v>USC</v>
      </c>
      <c r="Z57" s="206" t="s">
        <v>668</v>
      </c>
      <c r="AA57" t="str">
        <f>'Round of 64 (21)'!D57</f>
        <v>Ohio</v>
      </c>
      <c r="AB57" s="206" t="s">
        <v>669</v>
      </c>
      <c r="AC57" t="str">
        <f>'Round of 64 (21)'!D58</f>
        <v>USC</v>
      </c>
      <c r="AD57" s="206" t="s">
        <v>670</v>
      </c>
      <c r="AE57" s="276" t="str">
        <f>ROUND('Round of 64 (21)'!E57*100,1)&amp;"%"</f>
        <v>100%</v>
      </c>
      <c r="AF57" s="277" t="s">
        <v>671</v>
      </c>
      <c r="AG57" s="264" t="str">
        <f>ROUND('Round of 64 (21)'!E58*100,1)&amp;"%"</f>
        <v>100%</v>
      </c>
      <c r="AH57" s="277" t="s">
        <v>672</v>
      </c>
      <c r="AI57" s="264" t="str">
        <f>ROUND('Round of 64 (21)'!G57*100,1)&amp;"%"</f>
        <v>0%</v>
      </c>
      <c r="AJ57" s="277" t="s">
        <v>673</v>
      </c>
      <c r="AK57" s="264" t="str">
        <f>ROUND('Round of 64 (21)'!G58*100,1)&amp;"%"</f>
        <v>100%</v>
      </c>
      <c r="AL57" s="277" t="s">
        <v>672</v>
      </c>
      <c r="AM57" s="264" t="str">
        <f>ROUND('Round of 64 (21)'!I57*100,1)&amp;"%"</f>
        <v>#N/A</v>
      </c>
      <c r="AN57" s="277" t="s">
        <v>674</v>
      </c>
      <c r="AO57" s="264" t="str">
        <f>ROUND('Round of 64 (21)'!I58*100,1)&amp;"%"</f>
        <v>100%</v>
      </c>
      <c r="AP57" s="277" t="s">
        <v>672</v>
      </c>
      <c r="AQ57" s="264" t="str">
        <f>ROUND('Round of 64 (21)'!K57*100,1)&amp;"%"</f>
        <v>#N/A</v>
      </c>
      <c r="AR57" s="277" t="s">
        <v>675</v>
      </c>
      <c r="AS57" s="264" t="str">
        <f>ROUND('Round of 64 (21)'!K58*100,1)&amp;"%"</f>
        <v>0%</v>
      </c>
      <c r="AT57" s="277" t="s">
        <v>672</v>
      </c>
      <c r="AU57" s="264" t="str">
        <f>ROUND('Round of 64 (21)'!M57*100,1)&amp;"%"</f>
        <v>#N/A</v>
      </c>
      <c r="AV57" s="277" t="s">
        <v>676</v>
      </c>
      <c r="AW57" s="264" t="str">
        <f>ROUND('Round of 64 (21)'!M58*100,1)&amp;"%"</f>
        <v>#N/A</v>
      </c>
      <c r="AX57" s="277" t="s">
        <v>672</v>
      </c>
      <c r="AY57" s="264" t="str">
        <f>ROUND('Round of 64 (21)'!O57*100,1)&amp;"%"</f>
        <v>#N/A</v>
      </c>
      <c r="AZ57" s="277" t="s">
        <v>677</v>
      </c>
      <c r="BA57" s="264" t="str">
        <f>ROUND('Round of 64 (21)'!O58*100,1)&amp;"%"</f>
        <v>#N/A</v>
      </c>
      <c r="BB57" s="277" t="s">
        <v>678</v>
      </c>
      <c r="BC57" s="264"/>
      <c r="BD57">
        <f t="shared" ref="BD57:BE57" si="56">C57</f>
        <v>13</v>
      </c>
      <c r="BE57" s="283" t="str">
        <f t="shared" si="56"/>
        <v>Ohio</v>
      </c>
      <c r="BF57" s="283" t="str">
        <f>VLOOKUP(BE56,ratings,2,0)-VLOOKUP(BE57,ratings,2,0)</f>
        <v>#N/A</v>
      </c>
      <c r="BG57" s="283"/>
      <c r="BH57" s="284" t="str">
        <f>(BG56/2)+(BF56/2)</f>
        <v>#N/A</v>
      </c>
    </row>
    <row r="58" ht="14.25" customHeight="1">
      <c r="B58" s="267" t="s">
        <v>30</v>
      </c>
      <c r="C58" s="268">
        <v>6.0</v>
      </c>
      <c r="D58" s="267" t="s">
        <v>323</v>
      </c>
      <c r="E58" s="269">
        <v>1.0</v>
      </c>
      <c r="F58" s="270"/>
      <c r="G58" s="269">
        <v>1.0</v>
      </c>
      <c r="H58" s="270"/>
      <c r="I58" s="340" t="str">
        <f>_xlfn.NORM.DIST(0,VLOOKUP($D62,ratings,2,0)-VLOOKUP($D58,ratings,2,0),$A$1,1)*$G58*$G62+_xlfn.NORM.DIST(0,VLOOKUP($D63,ratings,2,0)-VLOOKUP($D58,ratings,2,0),$A$1,1)*$G58*$G63+_xlfn.NORM.DIST(0,VLOOKUP($D64,ratings,2,0)-VLOOKUP($D58,ratings,2,0),$A$1,1)*$G58*$G64+_xlfn.NORM.DIST(0,VLOOKUP($D65,ratings,2,0)-VLOOKUP($D58,ratings,2,0),$A$1,1)*$G58*$G65</f>
        <v>#N/A</v>
      </c>
      <c r="J58" s="270"/>
      <c r="K58" s="341" t="str">
        <f>_xlfn.NORM.DIST(0,VLOOKUP($D50,ratings,2,0)-VLOOKUP($D58,ratings,2,0),$A$1,1)*$I58*$I50+_xlfn.NORM.DIST(0,VLOOKUP($D57,ratings,2,0)-VLOOKUP($D58,ratings,2,0),$A$1,1)*$I58*$I57+_xlfn.NORM.DIST(0,VLOOKUP($D56,ratings,2,0)-VLOOKUP($D58,ratings,2,0),$A$1,1)*$I58*$I56+_xlfn.NORM.DIST(0,VLOOKUP($D55,ratings,2,0)-VLOOKUP($D58,ratings,2,0),$A$1,1)*$I58*$I55+_xlfn.NORM.DIST(0,VLOOKUP($D54,ratings,2,0)-VLOOKUP($D58,ratings,2,0),$A$1,1)*$I58*$I54+_xlfn.NORM.DIST(0,VLOOKUP($D53,ratings,2,0)-VLOOKUP($D58,ratings,2,0),$A$1,1)*$I58*$I53+_xlfn.NORM.DIST(0,VLOOKUP($D52,ratings,2,0)-VLOOKUP($D58,ratings,2,0),$A$1,1)*$I58*$I52+_xlfn.NORM.DIST(0,VLOOKUP($D51,ratings,2,0)-VLOOKUP($D58,ratings,2,0),$A$1,1)*$I58*$I51</f>
        <v>#N/A</v>
      </c>
      <c r="L58" s="270"/>
      <c r="M58" s="332" t="str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#N/A</v>
      </c>
      <c r="N58" s="270"/>
      <c r="O58" s="342" t="str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#N/A</v>
      </c>
      <c r="P58" s="275"/>
      <c r="Q58" s="267"/>
      <c r="R58" s="206" t="s">
        <v>665</v>
      </c>
      <c r="S58">
        <f>'Round of 64 (21)'!C58</f>
        <v>6</v>
      </c>
      <c r="T58" s="206" t="s">
        <v>666</v>
      </c>
      <c r="U58" s="206" t="str">
        <f>'Round of 64 (21)'!D58</f>
        <v>USC</v>
      </c>
      <c r="V58" s="206" t="s">
        <v>667</v>
      </c>
      <c r="W58">
        <f>'Round of 64 (21)'!C59</f>
        <v>11</v>
      </c>
      <c r="X58" s="206" t="s">
        <v>666</v>
      </c>
      <c r="Y58" t="str">
        <f>'Round of 64 (21)'!D59</f>
        <v>Drake</v>
      </c>
      <c r="Z58" s="206" t="s">
        <v>668</v>
      </c>
      <c r="AA58" t="str">
        <f>'Round of 64 (21)'!D58</f>
        <v>USC</v>
      </c>
      <c r="AB58" s="206" t="s">
        <v>669</v>
      </c>
      <c r="AC58" t="str">
        <f>'Round of 64 (21)'!D59</f>
        <v>Drake</v>
      </c>
      <c r="AD58" s="206" t="s">
        <v>670</v>
      </c>
      <c r="AE58" s="276" t="str">
        <f>ROUND('Round of 64 (21)'!E58*100,1)&amp;"%"</f>
        <v>100%</v>
      </c>
      <c r="AF58" s="277" t="s">
        <v>671</v>
      </c>
      <c r="AG58" s="264" t="str">
        <f>ROUND('Round of 64 (21)'!E59*100,1)&amp;"%"</f>
        <v>0%</v>
      </c>
      <c r="AH58" s="277" t="s">
        <v>672</v>
      </c>
      <c r="AI58" s="264" t="str">
        <f>ROUND('Round of 64 (21)'!G58*100,1)&amp;"%"</f>
        <v>100%</v>
      </c>
      <c r="AJ58" s="277" t="s">
        <v>673</v>
      </c>
      <c r="AK58" s="264" t="str">
        <f>ROUND('Round of 64 (21)'!G59*100,1)&amp;"%"</f>
        <v>#N/A</v>
      </c>
      <c r="AL58" s="277" t="s">
        <v>672</v>
      </c>
      <c r="AM58" s="264" t="str">
        <f>ROUND('Round of 64 (21)'!I58*100,1)&amp;"%"</f>
        <v>100%</v>
      </c>
      <c r="AN58" s="277" t="s">
        <v>674</v>
      </c>
      <c r="AO58" s="264" t="str">
        <f>ROUND('Round of 64 (21)'!I59*100,1)&amp;"%"</f>
        <v>#N/A</v>
      </c>
      <c r="AP58" s="277" t="s">
        <v>672</v>
      </c>
      <c r="AQ58" s="264" t="str">
        <f>ROUND('Round of 64 (21)'!K58*100,1)&amp;"%"</f>
        <v>0%</v>
      </c>
      <c r="AR58" s="277" t="s">
        <v>675</v>
      </c>
      <c r="AS58" s="264" t="str">
        <f>ROUND('Round of 64 (21)'!K59*100,1)&amp;"%"</f>
        <v>#N/A</v>
      </c>
      <c r="AT58" s="277" t="s">
        <v>672</v>
      </c>
      <c r="AU58" s="264" t="str">
        <f>ROUND('Round of 64 (21)'!M58*100,1)&amp;"%"</f>
        <v>#N/A</v>
      </c>
      <c r="AV58" s="277" t="s">
        <v>676</v>
      </c>
      <c r="AW58" s="264" t="str">
        <f>ROUND('Round of 64 (21)'!M59*100,1)&amp;"%"</f>
        <v>#N/A</v>
      </c>
      <c r="AX58" s="277" t="s">
        <v>672</v>
      </c>
      <c r="AY58" s="264" t="str">
        <f>ROUND('Round of 64 (21)'!O58*100,1)&amp;"%"</f>
        <v>#N/A</v>
      </c>
      <c r="AZ58" s="277" t="s">
        <v>677</v>
      </c>
      <c r="BA58" s="264" t="str">
        <f>ROUND('Round of 64 (21)'!O59*100,1)&amp;"%"</f>
        <v>#N/A</v>
      </c>
      <c r="BB58" s="277" t="s">
        <v>678</v>
      </c>
      <c r="BC58" s="264" t="str">
        <f>CONCATENATE(R58:BB58)</f>
        <v>#N/A</v>
      </c>
      <c r="BD58">
        <f t="shared" ref="BD58:BE58" si="57">C58</f>
        <v>6</v>
      </c>
      <c r="BE58" t="str">
        <f t="shared" si="57"/>
        <v>USC</v>
      </c>
      <c r="BF58" t="str">
        <f>VLOOKUP($BE59,ratings,2,0)-VLOOKUP($BE58,ratings,2,0)</f>
        <v>#N/A</v>
      </c>
      <c r="BG58" t="str">
        <f>VLOOKUP($BE59,ratings20,3,0)+VLOOKUP($BE58,ratings20,3,0)-148.5</f>
        <v>#N/A</v>
      </c>
      <c r="BH58" s="278" t="str">
        <f>(BG58/2)+(BF59/2)</f>
        <v>#N/A</v>
      </c>
    </row>
    <row r="59" ht="14.25" customHeight="1">
      <c r="B59" s="267" t="s">
        <v>30</v>
      </c>
      <c r="C59" s="279">
        <v>11.0</v>
      </c>
      <c r="D59" s="321" t="s">
        <v>51</v>
      </c>
      <c r="E59" s="281">
        <v>0.0</v>
      </c>
      <c r="F59" s="270"/>
      <c r="G59" s="281" t="str">
        <f>_xlfn.NORM.DIST(0,VLOOKUP(D61,ratings,2,0)-VLOOKUP(D59,ratings,2,0),$A$1,1)*E59*E61+_xlfn.NORM.DIST(0,VLOOKUP(D60,ratings,2,0)-VLOOKUP(D59,ratings,2,0),$A$1,1)*E59*E60</f>
        <v>#N/A</v>
      </c>
      <c r="H59" s="270"/>
      <c r="I59" s="281" t="str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#N/A</v>
      </c>
      <c r="J59" s="282"/>
      <c r="K59" s="281" t="str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#N/A</v>
      </c>
      <c r="L59" s="270"/>
      <c r="M59" s="281" t="str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#N/A</v>
      </c>
      <c r="N59" s="270"/>
      <c r="O59" s="281" t="str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#N/A</v>
      </c>
      <c r="P59" s="275"/>
      <c r="Q59" s="267"/>
      <c r="R59" s="206" t="s">
        <v>665</v>
      </c>
      <c r="S59">
        <f>'Round of 64 (21)'!C59</f>
        <v>11</v>
      </c>
      <c r="T59" s="206" t="s">
        <v>666</v>
      </c>
      <c r="U59" s="206" t="str">
        <f>'Round of 64 (21)'!D59</f>
        <v>Drake</v>
      </c>
      <c r="V59" s="206" t="s">
        <v>667</v>
      </c>
      <c r="W59">
        <f>'Round of 64 (21)'!C60</f>
        <v>3</v>
      </c>
      <c r="X59" s="206" t="s">
        <v>666</v>
      </c>
      <c r="Y59" t="str">
        <f>'Round of 64 (21)'!D60</f>
        <v>Kansas</v>
      </c>
      <c r="Z59" s="206" t="s">
        <v>668</v>
      </c>
      <c r="AA59" t="str">
        <f>'Round of 64 (21)'!D59</f>
        <v>Drake</v>
      </c>
      <c r="AB59" s="206" t="s">
        <v>669</v>
      </c>
      <c r="AC59" t="str">
        <f>'Round of 64 (21)'!D60</f>
        <v>Kansas</v>
      </c>
      <c r="AD59" s="206" t="s">
        <v>670</v>
      </c>
      <c r="AE59" s="276" t="str">
        <f>ROUND('Round of 64 (21)'!E59*100,1)&amp;"%"</f>
        <v>0%</v>
      </c>
      <c r="AF59" s="277" t="s">
        <v>671</v>
      </c>
      <c r="AG59" s="264" t="str">
        <f>ROUND('Round of 64 (21)'!E60*100,1)&amp;"%"</f>
        <v>100%</v>
      </c>
      <c r="AH59" s="277" t="s">
        <v>672</v>
      </c>
      <c r="AI59" s="264" t="str">
        <f>ROUND('Round of 64 (21)'!G59*100,1)&amp;"%"</f>
        <v>#N/A</v>
      </c>
      <c r="AJ59" s="277" t="s">
        <v>673</v>
      </c>
      <c r="AK59" s="264" t="str">
        <f>ROUND('Round of 64 (21)'!G60*100,1)&amp;"%"</f>
        <v>0%</v>
      </c>
      <c r="AL59" s="277" t="s">
        <v>672</v>
      </c>
      <c r="AM59" s="264" t="str">
        <f>ROUND('Round of 64 (21)'!I59*100,1)&amp;"%"</f>
        <v>#N/A</v>
      </c>
      <c r="AN59" s="277" t="s">
        <v>674</v>
      </c>
      <c r="AO59" s="264" t="str">
        <f>ROUND('Round of 64 (21)'!I60*100,1)&amp;"%"</f>
        <v>#N/A</v>
      </c>
      <c r="AP59" s="277" t="s">
        <v>672</v>
      </c>
      <c r="AQ59" s="264" t="str">
        <f>ROUND('Round of 64 (21)'!K59*100,1)&amp;"%"</f>
        <v>#N/A</v>
      </c>
      <c r="AR59" s="277" t="s">
        <v>675</v>
      </c>
      <c r="AS59" s="264" t="str">
        <f>ROUND('Round of 64 (21)'!K60*100,1)&amp;"%"</f>
        <v>#N/A</v>
      </c>
      <c r="AT59" s="277" t="s">
        <v>672</v>
      </c>
      <c r="AU59" s="264" t="str">
        <f>ROUND('Round of 64 (21)'!M59*100,1)&amp;"%"</f>
        <v>#N/A</v>
      </c>
      <c r="AV59" s="277" t="s">
        <v>676</v>
      </c>
      <c r="AW59" s="264" t="str">
        <f>ROUND('Round of 64 (21)'!M60*100,1)&amp;"%"</f>
        <v>#N/A</v>
      </c>
      <c r="AX59" s="277" t="s">
        <v>672</v>
      </c>
      <c r="AY59" s="264" t="str">
        <f>ROUND('Round of 64 (21)'!O59*100,1)&amp;"%"</f>
        <v>#N/A</v>
      </c>
      <c r="AZ59" s="277" t="s">
        <v>677</v>
      </c>
      <c r="BA59" s="264" t="str">
        <f>ROUND('Round of 64 (21)'!O60*100,1)&amp;"%"</f>
        <v>#N/A</v>
      </c>
      <c r="BB59" s="277" t="s">
        <v>678</v>
      </c>
      <c r="BC59" s="264"/>
      <c r="BD59">
        <f t="shared" ref="BD59:BE59" si="58">C59</f>
        <v>11</v>
      </c>
      <c r="BE59" s="283" t="str">
        <f t="shared" si="58"/>
        <v>Drake</v>
      </c>
      <c r="BF59" s="283" t="str">
        <f>VLOOKUP(BE58,ratings,2,0)-VLOOKUP(BE59,ratings,2,0)</f>
        <v>#N/A</v>
      </c>
      <c r="BG59" s="283"/>
      <c r="BH59" s="284" t="str">
        <f>(BG58/2)+(BF58/2)</f>
        <v>#N/A</v>
      </c>
    </row>
    <row r="60" ht="14.25" customHeight="1">
      <c r="B60" s="267" t="s">
        <v>30</v>
      </c>
      <c r="C60" s="268">
        <v>3.0</v>
      </c>
      <c r="D60" s="267" t="s">
        <v>54</v>
      </c>
      <c r="E60" s="269">
        <v>1.0</v>
      </c>
      <c r="F60" s="270"/>
      <c r="G60" s="285">
        <v>0.0</v>
      </c>
      <c r="H60" s="270"/>
      <c r="I60" s="285" t="str">
        <f>_xlfn.NORM.DIST(0,VLOOKUP($D64,ratings,2,0)-VLOOKUP($D60,ratings,2,0),$A$1,1)*$G60*$G64+_xlfn.NORM.DIST(0,VLOOKUP($D65,ratings,2,0)-VLOOKUP($D60,ratings,2,0),$A$1,1)*$G60*$G65+_xlfn.NORM.DIST(0,VLOOKUP($D62,ratings,2,0)-VLOOKUP($D60,ratings,2,0),$A$1,1)*$G60*$G62+_xlfn.NORM.DIST(0,VLOOKUP($D63,ratings,2,0)-VLOOKUP($D60,ratings,2,0),$A$1,1)*$G60*$G63</f>
        <v>#N/A</v>
      </c>
      <c r="J60" s="270"/>
      <c r="K60" s="285" t="str">
        <f>_xlfn.NORM.DIST(0,VLOOKUP($D52,ratings,2,0)-VLOOKUP($D60,ratings,2,0),$A$1,1)*$I60*$I52+_xlfn.NORM.DIST(0,VLOOKUP($D51,ratings,2,0)-VLOOKUP($D60,ratings,2,0),$A$1,1)*$I60*$I51+_xlfn.NORM.DIST(0,VLOOKUP($D50,ratings,2,0)-VLOOKUP($D60,ratings,2,0),$A$1,1)*$I60*$I50+_xlfn.NORM.DIST(0,VLOOKUP($D57,ratings,2,0)-VLOOKUP($D60,ratings,2,0),$A$1,1)*$I60*$I57+_xlfn.NORM.DIST(0,VLOOKUP($D56,ratings,2,0)-VLOOKUP($D60,ratings,2,0),$A$1,1)*$I60*$I56+_xlfn.NORM.DIST(0,VLOOKUP($D55,ratings,2,0)-VLOOKUP($D60,ratings,2,0),$A$1,1)*$I60*$I55+_xlfn.NORM.DIST(0,VLOOKUP($D54,ratings,2,0)-VLOOKUP($D60,ratings,2,0),$A$1,1)*$I60*$I54+_xlfn.NORM.DIST(0,VLOOKUP($D53,ratings,2,0)-VLOOKUP($D60,ratings,2,0),$A$1,1)*$I60*$I53</f>
        <v>#N/A</v>
      </c>
      <c r="L60" s="270"/>
      <c r="M60" s="285" t="str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#N/A</v>
      </c>
      <c r="N60" s="270"/>
      <c r="O60" s="285" t="str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#N/A</v>
      </c>
      <c r="P60" s="275"/>
      <c r="Q60" s="267"/>
      <c r="R60" s="206" t="s">
        <v>665</v>
      </c>
      <c r="S60">
        <f>'Round of 64 (21)'!C60</f>
        <v>3</v>
      </c>
      <c r="T60" s="206" t="s">
        <v>666</v>
      </c>
      <c r="U60" s="206" t="str">
        <f>'Round of 64 (21)'!D60</f>
        <v>Kansas</v>
      </c>
      <c r="V60" s="206" t="s">
        <v>667</v>
      </c>
      <c r="W60">
        <f>'Round of 64 (21)'!C61</f>
        <v>14</v>
      </c>
      <c r="X60" s="206" t="s">
        <v>666</v>
      </c>
      <c r="Y60" t="str">
        <f>'Round of 64 (21)'!D61</f>
        <v>Eastern Wash</v>
      </c>
      <c r="Z60" s="206" t="s">
        <v>668</v>
      </c>
      <c r="AA60" t="str">
        <f>'Round of 64 (21)'!D60</f>
        <v>Kansas</v>
      </c>
      <c r="AB60" s="206" t="s">
        <v>669</v>
      </c>
      <c r="AC60" t="str">
        <f>'Round of 64 (21)'!D61</f>
        <v>Eastern Wash</v>
      </c>
      <c r="AD60" s="206" t="s">
        <v>670</v>
      </c>
      <c r="AE60" s="276" t="str">
        <f>ROUND('Round of 64 (21)'!E60*100,1)&amp;"%"</f>
        <v>100%</v>
      </c>
      <c r="AF60" s="277" t="s">
        <v>671</v>
      </c>
      <c r="AG60" s="264" t="str">
        <f>ROUND('Round of 64 (21)'!E61*100,1)&amp;"%"</f>
        <v>0%</v>
      </c>
      <c r="AH60" s="277" t="s">
        <v>672</v>
      </c>
      <c r="AI60" s="264" t="str">
        <f>ROUND('Round of 64 (21)'!G60*100,1)&amp;"%"</f>
        <v>0%</v>
      </c>
      <c r="AJ60" s="277" t="s">
        <v>673</v>
      </c>
      <c r="AK60" s="264" t="str">
        <f>ROUND('Round of 64 (21)'!G61*100,1)&amp;"%"</f>
        <v>#N/A</v>
      </c>
      <c r="AL60" s="277" t="s">
        <v>672</v>
      </c>
      <c r="AM60" s="264" t="str">
        <f>ROUND('Round of 64 (21)'!I60*100,1)&amp;"%"</f>
        <v>#N/A</v>
      </c>
      <c r="AN60" s="277" t="s">
        <v>674</v>
      </c>
      <c r="AO60" s="264" t="str">
        <f>ROUND('Round of 64 (21)'!I61*100,1)&amp;"%"</f>
        <v>#N/A</v>
      </c>
      <c r="AP60" s="277" t="s">
        <v>672</v>
      </c>
      <c r="AQ60" s="264" t="str">
        <f>ROUND('Round of 64 (21)'!K60*100,1)&amp;"%"</f>
        <v>#N/A</v>
      </c>
      <c r="AR60" s="277" t="s">
        <v>675</v>
      </c>
      <c r="AS60" s="264" t="str">
        <f>ROUND('Round of 64 (21)'!K61*100,1)&amp;"%"</f>
        <v>#N/A</v>
      </c>
      <c r="AT60" s="277" t="s">
        <v>672</v>
      </c>
      <c r="AU60" s="264" t="str">
        <f>ROUND('Round of 64 (21)'!M60*100,1)&amp;"%"</f>
        <v>#N/A</v>
      </c>
      <c r="AV60" s="277" t="s">
        <v>676</v>
      </c>
      <c r="AW60" s="264" t="str">
        <f>ROUND('Round of 64 (21)'!M61*100,1)&amp;"%"</f>
        <v>#N/A</v>
      </c>
      <c r="AX60" s="277" t="s">
        <v>672</v>
      </c>
      <c r="AY60" s="264" t="str">
        <f>ROUND('Round of 64 (21)'!O60*100,1)&amp;"%"</f>
        <v>#N/A</v>
      </c>
      <c r="AZ60" s="277" t="s">
        <v>677</v>
      </c>
      <c r="BA60" s="264" t="str">
        <f>ROUND('Round of 64 (21)'!O61*100,1)&amp;"%"</f>
        <v>#N/A</v>
      </c>
      <c r="BB60" s="277" t="s">
        <v>678</v>
      </c>
      <c r="BC60" s="264" t="str">
        <f>CONCATENATE(R60:BB60)</f>
        <v>#N/A</v>
      </c>
      <c r="BD60">
        <f t="shared" ref="BD60:BE60" si="59">C60</f>
        <v>3</v>
      </c>
      <c r="BE60" t="str">
        <f t="shared" si="59"/>
        <v>Kansas</v>
      </c>
      <c r="BF60" t="str">
        <f>VLOOKUP($BE61,ratings,2,0)-VLOOKUP($BE60,ratings,2,0)</f>
        <v>#N/A</v>
      </c>
      <c r="BG60" t="str">
        <f>VLOOKUP($BE61,ratings20,3,0)+VLOOKUP($BE60,ratings20,3,0)-148.5</f>
        <v>#N/A</v>
      </c>
      <c r="BH60" s="278" t="str">
        <f>(BG60/2)+(BF61/2)</f>
        <v>#N/A</v>
      </c>
    </row>
    <row r="61" ht="14.25" customHeight="1">
      <c r="B61" s="267" t="s">
        <v>30</v>
      </c>
      <c r="C61" s="279">
        <v>14.0</v>
      </c>
      <c r="D61" s="280" t="s">
        <v>687</v>
      </c>
      <c r="E61" s="281">
        <v>0.0</v>
      </c>
      <c r="F61" s="270"/>
      <c r="G61" s="281" t="str">
        <f>_xlfn.NORM.DIST(0,VLOOKUP(D59,ratings,2,0)-VLOOKUP(D61,ratings,2,0),$A$1,1)*E61*E59+_xlfn.NORM.DIST(0,VLOOKUP(D58,ratings,2,0)-VLOOKUP(D61,ratings,2,0),$A$1,1)*E61*E58</f>
        <v>#N/A</v>
      </c>
      <c r="H61" s="270"/>
      <c r="I61" s="281" t="str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#N/A</v>
      </c>
      <c r="J61" s="282"/>
      <c r="K61" s="281" t="str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#N/A</v>
      </c>
      <c r="L61" s="270"/>
      <c r="M61" s="281" t="str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#N/A</v>
      </c>
      <c r="N61" s="270"/>
      <c r="O61" s="281" t="str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#N/A</v>
      </c>
      <c r="P61" s="275"/>
      <c r="Q61" s="267"/>
      <c r="R61" s="206" t="s">
        <v>665</v>
      </c>
      <c r="S61">
        <f>'Round of 64 (21)'!C61</f>
        <v>14</v>
      </c>
      <c r="T61" s="206" t="s">
        <v>666</v>
      </c>
      <c r="U61" s="206" t="str">
        <f>'Round of 64 (21)'!D61</f>
        <v>Eastern Wash</v>
      </c>
      <c r="V61" s="206" t="s">
        <v>667</v>
      </c>
      <c r="W61">
        <f>'Round of 64 (21)'!C62</f>
        <v>7</v>
      </c>
      <c r="X61" s="206" t="s">
        <v>666</v>
      </c>
      <c r="Y61" t="str">
        <f>'Round of 64 (21)'!D62</f>
        <v>Oregon</v>
      </c>
      <c r="Z61" s="206" t="s">
        <v>668</v>
      </c>
      <c r="AA61" t="str">
        <f>'Round of 64 (21)'!D61</f>
        <v>Eastern Wash</v>
      </c>
      <c r="AB61" s="206" t="s">
        <v>669</v>
      </c>
      <c r="AC61" t="str">
        <f>'Round of 64 (21)'!D62</f>
        <v>Oregon</v>
      </c>
      <c r="AD61" s="206" t="s">
        <v>670</v>
      </c>
      <c r="AE61" s="276" t="str">
        <f>ROUND('Round of 64 (21)'!E61*100,1)&amp;"%"</f>
        <v>0%</v>
      </c>
      <c r="AF61" s="277" t="s">
        <v>671</v>
      </c>
      <c r="AG61" s="264" t="str">
        <f>ROUND('Round of 64 (21)'!E62*100,1)&amp;"%"</f>
        <v>100%</v>
      </c>
      <c r="AH61" s="277" t="s">
        <v>672</v>
      </c>
      <c r="AI61" s="264" t="str">
        <f>ROUND('Round of 64 (21)'!G61*100,1)&amp;"%"</f>
        <v>#N/A</v>
      </c>
      <c r="AJ61" s="277" t="s">
        <v>673</v>
      </c>
      <c r="AK61" s="264" t="str">
        <f>ROUND('Round of 64 (21)'!G62*100,1)&amp;"%"</f>
        <v>100%</v>
      </c>
      <c r="AL61" s="277" t="s">
        <v>672</v>
      </c>
      <c r="AM61" s="264" t="str">
        <f>ROUND('Round of 64 (21)'!I61*100,1)&amp;"%"</f>
        <v>#N/A</v>
      </c>
      <c r="AN61" s="277" t="s">
        <v>674</v>
      </c>
      <c r="AO61" s="264" t="str">
        <f>ROUND('Round of 64 (21)'!I62*100,1)&amp;"%"</f>
        <v>0%</v>
      </c>
      <c r="AP61" s="277" t="s">
        <v>672</v>
      </c>
      <c r="AQ61" s="264" t="str">
        <f>ROUND('Round of 64 (21)'!K61*100,1)&amp;"%"</f>
        <v>#N/A</v>
      </c>
      <c r="AR61" s="277" t="s">
        <v>675</v>
      </c>
      <c r="AS61" s="264" t="str">
        <f>ROUND('Round of 64 (21)'!K62*100,1)&amp;"%"</f>
        <v>#N/A</v>
      </c>
      <c r="AT61" s="277" t="s">
        <v>672</v>
      </c>
      <c r="AU61" s="264" t="str">
        <f>ROUND('Round of 64 (21)'!M61*100,1)&amp;"%"</f>
        <v>#N/A</v>
      </c>
      <c r="AV61" s="277" t="s">
        <v>676</v>
      </c>
      <c r="AW61" s="264" t="str">
        <f>ROUND('Round of 64 (21)'!M62*100,1)&amp;"%"</f>
        <v>#N/A</v>
      </c>
      <c r="AX61" s="277" t="s">
        <v>672</v>
      </c>
      <c r="AY61" s="264" t="str">
        <f>ROUND('Round of 64 (21)'!O61*100,1)&amp;"%"</f>
        <v>#N/A</v>
      </c>
      <c r="AZ61" s="277" t="s">
        <v>677</v>
      </c>
      <c r="BA61" s="264" t="str">
        <f>ROUND('Round of 64 (21)'!O62*100,1)&amp;"%"</f>
        <v>#N/A</v>
      </c>
      <c r="BB61" s="277" t="s">
        <v>678</v>
      </c>
      <c r="BC61" s="264"/>
      <c r="BD61">
        <f t="shared" ref="BD61:BE61" si="60">C61</f>
        <v>14</v>
      </c>
      <c r="BE61" s="283" t="str">
        <f t="shared" si="60"/>
        <v>Eastern Wash</v>
      </c>
      <c r="BF61" s="283" t="str">
        <f>VLOOKUP(BE60,ratings,2,0)-VLOOKUP(BE61,ratings,2,0)</f>
        <v>#N/A</v>
      </c>
      <c r="BG61" s="283"/>
      <c r="BH61" s="284" t="str">
        <f>(BG60/2)+(BF60/2)</f>
        <v>#N/A</v>
      </c>
    </row>
    <row r="62" ht="14.25" customHeight="1">
      <c r="B62" s="267" t="s">
        <v>30</v>
      </c>
      <c r="C62" s="268">
        <v>7.0</v>
      </c>
      <c r="D62" s="267" t="s">
        <v>62</v>
      </c>
      <c r="E62" s="269">
        <v>1.0</v>
      </c>
      <c r="F62" s="270"/>
      <c r="G62" s="269">
        <v>1.0</v>
      </c>
      <c r="H62" s="270"/>
      <c r="I62" s="343" t="str">
        <f>_xlfn.NORM.DIST(0,VLOOKUP($D58,ratings,2,0)-VLOOKUP($D62,ratings,2,0),$A$1,1)*$G62*$G58+_xlfn.NORM.DIST(0,VLOOKUP($D61,ratings,2,0)-VLOOKUP($D62,ratings,2,0),$A$1,1)*$G62*$G61+_xlfn.NORM.DIST(0,VLOOKUP($D60,ratings,2,0)-VLOOKUP($D62,ratings,2,0),$A$1,1)*$G62*$G60+_xlfn.NORM.DIST(0,VLOOKUP($D59,ratings,2,0)-VLOOKUP($D62,ratings,2,0),$A$1,1)*$G62*$G59</f>
        <v>#N/A</v>
      </c>
      <c r="J62" s="270"/>
      <c r="K62" s="344" t="str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#N/A</v>
      </c>
      <c r="L62" s="270"/>
      <c r="M62" s="299" t="str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#N/A</v>
      </c>
      <c r="N62" s="270"/>
      <c r="O62" s="342" t="str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#N/A</v>
      </c>
      <c r="P62" s="275"/>
      <c r="Q62" s="267"/>
      <c r="R62" s="206" t="s">
        <v>665</v>
      </c>
      <c r="S62">
        <f>'Round of 64 (21)'!C62</f>
        <v>7</v>
      </c>
      <c r="T62" s="206" t="s">
        <v>666</v>
      </c>
      <c r="U62" s="206" t="str">
        <f>'Round of 64 (21)'!D62</f>
        <v>Oregon</v>
      </c>
      <c r="V62" s="206" t="s">
        <v>667</v>
      </c>
      <c r="W62">
        <f>'Round of 64 (21)'!C63</f>
        <v>10</v>
      </c>
      <c r="X62" s="206" t="s">
        <v>666</v>
      </c>
      <c r="Y62" t="str">
        <f>'Round of 64 (21)'!D63</f>
        <v>VCU</v>
      </c>
      <c r="Z62" s="206" t="s">
        <v>668</v>
      </c>
      <c r="AA62" t="str">
        <f>'Round of 64 (21)'!D62</f>
        <v>Oregon</v>
      </c>
      <c r="AB62" s="206" t="s">
        <v>669</v>
      </c>
      <c r="AC62" t="str">
        <f>'Round of 64 (21)'!D63</f>
        <v>VCU</v>
      </c>
      <c r="AD62" s="206" t="s">
        <v>670</v>
      </c>
      <c r="AE62" s="276" t="str">
        <f>ROUND('Round of 64 (21)'!E62*100,1)&amp;"%"</f>
        <v>100%</v>
      </c>
      <c r="AF62" s="277" t="s">
        <v>671</v>
      </c>
      <c r="AG62" s="264" t="str">
        <f>ROUND('Round of 64 (21)'!E63*100,1)&amp;"%"</f>
        <v>0%</v>
      </c>
      <c r="AH62" s="277" t="s">
        <v>672</v>
      </c>
      <c r="AI62" s="264" t="str">
        <f>ROUND('Round of 64 (21)'!G62*100,1)&amp;"%"</f>
        <v>100%</v>
      </c>
      <c r="AJ62" s="277" t="s">
        <v>673</v>
      </c>
      <c r="AK62" s="264" t="str">
        <f>ROUND('Round of 64 (21)'!G63*100,1)&amp;"%"</f>
        <v>#N/A</v>
      </c>
      <c r="AL62" s="277" t="s">
        <v>672</v>
      </c>
      <c r="AM62" s="264" t="str">
        <f>ROUND('Round of 64 (21)'!I62*100,1)&amp;"%"</f>
        <v>0%</v>
      </c>
      <c r="AN62" s="277" t="s">
        <v>674</v>
      </c>
      <c r="AO62" s="264" t="str">
        <f>ROUND('Round of 64 (21)'!I63*100,1)&amp;"%"</f>
        <v>#N/A</v>
      </c>
      <c r="AP62" s="277" t="s">
        <v>672</v>
      </c>
      <c r="AQ62" s="264" t="str">
        <f>ROUND('Round of 64 (21)'!K62*100,1)&amp;"%"</f>
        <v>#N/A</v>
      </c>
      <c r="AR62" s="277" t="s">
        <v>675</v>
      </c>
      <c r="AS62" s="264" t="str">
        <f>ROUND('Round of 64 (21)'!K63*100,1)&amp;"%"</f>
        <v>#N/A</v>
      </c>
      <c r="AT62" s="277" t="s">
        <v>672</v>
      </c>
      <c r="AU62" s="264" t="str">
        <f>ROUND('Round of 64 (21)'!M62*100,1)&amp;"%"</f>
        <v>#N/A</v>
      </c>
      <c r="AV62" s="277" t="s">
        <v>676</v>
      </c>
      <c r="AW62" s="264" t="str">
        <f>ROUND('Round of 64 (21)'!M63*100,1)&amp;"%"</f>
        <v>#N/A</v>
      </c>
      <c r="AX62" s="277" t="s">
        <v>672</v>
      </c>
      <c r="AY62" s="264" t="str">
        <f>ROUND('Round of 64 (21)'!O62*100,1)&amp;"%"</f>
        <v>#N/A</v>
      </c>
      <c r="AZ62" s="277" t="s">
        <v>677</v>
      </c>
      <c r="BA62" s="264" t="str">
        <f>ROUND('Round of 64 (21)'!O63*100,1)&amp;"%"</f>
        <v>#N/A</v>
      </c>
      <c r="BB62" s="277" t="s">
        <v>678</v>
      </c>
      <c r="BC62" s="264" t="str">
        <f>CONCATENATE(R62:BB62)</f>
        <v>#N/A</v>
      </c>
      <c r="BD62">
        <f t="shared" ref="BD62:BE62" si="61">C62</f>
        <v>7</v>
      </c>
      <c r="BE62" t="str">
        <f t="shared" si="61"/>
        <v>Oregon</v>
      </c>
      <c r="BF62">
        <f>VLOOKUP($BE63,ratings,2,0)-VLOOKUP($BE62,ratings,2,0)</f>
        <v>0.5</v>
      </c>
      <c r="BG62">
        <f>VLOOKUP($BE63,ratings20,3,0)+VLOOKUP($BE62,ratings20,3,0)-148.5</f>
        <v>138.5</v>
      </c>
      <c r="BH62" s="278">
        <f>(BG62/2)+(BF63/2)</f>
        <v>69</v>
      </c>
    </row>
    <row r="63" ht="14.25" customHeight="1">
      <c r="B63" s="267" t="s">
        <v>30</v>
      </c>
      <c r="C63" s="279">
        <v>10.0</v>
      </c>
      <c r="D63" s="280" t="s">
        <v>67</v>
      </c>
      <c r="E63" s="281">
        <v>0.0</v>
      </c>
      <c r="F63" s="270"/>
      <c r="G63" s="281" t="str">
        <f>_xlfn.NORM.DIST(0,VLOOKUP(D65,ratings,2,0)-VLOOKUP(D63,ratings,2,0),$A$1,1)*E63*E65+_xlfn.NORM.DIST(0,VLOOKUP(D64,ratings,2,0)-VLOOKUP(D63,ratings,2,0),$A$1,1)*E63*E64</f>
        <v>#N/A</v>
      </c>
      <c r="H63" s="270"/>
      <c r="I63" s="281" t="str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#N/A</v>
      </c>
      <c r="J63" s="282"/>
      <c r="K63" s="281" t="str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#N/A</v>
      </c>
      <c r="L63" s="270"/>
      <c r="M63" s="281" t="str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#N/A</v>
      </c>
      <c r="N63" s="270"/>
      <c r="O63" s="281" t="str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#N/A</v>
      </c>
      <c r="P63" s="275"/>
      <c r="Q63" s="267"/>
      <c r="R63" s="206" t="s">
        <v>665</v>
      </c>
      <c r="S63">
        <f>'Round of 64 (21)'!C63</f>
        <v>10</v>
      </c>
      <c r="T63" s="206" t="s">
        <v>666</v>
      </c>
      <c r="U63" s="206" t="str">
        <f>'Round of 64 (21)'!D63</f>
        <v>VCU</v>
      </c>
      <c r="V63" s="206" t="s">
        <v>667</v>
      </c>
      <c r="W63">
        <f>'Round of 64 (21)'!C64</f>
        <v>2</v>
      </c>
      <c r="X63" s="206" t="s">
        <v>666</v>
      </c>
      <c r="Y63" t="str">
        <f>'Round of 64 (21)'!D64</f>
        <v>Iowa</v>
      </c>
      <c r="Z63" s="206" t="s">
        <v>668</v>
      </c>
      <c r="AA63" t="str">
        <f>'Round of 64 (21)'!D63</f>
        <v>VCU</v>
      </c>
      <c r="AB63" s="206" t="s">
        <v>669</v>
      </c>
      <c r="AC63" t="str">
        <f>'Round of 64 (21)'!D64</f>
        <v>Iowa</v>
      </c>
      <c r="AD63" s="206" t="s">
        <v>670</v>
      </c>
      <c r="AE63" s="276" t="str">
        <f>ROUND('Round of 64 (21)'!E63*100,1)&amp;"%"</f>
        <v>0%</v>
      </c>
      <c r="AF63" s="277" t="s">
        <v>671</v>
      </c>
      <c r="AG63" s="264" t="str">
        <f>ROUND('Round of 64 (21)'!E64*100,1)&amp;"%"</f>
        <v>100%</v>
      </c>
      <c r="AH63" s="277" t="s">
        <v>672</v>
      </c>
      <c r="AI63" s="264" t="str">
        <f>ROUND('Round of 64 (21)'!G63*100,1)&amp;"%"</f>
        <v>#N/A</v>
      </c>
      <c r="AJ63" s="277" t="s">
        <v>673</v>
      </c>
      <c r="AK63" s="264" t="str">
        <f>ROUND('Round of 64 (21)'!G64*100,1)&amp;"%"</f>
        <v>0%</v>
      </c>
      <c r="AL63" s="277" t="s">
        <v>672</v>
      </c>
      <c r="AM63" s="264" t="str">
        <f>ROUND('Round of 64 (21)'!I63*100,1)&amp;"%"</f>
        <v>#N/A</v>
      </c>
      <c r="AN63" s="277" t="s">
        <v>674</v>
      </c>
      <c r="AO63" s="264" t="str">
        <f>ROUND('Round of 64 (21)'!I64*100,1)&amp;"%"</f>
        <v>#N/A</v>
      </c>
      <c r="AP63" s="277" t="s">
        <v>672</v>
      </c>
      <c r="AQ63" s="264" t="str">
        <f>ROUND('Round of 64 (21)'!K63*100,1)&amp;"%"</f>
        <v>#N/A</v>
      </c>
      <c r="AR63" s="277" t="s">
        <v>675</v>
      </c>
      <c r="AS63" s="264" t="str">
        <f>ROUND('Round of 64 (21)'!K64*100,1)&amp;"%"</f>
        <v>#N/A</v>
      </c>
      <c r="AT63" s="277" t="s">
        <v>672</v>
      </c>
      <c r="AU63" s="264" t="str">
        <f>ROUND('Round of 64 (21)'!M63*100,1)&amp;"%"</f>
        <v>#N/A</v>
      </c>
      <c r="AV63" s="277" t="s">
        <v>676</v>
      </c>
      <c r="AW63" s="264" t="str">
        <f>ROUND('Round of 64 (21)'!M64*100,1)&amp;"%"</f>
        <v>#N/A</v>
      </c>
      <c r="AX63" s="277" t="s">
        <v>672</v>
      </c>
      <c r="AY63" s="264" t="str">
        <f>ROUND('Round of 64 (21)'!O63*100,1)&amp;"%"</f>
        <v>#N/A</v>
      </c>
      <c r="AZ63" s="277" t="s">
        <v>677</v>
      </c>
      <c r="BA63" s="264" t="str">
        <f>ROUND('Round of 64 (21)'!O64*100,1)&amp;"%"</f>
        <v>#N/A</v>
      </c>
      <c r="BB63" s="277" t="s">
        <v>678</v>
      </c>
      <c r="BC63" s="264"/>
      <c r="BD63">
        <f t="shared" ref="BD63:BE63" si="62">C63</f>
        <v>10</v>
      </c>
      <c r="BE63" s="283" t="str">
        <f t="shared" si="62"/>
        <v>VCU</v>
      </c>
      <c r="BF63" s="283">
        <f>VLOOKUP(BE62,ratings,2,0)-VLOOKUP(BE63,ratings,2,0)</f>
        <v>-0.5</v>
      </c>
      <c r="BG63" s="283"/>
      <c r="BH63" s="284">
        <f>(BG62/2)+(BF62/2)</f>
        <v>69.5</v>
      </c>
    </row>
    <row r="64" ht="14.25" customHeight="1">
      <c r="B64" s="267" t="s">
        <v>30</v>
      </c>
      <c r="C64" s="268">
        <v>2.0</v>
      </c>
      <c r="D64" s="267" t="s">
        <v>326</v>
      </c>
      <c r="E64" s="269">
        <v>1.0</v>
      </c>
      <c r="F64" s="270"/>
      <c r="G64" s="285">
        <v>0.0</v>
      </c>
      <c r="H64" s="270"/>
      <c r="I64" s="285" t="str">
        <f>_xlfn.NORM.DIST(0,VLOOKUP($D60,ratings,2,0)-VLOOKUP($D64,ratings,2,0),$A$1,1)*$G64*$G60+_xlfn.NORM.DIST(0,VLOOKUP($D59,ratings,2,0)-VLOOKUP($D64,ratings,2,0),$A$1,1)*$G64*$G59+_xlfn.NORM.DIST(0,VLOOKUP($D58,ratings,2,0)-VLOOKUP($D64,ratings,2,0),$A$1,1)*$G64*$G58+_xlfn.NORM.DIST(0,VLOOKUP($D61,ratings,2,0)-VLOOKUP($D64,ratings,2,0),$A$1,1)*$G64*$G61</f>
        <v>#N/A</v>
      </c>
      <c r="J64" s="270"/>
      <c r="K64" s="285" t="str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#N/A</v>
      </c>
      <c r="L64" s="270"/>
      <c r="M64" s="285" t="str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#N/A</v>
      </c>
      <c r="N64" s="270"/>
      <c r="O64" s="285" t="str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#N/A</v>
      </c>
      <c r="P64" s="275"/>
      <c r="Q64" s="267"/>
      <c r="R64" s="206" t="s">
        <v>665</v>
      </c>
      <c r="S64">
        <f>'Round of 64 (21)'!C64</f>
        <v>2</v>
      </c>
      <c r="T64" s="206" t="s">
        <v>666</v>
      </c>
      <c r="U64" s="206" t="str">
        <f>'Round of 64 (21)'!D64</f>
        <v>Iowa</v>
      </c>
      <c r="V64" s="206" t="s">
        <v>667</v>
      </c>
      <c r="W64">
        <f>'Round of 64 (21)'!C65</f>
        <v>15</v>
      </c>
      <c r="X64" s="206" t="s">
        <v>666</v>
      </c>
      <c r="Y64" t="str">
        <f>'Round of 64 (21)'!D65</f>
        <v>Grand Canyon</v>
      </c>
      <c r="Z64" s="206" t="s">
        <v>668</v>
      </c>
      <c r="AA64" t="str">
        <f>'Round of 64 (21)'!D64</f>
        <v>Iowa</v>
      </c>
      <c r="AB64" s="206" t="s">
        <v>669</v>
      </c>
      <c r="AC64" t="str">
        <f>'Round of 64 (21)'!D65</f>
        <v>Grand Canyon</v>
      </c>
      <c r="AD64" s="206" t="s">
        <v>670</v>
      </c>
      <c r="AE64" s="276" t="str">
        <f>ROUND('Round of 64 (21)'!E64*100,1)&amp;"%"</f>
        <v>100%</v>
      </c>
      <c r="AF64" s="277" t="s">
        <v>671</v>
      </c>
      <c r="AG64" s="264" t="str">
        <f>ROUND('Round of 64 (21)'!E65*100,1)&amp;"%"</f>
        <v>0%</v>
      </c>
      <c r="AH64" s="277" t="s">
        <v>672</v>
      </c>
      <c r="AI64" s="264" t="str">
        <f>ROUND('Round of 64 (21)'!G64*100,1)&amp;"%"</f>
        <v>0%</v>
      </c>
      <c r="AJ64" s="277" t="s">
        <v>673</v>
      </c>
      <c r="AK64" s="264" t="str">
        <f>ROUND('Round of 64 (21)'!G65*100,1)&amp;"%"</f>
        <v>0%</v>
      </c>
      <c r="AL64" s="277" t="s">
        <v>672</v>
      </c>
      <c r="AM64" s="264" t="str">
        <f>ROUND('Round of 64 (21)'!I64*100,1)&amp;"%"</f>
        <v>#N/A</v>
      </c>
      <c r="AN64" s="277" t="s">
        <v>674</v>
      </c>
      <c r="AO64" s="264" t="str">
        <f>ROUND('Round of 64 (21)'!I65*100,1)&amp;"%"</f>
        <v>#N/A</v>
      </c>
      <c r="AP64" s="277" t="s">
        <v>672</v>
      </c>
      <c r="AQ64" s="264" t="str">
        <f>ROUND('Round of 64 (21)'!K64*100,1)&amp;"%"</f>
        <v>#N/A</v>
      </c>
      <c r="AR64" s="277" t="s">
        <v>675</v>
      </c>
      <c r="AS64" s="264" t="str">
        <f>ROUND('Round of 64 (21)'!K65*100,1)&amp;"%"</f>
        <v>#N/A</v>
      </c>
      <c r="AT64" s="277" t="s">
        <v>672</v>
      </c>
      <c r="AU64" s="264" t="str">
        <f>ROUND('Round of 64 (21)'!M64*100,1)&amp;"%"</f>
        <v>#N/A</v>
      </c>
      <c r="AV64" s="277" t="s">
        <v>676</v>
      </c>
      <c r="AW64" s="264" t="str">
        <f>ROUND('Round of 64 (21)'!M65*100,1)&amp;"%"</f>
        <v>#N/A</v>
      </c>
      <c r="AX64" s="277" t="s">
        <v>672</v>
      </c>
      <c r="AY64" s="264" t="str">
        <f>ROUND('Round of 64 (21)'!O64*100,1)&amp;"%"</f>
        <v>#N/A</v>
      </c>
      <c r="AZ64" s="277" t="s">
        <v>677</v>
      </c>
      <c r="BA64" s="264" t="str">
        <f>ROUND('Round of 64 (21)'!O65*100,1)&amp;"%"</f>
        <v>#N/A</v>
      </c>
      <c r="BB64" s="277" t="s">
        <v>678</v>
      </c>
      <c r="BC64" s="264" t="str">
        <f>CONCATENATE(R64:BB64)</f>
        <v>#N/A</v>
      </c>
      <c r="BD64">
        <f t="shared" ref="BD64:BE64" si="63">C64</f>
        <v>2</v>
      </c>
      <c r="BE64" t="str">
        <f t="shared" si="63"/>
        <v>Iowa</v>
      </c>
      <c r="BF64" t="str">
        <f>VLOOKUP($BE65,ratings,2,0)-VLOOKUP($BE64,ratings,2,0)</f>
        <v>#N/A</v>
      </c>
      <c r="BG64" t="str">
        <f>VLOOKUP($BE65,ratings20,3,0)+VLOOKUP($BE64,ratings20,3,0)-148.5</f>
        <v>#N/A</v>
      </c>
      <c r="BH64" s="278" t="str">
        <f>(BG64/2)+(BF65/2)</f>
        <v>#N/A</v>
      </c>
    </row>
    <row r="65" ht="14.25" customHeight="1">
      <c r="B65" s="267" t="s">
        <v>30</v>
      </c>
      <c r="C65" s="291">
        <v>15.0</v>
      </c>
      <c r="D65" s="292" t="s">
        <v>49</v>
      </c>
      <c r="E65" s="294">
        <v>0.0</v>
      </c>
      <c r="F65" s="270"/>
      <c r="G65" s="294">
        <f>_xlfn.NORM.DIST(0,VLOOKUP(D63,ratings,2,0)-VLOOKUP(D65,ratings,2,0),$A$1,1)*E65*E63+_xlfn.NORM.DIST(0,VLOOKUP(D62,ratings,2,0)-VLOOKUP(D65,ratings,2,0),$A$1,1)*E65*E62</f>
        <v>0</v>
      </c>
      <c r="H65" s="270"/>
      <c r="I65" s="294" t="str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#N/A</v>
      </c>
      <c r="J65" s="295"/>
      <c r="K65" s="294" t="str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#N/A</v>
      </c>
      <c r="L65" s="270"/>
      <c r="M65" s="294" t="str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#N/A</v>
      </c>
      <c r="N65" s="270"/>
      <c r="O65" s="294" t="str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#N/A</v>
      </c>
      <c r="P65" s="275"/>
      <c r="Q65" s="267"/>
      <c r="R65" s="206" t="s">
        <v>665</v>
      </c>
      <c r="S65">
        <f>'Round of 64 (21)'!C65</f>
        <v>15</v>
      </c>
      <c r="T65" s="206" t="s">
        <v>666</v>
      </c>
      <c r="U65" s="206" t="str">
        <f>'Round of 64 (21)'!D65</f>
        <v>Grand Canyon</v>
      </c>
      <c r="V65" s="206" t="s">
        <v>667</v>
      </c>
      <c r="W65" t="str">
        <f>'Round of 64 (21)'!C66</f>
        <v/>
      </c>
      <c r="X65" s="206" t="s">
        <v>666</v>
      </c>
      <c r="Y65" t="str">
        <f>'Round of 64 (21)'!D66</f>
        <v/>
      </c>
      <c r="Z65" s="206" t="s">
        <v>668</v>
      </c>
      <c r="AA65" t="str">
        <f>'Round of 64 (21)'!D65</f>
        <v>Grand Canyon</v>
      </c>
      <c r="AB65" s="206" t="s">
        <v>669</v>
      </c>
      <c r="AC65" t="str">
        <f>'Round of 64 (21)'!D66</f>
        <v/>
      </c>
      <c r="AD65" s="206" t="s">
        <v>670</v>
      </c>
      <c r="AE65" s="276" t="str">
        <f>ROUND('Round of 64 (21)'!E65*100,1)&amp;"%"</f>
        <v>0%</v>
      </c>
      <c r="AF65" s="277" t="s">
        <v>671</v>
      </c>
      <c r="AG65" s="264" t="str">
        <f>ROUND('Round of 64 (21)'!E66*100,1)&amp;"%"</f>
        <v>0%</v>
      </c>
      <c r="AH65" s="277" t="s">
        <v>672</v>
      </c>
      <c r="AI65" s="264" t="str">
        <f>ROUND('Round of 64 (21)'!G65*100,1)&amp;"%"</f>
        <v>0%</v>
      </c>
      <c r="AJ65" s="277" t="s">
        <v>673</v>
      </c>
      <c r="AK65" s="264" t="str">
        <f>ROUND('Round of 64 (21)'!G66*100,1)&amp;"%"</f>
        <v>0%</v>
      </c>
      <c r="AL65" s="277" t="s">
        <v>672</v>
      </c>
      <c r="AM65" s="264" t="str">
        <f>ROUND('Round of 64 (21)'!I65*100,1)&amp;"%"</f>
        <v>#N/A</v>
      </c>
      <c r="AN65" s="277" t="s">
        <v>674</v>
      </c>
      <c r="AO65" s="264" t="str">
        <f>ROUND('Round of 64 (21)'!I66*100,1)&amp;"%"</f>
        <v>0%</v>
      </c>
      <c r="AP65" s="277" t="s">
        <v>672</v>
      </c>
      <c r="AQ65" s="264" t="str">
        <f>ROUND('Round of 64 (21)'!K65*100,1)&amp;"%"</f>
        <v>#N/A</v>
      </c>
      <c r="AR65" s="277" t="s">
        <v>675</v>
      </c>
      <c r="AS65" s="264" t="str">
        <f>ROUND('Round of 64 (21)'!K66*100,1)&amp;"%"</f>
        <v>0%</v>
      </c>
      <c r="AT65" s="277" t="s">
        <v>672</v>
      </c>
      <c r="AU65" s="264" t="str">
        <f>ROUND('Round of 64 (21)'!M65*100,1)&amp;"%"</f>
        <v>#N/A</v>
      </c>
      <c r="AV65" s="277" t="s">
        <v>676</v>
      </c>
      <c r="AW65" s="264" t="str">
        <f>ROUND('Round of 64 (21)'!M66*100,1)&amp;"%"</f>
        <v>0%</v>
      </c>
      <c r="AX65" s="277" t="s">
        <v>672</v>
      </c>
      <c r="AY65" s="264" t="str">
        <f>ROUND('Round of 64 (21)'!O65*100,1)&amp;"%"</f>
        <v>#N/A</v>
      </c>
      <c r="AZ65" s="277" t="s">
        <v>677</v>
      </c>
      <c r="BA65" s="264" t="str">
        <f>ROUND('Round of 64 (21)'!O66*100,1)&amp;"%"</f>
        <v>0%</v>
      </c>
      <c r="BB65" s="277" t="s">
        <v>678</v>
      </c>
      <c r="BC65" s="264"/>
      <c r="BD65">
        <f t="shared" ref="BD65:BE65" si="64">C65</f>
        <v>15</v>
      </c>
      <c r="BE65" s="283" t="str">
        <f t="shared" si="64"/>
        <v>Grand Canyon</v>
      </c>
      <c r="BF65" s="283" t="str">
        <f>VLOOKUP(BE64,ratings,2,0)-VLOOKUP(BE65,ratings,2,0)</f>
        <v>#N/A</v>
      </c>
      <c r="BG65" s="283"/>
      <c r="BH65" s="284" t="str">
        <f>(BG64/2)+(BF64/2)</f>
        <v>#N/A</v>
      </c>
    </row>
    <row r="66" ht="14.25" customHeight="1"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06" t="s">
        <v>688</v>
      </c>
      <c r="BC66" s="264"/>
    </row>
    <row r="67" ht="14.25" customHeight="1"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</row>
    <row r="68" ht="14.25" customHeight="1"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</row>
    <row r="69" ht="14.25" customHeight="1"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</row>
    <row r="70" ht="14.25" customHeight="1">
      <c r="E70" s="264">
        <f>E51</f>
        <v>0</v>
      </c>
      <c r="G70" s="264" t="str">
        <f>G51</f>
        <v>#N/A</v>
      </c>
      <c r="I70" s="264" t="str">
        <f>I51</f>
        <v>#N/A</v>
      </c>
      <c r="K70" s="264" t="str">
        <f>K51</f>
        <v>#N/A</v>
      </c>
      <c r="M70" s="264" t="str">
        <f>M51</f>
        <v>#N/A</v>
      </c>
      <c r="O70" s="264" t="str">
        <f>O51</f>
        <v>#N/A</v>
      </c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</row>
    <row r="71" ht="14.25" customHeight="1">
      <c r="A71" s="206" t="s">
        <v>40</v>
      </c>
      <c r="D71" s="262" t="s">
        <v>2</v>
      </c>
      <c r="E71" s="262" t="s">
        <v>3</v>
      </c>
      <c r="G71" s="262" t="s">
        <v>5</v>
      </c>
      <c r="I71" s="262" t="s">
        <v>6</v>
      </c>
      <c r="K71" s="262" t="s">
        <v>7</v>
      </c>
      <c r="M71" s="345" t="s">
        <v>9</v>
      </c>
      <c r="O71" s="345" t="s">
        <v>10</v>
      </c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</row>
    <row r="72" ht="14.25" customHeight="1">
      <c r="C72" s="206">
        <v>16.0</v>
      </c>
      <c r="D72" s="206" t="s">
        <v>679</v>
      </c>
      <c r="E72" s="346" t="str">
        <f>E70*$Q72</f>
        <v>#N/A</v>
      </c>
      <c r="G72" s="346" t="str">
        <f>G70*$Q72</f>
        <v>#N/A</v>
      </c>
      <c r="I72" s="346" t="str">
        <f>I70*$Q72</f>
        <v>#N/A</v>
      </c>
      <c r="K72" s="346" t="str">
        <f>K70*$Q72</f>
        <v>#N/A</v>
      </c>
      <c r="M72" s="346" t="str">
        <f>M70*$Q72</f>
        <v>#N/A</v>
      </c>
      <c r="O72" s="346" t="str">
        <f>O70*$Q72</f>
        <v>#N/A</v>
      </c>
      <c r="Q72" s="347" t="str">
        <f>_xlfn.NORM.DIST(0,VLOOKUP(D73,ratings,2,0)-VLOOKUP(D72,ratings,2,0),$A$1,1)</f>
        <v>#N/A</v>
      </c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8"/>
      <c r="AF72" s="348"/>
      <c r="AG72" s="348"/>
      <c r="AH72" s="348"/>
      <c r="AI72" s="348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</row>
    <row r="73" ht="14.25" customHeight="1">
      <c r="C73" s="206">
        <v>16.0</v>
      </c>
      <c r="D73" s="349" t="s">
        <v>689</v>
      </c>
      <c r="E73" s="346" t="str">
        <f>E70*$Q73</f>
        <v>#N/A</v>
      </c>
      <c r="G73" s="346" t="str">
        <f>G70*$Q73</f>
        <v>#N/A</v>
      </c>
      <c r="I73" s="346" t="str">
        <f>I70*$Q73</f>
        <v>#N/A</v>
      </c>
      <c r="K73" s="346" t="str">
        <f>K70*$Q73</f>
        <v>#N/A</v>
      </c>
      <c r="M73" s="346" t="str">
        <f>M70*$Q73</f>
        <v>#N/A</v>
      </c>
      <c r="O73" s="346" t="str">
        <f>O70*$Q73</f>
        <v>#N/A</v>
      </c>
      <c r="Q73" s="350" t="str">
        <f>_xlfn.NORM.DIST(0,VLOOKUP(D72,ratings,2,0)-VLOOKUP(D73,ratings,2,0),$A$1,1)</f>
        <v>#N/A</v>
      </c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8"/>
      <c r="AF73" s="348"/>
      <c r="AG73" s="348"/>
      <c r="AH73" s="348"/>
      <c r="AI73" s="348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</row>
    <row r="74" ht="14.25" customHeight="1"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</row>
    <row r="75" ht="14.25" customHeight="1">
      <c r="E75" s="264">
        <f>E56</f>
        <v>0</v>
      </c>
      <c r="G75" s="264" t="str">
        <f>G56</f>
        <v>#N/A</v>
      </c>
      <c r="I75" s="264" t="str">
        <f>I56</f>
        <v>#N/A</v>
      </c>
      <c r="K75" s="264" t="str">
        <f>K56</f>
        <v>#N/A</v>
      </c>
      <c r="M75" s="264" t="str">
        <f>M56</f>
        <v>#N/A</v>
      </c>
      <c r="O75" s="264" t="str">
        <f>O56</f>
        <v>#N/A</v>
      </c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</row>
    <row r="76" ht="14.25" customHeight="1">
      <c r="D76" s="262" t="s">
        <v>2</v>
      </c>
      <c r="E76" s="262" t="s">
        <v>3</v>
      </c>
      <c r="G76" s="262" t="s">
        <v>5</v>
      </c>
      <c r="I76" s="262" t="s">
        <v>6</v>
      </c>
      <c r="K76" s="262" t="s">
        <v>7</v>
      </c>
      <c r="M76" s="345" t="s">
        <v>9</v>
      </c>
      <c r="O76" s="345" t="s">
        <v>10</v>
      </c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</row>
    <row r="77" ht="14.25" customHeight="1">
      <c r="C77" s="206">
        <v>16.0</v>
      </c>
      <c r="D77" s="206" t="s">
        <v>679</v>
      </c>
      <c r="E77" s="346" t="str">
        <f>E75*$Q77</f>
        <v>#N/A</v>
      </c>
      <c r="G77" s="346" t="str">
        <f>G75*$Q77</f>
        <v>#N/A</v>
      </c>
      <c r="I77" s="346" t="str">
        <f>I75*$Q77</f>
        <v>#N/A</v>
      </c>
      <c r="K77" s="346" t="str">
        <f>K75*$Q77</f>
        <v>#N/A</v>
      </c>
      <c r="M77" s="346" t="str">
        <f>M75*$Q77</f>
        <v>#N/A</v>
      </c>
      <c r="O77" s="346" t="str">
        <f>O75*$Q77</f>
        <v>#N/A</v>
      </c>
      <c r="Q77" s="347" t="str">
        <f>_xlfn.NORM.DIST(0,VLOOKUP(D78,ratings,2,0)-VLOOKUP(D77,ratings,2,0),$A$1,1)</f>
        <v>#N/A</v>
      </c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8"/>
      <c r="AF77" s="348"/>
      <c r="AG77" s="348"/>
      <c r="AH77" s="348"/>
      <c r="AI77" s="348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</row>
    <row r="78" ht="14.25" customHeight="1">
      <c r="C78" s="206">
        <v>16.0</v>
      </c>
      <c r="D78" s="349" t="s">
        <v>689</v>
      </c>
      <c r="E78" s="346" t="str">
        <f>E75*$Q78</f>
        <v>#N/A</v>
      </c>
      <c r="G78" s="346" t="str">
        <f>G75*$Q78</f>
        <v>#N/A</v>
      </c>
      <c r="I78" s="346" t="str">
        <f>I75*$Q78</f>
        <v>#N/A</v>
      </c>
      <c r="K78" s="346" t="str">
        <f>K75*$Q78</f>
        <v>#N/A</v>
      </c>
      <c r="M78" s="346" t="str">
        <f>M75*$Q78</f>
        <v>#N/A</v>
      </c>
      <c r="O78" s="346" t="str">
        <f>O75*$Q78</f>
        <v>#N/A</v>
      </c>
      <c r="Q78" s="350" t="str">
        <f>_xlfn.NORM.DIST(0,VLOOKUP(D77,ratings,2,0)-VLOOKUP(D78,ratings,2,0),$A$1,1)</f>
        <v>#N/A</v>
      </c>
      <c r="R78" s="347"/>
      <c r="S78" s="347"/>
      <c r="T78" s="347"/>
      <c r="U78" s="347"/>
      <c r="V78" s="347"/>
      <c r="W78" s="347"/>
      <c r="X78" s="347"/>
      <c r="Y78" s="347"/>
      <c r="Z78" s="347"/>
      <c r="AA78" s="347"/>
      <c r="AB78" s="347"/>
      <c r="AC78" s="347"/>
      <c r="AD78" s="347"/>
      <c r="AE78" s="348"/>
      <c r="AF78" s="348"/>
      <c r="AG78" s="348"/>
      <c r="AH78" s="348"/>
      <c r="AI78" s="348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</row>
    <row r="79" ht="14.25" customHeight="1"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</row>
    <row r="80" ht="14.25" customHeight="1">
      <c r="E80" s="264">
        <f>E61</f>
        <v>0</v>
      </c>
      <c r="G80" s="264" t="str">
        <f>G61</f>
        <v>#N/A</v>
      </c>
      <c r="I80" s="264" t="str">
        <f>I61</f>
        <v>#N/A</v>
      </c>
      <c r="K80" s="264" t="str">
        <f>K61</f>
        <v>#N/A</v>
      </c>
      <c r="M80" s="264" t="str">
        <f>M61</f>
        <v>#N/A</v>
      </c>
      <c r="O80" s="264" t="str">
        <f>O61</f>
        <v>#N/A</v>
      </c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</row>
    <row r="81" ht="14.25" customHeight="1">
      <c r="D81" s="262" t="s">
        <v>2</v>
      </c>
      <c r="E81" s="262" t="s">
        <v>3</v>
      </c>
      <c r="G81" s="262" t="s">
        <v>5</v>
      </c>
      <c r="I81" s="262" t="s">
        <v>6</v>
      </c>
      <c r="K81" s="262" t="s">
        <v>7</v>
      </c>
      <c r="M81" s="345" t="s">
        <v>9</v>
      </c>
      <c r="O81" s="345" t="s">
        <v>10</v>
      </c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</row>
    <row r="82" ht="14.25" customHeight="1">
      <c r="C82" s="206">
        <v>16.0</v>
      </c>
      <c r="D82" s="206" t="s">
        <v>679</v>
      </c>
      <c r="E82" s="346" t="str">
        <f>E80*$Q82</f>
        <v>#N/A</v>
      </c>
      <c r="G82" s="346" t="str">
        <f>G80*$Q82</f>
        <v>#N/A</v>
      </c>
      <c r="I82" s="346" t="str">
        <f>I80*$Q82</f>
        <v>#N/A</v>
      </c>
      <c r="K82" s="346" t="str">
        <f>K80*$Q82</f>
        <v>#N/A</v>
      </c>
      <c r="M82" s="346" t="str">
        <f>M80*$Q82</f>
        <v>#N/A</v>
      </c>
      <c r="O82" s="346" t="str">
        <f>O80*$Q82</f>
        <v>#N/A</v>
      </c>
      <c r="Q82" s="347" t="str">
        <f>_xlfn.NORM.DIST(0,VLOOKUP(D83,ratings,2,0)-VLOOKUP(D82,ratings,2,0),$A$1,1)</f>
        <v>#N/A</v>
      </c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7"/>
      <c r="AE82" s="348"/>
      <c r="AF82" s="348"/>
      <c r="AG82" s="348"/>
      <c r="AH82" s="348"/>
      <c r="AI82" s="348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</row>
    <row r="83" ht="14.25" customHeight="1">
      <c r="C83" s="206">
        <v>16.0</v>
      </c>
      <c r="D83" s="349" t="s">
        <v>689</v>
      </c>
      <c r="E83" s="346" t="str">
        <f>E80*$Q83</f>
        <v>#N/A</v>
      </c>
      <c r="G83" s="346" t="str">
        <f>G80*$Q83</f>
        <v>#N/A</v>
      </c>
      <c r="I83" s="346" t="str">
        <f>I80*$Q83</f>
        <v>#N/A</v>
      </c>
      <c r="K83" s="346" t="str">
        <f>K80*$Q83</f>
        <v>#N/A</v>
      </c>
      <c r="M83" s="346" t="str">
        <f>M80*$Q83</f>
        <v>#N/A</v>
      </c>
      <c r="O83" s="346" t="str">
        <f>O80*$Q83</f>
        <v>#N/A</v>
      </c>
      <c r="Q83" s="350" t="str">
        <f>_xlfn.NORM.DIST(0,VLOOKUP(D82,ratings,2,0)-VLOOKUP(D83,ratings,2,0),$A$1,1)</f>
        <v>#N/A</v>
      </c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8"/>
      <c r="AF83" s="348"/>
      <c r="AG83" s="348"/>
      <c r="AH83" s="348"/>
      <c r="AI83" s="348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</row>
    <row r="84" ht="14.25" customHeight="1"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4"/>
      <c r="BB84" s="264"/>
      <c r="BC84" s="264"/>
    </row>
    <row r="85" ht="14.25" customHeight="1">
      <c r="E85" t="str">
        <f>E66</f>
        <v/>
      </c>
      <c r="G85" t="str">
        <f>G66</f>
        <v/>
      </c>
      <c r="I85" t="str">
        <f>I66</f>
        <v/>
      </c>
      <c r="K85" t="str">
        <f>K66</f>
        <v/>
      </c>
      <c r="M85" t="str">
        <f>M66</f>
        <v/>
      </c>
      <c r="O85" t="str">
        <f>O66</f>
        <v/>
      </c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</row>
    <row r="86" ht="14.25" customHeight="1">
      <c r="D86" s="262" t="s">
        <v>2</v>
      </c>
      <c r="E86" s="262" t="s">
        <v>3</v>
      </c>
      <c r="G86" s="262" t="s">
        <v>5</v>
      </c>
      <c r="I86" s="262" t="s">
        <v>6</v>
      </c>
      <c r="K86" s="262" t="s">
        <v>7</v>
      </c>
      <c r="M86" s="345" t="s">
        <v>9</v>
      </c>
      <c r="O86" s="345" t="s">
        <v>10</v>
      </c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  <c r="BC86" s="264"/>
    </row>
    <row r="87" ht="14.25" customHeight="1">
      <c r="C87" s="206">
        <v>16.0</v>
      </c>
      <c r="D87" s="206" t="s">
        <v>679</v>
      </c>
      <c r="E87" s="346" t="str">
        <f>E85*$Q87</f>
        <v>#N/A</v>
      </c>
      <c r="G87" s="346" t="str">
        <f>G85*$Q87</f>
        <v>#N/A</v>
      </c>
      <c r="I87" s="346" t="str">
        <f>I85*$Q87</f>
        <v>#N/A</v>
      </c>
      <c r="K87" s="346" t="str">
        <f>K85*$Q87</f>
        <v>#N/A</v>
      </c>
      <c r="M87" s="346" t="str">
        <f>M85*$Q87</f>
        <v>#N/A</v>
      </c>
      <c r="O87" s="346" t="str">
        <f>O85*$Q87</f>
        <v>#N/A</v>
      </c>
      <c r="Q87" s="347" t="str">
        <f>_xlfn.NORM.DIST(0,VLOOKUP(D88,ratings,2,0)-VLOOKUP(D87,ratings,2,0),$A$1,1)</f>
        <v>#N/A</v>
      </c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7"/>
      <c r="AE87" s="348"/>
      <c r="AF87" s="348"/>
      <c r="AG87" s="348"/>
      <c r="AH87" s="348"/>
      <c r="AI87" s="348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264"/>
      <c r="AW87" s="264"/>
      <c r="AX87" s="264"/>
      <c r="AY87" s="264"/>
      <c r="AZ87" s="264"/>
      <c r="BA87" s="264"/>
      <c r="BB87" s="264"/>
      <c r="BC87" s="264"/>
    </row>
    <row r="88" ht="14.25" customHeight="1">
      <c r="C88" s="206">
        <v>16.0</v>
      </c>
      <c r="D88" s="349" t="s">
        <v>689</v>
      </c>
      <c r="E88" s="346" t="str">
        <f>E85*$Q88</f>
        <v>#N/A</v>
      </c>
      <c r="G88" s="346" t="str">
        <f>G85*$Q88</f>
        <v>#N/A</v>
      </c>
      <c r="I88" s="346" t="str">
        <f>I85*$Q88</f>
        <v>#N/A</v>
      </c>
      <c r="K88" s="346" t="str">
        <f>K85*$Q88</f>
        <v>#N/A</v>
      </c>
      <c r="M88" s="346" t="str">
        <f>M85*$Q88</f>
        <v>#N/A</v>
      </c>
      <c r="O88" s="346" t="str">
        <f>O85*$Q88</f>
        <v>#N/A</v>
      </c>
      <c r="Q88" s="350" t="str">
        <f>_xlfn.NORM.DIST(0,VLOOKUP(D87,ratings,2,0)-VLOOKUP(D88,ratings,2,0),$A$1,1)</f>
        <v>#N/A</v>
      </c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7"/>
      <c r="AE88" s="348"/>
      <c r="AF88" s="348"/>
      <c r="AG88" s="348"/>
      <c r="AH88" s="348"/>
      <c r="AI88" s="348"/>
      <c r="AJ88" s="264"/>
      <c r="AK88" s="264"/>
      <c r="AL88" s="264"/>
      <c r="AM88" s="264"/>
      <c r="AN88" s="264"/>
      <c r="AO88" s="264"/>
      <c r="AP88" s="264"/>
      <c r="AQ88" s="264"/>
      <c r="AR88" s="264"/>
      <c r="AS88" s="264"/>
      <c r="AT88" s="264"/>
      <c r="AU88" s="264"/>
      <c r="AV88" s="264"/>
      <c r="AW88" s="264"/>
      <c r="AX88" s="264"/>
      <c r="AY88" s="264"/>
      <c r="AZ88" s="264"/>
      <c r="BA88" s="264"/>
      <c r="BB88" s="264"/>
      <c r="BC88" s="264"/>
    </row>
    <row r="89" ht="14.25" customHeight="1">
      <c r="AE89" s="264"/>
      <c r="AF89" s="264"/>
      <c r="AG89" s="264"/>
      <c r="AH89" s="264"/>
      <c r="AI89" s="264"/>
      <c r="AJ89" s="264"/>
      <c r="AK89" s="264"/>
      <c r="AL89" s="264"/>
      <c r="AM89" s="264"/>
      <c r="AN89" s="264"/>
      <c r="AO89" s="264"/>
      <c r="AP89" s="264"/>
      <c r="AQ89" s="264"/>
      <c r="AR89" s="264"/>
      <c r="AS89" s="264"/>
      <c r="AT89" s="264"/>
      <c r="AU89" s="264"/>
      <c r="AV89" s="264"/>
      <c r="AW89" s="264"/>
      <c r="AX89" s="264"/>
      <c r="AY89" s="264"/>
      <c r="AZ89" s="264"/>
      <c r="BA89" s="264"/>
      <c r="BB89" s="264"/>
      <c r="BC89" s="264"/>
    </row>
    <row r="90" ht="14.25" customHeight="1"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4"/>
      <c r="BB90" s="264"/>
      <c r="BC90" s="264"/>
    </row>
    <row r="91" ht="14.25" customHeight="1"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</row>
    <row r="92" ht="14.25" customHeight="1"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</row>
    <row r="93" ht="14.25" customHeight="1"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264"/>
    </row>
    <row r="94" ht="14.25" customHeight="1"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</row>
    <row r="95" ht="14.25" customHeight="1"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</row>
    <row r="96" ht="14.25" customHeight="1"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</row>
    <row r="97" ht="14.25" customHeight="1"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</row>
    <row r="98" ht="14.25" customHeight="1"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</row>
    <row r="99" ht="14.25" customHeight="1"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</row>
    <row r="100" ht="14.25" customHeight="1">
      <c r="AE100" s="264"/>
      <c r="AF100" s="264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</row>
    <row r="101" ht="14.25" customHeight="1"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</row>
    <row r="102" ht="14.25" customHeight="1"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</row>
    <row r="103" ht="14.25" customHeight="1"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</row>
    <row r="104" ht="14.25" customHeight="1"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</row>
    <row r="105" ht="14.25" customHeight="1">
      <c r="AE105" s="264"/>
      <c r="AF105" s="264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</row>
    <row r="106" ht="14.25" customHeight="1"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</row>
    <row r="107" ht="14.25" customHeight="1"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</row>
    <row r="108" ht="14.25" customHeight="1">
      <c r="AE108" s="264"/>
      <c r="AF108" s="264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</row>
    <row r="109" ht="14.25" customHeight="1">
      <c r="AE109" s="264"/>
      <c r="AF109" s="264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</row>
    <row r="110" ht="14.25" customHeight="1">
      <c r="AE110" s="264"/>
      <c r="AF110" s="264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</row>
    <row r="111" ht="14.25" customHeight="1">
      <c r="AE111" s="264"/>
      <c r="AF111" s="264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</row>
    <row r="112" ht="14.25" customHeight="1">
      <c r="AE112" s="264"/>
      <c r="AF112" s="264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</row>
    <row r="113" ht="14.25" customHeight="1"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</row>
    <row r="114" ht="14.25" customHeight="1"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</row>
    <row r="115" ht="14.25" customHeight="1">
      <c r="AE115" s="264"/>
      <c r="AF115" s="264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</row>
    <row r="116" ht="14.25" customHeight="1">
      <c r="AE116" s="264"/>
      <c r="AF116" s="264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</row>
    <row r="117" ht="14.25" customHeight="1">
      <c r="AE117" s="264"/>
      <c r="AF117" s="264"/>
      <c r="AG117" s="264"/>
      <c r="AH117" s="264"/>
      <c r="AI117" s="264"/>
      <c r="AJ117" s="264"/>
      <c r="AK117" s="264"/>
      <c r="AL117" s="264"/>
      <c r="AM117" s="264"/>
      <c r="AN117" s="264"/>
      <c r="AO117" s="264"/>
      <c r="AP117" s="264"/>
      <c r="AQ117" s="264"/>
      <c r="AR117" s="264"/>
      <c r="AS117" s="264"/>
      <c r="AT117" s="264"/>
      <c r="AU117" s="264"/>
      <c r="AV117" s="264"/>
      <c r="AW117" s="264"/>
      <c r="AX117" s="264"/>
      <c r="AY117" s="264"/>
      <c r="AZ117" s="264"/>
      <c r="BA117" s="264"/>
      <c r="BB117" s="264"/>
      <c r="BC117" s="264"/>
    </row>
    <row r="118" ht="14.25" customHeight="1"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4"/>
      <c r="AT118" s="264"/>
      <c r="AU118" s="264"/>
      <c r="AV118" s="264"/>
      <c r="AW118" s="264"/>
      <c r="AX118" s="264"/>
      <c r="AY118" s="264"/>
      <c r="AZ118" s="264"/>
      <c r="BA118" s="264"/>
      <c r="BB118" s="264"/>
      <c r="BC118" s="264"/>
    </row>
    <row r="119" ht="14.25" customHeight="1"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</row>
    <row r="120" ht="14.25" customHeight="1"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</row>
    <row r="121" ht="14.25" customHeight="1"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</row>
    <row r="122" ht="14.25" customHeight="1"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</row>
    <row r="123" ht="14.25" customHeight="1"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</row>
    <row r="124" ht="14.25" customHeight="1"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</row>
    <row r="125" ht="14.25" customHeight="1"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</row>
    <row r="126" ht="14.25" customHeight="1"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</row>
    <row r="127" ht="14.25" customHeight="1"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</row>
    <row r="128" ht="14.25" customHeight="1"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</row>
    <row r="129" ht="14.25" customHeight="1"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</row>
    <row r="130" ht="14.25" customHeight="1"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</row>
    <row r="131" ht="14.25" customHeight="1"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</row>
    <row r="132" ht="14.25" customHeight="1"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</row>
    <row r="133" ht="14.25" customHeight="1"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</row>
    <row r="134" ht="14.25" customHeight="1"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</row>
    <row r="135" ht="14.25" customHeight="1"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</row>
    <row r="136" ht="14.25" customHeight="1"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</row>
    <row r="137" ht="14.25" customHeight="1"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</row>
    <row r="138" ht="14.25" customHeight="1"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</row>
    <row r="139" ht="14.25" customHeight="1"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</row>
    <row r="140" ht="14.25" customHeight="1"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</row>
    <row r="141" ht="14.25" customHeight="1"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</row>
    <row r="142" ht="14.25" customHeight="1"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</row>
    <row r="143" ht="14.25" customHeight="1"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</row>
    <row r="144" ht="14.25" customHeight="1"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</row>
    <row r="145" ht="14.25" customHeight="1"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</row>
    <row r="146" ht="14.25" customHeight="1"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</row>
    <row r="147" ht="14.25" customHeight="1"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</row>
    <row r="148" ht="14.25" customHeight="1"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</row>
    <row r="149" ht="14.25" customHeight="1"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</row>
    <row r="150" ht="14.25" customHeight="1"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</row>
    <row r="151" ht="14.25" customHeight="1"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</row>
    <row r="152" ht="14.25" customHeight="1"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</row>
    <row r="153" ht="14.25" customHeight="1"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</row>
    <row r="154" ht="14.25" customHeight="1"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</row>
    <row r="155" ht="14.25" customHeight="1"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</row>
    <row r="156" ht="14.25" customHeight="1"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</row>
    <row r="157" ht="14.25" customHeight="1">
      <c r="AE157" s="264"/>
      <c r="AF157" s="264"/>
      <c r="AG157" s="264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4"/>
      <c r="AR157" s="264"/>
      <c r="AS157" s="264"/>
      <c r="AT157" s="264"/>
      <c r="AU157" s="264"/>
      <c r="AV157" s="264"/>
      <c r="AW157" s="264"/>
      <c r="AX157" s="264"/>
      <c r="AY157" s="264"/>
      <c r="AZ157" s="264"/>
      <c r="BA157" s="264"/>
      <c r="BB157" s="264"/>
      <c r="BC157" s="264"/>
    </row>
    <row r="158" ht="14.25" customHeight="1">
      <c r="AE158" s="264"/>
      <c r="AF158" s="264"/>
      <c r="AG158" s="264"/>
      <c r="AH158" s="264"/>
      <c r="AI158" s="264"/>
      <c r="AJ158" s="264"/>
      <c r="AK158" s="264"/>
      <c r="AL158" s="264"/>
      <c r="AM158" s="264"/>
      <c r="AN158" s="264"/>
      <c r="AO158" s="264"/>
      <c r="AP158" s="264"/>
      <c r="AQ158" s="264"/>
      <c r="AR158" s="264"/>
      <c r="AS158" s="264"/>
      <c r="AT158" s="264"/>
      <c r="AU158" s="264"/>
      <c r="AV158" s="264"/>
      <c r="AW158" s="264"/>
      <c r="AX158" s="264"/>
      <c r="AY158" s="264"/>
      <c r="AZ158" s="264"/>
      <c r="BA158" s="264"/>
      <c r="BB158" s="264"/>
      <c r="BC158" s="264"/>
    </row>
    <row r="159" ht="14.25" customHeight="1">
      <c r="AE159" s="264"/>
      <c r="AF159" s="264"/>
      <c r="AG159" s="264"/>
      <c r="AH159" s="264"/>
      <c r="AI159" s="264"/>
      <c r="AJ159" s="264"/>
      <c r="AK159" s="264"/>
      <c r="AL159" s="264"/>
      <c r="AM159" s="264"/>
      <c r="AN159" s="264"/>
      <c r="AO159" s="264"/>
      <c r="AP159" s="264"/>
      <c r="AQ159" s="264"/>
      <c r="AR159" s="264"/>
      <c r="AS159" s="264"/>
      <c r="AT159" s="264"/>
      <c r="AU159" s="264"/>
      <c r="AV159" s="264"/>
      <c r="AW159" s="264"/>
      <c r="AX159" s="264"/>
      <c r="AY159" s="264"/>
      <c r="AZ159" s="264"/>
      <c r="BA159" s="264"/>
      <c r="BB159" s="264"/>
      <c r="BC159" s="264"/>
    </row>
    <row r="160" ht="14.25" customHeight="1"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</row>
    <row r="161" ht="14.25" customHeight="1">
      <c r="AE161" s="264"/>
      <c r="AF161" s="264"/>
      <c r="AG161" s="264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</row>
    <row r="162" ht="14.25" customHeight="1"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</row>
    <row r="163" ht="14.25" customHeight="1"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</row>
    <row r="164" ht="14.25" customHeight="1"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</row>
    <row r="165" ht="14.25" customHeight="1"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</row>
    <row r="166" ht="14.25" customHeight="1"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</row>
    <row r="167" ht="14.25" customHeight="1"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264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</row>
    <row r="168" ht="14.25" customHeight="1"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</row>
    <row r="169" ht="14.25" customHeight="1">
      <c r="AE169" s="264"/>
      <c r="AF169" s="264"/>
      <c r="AG169" s="264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4"/>
      <c r="AR169" s="264"/>
      <c r="AS169" s="264"/>
      <c r="AT169" s="264"/>
      <c r="AU169" s="264"/>
      <c r="AV169" s="264"/>
      <c r="AW169" s="264"/>
      <c r="AX169" s="264"/>
      <c r="AY169" s="264"/>
      <c r="AZ169" s="264"/>
      <c r="BA169" s="264"/>
      <c r="BB169" s="264"/>
      <c r="BC169" s="264"/>
    </row>
    <row r="170" ht="14.25" customHeight="1">
      <c r="AE170" s="264"/>
      <c r="AF170" s="264"/>
      <c r="AG170" s="264"/>
      <c r="AH170" s="264"/>
      <c r="AI170" s="264"/>
      <c r="AJ170" s="264"/>
      <c r="AK170" s="264"/>
      <c r="AL170" s="264"/>
      <c r="AM170" s="264"/>
      <c r="AN170" s="264"/>
      <c r="AO170" s="264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</row>
    <row r="171" ht="14.25" customHeight="1">
      <c r="AE171" s="264"/>
      <c r="AF171" s="264"/>
      <c r="AG171" s="264"/>
      <c r="AH171" s="264"/>
      <c r="AI171" s="264"/>
      <c r="AJ171" s="264"/>
      <c r="AK171" s="264"/>
      <c r="AL171" s="264"/>
      <c r="AM171" s="264"/>
      <c r="AN171" s="264"/>
      <c r="AO171" s="264"/>
      <c r="AP171" s="264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264"/>
      <c r="BA171" s="264"/>
      <c r="BB171" s="264"/>
      <c r="BC171" s="264"/>
    </row>
    <row r="172" ht="14.25" customHeight="1"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</row>
    <row r="173" ht="14.25" customHeight="1">
      <c r="AE173" s="264"/>
      <c r="AF173" s="264"/>
      <c r="AG173" s="264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</row>
    <row r="174" ht="14.25" customHeight="1"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</row>
    <row r="175" ht="14.25" customHeight="1"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4"/>
      <c r="AT175" s="264"/>
      <c r="AU175" s="264"/>
      <c r="AV175" s="264"/>
      <c r="AW175" s="264"/>
      <c r="AX175" s="264"/>
      <c r="AY175" s="264"/>
      <c r="AZ175" s="264"/>
      <c r="BA175" s="264"/>
      <c r="BB175" s="264"/>
      <c r="BC175" s="264"/>
    </row>
    <row r="176" ht="14.25" customHeight="1"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4"/>
      <c r="AT176" s="264"/>
      <c r="AU176" s="264"/>
      <c r="AV176" s="264"/>
      <c r="AW176" s="264"/>
      <c r="AX176" s="264"/>
      <c r="AY176" s="264"/>
      <c r="AZ176" s="264"/>
      <c r="BA176" s="264"/>
      <c r="BB176" s="264"/>
      <c r="BC176" s="264"/>
    </row>
    <row r="177" ht="14.25" customHeight="1"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64"/>
      <c r="BB177" s="264"/>
      <c r="BC177" s="264"/>
    </row>
    <row r="178" ht="14.25" customHeight="1"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4"/>
      <c r="AT178" s="264"/>
      <c r="AU178" s="264"/>
      <c r="AV178" s="264"/>
      <c r="AW178" s="264"/>
      <c r="AX178" s="264"/>
      <c r="AY178" s="264"/>
      <c r="AZ178" s="264"/>
      <c r="BA178" s="264"/>
      <c r="BB178" s="264"/>
      <c r="BC178" s="264"/>
    </row>
    <row r="179" ht="14.25" customHeight="1"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64"/>
      <c r="BB179" s="264"/>
      <c r="BC179" s="264"/>
    </row>
    <row r="180" ht="14.25" customHeight="1"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264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264"/>
      <c r="BA180" s="264"/>
      <c r="BB180" s="264"/>
      <c r="BC180" s="264"/>
    </row>
    <row r="181" ht="14.25" customHeight="1"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264"/>
      <c r="AQ181" s="264"/>
      <c r="AR181" s="264"/>
      <c r="AS181" s="264"/>
      <c r="AT181" s="264"/>
      <c r="AU181" s="264"/>
      <c r="AV181" s="264"/>
      <c r="AW181" s="264"/>
      <c r="AX181" s="264"/>
      <c r="AY181" s="264"/>
      <c r="AZ181" s="264"/>
      <c r="BA181" s="264"/>
      <c r="BB181" s="264"/>
      <c r="BC181" s="264"/>
    </row>
    <row r="182" ht="14.25" customHeight="1"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</row>
    <row r="183" ht="14.25" customHeight="1"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64"/>
      <c r="BB183" s="264"/>
      <c r="BC183" s="264"/>
    </row>
    <row r="184" ht="14.25" customHeight="1"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264"/>
      <c r="AQ184" s="264"/>
      <c r="AR184" s="264"/>
      <c r="AS184" s="264"/>
      <c r="AT184" s="264"/>
      <c r="AU184" s="264"/>
      <c r="AV184" s="264"/>
      <c r="AW184" s="264"/>
      <c r="AX184" s="264"/>
      <c r="AY184" s="264"/>
      <c r="AZ184" s="264"/>
      <c r="BA184" s="264"/>
      <c r="BB184" s="264"/>
      <c r="BC184" s="264"/>
    </row>
    <row r="185" ht="14.25" customHeight="1"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4"/>
      <c r="BC185" s="264"/>
    </row>
    <row r="186" ht="14.25" customHeight="1">
      <c r="AE186" s="264"/>
      <c r="AF186" s="264"/>
      <c r="AG186" s="264"/>
      <c r="AH186" s="264"/>
      <c r="AI186" s="264"/>
      <c r="AJ186" s="264"/>
      <c r="AK186" s="264"/>
      <c r="AL186" s="264"/>
      <c r="AM186" s="264"/>
      <c r="AN186" s="264"/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264"/>
      <c r="BA186" s="264"/>
      <c r="BB186" s="264"/>
      <c r="BC186" s="264"/>
    </row>
    <row r="187" ht="14.25" customHeight="1">
      <c r="AE187" s="264"/>
      <c r="AF187" s="264"/>
      <c r="AG187" s="264"/>
      <c r="AH187" s="264"/>
      <c r="AI187" s="264"/>
      <c r="AJ187" s="264"/>
      <c r="AK187" s="264"/>
      <c r="AL187" s="264"/>
      <c r="AM187" s="264"/>
      <c r="AN187" s="264"/>
      <c r="AO187" s="264"/>
      <c r="AP187" s="264"/>
      <c r="AQ187" s="264"/>
      <c r="AR187" s="264"/>
      <c r="AS187" s="264"/>
      <c r="AT187" s="264"/>
      <c r="AU187" s="264"/>
      <c r="AV187" s="264"/>
      <c r="AW187" s="264"/>
      <c r="AX187" s="264"/>
      <c r="AY187" s="264"/>
      <c r="AZ187" s="264"/>
      <c r="BA187" s="264"/>
      <c r="BB187" s="264"/>
      <c r="BC187" s="264"/>
    </row>
    <row r="188" ht="14.25" customHeight="1">
      <c r="AE188" s="264"/>
      <c r="AF188" s="264"/>
      <c r="AG188" s="264"/>
      <c r="AH188" s="264"/>
      <c r="AI188" s="264"/>
      <c r="AJ188" s="264"/>
      <c r="AK188" s="264"/>
      <c r="AL188" s="264"/>
      <c r="AM188" s="264"/>
      <c r="AN188" s="264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4"/>
      <c r="BC188" s="264"/>
    </row>
    <row r="189" ht="14.25" customHeight="1">
      <c r="AE189" s="264"/>
      <c r="AF189" s="264"/>
      <c r="AG189" s="264"/>
      <c r="AH189" s="264"/>
      <c r="AI189" s="264"/>
      <c r="AJ189" s="264"/>
      <c r="AK189" s="264"/>
      <c r="AL189" s="264"/>
      <c r="AM189" s="264"/>
      <c r="AN189" s="264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264"/>
      <c r="BA189" s="264"/>
      <c r="BB189" s="264"/>
      <c r="BC189" s="264"/>
    </row>
    <row r="190" ht="14.25" customHeight="1">
      <c r="AE190" s="264"/>
      <c r="AF190" s="264"/>
      <c r="AG190" s="264"/>
      <c r="AH190" s="264"/>
      <c r="AI190" s="264"/>
      <c r="AJ190" s="264"/>
      <c r="AK190" s="264"/>
      <c r="AL190" s="264"/>
      <c r="AM190" s="264"/>
      <c r="AN190" s="264"/>
      <c r="AO190" s="264"/>
      <c r="AP190" s="264"/>
      <c r="AQ190" s="264"/>
      <c r="AR190" s="264"/>
      <c r="AS190" s="264"/>
      <c r="AT190" s="264"/>
      <c r="AU190" s="264"/>
      <c r="AV190" s="264"/>
      <c r="AW190" s="264"/>
      <c r="AX190" s="264"/>
      <c r="AY190" s="264"/>
      <c r="AZ190" s="264"/>
      <c r="BA190" s="264"/>
      <c r="BB190" s="264"/>
      <c r="BC190" s="264"/>
    </row>
    <row r="191" ht="14.25" customHeight="1">
      <c r="AE191" s="264"/>
      <c r="AF191" s="264"/>
      <c r="AG191" s="264"/>
      <c r="AH191" s="264"/>
      <c r="AI191" s="264"/>
      <c r="AJ191" s="264"/>
      <c r="AK191" s="264"/>
      <c r="AL191" s="264"/>
      <c r="AM191" s="264"/>
      <c r="AN191" s="264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4"/>
      <c r="BC191" s="264"/>
    </row>
    <row r="192" ht="14.25" customHeight="1">
      <c r="AE192" s="264"/>
      <c r="AF192" s="264"/>
      <c r="AG192" s="264"/>
      <c r="AH192" s="264"/>
      <c r="AI192" s="264"/>
      <c r="AJ192" s="264"/>
      <c r="AK192" s="264"/>
      <c r="AL192" s="264"/>
      <c r="AM192" s="264"/>
      <c r="AN192" s="264"/>
      <c r="AO192" s="264"/>
      <c r="AP192" s="264"/>
      <c r="AQ192" s="264"/>
      <c r="AR192" s="264"/>
      <c r="AS192" s="264"/>
      <c r="AT192" s="264"/>
      <c r="AU192" s="264"/>
      <c r="AV192" s="264"/>
      <c r="AW192" s="264"/>
      <c r="AX192" s="264"/>
      <c r="AY192" s="264"/>
      <c r="AZ192" s="264"/>
      <c r="BA192" s="264"/>
      <c r="BB192" s="264"/>
      <c r="BC192" s="264"/>
    </row>
    <row r="193" ht="14.25" customHeight="1"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</row>
    <row r="194" ht="14.25" customHeight="1"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</row>
    <row r="195" ht="14.25" customHeight="1"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264"/>
      <c r="AR195" s="264"/>
      <c r="AS195" s="264"/>
      <c r="AT195" s="264"/>
      <c r="AU195" s="264"/>
      <c r="AV195" s="264"/>
      <c r="AW195" s="264"/>
      <c r="AX195" s="264"/>
      <c r="AY195" s="264"/>
      <c r="AZ195" s="264"/>
      <c r="BA195" s="264"/>
      <c r="BB195" s="264"/>
      <c r="BC195" s="264"/>
    </row>
    <row r="196" ht="14.25" customHeight="1">
      <c r="AE196" s="264"/>
      <c r="AF196" s="264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264"/>
      <c r="AW196" s="264"/>
      <c r="AX196" s="264"/>
      <c r="AY196" s="264"/>
      <c r="AZ196" s="264"/>
      <c r="BA196" s="264"/>
      <c r="BB196" s="264"/>
      <c r="BC196" s="264"/>
    </row>
    <row r="197" ht="14.25" customHeight="1">
      <c r="AE197" s="264"/>
      <c r="AF197" s="264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264"/>
      <c r="AW197" s="264"/>
      <c r="AX197" s="264"/>
      <c r="AY197" s="264"/>
      <c r="AZ197" s="264"/>
      <c r="BA197" s="264"/>
      <c r="BB197" s="264"/>
      <c r="BC197" s="264"/>
    </row>
    <row r="198" ht="14.25" customHeight="1">
      <c r="AE198" s="264"/>
      <c r="AF198" s="264"/>
      <c r="AG198" s="264"/>
      <c r="AH198" s="264"/>
      <c r="AI198" s="264"/>
      <c r="AJ198" s="264"/>
      <c r="AK198" s="264"/>
      <c r="AL198" s="264"/>
      <c r="AM198" s="264"/>
      <c r="AN198" s="264"/>
      <c r="AO198" s="264"/>
      <c r="AP198" s="264"/>
      <c r="AQ198" s="264"/>
      <c r="AR198" s="264"/>
      <c r="AS198" s="264"/>
      <c r="AT198" s="264"/>
      <c r="AU198" s="264"/>
      <c r="AV198" s="264"/>
      <c r="AW198" s="264"/>
      <c r="AX198" s="264"/>
      <c r="AY198" s="264"/>
      <c r="AZ198" s="264"/>
      <c r="BA198" s="264"/>
      <c r="BB198" s="264"/>
      <c r="BC198" s="264"/>
    </row>
    <row r="199" ht="14.25" customHeight="1">
      <c r="AE199" s="264"/>
      <c r="AF199" s="264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4"/>
      <c r="BC199" s="264"/>
    </row>
    <row r="200" ht="14.25" customHeight="1">
      <c r="AE200" s="264"/>
      <c r="AF200" s="264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264"/>
      <c r="AW200" s="264"/>
      <c r="AX200" s="264"/>
      <c r="AY200" s="264"/>
      <c r="AZ200" s="264"/>
      <c r="BA200" s="264"/>
      <c r="BB200" s="264"/>
      <c r="BC200" s="264"/>
    </row>
    <row r="201" ht="14.25" customHeight="1">
      <c r="AE201" s="264"/>
      <c r="AF201" s="264"/>
      <c r="AG201" s="264"/>
      <c r="AH201" s="264"/>
      <c r="AI201" s="264"/>
      <c r="AJ201" s="264"/>
      <c r="AK201" s="264"/>
      <c r="AL201" s="264"/>
      <c r="AM201" s="264"/>
      <c r="AN201" s="264"/>
      <c r="AO201" s="264"/>
      <c r="AP201" s="264"/>
      <c r="AQ201" s="264"/>
      <c r="AR201" s="264"/>
      <c r="AS201" s="264"/>
      <c r="AT201" s="264"/>
      <c r="AU201" s="264"/>
      <c r="AV201" s="264"/>
      <c r="AW201" s="264"/>
      <c r="AX201" s="264"/>
      <c r="AY201" s="264"/>
      <c r="AZ201" s="264"/>
      <c r="BA201" s="264"/>
      <c r="BB201" s="264"/>
      <c r="BC201" s="264"/>
    </row>
    <row r="202" ht="14.25" customHeight="1"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4"/>
      <c r="AT202" s="264"/>
      <c r="AU202" s="264"/>
      <c r="AV202" s="264"/>
      <c r="AW202" s="264"/>
      <c r="AX202" s="264"/>
      <c r="AY202" s="264"/>
      <c r="AZ202" s="264"/>
      <c r="BA202" s="264"/>
      <c r="BB202" s="264"/>
      <c r="BC202" s="264"/>
    </row>
    <row r="203" ht="14.25" customHeight="1"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</row>
    <row r="204" ht="14.25" customHeight="1"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4"/>
      <c r="AT204" s="264"/>
      <c r="AU204" s="264"/>
      <c r="AV204" s="264"/>
      <c r="AW204" s="264"/>
      <c r="AX204" s="264"/>
      <c r="AY204" s="264"/>
      <c r="AZ204" s="264"/>
      <c r="BA204" s="264"/>
      <c r="BB204" s="264"/>
      <c r="BC204" s="264"/>
    </row>
    <row r="205" ht="14.25" customHeight="1"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4"/>
      <c r="AT205" s="264"/>
      <c r="AU205" s="264"/>
      <c r="AV205" s="264"/>
      <c r="AW205" s="264"/>
      <c r="AX205" s="264"/>
      <c r="AY205" s="264"/>
      <c r="AZ205" s="264"/>
      <c r="BA205" s="264"/>
      <c r="BB205" s="264"/>
      <c r="BC205" s="264"/>
    </row>
    <row r="206" ht="14.25" customHeight="1"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4"/>
      <c r="AT206" s="264"/>
      <c r="AU206" s="264"/>
      <c r="AV206" s="264"/>
      <c r="AW206" s="264"/>
      <c r="AX206" s="264"/>
      <c r="AY206" s="264"/>
      <c r="AZ206" s="264"/>
      <c r="BA206" s="264"/>
      <c r="BB206" s="264"/>
      <c r="BC206" s="264"/>
    </row>
    <row r="207" ht="14.25" customHeight="1">
      <c r="AE207" s="264"/>
      <c r="AF207" s="264"/>
      <c r="AG207" s="264"/>
      <c r="AH207" s="264"/>
      <c r="AI207" s="264"/>
      <c r="AJ207" s="264"/>
      <c r="AK207" s="264"/>
      <c r="AL207" s="264"/>
      <c r="AM207" s="264"/>
      <c r="AN207" s="264"/>
      <c r="AO207" s="264"/>
      <c r="AP207" s="264"/>
      <c r="AQ207" s="264"/>
      <c r="AR207" s="264"/>
      <c r="AS207" s="264"/>
      <c r="AT207" s="264"/>
      <c r="AU207" s="264"/>
      <c r="AV207" s="264"/>
      <c r="AW207" s="264"/>
      <c r="AX207" s="264"/>
      <c r="AY207" s="264"/>
      <c r="AZ207" s="264"/>
      <c r="BA207" s="264"/>
      <c r="BB207" s="264"/>
      <c r="BC207" s="264"/>
    </row>
    <row r="208" ht="14.25" customHeight="1">
      <c r="AE208" s="264"/>
      <c r="AF208" s="264"/>
      <c r="AG208" s="264"/>
      <c r="AH208" s="264"/>
      <c r="AI208" s="264"/>
      <c r="AJ208" s="264"/>
      <c r="AK208" s="264"/>
      <c r="AL208" s="264"/>
      <c r="AM208" s="264"/>
      <c r="AN208" s="264"/>
      <c r="AO208" s="264"/>
      <c r="AP208" s="264"/>
      <c r="AQ208" s="264"/>
      <c r="AR208" s="264"/>
      <c r="AS208" s="264"/>
      <c r="AT208" s="264"/>
      <c r="AU208" s="264"/>
      <c r="AV208" s="264"/>
      <c r="AW208" s="264"/>
      <c r="AX208" s="264"/>
      <c r="AY208" s="264"/>
      <c r="AZ208" s="264"/>
      <c r="BA208" s="264"/>
      <c r="BB208" s="264"/>
      <c r="BC208" s="264"/>
    </row>
    <row r="209" ht="14.25" customHeight="1">
      <c r="AE209" s="264"/>
      <c r="AF209" s="264"/>
      <c r="AG209" s="264"/>
      <c r="AH209" s="264"/>
      <c r="AI209" s="264"/>
      <c r="AJ209" s="264"/>
      <c r="AK209" s="264"/>
      <c r="AL209" s="264"/>
      <c r="AM209" s="264"/>
      <c r="AN209" s="264"/>
      <c r="AO209" s="264"/>
      <c r="AP209" s="264"/>
      <c r="AQ209" s="264"/>
      <c r="AR209" s="264"/>
      <c r="AS209" s="264"/>
      <c r="AT209" s="264"/>
      <c r="AU209" s="264"/>
      <c r="AV209" s="264"/>
      <c r="AW209" s="264"/>
      <c r="AX209" s="264"/>
      <c r="AY209" s="264"/>
      <c r="AZ209" s="264"/>
      <c r="BA209" s="264"/>
      <c r="BB209" s="264"/>
      <c r="BC209" s="264"/>
    </row>
    <row r="210" ht="14.25" customHeight="1"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264"/>
      <c r="AV210" s="264"/>
      <c r="AW210" s="264"/>
      <c r="AX210" s="264"/>
      <c r="AY210" s="264"/>
      <c r="AZ210" s="264"/>
      <c r="BA210" s="264"/>
      <c r="BB210" s="264"/>
      <c r="BC210" s="264"/>
    </row>
    <row r="211" ht="14.25" customHeight="1"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264"/>
      <c r="AV211" s="264"/>
      <c r="AW211" s="264"/>
      <c r="AX211" s="264"/>
      <c r="AY211" s="264"/>
      <c r="AZ211" s="264"/>
      <c r="BA211" s="264"/>
      <c r="BB211" s="264"/>
      <c r="BC211" s="264"/>
    </row>
    <row r="212" ht="14.25" customHeight="1"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</row>
    <row r="213" ht="14.25" customHeight="1"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264"/>
      <c r="AQ213" s="264"/>
      <c r="AR213" s="264"/>
      <c r="AS213" s="264"/>
      <c r="AT213" s="264"/>
      <c r="AU213" s="264"/>
      <c r="AV213" s="264"/>
      <c r="AW213" s="264"/>
      <c r="AX213" s="264"/>
      <c r="AY213" s="264"/>
      <c r="AZ213" s="264"/>
      <c r="BA213" s="264"/>
      <c r="BB213" s="264"/>
      <c r="BC213" s="264"/>
    </row>
    <row r="214" ht="14.25" customHeight="1"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264"/>
      <c r="BA214" s="264"/>
      <c r="BB214" s="264"/>
      <c r="BC214" s="264"/>
    </row>
    <row r="215" ht="14.25" customHeight="1"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</row>
    <row r="216" ht="14.25" customHeight="1">
      <c r="AE216" s="264"/>
      <c r="AF216" s="264"/>
      <c r="AG216" s="264"/>
      <c r="AH216" s="264"/>
      <c r="AI216" s="264"/>
      <c r="AJ216" s="264"/>
      <c r="AK216" s="264"/>
      <c r="AL216" s="264"/>
      <c r="AM216" s="264"/>
      <c r="AN216" s="264"/>
      <c r="AO216" s="264"/>
      <c r="AP216" s="264"/>
      <c r="AQ216" s="264"/>
      <c r="AR216" s="264"/>
      <c r="AS216" s="264"/>
      <c r="AT216" s="264"/>
      <c r="AU216" s="264"/>
      <c r="AV216" s="264"/>
      <c r="AW216" s="264"/>
      <c r="AX216" s="264"/>
      <c r="AY216" s="264"/>
      <c r="AZ216" s="264"/>
      <c r="BA216" s="264"/>
      <c r="BB216" s="264"/>
      <c r="BC216" s="264"/>
    </row>
    <row r="217" ht="14.25" customHeight="1">
      <c r="AE217" s="264"/>
      <c r="AF217" s="264"/>
      <c r="AG217" s="264"/>
      <c r="AH217" s="264"/>
      <c r="AI217" s="264"/>
      <c r="AJ217" s="264"/>
      <c r="AK217" s="264"/>
      <c r="AL217" s="264"/>
      <c r="AM217" s="264"/>
      <c r="AN217" s="264"/>
      <c r="AO217" s="264"/>
      <c r="AP217" s="264"/>
      <c r="AQ217" s="264"/>
      <c r="AR217" s="264"/>
      <c r="AS217" s="264"/>
      <c r="AT217" s="264"/>
      <c r="AU217" s="264"/>
      <c r="AV217" s="264"/>
      <c r="AW217" s="264"/>
      <c r="AX217" s="264"/>
      <c r="AY217" s="264"/>
      <c r="AZ217" s="264"/>
      <c r="BA217" s="264"/>
      <c r="BB217" s="264"/>
      <c r="BC217" s="264"/>
    </row>
    <row r="218" ht="14.25" customHeight="1">
      <c r="AE218" s="264"/>
      <c r="AF218" s="264"/>
      <c r="AG218" s="264"/>
      <c r="AH218" s="264"/>
      <c r="AI218" s="264"/>
      <c r="AJ218" s="264"/>
      <c r="AK218" s="264"/>
      <c r="AL218" s="264"/>
      <c r="AM218" s="264"/>
      <c r="AN218" s="264"/>
      <c r="AO218" s="264"/>
      <c r="AP218" s="264"/>
      <c r="AQ218" s="264"/>
      <c r="AR218" s="264"/>
      <c r="AS218" s="264"/>
      <c r="AT218" s="264"/>
      <c r="AU218" s="264"/>
      <c r="AV218" s="264"/>
      <c r="AW218" s="264"/>
      <c r="AX218" s="264"/>
      <c r="AY218" s="264"/>
      <c r="AZ218" s="264"/>
      <c r="BA218" s="264"/>
      <c r="BB218" s="264"/>
      <c r="BC218" s="264"/>
    </row>
    <row r="219" ht="14.25" customHeight="1">
      <c r="AE219" s="264"/>
      <c r="AF219" s="264"/>
      <c r="AG219" s="264"/>
      <c r="AH219" s="264"/>
      <c r="AI219" s="264"/>
      <c r="AJ219" s="264"/>
      <c r="AK219" s="264"/>
      <c r="AL219" s="264"/>
      <c r="AM219" s="264"/>
      <c r="AN219" s="264"/>
      <c r="AO219" s="264"/>
      <c r="AP219" s="264"/>
      <c r="AQ219" s="264"/>
      <c r="AR219" s="264"/>
      <c r="AS219" s="264"/>
      <c r="AT219" s="264"/>
      <c r="AU219" s="264"/>
      <c r="AV219" s="264"/>
      <c r="AW219" s="264"/>
      <c r="AX219" s="264"/>
      <c r="AY219" s="264"/>
      <c r="AZ219" s="264"/>
      <c r="BA219" s="264"/>
      <c r="BB219" s="264"/>
      <c r="BC219" s="264"/>
    </row>
    <row r="220" ht="14.25" customHeight="1">
      <c r="AE220" s="264"/>
      <c r="AF220" s="264"/>
      <c r="AG220" s="264"/>
      <c r="AH220" s="264"/>
      <c r="AI220" s="264"/>
      <c r="AJ220" s="264"/>
      <c r="AK220" s="264"/>
      <c r="AL220" s="264"/>
      <c r="AM220" s="264"/>
      <c r="AN220" s="264"/>
      <c r="AO220" s="264"/>
      <c r="AP220" s="264"/>
      <c r="AQ220" s="264"/>
      <c r="AR220" s="264"/>
      <c r="AS220" s="264"/>
      <c r="AT220" s="264"/>
      <c r="AU220" s="264"/>
      <c r="AV220" s="264"/>
      <c r="AW220" s="264"/>
      <c r="AX220" s="264"/>
      <c r="AY220" s="264"/>
      <c r="AZ220" s="264"/>
      <c r="BA220" s="264"/>
      <c r="BB220" s="264"/>
      <c r="BC220" s="264"/>
    </row>
    <row r="221" ht="14.25" customHeight="1"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264"/>
      <c r="AP221" s="264"/>
      <c r="AQ221" s="264"/>
      <c r="AR221" s="264"/>
      <c r="AS221" s="264"/>
      <c r="AT221" s="264"/>
      <c r="AU221" s="264"/>
      <c r="AV221" s="264"/>
      <c r="AW221" s="264"/>
      <c r="AX221" s="264"/>
      <c r="AY221" s="264"/>
      <c r="AZ221" s="264"/>
      <c r="BA221" s="264"/>
      <c r="BB221" s="264"/>
      <c r="BC221" s="264"/>
    </row>
    <row r="222" ht="14.25" customHeight="1"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4"/>
      <c r="AO222" s="264"/>
      <c r="AP222" s="264"/>
      <c r="AQ222" s="264"/>
      <c r="AR222" s="264"/>
      <c r="AS222" s="264"/>
      <c r="AT222" s="264"/>
      <c r="AU222" s="264"/>
      <c r="AV222" s="264"/>
      <c r="AW222" s="264"/>
      <c r="AX222" s="264"/>
      <c r="AY222" s="264"/>
      <c r="AZ222" s="264"/>
      <c r="BA222" s="264"/>
      <c r="BB222" s="264"/>
      <c r="BC222" s="264"/>
    </row>
    <row r="223" ht="14.25" customHeight="1">
      <c r="AE223" s="264"/>
      <c r="AF223" s="264"/>
      <c r="AG223" s="264"/>
      <c r="AH223" s="264"/>
      <c r="AI223" s="264"/>
      <c r="AJ223" s="264"/>
      <c r="AK223" s="264"/>
      <c r="AL223" s="264"/>
      <c r="AM223" s="264"/>
      <c r="AN223" s="264"/>
      <c r="AO223" s="264"/>
      <c r="AP223" s="264"/>
      <c r="AQ223" s="264"/>
      <c r="AR223" s="264"/>
      <c r="AS223" s="264"/>
      <c r="AT223" s="264"/>
      <c r="AU223" s="264"/>
      <c r="AV223" s="264"/>
      <c r="AW223" s="264"/>
      <c r="AX223" s="264"/>
      <c r="AY223" s="264"/>
      <c r="AZ223" s="264"/>
      <c r="BA223" s="264"/>
      <c r="BB223" s="264"/>
      <c r="BC223" s="264"/>
    </row>
    <row r="224" ht="14.25" customHeight="1">
      <c r="AE224" s="264"/>
      <c r="AF224" s="264"/>
      <c r="AG224" s="264"/>
      <c r="AH224" s="264"/>
      <c r="AI224" s="264"/>
      <c r="AJ224" s="264"/>
      <c r="AK224" s="264"/>
      <c r="AL224" s="264"/>
      <c r="AM224" s="264"/>
      <c r="AN224" s="264"/>
      <c r="AO224" s="264"/>
      <c r="AP224" s="264"/>
      <c r="AQ224" s="264"/>
      <c r="AR224" s="264"/>
      <c r="AS224" s="264"/>
      <c r="AT224" s="264"/>
      <c r="AU224" s="264"/>
      <c r="AV224" s="264"/>
      <c r="AW224" s="264"/>
      <c r="AX224" s="264"/>
      <c r="AY224" s="264"/>
      <c r="AZ224" s="264"/>
      <c r="BA224" s="264"/>
      <c r="BB224" s="264"/>
      <c r="BC224" s="264"/>
    </row>
    <row r="225" ht="14.25" customHeight="1"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264"/>
      <c r="AR225" s="264"/>
      <c r="AS225" s="264"/>
      <c r="AT225" s="264"/>
      <c r="AU225" s="264"/>
      <c r="AV225" s="264"/>
      <c r="AW225" s="264"/>
      <c r="AX225" s="264"/>
      <c r="AY225" s="264"/>
      <c r="AZ225" s="264"/>
      <c r="BA225" s="264"/>
      <c r="BB225" s="264"/>
      <c r="BC225" s="264"/>
    </row>
    <row r="226" ht="14.25" customHeight="1">
      <c r="AE226" s="264"/>
      <c r="AF226" s="264"/>
      <c r="AG226" s="264"/>
      <c r="AH226" s="264"/>
      <c r="AI226" s="264"/>
      <c r="AJ226" s="264"/>
      <c r="AK226" s="264"/>
      <c r="AL226" s="264"/>
      <c r="AM226" s="264"/>
      <c r="AN226" s="264"/>
      <c r="AO226" s="264"/>
      <c r="AP226" s="264"/>
      <c r="AQ226" s="264"/>
      <c r="AR226" s="264"/>
      <c r="AS226" s="264"/>
      <c r="AT226" s="264"/>
      <c r="AU226" s="264"/>
      <c r="AV226" s="264"/>
      <c r="AW226" s="264"/>
      <c r="AX226" s="264"/>
      <c r="AY226" s="264"/>
      <c r="AZ226" s="264"/>
      <c r="BA226" s="264"/>
      <c r="BB226" s="264"/>
      <c r="BC226" s="264"/>
    </row>
    <row r="227" ht="14.25" customHeight="1">
      <c r="AE227" s="264"/>
      <c r="AF227" s="264"/>
      <c r="AG227" s="264"/>
      <c r="AH227" s="264"/>
      <c r="AI227" s="264"/>
      <c r="AJ227" s="264"/>
      <c r="AK227" s="264"/>
      <c r="AL227" s="264"/>
      <c r="AM227" s="264"/>
      <c r="AN227" s="264"/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4"/>
      <c r="AZ227" s="264"/>
      <c r="BA227" s="264"/>
      <c r="BB227" s="264"/>
      <c r="BC227" s="264"/>
    </row>
    <row r="228" ht="14.25" customHeight="1"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264"/>
      <c r="AS228" s="264"/>
      <c r="AT228" s="264"/>
      <c r="AU228" s="264"/>
      <c r="AV228" s="264"/>
      <c r="AW228" s="264"/>
      <c r="AX228" s="264"/>
      <c r="AY228" s="264"/>
      <c r="AZ228" s="264"/>
      <c r="BA228" s="264"/>
      <c r="BB228" s="264"/>
      <c r="BC228" s="264"/>
    </row>
    <row r="229" ht="14.25" customHeight="1">
      <c r="AE229" s="264"/>
      <c r="AF229" s="264"/>
      <c r="AG229" s="264"/>
      <c r="AH229" s="264"/>
      <c r="AI229" s="264"/>
      <c r="AJ229" s="264"/>
      <c r="AK229" s="264"/>
      <c r="AL229" s="264"/>
      <c r="AM229" s="264"/>
      <c r="AN229" s="264"/>
      <c r="AO229" s="264"/>
      <c r="AP229" s="264"/>
      <c r="AQ229" s="264"/>
      <c r="AR229" s="264"/>
      <c r="AS229" s="264"/>
      <c r="AT229" s="264"/>
      <c r="AU229" s="264"/>
      <c r="AV229" s="264"/>
      <c r="AW229" s="264"/>
      <c r="AX229" s="264"/>
      <c r="AY229" s="264"/>
      <c r="AZ229" s="264"/>
      <c r="BA229" s="264"/>
      <c r="BB229" s="264"/>
      <c r="BC229" s="264"/>
    </row>
    <row r="230" ht="14.25" customHeight="1"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4"/>
      <c r="AT230" s="264"/>
      <c r="AU230" s="264"/>
      <c r="AV230" s="264"/>
      <c r="AW230" s="264"/>
      <c r="AX230" s="264"/>
      <c r="AY230" s="264"/>
      <c r="AZ230" s="264"/>
      <c r="BA230" s="264"/>
      <c r="BB230" s="264"/>
      <c r="BC230" s="264"/>
    </row>
    <row r="231" ht="14.25" customHeight="1"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264"/>
      <c r="AQ231" s="264"/>
      <c r="AR231" s="264"/>
      <c r="AS231" s="264"/>
      <c r="AT231" s="264"/>
      <c r="AU231" s="264"/>
      <c r="AV231" s="264"/>
      <c r="AW231" s="264"/>
      <c r="AX231" s="264"/>
      <c r="AY231" s="264"/>
      <c r="AZ231" s="264"/>
      <c r="BA231" s="264"/>
      <c r="BB231" s="264"/>
      <c r="BC231" s="264"/>
    </row>
    <row r="232" ht="14.25" customHeight="1">
      <c r="AE232" s="264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4"/>
      <c r="AY232" s="264"/>
      <c r="AZ232" s="264"/>
      <c r="BA232" s="264"/>
      <c r="BB232" s="264"/>
      <c r="BC232" s="264"/>
    </row>
    <row r="233" ht="14.25" customHeight="1"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4"/>
      <c r="AY233" s="264"/>
      <c r="AZ233" s="264"/>
      <c r="BA233" s="264"/>
      <c r="BB233" s="264"/>
      <c r="BC233" s="264"/>
    </row>
    <row r="234" ht="14.25" customHeight="1"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4"/>
      <c r="AT234" s="264"/>
      <c r="AU234" s="264"/>
      <c r="AV234" s="264"/>
      <c r="AW234" s="264"/>
      <c r="AX234" s="264"/>
      <c r="AY234" s="264"/>
      <c r="AZ234" s="264"/>
      <c r="BA234" s="264"/>
      <c r="BB234" s="264"/>
      <c r="BC234" s="264"/>
    </row>
    <row r="235" ht="14.25" customHeight="1">
      <c r="AE235" s="264"/>
      <c r="AF235" s="264"/>
      <c r="AG235" s="264"/>
      <c r="AH235" s="264"/>
      <c r="AI235" s="264"/>
      <c r="AJ235" s="264"/>
      <c r="AK235" s="264"/>
      <c r="AL235" s="264"/>
      <c r="AM235" s="264"/>
      <c r="AN235" s="264"/>
      <c r="AO235" s="264"/>
      <c r="AP235" s="264"/>
      <c r="AQ235" s="264"/>
      <c r="AR235" s="264"/>
      <c r="AS235" s="264"/>
      <c r="AT235" s="264"/>
      <c r="AU235" s="264"/>
      <c r="AV235" s="264"/>
      <c r="AW235" s="264"/>
      <c r="AX235" s="264"/>
      <c r="AY235" s="264"/>
      <c r="AZ235" s="264"/>
      <c r="BA235" s="264"/>
      <c r="BB235" s="264"/>
      <c r="BC235" s="264"/>
    </row>
    <row r="236" ht="14.25" customHeight="1">
      <c r="AE236" s="264"/>
      <c r="AF236" s="264"/>
      <c r="AG236" s="264"/>
      <c r="AH236" s="264"/>
      <c r="AI236" s="264"/>
      <c r="AJ236" s="264"/>
      <c r="AK236" s="264"/>
      <c r="AL236" s="264"/>
      <c r="AM236" s="264"/>
      <c r="AN236" s="264"/>
      <c r="AO236" s="264"/>
      <c r="AP236" s="264"/>
      <c r="AQ236" s="264"/>
      <c r="AR236" s="264"/>
      <c r="AS236" s="264"/>
      <c r="AT236" s="264"/>
      <c r="AU236" s="264"/>
      <c r="AV236" s="264"/>
      <c r="AW236" s="264"/>
      <c r="AX236" s="264"/>
      <c r="AY236" s="264"/>
      <c r="AZ236" s="264"/>
      <c r="BA236" s="264"/>
      <c r="BB236" s="264"/>
      <c r="BC236" s="264"/>
    </row>
    <row r="237" ht="14.25" customHeight="1">
      <c r="AE237" s="264"/>
      <c r="AF237" s="264"/>
      <c r="AG237" s="264"/>
      <c r="AH237" s="264"/>
      <c r="AI237" s="264"/>
      <c r="AJ237" s="264"/>
      <c r="AK237" s="264"/>
      <c r="AL237" s="264"/>
      <c r="AM237" s="264"/>
      <c r="AN237" s="264"/>
      <c r="AO237" s="264"/>
      <c r="AP237" s="264"/>
      <c r="AQ237" s="264"/>
      <c r="AR237" s="264"/>
      <c r="AS237" s="264"/>
      <c r="AT237" s="264"/>
      <c r="AU237" s="264"/>
      <c r="AV237" s="264"/>
      <c r="AW237" s="264"/>
      <c r="AX237" s="264"/>
      <c r="AY237" s="264"/>
      <c r="AZ237" s="264"/>
      <c r="BA237" s="264"/>
      <c r="BB237" s="264"/>
      <c r="BC237" s="264"/>
    </row>
    <row r="238" ht="14.25" customHeight="1">
      <c r="AE238" s="264"/>
      <c r="AF238" s="264"/>
      <c r="AG238" s="264"/>
      <c r="AH238" s="264"/>
      <c r="AI238" s="264"/>
      <c r="AJ238" s="264"/>
      <c r="AK238" s="264"/>
      <c r="AL238" s="264"/>
      <c r="AM238" s="264"/>
      <c r="AN238" s="264"/>
      <c r="AO238" s="264"/>
      <c r="AP238" s="264"/>
      <c r="AQ238" s="264"/>
      <c r="AR238" s="264"/>
      <c r="AS238" s="264"/>
      <c r="AT238" s="264"/>
      <c r="AU238" s="264"/>
      <c r="AV238" s="264"/>
      <c r="AW238" s="264"/>
      <c r="AX238" s="264"/>
      <c r="AY238" s="264"/>
      <c r="AZ238" s="264"/>
      <c r="BA238" s="264"/>
      <c r="BB238" s="264"/>
      <c r="BC238" s="264"/>
    </row>
    <row r="239" ht="14.25" customHeight="1">
      <c r="AE239" s="264"/>
      <c r="AF239" s="264"/>
      <c r="AG239" s="264"/>
      <c r="AH239" s="264"/>
      <c r="AI239" s="264"/>
      <c r="AJ239" s="264"/>
      <c r="AK239" s="264"/>
      <c r="AL239" s="264"/>
      <c r="AM239" s="264"/>
      <c r="AN239" s="264"/>
      <c r="AO239" s="264"/>
      <c r="AP239" s="264"/>
      <c r="AQ239" s="264"/>
      <c r="AR239" s="264"/>
      <c r="AS239" s="264"/>
      <c r="AT239" s="264"/>
      <c r="AU239" s="264"/>
      <c r="AV239" s="264"/>
      <c r="AW239" s="264"/>
      <c r="AX239" s="264"/>
      <c r="AY239" s="264"/>
      <c r="AZ239" s="264"/>
      <c r="BA239" s="264"/>
      <c r="BB239" s="264"/>
      <c r="BC239" s="264"/>
    </row>
    <row r="240" ht="14.25" customHeight="1">
      <c r="AE240" s="264"/>
      <c r="AF240" s="264"/>
      <c r="AG240" s="264"/>
      <c r="AH240" s="264"/>
      <c r="AI240" s="264"/>
      <c r="AJ240" s="264"/>
      <c r="AK240" s="264"/>
      <c r="AL240" s="264"/>
      <c r="AM240" s="264"/>
      <c r="AN240" s="264"/>
      <c r="AO240" s="264"/>
      <c r="AP240" s="264"/>
      <c r="AQ240" s="264"/>
      <c r="AR240" s="264"/>
      <c r="AS240" s="264"/>
      <c r="AT240" s="264"/>
      <c r="AU240" s="264"/>
      <c r="AV240" s="264"/>
      <c r="AW240" s="264"/>
      <c r="AX240" s="264"/>
      <c r="AY240" s="264"/>
      <c r="AZ240" s="264"/>
      <c r="BA240" s="264"/>
      <c r="BB240" s="264"/>
      <c r="BC240" s="264"/>
    </row>
    <row r="241" ht="14.25" customHeight="1">
      <c r="AE241" s="264"/>
      <c r="AF241" s="264"/>
      <c r="AG241" s="264"/>
      <c r="AH241" s="264"/>
      <c r="AI241" s="264"/>
      <c r="AJ241" s="264"/>
      <c r="AK241" s="264"/>
      <c r="AL241" s="264"/>
      <c r="AM241" s="264"/>
      <c r="AN241" s="264"/>
      <c r="AO241" s="264"/>
      <c r="AP241" s="264"/>
      <c r="AQ241" s="264"/>
      <c r="AR241" s="264"/>
      <c r="AS241" s="264"/>
      <c r="AT241" s="264"/>
      <c r="AU241" s="264"/>
      <c r="AV241" s="264"/>
      <c r="AW241" s="264"/>
      <c r="AX241" s="264"/>
      <c r="AY241" s="264"/>
      <c r="AZ241" s="264"/>
      <c r="BA241" s="264"/>
      <c r="BB241" s="264"/>
      <c r="BC241" s="264"/>
    </row>
    <row r="242" ht="14.25" customHeight="1">
      <c r="AE242" s="264"/>
      <c r="AF242" s="264"/>
      <c r="AG242" s="264"/>
      <c r="AH242" s="264"/>
      <c r="AI242" s="264"/>
      <c r="AJ242" s="264"/>
      <c r="AK242" s="264"/>
      <c r="AL242" s="264"/>
      <c r="AM242" s="264"/>
      <c r="AN242" s="264"/>
      <c r="AO242" s="264"/>
      <c r="AP242" s="264"/>
      <c r="AQ242" s="264"/>
      <c r="AR242" s="264"/>
      <c r="AS242" s="264"/>
      <c r="AT242" s="264"/>
      <c r="AU242" s="264"/>
      <c r="AV242" s="264"/>
      <c r="AW242" s="264"/>
      <c r="AX242" s="264"/>
      <c r="AY242" s="264"/>
      <c r="AZ242" s="264"/>
      <c r="BA242" s="264"/>
      <c r="BB242" s="264"/>
      <c r="BC242" s="264"/>
    </row>
    <row r="243" ht="14.25" customHeight="1">
      <c r="AE243" s="264"/>
      <c r="AF243" s="264"/>
      <c r="AG243" s="264"/>
      <c r="AH243" s="264"/>
      <c r="AI243" s="264"/>
      <c r="AJ243" s="264"/>
      <c r="AK243" s="264"/>
      <c r="AL243" s="264"/>
      <c r="AM243" s="264"/>
      <c r="AN243" s="264"/>
      <c r="AO243" s="264"/>
      <c r="AP243" s="264"/>
      <c r="AQ243" s="264"/>
      <c r="AR243" s="264"/>
      <c r="AS243" s="264"/>
      <c r="AT243" s="264"/>
      <c r="AU243" s="264"/>
      <c r="AV243" s="264"/>
      <c r="AW243" s="264"/>
      <c r="AX243" s="264"/>
      <c r="AY243" s="264"/>
      <c r="AZ243" s="264"/>
      <c r="BA243" s="264"/>
      <c r="BB243" s="264"/>
      <c r="BC243" s="264"/>
    </row>
    <row r="244" ht="14.25" customHeight="1">
      <c r="AE244" s="264"/>
      <c r="AF244" s="264"/>
      <c r="AG244" s="264"/>
      <c r="AH244" s="264"/>
      <c r="AI244" s="264"/>
      <c r="AJ244" s="264"/>
      <c r="AK244" s="264"/>
      <c r="AL244" s="264"/>
      <c r="AM244" s="264"/>
      <c r="AN244" s="264"/>
      <c r="AO244" s="264"/>
      <c r="AP244" s="264"/>
      <c r="AQ244" s="264"/>
      <c r="AR244" s="264"/>
      <c r="AS244" s="264"/>
      <c r="AT244" s="264"/>
      <c r="AU244" s="264"/>
      <c r="AV244" s="264"/>
      <c r="AW244" s="264"/>
      <c r="AX244" s="264"/>
      <c r="AY244" s="264"/>
      <c r="AZ244" s="264"/>
      <c r="BA244" s="264"/>
      <c r="BB244" s="264"/>
      <c r="BC244" s="264"/>
    </row>
    <row r="245" ht="14.25" customHeight="1">
      <c r="AE245" s="264"/>
      <c r="AF245" s="264"/>
      <c r="AG245" s="264"/>
      <c r="AH245" s="264"/>
      <c r="AI245" s="264"/>
      <c r="AJ245" s="264"/>
      <c r="AK245" s="264"/>
      <c r="AL245" s="264"/>
      <c r="AM245" s="264"/>
      <c r="AN245" s="264"/>
      <c r="AO245" s="264"/>
      <c r="AP245" s="264"/>
      <c r="AQ245" s="264"/>
      <c r="AR245" s="264"/>
      <c r="AS245" s="264"/>
      <c r="AT245" s="264"/>
      <c r="AU245" s="264"/>
      <c r="AV245" s="264"/>
      <c r="AW245" s="264"/>
      <c r="AX245" s="264"/>
      <c r="AY245" s="264"/>
      <c r="AZ245" s="264"/>
      <c r="BA245" s="264"/>
      <c r="BB245" s="264"/>
      <c r="BC245" s="264"/>
    </row>
    <row r="246" ht="14.25" customHeight="1">
      <c r="AE246" s="264"/>
      <c r="AF246" s="264"/>
      <c r="AG246" s="264"/>
      <c r="AH246" s="264"/>
      <c r="AI246" s="264"/>
      <c r="AJ246" s="264"/>
      <c r="AK246" s="264"/>
      <c r="AL246" s="264"/>
      <c r="AM246" s="264"/>
      <c r="AN246" s="264"/>
      <c r="AO246" s="264"/>
      <c r="AP246" s="264"/>
      <c r="AQ246" s="264"/>
      <c r="AR246" s="264"/>
      <c r="AS246" s="264"/>
      <c r="AT246" s="264"/>
      <c r="AU246" s="264"/>
      <c r="AV246" s="264"/>
      <c r="AW246" s="264"/>
      <c r="AX246" s="264"/>
      <c r="AY246" s="264"/>
      <c r="AZ246" s="264"/>
      <c r="BA246" s="264"/>
      <c r="BB246" s="264"/>
      <c r="BC246" s="264"/>
    </row>
    <row r="247" ht="14.25" customHeight="1">
      <c r="AE247" s="264"/>
      <c r="AF247" s="264"/>
      <c r="AG247" s="264"/>
      <c r="AH247" s="264"/>
      <c r="AI247" s="264"/>
      <c r="AJ247" s="264"/>
      <c r="AK247" s="264"/>
      <c r="AL247" s="264"/>
      <c r="AM247" s="264"/>
      <c r="AN247" s="264"/>
      <c r="AO247" s="264"/>
      <c r="AP247" s="264"/>
      <c r="AQ247" s="264"/>
      <c r="AR247" s="264"/>
      <c r="AS247" s="264"/>
      <c r="AT247" s="264"/>
      <c r="AU247" s="264"/>
      <c r="AV247" s="264"/>
      <c r="AW247" s="264"/>
      <c r="AX247" s="264"/>
      <c r="AY247" s="264"/>
      <c r="AZ247" s="264"/>
      <c r="BA247" s="264"/>
      <c r="BB247" s="264"/>
      <c r="BC247" s="264"/>
    </row>
    <row r="248" ht="14.25" customHeight="1"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</row>
    <row r="249" ht="14.25" customHeight="1"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264"/>
      <c r="AQ249" s="264"/>
      <c r="AR249" s="264"/>
      <c r="AS249" s="264"/>
      <c r="AT249" s="264"/>
      <c r="AU249" s="264"/>
      <c r="AV249" s="264"/>
      <c r="AW249" s="264"/>
      <c r="AX249" s="264"/>
      <c r="AY249" s="264"/>
      <c r="AZ249" s="264"/>
      <c r="BA249" s="264"/>
      <c r="BB249" s="264"/>
      <c r="BC249" s="264"/>
    </row>
    <row r="250" ht="14.25" customHeight="1">
      <c r="AE250" s="264"/>
      <c r="AF250" s="264"/>
      <c r="AG250" s="264"/>
      <c r="AH250" s="264"/>
      <c r="AI250" s="264"/>
      <c r="AJ250" s="264"/>
      <c r="AK250" s="264"/>
      <c r="AL250" s="264"/>
      <c r="AM250" s="264"/>
      <c r="AN250" s="264"/>
      <c r="AO250" s="264"/>
      <c r="AP250" s="264"/>
      <c r="AQ250" s="264"/>
      <c r="AR250" s="264"/>
      <c r="AS250" s="264"/>
      <c r="AT250" s="264"/>
      <c r="AU250" s="264"/>
      <c r="AV250" s="264"/>
      <c r="AW250" s="264"/>
      <c r="AX250" s="264"/>
      <c r="AY250" s="264"/>
      <c r="AZ250" s="264"/>
      <c r="BA250" s="264"/>
      <c r="BB250" s="264"/>
      <c r="BC250" s="264"/>
    </row>
    <row r="251" ht="14.25" customHeight="1">
      <c r="AE251" s="264"/>
      <c r="AF251" s="264"/>
      <c r="AG251" s="264"/>
      <c r="AH251" s="264"/>
      <c r="AI251" s="264"/>
      <c r="AJ251" s="264"/>
      <c r="AK251" s="264"/>
      <c r="AL251" s="264"/>
      <c r="AM251" s="264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</row>
    <row r="252" ht="14.25" customHeight="1">
      <c r="AE252" s="264"/>
      <c r="AF252" s="264"/>
      <c r="AG252" s="264"/>
      <c r="AH252" s="264"/>
      <c r="AI252" s="264"/>
      <c r="AJ252" s="264"/>
      <c r="AK252" s="264"/>
      <c r="AL252" s="264"/>
      <c r="AM252" s="264"/>
      <c r="AN252" s="264"/>
      <c r="AO252" s="264"/>
      <c r="AP252" s="264"/>
      <c r="AQ252" s="264"/>
      <c r="AR252" s="264"/>
      <c r="AS252" s="264"/>
      <c r="AT252" s="264"/>
      <c r="AU252" s="264"/>
      <c r="AV252" s="264"/>
      <c r="AW252" s="264"/>
      <c r="AX252" s="264"/>
      <c r="AY252" s="264"/>
      <c r="AZ252" s="264"/>
      <c r="BA252" s="264"/>
      <c r="BB252" s="264"/>
      <c r="BC252" s="264"/>
    </row>
    <row r="253" ht="14.25" customHeight="1">
      <c r="AE253" s="264"/>
      <c r="AF253" s="264"/>
      <c r="AG253" s="264"/>
      <c r="AH253" s="264"/>
      <c r="AI253" s="264"/>
      <c r="AJ253" s="264"/>
      <c r="AK253" s="264"/>
      <c r="AL253" s="264"/>
      <c r="AM253" s="264"/>
      <c r="AN253" s="264"/>
      <c r="AO253" s="264"/>
      <c r="AP253" s="264"/>
      <c r="AQ253" s="264"/>
      <c r="AR253" s="264"/>
      <c r="AS253" s="264"/>
      <c r="AT253" s="264"/>
      <c r="AU253" s="264"/>
      <c r="AV253" s="264"/>
      <c r="AW253" s="264"/>
      <c r="AX253" s="264"/>
      <c r="AY253" s="264"/>
      <c r="AZ253" s="264"/>
      <c r="BA253" s="264"/>
      <c r="BB253" s="264"/>
      <c r="BC253" s="264"/>
    </row>
    <row r="254" ht="14.25" customHeight="1">
      <c r="AE254" s="264"/>
      <c r="AF254" s="264"/>
      <c r="AG254" s="264"/>
      <c r="AH254" s="264"/>
      <c r="AI254" s="264"/>
      <c r="AJ254" s="264"/>
      <c r="AK254" s="264"/>
      <c r="AL254" s="264"/>
      <c r="AM254" s="264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</row>
    <row r="255" ht="14.25" customHeight="1">
      <c r="AE255" s="264"/>
      <c r="AF255" s="264"/>
      <c r="AG255" s="264"/>
      <c r="AH255" s="264"/>
      <c r="AI255" s="264"/>
      <c r="AJ255" s="264"/>
      <c r="AK255" s="264"/>
      <c r="AL255" s="264"/>
      <c r="AM255" s="264"/>
      <c r="AN255" s="264"/>
      <c r="AO255" s="264"/>
      <c r="AP255" s="264"/>
      <c r="AQ255" s="264"/>
      <c r="AR255" s="264"/>
      <c r="AS255" s="264"/>
      <c r="AT255" s="264"/>
      <c r="AU255" s="264"/>
      <c r="AV255" s="264"/>
      <c r="AW255" s="264"/>
      <c r="AX255" s="264"/>
      <c r="AY255" s="264"/>
      <c r="AZ255" s="264"/>
      <c r="BA255" s="264"/>
      <c r="BB255" s="264"/>
      <c r="BC255" s="264"/>
    </row>
    <row r="256" ht="14.25" customHeight="1">
      <c r="AE256" s="264"/>
      <c r="AF256" s="264"/>
      <c r="AG256" s="264"/>
      <c r="AH256" s="264"/>
      <c r="AI256" s="264"/>
      <c r="AJ256" s="264"/>
      <c r="AK256" s="264"/>
      <c r="AL256" s="264"/>
      <c r="AM256" s="264"/>
      <c r="AN256" s="264"/>
      <c r="AO256" s="264"/>
      <c r="AP256" s="264"/>
      <c r="AQ256" s="264"/>
      <c r="AR256" s="264"/>
      <c r="AS256" s="264"/>
      <c r="AT256" s="264"/>
      <c r="AU256" s="264"/>
      <c r="AV256" s="264"/>
      <c r="AW256" s="264"/>
      <c r="AX256" s="264"/>
      <c r="AY256" s="264"/>
      <c r="AZ256" s="264"/>
      <c r="BA256" s="264"/>
      <c r="BB256" s="264"/>
      <c r="BC256" s="264"/>
    </row>
    <row r="257" ht="14.25" customHeight="1"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</row>
    <row r="258" ht="14.25" customHeight="1">
      <c r="AE258" s="264"/>
      <c r="AF258" s="264"/>
      <c r="AG258" s="264"/>
      <c r="AH258" s="264"/>
      <c r="AI258" s="264"/>
      <c r="AJ258" s="264"/>
      <c r="AK258" s="264"/>
      <c r="AL258" s="264"/>
      <c r="AM258" s="264"/>
      <c r="AN258" s="264"/>
      <c r="AO258" s="264"/>
      <c r="AP258" s="264"/>
      <c r="AQ258" s="264"/>
      <c r="AR258" s="264"/>
      <c r="AS258" s="264"/>
      <c r="AT258" s="264"/>
      <c r="AU258" s="264"/>
      <c r="AV258" s="264"/>
      <c r="AW258" s="264"/>
      <c r="AX258" s="264"/>
      <c r="AY258" s="264"/>
      <c r="AZ258" s="264"/>
      <c r="BA258" s="264"/>
      <c r="BB258" s="264"/>
      <c r="BC258" s="264"/>
    </row>
    <row r="259" ht="14.25" customHeight="1">
      <c r="AE259" s="264"/>
      <c r="AF259" s="264"/>
      <c r="AG259" s="264"/>
      <c r="AH259" s="264"/>
      <c r="AI259" s="264"/>
      <c r="AJ259" s="264"/>
      <c r="AK259" s="264"/>
      <c r="AL259" s="264"/>
      <c r="AM259" s="264"/>
      <c r="AN259" s="264"/>
      <c r="AO259" s="264"/>
      <c r="AP259" s="264"/>
      <c r="AQ259" s="264"/>
      <c r="AR259" s="264"/>
      <c r="AS259" s="264"/>
      <c r="AT259" s="264"/>
      <c r="AU259" s="264"/>
      <c r="AV259" s="264"/>
      <c r="AW259" s="264"/>
      <c r="AX259" s="264"/>
      <c r="AY259" s="264"/>
      <c r="AZ259" s="264"/>
      <c r="BA259" s="264"/>
      <c r="BB259" s="264"/>
      <c r="BC259" s="264"/>
    </row>
    <row r="260" ht="14.25" customHeight="1">
      <c r="AE260" s="264"/>
      <c r="AF260" s="264"/>
      <c r="AG260" s="264"/>
      <c r="AH260" s="264"/>
      <c r="AI260" s="264"/>
      <c r="AJ260" s="264"/>
      <c r="AK260" s="264"/>
      <c r="AL260" s="264"/>
      <c r="AM260" s="264"/>
      <c r="AN260" s="264"/>
      <c r="AO260" s="264"/>
      <c r="AP260" s="264"/>
      <c r="AQ260" s="264"/>
      <c r="AR260" s="264"/>
      <c r="AS260" s="264"/>
      <c r="AT260" s="264"/>
      <c r="AU260" s="264"/>
      <c r="AV260" s="264"/>
      <c r="AW260" s="264"/>
      <c r="AX260" s="264"/>
      <c r="AY260" s="264"/>
      <c r="AZ260" s="264"/>
      <c r="BA260" s="264"/>
      <c r="BB260" s="264"/>
      <c r="BC260" s="264"/>
    </row>
    <row r="261" ht="14.25" customHeight="1">
      <c r="AE261" s="264"/>
      <c r="AF261" s="264"/>
      <c r="AG261" s="264"/>
      <c r="AH261" s="264"/>
      <c r="AI261" s="264"/>
      <c r="AJ261" s="264"/>
      <c r="AK261" s="264"/>
      <c r="AL261" s="264"/>
      <c r="AM261" s="264"/>
      <c r="AN261" s="264"/>
      <c r="AO261" s="264"/>
      <c r="AP261" s="264"/>
      <c r="AQ261" s="264"/>
      <c r="AR261" s="264"/>
      <c r="AS261" s="264"/>
      <c r="AT261" s="264"/>
      <c r="AU261" s="264"/>
      <c r="AV261" s="264"/>
      <c r="AW261" s="264"/>
      <c r="AX261" s="264"/>
      <c r="AY261" s="264"/>
      <c r="AZ261" s="264"/>
      <c r="BA261" s="264"/>
      <c r="BB261" s="264"/>
      <c r="BC261" s="264"/>
    </row>
    <row r="262" ht="14.25" customHeight="1">
      <c r="AE262" s="264"/>
      <c r="AF262" s="264"/>
      <c r="AG262" s="264"/>
      <c r="AH262" s="264"/>
      <c r="AI262" s="264"/>
      <c r="AJ262" s="264"/>
      <c r="AK262" s="264"/>
      <c r="AL262" s="264"/>
      <c r="AM262" s="264"/>
      <c r="AN262" s="264"/>
      <c r="AO262" s="264"/>
      <c r="AP262" s="264"/>
      <c r="AQ262" s="264"/>
      <c r="AR262" s="264"/>
      <c r="AS262" s="264"/>
      <c r="AT262" s="264"/>
      <c r="AU262" s="264"/>
      <c r="AV262" s="264"/>
      <c r="AW262" s="264"/>
      <c r="AX262" s="264"/>
      <c r="AY262" s="264"/>
      <c r="AZ262" s="264"/>
      <c r="BA262" s="264"/>
      <c r="BB262" s="264"/>
      <c r="BC262" s="264"/>
    </row>
    <row r="263" ht="14.25" customHeight="1">
      <c r="AE263" s="264"/>
      <c r="AF263" s="264"/>
      <c r="AG263" s="264"/>
      <c r="AH263" s="264"/>
      <c r="AI263" s="264"/>
      <c r="AJ263" s="264"/>
      <c r="AK263" s="264"/>
      <c r="AL263" s="264"/>
      <c r="AM263" s="264"/>
      <c r="AN263" s="264"/>
      <c r="AO263" s="264"/>
      <c r="AP263" s="264"/>
      <c r="AQ263" s="264"/>
      <c r="AR263" s="264"/>
      <c r="AS263" s="264"/>
      <c r="AT263" s="264"/>
      <c r="AU263" s="264"/>
      <c r="AV263" s="264"/>
      <c r="AW263" s="264"/>
      <c r="AX263" s="264"/>
      <c r="AY263" s="264"/>
      <c r="AZ263" s="264"/>
      <c r="BA263" s="264"/>
      <c r="BB263" s="264"/>
      <c r="BC263" s="264"/>
    </row>
    <row r="264" ht="14.25" customHeight="1">
      <c r="AE264" s="264"/>
      <c r="AF264" s="264"/>
      <c r="AG264" s="264"/>
      <c r="AH264" s="264"/>
      <c r="AI264" s="264"/>
      <c r="AJ264" s="264"/>
      <c r="AK264" s="264"/>
      <c r="AL264" s="264"/>
      <c r="AM264" s="264"/>
      <c r="AN264" s="264"/>
      <c r="AO264" s="264"/>
      <c r="AP264" s="264"/>
      <c r="AQ264" s="264"/>
      <c r="AR264" s="264"/>
      <c r="AS264" s="264"/>
      <c r="AT264" s="264"/>
      <c r="AU264" s="264"/>
      <c r="AV264" s="264"/>
      <c r="AW264" s="264"/>
      <c r="AX264" s="264"/>
      <c r="AY264" s="264"/>
      <c r="AZ264" s="264"/>
      <c r="BA264" s="264"/>
      <c r="BB264" s="264"/>
      <c r="BC264" s="264"/>
    </row>
    <row r="265" ht="14.25" customHeight="1">
      <c r="AE265" s="264"/>
      <c r="AF265" s="264"/>
      <c r="AG265" s="264"/>
      <c r="AH265" s="264"/>
      <c r="AI265" s="264"/>
      <c r="AJ265" s="264"/>
      <c r="AK265" s="264"/>
      <c r="AL265" s="264"/>
      <c r="AM265" s="264"/>
      <c r="AN265" s="264"/>
      <c r="AO265" s="264"/>
      <c r="AP265" s="264"/>
      <c r="AQ265" s="264"/>
      <c r="AR265" s="264"/>
      <c r="AS265" s="264"/>
      <c r="AT265" s="264"/>
      <c r="AU265" s="264"/>
      <c r="AV265" s="264"/>
      <c r="AW265" s="264"/>
      <c r="AX265" s="264"/>
      <c r="AY265" s="264"/>
      <c r="AZ265" s="264"/>
      <c r="BA265" s="264"/>
      <c r="BB265" s="264"/>
      <c r="BC265" s="264"/>
    </row>
    <row r="266" ht="14.25" customHeight="1"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4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264"/>
      <c r="BB266" s="264"/>
      <c r="BC266" s="264"/>
    </row>
    <row r="267" ht="14.25" customHeight="1">
      <c r="AE267" s="264"/>
      <c r="AF267" s="264"/>
      <c r="AG267" s="264"/>
      <c r="AH267" s="264"/>
      <c r="AI267" s="264"/>
      <c r="AJ267" s="264"/>
      <c r="AK267" s="264"/>
      <c r="AL267" s="264"/>
      <c r="AM267" s="264"/>
      <c r="AN267" s="264"/>
      <c r="AO267" s="264"/>
      <c r="AP267" s="264"/>
      <c r="AQ267" s="264"/>
      <c r="AR267" s="264"/>
      <c r="AS267" s="264"/>
      <c r="AT267" s="264"/>
      <c r="AU267" s="264"/>
      <c r="AV267" s="264"/>
      <c r="AW267" s="264"/>
      <c r="AX267" s="264"/>
      <c r="AY267" s="264"/>
      <c r="AZ267" s="264"/>
      <c r="BA267" s="264"/>
      <c r="BB267" s="264"/>
      <c r="BC267" s="264"/>
    </row>
    <row r="268" ht="14.25" customHeight="1">
      <c r="AE268" s="264"/>
      <c r="AF268" s="264"/>
      <c r="AG268" s="264"/>
      <c r="AH268" s="264"/>
      <c r="AI268" s="264"/>
      <c r="AJ268" s="264"/>
      <c r="AK268" s="264"/>
      <c r="AL268" s="264"/>
      <c r="AM268" s="264"/>
      <c r="AN268" s="264"/>
      <c r="AO268" s="264"/>
      <c r="AP268" s="264"/>
      <c r="AQ268" s="264"/>
      <c r="AR268" s="264"/>
      <c r="AS268" s="264"/>
      <c r="AT268" s="264"/>
      <c r="AU268" s="264"/>
      <c r="AV268" s="264"/>
      <c r="AW268" s="264"/>
      <c r="AX268" s="264"/>
      <c r="AY268" s="264"/>
      <c r="AZ268" s="264"/>
      <c r="BA268" s="264"/>
      <c r="BB268" s="264"/>
      <c r="BC268" s="264"/>
    </row>
    <row r="269" ht="14.25" customHeight="1">
      <c r="AE269" s="264"/>
      <c r="AF269" s="264"/>
      <c r="AG269" s="264"/>
      <c r="AH269" s="264"/>
      <c r="AI269" s="264"/>
      <c r="AJ269" s="264"/>
      <c r="AK269" s="264"/>
      <c r="AL269" s="264"/>
      <c r="AM269" s="264"/>
      <c r="AN269" s="264"/>
      <c r="AO269" s="264"/>
      <c r="AP269" s="264"/>
      <c r="AQ269" s="264"/>
      <c r="AR269" s="264"/>
      <c r="AS269" s="264"/>
      <c r="AT269" s="264"/>
      <c r="AU269" s="264"/>
      <c r="AV269" s="264"/>
      <c r="AW269" s="264"/>
      <c r="AX269" s="264"/>
      <c r="AY269" s="264"/>
      <c r="AZ269" s="264"/>
      <c r="BA269" s="264"/>
      <c r="BB269" s="264"/>
      <c r="BC269" s="264"/>
    </row>
    <row r="270" ht="14.25" customHeight="1">
      <c r="AE270" s="264"/>
      <c r="AF270" s="264"/>
      <c r="AG270" s="264"/>
      <c r="AH270" s="264"/>
      <c r="AI270" s="264"/>
      <c r="AJ270" s="264"/>
      <c r="AK270" s="264"/>
      <c r="AL270" s="264"/>
      <c r="AM270" s="264"/>
      <c r="AN270" s="264"/>
      <c r="AO270" s="264"/>
      <c r="AP270" s="264"/>
      <c r="AQ270" s="264"/>
      <c r="AR270" s="264"/>
      <c r="AS270" s="264"/>
      <c r="AT270" s="264"/>
      <c r="AU270" s="264"/>
      <c r="AV270" s="264"/>
      <c r="AW270" s="264"/>
      <c r="AX270" s="264"/>
      <c r="AY270" s="264"/>
      <c r="AZ270" s="264"/>
      <c r="BA270" s="264"/>
      <c r="BB270" s="264"/>
      <c r="BC270" s="264"/>
    </row>
    <row r="271" ht="14.25" customHeight="1">
      <c r="AE271" s="264"/>
      <c r="AF271" s="264"/>
      <c r="AG271" s="264"/>
      <c r="AH271" s="264"/>
      <c r="AI271" s="264"/>
      <c r="AJ271" s="264"/>
      <c r="AK271" s="264"/>
      <c r="AL271" s="264"/>
      <c r="AM271" s="264"/>
      <c r="AN271" s="264"/>
      <c r="AO271" s="264"/>
      <c r="AP271" s="264"/>
      <c r="AQ271" s="264"/>
      <c r="AR271" s="264"/>
      <c r="AS271" s="264"/>
      <c r="AT271" s="264"/>
      <c r="AU271" s="264"/>
      <c r="AV271" s="264"/>
      <c r="AW271" s="264"/>
      <c r="AX271" s="264"/>
      <c r="AY271" s="264"/>
      <c r="AZ271" s="264"/>
      <c r="BA271" s="264"/>
      <c r="BB271" s="264"/>
      <c r="BC271" s="264"/>
    </row>
    <row r="272" ht="14.25" customHeight="1">
      <c r="AE272" s="264"/>
      <c r="AF272" s="264"/>
      <c r="AG272" s="264"/>
      <c r="AH272" s="264"/>
      <c r="AI272" s="264"/>
      <c r="AJ272" s="264"/>
      <c r="AK272" s="264"/>
      <c r="AL272" s="264"/>
      <c r="AM272" s="264"/>
      <c r="AN272" s="264"/>
      <c r="AO272" s="264"/>
      <c r="AP272" s="264"/>
      <c r="AQ272" s="264"/>
      <c r="AR272" s="264"/>
      <c r="AS272" s="264"/>
      <c r="AT272" s="264"/>
      <c r="AU272" s="264"/>
      <c r="AV272" s="264"/>
      <c r="AW272" s="264"/>
      <c r="AX272" s="264"/>
      <c r="AY272" s="264"/>
      <c r="AZ272" s="264"/>
      <c r="BA272" s="264"/>
      <c r="BB272" s="264"/>
      <c r="BC272" s="264"/>
    </row>
    <row r="273" ht="14.25" customHeight="1"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4"/>
      <c r="AT273" s="264"/>
      <c r="AU273" s="264"/>
      <c r="AV273" s="264"/>
      <c r="AW273" s="264"/>
      <c r="AX273" s="264"/>
      <c r="AY273" s="264"/>
      <c r="AZ273" s="264"/>
      <c r="BA273" s="264"/>
      <c r="BB273" s="264"/>
      <c r="BC273" s="264"/>
    </row>
    <row r="274" ht="14.25" customHeight="1"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64"/>
      <c r="AO274" s="264"/>
      <c r="AP274" s="264"/>
      <c r="AQ274" s="264"/>
      <c r="AR274" s="264"/>
      <c r="AS274" s="264"/>
      <c r="AT274" s="264"/>
      <c r="AU274" s="264"/>
      <c r="AV274" s="264"/>
      <c r="AW274" s="264"/>
      <c r="AX274" s="264"/>
      <c r="AY274" s="264"/>
      <c r="AZ274" s="264"/>
      <c r="BA274" s="264"/>
      <c r="BB274" s="264"/>
      <c r="BC274" s="264"/>
    </row>
    <row r="275" ht="14.25" customHeight="1"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264"/>
      <c r="AP275" s="264"/>
      <c r="AQ275" s="264"/>
      <c r="AR275" s="264"/>
      <c r="AS275" s="264"/>
      <c r="AT275" s="264"/>
      <c r="AU275" s="264"/>
      <c r="AV275" s="264"/>
      <c r="AW275" s="264"/>
      <c r="AX275" s="264"/>
      <c r="AY275" s="264"/>
      <c r="AZ275" s="264"/>
      <c r="BA275" s="264"/>
      <c r="BB275" s="264"/>
      <c r="BC275" s="264"/>
    </row>
    <row r="276" ht="14.25" customHeight="1"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4"/>
      <c r="AT276" s="264"/>
      <c r="AU276" s="264"/>
      <c r="AV276" s="264"/>
      <c r="AW276" s="264"/>
      <c r="AX276" s="264"/>
      <c r="AY276" s="264"/>
      <c r="AZ276" s="264"/>
      <c r="BA276" s="264"/>
      <c r="BB276" s="264"/>
      <c r="BC276" s="264"/>
    </row>
    <row r="277" ht="14.25" customHeight="1">
      <c r="AE277" s="264"/>
      <c r="AF277" s="264"/>
      <c r="AG277" s="264"/>
      <c r="AH277" s="264"/>
      <c r="AI277" s="264"/>
      <c r="AJ277" s="264"/>
      <c r="AK277" s="264"/>
      <c r="AL277" s="264"/>
      <c r="AM277" s="264"/>
      <c r="AN277" s="264"/>
      <c r="AO277" s="264"/>
      <c r="AP277" s="264"/>
      <c r="AQ277" s="264"/>
      <c r="AR277" s="264"/>
      <c r="AS277" s="264"/>
      <c r="AT277" s="264"/>
      <c r="AU277" s="264"/>
      <c r="AV277" s="264"/>
      <c r="AW277" s="264"/>
      <c r="AX277" s="264"/>
      <c r="AY277" s="264"/>
      <c r="AZ277" s="264"/>
      <c r="BA277" s="264"/>
      <c r="BB277" s="264"/>
      <c r="BC277" s="264"/>
    </row>
    <row r="278" ht="14.25" customHeight="1">
      <c r="AE278" s="264"/>
      <c r="AF278" s="264"/>
      <c r="AG278" s="264"/>
      <c r="AH278" s="264"/>
      <c r="AI278" s="264"/>
      <c r="AJ278" s="264"/>
      <c r="AK278" s="264"/>
      <c r="AL278" s="264"/>
      <c r="AM278" s="264"/>
      <c r="AN278" s="264"/>
      <c r="AO278" s="264"/>
      <c r="AP278" s="264"/>
      <c r="AQ278" s="264"/>
      <c r="AR278" s="264"/>
      <c r="AS278" s="264"/>
      <c r="AT278" s="264"/>
      <c r="AU278" s="264"/>
      <c r="AV278" s="264"/>
      <c r="AW278" s="264"/>
      <c r="AX278" s="264"/>
      <c r="AY278" s="264"/>
      <c r="AZ278" s="264"/>
      <c r="BA278" s="264"/>
      <c r="BB278" s="264"/>
      <c r="BC278" s="264"/>
    </row>
    <row r="279" ht="14.25" customHeight="1">
      <c r="AE279" s="264"/>
      <c r="AF279" s="264"/>
      <c r="AG279" s="264"/>
      <c r="AH279" s="264"/>
      <c r="AI279" s="264"/>
      <c r="AJ279" s="264"/>
      <c r="AK279" s="264"/>
      <c r="AL279" s="264"/>
      <c r="AM279" s="264"/>
      <c r="AN279" s="264"/>
      <c r="AO279" s="264"/>
      <c r="AP279" s="264"/>
      <c r="AQ279" s="264"/>
      <c r="AR279" s="264"/>
      <c r="AS279" s="264"/>
      <c r="AT279" s="264"/>
      <c r="AU279" s="264"/>
      <c r="AV279" s="264"/>
      <c r="AW279" s="264"/>
      <c r="AX279" s="264"/>
      <c r="AY279" s="264"/>
      <c r="AZ279" s="264"/>
      <c r="BA279" s="264"/>
      <c r="BB279" s="264"/>
      <c r="BC279" s="264"/>
    </row>
    <row r="280" ht="14.25" customHeight="1">
      <c r="AE280" s="264"/>
      <c r="AF280" s="264"/>
      <c r="AG280" s="264"/>
      <c r="AH280" s="264"/>
      <c r="AI280" s="264"/>
      <c r="AJ280" s="264"/>
      <c r="AK280" s="264"/>
      <c r="AL280" s="264"/>
      <c r="AM280" s="264"/>
      <c r="AN280" s="264"/>
      <c r="AO280" s="264"/>
      <c r="AP280" s="264"/>
      <c r="AQ280" s="264"/>
      <c r="AR280" s="264"/>
      <c r="AS280" s="264"/>
      <c r="AT280" s="264"/>
      <c r="AU280" s="264"/>
      <c r="AV280" s="264"/>
      <c r="AW280" s="264"/>
      <c r="AX280" s="264"/>
      <c r="AY280" s="264"/>
      <c r="AZ280" s="264"/>
      <c r="BA280" s="264"/>
      <c r="BB280" s="264"/>
      <c r="BC280" s="264"/>
    </row>
    <row r="281" ht="14.25" customHeight="1">
      <c r="AE281" s="264"/>
      <c r="AF281" s="264"/>
      <c r="AG281" s="264"/>
      <c r="AH281" s="264"/>
      <c r="AI281" s="264"/>
      <c r="AJ281" s="264"/>
      <c r="AK281" s="264"/>
      <c r="AL281" s="264"/>
      <c r="AM281" s="264"/>
      <c r="AN281" s="264"/>
      <c r="AO281" s="264"/>
      <c r="AP281" s="264"/>
      <c r="AQ281" s="264"/>
      <c r="AR281" s="264"/>
      <c r="AS281" s="264"/>
      <c r="AT281" s="264"/>
      <c r="AU281" s="264"/>
      <c r="AV281" s="264"/>
      <c r="AW281" s="264"/>
      <c r="AX281" s="264"/>
      <c r="AY281" s="264"/>
      <c r="AZ281" s="264"/>
      <c r="BA281" s="264"/>
      <c r="BB281" s="264"/>
      <c r="BC281" s="264"/>
    </row>
    <row r="282" ht="14.25" customHeight="1">
      <c r="AE282" s="264"/>
      <c r="AF282" s="264"/>
      <c r="AG282" s="264"/>
      <c r="AH282" s="264"/>
      <c r="AI282" s="264"/>
      <c r="AJ282" s="264"/>
      <c r="AK282" s="264"/>
      <c r="AL282" s="264"/>
      <c r="AM282" s="264"/>
      <c r="AN282" s="264"/>
      <c r="AO282" s="264"/>
      <c r="AP282" s="264"/>
      <c r="AQ282" s="264"/>
      <c r="AR282" s="264"/>
      <c r="AS282" s="264"/>
      <c r="AT282" s="264"/>
      <c r="AU282" s="264"/>
      <c r="AV282" s="264"/>
      <c r="AW282" s="264"/>
      <c r="AX282" s="264"/>
      <c r="AY282" s="264"/>
      <c r="AZ282" s="264"/>
      <c r="BA282" s="264"/>
      <c r="BB282" s="264"/>
      <c r="BC282" s="264"/>
    </row>
    <row r="283" ht="14.25" customHeight="1">
      <c r="AE283" s="264"/>
      <c r="AF283" s="264"/>
      <c r="AG283" s="264"/>
      <c r="AH283" s="264"/>
      <c r="AI283" s="264"/>
      <c r="AJ283" s="264"/>
      <c r="AK283" s="264"/>
      <c r="AL283" s="264"/>
      <c r="AM283" s="264"/>
      <c r="AN283" s="264"/>
      <c r="AO283" s="264"/>
      <c r="AP283" s="264"/>
      <c r="AQ283" s="264"/>
      <c r="AR283" s="264"/>
      <c r="AS283" s="264"/>
      <c r="AT283" s="264"/>
      <c r="AU283" s="264"/>
      <c r="AV283" s="264"/>
      <c r="AW283" s="264"/>
      <c r="AX283" s="264"/>
      <c r="AY283" s="264"/>
      <c r="AZ283" s="264"/>
      <c r="BA283" s="264"/>
      <c r="BB283" s="264"/>
      <c r="BC283" s="264"/>
    </row>
    <row r="284" ht="14.25" customHeight="1">
      <c r="AE284" s="264"/>
      <c r="AF284" s="264"/>
      <c r="AG284" s="264"/>
      <c r="AH284" s="264"/>
      <c r="AI284" s="264"/>
      <c r="AJ284" s="264"/>
      <c r="AK284" s="264"/>
      <c r="AL284" s="264"/>
      <c r="AM284" s="264"/>
      <c r="AN284" s="264"/>
      <c r="AO284" s="264"/>
      <c r="AP284" s="264"/>
      <c r="AQ284" s="264"/>
      <c r="AR284" s="264"/>
      <c r="AS284" s="264"/>
      <c r="AT284" s="264"/>
      <c r="AU284" s="264"/>
      <c r="AV284" s="264"/>
      <c r="AW284" s="264"/>
      <c r="AX284" s="264"/>
      <c r="AY284" s="264"/>
      <c r="AZ284" s="264"/>
      <c r="BA284" s="264"/>
      <c r="BB284" s="264"/>
      <c r="BC284" s="264"/>
    </row>
    <row r="285" ht="14.25" customHeight="1">
      <c r="AE285" s="264"/>
      <c r="AF285" s="264"/>
      <c r="AG285" s="264"/>
      <c r="AH285" s="264"/>
      <c r="AI285" s="264"/>
      <c r="AJ285" s="264"/>
      <c r="AK285" s="264"/>
      <c r="AL285" s="264"/>
      <c r="AM285" s="264"/>
      <c r="AN285" s="264"/>
      <c r="AO285" s="264"/>
      <c r="AP285" s="264"/>
      <c r="AQ285" s="264"/>
      <c r="AR285" s="264"/>
      <c r="AS285" s="264"/>
      <c r="AT285" s="264"/>
      <c r="AU285" s="264"/>
      <c r="AV285" s="264"/>
      <c r="AW285" s="264"/>
      <c r="AX285" s="264"/>
      <c r="AY285" s="264"/>
      <c r="AZ285" s="264"/>
      <c r="BA285" s="264"/>
      <c r="BB285" s="264"/>
      <c r="BC285" s="264"/>
    </row>
    <row r="286" ht="14.25" customHeight="1">
      <c r="AE286" s="264"/>
      <c r="AF286" s="264"/>
      <c r="AG286" s="264"/>
      <c r="AH286" s="264"/>
      <c r="AI286" s="264"/>
      <c r="AJ286" s="264"/>
      <c r="AK286" s="264"/>
      <c r="AL286" s="264"/>
      <c r="AM286" s="264"/>
      <c r="AN286" s="264"/>
      <c r="AO286" s="264"/>
      <c r="AP286" s="264"/>
      <c r="AQ286" s="264"/>
      <c r="AR286" s="264"/>
      <c r="AS286" s="264"/>
      <c r="AT286" s="264"/>
      <c r="AU286" s="264"/>
      <c r="AV286" s="264"/>
      <c r="AW286" s="264"/>
      <c r="AX286" s="264"/>
      <c r="AY286" s="264"/>
      <c r="AZ286" s="264"/>
      <c r="BA286" s="264"/>
      <c r="BB286" s="264"/>
      <c r="BC286" s="264"/>
    </row>
    <row r="287" ht="14.25" customHeight="1">
      <c r="AE287" s="264"/>
      <c r="AF287" s="264"/>
      <c r="AG287" s="264"/>
      <c r="AH287" s="264"/>
      <c r="AI287" s="264"/>
      <c r="AJ287" s="264"/>
      <c r="AK287" s="264"/>
      <c r="AL287" s="264"/>
      <c r="AM287" s="264"/>
      <c r="AN287" s="264"/>
      <c r="AO287" s="264"/>
      <c r="AP287" s="264"/>
      <c r="AQ287" s="264"/>
      <c r="AR287" s="264"/>
      <c r="AS287" s="264"/>
      <c r="AT287" s="264"/>
      <c r="AU287" s="264"/>
      <c r="AV287" s="264"/>
      <c r="AW287" s="264"/>
      <c r="AX287" s="264"/>
      <c r="AY287" s="264"/>
      <c r="AZ287" s="264"/>
      <c r="BA287" s="264"/>
      <c r="BB287" s="264"/>
      <c r="BC287" s="264"/>
    </row>
    <row r="288" ht="14.25" customHeight="1">
      <c r="AE288" s="264"/>
      <c r="AF288" s="264"/>
      <c r="AG288" s="264"/>
      <c r="AH288" s="264"/>
      <c r="AI288" s="264"/>
      <c r="AJ288" s="264"/>
      <c r="AK288" s="264"/>
      <c r="AL288" s="264"/>
      <c r="AM288" s="264"/>
      <c r="AN288" s="264"/>
      <c r="AO288" s="264"/>
      <c r="AP288" s="264"/>
      <c r="AQ288" s="264"/>
      <c r="AR288" s="264"/>
      <c r="AS288" s="264"/>
      <c r="AT288" s="264"/>
      <c r="AU288" s="264"/>
      <c r="AV288" s="264"/>
      <c r="AW288" s="264"/>
      <c r="AX288" s="264"/>
      <c r="AY288" s="264"/>
      <c r="AZ288" s="264"/>
      <c r="BA288" s="264"/>
      <c r="BB288" s="264"/>
      <c r="BC288" s="264"/>
    </row>
    <row r="289" ht="14.25" customHeight="1">
      <c r="AE289" s="264"/>
      <c r="AF289" s="264"/>
      <c r="AG289" s="264"/>
      <c r="AH289" s="264"/>
      <c r="AI289" s="264"/>
      <c r="AJ289" s="264"/>
      <c r="AK289" s="264"/>
      <c r="AL289" s="264"/>
      <c r="AM289" s="264"/>
      <c r="AN289" s="264"/>
      <c r="AO289" s="264"/>
      <c r="AP289" s="264"/>
      <c r="AQ289" s="264"/>
      <c r="AR289" s="264"/>
      <c r="AS289" s="264"/>
      <c r="AT289" s="264"/>
      <c r="AU289" s="264"/>
      <c r="AV289" s="264"/>
      <c r="AW289" s="264"/>
      <c r="AX289" s="264"/>
      <c r="AY289" s="264"/>
      <c r="AZ289" s="264"/>
      <c r="BA289" s="264"/>
      <c r="BB289" s="264"/>
      <c r="BC289" s="264"/>
    </row>
    <row r="290" ht="14.25" customHeight="1">
      <c r="AE290" s="264"/>
      <c r="AF290" s="264"/>
      <c r="AG290" s="264"/>
      <c r="AH290" s="264"/>
      <c r="AI290" s="264"/>
      <c r="AJ290" s="264"/>
      <c r="AK290" s="264"/>
      <c r="AL290" s="264"/>
      <c r="AM290" s="264"/>
      <c r="AN290" s="264"/>
      <c r="AO290" s="264"/>
      <c r="AP290" s="264"/>
      <c r="AQ290" s="264"/>
      <c r="AR290" s="264"/>
      <c r="AS290" s="264"/>
      <c r="AT290" s="264"/>
      <c r="AU290" s="264"/>
      <c r="AV290" s="264"/>
      <c r="AW290" s="264"/>
      <c r="AX290" s="264"/>
      <c r="AY290" s="264"/>
      <c r="AZ290" s="264"/>
      <c r="BA290" s="264"/>
      <c r="BB290" s="264"/>
      <c r="BC290" s="264"/>
    </row>
    <row r="291" ht="14.25" customHeight="1">
      <c r="AE291" s="264"/>
      <c r="AF291" s="264"/>
      <c r="AG291" s="264"/>
      <c r="AH291" s="264"/>
      <c r="AI291" s="264"/>
      <c r="AJ291" s="264"/>
      <c r="AK291" s="264"/>
      <c r="AL291" s="264"/>
      <c r="AM291" s="264"/>
      <c r="AN291" s="264"/>
      <c r="AO291" s="264"/>
      <c r="AP291" s="264"/>
      <c r="AQ291" s="264"/>
      <c r="AR291" s="264"/>
      <c r="AS291" s="264"/>
      <c r="AT291" s="264"/>
      <c r="AU291" s="264"/>
      <c r="AV291" s="264"/>
      <c r="AW291" s="264"/>
      <c r="AX291" s="264"/>
      <c r="AY291" s="264"/>
      <c r="AZ291" s="264"/>
      <c r="BA291" s="264"/>
      <c r="BB291" s="264"/>
      <c r="BC291" s="264"/>
    </row>
    <row r="292" ht="14.25" customHeight="1">
      <c r="AE292" s="264"/>
      <c r="AF292" s="264"/>
      <c r="AG292" s="264"/>
      <c r="AH292" s="264"/>
      <c r="AI292" s="264"/>
      <c r="AJ292" s="264"/>
      <c r="AK292" s="264"/>
      <c r="AL292" s="264"/>
      <c r="AM292" s="264"/>
      <c r="AN292" s="264"/>
      <c r="AO292" s="264"/>
      <c r="AP292" s="264"/>
      <c r="AQ292" s="264"/>
      <c r="AR292" s="264"/>
      <c r="AS292" s="264"/>
      <c r="AT292" s="264"/>
      <c r="AU292" s="264"/>
      <c r="AV292" s="264"/>
      <c r="AW292" s="264"/>
      <c r="AX292" s="264"/>
      <c r="AY292" s="264"/>
      <c r="AZ292" s="264"/>
      <c r="BA292" s="264"/>
      <c r="BB292" s="264"/>
      <c r="BC292" s="264"/>
    </row>
    <row r="293" ht="14.25" customHeight="1">
      <c r="AE293" s="264"/>
      <c r="AF293" s="264"/>
      <c r="AG293" s="264"/>
      <c r="AH293" s="264"/>
      <c r="AI293" s="264"/>
      <c r="AJ293" s="264"/>
      <c r="AK293" s="264"/>
      <c r="AL293" s="264"/>
      <c r="AM293" s="264"/>
      <c r="AN293" s="264"/>
      <c r="AO293" s="264"/>
      <c r="AP293" s="264"/>
      <c r="AQ293" s="264"/>
      <c r="AR293" s="264"/>
      <c r="AS293" s="264"/>
      <c r="AT293" s="264"/>
      <c r="AU293" s="264"/>
      <c r="AV293" s="264"/>
      <c r="AW293" s="264"/>
      <c r="AX293" s="264"/>
      <c r="AY293" s="264"/>
      <c r="AZ293" s="264"/>
      <c r="BA293" s="264"/>
      <c r="BB293" s="264"/>
      <c r="BC293" s="264"/>
    </row>
    <row r="294" ht="14.25" customHeight="1">
      <c r="AE294" s="264"/>
      <c r="AF294" s="264"/>
      <c r="AG294" s="264"/>
      <c r="AH294" s="264"/>
      <c r="AI294" s="264"/>
      <c r="AJ294" s="264"/>
      <c r="AK294" s="264"/>
      <c r="AL294" s="264"/>
      <c r="AM294" s="264"/>
      <c r="AN294" s="264"/>
      <c r="AO294" s="264"/>
      <c r="AP294" s="264"/>
      <c r="AQ294" s="264"/>
      <c r="AR294" s="264"/>
      <c r="AS294" s="264"/>
      <c r="AT294" s="264"/>
      <c r="AU294" s="264"/>
      <c r="AV294" s="264"/>
      <c r="AW294" s="264"/>
      <c r="AX294" s="264"/>
      <c r="AY294" s="264"/>
      <c r="AZ294" s="264"/>
      <c r="BA294" s="264"/>
      <c r="BB294" s="264"/>
      <c r="BC294" s="264"/>
    </row>
    <row r="295" ht="14.25" customHeight="1">
      <c r="AE295" s="264"/>
      <c r="AF295" s="264"/>
      <c r="AG295" s="264"/>
      <c r="AH295" s="264"/>
      <c r="AI295" s="264"/>
      <c r="AJ295" s="264"/>
      <c r="AK295" s="264"/>
      <c r="AL295" s="264"/>
      <c r="AM295" s="264"/>
      <c r="AN295" s="264"/>
      <c r="AO295" s="264"/>
      <c r="AP295" s="264"/>
      <c r="AQ295" s="264"/>
      <c r="AR295" s="264"/>
      <c r="AS295" s="264"/>
      <c r="AT295" s="264"/>
      <c r="AU295" s="264"/>
      <c r="AV295" s="264"/>
      <c r="AW295" s="264"/>
      <c r="AX295" s="264"/>
      <c r="AY295" s="264"/>
      <c r="AZ295" s="264"/>
      <c r="BA295" s="264"/>
      <c r="BB295" s="264"/>
      <c r="BC295" s="264"/>
    </row>
    <row r="296" ht="14.25" customHeight="1">
      <c r="AE296" s="264"/>
      <c r="AF296" s="264"/>
      <c r="AG296" s="264"/>
      <c r="AH296" s="264"/>
      <c r="AI296" s="264"/>
      <c r="AJ296" s="264"/>
      <c r="AK296" s="264"/>
      <c r="AL296" s="264"/>
      <c r="AM296" s="264"/>
      <c r="AN296" s="264"/>
      <c r="AO296" s="264"/>
      <c r="AP296" s="264"/>
      <c r="AQ296" s="264"/>
      <c r="AR296" s="264"/>
      <c r="AS296" s="264"/>
      <c r="AT296" s="264"/>
      <c r="AU296" s="264"/>
      <c r="AV296" s="264"/>
      <c r="AW296" s="264"/>
      <c r="AX296" s="264"/>
      <c r="AY296" s="264"/>
      <c r="AZ296" s="264"/>
      <c r="BA296" s="264"/>
      <c r="BB296" s="264"/>
      <c r="BC296" s="264"/>
    </row>
    <row r="297" ht="14.25" customHeight="1">
      <c r="AE297" s="264"/>
      <c r="AF297" s="264"/>
      <c r="AG297" s="264"/>
      <c r="AH297" s="264"/>
      <c r="AI297" s="264"/>
      <c r="AJ297" s="264"/>
      <c r="AK297" s="264"/>
      <c r="AL297" s="264"/>
      <c r="AM297" s="264"/>
      <c r="AN297" s="264"/>
      <c r="AO297" s="264"/>
      <c r="AP297" s="264"/>
      <c r="AQ297" s="264"/>
      <c r="AR297" s="264"/>
      <c r="AS297" s="264"/>
      <c r="AT297" s="264"/>
      <c r="AU297" s="264"/>
      <c r="AV297" s="264"/>
      <c r="AW297" s="264"/>
      <c r="AX297" s="264"/>
      <c r="AY297" s="264"/>
      <c r="AZ297" s="264"/>
      <c r="BA297" s="264"/>
      <c r="BB297" s="264"/>
      <c r="BC297" s="264"/>
    </row>
    <row r="298" ht="14.25" customHeight="1">
      <c r="AE298" s="264"/>
      <c r="AF298" s="264"/>
      <c r="AG298" s="264"/>
      <c r="AH298" s="264"/>
      <c r="AI298" s="264"/>
      <c r="AJ298" s="264"/>
      <c r="AK298" s="264"/>
      <c r="AL298" s="264"/>
      <c r="AM298" s="264"/>
      <c r="AN298" s="264"/>
      <c r="AO298" s="264"/>
      <c r="AP298" s="264"/>
      <c r="AQ298" s="264"/>
      <c r="AR298" s="264"/>
      <c r="AS298" s="264"/>
      <c r="AT298" s="264"/>
      <c r="AU298" s="264"/>
      <c r="AV298" s="264"/>
      <c r="AW298" s="264"/>
      <c r="AX298" s="264"/>
      <c r="AY298" s="264"/>
      <c r="AZ298" s="264"/>
      <c r="BA298" s="264"/>
      <c r="BB298" s="264"/>
      <c r="BC298" s="264"/>
    </row>
    <row r="299" ht="14.25" customHeight="1">
      <c r="AE299" s="264"/>
      <c r="AF299" s="264"/>
      <c r="AG299" s="264"/>
      <c r="AH299" s="264"/>
      <c r="AI299" s="264"/>
      <c r="AJ299" s="264"/>
      <c r="AK299" s="264"/>
      <c r="AL299" s="264"/>
      <c r="AM299" s="264"/>
      <c r="AN299" s="264"/>
      <c r="AO299" s="264"/>
      <c r="AP299" s="264"/>
      <c r="AQ299" s="264"/>
      <c r="AR299" s="264"/>
      <c r="AS299" s="264"/>
      <c r="AT299" s="264"/>
      <c r="AU299" s="264"/>
      <c r="AV299" s="264"/>
      <c r="AW299" s="264"/>
      <c r="AX299" s="264"/>
      <c r="AY299" s="264"/>
      <c r="AZ299" s="264"/>
      <c r="BA299" s="264"/>
      <c r="BB299" s="264"/>
      <c r="BC299" s="264"/>
    </row>
    <row r="300" ht="14.25" customHeight="1">
      <c r="AE300" s="264"/>
      <c r="AF300" s="264"/>
      <c r="AG300" s="264"/>
      <c r="AH300" s="264"/>
      <c r="AI300" s="264"/>
      <c r="AJ300" s="264"/>
      <c r="AK300" s="264"/>
      <c r="AL300" s="264"/>
      <c r="AM300" s="264"/>
      <c r="AN300" s="264"/>
      <c r="AO300" s="264"/>
      <c r="AP300" s="264"/>
      <c r="AQ300" s="264"/>
      <c r="AR300" s="264"/>
      <c r="AS300" s="264"/>
      <c r="AT300" s="264"/>
      <c r="AU300" s="264"/>
      <c r="AV300" s="264"/>
      <c r="AW300" s="264"/>
      <c r="AX300" s="264"/>
      <c r="AY300" s="264"/>
      <c r="AZ300" s="264"/>
      <c r="BA300" s="264"/>
      <c r="BB300" s="264"/>
      <c r="BC300" s="264"/>
    </row>
    <row r="301" ht="14.25" customHeight="1">
      <c r="AE301" s="264"/>
      <c r="AF301" s="264"/>
      <c r="AG301" s="264"/>
      <c r="AH301" s="264"/>
      <c r="AI301" s="264"/>
      <c r="AJ301" s="264"/>
      <c r="AK301" s="264"/>
      <c r="AL301" s="264"/>
      <c r="AM301" s="264"/>
      <c r="AN301" s="264"/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4"/>
      <c r="AY301" s="264"/>
      <c r="AZ301" s="264"/>
      <c r="BA301" s="264"/>
      <c r="BB301" s="264"/>
      <c r="BC301" s="264"/>
    </row>
    <row r="302" ht="14.25" customHeight="1">
      <c r="AE302" s="264"/>
      <c r="AF302" s="264"/>
      <c r="AG302" s="264"/>
      <c r="AH302" s="264"/>
      <c r="AI302" s="264"/>
      <c r="AJ302" s="264"/>
      <c r="AK302" s="264"/>
      <c r="AL302" s="264"/>
      <c r="AM302" s="264"/>
      <c r="AN302" s="264"/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4"/>
      <c r="AY302" s="264"/>
      <c r="AZ302" s="264"/>
      <c r="BA302" s="264"/>
      <c r="BB302" s="264"/>
      <c r="BC302" s="264"/>
    </row>
    <row r="303" ht="14.25" customHeight="1">
      <c r="AE303" s="264"/>
      <c r="AF303" s="264"/>
      <c r="AG303" s="264"/>
      <c r="AH303" s="264"/>
      <c r="AI303" s="264"/>
      <c r="AJ303" s="264"/>
      <c r="AK303" s="264"/>
      <c r="AL303" s="264"/>
      <c r="AM303" s="264"/>
      <c r="AN303" s="264"/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4"/>
      <c r="AY303" s="264"/>
      <c r="AZ303" s="264"/>
      <c r="BA303" s="264"/>
      <c r="BB303" s="264"/>
      <c r="BC303" s="264"/>
    </row>
    <row r="304" ht="14.25" customHeight="1">
      <c r="AE304" s="264"/>
      <c r="AF304" s="264"/>
      <c r="AG304" s="264"/>
      <c r="AH304" s="264"/>
      <c r="AI304" s="264"/>
      <c r="AJ304" s="264"/>
      <c r="AK304" s="264"/>
      <c r="AL304" s="264"/>
      <c r="AM304" s="264"/>
      <c r="AN304" s="264"/>
      <c r="AO304" s="264"/>
      <c r="AP304" s="264"/>
      <c r="AQ304" s="264"/>
      <c r="AR304" s="264"/>
      <c r="AS304" s="264"/>
      <c r="AT304" s="264"/>
      <c r="AU304" s="264"/>
      <c r="AV304" s="264"/>
      <c r="AW304" s="264"/>
      <c r="AX304" s="264"/>
      <c r="AY304" s="264"/>
      <c r="AZ304" s="264"/>
      <c r="BA304" s="264"/>
      <c r="BB304" s="264"/>
      <c r="BC304" s="264"/>
    </row>
    <row r="305" ht="14.25" customHeight="1">
      <c r="AE305" s="264"/>
      <c r="AF305" s="264"/>
      <c r="AG305" s="264"/>
      <c r="AH305" s="264"/>
      <c r="AI305" s="264"/>
      <c r="AJ305" s="264"/>
      <c r="AK305" s="264"/>
      <c r="AL305" s="264"/>
      <c r="AM305" s="264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4"/>
      <c r="AY305" s="264"/>
      <c r="AZ305" s="264"/>
      <c r="BA305" s="264"/>
      <c r="BB305" s="264"/>
      <c r="BC305" s="264"/>
    </row>
    <row r="306" ht="14.25" customHeight="1">
      <c r="AE306" s="264"/>
      <c r="AF306" s="264"/>
      <c r="AG306" s="264"/>
      <c r="AH306" s="264"/>
      <c r="AI306" s="264"/>
      <c r="AJ306" s="264"/>
      <c r="AK306" s="264"/>
      <c r="AL306" s="264"/>
      <c r="AM306" s="264"/>
      <c r="AN306" s="264"/>
      <c r="AO306" s="264"/>
      <c r="AP306" s="264"/>
      <c r="AQ306" s="264"/>
      <c r="AR306" s="264"/>
      <c r="AS306" s="264"/>
      <c r="AT306" s="264"/>
      <c r="AU306" s="264"/>
      <c r="AV306" s="264"/>
      <c r="AW306" s="264"/>
      <c r="AX306" s="264"/>
      <c r="AY306" s="264"/>
      <c r="AZ306" s="264"/>
      <c r="BA306" s="264"/>
      <c r="BB306" s="264"/>
      <c r="BC306" s="264"/>
    </row>
    <row r="307" ht="14.25" customHeight="1">
      <c r="AE307" s="264"/>
      <c r="AF307" s="264"/>
      <c r="AG307" s="264"/>
      <c r="AH307" s="264"/>
      <c r="AI307" s="264"/>
      <c r="AJ307" s="264"/>
      <c r="AK307" s="264"/>
      <c r="AL307" s="264"/>
      <c r="AM307" s="264"/>
      <c r="AN307" s="264"/>
      <c r="AO307" s="264"/>
      <c r="AP307" s="264"/>
      <c r="AQ307" s="264"/>
      <c r="AR307" s="264"/>
      <c r="AS307" s="264"/>
      <c r="AT307" s="264"/>
      <c r="AU307" s="264"/>
      <c r="AV307" s="264"/>
      <c r="AW307" s="264"/>
      <c r="AX307" s="264"/>
      <c r="AY307" s="264"/>
      <c r="AZ307" s="264"/>
      <c r="BA307" s="264"/>
      <c r="BB307" s="264"/>
      <c r="BC307" s="264"/>
    </row>
    <row r="308" ht="14.25" customHeight="1">
      <c r="AE308" s="264"/>
      <c r="AF308" s="264"/>
      <c r="AG308" s="264"/>
      <c r="AH308" s="264"/>
      <c r="AI308" s="264"/>
      <c r="AJ308" s="264"/>
      <c r="AK308" s="264"/>
      <c r="AL308" s="264"/>
      <c r="AM308" s="264"/>
      <c r="AN308" s="264"/>
      <c r="AO308" s="264"/>
      <c r="AP308" s="264"/>
      <c r="AQ308" s="264"/>
      <c r="AR308" s="264"/>
      <c r="AS308" s="264"/>
      <c r="AT308" s="264"/>
      <c r="AU308" s="264"/>
      <c r="AV308" s="264"/>
      <c r="AW308" s="264"/>
      <c r="AX308" s="264"/>
      <c r="AY308" s="264"/>
      <c r="AZ308" s="264"/>
      <c r="BA308" s="264"/>
      <c r="BB308" s="264"/>
      <c r="BC308" s="264"/>
    </row>
    <row r="309" ht="14.25" customHeight="1">
      <c r="AE309" s="264"/>
      <c r="AF309" s="264"/>
      <c r="AG309" s="264"/>
      <c r="AH309" s="264"/>
      <c r="AI309" s="264"/>
      <c r="AJ309" s="264"/>
      <c r="AK309" s="264"/>
      <c r="AL309" s="264"/>
      <c r="AM309" s="264"/>
      <c r="AN309" s="264"/>
      <c r="AO309" s="264"/>
      <c r="AP309" s="264"/>
      <c r="AQ309" s="264"/>
      <c r="AR309" s="264"/>
      <c r="AS309" s="264"/>
      <c r="AT309" s="264"/>
      <c r="AU309" s="264"/>
      <c r="AV309" s="264"/>
      <c r="AW309" s="264"/>
      <c r="AX309" s="264"/>
      <c r="AY309" s="264"/>
      <c r="AZ309" s="264"/>
      <c r="BA309" s="264"/>
      <c r="BB309" s="264"/>
      <c r="BC309" s="264"/>
    </row>
    <row r="310" ht="14.25" customHeight="1">
      <c r="AE310" s="264"/>
      <c r="AF310" s="264"/>
      <c r="AG310" s="264"/>
      <c r="AH310" s="264"/>
      <c r="AI310" s="264"/>
      <c r="AJ310" s="264"/>
      <c r="AK310" s="264"/>
      <c r="AL310" s="264"/>
      <c r="AM310" s="264"/>
      <c r="AN310" s="264"/>
      <c r="AO310" s="264"/>
      <c r="AP310" s="264"/>
      <c r="AQ310" s="264"/>
      <c r="AR310" s="264"/>
      <c r="AS310" s="264"/>
      <c r="AT310" s="264"/>
      <c r="AU310" s="264"/>
      <c r="AV310" s="264"/>
      <c r="AW310" s="264"/>
      <c r="AX310" s="264"/>
      <c r="AY310" s="264"/>
      <c r="AZ310" s="264"/>
      <c r="BA310" s="264"/>
      <c r="BB310" s="264"/>
      <c r="BC310" s="264"/>
    </row>
    <row r="311" ht="14.25" customHeight="1">
      <c r="AE311" s="264"/>
      <c r="AF311" s="264"/>
      <c r="AG311" s="264"/>
      <c r="AH311" s="264"/>
      <c r="AI311" s="264"/>
      <c r="AJ311" s="264"/>
      <c r="AK311" s="264"/>
      <c r="AL311" s="264"/>
      <c r="AM311" s="264"/>
      <c r="AN311" s="264"/>
      <c r="AO311" s="264"/>
      <c r="AP311" s="264"/>
      <c r="AQ311" s="264"/>
      <c r="AR311" s="264"/>
      <c r="AS311" s="264"/>
      <c r="AT311" s="264"/>
      <c r="AU311" s="264"/>
      <c r="AV311" s="264"/>
      <c r="AW311" s="264"/>
      <c r="AX311" s="264"/>
      <c r="AY311" s="264"/>
      <c r="AZ311" s="264"/>
      <c r="BA311" s="264"/>
      <c r="BB311" s="264"/>
      <c r="BC311" s="264"/>
    </row>
    <row r="312" ht="14.25" customHeight="1">
      <c r="AE312" s="264"/>
      <c r="AF312" s="264"/>
      <c r="AG312" s="264"/>
      <c r="AH312" s="264"/>
      <c r="AI312" s="264"/>
      <c r="AJ312" s="264"/>
      <c r="AK312" s="264"/>
      <c r="AL312" s="264"/>
      <c r="AM312" s="264"/>
      <c r="AN312" s="264"/>
      <c r="AO312" s="264"/>
      <c r="AP312" s="264"/>
      <c r="AQ312" s="264"/>
      <c r="AR312" s="264"/>
      <c r="AS312" s="264"/>
      <c r="AT312" s="264"/>
      <c r="AU312" s="264"/>
      <c r="AV312" s="264"/>
      <c r="AW312" s="264"/>
      <c r="AX312" s="264"/>
      <c r="AY312" s="264"/>
      <c r="AZ312" s="264"/>
      <c r="BA312" s="264"/>
      <c r="BB312" s="264"/>
      <c r="BC312" s="264"/>
    </row>
    <row r="313" ht="14.25" customHeight="1">
      <c r="AE313" s="264"/>
      <c r="AF313" s="264"/>
      <c r="AG313" s="264"/>
      <c r="AH313" s="264"/>
      <c r="AI313" s="264"/>
      <c r="AJ313" s="264"/>
      <c r="AK313" s="264"/>
      <c r="AL313" s="264"/>
      <c r="AM313" s="264"/>
      <c r="AN313" s="264"/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4"/>
      <c r="AY313" s="264"/>
      <c r="AZ313" s="264"/>
      <c r="BA313" s="264"/>
      <c r="BB313" s="264"/>
      <c r="BC313" s="264"/>
    </row>
    <row r="314" ht="14.25" customHeight="1">
      <c r="AE314" s="264"/>
      <c r="AF314" s="264"/>
      <c r="AG314" s="264"/>
      <c r="AH314" s="264"/>
      <c r="AI314" s="264"/>
      <c r="AJ314" s="264"/>
      <c r="AK314" s="264"/>
      <c r="AL314" s="264"/>
      <c r="AM314" s="264"/>
      <c r="AN314" s="264"/>
      <c r="AO314" s="264"/>
      <c r="AP314" s="264"/>
      <c r="AQ314" s="264"/>
      <c r="AR314" s="264"/>
      <c r="AS314" s="264"/>
      <c r="AT314" s="264"/>
      <c r="AU314" s="264"/>
      <c r="AV314" s="264"/>
      <c r="AW314" s="264"/>
      <c r="AX314" s="264"/>
      <c r="AY314" s="264"/>
      <c r="AZ314" s="264"/>
      <c r="BA314" s="264"/>
      <c r="BB314" s="264"/>
      <c r="BC314" s="264"/>
    </row>
    <row r="315" ht="14.25" customHeight="1">
      <c r="AE315" s="264"/>
      <c r="AF315" s="264"/>
      <c r="AG315" s="264"/>
      <c r="AH315" s="264"/>
      <c r="AI315" s="264"/>
      <c r="AJ315" s="264"/>
      <c r="AK315" s="264"/>
      <c r="AL315" s="264"/>
      <c r="AM315" s="264"/>
      <c r="AN315" s="264"/>
      <c r="AO315" s="264"/>
      <c r="AP315" s="264"/>
      <c r="AQ315" s="264"/>
      <c r="AR315" s="264"/>
      <c r="AS315" s="264"/>
      <c r="AT315" s="264"/>
      <c r="AU315" s="264"/>
      <c r="AV315" s="264"/>
      <c r="AW315" s="264"/>
      <c r="AX315" s="264"/>
      <c r="AY315" s="264"/>
      <c r="AZ315" s="264"/>
      <c r="BA315" s="264"/>
      <c r="BB315" s="264"/>
      <c r="BC315" s="264"/>
    </row>
    <row r="316" ht="14.25" customHeight="1">
      <c r="AE316" s="264"/>
      <c r="AF316" s="264"/>
      <c r="AG316" s="264"/>
      <c r="AH316" s="264"/>
      <c r="AI316" s="264"/>
      <c r="AJ316" s="264"/>
      <c r="AK316" s="264"/>
      <c r="AL316" s="264"/>
      <c r="AM316" s="264"/>
      <c r="AN316" s="264"/>
      <c r="AO316" s="264"/>
      <c r="AP316" s="264"/>
      <c r="AQ316" s="264"/>
      <c r="AR316" s="264"/>
      <c r="AS316" s="264"/>
      <c r="AT316" s="264"/>
      <c r="AU316" s="264"/>
      <c r="AV316" s="264"/>
      <c r="AW316" s="264"/>
      <c r="AX316" s="264"/>
      <c r="AY316" s="264"/>
      <c r="AZ316" s="264"/>
      <c r="BA316" s="264"/>
      <c r="BB316" s="264"/>
      <c r="BC316" s="264"/>
    </row>
    <row r="317" ht="14.25" customHeight="1">
      <c r="AE317" s="264"/>
      <c r="AF317" s="264"/>
      <c r="AG317" s="264"/>
      <c r="AH317" s="264"/>
      <c r="AI317" s="264"/>
      <c r="AJ317" s="264"/>
      <c r="AK317" s="264"/>
      <c r="AL317" s="264"/>
      <c r="AM317" s="264"/>
      <c r="AN317" s="264"/>
      <c r="AO317" s="264"/>
      <c r="AP317" s="264"/>
      <c r="AQ317" s="264"/>
      <c r="AR317" s="264"/>
      <c r="AS317" s="264"/>
      <c r="AT317" s="264"/>
      <c r="AU317" s="264"/>
      <c r="AV317" s="264"/>
      <c r="AW317" s="264"/>
      <c r="AX317" s="264"/>
      <c r="AY317" s="264"/>
      <c r="AZ317" s="264"/>
      <c r="BA317" s="264"/>
      <c r="BB317" s="264"/>
      <c r="BC317" s="264"/>
    </row>
    <row r="318" ht="14.25" customHeight="1">
      <c r="AE318" s="264"/>
      <c r="AF318" s="264"/>
      <c r="AG318" s="264"/>
      <c r="AH318" s="264"/>
      <c r="AI318" s="264"/>
      <c r="AJ318" s="264"/>
      <c r="AK318" s="264"/>
      <c r="AL318" s="264"/>
      <c r="AM318" s="264"/>
      <c r="AN318" s="264"/>
      <c r="AO318" s="264"/>
      <c r="AP318" s="264"/>
      <c r="AQ318" s="264"/>
      <c r="AR318" s="264"/>
      <c r="AS318" s="264"/>
      <c r="AT318" s="264"/>
      <c r="AU318" s="264"/>
      <c r="AV318" s="264"/>
      <c r="AW318" s="264"/>
      <c r="AX318" s="264"/>
      <c r="AY318" s="264"/>
      <c r="AZ318" s="264"/>
      <c r="BA318" s="264"/>
      <c r="BB318" s="264"/>
      <c r="BC318" s="264"/>
    </row>
    <row r="319" ht="14.25" customHeight="1">
      <c r="AE319" s="264"/>
      <c r="AF319" s="264"/>
      <c r="AG319" s="264"/>
      <c r="AH319" s="264"/>
      <c r="AI319" s="264"/>
      <c r="AJ319" s="264"/>
      <c r="AK319" s="264"/>
      <c r="AL319" s="264"/>
      <c r="AM319" s="264"/>
      <c r="AN319" s="264"/>
      <c r="AO319" s="264"/>
      <c r="AP319" s="264"/>
      <c r="AQ319" s="264"/>
      <c r="AR319" s="264"/>
      <c r="AS319" s="264"/>
      <c r="AT319" s="264"/>
      <c r="AU319" s="264"/>
      <c r="AV319" s="264"/>
      <c r="AW319" s="264"/>
      <c r="AX319" s="264"/>
      <c r="AY319" s="264"/>
      <c r="AZ319" s="264"/>
      <c r="BA319" s="264"/>
      <c r="BB319" s="264"/>
      <c r="BC319" s="264"/>
    </row>
    <row r="320" ht="14.25" customHeight="1">
      <c r="AE320" s="264"/>
      <c r="AF320" s="264"/>
      <c r="AG320" s="264"/>
      <c r="AH320" s="264"/>
      <c r="AI320" s="264"/>
      <c r="AJ320" s="264"/>
      <c r="AK320" s="264"/>
      <c r="AL320" s="264"/>
      <c r="AM320" s="264"/>
      <c r="AN320" s="264"/>
      <c r="AO320" s="264"/>
      <c r="AP320" s="264"/>
      <c r="AQ320" s="264"/>
      <c r="AR320" s="264"/>
      <c r="AS320" s="264"/>
      <c r="AT320" s="264"/>
      <c r="AU320" s="264"/>
      <c r="AV320" s="264"/>
      <c r="AW320" s="264"/>
      <c r="AX320" s="264"/>
      <c r="AY320" s="264"/>
      <c r="AZ320" s="264"/>
      <c r="BA320" s="264"/>
      <c r="BB320" s="264"/>
      <c r="BC320" s="264"/>
    </row>
    <row r="321" ht="14.25" customHeight="1">
      <c r="AE321" s="264"/>
      <c r="AF321" s="264"/>
      <c r="AG321" s="264"/>
      <c r="AH321" s="264"/>
      <c r="AI321" s="264"/>
      <c r="AJ321" s="264"/>
      <c r="AK321" s="264"/>
      <c r="AL321" s="264"/>
      <c r="AM321" s="264"/>
      <c r="AN321" s="264"/>
      <c r="AO321" s="264"/>
      <c r="AP321" s="264"/>
      <c r="AQ321" s="264"/>
      <c r="AR321" s="264"/>
      <c r="AS321" s="264"/>
      <c r="AT321" s="264"/>
      <c r="AU321" s="264"/>
      <c r="AV321" s="264"/>
      <c r="AW321" s="264"/>
      <c r="AX321" s="264"/>
      <c r="AY321" s="264"/>
      <c r="AZ321" s="264"/>
      <c r="BA321" s="264"/>
      <c r="BB321" s="264"/>
      <c r="BC321" s="264"/>
    </row>
    <row r="322" ht="14.25" customHeight="1">
      <c r="AE322" s="264"/>
      <c r="AF322" s="264"/>
      <c r="AG322" s="264"/>
      <c r="AH322" s="264"/>
      <c r="AI322" s="264"/>
      <c r="AJ322" s="264"/>
      <c r="AK322" s="264"/>
      <c r="AL322" s="264"/>
      <c r="AM322" s="264"/>
      <c r="AN322" s="264"/>
      <c r="AO322" s="264"/>
      <c r="AP322" s="264"/>
      <c r="AQ322" s="264"/>
      <c r="AR322" s="264"/>
      <c r="AS322" s="264"/>
      <c r="AT322" s="264"/>
      <c r="AU322" s="264"/>
      <c r="AV322" s="264"/>
      <c r="AW322" s="264"/>
      <c r="AX322" s="264"/>
      <c r="AY322" s="264"/>
      <c r="AZ322" s="264"/>
      <c r="BA322" s="264"/>
      <c r="BB322" s="264"/>
      <c r="BC322" s="264"/>
    </row>
    <row r="323" ht="14.25" customHeight="1">
      <c r="AE323" s="264"/>
      <c r="AF323" s="264"/>
      <c r="AG323" s="264"/>
      <c r="AH323" s="264"/>
      <c r="AI323" s="264"/>
      <c r="AJ323" s="264"/>
      <c r="AK323" s="264"/>
      <c r="AL323" s="264"/>
      <c r="AM323" s="264"/>
      <c r="AN323" s="264"/>
      <c r="AO323" s="264"/>
      <c r="AP323" s="264"/>
      <c r="AQ323" s="264"/>
      <c r="AR323" s="264"/>
      <c r="AS323" s="264"/>
      <c r="AT323" s="264"/>
      <c r="AU323" s="264"/>
      <c r="AV323" s="264"/>
      <c r="AW323" s="264"/>
      <c r="AX323" s="264"/>
      <c r="AY323" s="264"/>
      <c r="AZ323" s="264"/>
      <c r="BA323" s="264"/>
      <c r="BB323" s="264"/>
      <c r="BC323" s="264"/>
    </row>
    <row r="324" ht="14.25" customHeight="1">
      <c r="AE324" s="264"/>
      <c r="AF324" s="264"/>
      <c r="AG324" s="264"/>
      <c r="AH324" s="264"/>
      <c r="AI324" s="264"/>
      <c r="AJ324" s="264"/>
      <c r="AK324" s="264"/>
      <c r="AL324" s="264"/>
      <c r="AM324" s="264"/>
      <c r="AN324" s="264"/>
      <c r="AO324" s="264"/>
      <c r="AP324" s="264"/>
      <c r="AQ324" s="264"/>
      <c r="AR324" s="264"/>
      <c r="AS324" s="264"/>
      <c r="AT324" s="264"/>
      <c r="AU324" s="264"/>
      <c r="AV324" s="264"/>
      <c r="AW324" s="264"/>
      <c r="AX324" s="264"/>
      <c r="AY324" s="264"/>
      <c r="AZ324" s="264"/>
      <c r="BA324" s="264"/>
      <c r="BB324" s="264"/>
      <c r="BC324" s="264"/>
    </row>
    <row r="325" ht="14.25" customHeight="1">
      <c r="AE325" s="264"/>
      <c r="AF325" s="264"/>
      <c r="AG325" s="264"/>
      <c r="AH325" s="264"/>
      <c r="AI325" s="264"/>
      <c r="AJ325" s="264"/>
      <c r="AK325" s="264"/>
      <c r="AL325" s="264"/>
      <c r="AM325" s="264"/>
      <c r="AN325" s="264"/>
      <c r="AO325" s="264"/>
      <c r="AP325" s="264"/>
      <c r="AQ325" s="264"/>
      <c r="AR325" s="264"/>
      <c r="AS325" s="264"/>
      <c r="AT325" s="264"/>
      <c r="AU325" s="264"/>
      <c r="AV325" s="264"/>
      <c r="AW325" s="264"/>
      <c r="AX325" s="264"/>
      <c r="AY325" s="264"/>
      <c r="AZ325" s="264"/>
      <c r="BA325" s="264"/>
      <c r="BB325" s="264"/>
      <c r="BC325" s="264"/>
    </row>
    <row r="326" ht="14.25" customHeight="1">
      <c r="AE326" s="264"/>
      <c r="AF326" s="264"/>
      <c r="AG326" s="264"/>
      <c r="AH326" s="264"/>
      <c r="AI326" s="264"/>
      <c r="AJ326" s="264"/>
      <c r="AK326" s="264"/>
      <c r="AL326" s="264"/>
      <c r="AM326" s="264"/>
      <c r="AN326" s="264"/>
      <c r="AO326" s="264"/>
      <c r="AP326" s="264"/>
      <c r="AQ326" s="264"/>
      <c r="AR326" s="264"/>
      <c r="AS326" s="264"/>
      <c r="AT326" s="264"/>
      <c r="AU326" s="264"/>
      <c r="AV326" s="264"/>
      <c r="AW326" s="264"/>
      <c r="AX326" s="264"/>
      <c r="AY326" s="264"/>
      <c r="AZ326" s="264"/>
      <c r="BA326" s="264"/>
      <c r="BB326" s="264"/>
      <c r="BC326" s="264"/>
    </row>
    <row r="327" ht="14.25" customHeight="1">
      <c r="AE327" s="264"/>
      <c r="AF327" s="264"/>
      <c r="AG327" s="264"/>
      <c r="AH327" s="264"/>
      <c r="AI327" s="264"/>
      <c r="AJ327" s="264"/>
      <c r="AK327" s="264"/>
      <c r="AL327" s="264"/>
      <c r="AM327" s="264"/>
      <c r="AN327" s="264"/>
      <c r="AO327" s="264"/>
      <c r="AP327" s="264"/>
      <c r="AQ327" s="264"/>
      <c r="AR327" s="264"/>
      <c r="AS327" s="264"/>
      <c r="AT327" s="264"/>
      <c r="AU327" s="264"/>
      <c r="AV327" s="264"/>
      <c r="AW327" s="264"/>
      <c r="AX327" s="264"/>
      <c r="AY327" s="264"/>
      <c r="AZ327" s="264"/>
      <c r="BA327" s="264"/>
      <c r="BB327" s="264"/>
      <c r="BC327" s="264"/>
    </row>
    <row r="328" ht="14.25" customHeight="1">
      <c r="AE328" s="264"/>
      <c r="AF328" s="264"/>
      <c r="AG328" s="264"/>
      <c r="AH328" s="264"/>
      <c r="AI328" s="264"/>
      <c r="AJ328" s="264"/>
      <c r="AK328" s="264"/>
      <c r="AL328" s="264"/>
      <c r="AM328" s="264"/>
      <c r="AN328" s="264"/>
      <c r="AO328" s="264"/>
      <c r="AP328" s="264"/>
      <c r="AQ328" s="264"/>
      <c r="AR328" s="264"/>
      <c r="AS328" s="264"/>
      <c r="AT328" s="264"/>
      <c r="AU328" s="264"/>
      <c r="AV328" s="264"/>
      <c r="AW328" s="264"/>
      <c r="AX328" s="264"/>
      <c r="AY328" s="264"/>
      <c r="AZ328" s="264"/>
      <c r="BA328" s="264"/>
      <c r="BB328" s="264"/>
      <c r="BC328" s="264"/>
    </row>
    <row r="329" ht="14.25" customHeight="1">
      <c r="AE329" s="264"/>
      <c r="AF329" s="264"/>
      <c r="AG329" s="264"/>
      <c r="AH329" s="264"/>
      <c r="AI329" s="264"/>
      <c r="AJ329" s="264"/>
      <c r="AK329" s="264"/>
      <c r="AL329" s="264"/>
      <c r="AM329" s="264"/>
      <c r="AN329" s="264"/>
      <c r="AO329" s="264"/>
      <c r="AP329" s="264"/>
      <c r="AQ329" s="264"/>
      <c r="AR329" s="264"/>
      <c r="AS329" s="264"/>
      <c r="AT329" s="264"/>
      <c r="AU329" s="264"/>
      <c r="AV329" s="264"/>
      <c r="AW329" s="264"/>
      <c r="AX329" s="264"/>
      <c r="AY329" s="264"/>
      <c r="AZ329" s="264"/>
      <c r="BA329" s="264"/>
      <c r="BB329" s="264"/>
      <c r="BC329" s="264"/>
    </row>
    <row r="330" ht="14.25" customHeight="1">
      <c r="AE330" s="264"/>
      <c r="AF330" s="264"/>
      <c r="AG330" s="264"/>
      <c r="AH330" s="264"/>
      <c r="AI330" s="264"/>
      <c r="AJ330" s="264"/>
      <c r="AK330" s="264"/>
      <c r="AL330" s="264"/>
      <c r="AM330" s="264"/>
      <c r="AN330" s="264"/>
      <c r="AO330" s="264"/>
      <c r="AP330" s="264"/>
      <c r="AQ330" s="264"/>
      <c r="AR330" s="264"/>
      <c r="AS330" s="264"/>
      <c r="AT330" s="264"/>
      <c r="AU330" s="264"/>
      <c r="AV330" s="264"/>
      <c r="AW330" s="264"/>
      <c r="AX330" s="264"/>
      <c r="AY330" s="264"/>
      <c r="AZ330" s="264"/>
      <c r="BA330" s="264"/>
      <c r="BB330" s="264"/>
      <c r="BC330" s="264"/>
    </row>
    <row r="331" ht="14.25" customHeight="1">
      <c r="AE331" s="264"/>
      <c r="AF331" s="264"/>
      <c r="AG331" s="264"/>
      <c r="AH331" s="264"/>
      <c r="AI331" s="264"/>
      <c r="AJ331" s="264"/>
      <c r="AK331" s="264"/>
      <c r="AL331" s="264"/>
      <c r="AM331" s="264"/>
      <c r="AN331" s="264"/>
      <c r="AO331" s="264"/>
      <c r="AP331" s="264"/>
      <c r="AQ331" s="264"/>
      <c r="AR331" s="264"/>
      <c r="AS331" s="264"/>
      <c r="AT331" s="264"/>
      <c r="AU331" s="264"/>
      <c r="AV331" s="264"/>
      <c r="AW331" s="264"/>
      <c r="AX331" s="264"/>
      <c r="AY331" s="264"/>
      <c r="AZ331" s="264"/>
      <c r="BA331" s="264"/>
      <c r="BB331" s="264"/>
      <c r="BC331" s="264"/>
    </row>
    <row r="332" ht="14.25" customHeight="1">
      <c r="AE332" s="264"/>
      <c r="AF332" s="264"/>
      <c r="AG332" s="264"/>
      <c r="AH332" s="264"/>
      <c r="AI332" s="264"/>
      <c r="AJ332" s="264"/>
      <c r="AK332" s="264"/>
      <c r="AL332" s="264"/>
      <c r="AM332" s="264"/>
      <c r="AN332" s="264"/>
      <c r="AO332" s="264"/>
      <c r="AP332" s="264"/>
      <c r="AQ332" s="264"/>
      <c r="AR332" s="264"/>
      <c r="AS332" s="264"/>
      <c r="AT332" s="264"/>
      <c r="AU332" s="264"/>
      <c r="AV332" s="264"/>
      <c r="AW332" s="264"/>
      <c r="AX332" s="264"/>
      <c r="AY332" s="264"/>
      <c r="AZ332" s="264"/>
      <c r="BA332" s="264"/>
      <c r="BB332" s="264"/>
      <c r="BC332" s="264"/>
    </row>
    <row r="333" ht="14.25" customHeight="1">
      <c r="AE333" s="264"/>
      <c r="AF333" s="264"/>
      <c r="AG333" s="264"/>
      <c r="AH333" s="264"/>
      <c r="AI333" s="264"/>
      <c r="AJ333" s="264"/>
      <c r="AK333" s="264"/>
      <c r="AL333" s="264"/>
      <c r="AM333" s="264"/>
      <c r="AN333" s="264"/>
      <c r="AO333" s="264"/>
      <c r="AP333" s="264"/>
      <c r="AQ333" s="264"/>
      <c r="AR333" s="264"/>
      <c r="AS333" s="264"/>
      <c r="AT333" s="264"/>
      <c r="AU333" s="264"/>
      <c r="AV333" s="264"/>
      <c r="AW333" s="264"/>
      <c r="AX333" s="264"/>
      <c r="AY333" s="264"/>
      <c r="AZ333" s="264"/>
      <c r="BA333" s="264"/>
      <c r="BB333" s="264"/>
      <c r="BC333" s="264"/>
    </row>
    <row r="334" ht="14.25" customHeight="1">
      <c r="AE334" s="264"/>
      <c r="AF334" s="264"/>
      <c r="AG334" s="264"/>
      <c r="AH334" s="264"/>
      <c r="AI334" s="264"/>
      <c r="AJ334" s="264"/>
      <c r="AK334" s="264"/>
      <c r="AL334" s="264"/>
      <c r="AM334" s="264"/>
      <c r="AN334" s="264"/>
      <c r="AO334" s="264"/>
      <c r="AP334" s="264"/>
      <c r="AQ334" s="264"/>
      <c r="AR334" s="264"/>
      <c r="AS334" s="264"/>
      <c r="AT334" s="264"/>
      <c r="AU334" s="264"/>
      <c r="AV334" s="264"/>
      <c r="AW334" s="264"/>
      <c r="AX334" s="264"/>
      <c r="AY334" s="264"/>
      <c r="AZ334" s="264"/>
      <c r="BA334" s="264"/>
      <c r="BB334" s="264"/>
      <c r="BC334" s="264"/>
    </row>
    <row r="335" ht="14.25" customHeight="1">
      <c r="AE335" s="264"/>
      <c r="AF335" s="264"/>
      <c r="AG335" s="264"/>
      <c r="AH335" s="264"/>
      <c r="AI335" s="264"/>
      <c r="AJ335" s="264"/>
      <c r="AK335" s="264"/>
      <c r="AL335" s="264"/>
      <c r="AM335" s="264"/>
      <c r="AN335" s="264"/>
      <c r="AO335" s="264"/>
      <c r="AP335" s="264"/>
      <c r="AQ335" s="264"/>
      <c r="AR335" s="264"/>
      <c r="AS335" s="264"/>
      <c r="AT335" s="264"/>
      <c r="AU335" s="264"/>
      <c r="AV335" s="264"/>
      <c r="AW335" s="264"/>
      <c r="AX335" s="264"/>
      <c r="AY335" s="264"/>
      <c r="AZ335" s="264"/>
      <c r="BA335" s="264"/>
      <c r="BB335" s="264"/>
      <c r="BC335" s="264"/>
    </row>
    <row r="336" ht="14.25" customHeight="1">
      <c r="AE336" s="264"/>
      <c r="AF336" s="264"/>
      <c r="AG336" s="264"/>
      <c r="AH336" s="264"/>
      <c r="AI336" s="264"/>
      <c r="AJ336" s="264"/>
      <c r="AK336" s="264"/>
      <c r="AL336" s="264"/>
      <c r="AM336" s="264"/>
      <c r="AN336" s="264"/>
      <c r="AO336" s="264"/>
      <c r="AP336" s="264"/>
      <c r="AQ336" s="264"/>
      <c r="AR336" s="264"/>
      <c r="AS336" s="264"/>
      <c r="AT336" s="264"/>
      <c r="AU336" s="264"/>
      <c r="AV336" s="264"/>
      <c r="AW336" s="264"/>
      <c r="AX336" s="264"/>
      <c r="AY336" s="264"/>
      <c r="AZ336" s="264"/>
      <c r="BA336" s="264"/>
      <c r="BB336" s="264"/>
      <c r="BC336" s="264"/>
    </row>
    <row r="337" ht="14.25" customHeight="1">
      <c r="AE337" s="264"/>
      <c r="AF337" s="264"/>
      <c r="AG337" s="264"/>
      <c r="AH337" s="264"/>
      <c r="AI337" s="264"/>
      <c r="AJ337" s="264"/>
      <c r="AK337" s="264"/>
      <c r="AL337" s="264"/>
      <c r="AM337" s="264"/>
      <c r="AN337" s="264"/>
      <c r="AO337" s="264"/>
      <c r="AP337" s="264"/>
      <c r="AQ337" s="264"/>
      <c r="AR337" s="264"/>
      <c r="AS337" s="264"/>
      <c r="AT337" s="264"/>
      <c r="AU337" s="264"/>
      <c r="AV337" s="264"/>
      <c r="AW337" s="264"/>
      <c r="AX337" s="264"/>
      <c r="AY337" s="264"/>
      <c r="AZ337" s="264"/>
      <c r="BA337" s="264"/>
      <c r="BB337" s="264"/>
      <c r="BC337" s="264"/>
    </row>
    <row r="338" ht="14.25" customHeight="1">
      <c r="AE338" s="264"/>
      <c r="AF338" s="264"/>
      <c r="AG338" s="264"/>
      <c r="AH338" s="264"/>
      <c r="AI338" s="264"/>
      <c r="AJ338" s="264"/>
      <c r="AK338" s="264"/>
      <c r="AL338" s="264"/>
      <c r="AM338" s="264"/>
      <c r="AN338" s="264"/>
      <c r="AO338" s="264"/>
      <c r="AP338" s="264"/>
      <c r="AQ338" s="264"/>
      <c r="AR338" s="264"/>
      <c r="AS338" s="264"/>
      <c r="AT338" s="264"/>
      <c r="AU338" s="264"/>
      <c r="AV338" s="264"/>
      <c r="AW338" s="264"/>
      <c r="AX338" s="264"/>
      <c r="AY338" s="264"/>
      <c r="AZ338" s="264"/>
      <c r="BA338" s="264"/>
      <c r="BB338" s="264"/>
      <c r="BC338" s="264"/>
    </row>
    <row r="339" ht="14.25" customHeight="1">
      <c r="AE339" s="264"/>
      <c r="AF339" s="264"/>
      <c r="AG339" s="264"/>
      <c r="AH339" s="264"/>
      <c r="AI339" s="264"/>
      <c r="AJ339" s="264"/>
      <c r="AK339" s="264"/>
      <c r="AL339" s="264"/>
      <c r="AM339" s="264"/>
      <c r="AN339" s="264"/>
      <c r="AO339" s="264"/>
      <c r="AP339" s="264"/>
      <c r="AQ339" s="264"/>
      <c r="AR339" s="264"/>
      <c r="AS339" s="264"/>
      <c r="AT339" s="264"/>
      <c r="AU339" s="264"/>
      <c r="AV339" s="264"/>
      <c r="AW339" s="264"/>
      <c r="AX339" s="264"/>
      <c r="AY339" s="264"/>
      <c r="AZ339" s="264"/>
      <c r="BA339" s="264"/>
      <c r="BB339" s="264"/>
      <c r="BC339" s="264"/>
    </row>
    <row r="340" ht="14.25" customHeight="1">
      <c r="AE340" s="264"/>
      <c r="AF340" s="264"/>
      <c r="AG340" s="264"/>
      <c r="AH340" s="264"/>
      <c r="AI340" s="264"/>
      <c r="AJ340" s="264"/>
      <c r="AK340" s="264"/>
      <c r="AL340" s="264"/>
      <c r="AM340" s="264"/>
      <c r="AN340" s="264"/>
      <c r="AO340" s="264"/>
      <c r="AP340" s="264"/>
      <c r="AQ340" s="264"/>
      <c r="AR340" s="264"/>
      <c r="AS340" s="264"/>
      <c r="AT340" s="264"/>
      <c r="AU340" s="264"/>
      <c r="AV340" s="264"/>
      <c r="AW340" s="264"/>
      <c r="AX340" s="264"/>
      <c r="AY340" s="264"/>
      <c r="AZ340" s="264"/>
      <c r="BA340" s="264"/>
      <c r="BB340" s="264"/>
      <c r="BC340" s="264"/>
    </row>
    <row r="341" ht="14.25" customHeight="1">
      <c r="AE341" s="264"/>
      <c r="AF341" s="264"/>
      <c r="AG341" s="264"/>
      <c r="AH341" s="264"/>
      <c r="AI341" s="264"/>
      <c r="AJ341" s="264"/>
      <c r="AK341" s="264"/>
      <c r="AL341" s="264"/>
      <c r="AM341" s="264"/>
      <c r="AN341" s="264"/>
      <c r="AO341" s="264"/>
      <c r="AP341" s="264"/>
      <c r="AQ341" s="264"/>
      <c r="AR341" s="264"/>
      <c r="AS341" s="264"/>
      <c r="AT341" s="264"/>
      <c r="AU341" s="264"/>
      <c r="AV341" s="264"/>
      <c r="AW341" s="264"/>
      <c r="AX341" s="264"/>
      <c r="AY341" s="264"/>
      <c r="AZ341" s="264"/>
      <c r="BA341" s="264"/>
      <c r="BB341" s="264"/>
      <c r="BC341" s="264"/>
    </row>
    <row r="342" ht="14.25" customHeight="1">
      <c r="AE342" s="264"/>
      <c r="AF342" s="264"/>
      <c r="AG342" s="264"/>
      <c r="AH342" s="264"/>
      <c r="AI342" s="264"/>
      <c r="AJ342" s="264"/>
      <c r="AK342" s="264"/>
      <c r="AL342" s="264"/>
      <c r="AM342" s="264"/>
      <c r="AN342" s="264"/>
      <c r="AO342" s="264"/>
      <c r="AP342" s="264"/>
      <c r="AQ342" s="264"/>
      <c r="AR342" s="264"/>
      <c r="AS342" s="264"/>
      <c r="AT342" s="264"/>
      <c r="AU342" s="264"/>
      <c r="AV342" s="264"/>
      <c r="AW342" s="264"/>
      <c r="AX342" s="264"/>
      <c r="AY342" s="264"/>
      <c r="AZ342" s="264"/>
      <c r="BA342" s="264"/>
      <c r="BB342" s="264"/>
      <c r="BC342" s="264"/>
    </row>
    <row r="343" ht="14.25" customHeight="1">
      <c r="AE343" s="264"/>
      <c r="AF343" s="264"/>
      <c r="AG343" s="264"/>
      <c r="AH343" s="264"/>
      <c r="AI343" s="264"/>
      <c r="AJ343" s="264"/>
      <c r="AK343" s="264"/>
      <c r="AL343" s="264"/>
      <c r="AM343" s="264"/>
      <c r="AN343" s="264"/>
      <c r="AO343" s="264"/>
      <c r="AP343" s="264"/>
      <c r="AQ343" s="264"/>
      <c r="AR343" s="264"/>
      <c r="AS343" s="264"/>
      <c r="AT343" s="264"/>
      <c r="AU343" s="264"/>
      <c r="AV343" s="264"/>
      <c r="AW343" s="264"/>
      <c r="AX343" s="264"/>
      <c r="AY343" s="264"/>
      <c r="AZ343" s="264"/>
      <c r="BA343" s="264"/>
      <c r="BB343" s="264"/>
      <c r="BC343" s="264"/>
    </row>
    <row r="344" ht="14.25" customHeight="1">
      <c r="AE344" s="264"/>
      <c r="AF344" s="264"/>
      <c r="AG344" s="264"/>
      <c r="AH344" s="264"/>
      <c r="AI344" s="264"/>
      <c r="AJ344" s="264"/>
      <c r="AK344" s="264"/>
      <c r="AL344" s="264"/>
      <c r="AM344" s="264"/>
      <c r="AN344" s="264"/>
      <c r="AO344" s="264"/>
      <c r="AP344" s="264"/>
      <c r="AQ344" s="264"/>
      <c r="AR344" s="264"/>
      <c r="AS344" s="264"/>
      <c r="AT344" s="264"/>
      <c r="AU344" s="264"/>
      <c r="AV344" s="264"/>
      <c r="AW344" s="264"/>
      <c r="AX344" s="264"/>
      <c r="AY344" s="264"/>
      <c r="AZ344" s="264"/>
      <c r="BA344" s="264"/>
      <c r="BB344" s="264"/>
      <c r="BC344" s="264"/>
    </row>
    <row r="345" ht="14.25" customHeight="1">
      <c r="AE345" s="264"/>
      <c r="AF345" s="264"/>
      <c r="AG345" s="264"/>
      <c r="AH345" s="264"/>
      <c r="AI345" s="264"/>
      <c r="AJ345" s="264"/>
      <c r="AK345" s="264"/>
      <c r="AL345" s="264"/>
      <c r="AM345" s="264"/>
      <c r="AN345" s="264"/>
      <c r="AO345" s="264"/>
      <c r="AP345" s="264"/>
      <c r="AQ345" s="264"/>
      <c r="AR345" s="264"/>
      <c r="AS345" s="264"/>
      <c r="AT345" s="264"/>
      <c r="AU345" s="264"/>
      <c r="AV345" s="264"/>
      <c r="AW345" s="264"/>
      <c r="AX345" s="264"/>
      <c r="AY345" s="264"/>
      <c r="AZ345" s="264"/>
      <c r="BA345" s="264"/>
      <c r="BB345" s="264"/>
      <c r="BC345" s="264"/>
    </row>
    <row r="346" ht="14.25" customHeight="1">
      <c r="AE346" s="264"/>
      <c r="AF346" s="264"/>
      <c r="AG346" s="264"/>
      <c r="AH346" s="264"/>
      <c r="AI346" s="264"/>
      <c r="AJ346" s="264"/>
      <c r="AK346" s="264"/>
      <c r="AL346" s="264"/>
      <c r="AM346" s="264"/>
      <c r="AN346" s="264"/>
      <c r="AO346" s="264"/>
      <c r="AP346" s="264"/>
      <c r="AQ346" s="264"/>
      <c r="AR346" s="264"/>
      <c r="AS346" s="264"/>
      <c r="AT346" s="264"/>
      <c r="AU346" s="264"/>
      <c r="AV346" s="264"/>
      <c r="AW346" s="264"/>
      <c r="AX346" s="264"/>
      <c r="AY346" s="264"/>
      <c r="AZ346" s="264"/>
      <c r="BA346" s="264"/>
      <c r="BB346" s="264"/>
      <c r="BC346" s="264"/>
    </row>
    <row r="347" ht="14.25" customHeight="1">
      <c r="AE347" s="264"/>
      <c r="AF347" s="264"/>
      <c r="AG347" s="264"/>
      <c r="AH347" s="264"/>
      <c r="AI347" s="264"/>
      <c r="AJ347" s="264"/>
      <c r="AK347" s="264"/>
      <c r="AL347" s="264"/>
      <c r="AM347" s="264"/>
      <c r="AN347" s="264"/>
      <c r="AO347" s="264"/>
      <c r="AP347" s="264"/>
      <c r="AQ347" s="264"/>
      <c r="AR347" s="264"/>
      <c r="AS347" s="264"/>
      <c r="AT347" s="264"/>
      <c r="AU347" s="264"/>
      <c r="AV347" s="264"/>
      <c r="AW347" s="264"/>
      <c r="AX347" s="264"/>
      <c r="AY347" s="264"/>
      <c r="AZ347" s="264"/>
      <c r="BA347" s="264"/>
      <c r="BB347" s="264"/>
      <c r="BC347" s="264"/>
    </row>
    <row r="348" ht="14.25" customHeight="1">
      <c r="AE348" s="264"/>
      <c r="AF348" s="264"/>
      <c r="AG348" s="264"/>
      <c r="AH348" s="264"/>
      <c r="AI348" s="264"/>
      <c r="AJ348" s="264"/>
      <c r="AK348" s="264"/>
      <c r="AL348" s="264"/>
      <c r="AM348" s="264"/>
      <c r="AN348" s="264"/>
      <c r="AO348" s="264"/>
      <c r="AP348" s="264"/>
      <c r="AQ348" s="264"/>
      <c r="AR348" s="264"/>
      <c r="AS348" s="264"/>
      <c r="AT348" s="264"/>
      <c r="AU348" s="264"/>
      <c r="AV348" s="264"/>
      <c r="AW348" s="264"/>
      <c r="AX348" s="264"/>
      <c r="AY348" s="264"/>
      <c r="AZ348" s="264"/>
      <c r="BA348" s="264"/>
      <c r="BB348" s="264"/>
      <c r="BC348" s="264"/>
    </row>
    <row r="349" ht="14.25" customHeight="1">
      <c r="AE349" s="264"/>
      <c r="AF349" s="264"/>
      <c r="AG349" s="264"/>
      <c r="AH349" s="264"/>
      <c r="AI349" s="264"/>
      <c r="AJ349" s="264"/>
      <c r="AK349" s="264"/>
      <c r="AL349" s="264"/>
      <c r="AM349" s="264"/>
      <c r="AN349" s="264"/>
      <c r="AO349" s="264"/>
      <c r="AP349" s="264"/>
      <c r="AQ349" s="264"/>
      <c r="AR349" s="264"/>
      <c r="AS349" s="264"/>
      <c r="AT349" s="264"/>
      <c r="AU349" s="264"/>
      <c r="AV349" s="264"/>
      <c r="AW349" s="264"/>
      <c r="AX349" s="264"/>
      <c r="AY349" s="264"/>
      <c r="AZ349" s="264"/>
      <c r="BA349" s="264"/>
      <c r="BB349" s="264"/>
      <c r="BC349" s="264"/>
    </row>
    <row r="350" ht="14.25" customHeight="1">
      <c r="AE350" s="264"/>
      <c r="AF350" s="264"/>
      <c r="AG350" s="264"/>
      <c r="AH350" s="264"/>
      <c r="AI350" s="264"/>
      <c r="AJ350" s="264"/>
      <c r="AK350" s="264"/>
      <c r="AL350" s="264"/>
      <c r="AM350" s="264"/>
      <c r="AN350" s="264"/>
      <c r="AO350" s="264"/>
      <c r="AP350" s="264"/>
      <c r="AQ350" s="264"/>
      <c r="AR350" s="264"/>
      <c r="AS350" s="264"/>
      <c r="AT350" s="264"/>
      <c r="AU350" s="264"/>
      <c r="AV350" s="264"/>
      <c r="AW350" s="264"/>
      <c r="AX350" s="264"/>
      <c r="AY350" s="264"/>
      <c r="AZ350" s="264"/>
      <c r="BA350" s="264"/>
      <c r="BB350" s="264"/>
      <c r="BC350" s="264"/>
    </row>
    <row r="351" ht="14.25" customHeight="1">
      <c r="AE351" s="264"/>
      <c r="AF351" s="264"/>
      <c r="AG351" s="264"/>
      <c r="AH351" s="264"/>
      <c r="AI351" s="264"/>
      <c r="AJ351" s="264"/>
      <c r="AK351" s="264"/>
      <c r="AL351" s="264"/>
      <c r="AM351" s="264"/>
      <c r="AN351" s="264"/>
      <c r="AO351" s="264"/>
      <c r="AP351" s="264"/>
      <c r="AQ351" s="264"/>
      <c r="AR351" s="264"/>
      <c r="AS351" s="264"/>
      <c r="AT351" s="264"/>
      <c r="AU351" s="264"/>
      <c r="AV351" s="264"/>
      <c r="AW351" s="264"/>
      <c r="AX351" s="264"/>
      <c r="AY351" s="264"/>
      <c r="AZ351" s="264"/>
      <c r="BA351" s="264"/>
      <c r="BB351" s="264"/>
      <c r="BC351" s="264"/>
    </row>
    <row r="352" ht="14.25" customHeight="1">
      <c r="AE352" s="264"/>
      <c r="AF352" s="264"/>
      <c r="AG352" s="264"/>
      <c r="AH352" s="264"/>
      <c r="AI352" s="264"/>
      <c r="AJ352" s="264"/>
      <c r="AK352" s="264"/>
      <c r="AL352" s="264"/>
      <c r="AM352" s="264"/>
      <c r="AN352" s="264"/>
      <c r="AO352" s="264"/>
      <c r="AP352" s="264"/>
      <c r="AQ352" s="264"/>
      <c r="AR352" s="264"/>
      <c r="AS352" s="264"/>
      <c r="AT352" s="264"/>
      <c r="AU352" s="264"/>
      <c r="AV352" s="264"/>
      <c r="AW352" s="264"/>
      <c r="AX352" s="264"/>
      <c r="AY352" s="264"/>
      <c r="AZ352" s="264"/>
      <c r="BA352" s="264"/>
      <c r="BB352" s="264"/>
      <c r="BC352" s="264"/>
    </row>
    <row r="353" ht="14.25" customHeight="1"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R353" s="264"/>
      <c r="AS353" s="264"/>
      <c r="AT353" s="264"/>
      <c r="AU353" s="264"/>
      <c r="AV353" s="264"/>
      <c r="AW353" s="264"/>
      <c r="AX353" s="264"/>
      <c r="AY353" s="264"/>
      <c r="AZ353" s="264"/>
      <c r="BA353" s="264"/>
      <c r="BB353" s="264"/>
      <c r="BC353" s="264"/>
    </row>
    <row r="354" ht="14.25" customHeight="1"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R354" s="264"/>
      <c r="AS354" s="264"/>
      <c r="AT354" s="264"/>
      <c r="AU354" s="264"/>
      <c r="AV354" s="264"/>
      <c r="AW354" s="264"/>
      <c r="AX354" s="264"/>
      <c r="AY354" s="264"/>
      <c r="AZ354" s="264"/>
      <c r="BA354" s="264"/>
      <c r="BB354" s="264"/>
      <c r="BC354" s="264"/>
    </row>
    <row r="355" ht="14.25" customHeight="1"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R355" s="264"/>
      <c r="AS355" s="264"/>
      <c r="AT355" s="264"/>
      <c r="AU355" s="264"/>
      <c r="AV355" s="264"/>
      <c r="AW355" s="264"/>
      <c r="AX355" s="264"/>
      <c r="AY355" s="264"/>
      <c r="AZ355" s="264"/>
      <c r="BA355" s="264"/>
      <c r="BB355" s="264"/>
      <c r="BC355" s="264"/>
    </row>
    <row r="356" ht="14.25" customHeight="1"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R356" s="264"/>
      <c r="AS356" s="264"/>
      <c r="AT356" s="264"/>
      <c r="AU356" s="264"/>
      <c r="AV356" s="264"/>
      <c r="AW356" s="264"/>
      <c r="AX356" s="264"/>
      <c r="AY356" s="264"/>
      <c r="AZ356" s="264"/>
      <c r="BA356" s="264"/>
      <c r="BB356" s="264"/>
      <c r="BC356" s="264"/>
    </row>
    <row r="357" ht="14.25" customHeight="1"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R357" s="264"/>
      <c r="AS357" s="264"/>
      <c r="AT357" s="264"/>
      <c r="AU357" s="264"/>
      <c r="AV357" s="264"/>
      <c r="AW357" s="264"/>
      <c r="AX357" s="264"/>
      <c r="AY357" s="264"/>
      <c r="AZ357" s="264"/>
      <c r="BA357" s="264"/>
      <c r="BB357" s="264"/>
      <c r="BC357" s="264"/>
    </row>
    <row r="358" ht="14.25" customHeight="1"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R358" s="264"/>
      <c r="AS358" s="264"/>
      <c r="AT358" s="264"/>
      <c r="AU358" s="264"/>
      <c r="AV358" s="264"/>
      <c r="AW358" s="264"/>
      <c r="AX358" s="264"/>
      <c r="AY358" s="264"/>
      <c r="AZ358" s="264"/>
      <c r="BA358" s="264"/>
      <c r="BB358" s="264"/>
      <c r="BC358" s="264"/>
    </row>
    <row r="359" ht="14.25" customHeight="1"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4"/>
      <c r="AT359" s="264"/>
      <c r="AU359" s="264"/>
      <c r="AV359" s="264"/>
      <c r="AW359" s="264"/>
      <c r="AX359" s="264"/>
      <c r="AY359" s="264"/>
      <c r="AZ359" s="264"/>
      <c r="BA359" s="264"/>
      <c r="BB359" s="264"/>
      <c r="BC359" s="264"/>
    </row>
    <row r="360" ht="14.25" customHeight="1"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R360" s="264"/>
      <c r="AS360" s="264"/>
      <c r="AT360" s="264"/>
      <c r="AU360" s="264"/>
      <c r="AV360" s="264"/>
      <c r="AW360" s="264"/>
      <c r="AX360" s="264"/>
      <c r="AY360" s="264"/>
      <c r="AZ360" s="264"/>
      <c r="BA360" s="264"/>
      <c r="BB360" s="264"/>
      <c r="BC360" s="264"/>
    </row>
    <row r="361" ht="14.25" customHeight="1">
      <c r="AE361" s="264"/>
      <c r="AF361" s="264"/>
      <c r="AG361" s="264"/>
      <c r="AH361" s="264"/>
      <c r="AI361" s="264"/>
      <c r="AJ361" s="264"/>
      <c r="AK361" s="264"/>
      <c r="AL361" s="264"/>
      <c r="AM361" s="264"/>
      <c r="AN361" s="264"/>
      <c r="AO361" s="264"/>
      <c r="AP361" s="264"/>
      <c r="AQ361" s="264"/>
      <c r="AR361" s="264"/>
      <c r="AS361" s="264"/>
      <c r="AT361" s="264"/>
      <c r="AU361" s="264"/>
      <c r="AV361" s="264"/>
      <c r="AW361" s="264"/>
      <c r="AX361" s="264"/>
      <c r="AY361" s="264"/>
      <c r="AZ361" s="264"/>
      <c r="BA361" s="264"/>
      <c r="BB361" s="264"/>
      <c r="BC361" s="264"/>
    </row>
    <row r="362" ht="14.25" customHeight="1">
      <c r="AE362" s="264"/>
      <c r="AF362" s="264"/>
      <c r="AG362" s="264"/>
      <c r="AH362" s="264"/>
      <c r="AI362" s="264"/>
      <c r="AJ362" s="264"/>
      <c r="AK362" s="264"/>
      <c r="AL362" s="264"/>
      <c r="AM362" s="264"/>
      <c r="AN362" s="264"/>
      <c r="AO362" s="264"/>
      <c r="AP362" s="264"/>
      <c r="AQ362" s="264"/>
      <c r="AR362" s="264"/>
      <c r="AS362" s="264"/>
      <c r="AT362" s="264"/>
      <c r="AU362" s="264"/>
      <c r="AV362" s="264"/>
      <c r="AW362" s="264"/>
      <c r="AX362" s="264"/>
      <c r="AY362" s="264"/>
      <c r="AZ362" s="264"/>
      <c r="BA362" s="264"/>
      <c r="BB362" s="264"/>
      <c r="BC362" s="264"/>
    </row>
    <row r="363" ht="14.25" customHeight="1">
      <c r="AE363" s="264"/>
      <c r="AF363" s="264"/>
      <c r="AG363" s="264"/>
      <c r="AH363" s="264"/>
      <c r="AI363" s="264"/>
      <c r="AJ363" s="264"/>
      <c r="AK363" s="264"/>
      <c r="AL363" s="264"/>
      <c r="AM363" s="264"/>
      <c r="AN363" s="264"/>
      <c r="AO363" s="264"/>
      <c r="AP363" s="264"/>
      <c r="AQ363" s="264"/>
      <c r="AR363" s="264"/>
      <c r="AS363" s="264"/>
      <c r="AT363" s="264"/>
      <c r="AU363" s="264"/>
      <c r="AV363" s="264"/>
      <c r="AW363" s="264"/>
      <c r="AX363" s="264"/>
      <c r="AY363" s="264"/>
      <c r="AZ363" s="264"/>
      <c r="BA363" s="264"/>
      <c r="BB363" s="264"/>
      <c r="BC363" s="264"/>
    </row>
    <row r="364" ht="14.25" customHeight="1">
      <c r="AE364" s="264"/>
      <c r="AF364" s="264"/>
      <c r="AG364" s="264"/>
      <c r="AH364" s="264"/>
      <c r="AI364" s="264"/>
      <c r="AJ364" s="264"/>
      <c r="AK364" s="264"/>
      <c r="AL364" s="264"/>
      <c r="AM364" s="264"/>
      <c r="AN364" s="264"/>
      <c r="AO364" s="264"/>
      <c r="AP364" s="264"/>
      <c r="AQ364" s="264"/>
      <c r="AR364" s="264"/>
      <c r="AS364" s="264"/>
      <c r="AT364" s="264"/>
      <c r="AU364" s="264"/>
      <c r="AV364" s="264"/>
      <c r="AW364" s="264"/>
      <c r="AX364" s="264"/>
      <c r="AY364" s="264"/>
      <c r="AZ364" s="264"/>
      <c r="BA364" s="264"/>
      <c r="BB364" s="264"/>
      <c r="BC364" s="264"/>
    </row>
    <row r="365" ht="14.25" customHeight="1">
      <c r="AE365" s="264"/>
      <c r="AF365" s="264"/>
      <c r="AG365" s="264"/>
      <c r="AH365" s="264"/>
      <c r="AI365" s="264"/>
      <c r="AJ365" s="264"/>
      <c r="AK365" s="264"/>
      <c r="AL365" s="264"/>
      <c r="AM365" s="264"/>
      <c r="AN365" s="264"/>
      <c r="AO365" s="264"/>
      <c r="AP365" s="264"/>
      <c r="AQ365" s="264"/>
      <c r="AR365" s="264"/>
      <c r="AS365" s="264"/>
      <c r="AT365" s="264"/>
      <c r="AU365" s="264"/>
      <c r="AV365" s="264"/>
      <c r="AW365" s="264"/>
      <c r="AX365" s="264"/>
      <c r="AY365" s="264"/>
      <c r="AZ365" s="264"/>
      <c r="BA365" s="264"/>
      <c r="BB365" s="264"/>
      <c r="BC365" s="264"/>
    </row>
    <row r="366" ht="14.25" customHeight="1">
      <c r="AE366" s="264"/>
      <c r="AF366" s="264"/>
      <c r="AG366" s="264"/>
      <c r="AH366" s="264"/>
      <c r="AI366" s="264"/>
      <c r="AJ366" s="264"/>
      <c r="AK366" s="264"/>
      <c r="AL366" s="264"/>
      <c r="AM366" s="264"/>
      <c r="AN366" s="264"/>
      <c r="AO366" s="264"/>
      <c r="AP366" s="264"/>
      <c r="AQ366" s="264"/>
      <c r="AR366" s="264"/>
      <c r="AS366" s="264"/>
      <c r="AT366" s="264"/>
      <c r="AU366" s="264"/>
      <c r="AV366" s="264"/>
      <c r="AW366" s="264"/>
      <c r="AX366" s="264"/>
      <c r="AY366" s="264"/>
      <c r="AZ366" s="264"/>
      <c r="BA366" s="264"/>
      <c r="BB366" s="264"/>
      <c r="BC366" s="264"/>
    </row>
    <row r="367" ht="14.25" customHeight="1">
      <c r="AE367" s="264"/>
      <c r="AF367" s="264"/>
      <c r="AG367" s="264"/>
      <c r="AH367" s="264"/>
      <c r="AI367" s="264"/>
      <c r="AJ367" s="264"/>
      <c r="AK367" s="264"/>
      <c r="AL367" s="264"/>
      <c r="AM367" s="264"/>
      <c r="AN367" s="264"/>
      <c r="AO367" s="264"/>
      <c r="AP367" s="264"/>
      <c r="AQ367" s="264"/>
      <c r="AR367" s="264"/>
      <c r="AS367" s="264"/>
      <c r="AT367" s="264"/>
      <c r="AU367" s="264"/>
      <c r="AV367" s="264"/>
      <c r="AW367" s="264"/>
      <c r="AX367" s="264"/>
      <c r="AY367" s="264"/>
      <c r="AZ367" s="264"/>
      <c r="BA367" s="264"/>
      <c r="BB367" s="264"/>
      <c r="BC367" s="264"/>
    </row>
    <row r="368" ht="14.25" customHeight="1">
      <c r="AE368" s="264"/>
      <c r="AF368" s="264"/>
      <c r="AG368" s="264"/>
      <c r="AH368" s="264"/>
      <c r="AI368" s="264"/>
      <c r="AJ368" s="264"/>
      <c r="AK368" s="264"/>
      <c r="AL368" s="264"/>
      <c r="AM368" s="264"/>
      <c r="AN368" s="264"/>
      <c r="AO368" s="264"/>
      <c r="AP368" s="264"/>
      <c r="AQ368" s="264"/>
      <c r="AR368" s="264"/>
      <c r="AS368" s="264"/>
      <c r="AT368" s="264"/>
      <c r="AU368" s="264"/>
      <c r="AV368" s="264"/>
      <c r="AW368" s="264"/>
      <c r="AX368" s="264"/>
      <c r="AY368" s="264"/>
      <c r="AZ368" s="264"/>
      <c r="BA368" s="264"/>
      <c r="BB368" s="264"/>
      <c r="BC368" s="264"/>
    </row>
    <row r="369" ht="14.25" customHeight="1">
      <c r="AE369" s="264"/>
      <c r="AF369" s="264"/>
      <c r="AG369" s="264"/>
      <c r="AH369" s="264"/>
      <c r="AI369" s="264"/>
      <c r="AJ369" s="264"/>
      <c r="AK369" s="264"/>
      <c r="AL369" s="264"/>
      <c r="AM369" s="264"/>
      <c r="AN369" s="264"/>
      <c r="AO369" s="264"/>
      <c r="AP369" s="264"/>
      <c r="AQ369" s="264"/>
      <c r="AR369" s="264"/>
      <c r="AS369" s="264"/>
      <c r="AT369" s="264"/>
      <c r="AU369" s="264"/>
      <c r="AV369" s="264"/>
      <c r="AW369" s="264"/>
      <c r="AX369" s="264"/>
      <c r="AY369" s="264"/>
      <c r="AZ369" s="264"/>
      <c r="BA369" s="264"/>
      <c r="BB369" s="264"/>
      <c r="BC369" s="264"/>
    </row>
    <row r="370" ht="14.25" customHeight="1">
      <c r="AE370" s="264"/>
      <c r="AF370" s="264"/>
      <c r="AG370" s="264"/>
      <c r="AH370" s="264"/>
      <c r="AI370" s="264"/>
      <c r="AJ370" s="264"/>
      <c r="AK370" s="264"/>
      <c r="AL370" s="264"/>
      <c r="AM370" s="264"/>
      <c r="AN370" s="264"/>
      <c r="AO370" s="264"/>
      <c r="AP370" s="264"/>
      <c r="AQ370" s="264"/>
      <c r="AR370" s="264"/>
      <c r="AS370" s="264"/>
      <c r="AT370" s="264"/>
      <c r="AU370" s="264"/>
      <c r="AV370" s="264"/>
      <c r="AW370" s="264"/>
      <c r="AX370" s="264"/>
      <c r="AY370" s="264"/>
      <c r="AZ370" s="264"/>
      <c r="BA370" s="264"/>
      <c r="BB370" s="264"/>
      <c r="BC370" s="264"/>
    </row>
    <row r="371" ht="14.25" customHeight="1">
      <c r="AE371" s="264"/>
      <c r="AF371" s="264"/>
      <c r="AG371" s="264"/>
      <c r="AH371" s="264"/>
      <c r="AI371" s="264"/>
      <c r="AJ371" s="264"/>
      <c r="AK371" s="264"/>
      <c r="AL371" s="264"/>
      <c r="AM371" s="264"/>
      <c r="AN371" s="264"/>
      <c r="AO371" s="264"/>
      <c r="AP371" s="264"/>
      <c r="AQ371" s="264"/>
      <c r="AR371" s="264"/>
      <c r="AS371" s="264"/>
      <c r="AT371" s="264"/>
      <c r="AU371" s="264"/>
      <c r="AV371" s="264"/>
      <c r="AW371" s="264"/>
      <c r="AX371" s="264"/>
      <c r="AY371" s="264"/>
      <c r="AZ371" s="264"/>
      <c r="BA371" s="264"/>
      <c r="BB371" s="264"/>
      <c r="BC371" s="264"/>
    </row>
    <row r="372" ht="14.25" customHeight="1">
      <c r="AE372" s="264"/>
      <c r="AF372" s="264"/>
      <c r="AG372" s="264"/>
      <c r="AH372" s="264"/>
      <c r="AI372" s="264"/>
      <c r="AJ372" s="264"/>
      <c r="AK372" s="264"/>
      <c r="AL372" s="264"/>
      <c r="AM372" s="264"/>
      <c r="AN372" s="264"/>
      <c r="AO372" s="264"/>
      <c r="AP372" s="264"/>
      <c r="AQ372" s="264"/>
      <c r="AR372" s="264"/>
      <c r="AS372" s="264"/>
      <c r="AT372" s="264"/>
      <c r="AU372" s="264"/>
      <c r="AV372" s="264"/>
      <c r="AW372" s="264"/>
      <c r="AX372" s="264"/>
      <c r="AY372" s="264"/>
      <c r="AZ372" s="264"/>
      <c r="BA372" s="264"/>
      <c r="BB372" s="264"/>
      <c r="BC372" s="264"/>
    </row>
    <row r="373" ht="14.25" customHeight="1">
      <c r="AE373" s="264"/>
      <c r="AF373" s="264"/>
      <c r="AG373" s="264"/>
      <c r="AH373" s="264"/>
      <c r="AI373" s="264"/>
      <c r="AJ373" s="264"/>
      <c r="AK373" s="264"/>
      <c r="AL373" s="264"/>
      <c r="AM373" s="264"/>
      <c r="AN373" s="264"/>
      <c r="AO373" s="264"/>
      <c r="AP373" s="264"/>
      <c r="AQ373" s="264"/>
      <c r="AR373" s="264"/>
      <c r="AS373" s="264"/>
      <c r="AT373" s="264"/>
      <c r="AU373" s="264"/>
      <c r="AV373" s="264"/>
      <c r="AW373" s="264"/>
      <c r="AX373" s="264"/>
      <c r="AY373" s="264"/>
      <c r="AZ373" s="264"/>
      <c r="BA373" s="264"/>
      <c r="BB373" s="264"/>
      <c r="BC373" s="264"/>
    </row>
    <row r="374" ht="14.25" customHeight="1">
      <c r="AE374" s="264"/>
      <c r="AF374" s="264"/>
      <c r="AG374" s="264"/>
      <c r="AH374" s="264"/>
      <c r="AI374" s="264"/>
      <c r="AJ374" s="264"/>
      <c r="AK374" s="264"/>
      <c r="AL374" s="264"/>
      <c r="AM374" s="264"/>
      <c r="AN374" s="264"/>
      <c r="AO374" s="264"/>
      <c r="AP374" s="264"/>
      <c r="AQ374" s="264"/>
      <c r="AR374" s="264"/>
      <c r="AS374" s="264"/>
      <c r="AT374" s="264"/>
      <c r="AU374" s="264"/>
      <c r="AV374" s="264"/>
      <c r="AW374" s="264"/>
      <c r="AX374" s="264"/>
      <c r="AY374" s="264"/>
      <c r="AZ374" s="264"/>
      <c r="BA374" s="264"/>
      <c r="BB374" s="264"/>
      <c r="BC374" s="264"/>
    </row>
    <row r="375" ht="14.25" customHeight="1">
      <c r="AE375" s="264"/>
      <c r="AF375" s="264"/>
      <c r="AG375" s="264"/>
      <c r="AH375" s="264"/>
      <c r="AI375" s="264"/>
      <c r="AJ375" s="264"/>
      <c r="AK375" s="264"/>
      <c r="AL375" s="264"/>
      <c r="AM375" s="264"/>
      <c r="AN375" s="264"/>
      <c r="AO375" s="264"/>
      <c r="AP375" s="264"/>
      <c r="AQ375" s="264"/>
      <c r="AR375" s="264"/>
      <c r="AS375" s="264"/>
      <c r="AT375" s="264"/>
      <c r="AU375" s="264"/>
      <c r="AV375" s="264"/>
      <c r="AW375" s="264"/>
      <c r="AX375" s="264"/>
      <c r="AY375" s="264"/>
      <c r="AZ375" s="264"/>
      <c r="BA375" s="264"/>
      <c r="BB375" s="264"/>
      <c r="BC375" s="264"/>
    </row>
    <row r="376" ht="14.25" customHeight="1">
      <c r="AE376" s="264"/>
      <c r="AF376" s="264"/>
      <c r="AG376" s="264"/>
      <c r="AH376" s="264"/>
      <c r="AI376" s="264"/>
      <c r="AJ376" s="264"/>
      <c r="AK376" s="264"/>
      <c r="AL376" s="264"/>
      <c r="AM376" s="264"/>
      <c r="AN376" s="264"/>
      <c r="AO376" s="264"/>
      <c r="AP376" s="264"/>
      <c r="AQ376" s="264"/>
      <c r="AR376" s="264"/>
      <c r="AS376" s="264"/>
      <c r="AT376" s="264"/>
      <c r="AU376" s="264"/>
      <c r="AV376" s="264"/>
      <c r="AW376" s="264"/>
      <c r="AX376" s="264"/>
      <c r="AY376" s="264"/>
      <c r="AZ376" s="264"/>
      <c r="BA376" s="264"/>
      <c r="BB376" s="264"/>
      <c r="BC376" s="264"/>
    </row>
    <row r="377" ht="14.25" customHeight="1">
      <c r="AE377" s="264"/>
      <c r="AF377" s="264"/>
      <c r="AG377" s="264"/>
      <c r="AH377" s="264"/>
      <c r="AI377" s="264"/>
      <c r="AJ377" s="264"/>
      <c r="AK377" s="264"/>
      <c r="AL377" s="264"/>
      <c r="AM377" s="264"/>
      <c r="AN377" s="264"/>
      <c r="AO377" s="264"/>
      <c r="AP377" s="264"/>
      <c r="AQ377" s="264"/>
      <c r="AR377" s="264"/>
      <c r="AS377" s="264"/>
      <c r="AT377" s="264"/>
      <c r="AU377" s="264"/>
      <c r="AV377" s="264"/>
      <c r="AW377" s="264"/>
      <c r="AX377" s="264"/>
      <c r="AY377" s="264"/>
      <c r="AZ377" s="264"/>
      <c r="BA377" s="264"/>
      <c r="BB377" s="264"/>
      <c r="BC377" s="264"/>
    </row>
    <row r="378" ht="14.25" customHeight="1">
      <c r="AE378" s="264"/>
      <c r="AF378" s="264"/>
      <c r="AG378" s="264"/>
      <c r="AH378" s="264"/>
      <c r="AI378" s="264"/>
      <c r="AJ378" s="264"/>
      <c r="AK378" s="264"/>
      <c r="AL378" s="264"/>
      <c r="AM378" s="264"/>
      <c r="AN378" s="264"/>
      <c r="AO378" s="264"/>
      <c r="AP378" s="264"/>
      <c r="AQ378" s="264"/>
      <c r="AR378" s="264"/>
      <c r="AS378" s="264"/>
      <c r="AT378" s="264"/>
      <c r="AU378" s="264"/>
      <c r="AV378" s="264"/>
      <c r="AW378" s="264"/>
      <c r="AX378" s="264"/>
      <c r="AY378" s="264"/>
      <c r="AZ378" s="264"/>
      <c r="BA378" s="264"/>
      <c r="BB378" s="264"/>
      <c r="BC378" s="264"/>
    </row>
    <row r="379" ht="14.25" customHeight="1">
      <c r="AE379" s="264"/>
      <c r="AF379" s="264"/>
      <c r="AG379" s="264"/>
      <c r="AH379" s="264"/>
      <c r="AI379" s="264"/>
      <c r="AJ379" s="264"/>
      <c r="AK379" s="264"/>
      <c r="AL379" s="264"/>
      <c r="AM379" s="264"/>
      <c r="AN379" s="264"/>
      <c r="AO379" s="264"/>
      <c r="AP379" s="264"/>
      <c r="AQ379" s="264"/>
      <c r="AR379" s="264"/>
      <c r="AS379" s="264"/>
      <c r="AT379" s="264"/>
      <c r="AU379" s="264"/>
      <c r="AV379" s="264"/>
      <c r="AW379" s="264"/>
      <c r="AX379" s="264"/>
      <c r="AY379" s="264"/>
      <c r="AZ379" s="264"/>
      <c r="BA379" s="264"/>
      <c r="BB379" s="264"/>
      <c r="BC379" s="264"/>
    </row>
    <row r="380" ht="14.25" customHeight="1">
      <c r="AE380" s="264"/>
      <c r="AF380" s="264"/>
      <c r="AG380" s="264"/>
      <c r="AH380" s="264"/>
      <c r="AI380" s="264"/>
      <c r="AJ380" s="264"/>
      <c r="AK380" s="264"/>
      <c r="AL380" s="264"/>
      <c r="AM380" s="264"/>
      <c r="AN380" s="264"/>
      <c r="AO380" s="264"/>
      <c r="AP380" s="264"/>
      <c r="AQ380" s="264"/>
      <c r="AR380" s="264"/>
      <c r="AS380" s="264"/>
      <c r="AT380" s="264"/>
      <c r="AU380" s="264"/>
      <c r="AV380" s="264"/>
      <c r="AW380" s="264"/>
      <c r="AX380" s="264"/>
      <c r="AY380" s="264"/>
      <c r="AZ380" s="264"/>
      <c r="BA380" s="264"/>
      <c r="BB380" s="264"/>
      <c r="BC380" s="264"/>
    </row>
    <row r="381" ht="14.25" customHeight="1">
      <c r="AE381" s="264"/>
      <c r="AF381" s="264"/>
      <c r="AG381" s="264"/>
      <c r="AH381" s="264"/>
      <c r="AI381" s="264"/>
      <c r="AJ381" s="264"/>
      <c r="AK381" s="264"/>
      <c r="AL381" s="264"/>
      <c r="AM381" s="264"/>
      <c r="AN381" s="264"/>
      <c r="AO381" s="264"/>
      <c r="AP381" s="264"/>
      <c r="AQ381" s="264"/>
      <c r="AR381" s="264"/>
      <c r="AS381" s="264"/>
      <c r="AT381" s="264"/>
      <c r="AU381" s="264"/>
      <c r="AV381" s="264"/>
      <c r="AW381" s="264"/>
      <c r="AX381" s="264"/>
      <c r="AY381" s="264"/>
      <c r="AZ381" s="264"/>
      <c r="BA381" s="264"/>
      <c r="BB381" s="264"/>
      <c r="BC381" s="264"/>
    </row>
    <row r="382" ht="14.25" customHeight="1">
      <c r="AE382" s="264"/>
      <c r="AF382" s="264"/>
      <c r="AG382" s="264"/>
      <c r="AH382" s="264"/>
      <c r="AI382" s="264"/>
      <c r="AJ382" s="264"/>
      <c r="AK382" s="264"/>
      <c r="AL382" s="264"/>
      <c r="AM382" s="264"/>
      <c r="AN382" s="264"/>
      <c r="AO382" s="264"/>
      <c r="AP382" s="264"/>
      <c r="AQ382" s="264"/>
      <c r="AR382" s="264"/>
      <c r="AS382" s="264"/>
      <c r="AT382" s="264"/>
      <c r="AU382" s="264"/>
      <c r="AV382" s="264"/>
      <c r="AW382" s="264"/>
      <c r="AX382" s="264"/>
      <c r="AY382" s="264"/>
      <c r="AZ382" s="264"/>
      <c r="BA382" s="264"/>
      <c r="BB382" s="264"/>
      <c r="BC382" s="264"/>
    </row>
    <row r="383" ht="14.25" customHeight="1">
      <c r="AE383" s="264"/>
      <c r="AF383" s="264"/>
      <c r="AG383" s="264"/>
      <c r="AH383" s="264"/>
      <c r="AI383" s="264"/>
      <c r="AJ383" s="264"/>
      <c r="AK383" s="264"/>
      <c r="AL383" s="264"/>
      <c r="AM383" s="264"/>
      <c r="AN383" s="264"/>
      <c r="AO383" s="264"/>
      <c r="AP383" s="264"/>
      <c r="AQ383" s="264"/>
      <c r="AR383" s="264"/>
      <c r="AS383" s="264"/>
      <c r="AT383" s="264"/>
      <c r="AU383" s="264"/>
      <c r="AV383" s="264"/>
      <c r="AW383" s="264"/>
      <c r="AX383" s="264"/>
      <c r="AY383" s="264"/>
      <c r="AZ383" s="264"/>
      <c r="BA383" s="264"/>
      <c r="BB383" s="264"/>
      <c r="BC383" s="264"/>
    </row>
    <row r="384" ht="14.25" customHeight="1">
      <c r="AE384" s="264"/>
      <c r="AF384" s="264"/>
      <c r="AG384" s="264"/>
      <c r="AH384" s="264"/>
      <c r="AI384" s="264"/>
      <c r="AJ384" s="264"/>
      <c r="AK384" s="264"/>
      <c r="AL384" s="264"/>
      <c r="AM384" s="264"/>
      <c r="AN384" s="264"/>
      <c r="AO384" s="264"/>
      <c r="AP384" s="264"/>
      <c r="AQ384" s="264"/>
      <c r="AR384" s="264"/>
      <c r="AS384" s="264"/>
      <c r="AT384" s="264"/>
      <c r="AU384" s="264"/>
      <c r="AV384" s="264"/>
      <c r="AW384" s="264"/>
      <c r="AX384" s="264"/>
      <c r="AY384" s="264"/>
      <c r="AZ384" s="264"/>
      <c r="BA384" s="264"/>
      <c r="BB384" s="264"/>
      <c r="BC384" s="264"/>
    </row>
    <row r="385" ht="14.25" customHeight="1">
      <c r="AE385" s="264"/>
      <c r="AF385" s="264"/>
      <c r="AG385" s="264"/>
      <c r="AH385" s="264"/>
      <c r="AI385" s="264"/>
      <c r="AJ385" s="264"/>
      <c r="AK385" s="264"/>
      <c r="AL385" s="264"/>
      <c r="AM385" s="264"/>
      <c r="AN385" s="264"/>
      <c r="AO385" s="264"/>
      <c r="AP385" s="264"/>
      <c r="AQ385" s="264"/>
      <c r="AR385" s="264"/>
      <c r="AS385" s="264"/>
      <c r="AT385" s="264"/>
      <c r="AU385" s="264"/>
      <c r="AV385" s="264"/>
      <c r="AW385" s="264"/>
      <c r="AX385" s="264"/>
      <c r="AY385" s="264"/>
      <c r="AZ385" s="264"/>
      <c r="BA385" s="264"/>
      <c r="BB385" s="264"/>
      <c r="BC385" s="264"/>
    </row>
    <row r="386" ht="14.25" customHeight="1">
      <c r="AE386" s="264"/>
      <c r="AF386" s="264"/>
      <c r="AG386" s="264"/>
      <c r="AH386" s="264"/>
      <c r="AI386" s="264"/>
      <c r="AJ386" s="264"/>
      <c r="AK386" s="264"/>
      <c r="AL386" s="264"/>
      <c r="AM386" s="264"/>
      <c r="AN386" s="264"/>
      <c r="AO386" s="264"/>
      <c r="AP386" s="264"/>
      <c r="AQ386" s="264"/>
      <c r="AR386" s="264"/>
      <c r="AS386" s="264"/>
      <c r="AT386" s="264"/>
      <c r="AU386" s="264"/>
      <c r="AV386" s="264"/>
      <c r="AW386" s="264"/>
      <c r="AX386" s="264"/>
      <c r="AY386" s="264"/>
      <c r="AZ386" s="264"/>
      <c r="BA386" s="264"/>
      <c r="BB386" s="264"/>
      <c r="BC386" s="264"/>
    </row>
    <row r="387" ht="14.25" customHeight="1">
      <c r="AE387" s="264"/>
      <c r="AF387" s="264"/>
      <c r="AG387" s="264"/>
      <c r="AH387" s="264"/>
      <c r="AI387" s="264"/>
      <c r="AJ387" s="264"/>
      <c r="AK387" s="264"/>
      <c r="AL387" s="264"/>
      <c r="AM387" s="264"/>
      <c r="AN387" s="264"/>
      <c r="AO387" s="264"/>
      <c r="AP387" s="264"/>
      <c r="AQ387" s="264"/>
      <c r="AR387" s="264"/>
      <c r="AS387" s="264"/>
      <c r="AT387" s="264"/>
      <c r="AU387" s="264"/>
      <c r="AV387" s="264"/>
      <c r="AW387" s="264"/>
      <c r="AX387" s="264"/>
      <c r="AY387" s="264"/>
      <c r="AZ387" s="264"/>
      <c r="BA387" s="264"/>
      <c r="BB387" s="264"/>
      <c r="BC387" s="264"/>
    </row>
    <row r="388" ht="14.25" customHeight="1">
      <c r="AE388" s="264"/>
      <c r="AF388" s="264"/>
      <c r="AG388" s="264"/>
      <c r="AH388" s="264"/>
      <c r="AI388" s="264"/>
      <c r="AJ388" s="264"/>
      <c r="AK388" s="264"/>
      <c r="AL388" s="264"/>
      <c r="AM388" s="264"/>
      <c r="AN388" s="264"/>
      <c r="AO388" s="264"/>
      <c r="AP388" s="264"/>
      <c r="AQ388" s="264"/>
      <c r="AR388" s="264"/>
      <c r="AS388" s="264"/>
      <c r="AT388" s="264"/>
      <c r="AU388" s="264"/>
      <c r="AV388" s="264"/>
      <c r="AW388" s="264"/>
      <c r="AX388" s="264"/>
      <c r="AY388" s="264"/>
      <c r="AZ388" s="264"/>
      <c r="BA388" s="264"/>
      <c r="BB388" s="264"/>
      <c r="BC388" s="264"/>
    </row>
    <row r="389" ht="14.25" customHeight="1">
      <c r="AE389" s="264"/>
      <c r="AF389" s="264"/>
      <c r="AG389" s="264"/>
      <c r="AH389" s="264"/>
      <c r="AI389" s="264"/>
      <c r="AJ389" s="264"/>
      <c r="AK389" s="264"/>
      <c r="AL389" s="264"/>
      <c r="AM389" s="264"/>
      <c r="AN389" s="264"/>
      <c r="AO389" s="264"/>
      <c r="AP389" s="264"/>
      <c r="AQ389" s="264"/>
      <c r="AR389" s="264"/>
      <c r="AS389" s="264"/>
      <c r="AT389" s="264"/>
      <c r="AU389" s="264"/>
      <c r="AV389" s="264"/>
      <c r="AW389" s="264"/>
      <c r="AX389" s="264"/>
      <c r="AY389" s="264"/>
      <c r="AZ389" s="264"/>
      <c r="BA389" s="264"/>
      <c r="BB389" s="264"/>
      <c r="BC389" s="264"/>
    </row>
    <row r="390" ht="14.25" customHeight="1">
      <c r="AE390" s="264"/>
      <c r="AF390" s="264"/>
      <c r="AG390" s="264"/>
      <c r="AH390" s="264"/>
      <c r="AI390" s="264"/>
      <c r="AJ390" s="264"/>
      <c r="AK390" s="264"/>
      <c r="AL390" s="264"/>
      <c r="AM390" s="264"/>
      <c r="AN390" s="264"/>
      <c r="AO390" s="264"/>
      <c r="AP390" s="264"/>
      <c r="AQ390" s="264"/>
      <c r="AR390" s="264"/>
      <c r="AS390" s="264"/>
      <c r="AT390" s="264"/>
      <c r="AU390" s="264"/>
      <c r="AV390" s="264"/>
      <c r="AW390" s="264"/>
      <c r="AX390" s="264"/>
      <c r="AY390" s="264"/>
      <c r="AZ390" s="264"/>
      <c r="BA390" s="264"/>
      <c r="BB390" s="264"/>
      <c r="BC390" s="264"/>
    </row>
    <row r="391" ht="14.25" customHeight="1">
      <c r="AE391" s="264"/>
      <c r="AF391" s="264"/>
      <c r="AG391" s="264"/>
      <c r="AH391" s="264"/>
      <c r="AI391" s="264"/>
      <c r="AJ391" s="264"/>
      <c r="AK391" s="264"/>
      <c r="AL391" s="264"/>
      <c r="AM391" s="264"/>
      <c r="AN391" s="264"/>
      <c r="AO391" s="264"/>
      <c r="AP391" s="264"/>
      <c r="AQ391" s="264"/>
      <c r="AR391" s="264"/>
      <c r="AS391" s="264"/>
      <c r="AT391" s="264"/>
      <c r="AU391" s="264"/>
      <c r="AV391" s="264"/>
      <c r="AW391" s="264"/>
      <c r="AX391" s="264"/>
      <c r="AY391" s="264"/>
      <c r="AZ391" s="264"/>
      <c r="BA391" s="264"/>
      <c r="BB391" s="264"/>
      <c r="BC391" s="264"/>
    </row>
    <row r="392" ht="14.25" customHeight="1">
      <c r="AE392" s="264"/>
      <c r="AF392" s="264"/>
      <c r="AG392" s="264"/>
      <c r="AH392" s="264"/>
      <c r="AI392" s="264"/>
      <c r="AJ392" s="264"/>
      <c r="AK392" s="264"/>
      <c r="AL392" s="264"/>
      <c r="AM392" s="264"/>
      <c r="AN392" s="264"/>
      <c r="AO392" s="264"/>
      <c r="AP392" s="264"/>
      <c r="AQ392" s="264"/>
      <c r="AR392" s="264"/>
      <c r="AS392" s="264"/>
      <c r="AT392" s="264"/>
      <c r="AU392" s="264"/>
      <c r="AV392" s="264"/>
      <c r="AW392" s="264"/>
      <c r="AX392" s="264"/>
      <c r="AY392" s="264"/>
      <c r="AZ392" s="264"/>
      <c r="BA392" s="264"/>
      <c r="BB392" s="264"/>
      <c r="BC392" s="264"/>
    </row>
    <row r="393" ht="14.25" customHeight="1">
      <c r="AE393" s="264"/>
      <c r="AF393" s="264"/>
      <c r="AG393" s="264"/>
      <c r="AH393" s="264"/>
      <c r="AI393" s="264"/>
      <c r="AJ393" s="264"/>
      <c r="AK393" s="264"/>
      <c r="AL393" s="264"/>
      <c r="AM393" s="264"/>
      <c r="AN393" s="264"/>
      <c r="AO393" s="264"/>
      <c r="AP393" s="264"/>
      <c r="AQ393" s="264"/>
      <c r="AR393" s="264"/>
      <c r="AS393" s="264"/>
      <c r="AT393" s="264"/>
      <c r="AU393" s="264"/>
      <c r="AV393" s="264"/>
      <c r="AW393" s="264"/>
      <c r="AX393" s="264"/>
      <c r="AY393" s="264"/>
      <c r="AZ393" s="264"/>
      <c r="BA393" s="264"/>
      <c r="BB393" s="264"/>
      <c r="BC393" s="264"/>
    </row>
    <row r="394" ht="14.25" customHeight="1">
      <c r="AE394" s="264"/>
      <c r="AF394" s="264"/>
      <c r="AG394" s="264"/>
      <c r="AH394" s="264"/>
      <c r="AI394" s="264"/>
      <c r="AJ394" s="264"/>
      <c r="AK394" s="264"/>
      <c r="AL394" s="264"/>
      <c r="AM394" s="264"/>
      <c r="AN394" s="264"/>
      <c r="AO394" s="264"/>
      <c r="AP394" s="264"/>
      <c r="AQ394" s="264"/>
      <c r="AR394" s="264"/>
      <c r="AS394" s="264"/>
      <c r="AT394" s="264"/>
      <c r="AU394" s="264"/>
      <c r="AV394" s="264"/>
      <c r="AW394" s="264"/>
      <c r="AX394" s="264"/>
      <c r="AY394" s="264"/>
      <c r="AZ394" s="264"/>
      <c r="BA394" s="264"/>
      <c r="BB394" s="264"/>
      <c r="BC394" s="264"/>
    </row>
    <row r="395" ht="14.25" customHeight="1">
      <c r="AE395" s="264"/>
      <c r="AF395" s="264"/>
      <c r="AG395" s="264"/>
      <c r="AH395" s="264"/>
      <c r="AI395" s="264"/>
      <c r="AJ395" s="264"/>
      <c r="AK395" s="264"/>
      <c r="AL395" s="264"/>
      <c r="AM395" s="264"/>
      <c r="AN395" s="264"/>
      <c r="AO395" s="264"/>
      <c r="AP395" s="264"/>
      <c r="AQ395" s="264"/>
      <c r="AR395" s="264"/>
      <c r="AS395" s="264"/>
      <c r="AT395" s="264"/>
      <c r="AU395" s="264"/>
      <c r="AV395" s="264"/>
      <c r="AW395" s="264"/>
      <c r="AX395" s="264"/>
      <c r="AY395" s="264"/>
      <c r="AZ395" s="264"/>
      <c r="BA395" s="264"/>
      <c r="BB395" s="264"/>
      <c r="BC395" s="264"/>
    </row>
    <row r="396" ht="14.25" customHeight="1">
      <c r="AE396" s="264"/>
      <c r="AF396" s="264"/>
      <c r="AG396" s="264"/>
      <c r="AH396" s="264"/>
      <c r="AI396" s="264"/>
      <c r="AJ396" s="264"/>
      <c r="AK396" s="264"/>
      <c r="AL396" s="264"/>
      <c r="AM396" s="264"/>
      <c r="AN396" s="264"/>
      <c r="AO396" s="264"/>
      <c r="AP396" s="264"/>
      <c r="AQ396" s="264"/>
      <c r="AR396" s="264"/>
      <c r="AS396" s="264"/>
      <c r="AT396" s="264"/>
      <c r="AU396" s="264"/>
      <c r="AV396" s="264"/>
      <c r="AW396" s="264"/>
      <c r="AX396" s="264"/>
      <c r="AY396" s="264"/>
      <c r="AZ396" s="264"/>
      <c r="BA396" s="264"/>
      <c r="BB396" s="264"/>
      <c r="BC396" s="264"/>
    </row>
    <row r="397" ht="14.25" customHeight="1">
      <c r="AE397" s="264"/>
      <c r="AF397" s="264"/>
      <c r="AG397" s="264"/>
      <c r="AH397" s="264"/>
      <c r="AI397" s="264"/>
      <c r="AJ397" s="264"/>
      <c r="AK397" s="264"/>
      <c r="AL397" s="264"/>
      <c r="AM397" s="264"/>
      <c r="AN397" s="264"/>
      <c r="AO397" s="264"/>
      <c r="AP397" s="264"/>
      <c r="AQ397" s="264"/>
      <c r="AR397" s="264"/>
      <c r="AS397" s="264"/>
      <c r="AT397" s="264"/>
      <c r="AU397" s="264"/>
      <c r="AV397" s="264"/>
      <c r="AW397" s="264"/>
      <c r="AX397" s="264"/>
      <c r="AY397" s="264"/>
      <c r="AZ397" s="264"/>
      <c r="BA397" s="264"/>
      <c r="BB397" s="264"/>
      <c r="BC397" s="264"/>
    </row>
    <row r="398" ht="14.25" customHeight="1">
      <c r="AE398" s="264"/>
      <c r="AF398" s="264"/>
      <c r="AG398" s="264"/>
      <c r="AH398" s="264"/>
      <c r="AI398" s="264"/>
      <c r="AJ398" s="264"/>
      <c r="AK398" s="264"/>
      <c r="AL398" s="264"/>
      <c r="AM398" s="264"/>
      <c r="AN398" s="264"/>
      <c r="AO398" s="264"/>
      <c r="AP398" s="264"/>
      <c r="AQ398" s="264"/>
      <c r="AR398" s="264"/>
      <c r="AS398" s="264"/>
      <c r="AT398" s="264"/>
      <c r="AU398" s="264"/>
      <c r="AV398" s="264"/>
      <c r="AW398" s="264"/>
      <c r="AX398" s="264"/>
      <c r="AY398" s="264"/>
      <c r="AZ398" s="264"/>
      <c r="BA398" s="264"/>
      <c r="BB398" s="264"/>
      <c r="BC398" s="264"/>
    </row>
    <row r="399" ht="14.25" customHeight="1">
      <c r="AE399" s="264"/>
      <c r="AF399" s="264"/>
      <c r="AG399" s="264"/>
      <c r="AH399" s="264"/>
      <c r="AI399" s="264"/>
      <c r="AJ399" s="264"/>
      <c r="AK399" s="264"/>
      <c r="AL399" s="264"/>
      <c r="AM399" s="264"/>
      <c r="AN399" s="264"/>
      <c r="AO399" s="264"/>
      <c r="AP399" s="264"/>
      <c r="AQ399" s="264"/>
      <c r="AR399" s="264"/>
      <c r="AS399" s="264"/>
      <c r="AT399" s="264"/>
      <c r="AU399" s="264"/>
      <c r="AV399" s="264"/>
      <c r="AW399" s="264"/>
      <c r="AX399" s="264"/>
      <c r="AY399" s="264"/>
      <c r="AZ399" s="264"/>
      <c r="BA399" s="264"/>
      <c r="BB399" s="264"/>
      <c r="BC399" s="264"/>
    </row>
    <row r="400" ht="14.25" customHeight="1">
      <c r="AE400" s="264"/>
      <c r="AF400" s="264"/>
      <c r="AG400" s="264"/>
      <c r="AH400" s="264"/>
      <c r="AI400" s="264"/>
      <c r="AJ400" s="264"/>
      <c r="AK400" s="264"/>
      <c r="AL400" s="264"/>
      <c r="AM400" s="264"/>
      <c r="AN400" s="264"/>
      <c r="AO400" s="264"/>
      <c r="AP400" s="264"/>
      <c r="AQ400" s="264"/>
      <c r="AR400" s="264"/>
      <c r="AS400" s="264"/>
      <c r="AT400" s="264"/>
      <c r="AU400" s="264"/>
      <c r="AV400" s="264"/>
      <c r="AW400" s="264"/>
      <c r="AX400" s="264"/>
      <c r="AY400" s="264"/>
      <c r="AZ400" s="264"/>
      <c r="BA400" s="264"/>
      <c r="BB400" s="264"/>
      <c r="BC400" s="264"/>
    </row>
    <row r="401" ht="14.25" customHeight="1">
      <c r="AE401" s="264"/>
      <c r="AF401" s="264"/>
      <c r="AG401" s="264"/>
      <c r="AH401" s="264"/>
      <c r="AI401" s="264"/>
      <c r="AJ401" s="264"/>
      <c r="AK401" s="264"/>
      <c r="AL401" s="264"/>
      <c r="AM401" s="264"/>
      <c r="AN401" s="264"/>
      <c r="AO401" s="264"/>
      <c r="AP401" s="264"/>
      <c r="AQ401" s="264"/>
      <c r="AR401" s="264"/>
      <c r="AS401" s="264"/>
      <c r="AT401" s="264"/>
      <c r="AU401" s="264"/>
      <c r="AV401" s="264"/>
      <c r="AW401" s="264"/>
      <c r="AX401" s="264"/>
      <c r="AY401" s="264"/>
      <c r="AZ401" s="264"/>
      <c r="BA401" s="264"/>
      <c r="BB401" s="264"/>
      <c r="BC401" s="264"/>
    </row>
    <row r="402" ht="14.25" customHeight="1">
      <c r="AE402" s="264"/>
      <c r="AF402" s="264"/>
      <c r="AG402" s="264"/>
      <c r="AH402" s="264"/>
      <c r="AI402" s="264"/>
      <c r="AJ402" s="264"/>
      <c r="AK402" s="264"/>
      <c r="AL402" s="264"/>
      <c r="AM402" s="264"/>
      <c r="AN402" s="264"/>
      <c r="AO402" s="264"/>
      <c r="AP402" s="264"/>
      <c r="AQ402" s="264"/>
      <c r="AR402" s="264"/>
      <c r="AS402" s="264"/>
      <c r="AT402" s="264"/>
      <c r="AU402" s="264"/>
      <c r="AV402" s="264"/>
      <c r="AW402" s="264"/>
      <c r="AX402" s="264"/>
      <c r="AY402" s="264"/>
      <c r="AZ402" s="264"/>
      <c r="BA402" s="264"/>
      <c r="BB402" s="264"/>
      <c r="BC402" s="264"/>
    </row>
    <row r="403" ht="14.25" customHeight="1">
      <c r="AE403" s="264"/>
      <c r="AF403" s="264"/>
      <c r="AG403" s="264"/>
      <c r="AH403" s="264"/>
      <c r="AI403" s="264"/>
      <c r="AJ403" s="264"/>
      <c r="AK403" s="264"/>
      <c r="AL403" s="264"/>
      <c r="AM403" s="264"/>
      <c r="AN403" s="264"/>
      <c r="AO403" s="264"/>
      <c r="AP403" s="264"/>
      <c r="AQ403" s="264"/>
      <c r="AR403" s="264"/>
      <c r="AS403" s="264"/>
      <c r="AT403" s="264"/>
      <c r="AU403" s="264"/>
      <c r="AV403" s="264"/>
      <c r="AW403" s="264"/>
      <c r="AX403" s="264"/>
      <c r="AY403" s="264"/>
      <c r="AZ403" s="264"/>
      <c r="BA403" s="264"/>
      <c r="BB403" s="264"/>
      <c r="BC403" s="264"/>
    </row>
    <row r="404" ht="14.25" customHeight="1">
      <c r="AE404" s="264"/>
      <c r="AF404" s="264"/>
      <c r="AG404" s="264"/>
      <c r="AH404" s="264"/>
      <c r="AI404" s="264"/>
      <c r="AJ404" s="264"/>
      <c r="AK404" s="264"/>
      <c r="AL404" s="264"/>
      <c r="AM404" s="264"/>
      <c r="AN404" s="264"/>
      <c r="AO404" s="264"/>
      <c r="AP404" s="264"/>
      <c r="AQ404" s="264"/>
      <c r="AR404" s="264"/>
      <c r="AS404" s="264"/>
      <c r="AT404" s="264"/>
      <c r="AU404" s="264"/>
      <c r="AV404" s="264"/>
      <c r="AW404" s="264"/>
      <c r="AX404" s="264"/>
      <c r="AY404" s="264"/>
      <c r="AZ404" s="264"/>
      <c r="BA404" s="264"/>
      <c r="BB404" s="264"/>
      <c r="BC404" s="264"/>
    </row>
    <row r="405" ht="14.25" customHeight="1">
      <c r="AE405" s="264"/>
      <c r="AF405" s="264"/>
      <c r="AG405" s="264"/>
      <c r="AH405" s="264"/>
      <c r="AI405" s="264"/>
      <c r="AJ405" s="264"/>
      <c r="AK405" s="264"/>
      <c r="AL405" s="264"/>
      <c r="AM405" s="264"/>
      <c r="AN405" s="264"/>
      <c r="AO405" s="264"/>
      <c r="AP405" s="264"/>
      <c r="AQ405" s="264"/>
      <c r="AR405" s="264"/>
      <c r="AS405" s="264"/>
      <c r="AT405" s="264"/>
      <c r="AU405" s="264"/>
      <c r="AV405" s="264"/>
      <c r="AW405" s="264"/>
      <c r="AX405" s="264"/>
      <c r="AY405" s="264"/>
      <c r="AZ405" s="264"/>
      <c r="BA405" s="264"/>
      <c r="BB405" s="264"/>
      <c r="BC405" s="264"/>
    </row>
    <row r="406" ht="14.25" customHeight="1">
      <c r="AE406" s="264"/>
      <c r="AF406" s="264"/>
      <c r="AG406" s="264"/>
      <c r="AH406" s="264"/>
      <c r="AI406" s="264"/>
      <c r="AJ406" s="264"/>
      <c r="AK406" s="264"/>
      <c r="AL406" s="264"/>
      <c r="AM406" s="264"/>
      <c r="AN406" s="264"/>
      <c r="AO406" s="264"/>
      <c r="AP406" s="264"/>
      <c r="AQ406" s="264"/>
      <c r="AR406" s="264"/>
      <c r="AS406" s="264"/>
      <c r="AT406" s="264"/>
      <c r="AU406" s="264"/>
      <c r="AV406" s="264"/>
      <c r="AW406" s="264"/>
      <c r="AX406" s="264"/>
      <c r="AY406" s="264"/>
      <c r="AZ406" s="264"/>
      <c r="BA406" s="264"/>
      <c r="BB406" s="264"/>
      <c r="BC406" s="264"/>
    </row>
    <row r="407" ht="14.25" customHeight="1">
      <c r="AE407" s="264"/>
      <c r="AF407" s="264"/>
      <c r="AG407" s="264"/>
      <c r="AH407" s="264"/>
      <c r="AI407" s="264"/>
      <c r="AJ407" s="264"/>
      <c r="AK407" s="264"/>
      <c r="AL407" s="264"/>
      <c r="AM407" s="264"/>
      <c r="AN407" s="264"/>
      <c r="AO407" s="264"/>
      <c r="AP407" s="264"/>
      <c r="AQ407" s="264"/>
      <c r="AR407" s="264"/>
      <c r="AS407" s="264"/>
      <c r="AT407" s="264"/>
      <c r="AU407" s="264"/>
      <c r="AV407" s="264"/>
      <c r="AW407" s="264"/>
      <c r="AX407" s="264"/>
      <c r="AY407" s="264"/>
      <c r="AZ407" s="264"/>
      <c r="BA407" s="264"/>
      <c r="BB407" s="264"/>
      <c r="BC407" s="264"/>
    </row>
    <row r="408" ht="14.25" customHeight="1">
      <c r="AE408" s="264"/>
      <c r="AF408" s="264"/>
      <c r="AG408" s="264"/>
      <c r="AH408" s="264"/>
      <c r="AI408" s="264"/>
      <c r="AJ408" s="264"/>
      <c r="AK408" s="264"/>
      <c r="AL408" s="264"/>
      <c r="AM408" s="264"/>
      <c r="AN408" s="264"/>
      <c r="AO408" s="264"/>
      <c r="AP408" s="264"/>
      <c r="AQ408" s="264"/>
      <c r="AR408" s="264"/>
      <c r="AS408" s="264"/>
      <c r="AT408" s="264"/>
      <c r="AU408" s="264"/>
      <c r="AV408" s="264"/>
      <c r="AW408" s="264"/>
      <c r="AX408" s="264"/>
      <c r="AY408" s="264"/>
      <c r="AZ408" s="264"/>
      <c r="BA408" s="264"/>
      <c r="BB408" s="264"/>
      <c r="BC408" s="264"/>
    </row>
    <row r="409" ht="14.25" customHeight="1">
      <c r="AE409" s="264"/>
      <c r="AF409" s="264"/>
      <c r="AG409" s="264"/>
      <c r="AH409" s="264"/>
      <c r="AI409" s="264"/>
      <c r="AJ409" s="264"/>
      <c r="AK409" s="264"/>
      <c r="AL409" s="264"/>
      <c r="AM409" s="264"/>
      <c r="AN409" s="264"/>
      <c r="AO409" s="264"/>
      <c r="AP409" s="264"/>
      <c r="AQ409" s="264"/>
      <c r="AR409" s="264"/>
      <c r="AS409" s="264"/>
      <c r="AT409" s="264"/>
      <c r="AU409" s="264"/>
      <c r="AV409" s="264"/>
      <c r="AW409" s="264"/>
      <c r="AX409" s="264"/>
      <c r="AY409" s="264"/>
      <c r="AZ409" s="264"/>
      <c r="BA409" s="264"/>
      <c r="BB409" s="264"/>
      <c r="BC409" s="264"/>
    </row>
    <row r="410" ht="14.25" customHeight="1">
      <c r="AE410" s="264"/>
      <c r="AF410" s="264"/>
      <c r="AG410" s="264"/>
      <c r="AH410" s="264"/>
      <c r="AI410" s="264"/>
      <c r="AJ410" s="264"/>
      <c r="AK410" s="264"/>
      <c r="AL410" s="264"/>
      <c r="AM410" s="264"/>
      <c r="AN410" s="264"/>
      <c r="AO410" s="264"/>
      <c r="AP410" s="264"/>
      <c r="AQ410" s="264"/>
      <c r="AR410" s="264"/>
      <c r="AS410" s="264"/>
      <c r="AT410" s="264"/>
      <c r="AU410" s="264"/>
      <c r="AV410" s="264"/>
      <c r="AW410" s="264"/>
      <c r="AX410" s="264"/>
      <c r="AY410" s="264"/>
      <c r="AZ410" s="264"/>
      <c r="BA410" s="264"/>
      <c r="BB410" s="264"/>
      <c r="BC410" s="264"/>
    </row>
    <row r="411" ht="14.25" customHeight="1">
      <c r="AE411" s="264"/>
      <c r="AF411" s="264"/>
      <c r="AG411" s="264"/>
      <c r="AH411" s="264"/>
      <c r="AI411" s="264"/>
      <c r="AJ411" s="264"/>
      <c r="AK411" s="264"/>
      <c r="AL411" s="264"/>
      <c r="AM411" s="264"/>
      <c r="AN411" s="264"/>
      <c r="AO411" s="264"/>
      <c r="AP411" s="264"/>
      <c r="AQ411" s="264"/>
      <c r="AR411" s="264"/>
      <c r="AS411" s="264"/>
      <c r="AT411" s="264"/>
      <c r="AU411" s="264"/>
      <c r="AV411" s="264"/>
      <c r="AW411" s="264"/>
      <c r="AX411" s="264"/>
      <c r="AY411" s="264"/>
      <c r="AZ411" s="264"/>
      <c r="BA411" s="264"/>
      <c r="BB411" s="264"/>
      <c r="BC411" s="264"/>
    </row>
    <row r="412" ht="14.25" customHeight="1">
      <c r="AE412" s="264"/>
      <c r="AF412" s="264"/>
      <c r="AG412" s="264"/>
      <c r="AH412" s="264"/>
      <c r="AI412" s="264"/>
      <c r="AJ412" s="264"/>
      <c r="AK412" s="264"/>
      <c r="AL412" s="264"/>
      <c r="AM412" s="264"/>
      <c r="AN412" s="264"/>
      <c r="AO412" s="264"/>
      <c r="AP412" s="264"/>
      <c r="AQ412" s="264"/>
      <c r="AR412" s="264"/>
      <c r="AS412" s="264"/>
      <c r="AT412" s="264"/>
      <c r="AU412" s="264"/>
      <c r="AV412" s="264"/>
      <c r="AW412" s="264"/>
      <c r="AX412" s="264"/>
      <c r="AY412" s="264"/>
      <c r="AZ412" s="264"/>
      <c r="BA412" s="264"/>
      <c r="BB412" s="264"/>
      <c r="BC412" s="264"/>
    </row>
    <row r="413" ht="14.25" customHeight="1">
      <c r="AE413" s="264"/>
      <c r="AF413" s="264"/>
      <c r="AG413" s="264"/>
      <c r="AH413" s="264"/>
      <c r="AI413" s="264"/>
      <c r="AJ413" s="264"/>
      <c r="AK413" s="264"/>
      <c r="AL413" s="264"/>
      <c r="AM413" s="264"/>
      <c r="AN413" s="264"/>
      <c r="AO413" s="264"/>
      <c r="AP413" s="264"/>
      <c r="AQ413" s="264"/>
      <c r="AR413" s="264"/>
      <c r="AS413" s="264"/>
      <c r="AT413" s="264"/>
      <c r="AU413" s="264"/>
      <c r="AV413" s="264"/>
      <c r="AW413" s="264"/>
      <c r="AX413" s="264"/>
      <c r="AY413" s="264"/>
      <c r="AZ413" s="264"/>
      <c r="BA413" s="264"/>
      <c r="BB413" s="264"/>
      <c r="BC413" s="264"/>
    </row>
    <row r="414" ht="14.25" customHeight="1">
      <c r="AE414" s="264"/>
      <c r="AF414" s="264"/>
      <c r="AG414" s="264"/>
      <c r="AH414" s="264"/>
      <c r="AI414" s="264"/>
      <c r="AJ414" s="264"/>
      <c r="AK414" s="264"/>
      <c r="AL414" s="264"/>
      <c r="AM414" s="264"/>
      <c r="AN414" s="264"/>
      <c r="AO414" s="264"/>
      <c r="AP414" s="264"/>
      <c r="AQ414" s="264"/>
      <c r="AR414" s="264"/>
      <c r="AS414" s="264"/>
      <c r="AT414" s="264"/>
      <c r="AU414" s="264"/>
      <c r="AV414" s="264"/>
      <c r="AW414" s="264"/>
      <c r="AX414" s="264"/>
      <c r="AY414" s="264"/>
      <c r="AZ414" s="264"/>
      <c r="BA414" s="264"/>
      <c r="BB414" s="264"/>
      <c r="BC414" s="264"/>
    </row>
    <row r="415" ht="14.25" customHeight="1">
      <c r="AE415" s="264"/>
      <c r="AF415" s="264"/>
      <c r="AG415" s="264"/>
      <c r="AH415" s="264"/>
      <c r="AI415" s="264"/>
      <c r="AJ415" s="264"/>
      <c r="AK415" s="264"/>
      <c r="AL415" s="264"/>
      <c r="AM415" s="264"/>
      <c r="AN415" s="264"/>
      <c r="AO415" s="264"/>
      <c r="AP415" s="264"/>
      <c r="AQ415" s="264"/>
      <c r="AR415" s="264"/>
      <c r="AS415" s="264"/>
      <c r="AT415" s="264"/>
      <c r="AU415" s="264"/>
      <c r="AV415" s="264"/>
      <c r="AW415" s="264"/>
      <c r="AX415" s="264"/>
      <c r="AY415" s="264"/>
      <c r="AZ415" s="264"/>
      <c r="BA415" s="264"/>
      <c r="BB415" s="264"/>
      <c r="BC415" s="264"/>
    </row>
    <row r="416" ht="14.25" customHeight="1">
      <c r="AE416" s="264"/>
      <c r="AF416" s="264"/>
      <c r="AG416" s="264"/>
      <c r="AH416" s="264"/>
      <c r="AI416" s="264"/>
      <c r="AJ416" s="264"/>
      <c r="AK416" s="264"/>
      <c r="AL416" s="264"/>
      <c r="AM416" s="264"/>
      <c r="AN416" s="264"/>
      <c r="AO416" s="264"/>
      <c r="AP416" s="264"/>
      <c r="AQ416" s="264"/>
      <c r="AR416" s="264"/>
      <c r="AS416" s="264"/>
      <c r="AT416" s="264"/>
      <c r="AU416" s="264"/>
      <c r="AV416" s="264"/>
      <c r="AW416" s="264"/>
      <c r="AX416" s="264"/>
      <c r="AY416" s="264"/>
      <c r="AZ416" s="264"/>
      <c r="BA416" s="264"/>
      <c r="BB416" s="264"/>
      <c r="BC416" s="264"/>
    </row>
    <row r="417" ht="14.25" customHeight="1">
      <c r="AE417" s="264"/>
      <c r="AF417" s="264"/>
      <c r="AG417" s="264"/>
      <c r="AH417" s="264"/>
      <c r="AI417" s="264"/>
      <c r="AJ417" s="264"/>
      <c r="AK417" s="264"/>
      <c r="AL417" s="264"/>
      <c r="AM417" s="264"/>
      <c r="AN417" s="264"/>
      <c r="AO417" s="264"/>
      <c r="AP417" s="264"/>
      <c r="AQ417" s="264"/>
      <c r="AR417" s="264"/>
      <c r="AS417" s="264"/>
      <c r="AT417" s="264"/>
      <c r="AU417" s="264"/>
      <c r="AV417" s="264"/>
      <c r="AW417" s="264"/>
      <c r="AX417" s="264"/>
      <c r="AY417" s="264"/>
      <c r="AZ417" s="264"/>
      <c r="BA417" s="264"/>
      <c r="BB417" s="264"/>
      <c r="BC417" s="264"/>
    </row>
    <row r="418" ht="14.25" customHeight="1">
      <c r="AE418" s="264"/>
      <c r="AF418" s="264"/>
      <c r="AG418" s="264"/>
      <c r="AH418" s="264"/>
      <c r="AI418" s="264"/>
      <c r="AJ418" s="264"/>
      <c r="AK418" s="264"/>
      <c r="AL418" s="264"/>
      <c r="AM418" s="264"/>
      <c r="AN418" s="264"/>
      <c r="AO418" s="264"/>
      <c r="AP418" s="264"/>
      <c r="AQ418" s="264"/>
      <c r="AR418" s="264"/>
      <c r="AS418" s="264"/>
      <c r="AT418" s="264"/>
      <c r="AU418" s="264"/>
      <c r="AV418" s="264"/>
      <c r="AW418" s="264"/>
      <c r="AX418" s="264"/>
      <c r="AY418" s="264"/>
      <c r="AZ418" s="264"/>
      <c r="BA418" s="264"/>
      <c r="BB418" s="264"/>
      <c r="BC418" s="264"/>
    </row>
    <row r="419" ht="14.25" customHeight="1">
      <c r="AE419" s="264"/>
      <c r="AF419" s="264"/>
      <c r="AG419" s="264"/>
      <c r="AH419" s="264"/>
      <c r="AI419" s="264"/>
      <c r="AJ419" s="264"/>
      <c r="AK419" s="264"/>
      <c r="AL419" s="264"/>
      <c r="AM419" s="264"/>
      <c r="AN419" s="264"/>
      <c r="AO419" s="264"/>
      <c r="AP419" s="264"/>
      <c r="AQ419" s="264"/>
      <c r="AR419" s="264"/>
      <c r="AS419" s="264"/>
      <c r="AT419" s="264"/>
      <c r="AU419" s="264"/>
      <c r="AV419" s="264"/>
      <c r="AW419" s="264"/>
      <c r="AX419" s="264"/>
      <c r="AY419" s="264"/>
      <c r="AZ419" s="264"/>
      <c r="BA419" s="264"/>
      <c r="BB419" s="264"/>
      <c r="BC419" s="264"/>
    </row>
    <row r="420" ht="14.25" customHeight="1">
      <c r="AE420" s="264"/>
      <c r="AF420" s="264"/>
      <c r="AG420" s="264"/>
      <c r="AH420" s="264"/>
      <c r="AI420" s="264"/>
      <c r="AJ420" s="264"/>
      <c r="AK420" s="264"/>
      <c r="AL420" s="264"/>
      <c r="AM420" s="264"/>
      <c r="AN420" s="264"/>
      <c r="AO420" s="264"/>
      <c r="AP420" s="264"/>
      <c r="AQ420" s="264"/>
      <c r="AR420" s="264"/>
      <c r="AS420" s="264"/>
      <c r="AT420" s="264"/>
      <c r="AU420" s="264"/>
      <c r="AV420" s="264"/>
      <c r="AW420" s="264"/>
      <c r="AX420" s="264"/>
      <c r="AY420" s="264"/>
      <c r="AZ420" s="264"/>
      <c r="BA420" s="264"/>
      <c r="BB420" s="264"/>
      <c r="BC420" s="264"/>
    </row>
    <row r="421" ht="14.25" customHeight="1">
      <c r="AE421" s="264"/>
      <c r="AF421" s="264"/>
      <c r="AG421" s="264"/>
      <c r="AH421" s="264"/>
      <c r="AI421" s="264"/>
      <c r="AJ421" s="264"/>
      <c r="AK421" s="264"/>
      <c r="AL421" s="264"/>
      <c r="AM421" s="264"/>
      <c r="AN421" s="264"/>
      <c r="AO421" s="264"/>
      <c r="AP421" s="264"/>
      <c r="AQ421" s="264"/>
      <c r="AR421" s="264"/>
      <c r="AS421" s="264"/>
      <c r="AT421" s="264"/>
      <c r="AU421" s="264"/>
      <c r="AV421" s="264"/>
      <c r="AW421" s="264"/>
      <c r="AX421" s="264"/>
      <c r="AY421" s="264"/>
      <c r="AZ421" s="264"/>
      <c r="BA421" s="264"/>
      <c r="BB421" s="264"/>
      <c r="BC421" s="264"/>
    </row>
    <row r="422" ht="14.25" customHeight="1">
      <c r="AE422" s="264"/>
      <c r="AF422" s="264"/>
      <c r="AG422" s="264"/>
      <c r="AH422" s="264"/>
      <c r="AI422" s="264"/>
      <c r="AJ422" s="264"/>
      <c r="AK422" s="264"/>
      <c r="AL422" s="264"/>
      <c r="AM422" s="264"/>
      <c r="AN422" s="264"/>
      <c r="AO422" s="264"/>
      <c r="AP422" s="264"/>
      <c r="AQ422" s="264"/>
      <c r="AR422" s="264"/>
      <c r="AS422" s="264"/>
      <c r="AT422" s="264"/>
      <c r="AU422" s="264"/>
      <c r="AV422" s="264"/>
      <c r="AW422" s="264"/>
      <c r="AX422" s="264"/>
      <c r="AY422" s="264"/>
      <c r="AZ422" s="264"/>
      <c r="BA422" s="264"/>
      <c r="BB422" s="264"/>
      <c r="BC422" s="264"/>
    </row>
    <row r="423" ht="14.25" customHeight="1">
      <c r="AE423" s="264"/>
      <c r="AF423" s="264"/>
      <c r="AG423" s="264"/>
      <c r="AH423" s="264"/>
      <c r="AI423" s="264"/>
      <c r="AJ423" s="264"/>
      <c r="AK423" s="264"/>
      <c r="AL423" s="264"/>
      <c r="AM423" s="264"/>
      <c r="AN423" s="264"/>
      <c r="AO423" s="264"/>
      <c r="AP423" s="264"/>
      <c r="AQ423" s="264"/>
      <c r="AR423" s="264"/>
      <c r="AS423" s="264"/>
      <c r="AT423" s="264"/>
      <c r="AU423" s="264"/>
      <c r="AV423" s="264"/>
      <c r="AW423" s="264"/>
      <c r="AX423" s="264"/>
      <c r="AY423" s="264"/>
      <c r="AZ423" s="264"/>
      <c r="BA423" s="264"/>
      <c r="BB423" s="264"/>
      <c r="BC423" s="264"/>
    </row>
    <row r="424" ht="14.25" customHeight="1">
      <c r="AE424" s="264"/>
      <c r="AF424" s="264"/>
      <c r="AG424" s="264"/>
      <c r="AH424" s="264"/>
      <c r="AI424" s="264"/>
      <c r="AJ424" s="264"/>
      <c r="AK424" s="264"/>
      <c r="AL424" s="264"/>
      <c r="AM424" s="264"/>
      <c r="AN424" s="264"/>
      <c r="AO424" s="264"/>
      <c r="AP424" s="264"/>
      <c r="AQ424" s="264"/>
      <c r="AR424" s="264"/>
      <c r="AS424" s="264"/>
      <c r="AT424" s="264"/>
      <c r="AU424" s="264"/>
      <c r="AV424" s="264"/>
      <c r="AW424" s="264"/>
      <c r="AX424" s="264"/>
      <c r="AY424" s="264"/>
      <c r="AZ424" s="264"/>
      <c r="BA424" s="264"/>
      <c r="BB424" s="264"/>
      <c r="BC424" s="264"/>
    </row>
    <row r="425" ht="14.25" customHeight="1">
      <c r="AE425" s="264"/>
      <c r="AF425" s="264"/>
      <c r="AG425" s="264"/>
      <c r="AH425" s="264"/>
      <c r="AI425" s="264"/>
      <c r="AJ425" s="264"/>
      <c r="AK425" s="264"/>
      <c r="AL425" s="264"/>
      <c r="AM425" s="264"/>
      <c r="AN425" s="264"/>
      <c r="AO425" s="264"/>
      <c r="AP425" s="264"/>
      <c r="AQ425" s="264"/>
      <c r="AR425" s="264"/>
      <c r="AS425" s="264"/>
      <c r="AT425" s="264"/>
      <c r="AU425" s="264"/>
      <c r="AV425" s="264"/>
      <c r="AW425" s="264"/>
      <c r="AX425" s="264"/>
      <c r="AY425" s="264"/>
      <c r="AZ425" s="264"/>
      <c r="BA425" s="264"/>
      <c r="BB425" s="264"/>
      <c r="BC425" s="264"/>
    </row>
    <row r="426" ht="14.25" customHeight="1">
      <c r="AE426" s="264"/>
      <c r="AF426" s="264"/>
      <c r="AG426" s="264"/>
      <c r="AH426" s="264"/>
      <c r="AI426" s="264"/>
      <c r="AJ426" s="264"/>
      <c r="AK426" s="264"/>
      <c r="AL426" s="264"/>
      <c r="AM426" s="264"/>
      <c r="AN426" s="264"/>
      <c r="AO426" s="264"/>
      <c r="AP426" s="264"/>
      <c r="AQ426" s="264"/>
      <c r="AR426" s="264"/>
      <c r="AS426" s="264"/>
      <c r="AT426" s="264"/>
      <c r="AU426" s="264"/>
      <c r="AV426" s="264"/>
      <c r="AW426" s="264"/>
      <c r="AX426" s="264"/>
      <c r="AY426" s="264"/>
      <c r="AZ426" s="264"/>
      <c r="BA426" s="264"/>
      <c r="BB426" s="264"/>
      <c r="BC426" s="264"/>
    </row>
    <row r="427" ht="14.25" customHeight="1">
      <c r="AE427" s="264"/>
      <c r="AF427" s="264"/>
      <c r="AG427" s="264"/>
      <c r="AH427" s="264"/>
      <c r="AI427" s="264"/>
      <c r="AJ427" s="264"/>
      <c r="AK427" s="264"/>
      <c r="AL427" s="264"/>
      <c r="AM427" s="264"/>
      <c r="AN427" s="264"/>
      <c r="AO427" s="264"/>
      <c r="AP427" s="264"/>
      <c r="AQ427" s="264"/>
      <c r="AR427" s="264"/>
      <c r="AS427" s="264"/>
      <c r="AT427" s="264"/>
      <c r="AU427" s="264"/>
      <c r="AV427" s="264"/>
      <c r="AW427" s="264"/>
      <c r="AX427" s="264"/>
      <c r="AY427" s="264"/>
      <c r="AZ427" s="264"/>
      <c r="BA427" s="264"/>
      <c r="BB427" s="264"/>
      <c r="BC427" s="264"/>
    </row>
    <row r="428" ht="14.25" customHeight="1">
      <c r="AE428" s="264"/>
      <c r="AF428" s="264"/>
      <c r="AG428" s="264"/>
      <c r="AH428" s="264"/>
      <c r="AI428" s="264"/>
      <c r="AJ428" s="264"/>
      <c r="AK428" s="264"/>
      <c r="AL428" s="264"/>
      <c r="AM428" s="264"/>
      <c r="AN428" s="264"/>
      <c r="AO428" s="264"/>
      <c r="AP428" s="264"/>
      <c r="AQ428" s="264"/>
      <c r="AR428" s="264"/>
      <c r="AS428" s="264"/>
      <c r="AT428" s="264"/>
      <c r="AU428" s="264"/>
      <c r="AV428" s="264"/>
      <c r="AW428" s="264"/>
      <c r="AX428" s="264"/>
      <c r="AY428" s="264"/>
      <c r="AZ428" s="264"/>
      <c r="BA428" s="264"/>
      <c r="BB428" s="264"/>
      <c r="BC428" s="264"/>
    </row>
    <row r="429" ht="14.25" customHeight="1">
      <c r="AE429" s="264"/>
      <c r="AF429" s="264"/>
      <c r="AG429" s="264"/>
      <c r="AH429" s="264"/>
      <c r="AI429" s="264"/>
      <c r="AJ429" s="264"/>
      <c r="AK429" s="264"/>
      <c r="AL429" s="264"/>
      <c r="AM429" s="264"/>
      <c r="AN429" s="264"/>
      <c r="AO429" s="264"/>
      <c r="AP429" s="264"/>
      <c r="AQ429" s="264"/>
      <c r="AR429" s="264"/>
      <c r="AS429" s="264"/>
      <c r="AT429" s="264"/>
      <c r="AU429" s="264"/>
      <c r="AV429" s="264"/>
      <c r="AW429" s="264"/>
      <c r="AX429" s="264"/>
      <c r="AY429" s="264"/>
      <c r="AZ429" s="264"/>
      <c r="BA429" s="264"/>
      <c r="BB429" s="264"/>
      <c r="BC429" s="264"/>
    </row>
    <row r="430" ht="14.25" customHeight="1">
      <c r="AE430" s="264"/>
      <c r="AF430" s="264"/>
      <c r="AG430" s="264"/>
      <c r="AH430" s="264"/>
      <c r="AI430" s="264"/>
      <c r="AJ430" s="264"/>
      <c r="AK430" s="264"/>
      <c r="AL430" s="264"/>
      <c r="AM430" s="264"/>
      <c r="AN430" s="264"/>
      <c r="AO430" s="264"/>
      <c r="AP430" s="264"/>
      <c r="AQ430" s="264"/>
      <c r="AR430" s="264"/>
      <c r="AS430" s="264"/>
      <c r="AT430" s="264"/>
      <c r="AU430" s="264"/>
      <c r="AV430" s="264"/>
      <c r="AW430" s="264"/>
      <c r="AX430" s="264"/>
      <c r="AY430" s="264"/>
      <c r="AZ430" s="264"/>
      <c r="BA430" s="264"/>
      <c r="BB430" s="264"/>
      <c r="BC430" s="264"/>
    </row>
    <row r="431" ht="14.25" customHeight="1">
      <c r="AE431" s="264"/>
      <c r="AF431" s="264"/>
      <c r="AG431" s="264"/>
      <c r="AH431" s="264"/>
      <c r="AI431" s="264"/>
      <c r="AJ431" s="264"/>
      <c r="AK431" s="264"/>
      <c r="AL431" s="264"/>
      <c r="AM431" s="264"/>
      <c r="AN431" s="264"/>
      <c r="AO431" s="264"/>
      <c r="AP431" s="264"/>
      <c r="AQ431" s="264"/>
      <c r="AR431" s="264"/>
      <c r="AS431" s="264"/>
      <c r="AT431" s="264"/>
      <c r="AU431" s="264"/>
      <c r="AV431" s="264"/>
      <c r="AW431" s="264"/>
      <c r="AX431" s="264"/>
      <c r="AY431" s="264"/>
      <c r="AZ431" s="264"/>
      <c r="BA431" s="264"/>
      <c r="BB431" s="264"/>
      <c r="BC431" s="264"/>
    </row>
    <row r="432" ht="14.25" customHeight="1">
      <c r="AE432" s="264"/>
      <c r="AF432" s="264"/>
      <c r="AG432" s="264"/>
      <c r="AH432" s="264"/>
      <c r="AI432" s="264"/>
      <c r="AJ432" s="264"/>
      <c r="AK432" s="264"/>
      <c r="AL432" s="264"/>
      <c r="AM432" s="264"/>
      <c r="AN432" s="264"/>
      <c r="AO432" s="264"/>
      <c r="AP432" s="264"/>
      <c r="AQ432" s="264"/>
      <c r="AR432" s="264"/>
      <c r="AS432" s="264"/>
      <c r="AT432" s="264"/>
      <c r="AU432" s="264"/>
      <c r="AV432" s="264"/>
      <c r="AW432" s="264"/>
      <c r="AX432" s="264"/>
      <c r="AY432" s="264"/>
      <c r="AZ432" s="264"/>
      <c r="BA432" s="264"/>
      <c r="BB432" s="264"/>
      <c r="BC432" s="264"/>
    </row>
    <row r="433" ht="14.25" customHeight="1">
      <c r="AE433" s="264"/>
      <c r="AF433" s="264"/>
      <c r="AG433" s="264"/>
      <c r="AH433" s="264"/>
      <c r="AI433" s="264"/>
      <c r="AJ433" s="264"/>
      <c r="AK433" s="264"/>
      <c r="AL433" s="264"/>
      <c r="AM433" s="264"/>
      <c r="AN433" s="264"/>
      <c r="AO433" s="264"/>
      <c r="AP433" s="264"/>
      <c r="AQ433" s="264"/>
      <c r="AR433" s="264"/>
      <c r="AS433" s="264"/>
      <c r="AT433" s="264"/>
      <c r="AU433" s="264"/>
      <c r="AV433" s="264"/>
      <c r="AW433" s="264"/>
      <c r="AX433" s="264"/>
      <c r="AY433" s="264"/>
      <c r="AZ433" s="264"/>
      <c r="BA433" s="264"/>
      <c r="BB433" s="264"/>
      <c r="BC433" s="264"/>
    </row>
    <row r="434" ht="14.25" customHeight="1">
      <c r="AE434" s="264"/>
      <c r="AF434" s="264"/>
      <c r="AG434" s="264"/>
      <c r="AH434" s="264"/>
      <c r="AI434" s="264"/>
      <c r="AJ434" s="264"/>
      <c r="AK434" s="264"/>
      <c r="AL434" s="264"/>
      <c r="AM434" s="264"/>
      <c r="AN434" s="264"/>
      <c r="AO434" s="264"/>
      <c r="AP434" s="264"/>
      <c r="AQ434" s="264"/>
      <c r="AR434" s="264"/>
      <c r="AS434" s="264"/>
      <c r="AT434" s="264"/>
      <c r="AU434" s="264"/>
      <c r="AV434" s="264"/>
      <c r="AW434" s="264"/>
      <c r="AX434" s="264"/>
      <c r="AY434" s="264"/>
      <c r="AZ434" s="264"/>
      <c r="BA434" s="264"/>
      <c r="BB434" s="264"/>
      <c r="BC434" s="264"/>
    </row>
    <row r="435" ht="14.25" customHeight="1">
      <c r="AE435" s="264"/>
      <c r="AF435" s="264"/>
      <c r="AG435" s="264"/>
      <c r="AH435" s="264"/>
      <c r="AI435" s="264"/>
      <c r="AJ435" s="264"/>
      <c r="AK435" s="264"/>
      <c r="AL435" s="264"/>
      <c r="AM435" s="264"/>
      <c r="AN435" s="264"/>
      <c r="AO435" s="264"/>
      <c r="AP435" s="264"/>
      <c r="AQ435" s="264"/>
      <c r="AR435" s="264"/>
      <c r="AS435" s="264"/>
      <c r="AT435" s="264"/>
      <c r="AU435" s="264"/>
      <c r="AV435" s="264"/>
      <c r="AW435" s="264"/>
      <c r="AX435" s="264"/>
      <c r="AY435" s="264"/>
      <c r="AZ435" s="264"/>
      <c r="BA435" s="264"/>
      <c r="BB435" s="264"/>
      <c r="BC435" s="264"/>
    </row>
    <row r="436" ht="14.25" customHeight="1">
      <c r="AE436" s="264"/>
      <c r="AF436" s="264"/>
      <c r="AG436" s="264"/>
      <c r="AH436" s="264"/>
      <c r="AI436" s="264"/>
      <c r="AJ436" s="264"/>
      <c r="AK436" s="264"/>
      <c r="AL436" s="264"/>
      <c r="AM436" s="264"/>
      <c r="AN436" s="264"/>
      <c r="AO436" s="264"/>
      <c r="AP436" s="264"/>
      <c r="AQ436" s="264"/>
      <c r="AR436" s="264"/>
      <c r="AS436" s="264"/>
      <c r="AT436" s="264"/>
      <c r="AU436" s="264"/>
      <c r="AV436" s="264"/>
      <c r="AW436" s="264"/>
      <c r="AX436" s="264"/>
      <c r="AY436" s="264"/>
      <c r="AZ436" s="264"/>
      <c r="BA436" s="264"/>
      <c r="BB436" s="264"/>
      <c r="BC436" s="264"/>
    </row>
    <row r="437" ht="14.25" customHeight="1">
      <c r="AE437" s="264"/>
      <c r="AF437" s="264"/>
      <c r="AG437" s="264"/>
      <c r="AH437" s="264"/>
      <c r="AI437" s="264"/>
      <c r="AJ437" s="264"/>
      <c r="AK437" s="264"/>
      <c r="AL437" s="264"/>
      <c r="AM437" s="264"/>
      <c r="AN437" s="264"/>
      <c r="AO437" s="264"/>
      <c r="AP437" s="264"/>
      <c r="AQ437" s="264"/>
      <c r="AR437" s="264"/>
      <c r="AS437" s="264"/>
      <c r="AT437" s="264"/>
      <c r="AU437" s="264"/>
      <c r="AV437" s="264"/>
      <c r="AW437" s="264"/>
      <c r="AX437" s="264"/>
      <c r="AY437" s="264"/>
      <c r="AZ437" s="264"/>
      <c r="BA437" s="264"/>
      <c r="BB437" s="264"/>
      <c r="BC437" s="264"/>
    </row>
    <row r="438" ht="14.25" customHeight="1">
      <c r="AE438" s="264"/>
      <c r="AF438" s="264"/>
      <c r="AG438" s="264"/>
      <c r="AH438" s="264"/>
      <c r="AI438" s="264"/>
      <c r="AJ438" s="264"/>
      <c r="AK438" s="264"/>
      <c r="AL438" s="264"/>
      <c r="AM438" s="264"/>
      <c r="AN438" s="264"/>
      <c r="AO438" s="264"/>
      <c r="AP438" s="264"/>
      <c r="AQ438" s="264"/>
      <c r="AR438" s="264"/>
      <c r="AS438" s="264"/>
      <c r="AT438" s="264"/>
      <c r="AU438" s="264"/>
      <c r="AV438" s="264"/>
      <c r="AW438" s="264"/>
      <c r="AX438" s="264"/>
      <c r="AY438" s="264"/>
      <c r="AZ438" s="264"/>
      <c r="BA438" s="264"/>
      <c r="BB438" s="264"/>
      <c r="BC438" s="264"/>
    </row>
    <row r="439" ht="14.25" customHeight="1">
      <c r="AE439" s="264"/>
      <c r="AF439" s="264"/>
      <c r="AG439" s="264"/>
      <c r="AH439" s="264"/>
      <c r="AI439" s="264"/>
      <c r="AJ439" s="264"/>
      <c r="AK439" s="264"/>
      <c r="AL439" s="264"/>
      <c r="AM439" s="264"/>
      <c r="AN439" s="264"/>
      <c r="AO439" s="264"/>
      <c r="AP439" s="264"/>
      <c r="AQ439" s="264"/>
      <c r="AR439" s="264"/>
      <c r="AS439" s="264"/>
      <c r="AT439" s="264"/>
      <c r="AU439" s="264"/>
      <c r="AV439" s="264"/>
      <c r="AW439" s="264"/>
      <c r="AX439" s="264"/>
      <c r="AY439" s="264"/>
      <c r="AZ439" s="264"/>
      <c r="BA439" s="264"/>
      <c r="BB439" s="264"/>
      <c r="BC439" s="264"/>
    </row>
    <row r="440" ht="14.25" customHeight="1">
      <c r="AE440" s="264"/>
      <c r="AF440" s="264"/>
      <c r="AG440" s="264"/>
      <c r="AH440" s="264"/>
      <c r="AI440" s="264"/>
      <c r="AJ440" s="264"/>
      <c r="AK440" s="264"/>
      <c r="AL440" s="264"/>
      <c r="AM440" s="264"/>
      <c r="AN440" s="264"/>
      <c r="AO440" s="264"/>
      <c r="AP440" s="264"/>
      <c r="AQ440" s="264"/>
      <c r="AR440" s="264"/>
      <c r="AS440" s="264"/>
      <c r="AT440" s="264"/>
      <c r="AU440" s="264"/>
      <c r="AV440" s="264"/>
      <c r="AW440" s="264"/>
      <c r="AX440" s="264"/>
      <c r="AY440" s="264"/>
      <c r="AZ440" s="264"/>
      <c r="BA440" s="264"/>
      <c r="BB440" s="264"/>
      <c r="BC440" s="264"/>
    </row>
    <row r="441" ht="14.25" customHeight="1">
      <c r="AE441" s="264"/>
      <c r="AF441" s="264"/>
      <c r="AG441" s="264"/>
      <c r="AH441" s="264"/>
      <c r="AI441" s="264"/>
      <c r="AJ441" s="264"/>
      <c r="AK441" s="264"/>
      <c r="AL441" s="264"/>
      <c r="AM441" s="264"/>
      <c r="AN441" s="264"/>
      <c r="AO441" s="264"/>
      <c r="AP441" s="264"/>
      <c r="AQ441" s="264"/>
      <c r="AR441" s="264"/>
      <c r="AS441" s="264"/>
      <c r="AT441" s="264"/>
      <c r="AU441" s="264"/>
      <c r="AV441" s="264"/>
      <c r="AW441" s="264"/>
      <c r="AX441" s="264"/>
      <c r="AY441" s="264"/>
      <c r="AZ441" s="264"/>
      <c r="BA441" s="264"/>
      <c r="BB441" s="264"/>
      <c r="BC441" s="264"/>
    </row>
    <row r="442" ht="14.25" customHeight="1">
      <c r="AE442" s="264"/>
      <c r="AF442" s="264"/>
      <c r="AG442" s="264"/>
      <c r="AH442" s="264"/>
      <c r="AI442" s="264"/>
      <c r="AJ442" s="264"/>
      <c r="AK442" s="264"/>
      <c r="AL442" s="264"/>
      <c r="AM442" s="264"/>
      <c r="AN442" s="264"/>
      <c r="AO442" s="264"/>
      <c r="AP442" s="264"/>
      <c r="AQ442" s="264"/>
      <c r="AR442" s="264"/>
      <c r="AS442" s="264"/>
      <c r="AT442" s="264"/>
      <c r="AU442" s="264"/>
      <c r="AV442" s="264"/>
      <c r="AW442" s="264"/>
      <c r="AX442" s="264"/>
      <c r="AY442" s="264"/>
      <c r="AZ442" s="264"/>
      <c r="BA442" s="264"/>
      <c r="BB442" s="264"/>
      <c r="BC442" s="264"/>
    </row>
    <row r="443" ht="14.25" customHeight="1">
      <c r="AE443" s="264"/>
      <c r="AF443" s="264"/>
      <c r="AG443" s="264"/>
      <c r="AH443" s="264"/>
      <c r="AI443" s="264"/>
      <c r="AJ443" s="264"/>
      <c r="AK443" s="264"/>
      <c r="AL443" s="264"/>
      <c r="AM443" s="264"/>
      <c r="AN443" s="264"/>
      <c r="AO443" s="264"/>
      <c r="AP443" s="264"/>
      <c r="AQ443" s="264"/>
      <c r="AR443" s="264"/>
      <c r="AS443" s="264"/>
      <c r="AT443" s="264"/>
      <c r="AU443" s="264"/>
      <c r="AV443" s="264"/>
      <c r="AW443" s="264"/>
      <c r="AX443" s="264"/>
      <c r="AY443" s="264"/>
      <c r="AZ443" s="264"/>
      <c r="BA443" s="264"/>
      <c r="BB443" s="264"/>
      <c r="BC443" s="264"/>
    </row>
    <row r="444" ht="14.25" customHeight="1">
      <c r="AE444" s="264"/>
      <c r="AF444" s="264"/>
      <c r="AG444" s="264"/>
      <c r="AH444" s="264"/>
      <c r="AI444" s="264"/>
      <c r="AJ444" s="264"/>
      <c r="AK444" s="264"/>
      <c r="AL444" s="264"/>
      <c r="AM444" s="264"/>
      <c r="AN444" s="264"/>
      <c r="AO444" s="264"/>
      <c r="AP444" s="264"/>
      <c r="AQ444" s="264"/>
      <c r="AR444" s="264"/>
      <c r="AS444" s="264"/>
      <c r="AT444" s="264"/>
      <c r="AU444" s="264"/>
      <c r="AV444" s="264"/>
      <c r="AW444" s="264"/>
      <c r="AX444" s="264"/>
      <c r="AY444" s="264"/>
      <c r="AZ444" s="264"/>
      <c r="BA444" s="264"/>
      <c r="BB444" s="264"/>
      <c r="BC444" s="264"/>
    </row>
    <row r="445" ht="14.25" customHeight="1">
      <c r="AE445" s="264"/>
      <c r="AF445" s="264"/>
      <c r="AG445" s="264"/>
      <c r="AH445" s="264"/>
      <c r="AI445" s="264"/>
      <c r="AJ445" s="264"/>
      <c r="AK445" s="264"/>
      <c r="AL445" s="264"/>
      <c r="AM445" s="264"/>
      <c r="AN445" s="264"/>
      <c r="AO445" s="264"/>
      <c r="AP445" s="264"/>
      <c r="AQ445" s="264"/>
      <c r="AR445" s="264"/>
      <c r="AS445" s="264"/>
      <c r="AT445" s="264"/>
      <c r="AU445" s="264"/>
      <c r="AV445" s="264"/>
      <c r="AW445" s="264"/>
      <c r="AX445" s="264"/>
      <c r="AY445" s="264"/>
      <c r="AZ445" s="264"/>
      <c r="BA445" s="264"/>
      <c r="BB445" s="264"/>
      <c r="BC445" s="264"/>
    </row>
    <row r="446" ht="14.25" customHeight="1">
      <c r="AE446" s="264"/>
      <c r="AF446" s="264"/>
      <c r="AG446" s="264"/>
      <c r="AH446" s="264"/>
      <c r="AI446" s="264"/>
      <c r="AJ446" s="264"/>
      <c r="AK446" s="264"/>
      <c r="AL446" s="264"/>
      <c r="AM446" s="264"/>
      <c r="AN446" s="264"/>
      <c r="AO446" s="264"/>
      <c r="AP446" s="264"/>
      <c r="AQ446" s="264"/>
      <c r="AR446" s="264"/>
      <c r="AS446" s="264"/>
      <c r="AT446" s="264"/>
      <c r="AU446" s="264"/>
      <c r="AV446" s="264"/>
      <c r="AW446" s="264"/>
      <c r="AX446" s="264"/>
      <c r="AY446" s="264"/>
      <c r="AZ446" s="264"/>
      <c r="BA446" s="264"/>
      <c r="BB446" s="264"/>
      <c r="BC446" s="264"/>
    </row>
    <row r="447" ht="14.25" customHeight="1">
      <c r="AE447" s="264"/>
      <c r="AF447" s="264"/>
      <c r="AG447" s="264"/>
      <c r="AH447" s="264"/>
      <c r="AI447" s="264"/>
      <c r="AJ447" s="264"/>
      <c r="AK447" s="264"/>
      <c r="AL447" s="264"/>
      <c r="AM447" s="264"/>
      <c r="AN447" s="264"/>
      <c r="AO447" s="264"/>
      <c r="AP447" s="264"/>
      <c r="AQ447" s="264"/>
      <c r="AR447" s="264"/>
      <c r="AS447" s="264"/>
      <c r="AT447" s="264"/>
      <c r="AU447" s="264"/>
      <c r="AV447" s="264"/>
      <c r="AW447" s="264"/>
      <c r="AX447" s="264"/>
      <c r="AY447" s="264"/>
      <c r="AZ447" s="264"/>
      <c r="BA447" s="264"/>
      <c r="BB447" s="264"/>
      <c r="BC447" s="264"/>
    </row>
    <row r="448" ht="14.25" customHeight="1">
      <c r="AE448" s="264"/>
      <c r="AF448" s="264"/>
      <c r="AG448" s="264"/>
      <c r="AH448" s="264"/>
      <c r="AI448" s="264"/>
      <c r="AJ448" s="264"/>
      <c r="AK448" s="264"/>
      <c r="AL448" s="264"/>
      <c r="AM448" s="264"/>
      <c r="AN448" s="264"/>
      <c r="AO448" s="264"/>
      <c r="AP448" s="264"/>
      <c r="AQ448" s="264"/>
      <c r="AR448" s="264"/>
      <c r="AS448" s="264"/>
      <c r="AT448" s="264"/>
      <c r="AU448" s="264"/>
      <c r="AV448" s="264"/>
      <c r="AW448" s="264"/>
      <c r="AX448" s="264"/>
      <c r="AY448" s="264"/>
      <c r="AZ448" s="264"/>
      <c r="BA448" s="264"/>
      <c r="BB448" s="264"/>
      <c r="BC448" s="264"/>
    </row>
    <row r="449" ht="14.25" customHeight="1">
      <c r="AE449" s="264"/>
      <c r="AF449" s="264"/>
      <c r="AG449" s="264"/>
      <c r="AH449" s="264"/>
      <c r="AI449" s="264"/>
      <c r="AJ449" s="264"/>
      <c r="AK449" s="264"/>
      <c r="AL449" s="264"/>
      <c r="AM449" s="264"/>
      <c r="AN449" s="264"/>
      <c r="AO449" s="264"/>
      <c r="AP449" s="264"/>
      <c r="AQ449" s="264"/>
      <c r="AR449" s="264"/>
      <c r="AS449" s="264"/>
      <c r="AT449" s="264"/>
      <c r="AU449" s="264"/>
      <c r="AV449" s="264"/>
      <c r="AW449" s="264"/>
      <c r="AX449" s="264"/>
      <c r="AY449" s="264"/>
      <c r="AZ449" s="264"/>
      <c r="BA449" s="264"/>
      <c r="BB449" s="264"/>
      <c r="BC449" s="264"/>
    </row>
    <row r="450" ht="14.25" customHeight="1">
      <c r="AE450" s="264"/>
      <c r="AF450" s="264"/>
      <c r="AG450" s="264"/>
      <c r="AH450" s="264"/>
      <c r="AI450" s="264"/>
      <c r="AJ450" s="264"/>
      <c r="AK450" s="264"/>
      <c r="AL450" s="264"/>
      <c r="AM450" s="264"/>
      <c r="AN450" s="264"/>
      <c r="AO450" s="264"/>
      <c r="AP450" s="264"/>
      <c r="AQ450" s="264"/>
      <c r="AR450" s="264"/>
      <c r="AS450" s="264"/>
      <c r="AT450" s="264"/>
      <c r="AU450" s="264"/>
      <c r="AV450" s="264"/>
      <c r="AW450" s="264"/>
      <c r="AX450" s="264"/>
      <c r="AY450" s="264"/>
      <c r="AZ450" s="264"/>
      <c r="BA450" s="264"/>
      <c r="BB450" s="264"/>
      <c r="BC450" s="264"/>
    </row>
    <row r="451" ht="14.25" customHeight="1">
      <c r="AE451" s="264"/>
      <c r="AF451" s="264"/>
      <c r="AG451" s="264"/>
      <c r="AH451" s="264"/>
      <c r="AI451" s="264"/>
      <c r="AJ451" s="264"/>
      <c r="AK451" s="264"/>
      <c r="AL451" s="264"/>
      <c r="AM451" s="264"/>
      <c r="AN451" s="264"/>
      <c r="AO451" s="264"/>
      <c r="AP451" s="264"/>
      <c r="AQ451" s="264"/>
      <c r="AR451" s="264"/>
      <c r="AS451" s="264"/>
      <c r="AT451" s="264"/>
      <c r="AU451" s="264"/>
      <c r="AV451" s="264"/>
      <c r="AW451" s="264"/>
      <c r="AX451" s="264"/>
      <c r="AY451" s="264"/>
      <c r="AZ451" s="264"/>
      <c r="BA451" s="264"/>
      <c r="BB451" s="264"/>
      <c r="BC451" s="264"/>
    </row>
    <row r="452" ht="14.25" customHeight="1">
      <c r="AE452" s="264"/>
      <c r="AF452" s="264"/>
      <c r="AG452" s="264"/>
      <c r="AH452" s="264"/>
      <c r="AI452" s="264"/>
      <c r="AJ452" s="264"/>
      <c r="AK452" s="264"/>
      <c r="AL452" s="264"/>
      <c r="AM452" s="264"/>
      <c r="AN452" s="264"/>
      <c r="AO452" s="264"/>
      <c r="AP452" s="264"/>
      <c r="AQ452" s="264"/>
      <c r="AR452" s="264"/>
      <c r="AS452" s="264"/>
      <c r="AT452" s="264"/>
      <c r="AU452" s="264"/>
      <c r="AV452" s="264"/>
      <c r="AW452" s="264"/>
      <c r="AX452" s="264"/>
      <c r="AY452" s="264"/>
      <c r="AZ452" s="264"/>
      <c r="BA452" s="264"/>
      <c r="BB452" s="264"/>
      <c r="BC452" s="264"/>
    </row>
    <row r="453" ht="14.25" customHeight="1">
      <c r="AE453" s="264"/>
      <c r="AF453" s="264"/>
      <c r="AG453" s="264"/>
      <c r="AH453" s="264"/>
      <c r="AI453" s="264"/>
      <c r="AJ453" s="264"/>
      <c r="AK453" s="264"/>
      <c r="AL453" s="264"/>
      <c r="AM453" s="264"/>
      <c r="AN453" s="264"/>
      <c r="AO453" s="264"/>
      <c r="AP453" s="264"/>
      <c r="AQ453" s="264"/>
      <c r="AR453" s="264"/>
      <c r="AS453" s="264"/>
      <c r="AT453" s="264"/>
      <c r="AU453" s="264"/>
      <c r="AV453" s="264"/>
      <c r="AW453" s="264"/>
      <c r="AX453" s="264"/>
      <c r="AY453" s="264"/>
      <c r="AZ453" s="264"/>
      <c r="BA453" s="264"/>
      <c r="BB453" s="264"/>
      <c r="BC453" s="264"/>
    </row>
    <row r="454" ht="14.25" customHeight="1">
      <c r="AE454" s="264"/>
      <c r="AF454" s="264"/>
      <c r="AG454" s="264"/>
      <c r="AH454" s="264"/>
      <c r="AI454" s="264"/>
      <c r="AJ454" s="264"/>
      <c r="AK454" s="264"/>
      <c r="AL454" s="264"/>
      <c r="AM454" s="264"/>
      <c r="AN454" s="264"/>
      <c r="AO454" s="264"/>
      <c r="AP454" s="264"/>
      <c r="AQ454" s="264"/>
      <c r="AR454" s="264"/>
      <c r="AS454" s="264"/>
      <c r="AT454" s="264"/>
      <c r="AU454" s="264"/>
      <c r="AV454" s="264"/>
      <c r="AW454" s="264"/>
      <c r="AX454" s="264"/>
      <c r="AY454" s="264"/>
      <c r="AZ454" s="264"/>
      <c r="BA454" s="264"/>
      <c r="BB454" s="264"/>
      <c r="BC454" s="264"/>
    </row>
    <row r="455" ht="14.25" customHeight="1">
      <c r="AE455" s="264"/>
      <c r="AF455" s="264"/>
      <c r="AG455" s="264"/>
      <c r="AH455" s="264"/>
      <c r="AI455" s="264"/>
      <c r="AJ455" s="264"/>
      <c r="AK455" s="264"/>
      <c r="AL455" s="264"/>
      <c r="AM455" s="264"/>
      <c r="AN455" s="264"/>
      <c r="AO455" s="264"/>
      <c r="AP455" s="264"/>
      <c r="AQ455" s="264"/>
      <c r="AR455" s="264"/>
      <c r="AS455" s="264"/>
      <c r="AT455" s="264"/>
      <c r="AU455" s="264"/>
      <c r="AV455" s="264"/>
      <c r="AW455" s="264"/>
      <c r="AX455" s="264"/>
      <c r="AY455" s="264"/>
      <c r="AZ455" s="264"/>
      <c r="BA455" s="264"/>
      <c r="BB455" s="264"/>
      <c r="BC455" s="264"/>
    </row>
    <row r="456" ht="14.25" customHeight="1">
      <c r="AE456" s="264"/>
      <c r="AF456" s="264"/>
      <c r="AG456" s="264"/>
      <c r="AH456" s="264"/>
      <c r="AI456" s="264"/>
      <c r="AJ456" s="264"/>
      <c r="AK456" s="264"/>
      <c r="AL456" s="264"/>
      <c r="AM456" s="264"/>
      <c r="AN456" s="264"/>
      <c r="AO456" s="264"/>
      <c r="AP456" s="264"/>
      <c r="AQ456" s="264"/>
      <c r="AR456" s="264"/>
      <c r="AS456" s="264"/>
      <c r="AT456" s="264"/>
      <c r="AU456" s="264"/>
      <c r="AV456" s="264"/>
      <c r="AW456" s="264"/>
      <c r="AX456" s="264"/>
      <c r="AY456" s="264"/>
      <c r="AZ456" s="264"/>
      <c r="BA456" s="264"/>
      <c r="BB456" s="264"/>
      <c r="BC456" s="264"/>
    </row>
    <row r="457" ht="14.25" customHeight="1">
      <c r="AE457" s="264"/>
      <c r="AF457" s="264"/>
      <c r="AG457" s="264"/>
      <c r="AH457" s="264"/>
      <c r="AI457" s="264"/>
      <c r="AJ457" s="264"/>
      <c r="AK457" s="264"/>
      <c r="AL457" s="264"/>
      <c r="AM457" s="264"/>
      <c r="AN457" s="264"/>
      <c r="AO457" s="264"/>
      <c r="AP457" s="264"/>
      <c r="AQ457" s="264"/>
      <c r="AR457" s="264"/>
      <c r="AS457" s="264"/>
      <c r="AT457" s="264"/>
      <c r="AU457" s="264"/>
      <c r="AV457" s="264"/>
      <c r="AW457" s="264"/>
      <c r="AX457" s="264"/>
      <c r="AY457" s="264"/>
      <c r="AZ457" s="264"/>
      <c r="BA457" s="264"/>
      <c r="BB457" s="264"/>
      <c r="BC457" s="264"/>
    </row>
    <row r="458" ht="14.25" customHeight="1">
      <c r="AE458" s="264"/>
      <c r="AF458" s="264"/>
      <c r="AG458" s="264"/>
      <c r="AH458" s="264"/>
      <c r="AI458" s="264"/>
      <c r="AJ458" s="264"/>
      <c r="AK458" s="264"/>
      <c r="AL458" s="264"/>
      <c r="AM458" s="264"/>
      <c r="AN458" s="264"/>
      <c r="AO458" s="264"/>
      <c r="AP458" s="264"/>
      <c r="AQ458" s="264"/>
      <c r="AR458" s="264"/>
      <c r="AS458" s="264"/>
      <c r="AT458" s="264"/>
      <c r="AU458" s="264"/>
      <c r="AV458" s="264"/>
      <c r="AW458" s="264"/>
      <c r="AX458" s="264"/>
      <c r="AY458" s="264"/>
      <c r="AZ458" s="264"/>
      <c r="BA458" s="264"/>
      <c r="BB458" s="264"/>
      <c r="BC458" s="264"/>
    </row>
    <row r="459" ht="14.25" customHeight="1">
      <c r="AE459" s="264"/>
      <c r="AF459" s="264"/>
      <c r="AG459" s="264"/>
      <c r="AH459" s="264"/>
      <c r="AI459" s="264"/>
      <c r="AJ459" s="264"/>
      <c r="AK459" s="264"/>
      <c r="AL459" s="264"/>
      <c r="AM459" s="264"/>
      <c r="AN459" s="264"/>
      <c r="AO459" s="264"/>
      <c r="AP459" s="264"/>
      <c r="AQ459" s="264"/>
      <c r="AR459" s="264"/>
      <c r="AS459" s="264"/>
      <c r="AT459" s="264"/>
      <c r="AU459" s="264"/>
      <c r="AV459" s="264"/>
      <c r="AW459" s="264"/>
      <c r="AX459" s="264"/>
      <c r="AY459" s="264"/>
      <c r="AZ459" s="264"/>
      <c r="BA459" s="264"/>
      <c r="BB459" s="264"/>
      <c r="BC459" s="264"/>
    </row>
    <row r="460" ht="14.25" customHeight="1">
      <c r="AE460" s="264"/>
      <c r="AF460" s="264"/>
      <c r="AG460" s="264"/>
      <c r="AH460" s="264"/>
      <c r="AI460" s="264"/>
      <c r="AJ460" s="264"/>
      <c r="AK460" s="264"/>
      <c r="AL460" s="264"/>
      <c r="AM460" s="264"/>
      <c r="AN460" s="264"/>
      <c r="AO460" s="264"/>
      <c r="AP460" s="264"/>
      <c r="AQ460" s="264"/>
      <c r="AR460" s="264"/>
      <c r="AS460" s="264"/>
      <c r="AT460" s="264"/>
      <c r="AU460" s="264"/>
      <c r="AV460" s="264"/>
      <c r="AW460" s="264"/>
      <c r="AX460" s="264"/>
      <c r="AY460" s="264"/>
      <c r="AZ460" s="264"/>
      <c r="BA460" s="264"/>
      <c r="BB460" s="264"/>
      <c r="BC460" s="264"/>
    </row>
    <row r="461" ht="14.25" customHeight="1">
      <c r="AE461" s="264"/>
      <c r="AF461" s="264"/>
      <c r="AG461" s="264"/>
      <c r="AH461" s="264"/>
      <c r="AI461" s="264"/>
      <c r="AJ461" s="264"/>
      <c r="AK461" s="264"/>
      <c r="AL461" s="264"/>
      <c r="AM461" s="264"/>
      <c r="AN461" s="264"/>
      <c r="AO461" s="264"/>
      <c r="AP461" s="264"/>
      <c r="AQ461" s="264"/>
      <c r="AR461" s="264"/>
      <c r="AS461" s="264"/>
      <c r="AT461" s="264"/>
      <c r="AU461" s="264"/>
      <c r="AV461" s="264"/>
      <c r="AW461" s="264"/>
      <c r="AX461" s="264"/>
      <c r="AY461" s="264"/>
      <c r="AZ461" s="264"/>
      <c r="BA461" s="264"/>
      <c r="BB461" s="264"/>
      <c r="BC461" s="264"/>
    </row>
    <row r="462" ht="14.25" customHeight="1">
      <c r="AE462" s="264"/>
      <c r="AF462" s="264"/>
      <c r="AG462" s="264"/>
      <c r="AH462" s="264"/>
      <c r="AI462" s="264"/>
      <c r="AJ462" s="264"/>
      <c r="AK462" s="264"/>
      <c r="AL462" s="264"/>
      <c r="AM462" s="264"/>
      <c r="AN462" s="264"/>
      <c r="AO462" s="264"/>
      <c r="AP462" s="264"/>
      <c r="AQ462" s="264"/>
      <c r="AR462" s="264"/>
      <c r="AS462" s="264"/>
      <c r="AT462" s="264"/>
      <c r="AU462" s="264"/>
      <c r="AV462" s="264"/>
      <c r="AW462" s="264"/>
      <c r="AX462" s="264"/>
      <c r="AY462" s="264"/>
      <c r="AZ462" s="264"/>
      <c r="BA462" s="264"/>
      <c r="BB462" s="264"/>
      <c r="BC462" s="264"/>
    </row>
    <row r="463" ht="14.25" customHeight="1">
      <c r="AE463" s="264"/>
      <c r="AF463" s="264"/>
      <c r="AG463" s="264"/>
      <c r="AH463" s="264"/>
      <c r="AI463" s="264"/>
      <c r="AJ463" s="264"/>
      <c r="AK463" s="264"/>
      <c r="AL463" s="264"/>
      <c r="AM463" s="264"/>
      <c r="AN463" s="264"/>
      <c r="AO463" s="264"/>
      <c r="AP463" s="264"/>
      <c r="AQ463" s="264"/>
      <c r="AR463" s="264"/>
      <c r="AS463" s="264"/>
      <c r="AT463" s="264"/>
      <c r="AU463" s="264"/>
      <c r="AV463" s="264"/>
      <c r="AW463" s="264"/>
      <c r="AX463" s="264"/>
      <c r="AY463" s="264"/>
      <c r="AZ463" s="264"/>
      <c r="BA463" s="264"/>
      <c r="BB463" s="264"/>
      <c r="BC463" s="264"/>
    </row>
    <row r="464" ht="14.25" customHeight="1">
      <c r="AE464" s="264"/>
      <c r="AF464" s="264"/>
      <c r="AG464" s="264"/>
      <c r="AH464" s="264"/>
      <c r="AI464" s="264"/>
      <c r="AJ464" s="264"/>
      <c r="AK464" s="264"/>
      <c r="AL464" s="264"/>
      <c r="AM464" s="264"/>
      <c r="AN464" s="264"/>
      <c r="AO464" s="264"/>
      <c r="AP464" s="264"/>
      <c r="AQ464" s="264"/>
      <c r="AR464" s="264"/>
      <c r="AS464" s="264"/>
      <c r="AT464" s="264"/>
      <c r="AU464" s="264"/>
      <c r="AV464" s="264"/>
      <c r="AW464" s="264"/>
      <c r="AX464" s="264"/>
      <c r="AY464" s="264"/>
      <c r="AZ464" s="264"/>
      <c r="BA464" s="264"/>
      <c r="BB464" s="264"/>
      <c r="BC464" s="264"/>
    </row>
    <row r="465" ht="14.25" customHeight="1">
      <c r="AE465" s="264"/>
      <c r="AF465" s="264"/>
      <c r="AG465" s="264"/>
      <c r="AH465" s="264"/>
      <c r="AI465" s="264"/>
      <c r="AJ465" s="264"/>
      <c r="AK465" s="264"/>
      <c r="AL465" s="264"/>
      <c r="AM465" s="264"/>
      <c r="AN465" s="264"/>
      <c r="AO465" s="264"/>
      <c r="AP465" s="264"/>
      <c r="AQ465" s="264"/>
      <c r="AR465" s="264"/>
      <c r="AS465" s="264"/>
      <c r="AT465" s="264"/>
      <c r="AU465" s="264"/>
      <c r="AV465" s="264"/>
      <c r="AW465" s="264"/>
      <c r="AX465" s="264"/>
      <c r="AY465" s="264"/>
      <c r="AZ465" s="264"/>
      <c r="BA465" s="264"/>
      <c r="BB465" s="264"/>
      <c r="BC465" s="264"/>
    </row>
    <row r="466" ht="14.25" customHeight="1">
      <c r="AE466" s="264"/>
      <c r="AF466" s="264"/>
      <c r="AG466" s="264"/>
      <c r="AH466" s="264"/>
      <c r="AI466" s="264"/>
      <c r="AJ466" s="264"/>
      <c r="AK466" s="264"/>
      <c r="AL466" s="264"/>
      <c r="AM466" s="264"/>
      <c r="AN466" s="264"/>
      <c r="AO466" s="264"/>
      <c r="AP466" s="264"/>
      <c r="AQ466" s="264"/>
      <c r="AR466" s="264"/>
      <c r="AS466" s="264"/>
      <c r="AT466" s="264"/>
      <c r="AU466" s="264"/>
      <c r="AV466" s="264"/>
      <c r="AW466" s="264"/>
      <c r="AX466" s="264"/>
      <c r="AY466" s="264"/>
      <c r="AZ466" s="264"/>
      <c r="BA466" s="264"/>
      <c r="BB466" s="264"/>
      <c r="BC466" s="264"/>
    </row>
    <row r="467" ht="14.25" customHeight="1">
      <c r="AE467" s="264"/>
      <c r="AF467" s="264"/>
      <c r="AG467" s="264"/>
      <c r="AH467" s="264"/>
      <c r="AI467" s="264"/>
      <c r="AJ467" s="264"/>
      <c r="AK467" s="264"/>
      <c r="AL467" s="264"/>
      <c r="AM467" s="264"/>
      <c r="AN467" s="264"/>
      <c r="AO467" s="264"/>
      <c r="AP467" s="264"/>
      <c r="AQ467" s="264"/>
      <c r="AR467" s="264"/>
      <c r="AS467" s="264"/>
      <c r="AT467" s="264"/>
      <c r="AU467" s="264"/>
      <c r="AV467" s="264"/>
      <c r="AW467" s="264"/>
      <c r="AX467" s="264"/>
      <c r="AY467" s="264"/>
      <c r="AZ467" s="264"/>
      <c r="BA467" s="264"/>
      <c r="BB467" s="264"/>
      <c r="BC467" s="264"/>
    </row>
    <row r="468" ht="14.25" customHeight="1">
      <c r="AE468" s="264"/>
      <c r="AF468" s="264"/>
      <c r="AG468" s="264"/>
      <c r="AH468" s="264"/>
      <c r="AI468" s="264"/>
      <c r="AJ468" s="264"/>
      <c r="AK468" s="264"/>
      <c r="AL468" s="264"/>
      <c r="AM468" s="264"/>
      <c r="AN468" s="264"/>
      <c r="AO468" s="264"/>
      <c r="AP468" s="264"/>
      <c r="AQ468" s="264"/>
      <c r="AR468" s="264"/>
      <c r="AS468" s="264"/>
      <c r="AT468" s="264"/>
      <c r="AU468" s="264"/>
      <c r="AV468" s="264"/>
      <c r="AW468" s="264"/>
      <c r="AX468" s="264"/>
      <c r="AY468" s="264"/>
      <c r="AZ468" s="264"/>
      <c r="BA468" s="264"/>
      <c r="BB468" s="264"/>
      <c r="BC468" s="264"/>
    </row>
    <row r="469" ht="14.25" customHeight="1">
      <c r="AE469" s="264"/>
      <c r="AF469" s="264"/>
      <c r="AG469" s="264"/>
      <c r="AH469" s="264"/>
      <c r="AI469" s="264"/>
      <c r="AJ469" s="264"/>
      <c r="AK469" s="264"/>
      <c r="AL469" s="264"/>
      <c r="AM469" s="264"/>
      <c r="AN469" s="264"/>
      <c r="AO469" s="264"/>
      <c r="AP469" s="264"/>
      <c r="AQ469" s="264"/>
      <c r="AR469" s="264"/>
      <c r="AS469" s="264"/>
      <c r="AT469" s="264"/>
      <c r="AU469" s="264"/>
      <c r="AV469" s="264"/>
      <c r="AW469" s="264"/>
      <c r="AX469" s="264"/>
      <c r="AY469" s="264"/>
      <c r="AZ469" s="264"/>
      <c r="BA469" s="264"/>
      <c r="BB469" s="264"/>
      <c r="BC469" s="264"/>
    </row>
    <row r="470" ht="14.25" customHeight="1">
      <c r="AE470" s="264"/>
      <c r="AF470" s="264"/>
      <c r="AG470" s="264"/>
      <c r="AH470" s="264"/>
      <c r="AI470" s="264"/>
      <c r="AJ470" s="264"/>
      <c r="AK470" s="264"/>
      <c r="AL470" s="264"/>
      <c r="AM470" s="264"/>
      <c r="AN470" s="264"/>
      <c r="AO470" s="264"/>
      <c r="AP470" s="264"/>
      <c r="AQ470" s="264"/>
      <c r="AR470" s="264"/>
      <c r="AS470" s="264"/>
      <c r="AT470" s="264"/>
      <c r="AU470" s="264"/>
      <c r="AV470" s="264"/>
      <c r="AW470" s="264"/>
      <c r="AX470" s="264"/>
      <c r="AY470" s="264"/>
      <c r="AZ470" s="264"/>
      <c r="BA470" s="264"/>
      <c r="BB470" s="264"/>
      <c r="BC470" s="264"/>
    </row>
    <row r="471" ht="14.25" customHeight="1">
      <c r="AE471" s="264"/>
      <c r="AF471" s="264"/>
      <c r="AG471" s="264"/>
      <c r="AH471" s="264"/>
      <c r="AI471" s="264"/>
      <c r="AJ471" s="264"/>
      <c r="AK471" s="264"/>
      <c r="AL471" s="264"/>
      <c r="AM471" s="264"/>
      <c r="AN471" s="264"/>
      <c r="AO471" s="264"/>
      <c r="AP471" s="264"/>
      <c r="AQ471" s="264"/>
      <c r="AR471" s="264"/>
      <c r="AS471" s="264"/>
      <c r="AT471" s="264"/>
      <c r="AU471" s="264"/>
      <c r="AV471" s="264"/>
      <c r="AW471" s="264"/>
      <c r="AX471" s="264"/>
      <c r="AY471" s="264"/>
      <c r="AZ471" s="264"/>
      <c r="BA471" s="264"/>
      <c r="BB471" s="264"/>
      <c r="BC471" s="264"/>
    </row>
    <row r="472" ht="14.25" customHeight="1">
      <c r="AE472" s="264"/>
      <c r="AF472" s="264"/>
      <c r="AG472" s="264"/>
      <c r="AH472" s="264"/>
      <c r="AI472" s="264"/>
      <c r="AJ472" s="264"/>
      <c r="AK472" s="264"/>
      <c r="AL472" s="264"/>
      <c r="AM472" s="264"/>
      <c r="AN472" s="264"/>
      <c r="AO472" s="264"/>
      <c r="AP472" s="264"/>
      <c r="AQ472" s="264"/>
      <c r="AR472" s="264"/>
      <c r="AS472" s="264"/>
      <c r="AT472" s="264"/>
      <c r="AU472" s="264"/>
      <c r="AV472" s="264"/>
      <c r="AW472" s="264"/>
      <c r="AX472" s="264"/>
      <c r="AY472" s="264"/>
      <c r="AZ472" s="264"/>
      <c r="BA472" s="264"/>
      <c r="BB472" s="264"/>
      <c r="BC472" s="264"/>
    </row>
    <row r="473" ht="14.25" customHeight="1">
      <c r="AE473" s="264"/>
      <c r="AF473" s="264"/>
      <c r="AG473" s="264"/>
      <c r="AH473" s="264"/>
      <c r="AI473" s="264"/>
      <c r="AJ473" s="264"/>
      <c r="AK473" s="264"/>
      <c r="AL473" s="264"/>
      <c r="AM473" s="264"/>
      <c r="AN473" s="264"/>
      <c r="AO473" s="264"/>
      <c r="AP473" s="264"/>
      <c r="AQ473" s="264"/>
      <c r="AR473" s="264"/>
      <c r="AS473" s="264"/>
      <c r="AT473" s="264"/>
      <c r="AU473" s="264"/>
      <c r="AV473" s="264"/>
      <c r="AW473" s="264"/>
      <c r="AX473" s="264"/>
      <c r="AY473" s="264"/>
      <c r="AZ473" s="264"/>
      <c r="BA473" s="264"/>
      <c r="BB473" s="264"/>
      <c r="BC473" s="264"/>
    </row>
    <row r="474" ht="14.25" customHeight="1">
      <c r="AE474" s="264"/>
      <c r="AF474" s="264"/>
      <c r="AG474" s="264"/>
      <c r="AH474" s="264"/>
      <c r="AI474" s="264"/>
      <c r="AJ474" s="264"/>
      <c r="AK474" s="264"/>
      <c r="AL474" s="264"/>
      <c r="AM474" s="264"/>
      <c r="AN474" s="264"/>
      <c r="AO474" s="264"/>
      <c r="AP474" s="264"/>
      <c r="AQ474" s="264"/>
      <c r="AR474" s="264"/>
      <c r="AS474" s="264"/>
      <c r="AT474" s="264"/>
      <c r="AU474" s="264"/>
      <c r="AV474" s="264"/>
      <c r="AW474" s="264"/>
      <c r="AX474" s="264"/>
      <c r="AY474" s="264"/>
      <c r="AZ474" s="264"/>
      <c r="BA474" s="264"/>
      <c r="BB474" s="264"/>
      <c r="BC474" s="264"/>
    </row>
    <row r="475" ht="14.25" customHeight="1">
      <c r="AE475" s="264"/>
      <c r="AF475" s="264"/>
      <c r="AG475" s="264"/>
      <c r="AH475" s="264"/>
      <c r="AI475" s="264"/>
      <c r="AJ475" s="264"/>
      <c r="AK475" s="264"/>
      <c r="AL475" s="264"/>
      <c r="AM475" s="264"/>
      <c r="AN475" s="264"/>
      <c r="AO475" s="264"/>
      <c r="AP475" s="264"/>
      <c r="AQ475" s="264"/>
      <c r="AR475" s="264"/>
      <c r="AS475" s="264"/>
      <c r="AT475" s="264"/>
      <c r="AU475" s="264"/>
      <c r="AV475" s="264"/>
      <c r="AW475" s="264"/>
      <c r="AX475" s="264"/>
      <c r="AY475" s="264"/>
      <c r="AZ475" s="264"/>
      <c r="BA475" s="264"/>
      <c r="BB475" s="264"/>
      <c r="BC475" s="264"/>
    </row>
    <row r="476" ht="14.25" customHeight="1">
      <c r="AE476" s="264"/>
      <c r="AF476" s="264"/>
      <c r="AG476" s="264"/>
      <c r="AH476" s="264"/>
      <c r="AI476" s="264"/>
      <c r="AJ476" s="264"/>
      <c r="AK476" s="264"/>
      <c r="AL476" s="264"/>
      <c r="AM476" s="264"/>
      <c r="AN476" s="264"/>
      <c r="AO476" s="264"/>
      <c r="AP476" s="264"/>
      <c r="AQ476" s="264"/>
      <c r="AR476" s="264"/>
      <c r="AS476" s="264"/>
      <c r="AT476" s="264"/>
      <c r="AU476" s="264"/>
      <c r="AV476" s="264"/>
      <c r="AW476" s="264"/>
      <c r="AX476" s="264"/>
      <c r="AY476" s="264"/>
      <c r="AZ476" s="264"/>
      <c r="BA476" s="264"/>
      <c r="BB476" s="264"/>
      <c r="BC476" s="264"/>
    </row>
    <row r="477" ht="14.25" customHeight="1">
      <c r="AE477" s="264"/>
      <c r="AF477" s="264"/>
      <c r="AG477" s="264"/>
      <c r="AH477" s="264"/>
      <c r="AI477" s="264"/>
      <c r="AJ477" s="264"/>
      <c r="AK477" s="264"/>
      <c r="AL477" s="264"/>
      <c r="AM477" s="264"/>
      <c r="AN477" s="264"/>
      <c r="AO477" s="264"/>
      <c r="AP477" s="264"/>
      <c r="AQ477" s="264"/>
      <c r="AR477" s="264"/>
      <c r="AS477" s="264"/>
      <c r="AT477" s="264"/>
      <c r="AU477" s="264"/>
      <c r="AV477" s="264"/>
      <c r="AW477" s="264"/>
      <c r="AX477" s="264"/>
      <c r="AY477" s="264"/>
      <c r="AZ477" s="264"/>
      <c r="BA477" s="264"/>
      <c r="BB477" s="264"/>
      <c r="BC477" s="264"/>
    </row>
    <row r="478" ht="14.25" customHeight="1">
      <c r="AE478" s="264"/>
      <c r="AF478" s="264"/>
      <c r="AG478" s="264"/>
      <c r="AH478" s="264"/>
      <c r="AI478" s="264"/>
      <c r="AJ478" s="264"/>
      <c r="AK478" s="264"/>
      <c r="AL478" s="264"/>
      <c r="AM478" s="264"/>
      <c r="AN478" s="264"/>
      <c r="AO478" s="264"/>
      <c r="AP478" s="264"/>
      <c r="AQ478" s="264"/>
      <c r="AR478" s="264"/>
      <c r="AS478" s="264"/>
      <c r="AT478" s="264"/>
      <c r="AU478" s="264"/>
      <c r="AV478" s="264"/>
      <c r="AW478" s="264"/>
      <c r="AX478" s="264"/>
      <c r="AY478" s="264"/>
      <c r="AZ478" s="264"/>
      <c r="BA478" s="264"/>
      <c r="BB478" s="264"/>
      <c r="BC478" s="264"/>
    </row>
    <row r="479" ht="14.25" customHeight="1">
      <c r="AE479" s="264"/>
      <c r="AF479" s="264"/>
      <c r="AG479" s="264"/>
      <c r="AH479" s="264"/>
      <c r="AI479" s="264"/>
      <c r="AJ479" s="264"/>
      <c r="AK479" s="264"/>
      <c r="AL479" s="264"/>
      <c r="AM479" s="264"/>
      <c r="AN479" s="264"/>
      <c r="AO479" s="264"/>
      <c r="AP479" s="264"/>
      <c r="AQ479" s="264"/>
      <c r="AR479" s="264"/>
      <c r="AS479" s="264"/>
      <c r="AT479" s="264"/>
      <c r="AU479" s="264"/>
      <c r="AV479" s="264"/>
      <c r="AW479" s="264"/>
      <c r="AX479" s="264"/>
      <c r="AY479" s="264"/>
      <c r="AZ479" s="264"/>
      <c r="BA479" s="264"/>
      <c r="BB479" s="264"/>
      <c r="BC479" s="264"/>
    </row>
    <row r="480" ht="14.25" customHeight="1">
      <c r="AE480" s="264"/>
      <c r="AF480" s="264"/>
      <c r="AG480" s="264"/>
      <c r="AH480" s="264"/>
      <c r="AI480" s="264"/>
      <c r="AJ480" s="264"/>
      <c r="AK480" s="264"/>
      <c r="AL480" s="264"/>
      <c r="AM480" s="264"/>
      <c r="AN480" s="264"/>
      <c r="AO480" s="264"/>
      <c r="AP480" s="264"/>
      <c r="AQ480" s="264"/>
      <c r="AR480" s="264"/>
      <c r="AS480" s="264"/>
      <c r="AT480" s="264"/>
      <c r="AU480" s="264"/>
      <c r="AV480" s="264"/>
      <c r="AW480" s="264"/>
      <c r="AX480" s="264"/>
      <c r="AY480" s="264"/>
      <c r="AZ480" s="264"/>
      <c r="BA480" s="264"/>
      <c r="BB480" s="264"/>
      <c r="BC480" s="264"/>
    </row>
    <row r="481" ht="14.25" customHeight="1">
      <c r="AE481" s="264"/>
      <c r="AF481" s="264"/>
      <c r="AG481" s="264"/>
      <c r="AH481" s="264"/>
      <c r="AI481" s="264"/>
      <c r="AJ481" s="264"/>
      <c r="AK481" s="264"/>
      <c r="AL481" s="264"/>
      <c r="AM481" s="264"/>
      <c r="AN481" s="264"/>
      <c r="AO481" s="264"/>
      <c r="AP481" s="264"/>
      <c r="AQ481" s="264"/>
      <c r="AR481" s="264"/>
      <c r="AS481" s="264"/>
      <c r="AT481" s="264"/>
      <c r="AU481" s="264"/>
      <c r="AV481" s="264"/>
      <c r="AW481" s="264"/>
      <c r="AX481" s="264"/>
      <c r="AY481" s="264"/>
      <c r="AZ481" s="264"/>
      <c r="BA481" s="264"/>
      <c r="BB481" s="264"/>
      <c r="BC481" s="264"/>
    </row>
    <row r="482" ht="14.25" customHeight="1">
      <c r="AE482" s="264"/>
      <c r="AF482" s="264"/>
      <c r="AG482" s="264"/>
      <c r="AH482" s="264"/>
      <c r="AI482" s="264"/>
      <c r="AJ482" s="264"/>
      <c r="AK482" s="264"/>
      <c r="AL482" s="264"/>
      <c r="AM482" s="264"/>
      <c r="AN482" s="264"/>
      <c r="AO482" s="264"/>
      <c r="AP482" s="264"/>
      <c r="AQ482" s="264"/>
      <c r="AR482" s="264"/>
      <c r="AS482" s="264"/>
      <c r="AT482" s="264"/>
      <c r="AU482" s="264"/>
      <c r="AV482" s="264"/>
      <c r="AW482" s="264"/>
      <c r="AX482" s="264"/>
      <c r="AY482" s="264"/>
      <c r="AZ482" s="264"/>
      <c r="BA482" s="264"/>
      <c r="BB482" s="264"/>
      <c r="BC482" s="264"/>
    </row>
    <row r="483" ht="14.25" customHeight="1">
      <c r="AE483" s="264"/>
      <c r="AF483" s="264"/>
      <c r="AG483" s="264"/>
      <c r="AH483" s="264"/>
      <c r="AI483" s="264"/>
      <c r="AJ483" s="264"/>
      <c r="AK483" s="264"/>
      <c r="AL483" s="264"/>
      <c r="AM483" s="264"/>
      <c r="AN483" s="264"/>
      <c r="AO483" s="264"/>
      <c r="AP483" s="264"/>
      <c r="AQ483" s="264"/>
      <c r="AR483" s="264"/>
      <c r="AS483" s="264"/>
      <c r="AT483" s="264"/>
      <c r="AU483" s="264"/>
      <c r="AV483" s="264"/>
      <c r="AW483" s="264"/>
      <c r="AX483" s="264"/>
      <c r="AY483" s="264"/>
      <c r="AZ483" s="264"/>
      <c r="BA483" s="264"/>
      <c r="BB483" s="264"/>
      <c r="BC483" s="264"/>
    </row>
    <row r="484" ht="14.25" customHeight="1">
      <c r="AE484" s="264"/>
      <c r="AF484" s="264"/>
      <c r="AG484" s="264"/>
      <c r="AH484" s="264"/>
      <c r="AI484" s="264"/>
      <c r="AJ484" s="264"/>
      <c r="AK484" s="264"/>
      <c r="AL484" s="264"/>
      <c r="AM484" s="264"/>
      <c r="AN484" s="264"/>
      <c r="AO484" s="264"/>
      <c r="AP484" s="264"/>
      <c r="AQ484" s="264"/>
      <c r="AR484" s="264"/>
      <c r="AS484" s="264"/>
      <c r="AT484" s="264"/>
      <c r="AU484" s="264"/>
      <c r="AV484" s="264"/>
      <c r="AW484" s="264"/>
      <c r="AX484" s="264"/>
      <c r="AY484" s="264"/>
      <c r="AZ484" s="264"/>
      <c r="BA484" s="264"/>
      <c r="BB484" s="264"/>
      <c r="BC484" s="264"/>
    </row>
    <row r="485" ht="14.25" customHeight="1">
      <c r="AE485" s="264"/>
      <c r="AF485" s="264"/>
      <c r="AG485" s="264"/>
      <c r="AH485" s="264"/>
      <c r="AI485" s="264"/>
      <c r="AJ485" s="264"/>
      <c r="AK485" s="264"/>
      <c r="AL485" s="264"/>
      <c r="AM485" s="264"/>
      <c r="AN485" s="264"/>
      <c r="AO485" s="264"/>
      <c r="AP485" s="264"/>
      <c r="AQ485" s="264"/>
      <c r="AR485" s="264"/>
      <c r="AS485" s="264"/>
      <c r="AT485" s="264"/>
      <c r="AU485" s="264"/>
      <c r="AV485" s="264"/>
      <c r="AW485" s="264"/>
      <c r="AX485" s="264"/>
      <c r="AY485" s="264"/>
      <c r="AZ485" s="264"/>
      <c r="BA485" s="264"/>
      <c r="BB485" s="264"/>
      <c r="BC485" s="264"/>
    </row>
    <row r="486" ht="14.25" customHeight="1">
      <c r="AE486" s="264"/>
      <c r="AF486" s="264"/>
      <c r="AG486" s="264"/>
      <c r="AH486" s="264"/>
      <c r="AI486" s="264"/>
      <c r="AJ486" s="264"/>
      <c r="AK486" s="264"/>
      <c r="AL486" s="264"/>
      <c r="AM486" s="264"/>
      <c r="AN486" s="264"/>
      <c r="AO486" s="264"/>
      <c r="AP486" s="264"/>
      <c r="AQ486" s="264"/>
      <c r="AR486" s="264"/>
      <c r="AS486" s="264"/>
      <c r="AT486" s="264"/>
      <c r="AU486" s="264"/>
      <c r="AV486" s="264"/>
      <c r="AW486" s="264"/>
      <c r="AX486" s="264"/>
      <c r="AY486" s="264"/>
      <c r="AZ486" s="264"/>
      <c r="BA486" s="264"/>
      <c r="BB486" s="264"/>
      <c r="BC486" s="264"/>
    </row>
    <row r="487" ht="14.25" customHeight="1">
      <c r="AE487" s="264"/>
      <c r="AF487" s="264"/>
      <c r="AG487" s="264"/>
      <c r="AH487" s="264"/>
      <c r="AI487" s="264"/>
      <c r="AJ487" s="264"/>
      <c r="AK487" s="264"/>
      <c r="AL487" s="264"/>
      <c r="AM487" s="264"/>
      <c r="AN487" s="264"/>
      <c r="AO487" s="264"/>
      <c r="AP487" s="264"/>
      <c r="AQ487" s="264"/>
      <c r="AR487" s="264"/>
      <c r="AS487" s="264"/>
      <c r="AT487" s="264"/>
      <c r="AU487" s="264"/>
      <c r="AV487" s="264"/>
      <c r="AW487" s="264"/>
      <c r="AX487" s="264"/>
      <c r="AY487" s="264"/>
      <c r="AZ487" s="264"/>
      <c r="BA487" s="264"/>
      <c r="BB487" s="264"/>
      <c r="BC487" s="264"/>
    </row>
    <row r="488" ht="14.25" customHeight="1">
      <c r="AE488" s="264"/>
      <c r="AF488" s="264"/>
      <c r="AG488" s="264"/>
      <c r="AH488" s="264"/>
      <c r="AI488" s="264"/>
      <c r="AJ488" s="264"/>
      <c r="AK488" s="264"/>
      <c r="AL488" s="264"/>
      <c r="AM488" s="264"/>
      <c r="AN488" s="264"/>
      <c r="AO488" s="264"/>
      <c r="AP488" s="264"/>
      <c r="AQ488" s="264"/>
      <c r="AR488" s="264"/>
      <c r="AS488" s="264"/>
      <c r="AT488" s="264"/>
      <c r="AU488" s="264"/>
      <c r="AV488" s="264"/>
      <c r="AW488" s="264"/>
      <c r="AX488" s="264"/>
      <c r="AY488" s="264"/>
      <c r="AZ488" s="264"/>
      <c r="BA488" s="264"/>
      <c r="BB488" s="264"/>
      <c r="BC488" s="264"/>
    </row>
    <row r="489" ht="14.25" customHeight="1">
      <c r="AE489" s="264"/>
      <c r="AF489" s="264"/>
      <c r="AG489" s="264"/>
      <c r="AH489" s="264"/>
      <c r="AI489" s="264"/>
      <c r="AJ489" s="264"/>
      <c r="AK489" s="264"/>
      <c r="AL489" s="264"/>
      <c r="AM489" s="264"/>
      <c r="AN489" s="264"/>
      <c r="AO489" s="264"/>
      <c r="AP489" s="264"/>
      <c r="AQ489" s="264"/>
      <c r="AR489" s="264"/>
      <c r="AS489" s="264"/>
      <c r="AT489" s="264"/>
      <c r="AU489" s="264"/>
      <c r="AV489" s="264"/>
      <c r="AW489" s="264"/>
      <c r="AX489" s="264"/>
      <c r="AY489" s="264"/>
      <c r="AZ489" s="264"/>
      <c r="BA489" s="264"/>
      <c r="BB489" s="264"/>
      <c r="BC489" s="264"/>
    </row>
    <row r="490" ht="14.25" customHeight="1">
      <c r="AE490" s="264"/>
      <c r="AF490" s="264"/>
      <c r="AG490" s="264"/>
      <c r="AH490" s="264"/>
      <c r="AI490" s="264"/>
      <c r="AJ490" s="264"/>
      <c r="AK490" s="264"/>
      <c r="AL490" s="264"/>
      <c r="AM490" s="264"/>
      <c r="AN490" s="264"/>
      <c r="AO490" s="264"/>
      <c r="AP490" s="264"/>
      <c r="AQ490" s="264"/>
      <c r="AR490" s="264"/>
      <c r="AS490" s="264"/>
      <c r="AT490" s="264"/>
      <c r="AU490" s="264"/>
      <c r="AV490" s="264"/>
      <c r="AW490" s="264"/>
      <c r="AX490" s="264"/>
      <c r="AY490" s="264"/>
      <c r="AZ490" s="264"/>
      <c r="BA490" s="264"/>
      <c r="BB490" s="264"/>
      <c r="BC490" s="264"/>
    </row>
    <row r="491" ht="14.25" customHeight="1">
      <c r="AE491" s="264"/>
      <c r="AF491" s="264"/>
      <c r="AG491" s="264"/>
      <c r="AH491" s="264"/>
      <c r="AI491" s="264"/>
      <c r="AJ491" s="264"/>
      <c r="AK491" s="264"/>
      <c r="AL491" s="264"/>
      <c r="AM491" s="264"/>
      <c r="AN491" s="264"/>
      <c r="AO491" s="264"/>
      <c r="AP491" s="264"/>
      <c r="AQ491" s="264"/>
      <c r="AR491" s="264"/>
      <c r="AS491" s="264"/>
      <c r="AT491" s="264"/>
      <c r="AU491" s="264"/>
      <c r="AV491" s="264"/>
      <c r="AW491" s="264"/>
      <c r="AX491" s="264"/>
      <c r="AY491" s="264"/>
      <c r="AZ491" s="264"/>
      <c r="BA491" s="264"/>
      <c r="BB491" s="264"/>
      <c r="BC491" s="264"/>
    </row>
    <row r="492" ht="14.25" customHeight="1">
      <c r="AE492" s="264"/>
      <c r="AF492" s="264"/>
      <c r="AG492" s="264"/>
      <c r="AH492" s="264"/>
      <c r="AI492" s="264"/>
      <c r="AJ492" s="264"/>
      <c r="AK492" s="264"/>
      <c r="AL492" s="264"/>
      <c r="AM492" s="264"/>
      <c r="AN492" s="264"/>
      <c r="AO492" s="264"/>
      <c r="AP492" s="264"/>
      <c r="AQ492" s="264"/>
      <c r="AR492" s="264"/>
      <c r="AS492" s="264"/>
      <c r="AT492" s="264"/>
      <c r="AU492" s="264"/>
      <c r="AV492" s="264"/>
      <c r="AW492" s="264"/>
      <c r="AX492" s="264"/>
      <c r="AY492" s="264"/>
      <c r="AZ492" s="264"/>
      <c r="BA492" s="264"/>
      <c r="BB492" s="264"/>
      <c r="BC492" s="264"/>
    </row>
    <row r="493" ht="14.25" customHeight="1">
      <c r="AE493" s="264"/>
      <c r="AF493" s="264"/>
      <c r="AG493" s="264"/>
      <c r="AH493" s="264"/>
      <c r="AI493" s="264"/>
      <c r="AJ493" s="264"/>
      <c r="AK493" s="264"/>
      <c r="AL493" s="264"/>
      <c r="AM493" s="264"/>
      <c r="AN493" s="264"/>
      <c r="AO493" s="264"/>
      <c r="AP493" s="264"/>
      <c r="AQ493" s="264"/>
      <c r="AR493" s="264"/>
      <c r="AS493" s="264"/>
      <c r="AT493" s="264"/>
      <c r="AU493" s="264"/>
      <c r="AV493" s="264"/>
      <c r="AW493" s="264"/>
      <c r="AX493" s="264"/>
      <c r="AY493" s="264"/>
      <c r="AZ493" s="264"/>
      <c r="BA493" s="264"/>
      <c r="BB493" s="264"/>
      <c r="BC493" s="264"/>
    </row>
    <row r="494" ht="14.25" customHeight="1">
      <c r="AE494" s="264"/>
      <c r="AF494" s="264"/>
      <c r="AG494" s="264"/>
      <c r="AH494" s="264"/>
      <c r="AI494" s="264"/>
      <c r="AJ494" s="264"/>
      <c r="AK494" s="264"/>
      <c r="AL494" s="264"/>
      <c r="AM494" s="264"/>
      <c r="AN494" s="264"/>
      <c r="AO494" s="264"/>
      <c r="AP494" s="264"/>
      <c r="AQ494" s="264"/>
      <c r="AR494" s="264"/>
      <c r="AS494" s="264"/>
      <c r="AT494" s="264"/>
      <c r="AU494" s="264"/>
      <c r="AV494" s="264"/>
      <c r="AW494" s="264"/>
      <c r="AX494" s="264"/>
      <c r="AY494" s="264"/>
      <c r="AZ494" s="264"/>
      <c r="BA494" s="264"/>
      <c r="BB494" s="264"/>
      <c r="BC494" s="264"/>
    </row>
    <row r="495" ht="14.25" customHeight="1">
      <c r="AE495" s="264"/>
      <c r="AF495" s="264"/>
      <c r="AG495" s="264"/>
      <c r="AH495" s="264"/>
      <c r="AI495" s="264"/>
      <c r="AJ495" s="264"/>
      <c r="AK495" s="264"/>
      <c r="AL495" s="264"/>
      <c r="AM495" s="264"/>
      <c r="AN495" s="264"/>
      <c r="AO495" s="264"/>
      <c r="AP495" s="264"/>
      <c r="AQ495" s="264"/>
      <c r="AR495" s="264"/>
      <c r="AS495" s="264"/>
      <c r="AT495" s="264"/>
      <c r="AU495" s="264"/>
      <c r="AV495" s="264"/>
      <c r="AW495" s="264"/>
      <c r="AX495" s="264"/>
      <c r="AY495" s="264"/>
      <c r="AZ495" s="264"/>
      <c r="BA495" s="264"/>
      <c r="BB495" s="264"/>
      <c r="BC495" s="264"/>
    </row>
    <row r="496" ht="14.25" customHeight="1">
      <c r="AE496" s="264"/>
      <c r="AF496" s="264"/>
      <c r="AG496" s="264"/>
      <c r="AH496" s="264"/>
      <c r="AI496" s="264"/>
      <c r="AJ496" s="264"/>
      <c r="AK496" s="264"/>
      <c r="AL496" s="264"/>
      <c r="AM496" s="264"/>
      <c r="AN496" s="264"/>
      <c r="AO496" s="264"/>
      <c r="AP496" s="264"/>
      <c r="AQ496" s="264"/>
      <c r="AR496" s="264"/>
      <c r="AS496" s="264"/>
      <c r="AT496" s="264"/>
      <c r="AU496" s="264"/>
      <c r="AV496" s="264"/>
      <c r="AW496" s="264"/>
      <c r="AX496" s="264"/>
      <c r="AY496" s="264"/>
      <c r="AZ496" s="264"/>
      <c r="BA496" s="264"/>
      <c r="BB496" s="264"/>
      <c r="BC496" s="264"/>
    </row>
    <row r="497" ht="14.25" customHeight="1">
      <c r="AE497" s="264"/>
      <c r="AF497" s="264"/>
      <c r="AG497" s="264"/>
      <c r="AH497" s="264"/>
      <c r="AI497" s="264"/>
      <c r="AJ497" s="264"/>
      <c r="AK497" s="264"/>
      <c r="AL497" s="264"/>
      <c r="AM497" s="264"/>
      <c r="AN497" s="264"/>
      <c r="AO497" s="264"/>
      <c r="AP497" s="264"/>
      <c r="AQ497" s="264"/>
      <c r="AR497" s="264"/>
      <c r="AS497" s="264"/>
      <c r="AT497" s="264"/>
      <c r="AU497" s="264"/>
      <c r="AV497" s="264"/>
      <c r="AW497" s="264"/>
      <c r="AX497" s="264"/>
      <c r="AY497" s="264"/>
      <c r="AZ497" s="264"/>
      <c r="BA497" s="264"/>
      <c r="BB497" s="264"/>
      <c r="BC497" s="264"/>
    </row>
    <row r="498" ht="14.25" customHeight="1">
      <c r="AE498" s="264"/>
      <c r="AF498" s="264"/>
      <c r="AG498" s="264"/>
      <c r="AH498" s="264"/>
      <c r="AI498" s="264"/>
      <c r="AJ498" s="264"/>
      <c r="AK498" s="264"/>
      <c r="AL498" s="264"/>
      <c r="AM498" s="264"/>
      <c r="AN498" s="264"/>
      <c r="AO498" s="264"/>
      <c r="AP498" s="264"/>
      <c r="AQ498" s="264"/>
      <c r="AR498" s="264"/>
      <c r="AS498" s="264"/>
      <c r="AT498" s="264"/>
      <c r="AU498" s="264"/>
      <c r="AV498" s="264"/>
      <c r="AW498" s="264"/>
      <c r="AX498" s="264"/>
      <c r="AY498" s="264"/>
      <c r="AZ498" s="264"/>
      <c r="BA498" s="264"/>
      <c r="BB498" s="264"/>
      <c r="BC498" s="264"/>
    </row>
    <row r="499" ht="14.25" customHeight="1">
      <c r="AE499" s="264"/>
      <c r="AF499" s="264"/>
      <c r="AG499" s="264"/>
      <c r="AH499" s="264"/>
      <c r="AI499" s="264"/>
      <c r="AJ499" s="264"/>
      <c r="AK499" s="264"/>
      <c r="AL499" s="264"/>
      <c r="AM499" s="264"/>
      <c r="AN499" s="264"/>
      <c r="AO499" s="264"/>
      <c r="AP499" s="264"/>
      <c r="AQ499" s="264"/>
      <c r="AR499" s="264"/>
      <c r="AS499" s="264"/>
      <c r="AT499" s="264"/>
      <c r="AU499" s="264"/>
      <c r="AV499" s="264"/>
      <c r="AW499" s="264"/>
      <c r="AX499" s="264"/>
      <c r="AY499" s="264"/>
      <c r="AZ499" s="264"/>
      <c r="BA499" s="264"/>
      <c r="BB499" s="264"/>
      <c r="BC499" s="264"/>
    </row>
    <row r="500" ht="14.25" customHeight="1">
      <c r="AE500" s="264"/>
      <c r="AF500" s="264"/>
      <c r="AG500" s="264"/>
      <c r="AH500" s="264"/>
      <c r="AI500" s="264"/>
      <c r="AJ500" s="264"/>
      <c r="AK500" s="264"/>
      <c r="AL500" s="264"/>
      <c r="AM500" s="264"/>
      <c r="AN500" s="264"/>
      <c r="AO500" s="264"/>
      <c r="AP500" s="264"/>
      <c r="AQ500" s="264"/>
      <c r="AR500" s="264"/>
      <c r="AS500" s="264"/>
      <c r="AT500" s="264"/>
      <c r="AU500" s="264"/>
      <c r="AV500" s="264"/>
      <c r="AW500" s="264"/>
      <c r="AX500" s="264"/>
      <c r="AY500" s="264"/>
      <c r="AZ500" s="264"/>
      <c r="BA500" s="264"/>
      <c r="BB500" s="264"/>
      <c r="BC500" s="264"/>
    </row>
    <row r="501" ht="14.25" customHeight="1">
      <c r="AE501" s="264"/>
      <c r="AF501" s="264"/>
      <c r="AG501" s="264"/>
      <c r="AH501" s="264"/>
      <c r="AI501" s="264"/>
      <c r="AJ501" s="264"/>
      <c r="AK501" s="264"/>
      <c r="AL501" s="264"/>
      <c r="AM501" s="264"/>
      <c r="AN501" s="264"/>
      <c r="AO501" s="264"/>
      <c r="AP501" s="264"/>
      <c r="AQ501" s="264"/>
      <c r="AR501" s="264"/>
      <c r="AS501" s="264"/>
      <c r="AT501" s="264"/>
      <c r="AU501" s="264"/>
      <c r="AV501" s="264"/>
      <c r="AW501" s="264"/>
      <c r="AX501" s="264"/>
      <c r="AY501" s="264"/>
      <c r="AZ501" s="264"/>
      <c r="BA501" s="264"/>
      <c r="BB501" s="264"/>
      <c r="BC501" s="264"/>
    </row>
    <row r="502" ht="14.25" customHeight="1">
      <c r="AE502" s="264"/>
      <c r="AF502" s="264"/>
      <c r="AG502" s="264"/>
      <c r="AH502" s="264"/>
      <c r="AI502" s="264"/>
      <c r="AJ502" s="264"/>
      <c r="AK502" s="264"/>
      <c r="AL502" s="264"/>
      <c r="AM502" s="264"/>
      <c r="AN502" s="264"/>
      <c r="AO502" s="264"/>
      <c r="AP502" s="264"/>
      <c r="AQ502" s="264"/>
      <c r="AR502" s="264"/>
      <c r="AS502" s="264"/>
      <c r="AT502" s="264"/>
      <c r="AU502" s="264"/>
      <c r="AV502" s="264"/>
      <c r="AW502" s="264"/>
      <c r="AX502" s="264"/>
      <c r="AY502" s="264"/>
      <c r="AZ502" s="264"/>
      <c r="BA502" s="264"/>
      <c r="BB502" s="264"/>
      <c r="BC502" s="264"/>
    </row>
    <row r="503" ht="14.25" customHeight="1">
      <c r="AE503" s="264"/>
      <c r="AF503" s="264"/>
      <c r="AG503" s="264"/>
      <c r="AH503" s="264"/>
      <c r="AI503" s="264"/>
      <c r="AJ503" s="264"/>
      <c r="AK503" s="264"/>
      <c r="AL503" s="264"/>
      <c r="AM503" s="264"/>
      <c r="AN503" s="264"/>
      <c r="AO503" s="264"/>
      <c r="AP503" s="264"/>
      <c r="AQ503" s="264"/>
      <c r="AR503" s="264"/>
      <c r="AS503" s="264"/>
      <c r="AT503" s="264"/>
      <c r="AU503" s="264"/>
      <c r="AV503" s="264"/>
      <c r="AW503" s="264"/>
      <c r="AX503" s="264"/>
      <c r="AY503" s="264"/>
      <c r="AZ503" s="264"/>
      <c r="BA503" s="264"/>
      <c r="BB503" s="264"/>
      <c r="BC503" s="264"/>
    </row>
    <row r="504" ht="14.25" customHeight="1">
      <c r="AE504" s="264"/>
      <c r="AF504" s="264"/>
      <c r="AG504" s="264"/>
      <c r="AH504" s="264"/>
      <c r="AI504" s="264"/>
      <c r="AJ504" s="264"/>
      <c r="AK504" s="264"/>
      <c r="AL504" s="264"/>
      <c r="AM504" s="264"/>
      <c r="AN504" s="264"/>
      <c r="AO504" s="264"/>
      <c r="AP504" s="264"/>
      <c r="AQ504" s="264"/>
      <c r="AR504" s="264"/>
      <c r="AS504" s="264"/>
      <c r="AT504" s="264"/>
      <c r="AU504" s="264"/>
      <c r="AV504" s="264"/>
      <c r="AW504" s="264"/>
      <c r="AX504" s="264"/>
      <c r="AY504" s="264"/>
      <c r="AZ504" s="264"/>
      <c r="BA504" s="264"/>
      <c r="BB504" s="264"/>
      <c r="BC504" s="264"/>
    </row>
    <row r="505" ht="14.25" customHeight="1">
      <c r="AE505" s="264"/>
      <c r="AF505" s="264"/>
      <c r="AG505" s="264"/>
      <c r="AH505" s="264"/>
      <c r="AI505" s="264"/>
      <c r="AJ505" s="264"/>
      <c r="AK505" s="264"/>
      <c r="AL505" s="264"/>
      <c r="AM505" s="264"/>
      <c r="AN505" s="264"/>
      <c r="AO505" s="264"/>
      <c r="AP505" s="264"/>
      <c r="AQ505" s="264"/>
      <c r="AR505" s="264"/>
      <c r="AS505" s="264"/>
      <c r="AT505" s="264"/>
      <c r="AU505" s="264"/>
      <c r="AV505" s="264"/>
      <c r="AW505" s="264"/>
      <c r="AX505" s="264"/>
      <c r="AY505" s="264"/>
      <c r="AZ505" s="264"/>
      <c r="BA505" s="264"/>
      <c r="BB505" s="264"/>
      <c r="BC505" s="264"/>
    </row>
    <row r="506" ht="14.25" customHeight="1">
      <c r="AE506" s="264"/>
      <c r="AF506" s="264"/>
      <c r="AG506" s="264"/>
      <c r="AH506" s="264"/>
      <c r="AI506" s="264"/>
      <c r="AJ506" s="264"/>
      <c r="AK506" s="264"/>
      <c r="AL506" s="264"/>
      <c r="AM506" s="264"/>
      <c r="AN506" s="264"/>
      <c r="AO506" s="264"/>
      <c r="AP506" s="264"/>
      <c r="AQ506" s="264"/>
      <c r="AR506" s="264"/>
      <c r="AS506" s="264"/>
      <c r="AT506" s="264"/>
      <c r="AU506" s="264"/>
      <c r="AV506" s="264"/>
      <c r="AW506" s="264"/>
      <c r="AX506" s="264"/>
      <c r="AY506" s="264"/>
      <c r="AZ506" s="264"/>
      <c r="BA506" s="264"/>
      <c r="BB506" s="264"/>
      <c r="BC506" s="264"/>
    </row>
    <row r="507" ht="14.25" customHeight="1">
      <c r="AE507" s="264"/>
      <c r="AF507" s="264"/>
      <c r="AG507" s="264"/>
      <c r="AH507" s="264"/>
      <c r="AI507" s="264"/>
      <c r="AJ507" s="264"/>
      <c r="AK507" s="264"/>
      <c r="AL507" s="264"/>
      <c r="AM507" s="264"/>
      <c r="AN507" s="264"/>
      <c r="AO507" s="264"/>
      <c r="AP507" s="264"/>
      <c r="AQ507" s="264"/>
      <c r="AR507" s="264"/>
      <c r="AS507" s="264"/>
      <c r="AT507" s="264"/>
      <c r="AU507" s="264"/>
      <c r="AV507" s="264"/>
      <c r="AW507" s="264"/>
      <c r="AX507" s="264"/>
      <c r="AY507" s="264"/>
      <c r="AZ507" s="264"/>
      <c r="BA507" s="264"/>
      <c r="BB507" s="264"/>
      <c r="BC507" s="264"/>
    </row>
    <row r="508" ht="14.25" customHeight="1">
      <c r="AE508" s="264"/>
      <c r="AF508" s="264"/>
      <c r="AG508" s="264"/>
      <c r="AH508" s="264"/>
      <c r="AI508" s="264"/>
      <c r="AJ508" s="264"/>
      <c r="AK508" s="264"/>
      <c r="AL508" s="264"/>
      <c r="AM508" s="264"/>
      <c r="AN508" s="264"/>
      <c r="AO508" s="264"/>
      <c r="AP508" s="264"/>
      <c r="AQ508" s="264"/>
      <c r="AR508" s="264"/>
      <c r="AS508" s="264"/>
      <c r="AT508" s="264"/>
      <c r="AU508" s="264"/>
      <c r="AV508" s="264"/>
      <c r="AW508" s="264"/>
      <c r="AX508" s="264"/>
      <c r="AY508" s="264"/>
      <c r="AZ508" s="264"/>
      <c r="BA508" s="264"/>
      <c r="BB508" s="264"/>
      <c r="BC508" s="264"/>
    </row>
    <row r="509" ht="14.25" customHeight="1">
      <c r="AE509" s="264"/>
      <c r="AF509" s="264"/>
      <c r="AG509" s="264"/>
      <c r="AH509" s="264"/>
      <c r="AI509" s="264"/>
      <c r="AJ509" s="264"/>
      <c r="AK509" s="264"/>
      <c r="AL509" s="264"/>
      <c r="AM509" s="264"/>
      <c r="AN509" s="264"/>
      <c r="AO509" s="264"/>
      <c r="AP509" s="264"/>
      <c r="AQ509" s="264"/>
      <c r="AR509" s="264"/>
      <c r="AS509" s="264"/>
      <c r="AT509" s="264"/>
      <c r="AU509" s="264"/>
      <c r="AV509" s="264"/>
      <c r="AW509" s="264"/>
      <c r="AX509" s="264"/>
      <c r="AY509" s="264"/>
      <c r="AZ509" s="264"/>
      <c r="BA509" s="264"/>
      <c r="BB509" s="264"/>
      <c r="BC509" s="264"/>
    </row>
    <row r="510" ht="14.25" customHeight="1">
      <c r="AE510" s="264"/>
      <c r="AF510" s="264"/>
      <c r="AG510" s="264"/>
      <c r="AH510" s="264"/>
      <c r="AI510" s="264"/>
      <c r="AJ510" s="264"/>
      <c r="AK510" s="264"/>
      <c r="AL510" s="264"/>
      <c r="AM510" s="264"/>
      <c r="AN510" s="264"/>
      <c r="AO510" s="264"/>
      <c r="AP510" s="264"/>
      <c r="AQ510" s="264"/>
      <c r="AR510" s="264"/>
      <c r="AS510" s="264"/>
      <c r="AT510" s="264"/>
      <c r="AU510" s="264"/>
      <c r="AV510" s="264"/>
      <c r="AW510" s="264"/>
      <c r="AX510" s="264"/>
      <c r="AY510" s="264"/>
      <c r="AZ510" s="264"/>
      <c r="BA510" s="264"/>
      <c r="BB510" s="264"/>
      <c r="BC510" s="264"/>
    </row>
    <row r="511" ht="14.25" customHeight="1">
      <c r="AE511" s="264"/>
      <c r="AF511" s="264"/>
      <c r="AG511" s="264"/>
      <c r="AH511" s="264"/>
      <c r="AI511" s="264"/>
      <c r="AJ511" s="264"/>
      <c r="AK511" s="264"/>
      <c r="AL511" s="264"/>
      <c r="AM511" s="264"/>
      <c r="AN511" s="264"/>
      <c r="AO511" s="264"/>
      <c r="AP511" s="264"/>
      <c r="AQ511" s="264"/>
      <c r="AR511" s="264"/>
      <c r="AS511" s="264"/>
      <c r="AT511" s="264"/>
      <c r="AU511" s="264"/>
      <c r="AV511" s="264"/>
      <c r="AW511" s="264"/>
      <c r="AX511" s="264"/>
      <c r="AY511" s="264"/>
      <c r="AZ511" s="264"/>
      <c r="BA511" s="264"/>
      <c r="BB511" s="264"/>
      <c r="BC511" s="264"/>
    </row>
    <row r="512" ht="14.25" customHeight="1">
      <c r="AE512" s="264"/>
      <c r="AF512" s="264"/>
      <c r="AG512" s="264"/>
      <c r="AH512" s="264"/>
      <c r="AI512" s="264"/>
      <c r="AJ512" s="264"/>
      <c r="AK512" s="264"/>
      <c r="AL512" s="264"/>
      <c r="AM512" s="264"/>
      <c r="AN512" s="264"/>
      <c r="AO512" s="264"/>
      <c r="AP512" s="264"/>
      <c r="AQ512" s="264"/>
      <c r="AR512" s="264"/>
      <c r="AS512" s="264"/>
      <c r="AT512" s="264"/>
      <c r="AU512" s="264"/>
      <c r="AV512" s="264"/>
      <c r="AW512" s="264"/>
      <c r="AX512" s="264"/>
      <c r="AY512" s="264"/>
      <c r="AZ512" s="264"/>
      <c r="BA512" s="264"/>
      <c r="BB512" s="264"/>
      <c r="BC512" s="264"/>
    </row>
    <row r="513" ht="14.25" customHeight="1">
      <c r="AE513" s="264"/>
      <c r="AF513" s="264"/>
      <c r="AG513" s="264"/>
      <c r="AH513" s="264"/>
      <c r="AI513" s="264"/>
      <c r="AJ513" s="264"/>
      <c r="AK513" s="264"/>
      <c r="AL513" s="264"/>
      <c r="AM513" s="264"/>
      <c r="AN513" s="264"/>
      <c r="AO513" s="264"/>
      <c r="AP513" s="264"/>
      <c r="AQ513" s="264"/>
      <c r="AR513" s="264"/>
      <c r="AS513" s="264"/>
      <c r="AT513" s="264"/>
      <c r="AU513" s="264"/>
      <c r="AV513" s="264"/>
      <c r="AW513" s="264"/>
      <c r="AX513" s="264"/>
      <c r="AY513" s="264"/>
      <c r="AZ513" s="264"/>
      <c r="BA513" s="264"/>
      <c r="BB513" s="264"/>
      <c r="BC513" s="264"/>
    </row>
    <row r="514" ht="14.25" customHeight="1">
      <c r="AE514" s="264"/>
      <c r="AF514" s="264"/>
      <c r="AG514" s="264"/>
      <c r="AH514" s="264"/>
      <c r="AI514" s="264"/>
      <c r="AJ514" s="264"/>
      <c r="AK514" s="264"/>
      <c r="AL514" s="264"/>
      <c r="AM514" s="264"/>
      <c r="AN514" s="264"/>
      <c r="AO514" s="264"/>
      <c r="AP514" s="264"/>
      <c r="AQ514" s="264"/>
      <c r="AR514" s="264"/>
      <c r="AS514" s="264"/>
      <c r="AT514" s="264"/>
      <c r="AU514" s="264"/>
      <c r="AV514" s="264"/>
      <c r="AW514" s="264"/>
      <c r="AX514" s="264"/>
      <c r="AY514" s="264"/>
      <c r="AZ514" s="264"/>
      <c r="BA514" s="264"/>
      <c r="BB514" s="264"/>
      <c r="BC514" s="264"/>
    </row>
    <row r="515" ht="14.25" customHeight="1">
      <c r="AE515" s="264"/>
      <c r="AF515" s="264"/>
      <c r="AG515" s="264"/>
      <c r="AH515" s="264"/>
      <c r="AI515" s="264"/>
      <c r="AJ515" s="264"/>
      <c r="AK515" s="264"/>
      <c r="AL515" s="264"/>
      <c r="AM515" s="264"/>
      <c r="AN515" s="264"/>
      <c r="AO515" s="264"/>
      <c r="AP515" s="264"/>
      <c r="AQ515" s="264"/>
      <c r="AR515" s="264"/>
      <c r="AS515" s="264"/>
      <c r="AT515" s="264"/>
      <c r="AU515" s="264"/>
      <c r="AV515" s="264"/>
      <c r="AW515" s="264"/>
      <c r="AX515" s="264"/>
      <c r="AY515" s="264"/>
      <c r="AZ515" s="264"/>
      <c r="BA515" s="264"/>
      <c r="BB515" s="264"/>
      <c r="BC515" s="264"/>
    </row>
    <row r="516" ht="14.25" customHeight="1">
      <c r="AE516" s="264"/>
      <c r="AF516" s="264"/>
      <c r="AG516" s="264"/>
      <c r="AH516" s="264"/>
      <c r="AI516" s="264"/>
      <c r="AJ516" s="264"/>
      <c r="AK516" s="264"/>
      <c r="AL516" s="264"/>
      <c r="AM516" s="264"/>
      <c r="AN516" s="264"/>
      <c r="AO516" s="264"/>
      <c r="AP516" s="264"/>
      <c r="AQ516" s="264"/>
      <c r="AR516" s="264"/>
      <c r="AS516" s="264"/>
      <c r="AT516" s="264"/>
      <c r="AU516" s="264"/>
      <c r="AV516" s="264"/>
      <c r="AW516" s="264"/>
      <c r="AX516" s="264"/>
      <c r="AY516" s="264"/>
      <c r="AZ516" s="264"/>
      <c r="BA516" s="264"/>
      <c r="BB516" s="264"/>
      <c r="BC516" s="264"/>
    </row>
    <row r="517" ht="14.25" customHeight="1">
      <c r="AE517" s="264"/>
      <c r="AF517" s="264"/>
      <c r="AG517" s="264"/>
      <c r="AH517" s="264"/>
      <c r="AI517" s="264"/>
      <c r="AJ517" s="264"/>
      <c r="AK517" s="264"/>
      <c r="AL517" s="264"/>
      <c r="AM517" s="264"/>
      <c r="AN517" s="264"/>
      <c r="AO517" s="264"/>
      <c r="AP517" s="264"/>
      <c r="AQ517" s="264"/>
      <c r="AR517" s="264"/>
      <c r="AS517" s="264"/>
      <c r="AT517" s="264"/>
      <c r="AU517" s="264"/>
      <c r="AV517" s="264"/>
      <c r="AW517" s="264"/>
      <c r="AX517" s="264"/>
      <c r="AY517" s="264"/>
      <c r="AZ517" s="264"/>
      <c r="BA517" s="264"/>
      <c r="BB517" s="264"/>
      <c r="BC517" s="264"/>
    </row>
    <row r="518" ht="14.25" customHeight="1">
      <c r="AE518" s="264"/>
      <c r="AF518" s="264"/>
      <c r="AG518" s="264"/>
      <c r="AH518" s="264"/>
      <c r="AI518" s="264"/>
      <c r="AJ518" s="264"/>
      <c r="AK518" s="264"/>
      <c r="AL518" s="264"/>
      <c r="AM518" s="264"/>
      <c r="AN518" s="264"/>
      <c r="AO518" s="264"/>
      <c r="AP518" s="264"/>
      <c r="AQ518" s="264"/>
      <c r="AR518" s="264"/>
      <c r="AS518" s="264"/>
      <c r="AT518" s="264"/>
      <c r="AU518" s="264"/>
      <c r="AV518" s="264"/>
      <c r="AW518" s="264"/>
      <c r="AX518" s="264"/>
      <c r="AY518" s="264"/>
      <c r="AZ518" s="264"/>
      <c r="BA518" s="264"/>
      <c r="BB518" s="264"/>
      <c r="BC518" s="264"/>
    </row>
    <row r="519" ht="14.25" customHeight="1">
      <c r="AE519" s="264"/>
      <c r="AF519" s="264"/>
      <c r="AG519" s="264"/>
      <c r="AH519" s="264"/>
      <c r="AI519" s="264"/>
      <c r="AJ519" s="264"/>
      <c r="AK519" s="264"/>
      <c r="AL519" s="264"/>
      <c r="AM519" s="264"/>
      <c r="AN519" s="264"/>
      <c r="AO519" s="264"/>
      <c r="AP519" s="264"/>
      <c r="AQ519" s="264"/>
      <c r="AR519" s="264"/>
      <c r="AS519" s="264"/>
      <c r="AT519" s="264"/>
      <c r="AU519" s="264"/>
      <c r="AV519" s="264"/>
      <c r="AW519" s="264"/>
      <c r="AX519" s="264"/>
      <c r="AY519" s="264"/>
      <c r="AZ519" s="264"/>
      <c r="BA519" s="264"/>
      <c r="BB519" s="264"/>
      <c r="BC519" s="264"/>
    </row>
    <row r="520" ht="14.25" customHeight="1">
      <c r="AE520" s="264"/>
      <c r="AF520" s="264"/>
      <c r="AG520" s="264"/>
      <c r="AH520" s="264"/>
      <c r="AI520" s="264"/>
      <c r="AJ520" s="264"/>
      <c r="AK520" s="264"/>
      <c r="AL520" s="264"/>
      <c r="AM520" s="264"/>
      <c r="AN520" s="264"/>
      <c r="AO520" s="264"/>
      <c r="AP520" s="264"/>
      <c r="AQ520" s="264"/>
      <c r="AR520" s="264"/>
      <c r="AS520" s="264"/>
      <c r="AT520" s="264"/>
      <c r="AU520" s="264"/>
      <c r="AV520" s="264"/>
      <c r="AW520" s="264"/>
      <c r="AX520" s="264"/>
      <c r="AY520" s="264"/>
      <c r="AZ520" s="264"/>
      <c r="BA520" s="264"/>
      <c r="BB520" s="264"/>
      <c r="BC520" s="264"/>
    </row>
    <row r="521" ht="14.25" customHeight="1">
      <c r="AE521" s="264"/>
      <c r="AF521" s="264"/>
      <c r="AG521" s="264"/>
      <c r="AH521" s="264"/>
      <c r="AI521" s="264"/>
      <c r="AJ521" s="264"/>
      <c r="AK521" s="264"/>
      <c r="AL521" s="264"/>
      <c r="AM521" s="264"/>
      <c r="AN521" s="264"/>
      <c r="AO521" s="264"/>
      <c r="AP521" s="264"/>
      <c r="AQ521" s="264"/>
      <c r="AR521" s="264"/>
      <c r="AS521" s="264"/>
      <c r="AT521" s="264"/>
      <c r="AU521" s="264"/>
      <c r="AV521" s="264"/>
      <c r="AW521" s="264"/>
      <c r="AX521" s="264"/>
      <c r="AY521" s="264"/>
      <c r="AZ521" s="264"/>
      <c r="BA521" s="264"/>
      <c r="BB521" s="264"/>
      <c r="BC521" s="264"/>
    </row>
    <row r="522" ht="14.25" customHeight="1">
      <c r="AE522" s="264"/>
      <c r="AF522" s="264"/>
      <c r="AG522" s="264"/>
      <c r="AH522" s="264"/>
      <c r="AI522" s="264"/>
      <c r="AJ522" s="264"/>
      <c r="AK522" s="264"/>
      <c r="AL522" s="264"/>
      <c r="AM522" s="264"/>
      <c r="AN522" s="264"/>
      <c r="AO522" s="264"/>
      <c r="AP522" s="264"/>
      <c r="AQ522" s="264"/>
      <c r="AR522" s="264"/>
      <c r="AS522" s="264"/>
      <c r="AT522" s="264"/>
      <c r="AU522" s="264"/>
      <c r="AV522" s="264"/>
      <c r="AW522" s="264"/>
      <c r="AX522" s="264"/>
      <c r="AY522" s="264"/>
      <c r="AZ522" s="264"/>
      <c r="BA522" s="264"/>
      <c r="BB522" s="264"/>
      <c r="BC522" s="264"/>
    </row>
    <row r="523" ht="14.25" customHeight="1">
      <c r="AE523" s="264"/>
      <c r="AF523" s="264"/>
      <c r="AG523" s="264"/>
      <c r="AH523" s="264"/>
      <c r="AI523" s="264"/>
      <c r="AJ523" s="264"/>
      <c r="AK523" s="264"/>
      <c r="AL523" s="264"/>
      <c r="AM523" s="264"/>
      <c r="AN523" s="264"/>
      <c r="AO523" s="264"/>
      <c r="AP523" s="264"/>
      <c r="AQ523" s="264"/>
      <c r="AR523" s="264"/>
      <c r="AS523" s="264"/>
      <c r="AT523" s="264"/>
      <c r="AU523" s="264"/>
      <c r="AV523" s="264"/>
      <c r="AW523" s="264"/>
      <c r="AX523" s="264"/>
      <c r="AY523" s="264"/>
      <c r="AZ523" s="264"/>
      <c r="BA523" s="264"/>
      <c r="BB523" s="264"/>
      <c r="BC523" s="264"/>
    </row>
    <row r="524" ht="14.25" customHeight="1">
      <c r="AE524" s="264"/>
      <c r="AF524" s="264"/>
      <c r="AG524" s="264"/>
      <c r="AH524" s="264"/>
      <c r="AI524" s="264"/>
      <c r="AJ524" s="264"/>
      <c r="AK524" s="264"/>
      <c r="AL524" s="264"/>
      <c r="AM524" s="264"/>
      <c r="AN524" s="264"/>
      <c r="AO524" s="264"/>
      <c r="AP524" s="264"/>
      <c r="AQ524" s="264"/>
      <c r="AR524" s="264"/>
      <c r="AS524" s="264"/>
      <c r="AT524" s="264"/>
      <c r="AU524" s="264"/>
      <c r="AV524" s="264"/>
      <c r="AW524" s="264"/>
      <c r="AX524" s="264"/>
      <c r="AY524" s="264"/>
      <c r="AZ524" s="264"/>
      <c r="BA524" s="264"/>
      <c r="BB524" s="264"/>
      <c r="BC524" s="264"/>
    </row>
    <row r="525" ht="14.25" customHeight="1">
      <c r="AE525" s="264"/>
      <c r="AF525" s="264"/>
      <c r="AG525" s="264"/>
      <c r="AH525" s="264"/>
      <c r="AI525" s="264"/>
      <c r="AJ525" s="264"/>
      <c r="AK525" s="264"/>
      <c r="AL525" s="264"/>
      <c r="AM525" s="264"/>
      <c r="AN525" s="264"/>
      <c r="AO525" s="264"/>
      <c r="AP525" s="264"/>
      <c r="AQ525" s="264"/>
      <c r="AR525" s="264"/>
      <c r="AS525" s="264"/>
      <c r="AT525" s="264"/>
      <c r="AU525" s="264"/>
      <c r="AV525" s="264"/>
      <c r="AW525" s="264"/>
      <c r="AX525" s="264"/>
      <c r="AY525" s="264"/>
      <c r="AZ525" s="264"/>
      <c r="BA525" s="264"/>
      <c r="BB525" s="264"/>
      <c r="BC525" s="264"/>
    </row>
    <row r="526" ht="14.25" customHeight="1">
      <c r="AE526" s="264"/>
      <c r="AF526" s="264"/>
      <c r="AG526" s="264"/>
      <c r="AH526" s="264"/>
      <c r="AI526" s="264"/>
      <c r="AJ526" s="264"/>
      <c r="AK526" s="264"/>
      <c r="AL526" s="264"/>
      <c r="AM526" s="264"/>
      <c r="AN526" s="264"/>
      <c r="AO526" s="264"/>
      <c r="AP526" s="264"/>
      <c r="AQ526" s="264"/>
      <c r="AR526" s="264"/>
      <c r="AS526" s="264"/>
      <c r="AT526" s="264"/>
      <c r="AU526" s="264"/>
      <c r="AV526" s="264"/>
      <c r="AW526" s="264"/>
      <c r="AX526" s="264"/>
      <c r="AY526" s="264"/>
      <c r="AZ526" s="264"/>
      <c r="BA526" s="264"/>
      <c r="BB526" s="264"/>
      <c r="BC526" s="264"/>
    </row>
    <row r="527" ht="14.25" customHeight="1">
      <c r="AE527" s="264"/>
      <c r="AF527" s="264"/>
      <c r="AG527" s="264"/>
      <c r="AH527" s="264"/>
      <c r="AI527" s="264"/>
      <c r="AJ527" s="264"/>
      <c r="AK527" s="264"/>
      <c r="AL527" s="264"/>
      <c r="AM527" s="264"/>
      <c r="AN527" s="264"/>
      <c r="AO527" s="264"/>
      <c r="AP527" s="264"/>
      <c r="AQ527" s="264"/>
      <c r="AR527" s="264"/>
      <c r="AS527" s="264"/>
      <c r="AT527" s="264"/>
      <c r="AU527" s="264"/>
      <c r="AV527" s="264"/>
      <c r="AW527" s="264"/>
      <c r="AX527" s="264"/>
      <c r="AY527" s="264"/>
      <c r="AZ527" s="264"/>
      <c r="BA527" s="264"/>
      <c r="BB527" s="264"/>
      <c r="BC527" s="264"/>
    </row>
    <row r="528" ht="14.25" customHeight="1">
      <c r="AE528" s="264"/>
      <c r="AF528" s="264"/>
      <c r="AG528" s="264"/>
      <c r="AH528" s="264"/>
      <c r="AI528" s="264"/>
      <c r="AJ528" s="264"/>
      <c r="AK528" s="264"/>
      <c r="AL528" s="264"/>
      <c r="AM528" s="264"/>
      <c r="AN528" s="264"/>
      <c r="AO528" s="264"/>
      <c r="AP528" s="264"/>
      <c r="AQ528" s="264"/>
      <c r="AR528" s="264"/>
      <c r="AS528" s="264"/>
      <c r="AT528" s="264"/>
      <c r="AU528" s="264"/>
      <c r="AV528" s="264"/>
      <c r="AW528" s="264"/>
      <c r="AX528" s="264"/>
      <c r="AY528" s="264"/>
      <c r="AZ528" s="264"/>
      <c r="BA528" s="264"/>
      <c r="BB528" s="264"/>
      <c r="BC528" s="264"/>
    </row>
    <row r="529" ht="14.25" customHeight="1">
      <c r="AE529" s="264"/>
      <c r="AF529" s="264"/>
      <c r="AG529" s="264"/>
      <c r="AH529" s="264"/>
      <c r="AI529" s="264"/>
      <c r="AJ529" s="264"/>
      <c r="AK529" s="264"/>
      <c r="AL529" s="264"/>
      <c r="AM529" s="264"/>
      <c r="AN529" s="264"/>
      <c r="AO529" s="264"/>
      <c r="AP529" s="264"/>
      <c r="AQ529" s="264"/>
      <c r="AR529" s="264"/>
      <c r="AS529" s="264"/>
      <c r="AT529" s="264"/>
      <c r="AU529" s="264"/>
      <c r="AV529" s="264"/>
      <c r="AW529" s="264"/>
      <c r="AX529" s="264"/>
      <c r="AY529" s="264"/>
      <c r="AZ529" s="264"/>
      <c r="BA529" s="264"/>
      <c r="BB529" s="264"/>
      <c r="BC529" s="264"/>
    </row>
    <row r="530" ht="14.25" customHeight="1">
      <c r="AE530" s="264"/>
      <c r="AF530" s="264"/>
      <c r="AG530" s="264"/>
      <c r="AH530" s="264"/>
      <c r="AI530" s="264"/>
      <c r="AJ530" s="264"/>
      <c r="AK530" s="264"/>
      <c r="AL530" s="264"/>
      <c r="AM530" s="264"/>
      <c r="AN530" s="264"/>
      <c r="AO530" s="264"/>
      <c r="AP530" s="264"/>
      <c r="AQ530" s="264"/>
      <c r="AR530" s="264"/>
      <c r="AS530" s="264"/>
      <c r="AT530" s="264"/>
      <c r="AU530" s="264"/>
      <c r="AV530" s="264"/>
      <c r="AW530" s="264"/>
      <c r="AX530" s="264"/>
      <c r="AY530" s="264"/>
      <c r="AZ530" s="264"/>
      <c r="BA530" s="264"/>
      <c r="BB530" s="264"/>
      <c r="BC530" s="264"/>
    </row>
    <row r="531" ht="14.25" customHeight="1">
      <c r="AE531" s="264"/>
      <c r="AF531" s="264"/>
      <c r="AG531" s="264"/>
      <c r="AH531" s="264"/>
      <c r="AI531" s="264"/>
      <c r="AJ531" s="264"/>
      <c r="AK531" s="264"/>
      <c r="AL531" s="264"/>
      <c r="AM531" s="264"/>
      <c r="AN531" s="264"/>
      <c r="AO531" s="264"/>
      <c r="AP531" s="264"/>
      <c r="AQ531" s="264"/>
      <c r="AR531" s="264"/>
      <c r="AS531" s="264"/>
      <c r="AT531" s="264"/>
      <c r="AU531" s="264"/>
      <c r="AV531" s="264"/>
      <c r="AW531" s="264"/>
      <c r="AX531" s="264"/>
      <c r="AY531" s="264"/>
      <c r="AZ531" s="264"/>
      <c r="BA531" s="264"/>
      <c r="BB531" s="264"/>
      <c r="BC531" s="264"/>
    </row>
    <row r="532" ht="14.25" customHeight="1">
      <c r="AE532" s="264"/>
      <c r="AF532" s="264"/>
      <c r="AG532" s="264"/>
      <c r="AH532" s="264"/>
      <c r="AI532" s="264"/>
      <c r="AJ532" s="264"/>
      <c r="AK532" s="264"/>
      <c r="AL532" s="264"/>
      <c r="AM532" s="264"/>
      <c r="AN532" s="264"/>
      <c r="AO532" s="264"/>
      <c r="AP532" s="264"/>
      <c r="AQ532" s="264"/>
      <c r="AR532" s="264"/>
      <c r="AS532" s="264"/>
      <c r="AT532" s="264"/>
      <c r="AU532" s="264"/>
      <c r="AV532" s="264"/>
      <c r="AW532" s="264"/>
      <c r="AX532" s="264"/>
      <c r="AY532" s="264"/>
      <c r="AZ532" s="264"/>
      <c r="BA532" s="264"/>
      <c r="BB532" s="264"/>
      <c r="BC532" s="264"/>
    </row>
    <row r="533" ht="14.25" customHeight="1">
      <c r="AE533" s="264"/>
      <c r="AF533" s="264"/>
      <c r="AG533" s="264"/>
      <c r="AH533" s="264"/>
      <c r="AI533" s="264"/>
      <c r="AJ533" s="264"/>
      <c r="AK533" s="264"/>
      <c r="AL533" s="264"/>
      <c r="AM533" s="264"/>
      <c r="AN533" s="264"/>
      <c r="AO533" s="264"/>
      <c r="AP533" s="264"/>
      <c r="AQ533" s="264"/>
      <c r="AR533" s="264"/>
      <c r="AS533" s="264"/>
      <c r="AT533" s="264"/>
      <c r="AU533" s="264"/>
      <c r="AV533" s="264"/>
      <c r="AW533" s="264"/>
      <c r="AX533" s="264"/>
      <c r="AY533" s="264"/>
      <c r="AZ533" s="264"/>
      <c r="BA533" s="264"/>
      <c r="BB533" s="264"/>
      <c r="BC533" s="264"/>
    </row>
    <row r="534" ht="14.25" customHeight="1">
      <c r="AE534" s="264"/>
      <c r="AF534" s="264"/>
      <c r="AG534" s="264"/>
      <c r="AH534" s="264"/>
      <c r="AI534" s="264"/>
      <c r="AJ534" s="264"/>
      <c r="AK534" s="264"/>
      <c r="AL534" s="264"/>
      <c r="AM534" s="264"/>
      <c r="AN534" s="264"/>
      <c r="AO534" s="264"/>
      <c r="AP534" s="264"/>
      <c r="AQ534" s="264"/>
      <c r="AR534" s="264"/>
      <c r="AS534" s="264"/>
      <c r="AT534" s="264"/>
      <c r="AU534" s="264"/>
      <c r="AV534" s="264"/>
      <c r="AW534" s="264"/>
      <c r="AX534" s="264"/>
      <c r="AY534" s="264"/>
      <c r="AZ534" s="264"/>
      <c r="BA534" s="264"/>
      <c r="BB534" s="264"/>
      <c r="BC534" s="264"/>
    </row>
    <row r="535" ht="14.25" customHeight="1">
      <c r="AE535" s="264"/>
      <c r="AF535" s="264"/>
      <c r="AG535" s="264"/>
      <c r="AH535" s="264"/>
      <c r="AI535" s="264"/>
      <c r="AJ535" s="264"/>
      <c r="AK535" s="264"/>
      <c r="AL535" s="264"/>
      <c r="AM535" s="264"/>
      <c r="AN535" s="264"/>
      <c r="AO535" s="264"/>
      <c r="AP535" s="264"/>
      <c r="AQ535" s="264"/>
      <c r="AR535" s="264"/>
      <c r="AS535" s="264"/>
      <c r="AT535" s="264"/>
      <c r="AU535" s="264"/>
      <c r="AV535" s="264"/>
      <c r="AW535" s="264"/>
      <c r="AX535" s="264"/>
      <c r="AY535" s="264"/>
      <c r="AZ535" s="264"/>
      <c r="BA535" s="264"/>
      <c r="BB535" s="264"/>
      <c r="BC535" s="264"/>
    </row>
    <row r="536" ht="14.25" customHeight="1">
      <c r="AE536" s="264"/>
      <c r="AF536" s="264"/>
      <c r="AG536" s="264"/>
      <c r="AH536" s="264"/>
      <c r="AI536" s="264"/>
      <c r="AJ536" s="264"/>
      <c r="AK536" s="264"/>
      <c r="AL536" s="264"/>
      <c r="AM536" s="264"/>
      <c r="AN536" s="264"/>
      <c r="AO536" s="264"/>
      <c r="AP536" s="264"/>
      <c r="AQ536" s="264"/>
      <c r="AR536" s="264"/>
      <c r="AS536" s="264"/>
      <c r="AT536" s="264"/>
      <c r="AU536" s="264"/>
      <c r="AV536" s="264"/>
      <c r="AW536" s="264"/>
      <c r="AX536" s="264"/>
      <c r="AY536" s="264"/>
      <c r="AZ536" s="264"/>
      <c r="BA536" s="264"/>
      <c r="BB536" s="264"/>
      <c r="BC536" s="264"/>
    </row>
    <row r="537" ht="14.25" customHeight="1">
      <c r="AE537" s="264"/>
      <c r="AF537" s="264"/>
      <c r="AG537" s="264"/>
      <c r="AH537" s="264"/>
      <c r="AI537" s="264"/>
      <c r="AJ537" s="264"/>
      <c r="AK537" s="264"/>
      <c r="AL537" s="264"/>
      <c r="AM537" s="264"/>
      <c r="AN537" s="264"/>
      <c r="AO537" s="264"/>
      <c r="AP537" s="264"/>
      <c r="AQ537" s="264"/>
      <c r="AR537" s="264"/>
      <c r="AS537" s="264"/>
      <c r="AT537" s="264"/>
      <c r="AU537" s="264"/>
      <c r="AV537" s="264"/>
      <c r="AW537" s="264"/>
      <c r="AX537" s="264"/>
      <c r="AY537" s="264"/>
      <c r="AZ537" s="264"/>
      <c r="BA537" s="264"/>
      <c r="BB537" s="264"/>
      <c r="BC537" s="264"/>
    </row>
    <row r="538" ht="14.25" customHeight="1">
      <c r="AE538" s="264"/>
      <c r="AF538" s="264"/>
      <c r="AG538" s="264"/>
      <c r="AH538" s="264"/>
      <c r="AI538" s="264"/>
      <c r="AJ538" s="264"/>
      <c r="AK538" s="264"/>
      <c r="AL538" s="264"/>
      <c r="AM538" s="264"/>
      <c r="AN538" s="264"/>
      <c r="AO538" s="264"/>
      <c r="AP538" s="264"/>
      <c r="AQ538" s="264"/>
      <c r="AR538" s="264"/>
      <c r="AS538" s="264"/>
      <c r="AT538" s="264"/>
      <c r="AU538" s="264"/>
      <c r="AV538" s="264"/>
      <c r="AW538" s="264"/>
      <c r="AX538" s="264"/>
      <c r="AY538" s="264"/>
      <c r="AZ538" s="264"/>
      <c r="BA538" s="264"/>
      <c r="BB538" s="264"/>
      <c r="BC538" s="264"/>
    </row>
    <row r="539" ht="14.25" customHeight="1">
      <c r="AE539" s="264"/>
      <c r="AF539" s="264"/>
      <c r="AG539" s="264"/>
      <c r="AH539" s="264"/>
      <c r="AI539" s="264"/>
      <c r="AJ539" s="264"/>
      <c r="AK539" s="264"/>
      <c r="AL539" s="264"/>
      <c r="AM539" s="264"/>
      <c r="AN539" s="264"/>
      <c r="AO539" s="264"/>
      <c r="AP539" s="264"/>
      <c r="AQ539" s="264"/>
      <c r="AR539" s="264"/>
      <c r="AS539" s="264"/>
      <c r="AT539" s="264"/>
      <c r="AU539" s="264"/>
      <c r="AV539" s="264"/>
      <c r="AW539" s="264"/>
      <c r="AX539" s="264"/>
      <c r="AY539" s="264"/>
      <c r="AZ539" s="264"/>
      <c r="BA539" s="264"/>
      <c r="BB539" s="264"/>
      <c r="BC539" s="264"/>
    </row>
    <row r="540" ht="14.25" customHeight="1">
      <c r="AE540" s="264"/>
      <c r="AF540" s="264"/>
      <c r="AG540" s="264"/>
      <c r="AH540" s="264"/>
      <c r="AI540" s="264"/>
      <c r="AJ540" s="264"/>
      <c r="AK540" s="264"/>
      <c r="AL540" s="264"/>
      <c r="AM540" s="264"/>
      <c r="AN540" s="264"/>
      <c r="AO540" s="264"/>
      <c r="AP540" s="264"/>
      <c r="AQ540" s="264"/>
      <c r="AR540" s="264"/>
      <c r="AS540" s="264"/>
      <c r="AT540" s="264"/>
      <c r="AU540" s="264"/>
      <c r="AV540" s="264"/>
      <c r="AW540" s="264"/>
      <c r="AX540" s="264"/>
      <c r="AY540" s="264"/>
      <c r="AZ540" s="264"/>
      <c r="BA540" s="264"/>
      <c r="BB540" s="264"/>
      <c r="BC540" s="264"/>
    </row>
    <row r="541" ht="14.25" customHeight="1">
      <c r="AE541" s="264"/>
      <c r="AF541" s="264"/>
      <c r="AG541" s="264"/>
      <c r="AH541" s="264"/>
      <c r="AI541" s="264"/>
      <c r="AJ541" s="264"/>
      <c r="AK541" s="264"/>
      <c r="AL541" s="264"/>
      <c r="AM541" s="264"/>
      <c r="AN541" s="264"/>
      <c r="AO541" s="264"/>
      <c r="AP541" s="264"/>
      <c r="AQ541" s="264"/>
      <c r="AR541" s="264"/>
      <c r="AS541" s="264"/>
      <c r="AT541" s="264"/>
      <c r="AU541" s="264"/>
      <c r="AV541" s="264"/>
      <c r="AW541" s="264"/>
      <c r="AX541" s="264"/>
      <c r="AY541" s="264"/>
      <c r="AZ541" s="264"/>
      <c r="BA541" s="264"/>
      <c r="BB541" s="264"/>
      <c r="BC541" s="264"/>
    </row>
    <row r="542" ht="14.25" customHeight="1">
      <c r="AE542" s="264"/>
      <c r="AF542" s="264"/>
      <c r="AG542" s="264"/>
      <c r="AH542" s="264"/>
      <c r="AI542" s="264"/>
      <c r="AJ542" s="264"/>
      <c r="AK542" s="264"/>
      <c r="AL542" s="264"/>
      <c r="AM542" s="264"/>
      <c r="AN542" s="264"/>
      <c r="AO542" s="264"/>
      <c r="AP542" s="264"/>
      <c r="AQ542" s="264"/>
      <c r="AR542" s="264"/>
      <c r="AS542" s="264"/>
      <c r="AT542" s="264"/>
      <c r="AU542" s="264"/>
      <c r="AV542" s="264"/>
      <c r="AW542" s="264"/>
      <c r="AX542" s="264"/>
      <c r="AY542" s="264"/>
      <c r="AZ542" s="264"/>
      <c r="BA542" s="264"/>
      <c r="BB542" s="264"/>
      <c r="BC542" s="264"/>
    </row>
    <row r="543" ht="14.25" customHeight="1">
      <c r="AE543" s="264"/>
      <c r="AF543" s="264"/>
      <c r="AG543" s="264"/>
      <c r="AH543" s="264"/>
      <c r="AI543" s="264"/>
      <c r="AJ543" s="264"/>
      <c r="AK543" s="264"/>
      <c r="AL543" s="264"/>
      <c r="AM543" s="264"/>
      <c r="AN543" s="264"/>
      <c r="AO543" s="264"/>
      <c r="AP543" s="264"/>
      <c r="AQ543" s="264"/>
      <c r="AR543" s="264"/>
      <c r="AS543" s="264"/>
      <c r="AT543" s="264"/>
      <c r="AU543" s="264"/>
      <c r="AV543" s="264"/>
      <c r="AW543" s="264"/>
      <c r="AX543" s="264"/>
      <c r="AY543" s="264"/>
      <c r="AZ543" s="264"/>
      <c r="BA543" s="264"/>
      <c r="BB543" s="264"/>
      <c r="BC543" s="264"/>
    </row>
    <row r="544" ht="14.25" customHeight="1">
      <c r="AE544" s="264"/>
      <c r="AF544" s="264"/>
      <c r="AG544" s="264"/>
      <c r="AH544" s="264"/>
      <c r="AI544" s="264"/>
      <c r="AJ544" s="264"/>
      <c r="AK544" s="264"/>
      <c r="AL544" s="264"/>
      <c r="AM544" s="264"/>
      <c r="AN544" s="264"/>
      <c r="AO544" s="264"/>
      <c r="AP544" s="264"/>
      <c r="AQ544" s="264"/>
      <c r="AR544" s="264"/>
      <c r="AS544" s="264"/>
      <c r="AT544" s="264"/>
      <c r="AU544" s="264"/>
      <c r="AV544" s="264"/>
      <c r="AW544" s="264"/>
      <c r="AX544" s="264"/>
      <c r="AY544" s="264"/>
      <c r="AZ544" s="264"/>
      <c r="BA544" s="264"/>
      <c r="BB544" s="264"/>
      <c r="BC544" s="264"/>
    </row>
    <row r="545" ht="14.25" customHeight="1">
      <c r="AE545" s="264"/>
      <c r="AF545" s="264"/>
      <c r="AG545" s="264"/>
      <c r="AH545" s="264"/>
      <c r="AI545" s="264"/>
      <c r="AJ545" s="264"/>
      <c r="AK545" s="264"/>
      <c r="AL545" s="264"/>
      <c r="AM545" s="264"/>
      <c r="AN545" s="264"/>
      <c r="AO545" s="264"/>
      <c r="AP545" s="264"/>
      <c r="AQ545" s="264"/>
      <c r="AR545" s="264"/>
      <c r="AS545" s="264"/>
      <c r="AT545" s="264"/>
      <c r="AU545" s="264"/>
      <c r="AV545" s="264"/>
      <c r="AW545" s="264"/>
      <c r="AX545" s="264"/>
      <c r="AY545" s="264"/>
      <c r="AZ545" s="264"/>
      <c r="BA545" s="264"/>
      <c r="BB545" s="264"/>
      <c r="BC545" s="264"/>
    </row>
    <row r="546" ht="14.25" customHeight="1">
      <c r="AE546" s="264"/>
      <c r="AF546" s="264"/>
      <c r="AG546" s="264"/>
      <c r="AH546" s="264"/>
      <c r="AI546" s="264"/>
      <c r="AJ546" s="264"/>
      <c r="AK546" s="264"/>
      <c r="AL546" s="264"/>
      <c r="AM546" s="264"/>
      <c r="AN546" s="264"/>
      <c r="AO546" s="264"/>
      <c r="AP546" s="264"/>
      <c r="AQ546" s="264"/>
      <c r="AR546" s="264"/>
      <c r="AS546" s="264"/>
      <c r="AT546" s="264"/>
      <c r="AU546" s="264"/>
      <c r="AV546" s="264"/>
      <c r="AW546" s="264"/>
      <c r="AX546" s="264"/>
      <c r="AY546" s="264"/>
      <c r="AZ546" s="264"/>
      <c r="BA546" s="264"/>
      <c r="BB546" s="264"/>
      <c r="BC546" s="264"/>
    </row>
    <row r="547" ht="14.25" customHeight="1">
      <c r="AE547" s="264"/>
      <c r="AF547" s="264"/>
      <c r="AG547" s="264"/>
      <c r="AH547" s="264"/>
      <c r="AI547" s="264"/>
      <c r="AJ547" s="264"/>
      <c r="AK547" s="264"/>
      <c r="AL547" s="264"/>
      <c r="AM547" s="264"/>
      <c r="AN547" s="264"/>
      <c r="AO547" s="264"/>
      <c r="AP547" s="264"/>
      <c r="AQ547" s="264"/>
      <c r="AR547" s="264"/>
      <c r="AS547" s="264"/>
      <c r="AT547" s="264"/>
      <c r="AU547" s="264"/>
      <c r="AV547" s="264"/>
      <c r="AW547" s="264"/>
      <c r="AX547" s="264"/>
      <c r="AY547" s="264"/>
      <c r="AZ547" s="264"/>
      <c r="BA547" s="264"/>
      <c r="BB547" s="264"/>
      <c r="BC547" s="264"/>
    </row>
    <row r="548" ht="14.25" customHeight="1">
      <c r="AE548" s="264"/>
      <c r="AF548" s="264"/>
      <c r="AG548" s="264"/>
      <c r="AH548" s="264"/>
      <c r="AI548" s="264"/>
      <c r="AJ548" s="264"/>
      <c r="AK548" s="264"/>
      <c r="AL548" s="264"/>
      <c r="AM548" s="264"/>
      <c r="AN548" s="264"/>
      <c r="AO548" s="264"/>
      <c r="AP548" s="264"/>
      <c r="AQ548" s="264"/>
      <c r="AR548" s="264"/>
      <c r="AS548" s="264"/>
      <c r="AT548" s="264"/>
      <c r="AU548" s="264"/>
      <c r="AV548" s="264"/>
      <c r="AW548" s="264"/>
      <c r="AX548" s="264"/>
      <c r="AY548" s="264"/>
      <c r="AZ548" s="264"/>
      <c r="BA548" s="264"/>
      <c r="BB548" s="264"/>
      <c r="BC548" s="264"/>
    </row>
    <row r="549" ht="14.25" customHeight="1">
      <c r="AE549" s="264"/>
      <c r="AF549" s="264"/>
      <c r="AG549" s="264"/>
      <c r="AH549" s="264"/>
      <c r="AI549" s="264"/>
      <c r="AJ549" s="264"/>
      <c r="AK549" s="264"/>
      <c r="AL549" s="264"/>
      <c r="AM549" s="264"/>
      <c r="AN549" s="264"/>
      <c r="AO549" s="264"/>
      <c r="AP549" s="264"/>
      <c r="AQ549" s="264"/>
      <c r="AR549" s="264"/>
      <c r="AS549" s="264"/>
      <c r="AT549" s="264"/>
      <c r="AU549" s="264"/>
      <c r="AV549" s="264"/>
      <c r="AW549" s="264"/>
      <c r="AX549" s="264"/>
      <c r="AY549" s="264"/>
      <c r="AZ549" s="264"/>
      <c r="BA549" s="264"/>
      <c r="BB549" s="264"/>
      <c r="BC549" s="264"/>
    </row>
    <row r="550" ht="14.25" customHeight="1">
      <c r="AE550" s="264"/>
      <c r="AF550" s="264"/>
      <c r="AG550" s="264"/>
      <c r="AH550" s="264"/>
      <c r="AI550" s="264"/>
      <c r="AJ550" s="264"/>
      <c r="AK550" s="264"/>
      <c r="AL550" s="264"/>
      <c r="AM550" s="264"/>
      <c r="AN550" s="264"/>
      <c r="AO550" s="264"/>
      <c r="AP550" s="264"/>
      <c r="AQ550" s="264"/>
      <c r="AR550" s="264"/>
      <c r="AS550" s="264"/>
      <c r="AT550" s="264"/>
      <c r="AU550" s="264"/>
      <c r="AV550" s="264"/>
      <c r="AW550" s="264"/>
      <c r="AX550" s="264"/>
      <c r="AY550" s="264"/>
      <c r="AZ550" s="264"/>
      <c r="BA550" s="264"/>
      <c r="BB550" s="264"/>
      <c r="BC550" s="264"/>
    </row>
    <row r="551" ht="14.25" customHeight="1">
      <c r="AE551" s="264"/>
      <c r="AF551" s="264"/>
      <c r="AG551" s="264"/>
      <c r="AH551" s="264"/>
      <c r="AI551" s="264"/>
      <c r="AJ551" s="264"/>
      <c r="AK551" s="264"/>
      <c r="AL551" s="264"/>
      <c r="AM551" s="264"/>
      <c r="AN551" s="264"/>
      <c r="AO551" s="264"/>
      <c r="AP551" s="264"/>
      <c r="AQ551" s="264"/>
      <c r="AR551" s="264"/>
      <c r="AS551" s="264"/>
      <c r="AT551" s="264"/>
      <c r="AU551" s="264"/>
      <c r="AV551" s="264"/>
      <c r="AW551" s="264"/>
      <c r="AX551" s="264"/>
      <c r="AY551" s="264"/>
      <c r="AZ551" s="264"/>
      <c r="BA551" s="264"/>
      <c r="BB551" s="264"/>
      <c r="BC551" s="264"/>
    </row>
    <row r="552" ht="14.25" customHeight="1">
      <c r="AE552" s="264"/>
      <c r="AF552" s="264"/>
      <c r="AG552" s="264"/>
      <c r="AH552" s="264"/>
      <c r="AI552" s="264"/>
      <c r="AJ552" s="264"/>
      <c r="AK552" s="264"/>
      <c r="AL552" s="264"/>
      <c r="AM552" s="264"/>
      <c r="AN552" s="264"/>
      <c r="AO552" s="264"/>
      <c r="AP552" s="264"/>
      <c r="AQ552" s="264"/>
      <c r="AR552" s="264"/>
      <c r="AS552" s="264"/>
      <c r="AT552" s="264"/>
      <c r="AU552" s="264"/>
      <c r="AV552" s="264"/>
      <c r="AW552" s="264"/>
      <c r="AX552" s="264"/>
      <c r="AY552" s="264"/>
      <c r="AZ552" s="264"/>
      <c r="BA552" s="264"/>
      <c r="BB552" s="264"/>
      <c r="BC552" s="264"/>
    </row>
    <row r="553" ht="14.25" customHeight="1">
      <c r="AE553" s="264"/>
      <c r="AF553" s="264"/>
      <c r="AG553" s="264"/>
      <c r="AH553" s="264"/>
      <c r="AI553" s="264"/>
      <c r="AJ553" s="264"/>
      <c r="AK553" s="264"/>
      <c r="AL553" s="264"/>
      <c r="AM553" s="264"/>
      <c r="AN553" s="264"/>
      <c r="AO553" s="264"/>
      <c r="AP553" s="264"/>
      <c r="AQ553" s="264"/>
      <c r="AR553" s="264"/>
      <c r="AS553" s="264"/>
      <c r="AT553" s="264"/>
      <c r="AU553" s="264"/>
      <c r="AV553" s="264"/>
      <c r="AW553" s="264"/>
      <c r="AX553" s="264"/>
      <c r="AY553" s="264"/>
      <c r="AZ553" s="264"/>
      <c r="BA553" s="264"/>
      <c r="BB553" s="264"/>
      <c r="BC553" s="264"/>
    </row>
    <row r="554" ht="14.25" customHeight="1">
      <c r="AE554" s="264"/>
      <c r="AF554" s="264"/>
      <c r="AG554" s="264"/>
      <c r="AH554" s="264"/>
      <c r="AI554" s="264"/>
      <c r="AJ554" s="264"/>
      <c r="AK554" s="264"/>
      <c r="AL554" s="264"/>
      <c r="AM554" s="264"/>
      <c r="AN554" s="264"/>
      <c r="AO554" s="264"/>
      <c r="AP554" s="264"/>
      <c r="AQ554" s="264"/>
      <c r="AR554" s="264"/>
      <c r="AS554" s="264"/>
      <c r="AT554" s="264"/>
      <c r="AU554" s="264"/>
      <c r="AV554" s="264"/>
      <c r="AW554" s="264"/>
      <c r="AX554" s="264"/>
      <c r="AY554" s="264"/>
      <c r="AZ554" s="264"/>
      <c r="BA554" s="264"/>
      <c r="BB554" s="264"/>
      <c r="BC554" s="264"/>
    </row>
    <row r="555" ht="14.25" customHeight="1">
      <c r="AE555" s="264"/>
      <c r="AF555" s="264"/>
      <c r="AG555" s="264"/>
      <c r="AH555" s="264"/>
      <c r="AI555" s="264"/>
      <c r="AJ555" s="264"/>
      <c r="AK555" s="264"/>
      <c r="AL555" s="264"/>
      <c r="AM555" s="264"/>
      <c r="AN555" s="264"/>
      <c r="AO555" s="264"/>
      <c r="AP555" s="264"/>
      <c r="AQ555" s="264"/>
      <c r="AR555" s="264"/>
      <c r="AS555" s="264"/>
      <c r="AT555" s="264"/>
      <c r="AU555" s="264"/>
      <c r="AV555" s="264"/>
      <c r="AW555" s="264"/>
      <c r="AX555" s="264"/>
      <c r="AY555" s="264"/>
      <c r="AZ555" s="264"/>
      <c r="BA555" s="264"/>
      <c r="BB555" s="264"/>
      <c r="BC555" s="264"/>
    </row>
    <row r="556" ht="14.25" customHeight="1">
      <c r="AE556" s="264"/>
      <c r="AF556" s="264"/>
      <c r="AG556" s="264"/>
      <c r="AH556" s="264"/>
      <c r="AI556" s="264"/>
      <c r="AJ556" s="264"/>
      <c r="AK556" s="264"/>
      <c r="AL556" s="264"/>
      <c r="AM556" s="264"/>
      <c r="AN556" s="264"/>
      <c r="AO556" s="264"/>
      <c r="AP556" s="264"/>
      <c r="AQ556" s="264"/>
      <c r="AR556" s="264"/>
      <c r="AS556" s="264"/>
      <c r="AT556" s="264"/>
      <c r="AU556" s="264"/>
      <c r="AV556" s="264"/>
      <c r="AW556" s="264"/>
      <c r="AX556" s="264"/>
      <c r="AY556" s="264"/>
      <c r="AZ556" s="264"/>
      <c r="BA556" s="264"/>
      <c r="BB556" s="264"/>
      <c r="BC556" s="264"/>
    </row>
    <row r="557" ht="14.25" customHeight="1">
      <c r="AE557" s="264"/>
      <c r="AF557" s="264"/>
      <c r="AG557" s="264"/>
      <c r="AH557" s="264"/>
      <c r="AI557" s="264"/>
      <c r="AJ557" s="264"/>
      <c r="AK557" s="264"/>
      <c r="AL557" s="264"/>
      <c r="AM557" s="264"/>
      <c r="AN557" s="264"/>
      <c r="AO557" s="264"/>
      <c r="AP557" s="264"/>
      <c r="AQ557" s="264"/>
      <c r="AR557" s="264"/>
      <c r="AS557" s="264"/>
      <c r="AT557" s="264"/>
      <c r="AU557" s="264"/>
      <c r="AV557" s="264"/>
      <c r="AW557" s="264"/>
      <c r="AX557" s="264"/>
      <c r="AY557" s="264"/>
      <c r="AZ557" s="264"/>
      <c r="BA557" s="264"/>
      <c r="BB557" s="264"/>
      <c r="BC557" s="264"/>
    </row>
    <row r="558" ht="14.25" customHeight="1">
      <c r="AE558" s="264"/>
      <c r="AF558" s="264"/>
      <c r="AG558" s="264"/>
      <c r="AH558" s="264"/>
      <c r="AI558" s="264"/>
      <c r="AJ558" s="264"/>
      <c r="AK558" s="264"/>
      <c r="AL558" s="264"/>
      <c r="AM558" s="264"/>
      <c r="AN558" s="264"/>
      <c r="AO558" s="264"/>
      <c r="AP558" s="264"/>
      <c r="AQ558" s="264"/>
      <c r="AR558" s="264"/>
      <c r="AS558" s="264"/>
      <c r="AT558" s="264"/>
      <c r="AU558" s="264"/>
      <c r="AV558" s="264"/>
      <c r="AW558" s="264"/>
      <c r="AX558" s="264"/>
      <c r="AY558" s="264"/>
      <c r="AZ558" s="264"/>
      <c r="BA558" s="264"/>
      <c r="BB558" s="264"/>
      <c r="BC558" s="264"/>
    </row>
    <row r="559" ht="14.25" customHeight="1">
      <c r="AE559" s="264"/>
      <c r="AF559" s="264"/>
      <c r="AG559" s="264"/>
      <c r="AH559" s="264"/>
      <c r="AI559" s="264"/>
      <c r="AJ559" s="264"/>
      <c r="AK559" s="264"/>
      <c r="AL559" s="264"/>
      <c r="AM559" s="264"/>
      <c r="AN559" s="264"/>
      <c r="AO559" s="264"/>
      <c r="AP559" s="264"/>
      <c r="AQ559" s="264"/>
      <c r="AR559" s="264"/>
      <c r="AS559" s="264"/>
      <c r="AT559" s="264"/>
      <c r="AU559" s="264"/>
      <c r="AV559" s="264"/>
      <c r="AW559" s="264"/>
      <c r="AX559" s="264"/>
      <c r="AY559" s="264"/>
      <c r="AZ559" s="264"/>
      <c r="BA559" s="264"/>
      <c r="BB559" s="264"/>
      <c r="BC559" s="264"/>
    </row>
    <row r="560" ht="14.25" customHeight="1">
      <c r="AE560" s="264"/>
      <c r="AF560" s="264"/>
      <c r="AG560" s="264"/>
      <c r="AH560" s="264"/>
      <c r="AI560" s="264"/>
      <c r="AJ560" s="264"/>
      <c r="AK560" s="264"/>
      <c r="AL560" s="264"/>
      <c r="AM560" s="264"/>
      <c r="AN560" s="264"/>
      <c r="AO560" s="264"/>
      <c r="AP560" s="264"/>
      <c r="AQ560" s="264"/>
      <c r="AR560" s="264"/>
      <c r="AS560" s="264"/>
      <c r="AT560" s="264"/>
      <c r="AU560" s="264"/>
      <c r="AV560" s="264"/>
      <c r="AW560" s="264"/>
      <c r="AX560" s="264"/>
      <c r="AY560" s="264"/>
      <c r="AZ560" s="264"/>
      <c r="BA560" s="264"/>
      <c r="BB560" s="264"/>
      <c r="BC560" s="264"/>
    </row>
    <row r="561" ht="14.25" customHeight="1">
      <c r="AE561" s="264"/>
      <c r="AF561" s="264"/>
      <c r="AG561" s="264"/>
      <c r="AH561" s="264"/>
      <c r="AI561" s="264"/>
      <c r="AJ561" s="264"/>
      <c r="AK561" s="264"/>
      <c r="AL561" s="264"/>
      <c r="AM561" s="264"/>
      <c r="AN561" s="264"/>
      <c r="AO561" s="264"/>
      <c r="AP561" s="264"/>
      <c r="AQ561" s="264"/>
      <c r="AR561" s="264"/>
      <c r="AS561" s="264"/>
      <c r="AT561" s="264"/>
      <c r="AU561" s="264"/>
      <c r="AV561" s="264"/>
      <c r="AW561" s="264"/>
      <c r="AX561" s="264"/>
      <c r="AY561" s="264"/>
      <c r="AZ561" s="264"/>
      <c r="BA561" s="264"/>
      <c r="BB561" s="264"/>
      <c r="BC561" s="264"/>
    </row>
    <row r="562" ht="14.25" customHeight="1">
      <c r="AE562" s="264"/>
      <c r="AF562" s="264"/>
      <c r="AG562" s="264"/>
      <c r="AH562" s="264"/>
      <c r="AI562" s="264"/>
      <c r="AJ562" s="264"/>
      <c r="AK562" s="264"/>
      <c r="AL562" s="264"/>
      <c r="AM562" s="264"/>
      <c r="AN562" s="264"/>
      <c r="AO562" s="264"/>
      <c r="AP562" s="264"/>
      <c r="AQ562" s="264"/>
      <c r="AR562" s="264"/>
      <c r="AS562" s="264"/>
      <c r="AT562" s="264"/>
      <c r="AU562" s="264"/>
      <c r="AV562" s="264"/>
      <c r="AW562" s="264"/>
      <c r="AX562" s="264"/>
      <c r="AY562" s="264"/>
      <c r="AZ562" s="264"/>
      <c r="BA562" s="264"/>
      <c r="BB562" s="264"/>
      <c r="BC562" s="264"/>
    </row>
    <row r="563" ht="14.25" customHeight="1">
      <c r="AE563" s="264"/>
      <c r="AF563" s="264"/>
      <c r="AG563" s="264"/>
      <c r="AH563" s="264"/>
      <c r="AI563" s="264"/>
      <c r="AJ563" s="264"/>
      <c r="AK563" s="264"/>
      <c r="AL563" s="264"/>
      <c r="AM563" s="264"/>
      <c r="AN563" s="264"/>
      <c r="AO563" s="264"/>
      <c r="AP563" s="264"/>
      <c r="AQ563" s="264"/>
      <c r="AR563" s="264"/>
      <c r="AS563" s="264"/>
      <c r="AT563" s="264"/>
      <c r="AU563" s="264"/>
      <c r="AV563" s="264"/>
      <c r="AW563" s="264"/>
      <c r="AX563" s="264"/>
      <c r="AY563" s="264"/>
      <c r="AZ563" s="264"/>
      <c r="BA563" s="264"/>
      <c r="BB563" s="264"/>
      <c r="BC563" s="264"/>
    </row>
    <row r="564" ht="14.25" customHeight="1">
      <c r="AE564" s="264"/>
      <c r="AF564" s="264"/>
      <c r="AG564" s="264"/>
      <c r="AH564" s="264"/>
      <c r="AI564" s="264"/>
      <c r="AJ564" s="264"/>
      <c r="AK564" s="264"/>
      <c r="AL564" s="264"/>
      <c r="AM564" s="264"/>
      <c r="AN564" s="264"/>
      <c r="AO564" s="264"/>
      <c r="AP564" s="264"/>
      <c r="AQ564" s="264"/>
      <c r="AR564" s="264"/>
      <c r="AS564" s="264"/>
      <c r="AT564" s="264"/>
      <c r="AU564" s="264"/>
      <c r="AV564" s="264"/>
      <c r="AW564" s="264"/>
      <c r="AX564" s="264"/>
      <c r="AY564" s="264"/>
      <c r="AZ564" s="264"/>
      <c r="BA564" s="264"/>
      <c r="BB564" s="264"/>
      <c r="BC564" s="264"/>
    </row>
    <row r="565" ht="14.25" customHeight="1">
      <c r="AE565" s="264"/>
      <c r="AF565" s="264"/>
      <c r="AG565" s="264"/>
      <c r="AH565" s="264"/>
      <c r="AI565" s="264"/>
      <c r="AJ565" s="264"/>
      <c r="AK565" s="264"/>
      <c r="AL565" s="264"/>
      <c r="AM565" s="264"/>
      <c r="AN565" s="264"/>
      <c r="AO565" s="264"/>
      <c r="AP565" s="264"/>
      <c r="AQ565" s="264"/>
      <c r="AR565" s="264"/>
      <c r="AS565" s="264"/>
      <c r="AT565" s="264"/>
      <c r="AU565" s="264"/>
      <c r="AV565" s="264"/>
      <c r="AW565" s="264"/>
      <c r="AX565" s="264"/>
      <c r="AY565" s="264"/>
      <c r="AZ565" s="264"/>
      <c r="BA565" s="264"/>
      <c r="BB565" s="264"/>
      <c r="BC565" s="264"/>
    </row>
    <row r="566" ht="14.25" customHeight="1">
      <c r="AE566" s="264"/>
      <c r="AF566" s="264"/>
      <c r="AG566" s="264"/>
      <c r="AH566" s="264"/>
      <c r="AI566" s="264"/>
      <c r="AJ566" s="264"/>
      <c r="AK566" s="264"/>
      <c r="AL566" s="264"/>
      <c r="AM566" s="264"/>
      <c r="AN566" s="264"/>
      <c r="AO566" s="264"/>
      <c r="AP566" s="264"/>
      <c r="AQ566" s="264"/>
      <c r="AR566" s="264"/>
      <c r="AS566" s="264"/>
      <c r="AT566" s="264"/>
      <c r="AU566" s="264"/>
      <c r="AV566" s="264"/>
      <c r="AW566" s="264"/>
      <c r="AX566" s="264"/>
      <c r="AY566" s="264"/>
      <c r="AZ566" s="264"/>
      <c r="BA566" s="264"/>
      <c r="BB566" s="264"/>
      <c r="BC566" s="264"/>
    </row>
    <row r="567" ht="14.25" customHeight="1">
      <c r="AE567" s="264"/>
      <c r="AF567" s="264"/>
      <c r="AG567" s="264"/>
      <c r="AH567" s="264"/>
      <c r="AI567" s="264"/>
      <c r="AJ567" s="264"/>
      <c r="AK567" s="264"/>
      <c r="AL567" s="264"/>
      <c r="AM567" s="264"/>
      <c r="AN567" s="264"/>
      <c r="AO567" s="264"/>
      <c r="AP567" s="264"/>
      <c r="AQ567" s="264"/>
      <c r="AR567" s="264"/>
      <c r="AS567" s="264"/>
      <c r="AT567" s="264"/>
      <c r="AU567" s="264"/>
      <c r="AV567" s="264"/>
      <c r="AW567" s="264"/>
      <c r="AX567" s="264"/>
      <c r="AY567" s="264"/>
      <c r="AZ567" s="264"/>
      <c r="BA567" s="264"/>
      <c r="BB567" s="264"/>
      <c r="BC567" s="264"/>
    </row>
    <row r="568" ht="14.25" customHeight="1">
      <c r="AE568" s="264"/>
      <c r="AF568" s="264"/>
      <c r="AG568" s="264"/>
      <c r="AH568" s="264"/>
      <c r="AI568" s="264"/>
      <c r="AJ568" s="264"/>
      <c r="AK568" s="264"/>
      <c r="AL568" s="264"/>
      <c r="AM568" s="264"/>
      <c r="AN568" s="264"/>
      <c r="AO568" s="264"/>
      <c r="AP568" s="264"/>
      <c r="AQ568" s="264"/>
      <c r="AR568" s="264"/>
      <c r="AS568" s="264"/>
      <c r="AT568" s="264"/>
      <c r="AU568" s="264"/>
      <c r="AV568" s="264"/>
      <c r="AW568" s="264"/>
      <c r="AX568" s="264"/>
      <c r="AY568" s="264"/>
      <c r="AZ568" s="264"/>
      <c r="BA568" s="264"/>
      <c r="BB568" s="264"/>
      <c r="BC568" s="264"/>
    </row>
    <row r="569" ht="14.25" customHeight="1">
      <c r="AE569" s="264"/>
      <c r="AF569" s="264"/>
      <c r="AG569" s="264"/>
      <c r="AH569" s="264"/>
      <c r="AI569" s="264"/>
      <c r="AJ569" s="264"/>
      <c r="AK569" s="264"/>
      <c r="AL569" s="264"/>
      <c r="AM569" s="264"/>
      <c r="AN569" s="264"/>
      <c r="AO569" s="264"/>
      <c r="AP569" s="264"/>
      <c r="AQ569" s="264"/>
      <c r="AR569" s="264"/>
      <c r="AS569" s="264"/>
      <c r="AT569" s="264"/>
      <c r="AU569" s="264"/>
      <c r="AV569" s="264"/>
      <c r="AW569" s="264"/>
      <c r="AX569" s="264"/>
      <c r="AY569" s="264"/>
      <c r="AZ569" s="264"/>
      <c r="BA569" s="264"/>
      <c r="BB569" s="264"/>
      <c r="BC569" s="264"/>
    </row>
    <row r="570" ht="14.25" customHeight="1">
      <c r="AE570" s="264"/>
      <c r="AF570" s="264"/>
      <c r="AG570" s="264"/>
      <c r="AH570" s="264"/>
      <c r="AI570" s="264"/>
      <c r="AJ570" s="264"/>
      <c r="AK570" s="264"/>
      <c r="AL570" s="264"/>
      <c r="AM570" s="264"/>
      <c r="AN570" s="264"/>
      <c r="AO570" s="264"/>
      <c r="AP570" s="264"/>
      <c r="AQ570" s="264"/>
      <c r="AR570" s="264"/>
      <c r="AS570" s="264"/>
      <c r="AT570" s="264"/>
      <c r="AU570" s="264"/>
      <c r="AV570" s="264"/>
      <c r="AW570" s="264"/>
      <c r="AX570" s="264"/>
      <c r="AY570" s="264"/>
      <c r="AZ570" s="264"/>
      <c r="BA570" s="264"/>
      <c r="BB570" s="264"/>
      <c r="BC570" s="264"/>
    </row>
    <row r="571" ht="14.25" customHeight="1">
      <c r="AE571" s="264"/>
      <c r="AF571" s="264"/>
      <c r="AG571" s="264"/>
      <c r="AH571" s="264"/>
      <c r="AI571" s="264"/>
      <c r="AJ571" s="264"/>
      <c r="AK571" s="264"/>
      <c r="AL571" s="264"/>
      <c r="AM571" s="264"/>
      <c r="AN571" s="264"/>
      <c r="AO571" s="264"/>
      <c r="AP571" s="264"/>
      <c r="AQ571" s="264"/>
      <c r="AR571" s="264"/>
      <c r="AS571" s="264"/>
      <c r="AT571" s="264"/>
      <c r="AU571" s="264"/>
      <c r="AV571" s="264"/>
      <c r="AW571" s="264"/>
      <c r="AX571" s="264"/>
      <c r="AY571" s="264"/>
      <c r="AZ571" s="264"/>
      <c r="BA571" s="264"/>
      <c r="BB571" s="264"/>
      <c r="BC571" s="264"/>
    </row>
    <row r="572" ht="14.25" customHeight="1">
      <c r="AE572" s="264"/>
      <c r="AF572" s="264"/>
      <c r="AG572" s="264"/>
      <c r="AH572" s="264"/>
      <c r="AI572" s="264"/>
      <c r="AJ572" s="264"/>
      <c r="AK572" s="264"/>
      <c r="AL572" s="264"/>
      <c r="AM572" s="264"/>
      <c r="AN572" s="264"/>
      <c r="AO572" s="264"/>
      <c r="AP572" s="264"/>
      <c r="AQ572" s="264"/>
      <c r="AR572" s="264"/>
      <c r="AS572" s="264"/>
      <c r="AT572" s="264"/>
      <c r="AU572" s="264"/>
      <c r="AV572" s="264"/>
      <c r="AW572" s="264"/>
      <c r="AX572" s="264"/>
      <c r="AY572" s="264"/>
      <c r="AZ572" s="264"/>
      <c r="BA572" s="264"/>
      <c r="BB572" s="264"/>
      <c r="BC572" s="264"/>
    </row>
    <row r="573" ht="14.25" customHeight="1">
      <c r="AE573" s="264"/>
      <c r="AF573" s="264"/>
      <c r="AG573" s="264"/>
      <c r="AH573" s="264"/>
      <c r="AI573" s="264"/>
      <c r="AJ573" s="264"/>
      <c r="AK573" s="264"/>
      <c r="AL573" s="264"/>
      <c r="AM573" s="264"/>
      <c r="AN573" s="264"/>
      <c r="AO573" s="264"/>
      <c r="AP573" s="264"/>
      <c r="AQ573" s="264"/>
      <c r="AR573" s="264"/>
      <c r="AS573" s="264"/>
      <c r="AT573" s="264"/>
      <c r="AU573" s="264"/>
      <c r="AV573" s="264"/>
      <c r="AW573" s="264"/>
      <c r="AX573" s="264"/>
      <c r="AY573" s="264"/>
      <c r="AZ573" s="264"/>
      <c r="BA573" s="264"/>
      <c r="BB573" s="264"/>
      <c r="BC573" s="264"/>
    </row>
    <row r="574" ht="14.25" customHeight="1">
      <c r="AE574" s="264"/>
      <c r="AF574" s="264"/>
      <c r="AG574" s="264"/>
      <c r="AH574" s="264"/>
      <c r="AI574" s="264"/>
      <c r="AJ574" s="264"/>
      <c r="AK574" s="264"/>
      <c r="AL574" s="264"/>
      <c r="AM574" s="264"/>
      <c r="AN574" s="264"/>
      <c r="AO574" s="264"/>
      <c r="AP574" s="264"/>
      <c r="AQ574" s="264"/>
      <c r="AR574" s="264"/>
      <c r="AS574" s="264"/>
      <c r="AT574" s="264"/>
      <c r="AU574" s="264"/>
      <c r="AV574" s="264"/>
      <c r="AW574" s="264"/>
      <c r="AX574" s="264"/>
      <c r="AY574" s="264"/>
      <c r="AZ574" s="264"/>
      <c r="BA574" s="264"/>
      <c r="BB574" s="264"/>
      <c r="BC574" s="264"/>
    </row>
    <row r="575" ht="14.25" customHeight="1">
      <c r="AE575" s="264"/>
      <c r="AF575" s="264"/>
      <c r="AG575" s="264"/>
      <c r="AH575" s="264"/>
      <c r="AI575" s="264"/>
      <c r="AJ575" s="264"/>
      <c r="AK575" s="264"/>
      <c r="AL575" s="264"/>
      <c r="AM575" s="264"/>
      <c r="AN575" s="264"/>
      <c r="AO575" s="264"/>
      <c r="AP575" s="264"/>
      <c r="AQ575" s="264"/>
      <c r="AR575" s="264"/>
      <c r="AS575" s="264"/>
      <c r="AT575" s="264"/>
      <c r="AU575" s="264"/>
      <c r="AV575" s="264"/>
      <c r="AW575" s="264"/>
      <c r="AX575" s="264"/>
      <c r="AY575" s="264"/>
      <c r="AZ575" s="264"/>
      <c r="BA575" s="264"/>
      <c r="BB575" s="264"/>
      <c r="BC575" s="264"/>
    </row>
    <row r="576" ht="14.25" customHeight="1">
      <c r="AE576" s="264"/>
      <c r="AF576" s="264"/>
      <c r="AG576" s="264"/>
      <c r="AH576" s="264"/>
      <c r="AI576" s="264"/>
      <c r="AJ576" s="264"/>
      <c r="AK576" s="264"/>
      <c r="AL576" s="264"/>
      <c r="AM576" s="264"/>
      <c r="AN576" s="264"/>
      <c r="AO576" s="264"/>
      <c r="AP576" s="264"/>
      <c r="AQ576" s="264"/>
      <c r="AR576" s="264"/>
      <c r="AS576" s="264"/>
      <c r="AT576" s="264"/>
      <c r="AU576" s="264"/>
      <c r="AV576" s="264"/>
      <c r="AW576" s="264"/>
      <c r="AX576" s="264"/>
      <c r="AY576" s="264"/>
      <c r="AZ576" s="264"/>
      <c r="BA576" s="264"/>
      <c r="BB576" s="264"/>
      <c r="BC576" s="264"/>
    </row>
    <row r="577" ht="14.25" customHeight="1">
      <c r="AE577" s="264"/>
      <c r="AF577" s="264"/>
      <c r="AG577" s="264"/>
      <c r="AH577" s="264"/>
      <c r="AI577" s="264"/>
      <c r="AJ577" s="264"/>
      <c r="AK577" s="264"/>
      <c r="AL577" s="264"/>
      <c r="AM577" s="264"/>
      <c r="AN577" s="264"/>
      <c r="AO577" s="264"/>
      <c r="AP577" s="264"/>
      <c r="AQ577" s="264"/>
      <c r="AR577" s="264"/>
      <c r="AS577" s="264"/>
      <c r="AT577" s="264"/>
      <c r="AU577" s="264"/>
      <c r="AV577" s="264"/>
      <c r="AW577" s="264"/>
      <c r="AX577" s="264"/>
      <c r="AY577" s="264"/>
      <c r="AZ577" s="264"/>
      <c r="BA577" s="264"/>
      <c r="BB577" s="264"/>
      <c r="BC577" s="264"/>
    </row>
    <row r="578" ht="14.25" customHeight="1">
      <c r="AE578" s="264"/>
      <c r="AF578" s="264"/>
      <c r="AG578" s="264"/>
      <c r="AH578" s="264"/>
      <c r="AI578" s="264"/>
      <c r="AJ578" s="264"/>
      <c r="AK578" s="264"/>
      <c r="AL578" s="264"/>
      <c r="AM578" s="264"/>
      <c r="AN578" s="264"/>
      <c r="AO578" s="264"/>
      <c r="AP578" s="264"/>
      <c r="AQ578" s="264"/>
      <c r="AR578" s="264"/>
      <c r="AS578" s="264"/>
      <c r="AT578" s="264"/>
      <c r="AU578" s="264"/>
      <c r="AV578" s="264"/>
      <c r="AW578" s="264"/>
      <c r="AX578" s="264"/>
      <c r="AY578" s="264"/>
      <c r="AZ578" s="264"/>
      <c r="BA578" s="264"/>
      <c r="BB578" s="264"/>
      <c r="BC578" s="264"/>
    </row>
    <row r="579" ht="14.25" customHeight="1">
      <c r="AE579" s="264"/>
      <c r="AF579" s="264"/>
      <c r="AG579" s="264"/>
      <c r="AH579" s="264"/>
      <c r="AI579" s="264"/>
      <c r="AJ579" s="264"/>
      <c r="AK579" s="264"/>
      <c r="AL579" s="264"/>
      <c r="AM579" s="264"/>
      <c r="AN579" s="264"/>
      <c r="AO579" s="264"/>
      <c r="AP579" s="264"/>
      <c r="AQ579" s="264"/>
      <c r="AR579" s="264"/>
      <c r="AS579" s="264"/>
      <c r="AT579" s="264"/>
      <c r="AU579" s="264"/>
      <c r="AV579" s="264"/>
      <c r="AW579" s="264"/>
      <c r="AX579" s="264"/>
      <c r="AY579" s="264"/>
      <c r="AZ579" s="264"/>
      <c r="BA579" s="264"/>
      <c r="BB579" s="264"/>
      <c r="BC579" s="264"/>
    </row>
    <row r="580" ht="14.25" customHeight="1">
      <c r="AE580" s="264"/>
      <c r="AF580" s="264"/>
      <c r="AG580" s="264"/>
      <c r="AH580" s="264"/>
      <c r="AI580" s="264"/>
      <c r="AJ580" s="264"/>
      <c r="AK580" s="264"/>
      <c r="AL580" s="264"/>
      <c r="AM580" s="264"/>
      <c r="AN580" s="264"/>
      <c r="AO580" s="264"/>
      <c r="AP580" s="264"/>
      <c r="AQ580" s="264"/>
      <c r="AR580" s="264"/>
      <c r="AS580" s="264"/>
      <c r="AT580" s="264"/>
      <c r="AU580" s="264"/>
      <c r="AV580" s="264"/>
      <c r="AW580" s="264"/>
      <c r="AX580" s="264"/>
      <c r="AY580" s="264"/>
      <c r="AZ580" s="264"/>
      <c r="BA580" s="264"/>
      <c r="BB580" s="264"/>
      <c r="BC580" s="264"/>
    </row>
    <row r="581" ht="14.25" customHeight="1">
      <c r="AE581" s="264"/>
      <c r="AF581" s="264"/>
      <c r="AG581" s="264"/>
      <c r="AH581" s="264"/>
      <c r="AI581" s="264"/>
      <c r="AJ581" s="264"/>
      <c r="AK581" s="264"/>
      <c r="AL581" s="264"/>
      <c r="AM581" s="264"/>
      <c r="AN581" s="264"/>
      <c r="AO581" s="264"/>
      <c r="AP581" s="264"/>
      <c r="AQ581" s="264"/>
      <c r="AR581" s="264"/>
      <c r="AS581" s="264"/>
      <c r="AT581" s="264"/>
      <c r="AU581" s="264"/>
      <c r="AV581" s="264"/>
      <c r="AW581" s="264"/>
      <c r="AX581" s="264"/>
      <c r="AY581" s="264"/>
      <c r="AZ581" s="264"/>
      <c r="BA581" s="264"/>
      <c r="BB581" s="264"/>
      <c r="BC581" s="264"/>
    </row>
    <row r="582" ht="14.25" customHeight="1">
      <c r="AE582" s="264"/>
      <c r="AF582" s="264"/>
      <c r="AG582" s="264"/>
      <c r="AH582" s="264"/>
      <c r="AI582" s="264"/>
      <c r="AJ582" s="264"/>
      <c r="AK582" s="264"/>
      <c r="AL582" s="264"/>
      <c r="AM582" s="264"/>
      <c r="AN582" s="264"/>
      <c r="AO582" s="264"/>
      <c r="AP582" s="264"/>
      <c r="AQ582" s="264"/>
      <c r="AR582" s="264"/>
      <c r="AS582" s="264"/>
      <c r="AT582" s="264"/>
      <c r="AU582" s="264"/>
      <c r="AV582" s="264"/>
      <c r="AW582" s="264"/>
      <c r="AX582" s="264"/>
      <c r="AY582" s="264"/>
      <c r="AZ582" s="264"/>
      <c r="BA582" s="264"/>
      <c r="BB582" s="264"/>
      <c r="BC582" s="264"/>
    </row>
    <row r="583" ht="14.25" customHeight="1">
      <c r="AE583" s="264"/>
      <c r="AF583" s="264"/>
      <c r="AG583" s="264"/>
      <c r="AH583" s="264"/>
      <c r="AI583" s="264"/>
      <c r="AJ583" s="264"/>
      <c r="AK583" s="264"/>
      <c r="AL583" s="264"/>
      <c r="AM583" s="264"/>
      <c r="AN583" s="264"/>
      <c r="AO583" s="264"/>
      <c r="AP583" s="264"/>
      <c r="AQ583" s="264"/>
      <c r="AR583" s="264"/>
      <c r="AS583" s="264"/>
      <c r="AT583" s="264"/>
      <c r="AU583" s="264"/>
      <c r="AV583" s="264"/>
      <c r="AW583" s="264"/>
      <c r="AX583" s="264"/>
      <c r="AY583" s="264"/>
      <c r="AZ583" s="264"/>
      <c r="BA583" s="264"/>
      <c r="BB583" s="264"/>
      <c r="BC583" s="264"/>
    </row>
    <row r="584" ht="14.25" customHeight="1">
      <c r="AE584" s="264"/>
      <c r="AF584" s="264"/>
      <c r="AG584" s="264"/>
      <c r="AH584" s="264"/>
      <c r="AI584" s="264"/>
      <c r="AJ584" s="264"/>
      <c r="AK584" s="264"/>
      <c r="AL584" s="264"/>
      <c r="AM584" s="264"/>
      <c r="AN584" s="264"/>
      <c r="AO584" s="264"/>
      <c r="AP584" s="264"/>
      <c r="AQ584" s="264"/>
      <c r="AR584" s="264"/>
      <c r="AS584" s="264"/>
      <c r="AT584" s="264"/>
      <c r="AU584" s="264"/>
      <c r="AV584" s="264"/>
      <c r="AW584" s="264"/>
      <c r="AX584" s="264"/>
      <c r="AY584" s="264"/>
      <c r="AZ584" s="264"/>
      <c r="BA584" s="264"/>
      <c r="BB584" s="264"/>
      <c r="BC584" s="264"/>
    </row>
    <row r="585" ht="14.25" customHeight="1">
      <c r="AE585" s="264"/>
      <c r="AF585" s="264"/>
      <c r="AG585" s="264"/>
      <c r="AH585" s="264"/>
      <c r="AI585" s="264"/>
      <c r="AJ585" s="264"/>
      <c r="AK585" s="264"/>
      <c r="AL585" s="264"/>
      <c r="AM585" s="264"/>
      <c r="AN585" s="264"/>
      <c r="AO585" s="264"/>
      <c r="AP585" s="264"/>
      <c r="AQ585" s="264"/>
      <c r="AR585" s="264"/>
      <c r="AS585" s="264"/>
      <c r="AT585" s="264"/>
      <c r="AU585" s="264"/>
      <c r="AV585" s="264"/>
      <c r="AW585" s="264"/>
      <c r="AX585" s="264"/>
      <c r="AY585" s="264"/>
      <c r="AZ585" s="264"/>
      <c r="BA585" s="264"/>
      <c r="BB585" s="264"/>
      <c r="BC585" s="264"/>
    </row>
    <row r="586" ht="14.25" customHeight="1">
      <c r="AE586" s="264"/>
      <c r="AF586" s="264"/>
      <c r="AG586" s="264"/>
      <c r="AH586" s="264"/>
      <c r="AI586" s="264"/>
      <c r="AJ586" s="264"/>
      <c r="AK586" s="264"/>
      <c r="AL586" s="264"/>
      <c r="AM586" s="264"/>
      <c r="AN586" s="264"/>
      <c r="AO586" s="264"/>
      <c r="AP586" s="264"/>
      <c r="AQ586" s="264"/>
      <c r="AR586" s="264"/>
      <c r="AS586" s="264"/>
      <c r="AT586" s="264"/>
      <c r="AU586" s="264"/>
      <c r="AV586" s="264"/>
      <c r="AW586" s="264"/>
      <c r="AX586" s="264"/>
      <c r="AY586" s="264"/>
      <c r="AZ586" s="264"/>
      <c r="BA586" s="264"/>
      <c r="BB586" s="264"/>
      <c r="BC586" s="264"/>
    </row>
    <row r="587" ht="14.25" customHeight="1">
      <c r="AE587" s="264"/>
      <c r="AF587" s="264"/>
      <c r="AG587" s="264"/>
      <c r="AH587" s="264"/>
      <c r="AI587" s="264"/>
      <c r="AJ587" s="264"/>
      <c r="AK587" s="264"/>
      <c r="AL587" s="264"/>
      <c r="AM587" s="264"/>
      <c r="AN587" s="264"/>
      <c r="AO587" s="264"/>
      <c r="AP587" s="264"/>
      <c r="AQ587" s="264"/>
      <c r="AR587" s="264"/>
      <c r="AS587" s="264"/>
      <c r="AT587" s="264"/>
      <c r="AU587" s="264"/>
      <c r="AV587" s="264"/>
      <c r="AW587" s="264"/>
      <c r="AX587" s="264"/>
      <c r="AY587" s="264"/>
      <c r="AZ587" s="264"/>
      <c r="BA587" s="264"/>
      <c r="BB587" s="264"/>
      <c r="BC587" s="264"/>
    </row>
    <row r="588" ht="14.25" customHeight="1">
      <c r="AE588" s="264"/>
      <c r="AF588" s="264"/>
      <c r="AG588" s="264"/>
      <c r="AH588" s="264"/>
      <c r="AI588" s="264"/>
      <c r="AJ588" s="264"/>
      <c r="AK588" s="264"/>
      <c r="AL588" s="264"/>
      <c r="AM588" s="264"/>
      <c r="AN588" s="264"/>
      <c r="AO588" s="264"/>
      <c r="AP588" s="264"/>
      <c r="AQ588" s="264"/>
      <c r="AR588" s="264"/>
      <c r="AS588" s="264"/>
      <c r="AT588" s="264"/>
      <c r="AU588" s="264"/>
      <c r="AV588" s="264"/>
      <c r="AW588" s="264"/>
      <c r="AX588" s="264"/>
      <c r="AY588" s="264"/>
      <c r="AZ588" s="264"/>
      <c r="BA588" s="264"/>
      <c r="BB588" s="264"/>
      <c r="BC588" s="264"/>
    </row>
    <row r="589" ht="14.25" customHeight="1">
      <c r="AE589" s="264"/>
      <c r="AF589" s="264"/>
      <c r="AG589" s="264"/>
      <c r="AH589" s="264"/>
      <c r="AI589" s="264"/>
      <c r="AJ589" s="264"/>
      <c r="AK589" s="264"/>
      <c r="AL589" s="264"/>
      <c r="AM589" s="264"/>
      <c r="AN589" s="264"/>
      <c r="AO589" s="264"/>
      <c r="AP589" s="264"/>
      <c r="AQ589" s="264"/>
      <c r="AR589" s="264"/>
      <c r="AS589" s="264"/>
      <c r="AT589" s="264"/>
      <c r="AU589" s="264"/>
      <c r="AV589" s="264"/>
      <c r="AW589" s="264"/>
      <c r="AX589" s="264"/>
      <c r="AY589" s="264"/>
      <c r="AZ589" s="264"/>
      <c r="BA589" s="264"/>
      <c r="BB589" s="264"/>
      <c r="BC589" s="264"/>
    </row>
    <row r="590" ht="14.25" customHeight="1">
      <c r="AE590" s="264"/>
      <c r="AF590" s="264"/>
      <c r="AG590" s="264"/>
      <c r="AH590" s="264"/>
      <c r="AI590" s="264"/>
      <c r="AJ590" s="264"/>
      <c r="AK590" s="264"/>
      <c r="AL590" s="264"/>
      <c r="AM590" s="264"/>
      <c r="AN590" s="264"/>
      <c r="AO590" s="264"/>
      <c r="AP590" s="264"/>
      <c r="AQ590" s="264"/>
      <c r="AR590" s="264"/>
      <c r="AS590" s="264"/>
      <c r="AT590" s="264"/>
      <c r="AU590" s="264"/>
      <c r="AV590" s="264"/>
      <c r="AW590" s="264"/>
      <c r="AX590" s="264"/>
      <c r="AY590" s="264"/>
      <c r="AZ590" s="264"/>
      <c r="BA590" s="264"/>
      <c r="BB590" s="264"/>
      <c r="BC590" s="264"/>
    </row>
    <row r="591" ht="14.25" customHeight="1">
      <c r="AE591" s="264"/>
      <c r="AF591" s="264"/>
      <c r="AG591" s="264"/>
      <c r="AH591" s="264"/>
      <c r="AI591" s="264"/>
      <c r="AJ591" s="264"/>
      <c r="AK591" s="264"/>
      <c r="AL591" s="264"/>
      <c r="AM591" s="264"/>
      <c r="AN591" s="264"/>
      <c r="AO591" s="264"/>
      <c r="AP591" s="264"/>
      <c r="AQ591" s="264"/>
      <c r="AR591" s="264"/>
      <c r="AS591" s="264"/>
      <c r="AT591" s="264"/>
      <c r="AU591" s="264"/>
      <c r="AV591" s="264"/>
      <c r="AW591" s="264"/>
      <c r="AX591" s="264"/>
      <c r="AY591" s="264"/>
      <c r="AZ591" s="264"/>
      <c r="BA591" s="264"/>
      <c r="BB591" s="264"/>
      <c r="BC591" s="264"/>
    </row>
    <row r="592" ht="14.25" customHeight="1">
      <c r="AE592" s="264"/>
      <c r="AF592" s="264"/>
      <c r="AG592" s="264"/>
      <c r="AH592" s="264"/>
      <c r="AI592" s="264"/>
      <c r="AJ592" s="264"/>
      <c r="AK592" s="264"/>
      <c r="AL592" s="264"/>
      <c r="AM592" s="264"/>
      <c r="AN592" s="264"/>
      <c r="AO592" s="264"/>
      <c r="AP592" s="264"/>
      <c r="AQ592" s="264"/>
      <c r="AR592" s="264"/>
      <c r="AS592" s="264"/>
      <c r="AT592" s="264"/>
      <c r="AU592" s="264"/>
      <c r="AV592" s="264"/>
      <c r="AW592" s="264"/>
      <c r="AX592" s="264"/>
      <c r="AY592" s="264"/>
      <c r="AZ592" s="264"/>
      <c r="BA592" s="264"/>
      <c r="BB592" s="264"/>
      <c r="BC592" s="264"/>
    </row>
    <row r="593" ht="14.25" customHeight="1">
      <c r="AE593" s="264"/>
      <c r="AF593" s="264"/>
      <c r="AG593" s="264"/>
      <c r="AH593" s="264"/>
      <c r="AI593" s="264"/>
      <c r="AJ593" s="264"/>
      <c r="AK593" s="264"/>
      <c r="AL593" s="264"/>
      <c r="AM593" s="264"/>
      <c r="AN593" s="264"/>
      <c r="AO593" s="264"/>
      <c r="AP593" s="264"/>
      <c r="AQ593" s="264"/>
      <c r="AR593" s="264"/>
      <c r="AS593" s="264"/>
      <c r="AT593" s="264"/>
      <c r="AU593" s="264"/>
      <c r="AV593" s="264"/>
      <c r="AW593" s="264"/>
      <c r="AX593" s="264"/>
      <c r="AY593" s="264"/>
      <c r="AZ593" s="264"/>
      <c r="BA593" s="264"/>
      <c r="BB593" s="264"/>
      <c r="BC593" s="264"/>
    </row>
    <row r="594" ht="14.25" customHeight="1">
      <c r="AE594" s="264"/>
      <c r="AF594" s="264"/>
      <c r="AG594" s="264"/>
      <c r="AH594" s="264"/>
      <c r="AI594" s="264"/>
      <c r="AJ594" s="264"/>
      <c r="AK594" s="264"/>
      <c r="AL594" s="264"/>
      <c r="AM594" s="264"/>
      <c r="AN594" s="264"/>
      <c r="AO594" s="264"/>
      <c r="AP594" s="264"/>
      <c r="AQ594" s="264"/>
      <c r="AR594" s="264"/>
      <c r="AS594" s="264"/>
      <c r="AT594" s="264"/>
      <c r="AU594" s="264"/>
      <c r="AV594" s="264"/>
      <c r="AW594" s="264"/>
      <c r="AX594" s="264"/>
      <c r="AY594" s="264"/>
      <c r="AZ594" s="264"/>
      <c r="BA594" s="264"/>
      <c r="BB594" s="264"/>
      <c r="BC594" s="264"/>
    </row>
    <row r="595" ht="14.25" customHeight="1">
      <c r="AE595" s="264"/>
      <c r="AF595" s="264"/>
      <c r="AG595" s="264"/>
      <c r="AH595" s="264"/>
      <c r="AI595" s="264"/>
      <c r="AJ595" s="264"/>
      <c r="AK595" s="264"/>
      <c r="AL595" s="264"/>
      <c r="AM595" s="264"/>
      <c r="AN595" s="264"/>
      <c r="AO595" s="264"/>
      <c r="AP595" s="264"/>
      <c r="AQ595" s="264"/>
      <c r="AR595" s="264"/>
      <c r="AS595" s="264"/>
      <c r="AT595" s="264"/>
      <c r="AU595" s="264"/>
      <c r="AV595" s="264"/>
      <c r="AW595" s="264"/>
      <c r="AX595" s="264"/>
      <c r="AY595" s="264"/>
      <c r="AZ595" s="264"/>
      <c r="BA595" s="264"/>
      <c r="BB595" s="264"/>
      <c r="BC595" s="264"/>
    </row>
    <row r="596" ht="14.25" customHeight="1">
      <c r="AE596" s="264"/>
      <c r="AF596" s="264"/>
      <c r="AG596" s="264"/>
      <c r="AH596" s="264"/>
      <c r="AI596" s="264"/>
      <c r="AJ596" s="264"/>
      <c r="AK596" s="264"/>
      <c r="AL596" s="264"/>
      <c r="AM596" s="264"/>
      <c r="AN596" s="264"/>
      <c r="AO596" s="264"/>
      <c r="AP596" s="264"/>
      <c r="AQ596" s="264"/>
      <c r="AR596" s="264"/>
      <c r="AS596" s="264"/>
      <c r="AT596" s="264"/>
      <c r="AU596" s="264"/>
      <c r="AV596" s="264"/>
      <c r="AW596" s="264"/>
      <c r="AX596" s="264"/>
      <c r="AY596" s="264"/>
      <c r="AZ596" s="264"/>
      <c r="BA596" s="264"/>
      <c r="BB596" s="264"/>
      <c r="BC596" s="264"/>
    </row>
    <row r="597" ht="14.25" customHeight="1">
      <c r="AE597" s="264"/>
      <c r="AF597" s="264"/>
      <c r="AG597" s="264"/>
      <c r="AH597" s="264"/>
      <c r="AI597" s="264"/>
      <c r="AJ597" s="264"/>
      <c r="AK597" s="264"/>
      <c r="AL597" s="264"/>
      <c r="AM597" s="264"/>
      <c r="AN597" s="264"/>
      <c r="AO597" s="264"/>
      <c r="AP597" s="264"/>
      <c r="AQ597" s="264"/>
      <c r="AR597" s="264"/>
      <c r="AS597" s="264"/>
      <c r="AT597" s="264"/>
      <c r="AU597" s="264"/>
      <c r="AV597" s="264"/>
      <c r="AW597" s="264"/>
      <c r="AX597" s="264"/>
      <c r="AY597" s="264"/>
      <c r="AZ597" s="264"/>
      <c r="BA597" s="264"/>
      <c r="BB597" s="264"/>
      <c r="BC597" s="264"/>
    </row>
    <row r="598" ht="14.25" customHeight="1">
      <c r="AE598" s="264"/>
      <c r="AF598" s="264"/>
      <c r="AG598" s="264"/>
      <c r="AH598" s="264"/>
      <c r="AI598" s="264"/>
      <c r="AJ598" s="264"/>
      <c r="AK598" s="264"/>
      <c r="AL598" s="264"/>
      <c r="AM598" s="264"/>
      <c r="AN598" s="264"/>
      <c r="AO598" s="264"/>
      <c r="AP598" s="264"/>
      <c r="AQ598" s="264"/>
      <c r="AR598" s="264"/>
      <c r="AS598" s="264"/>
      <c r="AT598" s="264"/>
      <c r="AU598" s="264"/>
      <c r="AV598" s="264"/>
      <c r="AW598" s="264"/>
      <c r="AX598" s="264"/>
      <c r="AY598" s="264"/>
      <c r="AZ598" s="264"/>
      <c r="BA598" s="264"/>
      <c r="BB598" s="264"/>
      <c r="BC598" s="264"/>
    </row>
    <row r="599" ht="14.25" customHeight="1">
      <c r="AE599" s="264"/>
      <c r="AF599" s="264"/>
      <c r="AG599" s="264"/>
      <c r="AH599" s="264"/>
      <c r="AI599" s="264"/>
      <c r="AJ599" s="264"/>
      <c r="AK599" s="264"/>
      <c r="AL599" s="264"/>
      <c r="AM599" s="264"/>
      <c r="AN599" s="264"/>
      <c r="AO599" s="264"/>
      <c r="AP599" s="264"/>
      <c r="AQ599" s="264"/>
      <c r="AR599" s="264"/>
      <c r="AS599" s="264"/>
      <c r="AT599" s="264"/>
      <c r="AU599" s="264"/>
      <c r="AV599" s="264"/>
      <c r="AW599" s="264"/>
      <c r="AX599" s="264"/>
      <c r="AY599" s="264"/>
      <c r="AZ599" s="264"/>
      <c r="BA599" s="264"/>
      <c r="BB599" s="264"/>
      <c r="BC599" s="264"/>
    </row>
    <row r="600" ht="14.25" customHeight="1">
      <c r="AE600" s="264"/>
      <c r="AF600" s="264"/>
      <c r="AG600" s="264"/>
      <c r="AH600" s="264"/>
      <c r="AI600" s="264"/>
      <c r="AJ600" s="264"/>
      <c r="AK600" s="264"/>
      <c r="AL600" s="264"/>
      <c r="AM600" s="264"/>
      <c r="AN600" s="264"/>
      <c r="AO600" s="264"/>
      <c r="AP600" s="264"/>
      <c r="AQ600" s="264"/>
      <c r="AR600" s="264"/>
      <c r="AS600" s="264"/>
      <c r="AT600" s="264"/>
      <c r="AU600" s="264"/>
      <c r="AV600" s="264"/>
      <c r="AW600" s="264"/>
      <c r="AX600" s="264"/>
      <c r="AY600" s="264"/>
      <c r="AZ600" s="264"/>
      <c r="BA600" s="264"/>
      <c r="BB600" s="264"/>
      <c r="BC600" s="264"/>
    </row>
    <row r="601" ht="14.25" customHeight="1">
      <c r="AE601" s="264"/>
      <c r="AF601" s="264"/>
      <c r="AG601" s="264"/>
      <c r="AH601" s="264"/>
      <c r="AI601" s="264"/>
      <c r="AJ601" s="264"/>
      <c r="AK601" s="264"/>
      <c r="AL601" s="264"/>
      <c r="AM601" s="264"/>
      <c r="AN601" s="264"/>
      <c r="AO601" s="264"/>
      <c r="AP601" s="264"/>
      <c r="AQ601" s="264"/>
      <c r="AR601" s="264"/>
      <c r="AS601" s="264"/>
      <c r="AT601" s="264"/>
      <c r="AU601" s="264"/>
      <c r="AV601" s="264"/>
      <c r="AW601" s="264"/>
      <c r="AX601" s="264"/>
      <c r="AY601" s="264"/>
      <c r="AZ601" s="264"/>
      <c r="BA601" s="264"/>
      <c r="BB601" s="264"/>
      <c r="BC601" s="264"/>
    </row>
    <row r="602" ht="14.25" customHeight="1">
      <c r="AE602" s="264"/>
      <c r="AF602" s="264"/>
      <c r="AG602" s="264"/>
      <c r="AH602" s="264"/>
      <c r="AI602" s="264"/>
      <c r="AJ602" s="264"/>
      <c r="AK602" s="264"/>
      <c r="AL602" s="264"/>
      <c r="AM602" s="264"/>
      <c r="AN602" s="264"/>
      <c r="AO602" s="264"/>
      <c r="AP602" s="264"/>
      <c r="AQ602" s="264"/>
      <c r="AR602" s="264"/>
      <c r="AS602" s="264"/>
      <c r="AT602" s="264"/>
      <c r="AU602" s="264"/>
      <c r="AV602" s="264"/>
      <c r="AW602" s="264"/>
      <c r="AX602" s="264"/>
      <c r="AY602" s="264"/>
      <c r="AZ602" s="264"/>
      <c r="BA602" s="264"/>
      <c r="BB602" s="264"/>
      <c r="BC602" s="264"/>
    </row>
    <row r="603" ht="14.25" customHeight="1">
      <c r="AE603" s="264"/>
      <c r="AF603" s="264"/>
      <c r="AG603" s="264"/>
      <c r="AH603" s="264"/>
      <c r="AI603" s="264"/>
      <c r="AJ603" s="264"/>
      <c r="AK603" s="264"/>
      <c r="AL603" s="264"/>
      <c r="AM603" s="264"/>
      <c r="AN603" s="264"/>
      <c r="AO603" s="264"/>
      <c r="AP603" s="264"/>
      <c r="AQ603" s="264"/>
      <c r="AR603" s="264"/>
      <c r="AS603" s="264"/>
      <c r="AT603" s="264"/>
      <c r="AU603" s="264"/>
      <c r="AV603" s="264"/>
      <c r="AW603" s="264"/>
      <c r="AX603" s="264"/>
      <c r="AY603" s="264"/>
      <c r="AZ603" s="264"/>
      <c r="BA603" s="264"/>
      <c r="BB603" s="264"/>
      <c r="BC603" s="264"/>
    </row>
    <row r="604" ht="14.25" customHeight="1">
      <c r="AE604" s="264"/>
      <c r="AF604" s="264"/>
      <c r="AG604" s="264"/>
      <c r="AH604" s="264"/>
      <c r="AI604" s="264"/>
      <c r="AJ604" s="264"/>
      <c r="AK604" s="264"/>
      <c r="AL604" s="264"/>
      <c r="AM604" s="264"/>
      <c r="AN604" s="264"/>
      <c r="AO604" s="264"/>
      <c r="AP604" s="264"/>
      <c r="AQ604" s="264"/>
      <c r="AR604" s="264"/>
      <c r="AS604" s="264"/>
      <c r="AT604" s="264"/>
      <c r="AU604" s="264"/>
      <c r="AV604" s="264"/>
      <c r="AW604" s="264"/>
      <c r="AX604" s="264"/>
      <c r="AY604" s="264"/>
      <c r="AZ604" s="264"/>
      <c r="BA604" s="264"/>
      <c r="BB604" s="264"/>
      <c r="BC604" s="264"/>
    </row>
    <row r="605" ht="14.25" customHeight="1">
      <c r="AE605" s="264"/>
      <c r="AF605" s="264"/>
      <c r="AG605" s="264"/>
      <c r="AH605" s="264"/>
      <c r="AI605" s="264"/>
      <c r="AJ605" s="264"/>
      <c r="AK605" s="264"/>
      <c r="AL605" s="264"/>
      <c r="AM605" s="264"/>
      <c r="AN605" s="264"/>
      <c r="AO605" s="264"/>
      <c r="AP605" s="264"/>
      <c r="AQ605" s="264"/>
      <c r="AR605" s="264"/>
      <c r="AS605" s="264"/>
      <c r="AT605" s="264"/>
      <c r="AU605" s="264"/>
      <c r="AV605" s="264"/>
      <c r="AW605" s="264"/>
      <c r="AX605" s="264"/>
      <c r="AY605" s="264"/>
      <c r="AZ605" s="264"/>
      <c r="BA605" s="264"/>
      <c r="BB605" s="264"/>
      <c r="BC605" s="264"/>
    </row>
    <row r="606" ht="14.25" customHeight="1">
      <c r="AE606" s="264"/>
      <c r="AF606" s="264"/>
      <c r="AG606" s="264"/>
      <c r="AH606" s="264"/>
      <c r="AI606" s="264"/>
      <c r="AJ606" s="264"/>
      <c r="AK606" s="264"/>
      <c r="AL606" s="264"/>
      <c r="AM606" s="264"/>
      <c r="AN606" s="264"/>
      <c r="AO606" s="264"/>
      <c r="AP606" s="264"/>
      <c r="AQ606" s="264"/>
      <c r="AR606" s="264"/>
      <c r="AS606" s="264"/>
      <c r="AT606" s="264"/>
      <c r="AU606" s="264"/>
      <c r="AV606" s="264"/>
      <c r="AW606" s="264"/>
      <c r="AX606" s="264"/>
      <c r="AY606" s="264"/>
      <c r="AZ606" s="264"/>
      <c r="BA606" s="264"/>
      <c r="BB606" s="264"/>
      <c r="BC606" s="264"/>
    </row>
    <row r="607" ht="14.25" customHeight="1">
      <c r="AE607" s="264"/>
      <c r="AF607" s="264"/>
      <c r="AG607" s="264"/>
      <c r="AH607" s="264"/>
      <c r="AI607" s="264"/>
      <c r="AJ607" s="264"/>
      <c r="AK607" s="264"/>
      <c r="AL607" s="264"/>
      <c r="AM607" s="264"/>
      <c r="AN607" s="264"/>
      <c r="AO607" s="264"/>
      <c r="AP607" s="264"/>
      <c r="AQ607" s="264"/>
      <c r="AR607" s="264"/>
      <c r="AS607" s="264"/>
      <c r="AT607" s="264"/>
      <c r="AU607" s="264"/>
      <c r="AV607" s="264"/>
      <c r="AW607" s="264"/>
      <c r="AX607" s="264"/>
      <c r="AY607" s="264"/>
      <c r="AZ607" s="264"/>
      <c r="BA607" s="264"/>
      <c r="BB607" s="264"/>
      <c r="BC607" s="264"/>
    </row>
    <row r="608" ht="14.25" customHeight="1">
      <c r="AE608" s="264"/>
      <c r="AF608" s="264"/>
      <c r="AG608" s="264"/>
      <c r="AH608" s="264"/>
      <c r="AI608" s="264"/>
      <c r="AJ608" s="264"/>
      <c r="AK608" s="264"/>
      <c r="AL608" s="264"/>
      <c r="AM608" s="264"/>
      <c r="AN608" s="264"/>
      <c r="AO608" s="264"/>
      <c r="AP608" s="264"/>
      <c r="AQ608" s="264"/>
      <c r="AR608" s="264"/>
      <c r="AS608" s="264"/>
      <c r="AT608" s="264"/>
      <c r="AU608" s="264"/>
      <c r="AV608" s="264"/>
      <c r="AW608" s="264"/>
      <c r="AX608" s="264"/>
      <c r="AY608" s="264"/>
      <c r="AZ608" s="264"/>
      <c r="BA608" s="264"/>
      <c r="BB608" s="264"/>
      <c r="BC608" s="264"/>
    </row>
    <row r="609" ht="14.25" customHeight="1">
      <c r="AE609" s="264"/>
      <c r="AF609" s="264"/>
      <c r="AG609" s="264"/>
      <c r="AH609" s="264"/>
      <c r="AI609" s="264"/>
      <c r="AJ609" s="264"/>
      <c r="AK609" s="264"/>
      <c r="AL609" s="264"/>
      <c r="AM609" s="264"/>
      <c r="AN609" s="264"/>
      <c r="AO609" s="264"/>
      <c r="AP609" s="264"/>
      <c r="AQ609" s="264"/>
      <c r="AR609" s="264"/>
      <c r="AS609" s="264"/>
      <c r="AT609" s="264"/>
      <c r="AU609" s="264"/>
      <c r="AV609" s="264"/>
      <c r="AW609" s="264"/>
      <c r="AX609" s="264"/>
      <c r="AY609" s="264"/>
      <c r="AZ609" s="264"/>
      <c r="BA609" s="264"/>
      <c r="BB609" s="264"/>
      <c r="BC609" s="264"/>
    </row>
    <row r="610" ht="14.25" customHeight="1">
      <c r="AE610" s="264"/>
      <c r="AF610" s="264"/>
      <c r="AG610" s="264"/>
      <c r="AH610" s="264"/>
      <c r="AI610" s="264"/>
      <c r="AJ610" s="264"/>
      <c r="AK610" s="264"/>
      <c r="AL610" s="264"/>
      <c r="AM610" s="264"/>
      <c r="AN610" s="264"/>
      <c r="AO610" s="264"/>
      <c r="AP610" s="264"/>
      <c r="AQ610" s="264"/>
      <c r="AR610" s="264"/>
      <c r="AS610" s="264"/>
      <c r="AT610" s="264"/>
      <c r="AU610" s="264"/>
      <c r="AV610" s="264"/>
      <c r="AW610" s="264"/>
      <c r="AX610" s="264"/>
      <c r="AY610" s="264"/>
      <c r="AZ610" s="264"/>
      <c r="BA610" s="264"/>
      <c r="BB610" s="264"/>
      <c r="BC610" s="264"/>
    </row>
    <row r="611" ht="14.25" customHeight="1">
      <c r="AE611" s="264"/>
      <c r="AF611" s="264"/>
      <c r="AG611" s="264"/>
      <c r="AH611" s="264"/>
      <c r="AI611" s="264"/>
      <c r="AJ611" s="264"/>
      <c r="AK611" s="264"/>
      <c r="AL611" s="264"/>
      <c r="AM611" s="264"/>
      <c r="AN611" s="264"/>
      <c r="AO611" s="264"/>
      <c r="AP611" s="264"/>
      <c r="AQ611" s="264"/>
      <c r="AR611" s="264"/>
      <c r="AS611" s="264"/>
      <c r="AT611" s="264"/>
      <c r="AU611" s="264"/>
      <c r="AV611" s="264"/>
      <c r="AW611" s="264"/>
      <c r="AX611" s="264"/>
      <c r="AY611" s="264"/>
      <c r="AZ611" s="264"/>
      <c r="BA611" s="264"/>
      <c r="BB611" s="264"/>
      <c r="BC611" s="264"/>
    </row>
    <row r="612" ht="14.25" customHeight="1">
      <c r="AE612" s="264"/>
      <c r="AF612" s="264"/>
      <c r="AG612" s="264"/>
      <c r="AH612" s="264"/>
      <c r="AI612" s="264"/>
      <c r="AJ612" s="264"/>
      <c r="AK612" s="264"/>
      <c r="AL612" s="264"/>
      <c r="AM612" s="264"/>
      <c r="AN612" s="264"/>
      <c r="AO612" s="264"/>
      <c r="AP612" s="264"/>
      <c r="AQ612" s="264"/>
      <c r="AR612" s="264"/>
      <c r="AS612" s="264"/>
      <c r="AT612" s="264"/>
      <c r="AU612" s="264"/>
      <c r="AV612" s="264"/>
      <c r="AW612" s="264"/>
      <c r="AX612" s="264"/>
      <c r="AY612" s="264"/>
      <c r="AZ612" s="264"/>
      <c r="BA612" s="264"/>
      <c r="BB612" s="264"/>
      <c r="BC612" s="264"/>
    </row>
    <row r="613" ht="14.25" customHeight="1">
      <c r="AE613" s="264"/>
      <c r="AF613" s="264"/>
      <c r="AG613" s="264"/>
      <c r="AH613" s="264"/>
      <c r="AI613" s="264"/>
      <c r="AJ613" s="264"/>
      <c r="AK613" s="264"/>
      <c r="AL613" s="264"/>
      <c r="AM613" s="264"/>
      <c r="AN613" s="264"/>
      <c r="AO613" s="264"/>
      <c r="AP613" s="264"/>
      <c r="AQ613" s="264"/>
      <c r="AR613" s="264"/>
      <c r="AS613" s="264"/>
      <c r="AT613" s="264"/>
      <c r="AU613" s="264"/>
      <c r="AV613" s="264"/>
      <c r="AW613" s="264"/>
      <c r="AX613" s="264"/>
      <c r="AY613" s="264"/>
      <c r="AZ613" s="264"/>
      <c r="BA613" s="264"/>
      <c r="BB613" s="264"/>
      <c r="BC613" s="264"/>
    </row>
    <row r="614" ht="14.25" customHeight="1">
      <c r="AE614" s="264"/>
      <c r="AF614" s="264"/>
      <c r="AG614" s="264"/>
      <c r="AH614" s="264"/>
      <c r="AI614" s="264"/>
      <c r="AJ614" s="264"/>
      <c r="AK614" s="264"/>
      <c r="AL614" s="264"/>
      <c r="AM614" s="264"/>
      <c r="AN614" s="264"/>
      <c r="AO614" s="264"/>
      <c r="AP614" s="264"/>
      <c r="AQ614" s="264"/>
      <c r="AR614" s="264"/>
      <c r="AS614" s="264"/>
      <c r="AT614" s="264"/>
      <c r="AU614" s="264"/>
      <c r="AV614" s="264"/>
      <c r="AW614" s="264"/>
      <c r="AX614" s="264"/>
      <c r="AY614" s="264"/>
      <c r="AZ614" s="264"/>
      <c r="BA614" s="264"/>
      <c r="BB614" s="264"/>
      <c r="BC614" s="264"/>
    </row>
    <row r="615" ht="14.25" customHeight="1">
      <c r="AE615" s="264"/>
      <c r="AF615" s="264"/>
      <c r="AG615" s="264"/>
      <c r="AH615" s="264"/>
      <c r="AI615" s="264"/>
      <c r="AJ615" s="264"/>
      <c r="AK615" s="264"/>
      <c r="AL615" s="264"/>
      <c r="AM615" s="264"/>
      <c r="AN615" s="264"/>
      <c r="AO615" s="264"/>
      <c r="AP615" s="264"/>
      <c r="AQ615" s="264"/>
      <c r="AR615" s="264"/>
      <c r="AS615" s="264"/>
      <c r="AT615" s="264"/>
      <c r="AU615" s="264"/>
      <c r="AV615" s="264"/>
      <c r="AW615" s="264"/>
      <c r="AX615" s="264"/>
      <c r="AY615" s="264"/>
      <c r="AZ615" s="264"/>
      <c r="BA615" s="264"/>
      <c r="BB615" s="264"/>
      <c r="BC615" s="264"/>
    </row>
    <row r="616" ht="14.25" customHeight="1">
      <c r="AE616" s="264"/>
      <c r="AF616" s="264"/>
      <c r="AG616" s="264"/>
      <c r="AH616" s="264"/>
      <c r="AI616" s="264"/>
      <c r="AJ616" s="264"/>
      <c r="AK616" s="264"/>
      <c r="AL616" s="264"/>
      <c r="AM616" s="264"/>
      <c r="AN616" s="264"/>
      <c r="AO616" s="264"/>
      <c r="AP616" s="264"/>
      <c r="AQ616" s="264"/>
      <c r="AR616" s="264"/>
      <c r="AS616" s="264"/>
      <c r="AT616" s="264"/>
      <c r="AU616" s="264"/>
      <c r="AV616" s="264"/>
      <c r="AW616" s="264"/>
      <c r="AX616" s="264"/>
      <c r="AY616" s="264"/>
      <c r="AZ616" s="264"/>
      <c r="BA616" s="264"/>
      <c r="BB616" s="264"/>
      <c r="BC616" s="264"/>
    </row>
    <row r="617" ht="14.25" customHeight="1">
      <c r="AE617" s="264"/>
      <c r="AF617" s="264"/>
      <c r="AG617" s="264"/>
      <c r="AH617" s="264"/>
      <c r="AI617" s="264"/>
      <c r="AJ617" s="264"/>
      <c r="AK617" s="264"/>
      <c r="AL617" s="264"/>
      <c r="AM617" s="264"/>
      <c r="AN617" s="264"/>
      <c r="AO617" s="264"/>
      <c r="AP617" s="264"/>
      <c r="AQ617" s="264"/>
      <c r="AR617" s="264"/>
      <c r="AS617" s="264"/>
      <c r="AT617" s="264"/>
      <c r="AU617" s="264"/>
      <c r="AV617" s="264"/>
      <c r="AW617" s="264"/>
      <c r="AX617" s="264"/>
      <c r="AY617" s="264"/>
      <c r="AZ617" s="264"/>
      <c r="BA617" s="264"/>
      <c r="BB617" s="264"/>
      <c r="BC617" s="264"/>
    </row>
    <row r="618" ht="14.25" customHeight="1">
      <c r="AE618" s="264"/>
      <c r="AF618" s="264"/>
      <c r="AG618" s="264"/>
      <c r="AH618" s="264"/>
      <c r="AI618" s="264"/>
      <c r="AJ618" s="264"/>
      <c r="AK618" s="264"/>
      <c r="AL618" s="264"/>
      <c r="AM618" s="264"/>
      <c r="AN618" s="264"/>
      <c r="AO618" s="264"/>
      <c r="AP618" s="264"/>
      <c r="AQ618" s="264"/>
      <c r="AR618" s="264"/>
      <c r="AS618" s="264"/>
      <c r="AT618" s="264"/>
      <c r="AU618" s="264"/>
      <c r="AV618" s="264"/>
      <c r="AW618" s="264"/>
      <c r="AX618" s="264"/>
      <c r="AY618" s="264"/>
      <c r="AZ618" s="264"/>
      <c r="BA618" s="264"/>
      <c r="BB618" s="264"/>
      <c r="BC618" s="264"/>
    </row>
    <row r="619" ht="14.25" customHeight="1">
      <c r="AE619" s="264"/>
      <c r="AF619" s="264"/>
      <c r="AG619" s="264"/>
      <c r="AH619" s="264"/>
      <c r="AI619" s="264"/>
      <c r="AJ619" s="264"/>
      <c r="AK619" s="264"/>
      <c r="AL619" s="264"/>
      <c r="AM619" s="264"/>
      <c r="AN619" s="264"/>
      <c r="AO619" s="264"/>
      <c r="AP619" s="264"/>
      <c r="AQ619" s="264"/>
      <c r="AR619" s="264"/>
      <c r="AS619" s="264"/>
      <c r="AT619" s="264"/>
      <c r="AU619" s="264"/>
      <c r="AV619" s="264"/>
      <c r="AW619" s="264"/>
      <c r="AX619" s="264"/>
      <c r="AY619" s="264"/>
      <c r="AZ619" s="264"/>
      <c r="BA619" s="264"/>
      <c r="BB619" s="264"/>
      <c r="BC619" s="264"/>
    </row>
    <row r="620" ht="14.25" customHeight="1">
      <c r="AE620" s="264"/>
      <c r="AF620" s="264"/>
      <c r="AG620" s="264"/>
      <c r="AH620" s="264"/>
      <c r="AI620" s="264"/>
      <c r="AJ620" s="264"/>
      <c r="AK620" s="264"/>
      <c r="AL620" s="264"/>
      <c r="AM620" s="264"/>
      <c r="AN620" s="264"/>
      <c r="AO620" s="264"/>
      <c r="AP620" s="264"/>
      <c r="AQ620" s="264"/>
      <c r="AR620" s="264"/>
      <c r="AS620" s="264"/>
      <c r="AT620" s="264"/>
      <c r="AU620" s="264"/>
      <c r="AV620" s="264"/>
      <c r="AW620" s="264"/>
      <c r="AX620" s="264"/>
      <c r="AY620" s="264"/>
      <c r="AZ620" s="264"/>
      <c r="BA620" s="264"/>
      <c r="BB620" s="264"/>
      <c r="BC620" s="264"/>
    </row>
    <row r="621" ht="14.25" customHeight="1">
      <c r="AE621" s="264"/>
      <c r="AF621" s="264"/>
      <c r="AG621" s="264"/>
      <c r="AH621" s="264"/>
      <c r="AI621" s="264"/>
      <c r="AJ621" s="264"/>
      <c r="AK621" s="264"/>
      <c r="AL621" s="264"/>
      <c r="AM621" s="264"/>
      <c r="AN621" s="264"/>
      <c r="AO621" s="264"/>
      <c r="AP621" s="264"/>
      <c r="AQ621" s="264"/>
      <c r="AR621" s="264"/>
      <c r="AS621" s="264"/>
      <c r="AT621" s="264"/>
      <c r="AU621" s="264"/>
      <c r="AV621" s="264"/>
      <c r="AW621" s="264"/>
      <c r="AX621" s="264"/>
      <c r="AY621" s="264"/>
      <c r="AZ621" s="264"/>
      <c r="BA621" s="264"/>
      <c r="BB621" s="264"/>
      <c r="BC621" s="264"/>
    </row>
    <row r="622" ht="14.25" customHeight="1">
      <c r="AE622" s="264"/>
      <c r="AF622" s="264"/>
      <c r="AG622" s="264"/>
      <c r="AH622" s="264"/>
      <c r="AI622" s="264"/>
      <c r="AJ622" s="264"/>
      <c r="AK622" s="264"/>
      <c r="AL622" s="264"/>
      <c r="AM622" s="264"/>
      <c r="AN622" s="264"/>
      <c r="AO622" s="264"/>
      <c r="AP622" s="264"/>
      <c r="AQ622" s="264"/>
      <c r="AR622" s="264"/>
      <c r="AS622" s="264"/>
      <c r="AT622" s="264"/>
      <c r="AU622" s="264"/>
      <c r="AV622" s="264"/>
      <c r="AW622" s="264"/>
      <c r="AX622" s="264"/>
      <c r="AY622" s="264"/>
      <c r="AZ622" s="264"/>
      <c r="BA622" s="264"/>
      <c r="BB622" s="264"/>
      <c r="BC622" s="264"/>
    </row>
    <row r="623" ht="14.25" customHeight="1">
      <c r="AE623" s="264"/>
      <c r="AF623" s="264"/>
      <c r="AG623" s="264"/>
      <c r="AH623" s="264"/>
      <c r="AI623" s="264"/>
      <c r="AJ623" s="264"/>
      <c r="AK623" s="264"/>
      <c r="AL623" s="264"/>
      <c r="AM623" s="264"/>
      <c r="AN623" s="264"/>
      <c r="AO623" s="264"/>
      <c r="AP623" s="264"/>
      <c r="AQ623" s="264"/>
      <c r="AR623" s="264"/>
      <c r="AS623" s="264"/>
      <c r="AT623" s="264"/>
      <c r="AU623" s="264"/>
      <c r="AV623" s="264"/>
      <c r="AW623" s="264"/>
      <c r="AX623" s="264"/>
      <c r="AY623" s="264"/>
      <c r="AZ623" s="264"/>
      <c r="BA623" s="264"/>
      <c r="BB623" s="264"/>
      <c r="BC623" s="264"/>
    </row>
    <row r="624" ht="14.25" customHeight="1">
      <c r="AE624" s="264"/>
      <c r="AF624" s="264"/>
      <c r="AG624" s="264"/>
      <c r="AH624" s="264"/>
      <c r="AI624" s="264"/>
      <c r="AJ624" s="264"/>
      <c r="AK624" s="264"/>
      <c r="AL624" s="264"/>
      <c r="AM624" s="264"/>
      <c r="AN624" s="264"/>
      <c r="AO624" s="264"/>
      <c r="AP624" s="264"/>
      <c r="AQ624" s="264"/>
      <c r="AR624" s="264"/>
      <c r="AS624" s="264"/>
      <c r="AT624" s="264"/>
      <c r="AU624" s="264"/>
      <c r="AV624" s="264"/>
      <c r="AW624" s="264"/>
      <c r="AX624" s="264"/>
      <c r="AY624" s="264"/>
      <c r="AZ624" s="264"/>
      <c r="BA624" s="264"/>
      <c r="BB624" s="264"/>
      <c r="BC624" s="264"/>
    </row>
    <row r="625" ht="14.25" customHeight="1">
      <c r="AE625" s="264"/>
      <c r="AF625" s="264"/>
      <c r="AG625" s="264"/>
      <c r="AH625" s="264"/>
      <c r="AI625" s="264"/>
      <c r="AJ625" s="264"/>
      <c r="AK625" s="264"/>
      <c r="AL625" s="264"/>
      <c r="AM625" s="264"/>
      <c r="AN625" s="264"/>
      <c r="AO625" s="264"/>
      <c r="AP625" s="264"/>
      <c r="AQ625" s="264"/>
      <c r="AR625" s="264"/>
      <c r="AS625" s="264"/>
      <c r="AT625" s="264"/>
      <c r="AU625" s="264"/>
      <c r="AV625" s="264"/>
      <c r="AW625" s="264"/>
      <c r="AX625" s="264"/>
      <c r="AY625" s="264"/>
      <c r="AZ625" s="264"/>
      <c r="BA625" s="264"/>
      <c r="BB625" s="264"/>
      <c r="BC625" s="264"/>
    </row>
    <row r="626" ht="14.25" customHeight="1">
      <c r="AE626" s="264"/>
      <c r="AF626" s="264"/>
      <c r="AG626" s="264"/>
      <c r="AH626" s="264"/>
      <c r="AI626" s="264"/>
      <c r="AJ626" s="264"/>
      <c r="AK626" s="264"/>
      <c r="AL626" s="264"/>
      <c r="AM626" s="264"/>
      <c r="AN626" s="264"/>
      <c r="AO626" s="264"/>
      <c r="AP626" s="264"/>
      <c r="AQ626" s="264"/>
      <c r="AR626" s="264"/>
      <c r="AS626" s="264"/>
      <c r="AT626" s="264"/>
      <c r="AU626" s="264"/>
      <c r="AV626" s="264"/>
      <c r="AW626" s="264"/>
      <c r="AX626" s="264"/>
      <c r="AY626" s="264"/>
      <c r="AZ626" s="264"/>
      <c r="BA626" s="264"/>
      <c r="BB626" s="264"/>
      <c r="BC626" s="264"/>
    </row>
    <row r="627" ht="14.25" customHeight="1">
      <c r="AE627" s="264"/>
      <c r="AF627" s="264"/>
      <c r="AG627" s="264"/>
      <c r="AH627" s="264"/>
      <c r="AI627" s="264"/>
      <c r="AJ627" s="264"/>
      <c r="AK627" s="264"/>
      <c r="AL627" s="264"/>
      <c r="AM627" s="264"/>
      <c r="AN627" s="264"/>
      <c r="AO627" s="264"/>
      <c r="AP627" s="264"/>
      <c r="AQ627" s="264"/>
      <c r="AR627" s="264"/>
      <c r="AS627" s="264"/>
      <c r="AT627" s="264"/>
      <c r="AU627" s="264"/>
      <c r="AV627" s="264"/>
      <c r="AW627" s="264"/>
      <c r="AX627" s="264"/>
      <c r="AY627" s="264"/>
      <c r="AZ627" s="264"/>
      <c r="BA627" s="264"/>
      <c r="BB627" s="264"/>
      <c r="BC627" s="264"/>
    </row>
    <row r="628" ht="14.25" customHeight="1">
      <c r="AE628" s="264"/>
      <c r="AF628" s="264"/>
      <c r="AG628" s="264"/>
      <c r="AH628" s="264"/>
      <c r="AI628" s="264"/>
      <c r="AJ628" s="264"/>
      <c r="AK628" s="264"/>
      <c r="AL628" s="264"/>
      <c r="AM628" s="264"/>
      <c r="AN628" s="264"/>
      <c r="AO628" s="264"/>
      <c r="AP628" s="264"/>
      <c r="AQ628" s="264"/>
      <c r="AR628" s="264"/>
      <c r="AS628" s="264"/>
      <c r="AT628" s="264"/>
      <c r="AU628" s="264"/>
      <c r="AV628" s="264"/>
      <c r="AW628" s="264"/>
      <c r="AX628" s="264"/>
      <c r="AY628" s="264"/>
      <c r="AZ628" s="264"/>
      <c r="BA628" s="264"/>
      <c r="BB628" s="264"/>
      <c r="BC628" s="264"/>
    </row>
    <row r="629" ht="14.25" customHeight="1">
      <c r="AE629" s="264"/>
      <c r="AF629" s="264"/>
      <c r="AG629" s="264"/>
      <c r="AH629" s="264"/>
      <c r="AI629" s="264"/>
      <c r="AJ629" s="264"/>
      <c r="AK629" s="264"/>
      <c r="AL629" s="264"/>
      <c r="AM629" s="264"/>
      <c r="AN629" s="264"/>
      <c r="AO629" s="264"/>
      <c r="AP629" s="264"/>
      <c r="AQ629" s="264"/>
      <c r="AR629" s="264"/>
      <c r="AS629" s="264"/>
      <c r="AT629" s="264"/>
      <c r="AU629" s="264"/>
      <c r="AV629" s="264"/>
      <c r="AW629" s="264"/>
      <c r="AX629" s="264"/>
      <c r="AY629" s="264"/>
      <c r="AZ629" s="264"/>
      <c r="BA629" s="264"/>
      <c r="BB629" s="264"/>
      <c r="BC629" s="264"/>
    </row>
    <row r="630" ht="14.25" customHeight="1">
      <c r="AE630" s="264"/>
      <c r="AF630" s="264"/>
      <c r="AG630" s="264"/>
      <c r="AH630" s="264"/>
      <c r="AI630" s="264"/>
      <c r="AJ630" s="264"/>
      <c r="AK630" s="264"/>
      <c r="AL630" s="264"/>
      <c r="AM630" s="264"/>
      <c r="AN630" s="264"/>
      <c r="AO630" s="264"/>
      <c r="AP630" s="264"/>
      <c r="AQ630" s="264"/>
      <c r="AR630" s="264"/>
      <c r="AS630" s="264"/>
      <c r="AT630" s="264"/>
      <c r="AU630" s="264"/>
      <c r="AV630" s="264"/>
      <c r="AW630" s="264"/>
      <c r="AX630" s="264"/>
      <c r="AY630" s="264"/>
      <c r="AZ630" s="264"/>
      <c r="BA630" s="264"/>
      <c r="BB630" s="264"/>
      <c r="BC630" s="264"/>
    </row>
    <row r="631" ht="14.25" customHeight="1">
      <c r="AE631" s="264"/>
      <c r="AF631" s="264"/>
      <c r="AG631" s="264"/>
      <c r="AH631" s="264"/>
      <c r="AI631" s="264"/>
      <c r="AJ631" s="264"/>
      <c r="AK631" s="264"/>
      <c r="AL631" s="264"/>
      <c r="AM631" s="264"/>
      <c r="AN631" s="264"/>
      <c r="AO631" s="264"/>
      <c r="AP631" s="264"/>
      <c r="AQ631" s="264"/>
      <c r="AR631" s="264"/>
      <c r="AS631" s="264"/>
      <c r="AT631" s="264"/>
      <c r="AU631" s="264"/>
      <c r="AV631" s="264"/>
      <c r="AW631" s="264"/>
      <c r="AX631" s="264"/>
      <c r="AY631" s="264"/>
      <c r="AZ631" s="264"/>
      <c r="BA631" s="264"/>
      <c r="BB631" s="264"/>
      <c r="BC631" s="264"/>
    </row>
    <row r="632" ht="14.25" customHeight="1">
      <c r="AE632" s="264"/>
      <c r="AF632" s="264"/>
      <c r="AG632" s="264"/>
      <c r="AH632" s="264"/>
      <c r="AI632" s="264"/>
      <c r="AJ632" s="264"/>
      <c r="AK632" s="264"/>
      <c r="AL632" s="264"/>
      <c r="AM632" s="264"/>
      <c r="AN632" s="264"/>
      <c r="AO632" s="264"/>
      <c r="AP632" s="264"/>
      <c r="AQ632" s="264"/>
      <c r="AR632" s="264"/>
      <c r="AS632" s="264"/>
      <c r="AT632" s="264"/>
      <c r="AU632" s="264"/>
      <c r="AV632" s="264"/>
      <c r="AW632" s="264"/>
      <c r="AX632" s="264"/>
      <c r="AY632" s="264"/>
      <c r="AZ632" s="264"/>
      <c r="BA632" s="264"/>
      <c r="BB632" s="264"/>
      <c r="BC632" s="264"/>
    </row>
    <row r="633" ht="14.25" customHeight="1">
      <c r="AE633" s="264"/>
      <c r="AF633" s="264"/>
      <c r="AG633" s="264"/>
      <c r="AH633" s="264"/>
      <c r="AI633" s="264"/>
      <c r="AJ633" s="264"/>
      <c r="AK633" s="264"/>
      <c r="AL633" s="264"/>
      <c r="AM633" s="264"/>
      <c r="AN633" s="264"/>
      <c r="AO633" s="264"/>
      <c r="AP633" s="264"/>
      <c r="AQ633" s="264"/>
      <c r="AR633" s="264"/>
      <c r="AS633" s="264"/>
      <c r="AT633" s="264"/>
      <c r="AU633" s="264"/>
      <c r="AV633" s="264"/>
      <c r="AW633" s="264"/>
      <c r="AX633" s="264"/>
      <c r="AY633" s="264"/>
      <c r="AZ633" s="264"/>
      <c r="BA633" s="264"/>
      <c r="BB633" s="264"/>
      <c r="BC633" s="264"/>
    </row>
    <row r="634" ht="14.25" customHeight="1">
      <c r="AE634" s="264"/>
      <c r="AF634" s="264"/>
      <c r="AG634" s="264"/>
      <c r="AH634" s="264"/>
      <c r="AI634" s="264"/>
      <c r="AJ634" s="264"/>
      <c r="AK634" s="264"/>
      <c r="AL634" s="264"/>
      <c r="AM634" s="264"/>
      <c r="AN634" s="264"/>
      <c r="AO634" s="264"/>
      <c r="AP634" s="264"/>
      <c r="AQ634" s="264"/>
      <c r="AR634" s="264"/>
      <c r="AS634" s="264"/>
      <c r="AT634" s="264"/>
      <c r="AU634" s="264"/>
      <c r="AV634" s="264"/>
      <c r="AW634" s="264"/>
      <c r="AX634" s="264"/>
      <c r="AY634" s="264"/>
      <c r="AZ634" s="264"/>
      <c r="BA634" s="264"/>
      <c r="BB634" s="264"/>
      <c r="BC634" s="264"/>
    </row>
    <row r="635" ht="14.25" customHeight="1">
      <c r="AE635" s="264"/>
      <c r="AF635" s="264"/>
      <c r="AG635" s="264"/>
      <c r="AH635" s="264"/>
      <c r="AI635" s="264"/>
      <c r="AJ635" s="264"/>
      <c r="AK635" s="264"/>
      <c r="AL635" s="264"/>
      <c r="AM635" s="264"/>
      <c r="AN635" s="264"/>
      <c r="AO635" s="264"/>
      <c r="AP635" s="264"/>
      <c r="AQ635" s="264"/>
      <c r="AR635" s="264"/>
      <c r="AS635" s="264"/>
      <c r="AT635" s="264"/>
      <c r="AU635" s="264"/>
      <c r="AV635" s="264"/>
      <c r="AW635" s="264"/>
      <c r="AX635" s="264"/>
      <c r="AY635" s="264"/>
      <c r="AZ635" s="264"/>
      <c r="BA635" s="264"/>
      <c r="BB635" s="264"/>
      <c r="BC635" s="264"/>
    </row>
    <row r="636" ht="14.25" customHeight="1">
      <c r="AE636" s="264"/>
      <c r="AF636" s="264"/>
      <c r="AG636" s="264"/>
      <c r="AH636" s="264"/>
      <c r="AI636" s="264"/>
      <c r="AJ636" s="264"/>
      <c r="AK636" s="264"/>
      <c r="AL636" s="264"/>
      <c r="AM636" s="264"/>
      <c r="AN636" s="264"/>
      <c r="AO636" s="264"/>
      <c r="AP636" s="264"/>
      <c r="AQ636" s="264"/>
      <c r="AR636" s="264"/>
      <c r="AS636" s="264"/>
      <c r="AT636" s="264"/>
      <c r="AU636" s="264"/>
      <c r="AV636" s="264"/>
      <c r="AW636" s="264"/>
      <c r="AX636" s="264"/>
      <c r="AY636" s="264"/>
      <c r="AZ636" s="264"/>
      <c r="BA636" s="264"/>
      <c r="BB636" s="264"/>
      <c r="BC636" s="264"/>
    </row>
    <row r="637" ht="14.25" customHeight="1">
      <c r="AE637" s="264"/>
      <c r="AF637" s="264"/>
      <c r="AG637" s="264"/>
      <c r="AH637" s="264"/>
      <c r="AI637" s="264"/>
      <c r="AJ637" s="264"/>
      <c r="AK637" s="264"/>
      <c r="AL637" s="264"/>
      <c r="AM637" s="264"/>
      <c r="AN637" s="264"/>
      <c r="AO637" s="264"/>
      <c r="AP637" s="264"/>
      <c r="AQ637" s="264"/>
      <c r="AR637" s="264"/>
      <c r="AS637" s="264"/>
      <c r="AT637" s="264"/>
      <c r="AU637" s="264"/>
      <c r="AV637" s="264"/>
      <c r="AW637" s="264"/>
      <c r="AX637" s="264"/>
      <c r="AY637" s="264"/>
      <c r="AZ637" s="264"/>
      <c r="BA637" s="264"/>
      <c r="BB637" s="264"/>
      <c r="BC637" s="264"/>
    </row>
    <row r="638" ht="14.25" customHeight="1">
      <c r="AE638" s="264"/>
      <c r="AF638" s="264"/>
      <c r="AG638" s="264"/>
      <c r="AH638" s="264"/>
      <c r="AI638" s="264"/>
      <c r="AJ638" s="264"/>
      <c r="AK638" s="264"/>
      <c r="AL638" s="264"/>
      <c r="AM638" s="264"/>
      <c r="AN638" s="264"/>
      <c r="AO638" s="264"/>
      <c r="AP638" s="264"/>
      <c r="AQ638" s="264"/>
      <c r="AR638" s="264"/>
      <c r="AS638" s="264"/>
      <c r="AT638" s="264"/>
      <c r="AU638" s="264"/>
      <c r="AV638" s="264"/>
      <c r="AW638" s="264"/>
      <c r="AX638" s="264"/>
      <c r="AY638" s="264"/>
      <c r="AZ638" s="264"/>
      <c r="BA638" s="264"/>
      <c r="BB638" s="264"/>
      <c r="BC638" s="264"/>
    </row>
    <row r="639" ht="14.25" customHeight="1">
      <c r="AE639" s="264"/>
      <c r="AF639" s="264"/>
      <c r="AG639" s="264"/>
      <c r="AH639" s="264"/>
      <c r="AI639" s="264"/>
      <c r="AJ639" s="264"/>
      <c r="AK639" s="264"/>
      <c r="AL639" s="264"/>
      <c r="AM639" s="264"/>
      <c r="AN639" s="264"/>
      <c r="AO639" s="264"/>
      <c r="AP639" s="264"/>
      <c r="AQ639" s="264"/>
      <c r="AR639" s="264"/>
      <c r="AS639" s="264"/>
      <c r="AT639" s="264"/>
      <c r="AU639" s="264"/>
      <c r="AV639" s="264"/>
      <c r="AW639" s="264"/>
      <c r="AX639" s="264"/>
      <c r="AY639" s="264"/>
      <c r="AZ639" s="264"/>
      <c r="BA639" s="264"/>
      <c r="BB639" s="264"/>
      <c r="BC639" s="264"/>
    </row>
    <row r="640" ht="14.25" customHeight="1">
      <c r="AE640" s="264"/>
      <c r="AF640" s="264"/>
      <c r="AG640" s="264"/>
      <c r="AH640" s="264"/>
      <c r="AI640" s="264"/>
      <c r="AJ640" s="264"/>
      <c r="AK640" s="264"/>
      <c r="AL640" s="264"/>
      <c r="AM640" s="264"/>
      <c r="AN640" s="264"/>
      <c r="AO640" s="264"/>
      <c r="AP640" s="264"/>
      <c r="AQ640" s="264"/>
      <c r="AR640" s="264"/>
      <c r="AS640" s="264"/>
      <c r="AT640" s="264"/>
      <c r="AU640" s="264"/>
      <c r="AV640" s="264"/>
      <c r="AW640" s="264"/>
      <c r="AX640" s="264"/>
      <c r="AY640" s="264"/>
      <c r="AZ640" s="264"/>
      <c r="BA640" s="264"/>
      <c r="BB640" s="264"/>
      <c r="BC640" s="264"/>
    </row>
    <row r="641" ht="14.25" customHeight="1">
      <c r="AE641" s="264"/>
      <c r="AF641" s="264"/>
      <c r="AG641" s="264"/>
      <c r="AH641" s="264"/>
      <c r="AI641" s="264"/>
      <c r="AJ641" s="264"/>
      <c r="AK641" s="264"/>
      <c r="AL641" s="264"/>
      <c r="AM641" s="264"/>
      <c r="AN641" s="264"/>
      <c r="AO641" s="264"/>
      <c r="AP641" s="264"/>
      <c r="AQ641" s="264"/>
      <c r="AR641" s="264"/>
      <c r="AS641" s="264"/>
      <c r="AT641" s="264"/>
      <c r="AU641" s="264"/>
      <c r="AV641" s="264"/>
      <c r="AW641" s="264"/>
      <c r="AX641" s="264"/>
      <c r="AY641" s="264"/>
      <c r="AZ641" s="264"/>
      <c r="BA641" s="264"/>
      <c r="BB641" s="264"/>
      <c r="BC641" s="264"/>
    </row>
    <row r="642" ht="14.25" customHeight="1">
      <c r="AE642" s="264"/>
      <c r="AF642" s="264"/>
      <c r="AG642" s="264"/>
      <c r="AH642" s="264"/>
      <c r="AI642" s="264"/>
      <c r="AJ642" s="264"/>
      <c r="AK642" s="264"/>
      <c r="AL642" s="264"/>
      <c r="AM642" s="264"/>
      <c r="AN642" s="264"/>
      <c r="AO642" s="264"/>
      <c r="AP642" s="264"/>
      <c r="AQ642" s="264"/>
      <c r="AR642" s="264"/>
      <c r="AS642" s="264"/>
      <c r="AT642" s="264"/>
      <c r="AU642" s="264"/>
      <c r="AV642" s="264"/>
      <c r="AW642" s="264"/>
      <c r="AX642" s="264"/>
      <c r="AY642" s="264"/>
      <c r="AZ642" s="264"/>
      <c r="BA642" s="264"/>
      <c r="BB642" s="264"/>
      <c r="BC642" s="264"/>
    </row>
    <row r="643" ht="14.25" customHeight="1">
      <c r="AE643" s="264"/>
      <c r="AF643" s="264"/>
      <c r="AG643" s="264"/>
      <c r="AH643" s="264"/>
      <c r="AI643" s="264"/>
      <c r="AJ643" s="264"/>
      <c r="AK643" s="264"/>
      <c r="AL643" s="264"/>
      <c r="AM643" s="264"/>
      <c r="AN643" s="264"/>
      <c r="AO643" s="264"/>
      <c r="AP643" s="264"/>
      <c r="AQ643" s="264"/>
      <c r="AR643" s="264"/>
      <c r="AS643" s="264"/>
      <c r="AT643" s="264"/>
      <c r="AU643" s="264"/>
      <c r="AV643" s="264"/>
      <c r="AW643" s="264"/>
      <c r="AX643" s="264"/>
      <c r="AY643" s="264"/>
      <c r="AZ643" s="264"/>
      <c r="BA643" s="264"/>
      <c r="BB643" s="264"/>
      <c r="BC643" s="264"/>
    </row>
    <row r="644" ht="14.25" customHeight="1">
      <c r="AE644" s="264"/>
      <c r="AF644" s="264"/>
      <c r="AG644" s="264"/>
      <c r="AH644" s="264"/>
      <c r="AI644" s="264"/>
      <c r="AJ644" s="264"/>
      <c r="AK644" s="264"/>
      <c r="AL644" s="264"/>
      <c r="AM644" s="264"/>
      <c r="AN644" s="264"/>
      <c r="AO644" s="264"/>
      <c r="AP644" s="264"/>
      <c r="AQ644" s="264"/>
      <c r="AR644" s="264"/>
      <c r="AS644" s="264"/>
      <c r="AT644" s="264"/>
      <c r="AU644" s="264"/>
      <c r="AV644" s="264"/>
      <c r="AW644" s="264"/>
      <c r="AX644" s="264"/>
      <c r="AY644" s="264"/>
      <c r="AZ644" s="264"/>
      <c r="BA644" s="264"/>
      <c r="BB644" s="264"/>
      <c r="BC644" s="264"/>
    </row>
    <row r="645" ht="14.25" customHeight="1">
      <c r="AE645" s="264"/>
      <c r="AF645" s="264"/>
      <c r="AG645" s="264"/>
      <c r="AH645" s="264"/>
      <c r="AI645" s="264"/>
      <c r="AJ645" s="264"/>
      <c r="AK645" s="264"/>
      <c r="AL645" s="264"/>
      <c r="AM645" s="264"/>
      <c r="AN645" s="264"/>
      <c r="AO645" s="264"/>
      <c r="AP645" s="264"/>
      <c r="AQ645" s="264"/>
      <c r="AR645" s="264"/>
      <c r="AS645" s="264"/>
      <c r="AT645" s="264"/>
      <c r="AU645" s="264"/>
      <c r="AV645" s="264"/>
      <c r="AW645" s="264"/>
      <c r="AX645" s="264"/>
      <c r="AY645" s="264"/>
      <c r="AZ645" s="264"/>
      <c r="BA645" s="264"/>
      <c r="BB645" s="264"/>
      <c r="BC645" s="264"/>
    </row>
    <row r="646" ht="14.25" customHeight="1">
      <c r="AE646" s="264"/>
      <c r="AF646" s="264"/>
      <c r="AG646" s="264"/>
      <c r="AH646" s="264"/>
      <c r="AI646" s="264"/>
      <c r="AJ646" s="264"/>
      <c r="AK646" s="264"/>
      <c r="AL646" s="264"/>
      <c r="AM646" s="264"/>
      <c r="AN646" s="264"/>
      <c r="AO646" s="264"/>
      <c r="AP646" s="264"/>
      <c r="AQ646" s="264"/>
      <c r="AR646" s="264"/>
      <c r="AS646" s="264"/>
      <c r="AT646" s="264"/>
      <c r="AU646" s="264"/>
      <c r="AV646" s="264"/>
      <c r="AW646" s="264"/>
      <c r="AX646" s="264"/>
      <c r="AY646" s="264"/>
      <c r="AZ646" s="264"/>
      <c r="BA646" s="264"/>
      <c r="BB646" s="264"/>
      <c r="BC646" s="264"/>
    </row>
    <row r="647" ht="14.25" customHeight="1">
      <c r="AE647" s="264"/>
      <c r="AF647" s="264"/>
      <c r="AG647" s="264"/>
      <c r="AH647" s="264"/>
      <c r="AI647" s="264"/>
      <c r="AJ647" s="264"/>
      <c r="AK647" s="264"/>
      <c r="AL647" s="264"/>
      <c r="AM647" s="264"/>
      <c r="AN647" s="264"/>
      <c r="AO647" s="264"/>
      <c r="AP647" s="264"/>
      <c r="AQ647" s="264"/>
      <c r="AR647" s="264"/>
      <c r="AS647" s="264"/>
      <c r="AT647" s="264"/>
      <c r="AU647" s="264"/>
      <c r="AV647" s="264"/>
      <c r="AW647" s="264"/>
      <c r="AX647" s="264"/>
      <c r="AY647" s="264"/>
      <c r="AZ647" s="264"/>
      <c r="BA647" s="264"/>
      <c r="BB647" s="264"/>
      <c r="BC647" s="264"/>
    </row>
    <row r="648" ht="14.25" customHeight="1">
      <c r="AE648" s="264"/>
      <c r="AF648" s="264"/>
      <c r="AG648" s="264"/>
      <c r="AH648" s="264"/>
      <c r="AI648" s="264"/>
      <c r="AJ648" s="264"/>
      <c r="AK648" s="264"/>
      <c r="AL648" s="264"/>
      <c r="AM648" s="264"/>
      <c r="AN648" s="264"/>
      <c r="AO648" s="264"/>
      <c r="AP648" s="264"/>
      <c r="AQ648" s="264"/>
      <c r="AR648" s="264"/>
      <c r="AS648" s="264"/>
      <c r="AT648" s="264"/>
      <c r="AU648" s="264"/>
      <c r="AV648" s="264"/>
      <c r="AW648" s="264"/>
      <c r="AX648" s="264"/>
      <c r="AY648" s="264"/>
      <c r="AZ648" s="264"/>
      <c r="BA648" s="264"/>
      <c r="BB648" s="264"/>
      <c r="BC648" s="264"/>
    </row>
    <row r="649" ht="14.25" customHeight="1">
      <c r="AE649" s="264"/>
      <c r="AF649" s="264"/>
      <c r="AG649" s="264"/>
      <c r="AH649" s="264"/>
      <c r="AI649" s="264"/>
      <c r="AJ649" s="264"/>
      <c r="AK649" s="264"/>
      <c r="AL649" s="264"/>
      <c r="AM649" s="264"/>
      <c r="AN649" s="264"/>
      <c r="AO649" s="264"/>
      <c r="AP649" s="264"/>
      <c r="AQ649" s="264"/>
      <c r="AR649" s="264"/>
      <c r="AS649" s="264"/>
      <c r="AT649" s="264"/>
      <c r="AU649" s="264"/>
      <c r="AV649" s="264"/>
      <c r="AW649" s="264"/>
      <c r="AX649" s="264"/>
      <c r="AY649" s="264"/>
      <c r="AZ649" s="264"/>
      <c r="BA649" s="264"/>
      <c r="BB649" s="264"/>
      <c r="BC649" s="264"/>
    </row>
    <row r="650" ht="14.25" customHeight="1">
      <c r="AE650" s="264"/>
      <c r="AF650" s="264"/>
      <c r="AG650" s="264"/>
      <c r="AH650" s="264"/>
      <c r="AI650" s="264"/>
      <c r="AJ650" s="264"/>
      <c r="AK650" s="264"/>
      <c r="AL650" s="264"/>
      <c r="AM650" s="264"/>
      <c r="AN650" s="264"/>
      <c r="AO650" s="264"/>
      <c r="AP650" s="264"/>
      <c r="AQ650" s="264"/>
      <c r="AR650" s="264"/>
      <c r="AS650" s="264"/>
      <c r="AT650" s="264"/>
      <c r="AU650" s="264"/>
      <c r="AV650" s="264"/>
      <c r="AW650" s="264"/>
      <c r="AX650" s="264"/>
      <c r="AY650" s="264"/>
      <c r="AZ650" s="264"/>
      <c r="BA650" s="264"/>
      <c r="BB650" s="264"/>
      <c r="BC650" s="264"/>
    </row>
    <row r="651" ht="14.25" customHeight="1">
      <c r="AE651" s="264"/>
      <c r="AF651" s="264"/>
      <c r="AG651" s="264"/>
      <c r="AH651" s="264"/>
      <c r="AI651" s="264"/>
      <c r="AJ651" s="264"/>
      <c r="AK651" s="264"/>
      <c r="AL651" s="264"/>
      <c r="AM651" s="264"/>
      <c r="AN651" s="264"/>
      <c r="AO651" s="264"/>
      <c r="AP651" s="264"/>
      <c r="AQ651" s="264"/>
      <c r="AR651" s="264"/>
      <c r="AS651" s="264"/>
      <c r="AT651" s="264"/>
      <c r="AU651" s="264"/>
      <c r="AV651" s="264"/>
      <c r="AW651" s="264"/>
      <c r="AX651" s="264"/>
      <c r="AY651" s="264"/>
      <c r="AZ651" s="264"/>
      <c r="BA651" s="264"/>
      <c r="BB651" s="264"/>
      <c r="BC651" s="264"/>
    </row>
    <row r="652" ht="14.25" customHeight="1">
      <c r="AE652" s="264"/>
      <c r="AF652" s="264"/>
      <c r="AG652" s="264"/>
      <c r="AH652" s="264"/>
      <c r="AI652" s="264"/>
      <c r="AJ652" s="264"/>
      <c r="AK652" s="264"/>
      <c r="AL652" s="264"/>
      <c r="AM652" s="264"/>
      <c r="AN652" s="264"/>
      <c r="AO652" s="264"/>
      <c r="AP652" s="264"/>
      <c r="AQ652" s="264"/>
      <c r="AR652" s="264"/>
      <c r="AS652" s="264"/>
      <c r="AT652" s="264"/>
      <c r="AU652" s="264"/>
      <c r="AV652" s="264"/>
      <c r="AW652" s="264"/>
      <c r="AX652" s="264"/>
      <c r="AY652" s="264"/>
      <c r="AZ652" s="264"/>
      <c r="BA652" s="264"/>
      <c r="BB652" s="264"/>
      <c r="BC652" s="264"/>
    </row>
    <row r="653" ht="14.25" customHeight="1">
      <c r="AE653" s="264"/>
      <c r="AF653" s="264"/>
      <c r="AG653" s="264"/>
      <c r="AH653" s="264"/>
      <c r="AI653" s="264"/>
      <c r="AJ653" s="264"/>
      <c r="AK653" s="264"/>
      <c r="AL653" s="264"/>
      <c r="AM653" s="264"/>
      <c r="AN653" s="264"/>
      <c r="AO653" s="264"/>
      <c r="AP653" s="264"/>
      <c r="AQ653" s="264"/>
      <c r="AR653" s="264"/>
      <c r="AS653" s="264"/>
      <c r="AT653" s="264"/>
      <c r="AU653" s="264"/>
      <c r="AV653" s="264"/>
      <c r="AW653" s="264"/>
      <c r="AX653" s="264"/>
      <c r="AY653" s="264"/>
      <c r="AZ653" s="264"/>
      <c r="BA653" s="264"/>
      <c r="BB653" s="264"/>
      <c r="BC653" s="264"/>
    </row>
    <row r="654" ht="14.25" customHeight="1">
      <c r="AE654" s="264"/>
      <c r="AF654" s="264"/>
      <c r="AG654" s="264"/>
      <c r="AH654" s="264"/>
      <c r="AI654" s="264"/>
      <c r="AJ654" s="264"/>
      <c r="AK654" s="264"/>
      <c r="AL654" s="264"/>
      <c r="AM654" s="264"/>
      <c r="AN654" s="264"/>
      <c r="AO654" s="264"/>
      <c r="AP654" s="264"/>
      <c r="AQ654" s="264"/>
      <c r="AR654" s="264"/>
      <c r="AS654" s="264"/>
      <c r="AT654" s="264"/>
      <c r="AU654" s="264"/>
      <c r="AV654" s="264"/>
      <c r="AW654" s="264"/>
      <c r="AX654" s="264"/>
      <c r="AY654" s="264"/>
      <c r="AZ654" s="264"/>
      <c r="BA654" s="264"/>
      <c r="BB654" s="264"/>
      <c r="BC654" s="264"/>
    </row>
    <row r="655" ht="14.25" customHeight="1">
      <c r="AE655" s="264"/>
      <c r="AF655" s="264"/>
      <c r="AG655" s="264"/>
      <c r="AH655" s="264"/>
      <c r="AI655" s="264"/>
      <c r="AJ655" s="264"/>
      <c r="AK655" s="264"/>
      <c r="AL655" s="264"/>
      <c r="AM655" s="264"/>
      <c r="AN655" s="264"/>
      <c r="AO655" s="264"/>
      <c r="AP655" s="264"/>
      <c r="AQ655" s="264"/>
      <c r="AR655" s="264"/>
      <c r="AS655" s="264"/>
      <c r="AT655" s="264"/>
      <c r="AU655" s="264"/>
      <c r="AV655" s="264"/>
      <c r="AW655" s="264"/>
      <c r="AX655" s="264"/>
      <c r="AY655" s="264"/>
      <c r="AZ655" s="264"/>
      <c r="BA655" s="264"/>
      <c r="BB655" s="264"/>
      <c r="BC655" s="264"/>
    </row>
    <row r="656" ht="14.25" customHeight="1">
      <c r="AE656" s="264"/>
      <c r="AF656" s="264"/>
      <c r="AG656" s="264"/>
      <c r="AH656" s="264"/>
      <c r="AI656" s="264"/>
      <c r="AJ656" s="264"/>
      <c r="AK656" s="264"/>
      <c r="AL656" s="264"/>
      <c r="AM656" s="264"/>
      <c r="AN656" s="264"/>
      <c r="AO656" s="264"/>
      <c r="AP656" s="264"/>
      <c r="AQ656" s="264"/>
      <c r="AR656" s="264"/>
      <c r="AS656" s="264"/>
      <c r="AT656" s="264"/>
      <c r="AU656" s="264"/>
      <c r="AV656" s="264"/>
      <c r="AW656" s="264"/>
      <c r="AX656" s="264"/>
      <c r="AY656" s="264"/>
      <c r="AZ656" s="264"/>
      <c r="BA656" s="264"/>
      <c r="BB656" s="264"/>
      <c r="BC656" s="264"/>
    </row>
    <row r="657" ht="14.25" customHeight="1">
      <c r="AE657" s="264"/>
      <c r="AF657" s="264"/>
      <c r="AG657" s="264"/>
      <c r="AH657" s="264"/>
      <c r="AI657" s="264"/>
      <c r="AJ657" s="264"/>
      <c r="AK657" s="264"/>
      <c r="AL657" s="264"/>
      <c r="AM657" s="264"/>
      <c r="AN657" s="264"/>
      <c r="AO657" s="264"/>
      <c r="AP657" s="264"/>
      <c r="AQ657" s="264"/>
      <c r="AR657" s="264"/>
      <c r="AS657" s="264"/>
      <c r="AT657" s="264"/>
      <c r="AU657" s="264"/>
      <c r="AV657" s="264"/>
      <c r="AW657" s="264"/>
      <c r="AX657" s="264"/>
      <c r="AY657" s="264"/>
      <c r="AZ657" s="264"/>
      <c r="BA657" s="264"/>
      <c r="BB657" s="264"/>
      <c r="BC657" s="264"/>
    </row>
    <row r="658" ht="14.25" customHeight="1">
      <c r="AE658" s="264"/>
      <c r="AF658" s="264"/>
      <c r="AG658" s="264"/>
      <c r="AH658" s="264"/>
      <c r="AI658" s="264"/>
      <c r="AJ658" s="264"/>
      <c r="AK658" s="264"/>
      <c r="AL658" s="264"/>
      <c r="AM658" s="264"/>
      <c r="AN658" s="264"/>
      <c r="AO658" s="264"/>
      <c r="AP658" s="264"/>
      <c r="AQ658" s="264"/>
      <c r="AR658" s="264"/>
      <c r="AS658" s="264"/>
      <c r="AT658" s="264"/>
      <c r="AU658" s="264"/>
      <c r="AV658" s="264"/>
      <c r="AW658" s="264"/>
      <c r="AX658" s="264"/>
      <c r="AY658" s="264"/>
      <c r="AZ658" s="264"/>
      <c r="BA658" s="264"/>
      <c r="BB658" s="264"/>
      <c r="BC658" s="264"/>
    </row>
    <row r="659" ht="14.25" customHeight="1">
      <c r="AE659" s="264"/>
      <c r="AF659" s="264"/>
      <c r="AG659" s="264"/>
      <c r="AH659" s="264"/>
      <c r="AI659" s="264"/>
      <c r="AJ659" s="264"/>
      <c r="AK659" s="264"/>
      <c r="AL659" s="264"/>
      <c r="AM659" s="264"/>
      <c r="AN659" s="264"/>
      <c r="AO659" s="264"/>
      <c r="AP659" s="264"/>
      <c r="AQ659" s="264"/>
      <c r="AR659" s="264"/>
      <c r="AS659" s="264"/>
      <c r="AT659" s="264"/>
      <c r="AU659" s="264"/>
      <c r="AV659" s="264"/>
      <c r="AW659" s="264"/>
      <c r="AX659" s="264"/>
      <c r="AY659" s="264"/>
      <c r="AZ659" s="264"/>
      <c r="BA659" s="264"/>
      <c r="BB659" s="264"/>
      <c r="BC659" s="264"/>
    </row>
    <row r="660" ht="14.25" customHeight="1">
      <c r="AE660" s="264"/>
      <c r="AF660" s="264"/>
      <c r="AG660" s="264"/>
      <c r="AH660" s="264"/>
      <c r="AI660" s="264"/>
      <c r="AJ660" s="264"/>
      <c r="AK660" s="264"/>
      <c r="AL660" s="264"/>
      <c r="AM660" s="264"/>
      <c r="AN660" s="264"/>
      <c r="AO660" s="264"/>
      <c r="AP660" s="264"/>
      <c r="AQ660" s="264"/>
      <c r="AR660" s="264"/>
      <c r="AS660" s="264"/>
      <c r="AT660" s="264"/>
      <c r="AU660" s="264"/>
      <c r="AV660" s="264"/>
      <c r="AW660" s="264"/>
      <c r="AX660" s="264"/>
      <c r="AY660" s="264"/>
      <c r="AZ660" s="264"/>
      <c r="BA660" s="264"/>
      <c r="BB660" s="264"/>
      <c r="BC660" s="264"/>
    </row>
    <row r="661" ht="14.25" customHeight="1">
      <c r="AE661" s="264"/>
      <c r="AF661" s="264"/>
      <c r="AG661" s="264"/>
      <c r="AH661" s="264"/>
      <c r="AI661" s="264"/>
      <c r="AJ661" s="264"/>
      <c r="AK661" s="264"/>
      <c r="AL661" s="264"/>
      <c r="AM661" s="264"/>
      <c r="AN661" s="264"/>
      <c r="AO661" s="264"/>
      <c r="AP661" s="264"/>
      <c r="AQ661" s="264"/>
      <c r="AR661" s="264"/>
      <c r="AS661" s="264"/>
      <c r="AT661" s="264"/>
      <c r="AU661" s="264"/>
      <c r="AV661" s="264"/>
      <c r="AW661" s="264"/>
      <c r="AX661" s="264"/>
      <c r="AY661" s="264"/>
      <c r="AZ661" s="264"/>
      <c r="BA661" s="264"/>
      <c r="BB661" s="264"/>
      <c r="BC661" s="264"/>
    </row>
    <row r="662" ht="14.25" customHeight="1">
      <c r="AE662" s="264"/>
      <c r="AF662" s="264"/>
      <c r="AG662" s="264"/>
      <c r="AH662" s="264"/>
      <c r="AI662" s="264"/>
      <c r="AJ662" s="264"/>
      <c r="AK662" s="264"/>
      <c r="AL662" s="264"/>
      <c r="AM662" s="264"/>
      <c r="AN662" s="264"/>
      <c r="AO662" s="264"/>
      <c r="AP662" s="264"/>
      <c r="AQ662" s="264"/>
      <c r="AR662" s="264"/>
      <c r="AS662" s="264"/>
      <c r="AT662" s="264"/>
      <c r="AU662" s="264"/>
      <c r="AV662" s="264"/>
      <c r="AW662" s="264"/>
      <c r="AX662" s="264"/>
      <c r="AY662" s="264"/>
      <c r="AZ662" s="264"/>
      <c r="BA662" s="264"/>
      <c r="BB662" s="264"/>
      <c r="BC662" s="264"/>
    </row>
    <row r="663" ht="14.25" customHeight="1">
      <c r="AE663" s="264"/>
      <c r="AF663" s="264"/>
      <c r="AG663" s="264"/>
      <c r="AH663" s="264"/>
      <c r="AI663" s="264"/>
      <c r="AJ663" s="264"/>
      <c r="AK663" s="264"/>
      <c r="AL663" s="264"/>
      <c r="AM663" s="264"/>
      <c r="AN663" s="264"/>
      <c r="AO663" s="264"/>
      <c r="AP663" s="264"/>
      <c r="AQ663" s="264"/>
      <c r="AR663" s="264"/>
      <c r="AS663" s="264"/>
      <c r="AT663" s="264"/>
      <c r="AU663" s="264"/>
      <c r="AV663" s="264"/>
      <c r="AW663" s="264"/>
      <c r="AX663" s="264"/>
      <c r="AY663" s="264"/>
      <c r="AZ663" s="264"/>
      <c r="BA663" s="264"/>
      <c r="BB663" s="264"/>
      <c r="BC663" s="264"/>
    </row>
    <row r="664" ht="14.25" customHeight="1">
      <c r="AE664" s="264"/>
      <c r="AF664" s="264"/>
      <c r="AG664" s="264"/>
      <c r="AH664" s="264"/>
      <c r="AI664" s="264"/>
      <c r="AJ664" s="264"/>
      <c r="AK664" s="264"/>
      <c r="AL664" s="264"/>
      <c r="AM664" s="264"/>
      <c r="AN664" s="264"/>
      <c r="AO664" s="264"/>
      <c r="AP664" s="264"/>
      <c r="AQ664" s="264"/>
      <c r="AR664" s="264"/>
      <c r="AS664" s="264"/>
      <c r="AT664" s="264"/>
      <c r="AU664" s="264"/>
      <c r="AV664" s="264"/>
      <c r="AW664" s="264"/>
      <c r="AX664" s="264"/>
      <c r="AY664" s="264"/>
      <c r="AZ664" s="264"/>
      <c r="BA664" s="264"/>
      <c r="BB664" s="264"/>
      <c r="BC664" s="264"/>
    </row>
    <row r="665" ht="14.25" customHeight="1">
      <c r="AE665" s="264"/>
      <c r="AF665" s="264"/>
      <c r="AG665" s="264"/>
      <c r="AH665" s="264"/>
      <c r="AI665" s="264"/>
      <c r="AJ665" s="264"/>
      <c r="AK665" s="264"/>
      <c r="AL665" s="264"/>
      <c r="AM665" s="264"/>
      <c r="AN665" s="264"/>
      <c r="AO665" s="264"/>
      <c r="AP665" s="264"/>
      <c r="AQ665" s="264"/>
      <c r="AR665" s="264"/>
      <c r="AS665" s="264"/>
      <c r="AT665" s="264"/>
      <c r="AU665" s="264"/>
      <c r="AV665" s="264"/>
      <c r="AW665" s="264"/>
      <c r="AX665" s="264"/>
      <c r="AY665" s="264"/>
      <c r="AZ665" s="264"/>
      <c r="BA665" s="264"/>
      <c r="BB665" s="264"/>
      <c r="BC665" s="264"/>
    </row>
    <row r="666" ht="14.25" customHeight="1">
      <c r="AE666" s="264"/>
      <c r="AF666" s="264"/>
      <c r="AG666" s="264"/>
      <c r="AH666" s="264"/>
      <c r="AI666" s="264"/>
      <c r="AJ666" s="264"/>
      <c r="AK666" s="264"/>
      <c r="AL666" s="264"/>
      <c r="AM666" s="264"/>
      <c r="AN666" s="264"/>
      <c r="AO666" s="264"/>
      <c r="AP666" s="264"/>
      <c r="AQ666" s="264"/>
      <c r="AR666" s="264"/>
      <c r="AS666" s="264"/>
      <c r="AT666" s="264"/>
      <c r="AU666" s="264"/>
      <c r="AV666" s="264"/>
      <c r="AW666" s="264"/>
      <c r="AX666" s="264"/>
      <c r="AY666" s="264"/>
      <c r="AZ666" s="264"/>
      <c r="BA666" s="264"/>
      <c r="BB666" s="264"/>
      <c r="BC666" s="264"/>
    </row>
    <row r="667" ht="14.25" customHeight="1">
      <c r="AE667" s="264"/>
      <c r="AF667" s="264"/>
      <c r="AG667" s="264"/>
      <c r="AH667" s="264"/>
      <c r="AI667" s="264"/>
      <c r="AJ667" s="264"/>
      <c r="AK667" s="264"/>
      <c r="AL667" s="264"/>
      <c r="AM667" s="264"/>
      <c r="AN667" s="264"/>
      <c r="AO667" s="264"/>
      <c r="AP667" s="264"/>
      <c r="AQ667" s="264"/>
      <c r="AR667" s="264"/>
      <c r="AS667" s="264"/>
      <c r="AT667" s="264"/>
      <c r="AU667" s="264"/>
      <c r="AV667" s="264"/>
      <c r="AW667" s="264"/>
      <c r="AX667" s="264"/>
      <c r="AY667" s="264"/>
      <c r="AZ667" s="264"/>
      <c r="BA667" s="264"/>
      <c r="BB667" s="264"/>
      <c r="BC667" s="264"/>
    </row>
    <row r="668" ht="14.25" customHeight="1">
      <c r="AE668" s="264"/>
      <c r="AF668" s="264"/>
      <c r="AG668" s="264"/>
      <c r="AH668" s="264"/>
      <c r="AI668" s="264"/>
      <c r="AJ668" s="264"/>
      <c r="AK668" s="264"/>
      <c r="AL668" s="264"/>
      <c r="AM668" s="264"/>
      <c r="AN668" s="264"/>
      <c r="AO668" s="264"/>
      <c r="AP668" s="264"/>
      <c r="AQ668" s="264"/>
      <c r="AR668" s="264"/>
      <c r="AS668" s="264"/>
      <c r="AT668" s="264"/>
      <c r="AU668" s="264"/>
      <c r="AV668" s="264"/>
      <c r="AW668" s="264"/>
      <c r="AX668" s="264"/>
      <c r="AY668" s="264"/>
      <c r="AZ668" s="264"/>
      <c r="BA668" s="264"/>
      <c r="BB668" s="264"/>
      <c r="BC668" s="264"/>
    </row>
    <row r="669" ht="14.25" customHeight="1">
      <c r="AE669" s="264"/>
      <c r="AF669" s="264"/>
      <c r="AG669" s="264"/>
      <c r="AH669" s="264"/>
      <c r="AI669" s="264"/>
      <c r="AJ669" s="264"/>
      <c r="AK669" s="264"/>
      <c r="AL669" s="264"/>
      <c r="AM669" s="264"/>
      <c r="AN669" s="264"/>
      <c r="AO669" s="264"/>
      <c r="AP669" s="264"/>
      <c r="AQ669" s="264"/>
      <c r="AR669" s="264"/>
      <c r="AS669" s="264"/>
      <c r="AT669" s="264"/>
      <c r="AU669" s="264"/>
      <c r="AV669" s="264"/>
      <c r="AW669" s="264"/>
      <c r="AX669" s="264"/>
      <c r="AY669" s="264"/>
      <c r="AZ669" s="264"/>
      <c r="BA669" s="264"/>
      <c r="BB669" s="264"/>
      <c r="BC669" s="264"/>
    </row>
    <row r="670" ht="14.25" customHeight="1">
      <c r="AE670" s="264"/>
      <c r="AF670" s="264"/>
      <c r="AG670" s="264"/>
      <c r="AH670" s="264"/>
      <c r="AI670" s="264"/>
      <c r="AJ670" s="264"/>
      <c r="AK670" s="264"/>
      <c r="AL670" s="264"/>
      <c r="AM670" s="264"/>
      <c r="AN670" s="264"/>
      <c r="AO670" s="264"/>
      <c r="AP670" s="264"/>
      <c r="AQ670" s="264"/>
      <c r="AR670" s="264"/>
      <c r="AS670" s="264"/>
      <c r="AT670" s="264"/>
      <c r="AU670" s="264"/>
      <c r="AV670" s="264"/>
      <c r="AW670" s="264"/>
      <c r="AX670" s="264"/>
      <c r="AY670" s="264"/>
      <c r="AZ670" s="264"/>
      <c r="BA670" s="264"/>
      <c r="BB670" s="264"/>
      <c r="BC670" s="264"/>
    </row>
    <row r="671" ht="14.25" customHeight="1">
      <c r="AE671" s="264"/>
      <c r="AF671" s="264"/>
      <c r="AG671" s="264"/>
      <c r="AH671" s="264"/>
      <c r="AI671" s="264"/>
      <c r="AJ671" s="264"/>
      <c r="AK671" s="264"/>
      <c r="AL671" s="264"/>
      <c r="AM671" s="264"/>
      <c r="AN671" s="264"/>
      <c r="AO671" s="264"/>
      <c r="AP671" s="264"/>
      <c r="AQ671" s="264"/>
      <c r="AR671" s="264"/>
      <c r="AS671" s="264"/>
      <c r="AT671" s="264"/>
      <c r="AU671" s="264"/>
      <c r="AV671" s="264"/>
      <c r="AW671" s="264"/>
      <c r="AX671" s="264"/>
      <c r="AY671" s="264"/>
      <c r="AZ671" s="264"/>
      <c r="BA671" s="264"/>
      <c r="BB671" s="264"/>
      <c r="BC671" s="264"/>
    </row>
    <row r="672" ht="14.25" customHeight="1">
      <c r="AE672" s="264"/>
      <c r="AF672" s="264"/>
      <c r="AG672" s="264"/>
      <c r="AH672" s="264"/>
      <c r="AI672" s="264"/>
      <c r="AJ672" s="264"/>
      <c r="AK672" s="264"/>
      <c r="AL672" s="264"/>
      <c r="AM672" s="264"/>
      <c r="AN672" s="264"/>
      <c r="AO672" s="264"/>
      <c r="AP672" s="264"/>
      <c r="AQ672" s="264"/>
      <c r="AR672" s="264"/>
      <c r="AS672" s="264"/>
      <c r="AT672" s="264"/>
      <c r="AU672" s="264"/>
      <c r="AV672" s="264"/>
      <c r="AW672" s="264"/>
      <c r="AX672" s="264"/>
      <c r="AY672" s="264"/>
      <c r="AZ672" s="264"/>
      <c r="BA672" s="264"/>
      <c r="BB672" s="264"/>
      <c r="BC672" s="264"/>
    </row>
    <row r="673" ht="14.25" customHeight="1">
      <c r="AE673" s="264"/>
      <c r="AF673" s="264"/>
      <c r="AG673" s="264"/>
      <c r="AH673" s="264"/>
      <c r="AI673" s="264"/>
      <c r="AJ673" s="264"/>
      <c r="AK673" s="264"/>
      <c r="AL673" s="264"/>
      <c r="AM673" s="264"/>
      <c r="AN673" s="264"/>
      <c r="AO673" s="264"/>
      <c r="AP673" s="264"/>
      <c r="AQ673" s="264"/>
      <c r="AR673" s="264"/>
      <c r="AS673" s="264"/>
      <c r="AT673" s="264"/>
      <c r="AU673" s="264"/>
      <c r="AV673" s="264"/>
      <c r="AW673" s="264"/>
      <c r="AX673" s="264"/>
      <c r="AY673" s="264"/>
      <c r="AZ673" s="264"/>
      <c r="BA673" s="264"/>
      <c r="BB673" s="264"/>
      <c r="BC673" s="264"/>
    </row>
    <row r="674" ht="14.25" customHeight="1">
      <c r="AE674" s="264"/>
      <c r="AF674" s="264"/>
      <c r="AG674" s="264"/>
      <c r="AH674" s="264"/>
      <c r="AI674" s="264"/>
      <c r="AJ674" s="264"/>
      <c r="AK674" s="264"/>
      <c r="AL674" s="264"/>
      <c r="AM674" s="264"/>
      <c r="AN674" s="264"/>
      <c r="AO674" s="264"/>
      <c r="AP674" s="264"/>
      <c r="AQ674" s="264"/>
      <c r="AR674" s="264"/>
      <c r="AS674" s="264"/>
      <c r="AT674" s="264"/>
      <c r="AU674" s="264"/>
      <c r="AV674" s="264"/>
      <c r="AW674" s="264"/>
      <c r="AX674" s="264"/>
      <c r="AY674" s="264"/>
      <c r="AZ674" s="264"/>
      <c r="BA674" s="264"/>
      <c r="BB674" s="264"/>
      <c r="BC674" s="264"/>
    </row>
    <row r="675" ht="14.25" customHeight="1">
      <c r="AE675" s="264"/>
      <c r="AF675" s="264"/>
      <c r="AG675" s="264"/>
      <c r="AH675" s="264"/>
      <c r="AI675" s="264"/>
      <c r="AJ675" s="264"/>
      <c r="AK675" s="264"/>
      <c r="AL675" s="264"/>
      <c r="AM675" s="264"/>
      <c r="AN675" s="264"/>
      <c r="AO675" s="264"/>
      <c r="AP675" s="264"/>
      <c r="AQ675" s="264"/>
      <c r="AR675" s="264"/>
      <c r="AS675" s="264"/>
      <c r="AT675" s="264"/>
      <c r="AU675" s="264"/>
      <c r="AV675" s="264"/>
      <c r="AW675" s="264"/>
      <c r="AX675" s="264"/>
      <c r="AY675" s="264"/>
      <c r="AZ675" s="264"/>
      <c r="BA675" s="264"/>
      <c r="BB675" s="264"/>
      <c r="BC675" s="264"/>
    </row>
    <row r="676" ht="14.25" customHeight="1">
      <c r="AE676" s="264"/>
      <c r="AF676" s="264"/>
      <c r="AG676" s="264"/>
      <c r="AH676" s="264"/>
      <c r="AI676" s="264"/>
      <c r="AJ676" s="264"/>
      <c r="AK676" s="264"/>
      <c r="AL676" s="264"/>
      <c r="AM676" s="264"/>
      <c r="AN676" s="264"/>
      <c r="AO676" s="264"/>
      <c r="AP676" s="264"/>
      <c r="AQ676" s="264"/>
      <c r="AR676" s="264"/>
      <c r="AS676" s="264"/>
      <c r="AT676" s="264"/>
      <c r="AU676" s="264"/>
      <c r="AV676" s="264"/>
      <c r="AW676" s="264"/>
      <c r="AX676" s="264"/>
      <c r="AY676" s="264"/>
      <c r="AZ676" s="264"/>
      <c r="BA676" s="264"/>
      <c r="BB676" s="264"/>
      <c r="BC676" s="264"/>
    </row>
    <row r="677" ht="14.25" customHeight="1">
      <c r="AE677" s="264"/>
      <c r="AF677" s="264"/>
      <c r="AG677" s="264"/>
      <c r="AH677" s="264"/>
      <c r="AI677" s="264"/>
      <c r="AJ677" s="264"/>
      <c r="AK677" s="264"/>
      <c r="AL677" s="264"/>
      <c r="AM677" s="264"/>
      <c r="AN677" s="264"/>
      <c r="AO677" s="264"/>
      <c r="AP677" s="264"/>
      <c r="AQ677" s="264"/>
      <c r="AR677" s="264"/>
      <c r="AS677" s="264"/>
      <c r="AT677" s="264"/>
      <c r="AU677" s="264"/>
      <c r="AV677" s="264"/>
      <c r="AW677" s="264"/>
      <c r="AX677" s="264"/>
      <c r="AY677" s="264"/>
      <c r="AZ677" s="264"/>
      <c r="BA677" s="264"/>
      <c r="BB677" s="264"/>
      <c r="BC677" s="264"/>
    </row>
    <row r="678" ht="14.25" customHeight="1">
      <c r="AE678" s="264"/>
      <c r="AF678" s="264"/>
      <c r="AG678" s="264"/>
      <c r="AH678" s="264"/>
      <c r="AI678" s="264"/>
      <c r="AJ678" s="264"/>
      <c r="AK678" s="264"/>
      <c r="AL678" s="264"/>
      <c r="AM678" s="264"/>
      <c r="AN678" s="264"/>
      <c r="AO678" s="264"/>
      <c r="AP678" s="264"/>
      <c r="AQ678" s="264"/>
      <c r="AR678" s="264"/>
      <c r="AS678" s="264"/>
      <c r="AT678" s="264"/>
      <c r="AU678" s="264"/>
      <c r="AV678" s="264"/>
      <c r="AW678" s="264"/>
      <c r="AX678" s="264"/>
      <c r="AY678" s="264"/>
      <c r="AZ678" s="264"/>
      <c r="BA678" s="264"/>
      <c r="BB678" s="264"/>
      <c r="BC678" s="264"/>
    </row>
    <row r="679" ht="14.25" customHeight="1">
      <c r="AE679" s="264"/>
      <c r="AF679" s="264"/>
      <c r="AG679" s="264"/>
      <c r="AH679" s="264"/>
      <c r="AI679" s="264"/>
      <c r="AJ679" s="264"/>
      <c r="AK679" s="264"/>
      <c r="AL679" s="264"/>
      <c r="AM679" s="264"/>
      <c r="AN679" s="264"/>
      <c r="AO679" s="264"/>
      <c r="AP679" s="264"/>
      <c r="AQ679" s="264"/>
      <c r="AR679" s="264"/>
      <c r="AS679" s="264"/>
      <c r="AT679" s="264"/>
      <c r="AU679" s="264"/>
      <c r="AV679" s="264"/>
      <c r="AW679" s="264"/>
      <c r="AX679" s="264"/>
      <c r="AY679" s="264"/>
      <c r="AZ679" s="264"/>
      <c r="BA679" s="264"/>
      <c r="BB679" s="264"/>
      <c r="BC679" s="264"/>
    </row>
    <row r="680" ht="14.25" customHeight="1">
      <c r="AE680" s="264"/>
      <c r="AF680" s="264"/>
      <c r="AG680" s="264"/>
      <c r="AH680" s="264"/>
      <c r="AI680" s="264"/>
      <c r="AJ680" s="264"/>
      <c r="AK680" s="264"/>
      <c r="AL680" s="264"/>
      <c r="AM680" s="264"/>
      <c r="AN680" s="264"/>
      <c r="AO680" s="264"/>
      <c r="AP680" s="264"/>
      <c r="AQ680" s="264"/>
      <c r="AR680" s="264"/>
      <c r="AS680" s="264"/>
      <c r="AT680" s="264"/>
      <c r="AU680" s="264"/>
      <c r="AV680" s="264"/>
      <c r="AW680" s="264"/>
      <c r="AX680" s="264"/>
      <c r="AY680" s="264"/>
      <c r="AZ680" s="264"/>
      <c r="BA680" s="264"/>
      <c r="BB680" s="264"/>
      <c r="BC680" s="264"/>
    </row>
    <row r="681" ht="14.25" customHeight="1">
      <c r="AE681" s="264"/>
      <c r="AF681" s="264"/>
      <c r="AG681" s="264"/>
      <c r="AH681" s="264"/>
      <c r="AI681" s="264"/>
      <c r="AJ681" s="264"/>
      <c r="AK681" s="264"/>
      <c r="AL681" s="264"/>
      <c r="AM681" s="264"/>
      <c r="AN681" s="264"/>
      <c r="AO681" s="264"/>
      <c r="AP681" s="264"/>
      <c r="AQ681" s="264"/>
      <c r="AR681" s="264"/>
      <c r="AS681" s="264"/>
      <c r="AT681" s="264"/>
      <c r="AU681" s="264"/>
      <c r="AV681" s="264"/>
      <c r="AW681" s="264"/>
      <c r="AX681" s="264"/>
      <c r="AY681" s="264"/>
      <c r="AZ681" s="264"/>
      <c r="BA681" s="264"/>
      <c r="BB681" s="264"/>
      <c r="BC681" s="264"/>
    </row>
    <row r="682" ht="14.25" customHeight="1">
      <c r="AE682" s="264"/>
      <c r="AF682" s="264"/>
      <c r="AG682" s="264"/>
      <c r="AH682" s="264"/>
      <c r="AI682" s="264"/>
      <c r="AJ682" s="264"/>
      <c r="AK682" s="264"/>
      <c r="AL682" s="264"/>
      <c r="AM682" s="264"/>
      <c r="AN682" s="264"/>
      <c r="AO682" s="264"/>
      <c r="AP682" s="264"/>
      <c r="AQ682" s="264"/>
      <c r="AR682" s="264"/>
      <c r="AS682" s="264"/>
      <c r="AT682" s="264"/>
      <c r="AU682" s="264"/>
      <c r="AV682" s="264"/>
      <c r="AW682" s="264"/>
      <c r="AX682" s="264"/>
      <c r="AY682" s="264"/>
      <c r="AZ682" s="264"/>
      <c r="BA682" s="264"/>
      <c r="BB682" s="264"/>
      <c r="BC682" s="264"/>
    </row>
    <row r="683" ht="14.25" customHeight="1">
      <c r="AE683" s="264"/>
      <c r="AF683" s="264"/>
      <c r="AG683" s="264"/>
      <c r="AH683" s="264"/>
      <c r="AI683" s="264"/>
      <c r="AJ683" s="264"/>
      <c r="AK683" s="264"/>
      <c r="AL683" s="264"/>
      <c r="AM683" s="264"/>
      <c r="AN683" s="264"/>
      <c r="AO683" s="264"/>
      <c r="AP683" s="264"/>
      <c r="AQ683" s="264"/>
      <c r="AR683" s="264"/>
      <c r="AS683" s="264"/>
      <c r="AT683" s="264"/>
      <c r="AU683" s="264"/>
      <c r="AV683" s="264"/>
      <c r="AW683" s="264"/>
      <c r="AX683" s="264"/>
      <c r="AY683" s="264"/>
      <c r="AZ683" s="264"/>
      <c r="BA683" s="264"/>
      <c r="BB683" s="264"/>
      <c r="BC683" s="264"/>
    </row>
    <row r="684" ht="14.25" customHeight="1">
      <c r="AE684" s="264"/>
      <c r="AF684" s="264"/>
      <c r="AG684" s="264"/>
      <c r="AH684" s="264"/>
      <c r="AI684" s="264"/>
      <c r="AJ684" s="264"/>
      <c r="AK684" s="264"/>
      <c r="AL684" s="264"/>
      <c r="AM684" s="264"/>
      <c r="AN684" s="264"/>
      <c r="AO684" s="264"/>
      <c r="AP684" s="264"/>
      <c r="AQ684" s="264"/>
      <c r="AR684" s="264"/>
      <c r="AS684" s="264"/>
      <c r="AT684" s="264"/>
      <c r="AU684" s="264"/>
      <c r="AV684" s="264"/>
      <c r="AW684" s="264"/>
      <c r="AX684" s="264"/>
      <c r="AY684" s="264"/>
      <c r="AZ684" s="264"/>
      <c r="BA684" s="264"/>
      <c r="BB684" s="264"/>
      <c r="BC684" s="264"/>
    </row>
    <row r="685" ht="14.25" customHeight="1">
      <c r="AE685" s="264"/>
      <c r="AF685" s="264"/>
      <c r="AG685" s="264"/>
      <c r="AH685" s="264"/>
      <c r="AI685" s="264"/>
      <c r="AJ685" s="264"/>
      <c r="AK685" s="264"/>
      <c r="AL685" s="264"/>
      <c r="AM685" s="264"/>
      <c r="AN685" s="264"/>
      <c r="AO685" s="264"/>
      <c r="AP685" s="264"/>
      <c r="AQ685" s="264"/>
      <c r="AR685" s="264"/>
      <c r="AS685" s="264"/>
      <c r="AT685" s="264"/>
      <c r="AU685" s="264"/>
      <c r="AV685" s="264"/>
      <c r="AW685" s="264"/>
      <c r="AX685" s="264"/>
      <c r="AY685" s="264"/>
      <c r="AZ685" s="264"/>
      <c r="BA685" s="264"/>
      <c r="BB685" s="264"/>
      <c r="BC685" s="264"/>
    </row>
    <row r="686" ht="14.25" customHeight="1">
      <c r="AE686" s="264"/>
      <c r="AF686" s="264"/>
      <c r="AG686" s="264"/>
      <c r="AH686" s="264"/>
      <c r="AI686" s="264"/>
      <c r="AJ686" s="264"/>
      <c r="AK686" s="264"/>
      <c r="AL686" s="264"/>
      <c r="AM686" s="264"/>
      <c r="AN686" s="264"/>
      <c r="AO686" s="264"/>
      <c r="AP686" s="264"/>
      <c r="AQ686" s="264"/>
      <c r="AR686" s="264"/>
      <c r="AS686" s="264"/>
      <c r="AT686" s="264"/>
      <c r="AU686" s="264"/>
      <c r="AV686" s="264"/>
      <c r="AW686" s="264"/>
      <c r="AX686" s="264"/>
      <c r="AY686" s="264"/>
      <c r="AZ686" s="264"/>
      <c r="BA686" s="264"/>
      <c r="BB686" s="264"/>
      <c r="BC686" s="264"/>
    </row>
    <row r="687" ht="14.25" customHeight="1">
      <c r="AE687" s="264"/>
      <c r="AF687" s="264"/>
      <c r="AG687" s="264"/>
      <c r="AH687" s="264"/>
      <c r="AI687" s="264"/>
      <c r="AJ687" s="264"/>
      <c r="AK687" s="264"/>
      <c r="AL687" s="264"/>
      <c r="AM687" s="264"/>
      <c r="AN687" s="264"/>
      <c r="AO687" s="264"/>
      <c r="AP687" s="264"/>
      <c r="AQ687" s="264"/>
      <c r="AR687" s="264"/>
      <c r="AS687" s="264"/>
      <c r="AT687" s="264"/>
      <c r="AU687" s="264"/>
      <c r="AV687" s="264"/>
      <c r="AW687" s="264"/>
      <c r="AX687" s="264"/>
      <c r="AY687" s="264"/>
      <c r="AZ687" s="264"/>
      <c r="BA687" s="264"/>
      <c r="BB687" s="264"/>
      <c r="BC687" s="264"/>
    </row>
    <row r="688" ht="14.25" customHeight="1">
      <c r="AE688" s="264"/>
      <c r="AF688" s="264"/>
      <c r="AG688" s="264"/>
      <c r="AH688" s="264"/>
      <c r="AI688" s="264"/>
      <c r="AJ688" s="264"/>
      <c r="AK688" s="264"/>
      <c r="AL688" s="264"/>
      <c r="AM688" s="264"/>
      <c r="AN688" s="264"/>
      <c r="AO688" s="264"/>
      <c r="AP688" s="264"/>
      <c r="AQ688" s="264"/>
      <c r="AR688" s="264"/>
      <c r="AS688" s="264"/>
      <c r="AT688" s="264"/>
      <c r="AU688" s="264"/>
      <c r="AV688" s="264"/>
      <c r="AW688" s="264"/>
      <c r="AX688" s="264"/>
      <c r="AY688" s="264"/>
      <c r="AZ688" s="264"/>
      <c r="BA688" s="264"/>
      <c r="BB688" s="264"/>
      <c r="BC688" s="264"/>
    </row>
    <row r="689" ht="14.25" customHeight="1">
      <c r="AE689" s="264"/>
      <c r="AF689" s="264"/>
      <c r="AG689" s="264"/>
      <c r="AH689" s="264"/>
      <c r="AI689" s="264"/>
      <c r="AJ689" s="264"/>
      <c r="AK689" s="264"/>
      <c r="AL689" s="264"/>
      <c r="AM689" s="264"/>
      <c r="AN689" s="264"/>
      <c r="AO689" s="264"/>
      <c r="AP689" s="264"/>
      <c r="AQ689" s="264"/>
      <c r="AR689" s="264"/>
      <c r="AS689" s="264"/>
      <c r="AT689" s="264"/>
      <c r="AU689" s="264"/>
      <c r="AV689" s="264"/>
      <c r="AW689" s="264"/>
      <c r="AX689" s="264"/>
      <c r="AY689" s="264"/>
      <c r="AZ689" s="264"/>
      <c r="BA689" s="264"/>
      <c r="BB689" s="264"/>
      <c r="BC689" s="264"/>
    </row>
    <row r="690" ht="14.25" customHeight="1">
      <c r="AE690" s="264"/>
      <c r="AF690" s="264"/>
      <c r="AG690" s="264"/>
      <c r="AH690" s="264"/>
      <c r="AI690" s="264"/>
      <c r="AJ690" s="264"/>
      <c r="AK690" s="264"/>
      <c r="AL690" s="264"/>
      <c r="AM690" s="264"/>
      <c r="AN690" s="264"/>
      <c r="AO690" s="264"/>
      <c r="AP690" s="264"/>
      <c r="AQ690" s="264"/>
      <c r="AR690" s="264"/>
      <c r="AS690" s="264"/>
      <c r="AT690" s="264"/>
      <c r="AU690" s="264"/>
      <c r="AV690" s="264"/>
      <c r="AW690" s="264"/>
      <c r="AX690" s="264"/>
      <c r="AY690" s="264"/>
      <c r="AZ690" s="264"/>
      <c r="BA690" s="264"/>
      <c r="BB690" s="264"/>
      <c r="BC690" s="264"/>
    </row>
    <row r="691" ht="14.25" customHeight="1">
      <c r="AE691" s="264"/>
      <c r="AF691" s="264"/>
      <c r="AG691" s="264"/>
      <c r="AH691" s="264"/>
      <c r="AI691" s="264"/>
      <c r="AJ691" s="264"/>
      <c r="AK691" s="264"/>
      <c r="AL691" s="264"/>
      <c r="AM691" s="264"/>
      <c r="AN691" s="264"/>
      <c r="AO691" s="264"/>
      <c r="AP691" s="264"/>
      <c r="AQ691" s="264"/>
      <c r="AR691" s="264"/>
      <c r="AS691" s="264"/>
      <c r="AT691" s="264"/>
      <c r="AU691" s="264"/>
      <c r="AV691" s="264"/>
      <c r="AW691" s="264"/>
      <c r="AX691" s="264"/>
      <c r="AY691" s="264"/>
      <c r="AZ691" s="264"/>
      <c r="BA691" s="264"/>
      <c r="BB691" s="264"/>
      <c r="BC691" s="264"/>
    </row>
    <row r="692" ht="14.25" customHeight="1">
      <c r="AE692" s="264"/>
      <c r="AF692" s="264"/>
      <c r="AG692" s="264"/>
      <c r="AH692" s="264"/>
      <c r="AI692" s="264"/>
      <c r="AJ692" s="264"/>
      <c r="AK692" s="264"/>
      <c r="AL692" s="264"/>
      <c r="AM692" s="264"/>
      <c r="AN692" s="264"/>
      <c r="AO692" s="264"/>
      <c r="AP692" s="264"/>
      <c r="AQ692" s="264"/>
      <c r="AR692" s="264"/>
      <c r="AS692" s="264"/>
      <c r="AT692" s="264"/>
      <c r="AU692" s="264"/>
      <c r="AV692" s="264"/>
      <c r="AW692" s="264"/>
      <c r="AX692" s="264"/>
      <c r="AY692" s="264"/>
      <c r="AZ692" s="264"/>
      <c r="BA692" s="264"/>
      <c r="BB692" s="264"/>
      <c r="BC692" s="264"/>
    </row>
    <row r="693" ht="14.25" customHeight="1">
      <c r="AE693" s="264"/>
      <c r="AF693" s="264"/>
      <c r="AG693" s="264"/>
      <c r="AH693" s="264"/>
      <c r="AI693" s="264"/>
      <c r="AJ693" s="264"/>
      <c r="AK693" s="264"/>
      <c r="AL693" s="264"/>
      <c r="AM693" s="264"/>
      <c r="AN693" s="264"/>
      <c r="AO693" s="264"/>
      <c r="AP693" s="264"/>
      <c r="AQ693" s="264"/>
      <c r="AR693" s="264"/>
      <c r="AS693" s="264"/>
      <c r="AT693" s="264"/>
      <c r="AU693" s="264"/>
      <c r="AV693" s="264"/>
      <c r="AW693" s="264"/>
      <c r="AX693" s="264"/>
      <c r="AY693" s="264"/>
      <c r="AZ693" s="264"/>
      <c r="BA693" s="264"/>
      <c r="BB693" s="264"/>
      <c r="BC693" s="264"/>
    </row>
    <row r="694" ht="14.25" customHeight="1">
      <c r="AE694" s="264"/>
      <c r="AF694" s="264"/>
      <c r="AG694" s="264"/>
      <c r="AH694" s="264"/>
      <c r="AI694" s="264"/>
      <c r="AJ694" s="264"/>
      <c r="AK694" s="264"/>
      <c r="AL694" s="264"/>
      <c r="AM694" s="264"/>
      <c r="AN694" s="264"/>
      <c r="AO694" s="264"/>
      <c r="AP694" s="264"/>
      <c r="AQ694" s="264"/>
      <c r="AR694" s="264"/>
      <c r="AS694" s="264"/>
      <c r="AT694" s="264"/>
      <c r="AU694" s="264"/>
      <c r="AV694" s="264"/>
      <c r="AW694" s="264"/>
      <c r="AX694" s="264"/>
      <c r="AY694" s="264"/>
      <c r="AZ694" s="264"/>
      <c r="BA694" s="264"/>
      <c r="BB694" s="264"/>
      <c r="BC694" s="264"/>
    </row>
    <row r="695" ht="14.25" customHeight="1">
      <c r="AE695" s="264"/>
      <c r="AF695" s="264"/>
      <c r="AG695" s="264"/>
      <c r="AH695" s="264"/>
      <c r="AI695" s="264"/>
      <c r="AJ695" s="264"/>
      <c r="AK695" s="264"/>
      <c r="AL695" s="264"/>
      <c r="AM695" s="264"/>
      <c r="AN695" s="264"/>
      <c r="AO695" s="264"/>
      <c r="AP695" s="264"/>
      <c r="AQ695" s="264"/>
      <c r="AR695" s="264"/>
      <c r="AS695" s="264"/>
      <c r="AT695" s="264"/>
      <c r="AU695" s="264"/>
      <c r="AV695" s="264"/>
      <c r="AW695" s="264"/>
      <c r="AX695" s="264"/>
      <c r="AY695" s="264"/>
      <c r="AZ695" s="264"/>
      <c r="BA695" s="264"/>
      <c r="BB695" s="264"/>
      <c r="BC695" s="264"/>
    </row>
    <row r="696" ht="14.25" customHeight="1">
      <c r="AE696" s="264"/>
      <c r="AF696" s="264"/>
      <c r="AG696" s="264"/>
      <c r="AH696" s="264"/>
      <c r="AI696" s="264"/>
      <c r="AJ696" s="264"/>
      <c r="AK696" s="264"/>
      <c r="AL696" s="264"/>
      <c r="AM696" s="264"/>
      <c r="AN696" s="264"/>
      <c r="AO696" s="264"/>
      <c r="AP696" s="264"/>
      <c r="AQ696" s="264"/>
      <c r="AR696" s="264"/>
      <c r="AS696" s="264"/>
      <c r="AT696" s="264"/>
      <c r="AU696" s="264"/>
      <c r="AV696" s="264"/>
      <c r="AW696" s="264"/>
      <c r="AX696" s="264"/>
      <c r="AY696" s="264"/>
      <c r="AZ696" s="264"/>
      <c r="BA696" s="264"/>
      <c r="BB696" s="264"/>
      <c r="BC696" s="264"/>
    </row>
    <row r="697" ht="14.25" customHeight="1">
      <c r="AE697" s="264"/>
      <c r="AF697" s="264"/>
      <c r="AG697" s="264"/>
      <c r="AH697" s="264"/>
      <c r="AI697" s="264"/>
      <c r="AJ697" s="264"/>
      <c r="AK697" s="264"/>
      <c r="AL697" s="264"/>
      <c r="AM697" s="264"/>
      <c r="AN697" s="264"/>
      <c r="AO697" s="264"/>
      <c r="AP697" s="264"/>
      <c r="AQ697" s="264"/>
      <c r="AR697" s="264"/>
      <c r="AS697" s="264"/>
      <c r="AT697" s="264"/>
      <c r="AU697" s="264"/>
      <c r="AV697" s="264"/>
      <c r="AW697" s="264"/>
      <c r="AX697" s="264"/>
      <c r="AY697" s="264"/>
      <c r="AZ697" s="264"/>
      <c r="BA697" s="264"/>
      <c r="BB697" s="264"/>
      <c r="BC697" s="264"/>
    </row>
    <row r="698" ht="14.25" customHeight="1">
      <c r="AE698" s="264"/>
      <c r="AF698" s="264"/>
      <c r="AG698" s="264"/>
      <c r="AH698" s="264"/>
      <c r="AI698" s="264"/>
      <c r="AJ698" s="264"/>
      <c r="AK698" s="264"/>
      <c r="AL698" s="264"/>
      <c r="AM698" s="264"/>
      <c r="AN698" s="264"/>
      <c r="AO698" s="264"/>
      <c r="AP698" s="264"/>
      <c r="AQ698" s="264"/>
      <c r="AR698" s="264"/>
      <c r="AS698" s="264"/>
      <c r="AT698" s="264"/>
      <c r="AU698" s="264"/>
      <c r="AV698" s="264"/>
      <c r="AW698" s="264"/>
      <c r="AX698" s="264"/>
      <c r="AY698" s="264"/>
      <c r="AZ698" s="264"/>
      <c r="BA698" s="264"/>
      <c r="BB698" s="264"/>
      <c r="BC698" s="264"/>
    </row>
    <row r="699" ht="14.25" customHeight="1">
      <c r="AE699" s="264"/>
      <c r="AF699" s="264"/>
      <c r="AG699" s="264"/>
      <c r="AH699" s="264"/>
      <c r="AI699" s="264"/>
      <c r="AJ699" s="264"/>
      <c r="AK699" s="264"/>
      <c r="AL699" s="264"/>
      <c r="AM699" s="264"/>
      <c r="AN699" s="264"/>
      <c r="AO699" s="264"/>
      <c r="AP699" s="264"/>
      <c r="AQ699" s="264"/>
      <c r="AR699" s="264"/>
      <c r="AS699" s="264"/>
      <c r="AT699" s="264"/>
      <c r="AU699" s="264"/>
      <c r="AV699" s="264"/>
      <c r="AW699" s="264"/>
      <c r="AX699" s="264"/>
      <c r="AY699" s="264"/>
      <c r="AZ699" s="264"/>
      <c r="BA699" s="264"/>
      <c r="BB699" s="264"/>
      <c r="BC699" s="264"/>
    </row>
    <row r="700" ht="14.25" customHeight="1">
      <c r="AE700" s="264"/>
      <c r="AF700" s="264"/>
      <c r="AG700" s="264"/>
      <c r="AH700" s="264"/>
      <c r="AI700" s="264"/>
      <c r="AJ700" s="264"/>
      <c r="AK700" s="264"/>
      <c r="AL700" s="264"/>
      <c r="AM700" s="264"/>
      <c r="AN700" s="264"/>
      <c r="AO700" s="264"/>
      <c r="AP700" s="264"/>
      <c r="AQ700" s="264"/>
      <c r="AR700" s="264"/>
      <c r="AS700" s="264"/>
      <c r="AT700" s="264"/>
      <c r="AU700" s="264"/>
      <c r="AV700" s="264"/>
      <c r="AW700" s="264"/>
      <c r="AX700" s="264"/>
      <c r="AY700" s="264"/>
      <c r="AZ700" s="264"/>
      <c r="BA700" s="264"/>
      <c r="BB700" s="264"/>
      <c r="BC700" s="264"/>
    </row>
    <row r="701" ht="14.25" customHeight="1">
      <c r="AE701" s="264"/>
      <c r="AF701" s="264"/>
      <c r="AG701" s="264"/>
      <c r="AH701" s="264"/>
      <c r="AI701" s="264"/>
      <c r="AJ701" s="264"/>
      <c r="AK701" s="264"/>
      <c r="AL701" s="264"/>
      <c r="AM701" s="264"/>
      <c r="AN701" s="264"/>
      <c r="AO701" s="264"/>
      <c r="AP701" s="264"/>
      <c r="AQ701" s="264"/>
      <c r="AR701" s="264"/>
      <c r="AS701" s="264"/>
      <c r="AT701" s="264"/>
      <c r="AU701" s="264"/>
      <c r="AV701" s="264"/>
      <c r="AW701" s="264"/>
      <c r="AX701" s="264"/>
      <c r="AY701" s="264"/>
      <c r="AZ701" s="264"/>
      <c r="BA701" s="264"/>
      <c r="BB701" s="264"/>
      <c r="BC701" s="264"/>
    </row>
    <row r="702" ht="14.25" customHeight="1">
      <c r="AE702" s="264"/>
      <c r="AF702" s="264"/>
      <c r="AG702" s="264"/>
      <c r="AH702" s="264"/>
      <c r="AI702" s="264"/>
      <c r="AJ702" s="264"/>
      <c r="AK702" s="264"/>
      <c r="AL702" s="264"/>
      <c r="AM702" s="264"/>
      <c r="AN702" s="264"/>
      <c r="AO702" s="264"/>
      <c r="AP702" s="264"/>
      <c r="AQ702" s="264"/>
      <c r="AR702" s="264"/>
      <c r="AS702" s="264"/>
      <c r="AT702" s="264"/>
      <c r="AU702" s="264"/>
      <c r="AV702" s="264"/>
      <c r="AW702" s="264"/>
      <c r="AX702" s="264"/>
      <c r="AY702" s="264"/>
      <c r="AZ702" s="264"/>
      <c r="BA702" s="264"/>
      <c r="BB702" s="264"/>
      <c r="BC702" s="264"/>
    </row>
    <row r="703" ht="14.25" customHeight="1">
      <c r="AE703" s="264"/>
      <c r="AF703" s="264"/>
      <c r="AG703" s="264"/>
      <c r="AH703" s="264"/>
      <c r="AI703" s="264"/>
      <c r="AJ703" s="264"/>
      <c r="AK703" s="264"/>
      <c r="AL703" s="264"/>
      <c r="AM703" s="264"/>
      <c r="AN703" s="264"/>
      <c r="AO703" s="264"/>
      <c r="AP703" s="264"/>
      <c r="AQ703" s="264"/>
      <c r="AR703" s="264"/>
      <c r="AS703" s="264"/>
      <c r="AT703" s="264"/>
      <c r="AU703" s="264"/>
      <c r="AV703" s="264"/>
      <c r="AW703" s="264"/>
      <c r="AX703" s="264"/>
      <c r="AY703" s="264"/>
      <c r="AZ703" s="264"/>
      <c r="BA703" s="264"/>
      <c r="BB703" s="264"/>
      <c r="BC703" s="264"/>
    </row>
    <row r="704" ht="14.25" customHeight="1">
      <c r="AE704" s="264"/>
      <c r="AF704" s="264"/>
      <c r="AG704" s="264"/>
      <c r="AH704" s="264"/>
      <c r="AI704" s="264"/>
      <c r="AJ704" s="264"/>
      <c r="AK704" s="264"/>
      <c r="AL704" s="264"/>
      <c r="AM704" s="264"/>
      <c r="AN704" s="264"/>
      <c r="AO704" s="264"/>
      <c r="AP704" s="264"/>
      <c r="AQ704" s="264"/>
      <c r="AR704" s="264"/>
      <c r="AS704" s="264"/>
      <c r="AT704" s="264"/>
      <c r="AU704" s="264"/>
      <c r="AV704" s="264"/>
      <c r="AW704" s="264"/>
      <c r="AX704" s="264"/>
      <c r="AY704" s="264"/>
      <c r="AZ704" s="264"/>
      <c r="BA704" s="264"/>
      <c r="BB704" s="264"/>
      <c r="BC704" s="264"/>
    </row>
    <row r="705" ht="14.25" customHeight="1">
      <c r="AE705" s="264"/>
      <c r="AF705" s="264"/>
      <c r="AG705" s="264"/>
      <c r="AH705" s="264"/>
      <c r="AI705" s="264"/>
      <c r="AJ705" s="264"/>
      <c r="AK705" s="264"/>
      <c r="AL705" s="264"/>
      <c r="AM705" s="264"/>
      <c r="AN705" s="264"/>
      <c r="AO705" s="264"/>
      <c r="AP705" s="264"/>
      <c r="AQ705" s="264"/>
      <c r="AR705" s="264"/>
      <c r="AS705" s="264"/>
      <c r="AT705" s="264"/>
      <c r="AU705" s="264"/>
      <c r="AV705" s="264"/>
      <c r="AW705" s="264"/>
      <c r="AX705" s="264"/>
      <c r="AY705" s="264"/>
      <c r="AZ705" s="264"/>
      <c r="BA705" s="264"/>
      <c r="BB705" s="264"/>
      <c r="BC705" s="264"/>
    </row>
    <row r="706" ht="14.25" customHeight="1">
      <c r="AE706" s="264"/>
      <c r="AF706" s="264"/>
      <c r="AG706" s="264"/>
      <c r="AH706" s="264"/>
      <c r="AI706" s="264"/>
      <c r="AJ706" s="264"/>
      <c r="AK706" s="264"/>
      <c r="AL706" s="264"/>
      <c r="AM706" s="264"/>
      <c r="AN706" s="264"/>
      <c r="AO706" s="264"/>
      <c r="AP706" s="264"/>
      <c r="AQ706" s="264"/>
      <c r="AR706" s="264"/>
      <c r="AS706" s="264"/>
      <c r="AT706" s="264"/>
      <c r="AU706" s="264"/>
      <c r="AV706" s="264"/>
      <c r="AW706" s="264"/>
      <c r="AX706" s="264"/>
      <c r="AY706" s="264"/>
      <c r="AZ706" s="264"/>
      <c r="BA706" s="264"/>
      <c r="BB706" s="264"/>
      <c r="BC706" s="264"/>
    </row>
    <row r="707" ht="14.25" customHeight="1">
      <c r="AE707" s="264"/>
      <c r="AF707" s="264"/>
      <c r="AG707" s="264"/>
      <c r="AH707" s="264"/>
      <c r="AI707" s="264"/>
      <c r="AJ707" s="264"/>
      <c r="AK707" s="264"/>
      <c r="AL707" s="264"/>
      <c r="AM707" s="264"/>
      <c r="AN707" s="264"/>
      <c r="AO707" s="264"/>
      <c r="AP707" s="264"/>
      <c r="AQ707" s="264"/>
      <c r="AR707" s="264"/>
      <c r="AS707" s="264"/>
      <c r="AT707" s="264"/>
      <c r="AU707" s="264"/>
      <c r="AV707" s="264"/>
      <c r="AW707" s="264"/>
      <c r="AX707" s="264"/>
      <c r="AY707" s="264"/>
      <c r="AZ707" s="264"/>
      <c r="BA707" s="264"/>
      <c r="BB707" s="264"/>
      <c r="BC707" s="264"/>
    </row>
    <row r="708" ht="14.25" customHeight="1">
      <c r="AE708" s="264"/>
      <c r="AF708" s="264"/>
      <c r="AG708" s="264"/>
      <c r="AH708" s="264"/>
      <c r="AI708" s="264"/>
      <c r="AJ708" s="264"/>
      <c r="AK708" s="264"/>
      <c r="AL708" s="264"/>
      <c r="AM708" s="264"/>
      <c r="AN708" s="264"/>
      <c r="AO708" s="264"/>
      <c r="AP708" s="264"/>
      <c r="AQ708" s="264"/>
      <c r="AR708" s="264"/>
      <c r="AS708" s="264"/>
      <c r="AT708" s="264"/>
      <c r="AU708" s="264"/>
      <c r="AV708" s="264"/>
      <c r="AW708" s="264"/>
      <c r="AX708" s="264"/>
      <c r="AY708" s="264"/>
      <c r="AZ708" s="264"/>
      <c r="BA708" s="264"/>
      <c r="BB708" s="264"/>
      <c r="BC708" s="264"/>
    </row>
    <row r="709" ht="14.25" customHeight="1">
      <c r="AE709" s="264"/>
      <c r="AF709" s="264"/>
      <c r="AG709" s="264"/>
      <c r="AH709" s="264"/>
      <c r="AI709" s="264"/>
      <c r="AJ709" s="264"/>
      <c r="AK709" s="264"/>
      <c r="AL709" s="264"/>
      <c r="AM709" s="264"/>
      <c r="AN709" s="264"/>
      <c r="AO709" s="264"/>
      <c r="AP709" s="264"/>
      <c r="AQ709" s="264"/>
      <c r="AR709" s="264"/>
      <c r="AS709" s="264"/>
      <c r="AT709" s="264"/>
      <c r="AU709" s="264"/>
      <c r="AV709" s="264"/>
      <c r="AW709" s="264"/>
      <c r="AX709" s="264"/>
      <c r="AY709" s="264"/>
      <c r="AZ709" s="264"/>
      <c r="BA709" s="264"/>
      <c r="BB709" s="264"/>
      <c r="BC709" s="264"/>
    </row>
    <row r="710" ht="14.25" customHeight="1">
      <c r="AE710" s="264"/>
      <c r="AF710" s="264"/>
      <c r="AG710" s="264"/>
      <c r="AH710" s="264"/>
      <c r="AI710" s="264"/>
      <c r="AJ710" s="264"/>
      <c r="AK710" s="264"/>
      <c r="AL710" s="264"/>
      <c r="AM710" s="264"/>
      <c r="AN710" s="264"/>
      <c r="AO710" s="264"/>
      <c r="AP710" s="264"/>
      <c r="AQ710" s="264"/>
      <c r="AR710" s="264"/>
      <c r="AS710" s="264"/>
      <c r="AT710" s="264"/>
      <c r="AU710" s="264"/>
      <c r="AV710" s="264"/>
      <c r="AW710" s="264"/>
      <c r="AX710" s="264"/>
      <c r="AY710" s="264"/>
      <c r="AZ710" s="264"/>
      <c r="BA710" s="264"/>
      <c r="BB710" s="264"/>
      <c r="BC710" s="264"/>
    </row>
    <row r="711" ht="14.25" customHeight="1">
      <c r="AE711" s="264"/>
      <c r="AF711" s="264"/>
      <c r="AG711" s="264"/>
      <c r="AH711" s="264"/>
      <c r="AI711" s="264"/>
      <c r="AJ711" s="264"/>
      <c r="AK711" s="264"/>
      <c r="AL711" s="264"/>
      <c r="AM711" s="264"/>
      <c r="AN711" s="264"/>
      <c r="AO711" s="264"/>
      <c r="AP711" s="264"/>
      <c r="AQ711" s="264"/>
      <c r="AR711" s="264"/>
      <c r="AS711" s="264"/>
      <c r="AT711" s="264"/>
      <c r="AU711" s="264"/>
      <c r="AV711" s="264"/>
      <c r="AW711" s="264"/>
      <c r="AX711" s="264"/>
      <c r="AY711" s="264"/>
      <c r="AZ711" s="264"/>
      <c r="BA711" s="264"/>
      <c r="BB711" s="264"/>
      <c r="BC711" s="264"/>
    </row>
    <row r="712" ht="14.25" customHeight="1">
      <c r="AE712" s="264"/>
      <c r="AF712" s="264"/>
      <c r="AG712" s="264"/>
      <c r="AH712" s="264"/>
      <c r="AI712" s="264"/>
      <c r="AJ712" s="264"/>
      <c r="AK712" s="264"/>
      <c r="AL712" s="264"/>
      <c r="AM712" s="264"/>
      <c r="AN712" s="264"/>
      <c r="AO712" s="264"/>
      <c r="AP712" s="264"/>
      <c r="AQ712" s="264"/>
      <c r="AR712" s="264"/>
      <c r="AS712" s="264"/>
      <c r="AT712" s="264"/>
      <c r="AU712" s="264"/>
      <c r="AV712" s="264"/>
      <c r="AW712" s="264"/>
      <c r="AX712" s="264"/>
      <c r="AY712" s="264"/>
      <c r="AZ712" s="264"/>
      <c r="BA712" s="264"/>
      <c r="BB712" s="264"/>
      <c r="BC712" s="264"/>
    </row>
    <row r="713" ht="14.25" customHeight="1">
      <c r="AE713" s="264"/>
      <c r="AF713" s="264"/>
      <c r="AG713" s="264"/>
      <c r="AH713" s="264"/>
      <c r="AI713" s="264"/>
      <c r="AJ713" s="264"/>
      <c r="AK713" s="264"/>
      <c r="AL713" s="264"/>
      <c r="AM713" s="264"/>
      <c r="AN713" s="264"/>
      <c r="AO713" s="264"/>
      <c r="AP713" s="264"/>
      <c r="AQ713" s="264"/>
      <c r="AR713" s="264"/>
      <c r="AS713" s="264"/>
      <c r="AT713" s="264"/>
      <c r="AU713" s="264"/>
      <c r="AV713" s="264"/>
      <c r="AW713" s="264"/>
      <c r="AX713" s="264"/>
      <c r="AY713" s="264"/>
      <c r="AZ713" s="264"/>
      <c r="BA713" s="264"/>
      <c r="BB713" s="264"/>
      <c r="BC713" s="264"/>
    </row>
    <row r="714" ht="14.25" customHeight="1">
      <c r="AE714" s="264"/>
      <c r="AF714" s="264"/>
      <c r="AG714" s="264"/>
      <c r="AH714" s="264"/>
      <c r="AI714" s="264"/>
      <c r="AJ714" s="264"/>
      <c r="AK714" s="264"/>
      <c r="AL714" s="264"/>
      <c r="AM714" s="264"/>
      <c r="AN714" s="264"/>
      <c r="AO714" s="264"/>
      <c r="AP714" s="264"/>
      <c r="AQ714" s="264"/>
      <c r="AR714" s="264"/>
      <c r="AS714" s="264"/>
      <c r="AT714" s="264"/>
      <c r="AU714" s="264"/>
      <c r="AV714" s="264"/>
      <c r="AW714" s="264"/>
      <c r="AX714" s="264"/>
      <c r="AY714" s="264"/>
      <c r="AZ714" s="264"/>
      <c r="BA714" s="264"/>
      <c r="BB714" s="264"/>
      <c r="BC714" s="264"/>
    </row>
    <row r="715" ht="14.25" customHeight="1">
      <c r="AE715" s="264"/>
      <c r="AF715" s="264"/>
      <c r="AG715" s="264"/>
      <c r="AH715" s="264"/>
      <c r="AI715" s="264"/>
      <c r="AJ715" s="264"/>
      <c r="AK715" s="264"/>
      <c r="AL715" s="264"/>
      <c r="AM715" s="264"/>
      <c r="AN715" s="264"/>
      <c r="AO715" s="264"/>
      <c r="AP715" s="264"/>
      <c r="AQ715" s="264"/>
      <c r="AR715" s="264"/>
      <c r="AS715" s="264"/>
      <c r="AT715" s="264"/>
      <c r="AU715" s="264"/>
      <c r="AV715" s="264"/>
      <c r="AW715" s="264"/>
      <c r="AX715" s="264"/>
      <c r="AY715" s="264"/>
      <c r="AZ715" s="264"/>
      <c r="BA715" s="264"/>
      <c r="BB715" s="264"/>
      <c r="BC715" s="264"/>
    </row>
    <row r="716" ht="14.25" customHeight="1">
      <c r="AE716" s="264"/>
      <c r="AF716" s="264"/>
      <c r="AG716" s="264"/>
      <c r="AH716" s="264"/>
      <c r="AI716" s="264"/>
      <c r="AJ716" s="264"/>
      <c r="AK716" s="264"/>
      <c r="AL716" s="264"/>
      <c r="AM716" s="264"/>
      <c r="AN716" s="264"/>
      <c r="AO716" s="264"/>
      <c r="AP716" s="264"/>
      <c r="AQ716" s="264"/>
      <c r="AR716" s="264"/>
      <c r="AS716" s="264"/>
      <c r="AT716" s="264"/>
      <c r="AU716" s="264"/>
      <c r="AV716" s="264"/>
      <c r="AW716" s="264"/>
      <c r="AX716" s="264"/>
      <c r="AY716" s="264"/>
      <c r="AZ716" s="264"/>
      <c r="BA716" s="264"/>
      <c r="BB716" s="264"/>
      <c r="BC716" s="264"/>
    </row>
    <row r="717" ht="14.25" customHeight="1">
      <c r="AE717" s="264"/>
      <c r="AF717" s="264"/>
      <c r="AG717" s="264"/>
      <c r="AH717" s="264"/>
      <c r="AI717" s="264"/>
      <c r="AJ717" s="264"/>
      <c r="AK717" s="264"/>
      <c r="AL717" s="264"/>
      <c r="AM717" s="264"/>
      <c r="AN717" s="264"/>
      <c r="AO717" s="264"/>
      <c r="AP717" s="264"/>
      <c r="AQ717" s="264"/>
      <c r="AR717" s="264"/>
      <c r="AS717" s="264"/>
      <c r="AT717" s="264"/>
      <c r="AU717" s="264"/>
      <c r="AV717" s="264"/>
      <c r="AW717" s="264"/>
      <c r="AX717" s="264"/>
      <c r="AY717" s="264"/>
      <c r="AZ717" s="264"/>
      <c r="BA717" s="264"/>
      <c r="BB717" s="264"/>
      <c r="BC717" s="264"/>
    </row>
    <row r="718" ht="14.25" customHeight="1">
      <c r="AE718" s="264"/>
      <c r="AF718" s="264"/>
      <c r="AG718" s="264"/>
      <c r="AH718" s="264"/>
      <c r="AI718" s="264"/>
      <c r="AJ718" s="264"/>
      <c r="AK718" s="264"/>
      <c r="AL718" s="264"/>
      <c r="AM718" s="264"/>
      <c r="AN718" s="264"/>
      <c r="AO718" s="264"/>
      <c r="AP718" s="264"/>
      <c r="AQ718" s="264"/>
      <c r="AR718" s="264"/>
      <c r="AS718" s="264"/>
      <c r="AT718" s="264"/>
      <c r="AU718" s="264"/>
      <c r="AV718" s="264"/>
      <c r="AW718" s="264"/>
      <c r="AX718" s="264"/>
      <c r="AY718" s="264"/>
      <c r="AZ718" s="264"/>
      <c r="BA718" s="264"/>
      <c r="BB718" s="264"/>
      <c r="BC718" s="264"/>
    </row>
    <row r="719" ht="14.25" customHeight="1">
      <c r="AE719" s="264"/>
      <c r="AF719" s="264"/>
      <c r="AG719" s="264"/>
      <c r="AH719" s="264"/>
      <c r="AI719" s="264"/>
      <c r="AJ719" s="264"/>
      <c r="AK719" s="264"/>
      <c r="AL719" s="264"/>
      <c r="AM719" s="264"/>
      <c r="AN719" s="264"/>
      <c r="AO719" s="264"/>
      <c r="AP719" s="264"/>
      <c r="AQ719" s="264"/>
      <c r="AR719" s="264"/>
      <c r="AS719" s="264"/>
      <c r="AT719" s="264"/>
      <c r="AU719" s="264"/>
      <c r="AV719" s="264"/>
      <c r="AW719" s="264"/>
      <c r="AX719" s="264"/>
      <c r="AY719" s="264"/>
      <c r="AZ719" s="264"/>
      <c r="BA719" s="264"/>
      <c r="BB719" s="264"/>
      <c r="BC719" s="264"/>
    </row>
    <row r="720" ht="14.25" customHeight="1">
      <c r="AE720" s="264"/>
      <c r="AF720" s="264"/>
      <c r="AG720" s="264"/>
      <c r="AH720" s="264"/>
      <c r="AI720" s="264"/>
      <c r="AJ720" s="264"/>
      <c r="AK720" s="264"/>
      <c r="AL720" s="264"/>
      <c r="AM720" s="264"/>
      <c r="AN720" s="264"/>
      <c r="AO720" s="264"/>
      <c r="AP720" s="264"/>
      <c r="AQ720" s="264"/>
      <c r="AR720" s="264"/>
      <c r="AS720" s="264"/>
      <c r="AT720" s="264"/>
      <c r="AU720" s="264"/>
      <c r="AV720" s="264"/>
      <c r="AW720" s="264"/>
      <c r="AX720" s="264"/>
      <c r="AY720" s="264"/>
      <c r="AZ720" s="264"/>
      <c r="BA720" s="264"/>
      <c r="BB720" s="264"/>
      <c r="BC720" s="264"/>
    </row>
    <row r="721" ht="14.25" customHeight="1">
      <c r="AE721" s="264"/>
      <c r="AF721" s="264"/>
      <c r="AG721" s="264"/>
      <c r="AH721" s="264"/>
      <c r="AI721" s="264"/>
      <c r="AJ721" s="264"/>
      <c r="AK721" s="264"/>
      <c r="AL721" s="264"/>
      <c r="AM721" s="264"/>
      <c r="AN721" s="264"/>
      <c r="AO721" s="264"/>
      <c r="AP721" s="264"/>
      <c r="AQ721" s="264"/>
      <c r="AR721" s="264"/>
      <c r="AS721" s="264"/>
      <c r="AT721" s="264"/>
      <c r="AU721" s="264"/>
      <c r="AV721" s="264"/>
      <c r="AW721" s="264"/>
      <c r="AX721" s="264"/>
      <c r="AY721" s="264"/>
      <c r="AZ721" s="264"/>
      <c r="BA721" s="264"/>
      <c r="BB721" s="264"/>
      <c r="BC721" s="264"/>
    </row>
    <row r="722" ht="14.25" customHeight="1">
      <c r="AE722" s="264"/>
      <c r="AF722" s="264"/>
      <c r="AG722" s="264"/>
      <c r="AH722" s="264"/>
      <c r="AI722" s="264"/>
      <c r="AJ722" s="264"/>
      <c r="AK722" s="264"/>
      <c r="AL722" s="264"/>
      <c r="AM722" s="264"/>
      <c r="AN722" s="264"/>
      <c r="AO722" s="264"/>
      <c r="AP722" s="264"/>
      <c r="AQ722" s="264"/>
      <c r="AR722" s="264"/>
      <c r="AS722" s="264"/>
      <c r="AT722" s="264"/>
      <c r="AU722" s="264"/>
      <c r="AV722" s="264"/>
      <c r="AW722" s="264"/>
      <c r="AX722" s="264"/>
      <c r="AY722" s="264"/>
      <c r="AZ722" s="264"/>
      <c r="BA722" s="264"/>
      <c r="BB722" s="264"/>
      <c r="BC722" s="264"/>
    </row>
    <row r="723" ht="14.25" customHeight="1">
      <c r="AE723" s="264"/>
      <c r="AF723" s="264"/>
      <c r="AG723" s="264"/>
      <c r="AH723" s="264"/>
      <c r="AI723" s="264"/>
      <c r="AJ723" s="264"/>
      <c r="AK723" s="264"/>
      <c r="AL723" s="264"/>
      <c r="AM723" s="264"/>
      <c r="AN723" s="264"/>
      <c r="AO723" s="264"/>
      <c r="AP723" s="264"/>
      <c r="AQ723" s="264"/>
      <c r="AR723" s="264"/>
      <c r="AS723" s="264"/>
      <c r="AT723" s="264"/>
      <c r="AU723" s="264"/>
      <c r="AV723" s="264"/>
      <c r="AW723" s="264"/>
      <c r="AX723" s="264"/>
      <c r="AY723" s="264"/>
      <c r="AZ723" s="264"/>
      <c r="BA723" s="264"/>
      <c r="BB723" s="264"/>
      <c r="BC723" s="264"/>
    </row>
    <row r="724" ht="14.25" customHeight="1">
      <c r="AE724" s="264"/>
      <c r="AF724" s="264"/>
      <c r="AG724" s="264"/>
      <c r="AH724" s="264"/>
      <c r="AI724" s="264"/>
      <c r="AJ724" s="264"/>
      <c r="AK724" s="264"/>
      <c r="AL724" s="264"/>
      <c r="AM724" s="264"/>
      <c r="AN724" s="264"/>
      <c r="AO724" s="264"/>
      <c r="AP724" s="264"/>
      <c r="AQ724" s="264"/>
      <c r="AR724" s="264"/>
      <c r="AS724" s="264"/>
      <c r="AT724" s="264"/>
      <c r="AU724" s="264"/>
      <c r="AV724" s="264"/>
      <c r="AW724" s="264"/>
      <c r="AX724" s="264"/>
      <c r="AY724" s="264"/>
      <c r="AZ724" s="264"/>
      <c r="BA724" s="264"/>
      <c r="BB724" s="264"/>
      <c r="BC724" s="264"/>
    </row>
    <row r="725" ht="14.25" customHeight="1">
      <c r="AE725" s="264"/>
      <c r="AF725" s="264"/>
      <c r="AG725" s="264"/>
      <c r="AH725" s="264"/>
      <c r="AI725" s="264"/>
      <c r="AJ725" s="264"/>
      <c r="AK725" s="264"/>
      <c r="AL725" s="264"/>
      <c r="AM725" s="264"/>
      <c r="AN725" s="264"/>
      <c r="AO725" s="264"/>
      <c r="AP725" s="264"/>
      <c r="AQ725" s="264"/>
      <c r="AR725" s="264"/>
      <c r="AS725" s="264"/>
      <c r="AT725" s="264"/>
      <c r="AU725" s="264"/>
      <c r="AV725" s="264"/>
      <c r="AW725" s="264"/>
      <c r="AX725" s="264"/>
      <c r="AY725" s="264"/>
      <c r="AZ725" s="264"/>
      <c r="BA725" s="264"/>
      <c r="BB725" s="264"/>
      <c r="BC725" s="264"/>
    </row>
    <row r="726" ht="14.25" customHeight="1">
      <c r="AE726" s="264"/>
      <c r="AF726" s="264"/>
      <c r="AG726" s="264"/>
      <c r="AH726" s="264"/>
      <c r="AI726" s="264"/>
      <c r="AJ726" s="264"/>
      <c r="AK726" s="264"/>
      <c r="AL726" s="264"/>
      <c r="AM726" s="264"/>
      <c r="AN726" s="264"/>
      <c r="AO726" s="264"/>
      <c r="AP726" s="264"/>
      <c r="AQ726" s="264"/>
      <c r="AR726" s="264"/>
      <c r="AS726" s="264"/>
      <c r="AT726" s="264"/>
      <c r="AU726" s="264"/>
      <c r="AV726" s="264"/>
      <c r="AW726" s="264"/>
      <c r="AX726" s="264"/>
      <c r="AY726" s="264"/>
      <c r="AZ726" s="264"/>
      <c r="BA726" s="264"/>
      <c r="BB726" s="264"/>
      <c r="BC726" s="264"/>
    </row>
    <row r="727" ht="14.25" customHeight="1">
      <c r="AE727" s="264"/>
      <c r="AF727" s="264"/>
      <c r="AG727" s="264"/>
      <c r="AH727" s="264"/>
      <c r="AI727" s="264"/>
      <c r="AJ727" s="264"/>
      <c r="AK727" s="264"/>
      <c r="AL727" s="264"/>
      <c r="AM727" s="264"/>
      <c r="AN727" s="264"/>
      <c r="AO727" s="264"/>
      <c r="AP727" s="264"/>
      <c r="AQ727" s="264"/>
      <c r="AR727" s="264"/>
      <c r="AS727" s="264"/>
      <c r="AT727" s="264"/>
      <c r="AU727" s="264"/>
      <c r="AV727" s="264"/>
      <c r="AW727" s="264"/>
      <c r="AX727" s="264"/>
      <c r="AY727" s="264"/>
      <c r="AZ727" s="264"/>
      <c r="BA727" s="264"/>
      <c r="BB727" s="264"/>
      <c r="BC727" s="264"/>
    </row>
    <row r="728" ht="14.25" customHeight="1">
      <c r="AE728" s="264"/>
      <c r="AF728" s="264"/>
      <c r="AG728" s="264"/>
      <c r="AH728" s="264"/>
      <c r="AI728" s="264"/>
      <c r="AJ728" s="264"/>
      <c r="AK728" s="264"/>
      <c r="AL728" s="264"/>
      <c r="AM728" s="264"/>
      <c r="AN728" s="264"/>
      <c r="AO728" s="264"/>
      <c r="AP728" s="264"/>
      <c r="AQ728" s="264"/>
      <c r="AR728" s="264"/>
      <c r="AS728" s="264"/>
      <c r="AT728" s="264"/>
      <c r="AU728" s="264"/>
      <c r="AV728" s="264"/>
      <c r="AW728" s="264"/>
      <c r="AX728" s="264"/>
      <c r="AY728" s="264"/>
      <c r="AZ728" s="264"/>
      <c r="BA728" s="264"/>
      <c r="BB728" s="264"/>
      <c r="BC728" s="264"/>
    </row>
    <row r="729" ht="14.25" customHeight="1">
      <c r="AE729" s="264"/>
      <c r="AF729" s="264"/>
      <c r="AG729" s="264"/>
      <c r="AH729" s="264"/>
      <c r="AI729" s="264"/>
      <c r="AJ729" s="264"/>
      <c r="AK729" s="264"/>
      <c r="AL729" s="264"/>
      <c r="AM729" s="264"/>
      <c r="AN729" s="264"/>
      <c r="AO729" s="264"/>
      <c r="AP729" s="264"/>
      <c r="AQ729" s="264"/>
      <c r="AR729" s="264"/>
      <c r="AS729" s="264"/>
      <c r="AT729" s="264"/>
      <c r="AU729" s="264"/>
      <c r="AV729" s="264"/>
      <c r="AW729" s="264"/>
      <c r="AX729" s="264"/>
      <c r="AY729" s="264"/>
      <c r="AZ729" s="264"/>
      <c r="BA729" s="264"/>
      <c r="BB729" s="264"/>
      <c r="BC729" s="264"/>
    </row>
    <row r="730" ht="14.25" customHeight="1">
      <c r="AE730" s="264"/>
      <c r="AF730" s="264"/>
      <c r="AG730" s="264"/>
      <c r="AH730" s="264"/>
      <c r="AI730" s="264"/>
      <c r="AJ730" s="264"/>
      <c r="AK730" s="264"/>
      <c r="AL730" s="264"/>
      <c r="AM730" s="264"/>
      <c r="AN730" s="264"/>
      <c r="AO730" s="264"/>
      <c r="AP730" s="264"/>
      <c r="AQ730" s="264"/>
      <c r="AR730" s="264"/>
      <c r="AS730" s="264"/>
      <c r="AT730" s="264"/>
      <c r="AU730" s="264"/>
      <c r="AV730" s="264"/>
      <c r="AW730" s="264"/>
      <c r="AX730" s="264"/>
      <c r="AY730" s="264"/>
      <c r="AZ730" s="264"/>
      <c r="BA730" s="264"/>
      <c r="BB730" s="264"/>
      <c r="BC730" s="264"/>
    </row>
    <row r="731" ht="14.25" customHeight="1">
      <c r="AE731" s="264"/>
      <c r="AF731" s="264"/>
      <c r="AG731" s="264"/>
      <c r="AH731" s="264"/>
      <c r="AI731" s="264"/>
      <c r="AJ731" s="264"/>
      <c r="AK731" s="264"/>
      <c r="AL731" s="264"/>
      <c r="AM731" s="264"/>
      <c r="AN731" s="264"/>
      <c r="AO731" s="264"/>
      <c r="AP731" s="264"/>
      <c r="AQ731" s="264"/>
      <c r="AR731" s="264"/>
      <c r="AS731" s="264"/>
      <c r="AT731" s="264"/>
      <c r="AU731" s="264"/>
      <c r="AV731" s="264"/>
      <c r="AW731" s="264"/>
      <c r="AX731" s="264"/>
      <c r="AY731" s="264"/>
      <c r="AZ731" s="264"/>
      <c r="BA731" s="264"/>
      <c r="BB731" s="264"/>
      <c r="BC731" s="264"/>
    </row>
    <row r="732" ht="14.25" customHeight="1">
      <c r="AE732" s="264"/>
      <c r="AF732" s="264"/>
      <c r="AG732" s="264"/>
      <c r="AH732" s="264"/>
      <c r="AI732" s="264"/>
      <c r="AJ732" s="264"/>
      <c r="AK732" s="264"/>
      <c r="AL732" s="264"/>
      <c r="AM732" s="264"/>
      <c r="AN732" s="264"/>
      <c r="AO732" s="264"/>
      <c r="AP732" s="264"/>
      <c r="AQ732" s="264"/>
      <c r="AR732" s="264"/>
      <c r="AS732" s="264"/>
      <c r="AT732" s="264"/>
      <c r="AU732" s="264"/>
      <c r="AV732" s="264"/>
      <c r="AW732" s="264"/>
      <c r="AX732" s="264"/>
      <c r="AY732" s="264"/>
      <c r="AZ732" s="264"/>
      <c r="BA732" s="264"/>
      <c r="BB732" s="264"/>
      <c r="BC732" s="264"/>
    </row>
    <row r="733" ht="14.25" customHeight="1">
      <c r="AE733" s="264"/>
      <c r="AF733" s="264"/>
      <c r="AG733" s="264"/>
      <c r="AH733" s="264"/>
      <c r="AI733" s="264"/>
      <c r="AJ733" s="264"/>
      <c r="AK733" s="264"/>
      <c r="AL733" s="264"/>
      <c r="AM733" s="264"/>
      <c r="AN733" s="264"/>
      <c r="AO733" s="264"/>
      <c r="AP733" s="264"/>
      <c r="AQ733" s="264"/>
      <c r="AR733" s="264"/>
      <c r="AS733" s="264"/>
      <c r="AT733" s="264"/>
      <c r="AU733" s="264"/>
      <c r="AV733" s="264"/>
      <c r="AW733" s="264"/>
      <c r="AX733" s="264"/>
      <c r="AY733" s="264"/>
      <c r="AZ733" s="264"/>
      <c r="BA733" s="264"/>
      <c r="BB733" s="264"/>
      <c r="BC733" s="264"/>
    </row>
    <row r="734" ht="14.25" customHeight="1">
      <c r="AE734" s="264"/>
      <c r="AF734" s="264"/>
      <c r="AG734" s="264"/>
      <c r="AH734" s="264"/>
      <c r="AI734" s="264"/>
      <c r="AJ734" s="264"/>
      <c r="AK734" s="264"/>
      <c r="AL734" s="264"/>
      <c r="AM734" s="264"/>
      <c r="AN734" s="264"/>
      <c r="AO734" s="264"/>
      <c r="AP734" s="264"/>
      <c r="AQ734" s="264"/>
      <c r="AR734" s="264"/>
      <c r="AS734" s="264"/>
      <c r="AT734" s="264"/>
      <c r="AU734" s="264"/>
      <c r="AV734" s="264"/>
      <c r="AW734" s="264"/>
      <c r="AX734" s="264"/>
      <c r="AY734" s="264"/>
      <c r="AZ734" s="264"/>
      <c r="BA734" s="264"/>
      <c r="BB734" s="264"/>
      <c r="BC734" s="264"/>
    </row>
    <row r="735" ht="14.25" customHeight="1">
      <c r="AE735" s="264"/>
      <c r="AF735" s="264"/>
      <c r="AG735" s="264"/>
      <c r="AH735" s="264"/>
      <c r="AI735" s="264"/>
      <c r="AJ735" s="264"/>
      <c r="AK735" s="264"/>
      <c r="AL735" s="264"/>
      <c r="AM735" s="264"/>
      <c r="AN735" s="264"/>
      <c r="AO735" s="264"/>
      <c r="AP735" s="264"/>
      <c r="AQ735" s="264"/>
      <c r="AR735" s="264"/>
      <c r="AS735" s="264"/>
      <c r="AT735" s="264"/>
      <c r="AU735" s="264"/>
      <c r="AV735" s="264"/>
      <c r="AW735" s="264"/>
      <c r="AX735" s="264"/>
      <c r="AY735" s="264"/>
      <c r="AZ735" s="264"/>
      <c r="BA735" s="264"/>
      <c r="BB735" s="264"/>
      <c r="BC735" s="264"/>
    </row>
    <row r="736" ht="14.25" customHeight="1">
      <c r="AE736" s="264"/>
      <c r="AF736" s="264"/>
      <c r="AG736" s="264"/>
      <c r="AH736" s="264"/>
      <c r="AI736" s="264"/>
      <c r="AJ736" s="264"/>
      <c r="AK736" s="264"/>
      <c r="AL736" s="264"/>
      <c r="AM736" s="264"/>
      <c r="AN736" s="264"/>
      <c r="AO736" s="264"/>
      <c r="AP736" s="264"/>
      <c r="AQ736" s="264"/>
      <c r="AR736" s="264"/>
      <c r="AS736" s="264"/>
      <c r="AT736" s="264"/>
      <c r="AU736" s="264"/>
      <c r="AV736" s="264"/>
      <c r="AW736" s="264"/>
      <c r="AX736" s="264"/>
      <c r="AY736" s="264"/>
      <c r="AZ736" s="264"/>
      <c r="BA736" s="264"/>
      <c r="BB736" s="264"/>
      <c r="BC736" s="264"/>
    </row>
    <row r="737" ht="14.25" customHeight="1">
      <c r="AE737" s="264"/>
      <c r="AF737" s="264"/>
      <c r="AG737" s="264"/>
      <c r="AH737" s="264"/>
      <c r="AI737" s="264"/>
      <c r="AJ737" s="264"/>
      <c r="AK737" s="264"/>
      <c r="AL737" s="264"/>
      <c r="AM737" s="264"/>
      <c r="AN737" s="264"/>
      <c r="AO737" s="264"/>
      <c r="AP737" s="264"/>
      <c r="AQ737" s="264"/>
      <c r="AR737" s="264"/>
      <c r="AS737" s="264"/>
      <c r="AT737" s="264"/>
      <c r="AU737" s="264"/>
      <c r="AV737" s="264"/>
      <c r="AW737" s="264"/>
      <c r="AX737" s="264"/>
      <c r="AY737" s="264"/>
      <c r="AZ737" s="264"/>
      <c r="BA737" s="264"/>
      <c r="BB737" s="264"/>
      <c r="BC737" s="264"/>
    </row>
    <row r="738" ht="14.25" customHeight="1">
      <c r="AE738" s="264"/>
      <c r="AF738" s="264"/>
      <c r="AG738" s="264"/>
      <c r="AH738" s="264"/>
      <c r="AI738" s="264"/>
      <c r="AJ738" s="264"/>
      <c r="AK738" s="264"/>
      <c r="AL738" s="264"/>
      <c r="AM738" s="264"/>
      <c r="AN738" s="264"/>
      <c r="AO738" s="264"/>
      <c r="AP738" s="264"/>
      <c r="AQ738" s="264"/>
      <c r="AR738" s="264"/>
      <c r="AS738" s="264"/>
      <c r="AT738" s="264"/>
      <c r="AU738" s="264"/>
      <c r="AV738" s="264"/>
      <c r="AW738" s="264"/>
      <c r="AX738" s="264"/>
      <c r="AY738" s="264"/>
      <c r="AZ738" s="264"/>
      <c r="BA738" s="264"/>
      <c r="BB738" s="264"/>
      <c r="BC738" s="264"/>
    </row>
    <row r="739" ht="14.25" customHeight="1">
      <c r="AE739" s="264"/>
      <c r="AF739" s="264"/>
      <c r="AG739" s="264"/>
      <c r="AH739" s="264"/>
      <c r="AI739" s="264"/>
      <c r="AJ739" s="264"/>
      <c r="AK739" s="264"/>
      <c r="AL739" s="264"/>
      <c r="AM739" s="264"/>
      <c r="AN739" s="264"/>
      <c r="AO739" s="264"/>
      <c r="AP739" s="264"/>
      <c r="AQ739" s="264"/>
      <c r="AR739" s="264"/>
      <c r="AS739" s="264"/>
      <c r="AT739" s="264"/>
      <c r="AU739" s="264"/>
      <c r="AV739" s="264"/>
      <c r="AW739" s="264"/>
      <c r="AX739" s="264"/>
      <c r="AY739" s="264"/>
      <c r="AZ739" s="264"/>
      <c r="BA739" s="264"/>
      <c r="BB739" s="264"/>
      <c r="BC739" s="264"/>
    </row>
    <row r="740" ht="14.25" customHeight="1">
      <c r="AE740" s="264"/>
      <c r="AF740" s="264"/>
      <c r="AG740" s="264"/>
      <c r="AH740" s="264"/>
      <c r="AI740" s="264"/>
      <c r="AJ740" s="264"/>
      <c r="AK740" s="264"/>
      <c r="AL740" s="264"/>
      <c r="AM740" s="264"/>
      <c r="AN740" s="264"/>
      <c r="AO740" s="264"/>
      <c r="AP740" s="264"/>
      <c r="AQ740" s="264"/>
      <c r="AR740" s="264"/>
      <c r="AS740" s="264"/>
      <c r="AT740" s="264"/>
      <c r="AU740" s="264"/>
      <c r="AV740" s="264"/>
      <c r="AW740" s="264"/>
      <c r="AX740" s="264"/>
      <c r="AY740" s="264"/>
      <c r="AZ740" s="264"/>
      <c r="BA740" s="264"/>
      <c r="BB740" s="264"/>
      <c r="BC740" s="264"/>
    </row>
    <row r="741" ht="14.25" customHeight="1">
      <c r="AE741" s="264"/>
      <c r="AF741" s="264"/>
      <c r="AG741" s="264"/>
      <c r="AH741" s="264"/>
      <c r="AI741" s="264"/>
      <c r="AJ741" s="264"/>
      <c r="AK741" s="264"/>
      <c r="AL741" s="264"/>
      <c r="AM741" s="264"/>
      <c r="AN741" s="264"/>
      <c r="AO741" s="264"/>
      <c r="AP741" s="264"/>
      <c r="AQ741" s="264"/>
      <c r="AR741" s="264"/>
      <c r="AS741" s="264"/>
      <c r="AT741" s="264"/>
      <c r="AU741" s="264"/>
      <c r="AV741" s="264"/>
      <c r="AW741" s="264"/>
      <c r="AX741" s="264"/>
      <c r="AY741" s="264"/>
      <c r="AZ741" s="264"/>
      <c r="BA741" s="264"/>
      <c r="BB741" s="264"/>
      <c r="BC741" s="264"/>
    </row>
    <row r="742" ht="14.25" customHeight="1">
      <c r="AE742" s="264"/>
      <c r="AF742" s="264"/>
      <c r="AG742" s="264"/>
      <c r="AH742" s="264"/>
      <c r="AI742" s="264"/>
      <c r="AJ742" s="264"/>
      <c r="AK742" s="264"/>
      <c r="AL742" s="264"/>
      <c r="AM742" s="264"/>
      <c r="AN742" s="264"/>
      <c r="AO742" s="264"/>
      <c r="AP742" s="264"/>
      <c r="AQ742" s="264"/>
      <c r="AR742" s="264"/>
      <c r="AS742" s="264"/>
      <c r="AT742" s="264"/>
      <c r="AU742" s="264"/>
      <c r="AV742" s="264"/>
      <c r="AW742" s="264"/>
      <c r="AX742" s="264"/>
      <c r="AY742" s="264"/>
      <c r="AZ742" s="264"/>
      <c r="BA742" s="264"/>
      <c r="BB742" s="264"/>
      <c r="BC742" s="264"/>
    </row>
    <row r="743" ht="14.25" customHeight="1">
      <c r="AE743" s="264"/>
      <c r="AF743" s="264"/>
      <c r="AG743" s="264"/>
      <c r="AH743" s="264"/>
      <c r="AI743" s="264"/>
      <c r="AJ743" s="264"/>
      <c r="AK743" s="264"/>
      <c r="AL743" s="264"/>
      <c r="AM743" s="264"/>
      <c r="AN743" s="264"/>
      <c r="AO743" s="264"/>
      <c r="AP743" s="264"/>
      <c r="AQ743" s="264"/>
      <c r="AR743" s="264"/>
      <c r="AS743" s="264"/>
      <c r="AT743" s="264"/>
      <c r="AU743" s="264"/>
      <c r="AV743" s="264"/>
      <c r="AW743" s="264"/>
      <c r="AX743" s="264"/>
      <c r="AY743" s="264"/>
      <c r="AZ743" s="264"/>
      <c r="BA743" s="264"/>
      <c r="BB743" s="264"/>
      <c r="BC743" s="264"/>
    </row>
    <row r="744" ht="14.25" customHeight="1">
      <c r="AE744" s="264"/>
      <c r="AF744" s="264"/>
      <c r="AG744" s="264"/>
      <c r="AH744" s="264"/>
      <c r="AI744" s="264"/>
      <c r="AJ744" s="264"/>
      <c r="AK744" s="264"/>
      <c r="AL744" s="264"/>
      <c r="AM744" s="264"/>
      <c r="AN744" s="264"/>
      <c r="AO744" s="264"/>
      <c r="AP744" s="264"/>
      <c r="AQ744" s="264"/>
      <c r="AR744" s="264"/>
      <c r="AS744" s="264"/>
      <c r="AT744" s="264"/>
      <c r="AU744" s="264"/>
      <c r="AV744" s="264"/>
      <c r="AW744" s="264"/>
      <c r="AX744" s="264"/>
      <c r="AY744" s="264"/>
      <c r="AZ744" s="264"/>
      <c r="BA744" s="264"/>
      <c r="BB744" s="264"/>
      <c r="BC744" s="264"/>
    </row>
    <row r="745" ht="14.25" customHeight="1">
      <c r="AE745" s="264"/>
      <c r="AF745" s="264"/>
      <c r="AG745" s="264"/>
      <c r="AH745" s="264"/>
      <c r="AI745" s="264"/>
      <c r="AJ745" s="264"/>
      <c r="AK745" s="264"/>
      <c r="AL745" s="264"/>
      <c r="AM745" s="264"/>
      <c r="AN745" s="264"/>
      <c r="AO745" s="264"/>
      <c r="AP745" s="264"/>
      <c r="AQ745" s="264"/>
      <c r="AR745" s="264"/>
      <c r="AS745" s="264"/>
      <c r="AT745" s="264"/>
      <c r="AU745" s="264"/>
      <c r="AV745" s="264"/>
      <c r="AW745" s="264"/>
      <c r="AX745" s="264"/>
      <c r="AY745" s="264"/>
      <c r="AZ745" s="264"/>
      <c r="BA745" s="264"/>
      <c r="BB745" s="264"/>
      <c r="BC745" s="264"/>
    </row>
    <row r="746" ht="14.25" customHeight="1">
      <c r="AE746" s="264"/>
      <c r="AF746" s="264"/>
      <c r="AG746" s="264"/>
      <c r="AH746" s="264"/>
      <c r="AI746" s="264"/>
      <c r="AJ746" s="264"/>
      <c r="AK746" s="264"/>
      <c r="AL746" s="264"/>
      <c r="AM746" s="264"/>
      <c r="AN746" s="264"/>
      <c r="AO746" s="264"/>
      <c r="AP746" s="264"/>
      <c r="AQ746" s="264"/>
      <c r="AR746" s="264"/>
      <c r="AS746" s="264"/>
      <c r="AT746" s="264"/>
      <c r="AU746" s="264"/>
      <c r="AV746" s="264"/>
      <c r="AW746" s="264"/>
      <c r="AX746" s="264"/>
      <c r="AY746" s="264"/>
      <c r="AZ746" s="264"/>
      <c r="BA746" s="264"/>
      <c r="BB746" s="264"/>
      <c r="BC746" s="264"/>
    </row>
    <row r="747" ht="14.25" customHeight="1">
      <c r="AE747" s="264"/>
      <c r="AF747" s="264"/>
      <c r="AG747" s="264"/>
      <c r="AH747" s="264"/>
      <c r="AI747" s="264"/>
      <c r="AJ747" s="264"/>
      <c r="AK747" s="264"/>
      <c r="AL747" s="264"/>
      <c r="AM747" s="264"/>
      <c r="AN747" s="264"/>
      <c r="AO747" s="264"/>
      <c r="AP747" s="264"/>
      <c r="AQ747" s="264"/>
      <c r="AR747" s="264"/>
      <c r="AS747" s="264"/>
      <c r="AT747" s="264"/>
      <c r="AU747" s="264"/>
      <c r="AV747" s="264"/>
      <c r="AW747" s="264"/>
      <c r="AX747" s="264"/>
      <c r="AY747" s="264"/>
      <c r="AZ747" s="264"/>
      <c r="BA747" s="264"/>
      <c r="BB747" s="264"/>
      <c r="BC747" s="264"/>
    </row>
    <row r="748" ht="14.25" customHeight="1">
      <c r="AE748" s="264"/>
      <c r="AF748" s="264"/>
      <c r="AG748" s="264"/>
      <c r="AH748" s="264"/>
      <c r="AI748" s="264"/>
      <c r="AJ748" s="264"/>
      <c r="AK748" s="264"/>
      <c r="AL748" s="264"/>
      <c r="AM748" s="264"/>
      <c r="AN748" s="264"/>
      <c r="AO748" s="264"/>
      <c r="AP748" s="264"/>
      <c r="AQ748" s="264"/>
      <c r="AR748" s="264"/>
      <c r="AS748" s="264"/>
      <c r="AT748" s="264"/>
      <c r="AU748" s="264"/>
      <c r="AV748" s="264"/>
      <c r="AW748" s="264"/>
      <c r="AX748" s="264"/>
      <c r="AY748" s="264"/>
      <c r="AZ748" s="264"/>
      <c r="BA748" s="264"/>
      <c r="BB748" s="264"/>
      <c r="BC748" s="264"/>
    </row>
    <row r="749" ht="14.25" customHeight="1">
      <c r="AE749" s="264"/>
      <c r="AF749" s="264"/>
      <c r="AG749" s="264"/>
      <c r="AH749" s="264"/>
      <c r="AI749" s="264"/>
      <c r="AJ749" s="264"/>
      <c r="AK749" s="264"/>
      <c r="AL749" s="264"/>
      <c r="AM749" s="264"/>
      <c r="AN749" s="264"/>
      <c r="AO749" s="264"/>
      <c r="AP749" s="264"/>
      <c r="AQ749" s="264"/>
      <c r="AR749" s="264"/>
      <c r="AS749" s="264"/>
      <c r="AT749" s="264"/>
      <c r="AU749" s="264"/>
      <c r="AV749" s="264"/>
      <c r="AW749" s="264"/>
      <c r="AX749" s="264"/>
      <c r="AY749" s="264"/>
      <c r="AZ749" s="264"/>
      <c r="BA749" s="264"/>
      <c r="BB749" s="264"/>
      <c r="BC749" s="264"/>
    </row>
    <row r="750" ht="14.25" customHeight="1">
      <c r="AE750" s="264"/>
      <c r="AF750" s="264"/>
      <c r="AG750" s="264"/>
      <c r="AH750" s="264"/>
      <c r="AI750" s="264"/>
      <c r="AJ750" s="264"/>
      <c r="AK750" s="264"/>
      <c r="AL750" s="264"/>
      <c r="AM750" s="264"/>
      <c r="AN750" s="264"/>
      <c r="AO750" s="264"/>
      <c r="AP750" s="264"/>
      <c r="AQ750" s="264"/>
      <c r="AR750" s="264"/>
      <c r="AS750" s="264"/>
      <c r="AT750" s="264"/>
      <c r="AU750" s="264"/>
      <c r="AV750" s="264"/>
      <c r="AW750" s="264"/>
      <c r="AX750" s="264"/>
      <c r="AY750" s="264"/>
      <c r="AZ750" s="264"/>
      <c r="BA750" s="264"/>
      <c r="BB750" s="264"/>
      <c r="BC750" s="264"/>
    </row>
    <row r="751" ht="14.25" customHeight="1">
      <c r="AE751" s="264"/>
      <c r="AF751" s="264"/>
      <c r="AG751" s="264"/>
      <c r="AH751" s="264"/>
      <c r="AI751" s="264"/>
      <c r="AJ751" s="264"/>
      <c r="AK751" s="264"/>
      <c r="AL751" s="264"/>
      <c r="AM751" s="264"/>
      <c r="AN751" s="264"/>
      <c r="AO751" s="264"/>
      <c r="AP751" s="264"/>
      <c r="AQ751" s="264"/>
      <c r="AR751" s="264"/>
      <c r="AS751" s="264"/>
      <c r="AT751" s="264"/>
      <c r="AU751" s="264"/>
      <c r="AV751" s="264"/>
      <c r="AW751" s="264"/>
      <c r="AX751" s="264"/>
      <c r="AY751" s="264"/>
      <c r="AZ751" s="264"/>
      <c r="BA751" s="264"/>
      <c r="BB751" s="264"/>
      <c r="BC751" s="264"/>
    </row>
    <row r="752" ht="14.25" customHeight="1">
      <c r="AE752" s="264"/>
      <c r="AF752" s="264"/>
      <c r="AG752" s="264"/>
      <c r="AH752" s="264"/>
      <c r="AI752" s="264"/>
      <c r="AJ752" s="264"/>
      <c r="AK752" s="264"/>
      <c r="AL752" s="264"/>
      <c r="AM752" s="264"/>
      <c r="AN752" s="264"/>
      <c r="AO752" s="264"/>
      <c r="AP752" s="264"/>
      <c r="AQ752" s="264"/>
      <c r="AR752" s="264"/>
      <c r="AS752" s="264"/>
      <c r="AT752" s="264"/>
      <c r="AU752" s="264"/>
      <c r="AV752" s="264"/>
      <c r="AW752" s="264"/>
      <c r="AX752" s="264"/>
      <c r="AY752" s="264"/>
      <c r="AZ752" s="264"/>
      <c r="BA752" s="264"/>
      <c r="BB752" s="264"/>
      <c r="BC752" s="264"/>
    </row>
    <row r="753" ht="14.25" customHeight="1">
      <c r="AE753" s="264"/>
      <c r="AF753" s="264"/>
      <c r="AG753" s="264"/>
      <c r="AH753" s="264"/>
      <c r="AI753" s="264"/>
      <c r="AJ753" s="264"/>
      <c r="AK753" s="264"/>
      <c r="AL753" s="264"/>
      <c r="AM753" s="264"/>
      <c r="AN753" s="264"/>
      <c r="AO753" s="264"/>
      <c r="AP753" s="264"/>
      <c r="AQ753" s="264"/>
      <c r="AR753" s="264"/>
      <c r="AS753" s="264"/>
      <c r="AT753" s="264"/>
      <c r="AU753" s="264"/>
      <c r="AV753" s="264"/>
      <c r="AW753" s="264"/>
      <c r="AX753" s="264"/>
      <c r="AY753" s="264"/>
      <c r="AZ753" s="264"/>
      <c r="BA753" s="264"/>
      <c r="BB753" s="264"/>
      <c r="BC753" s="264"/>
    </row>
    <row r="754" ht="14.25" customHeight="1">
      <c r="AE754" s="264"/>
      <c r="AF754" s="264"/>
      <c r="AG754" s="264"/>
      <c r="AH754" s="264"/>
      <c r="AI754" s="264"/>
      <c r="AJ754" s="264"/>
      <c r="AK754" s="264"/>
      <c r="AL754" s="264"/>
      <c r="AM754" s="264"/>
      <c r="AN754" s="264"/>
      <c r="AO754" s="264"/>
      <c r="AP754" s="264"/>
      <c r="AQ754" s="264"/>
      <c r="AR754" s="264"/>
      <c r="AS754" s="264"/>
      <c r="AT754" s="264"/>
      <c r="AU754" s="264"/>
      <c r="AV754" s="264"/>
      <c r="AW754" s="264"/>
      <c r="AX754" s="264"/>
      <c r="AY754" s="264"/>
      <c r="AZ754" s="264"/>
      <c r="BA754" s="264"/>
      <c r="BB754" s="264"/>
      <c r="BC754" s="264"/>
    </row>
    <row r="755" ht="14.25" customHeight="1">
      <c r="AE755" s="264"/>
      <c r="AF755" s="264"/>
      <c r="AG755" s="264"/>
      <c r="AH755" s="264"/>
      <c r="AI755" s="264"/>
      <c r="AJ755" s="264"/>
      <c r="AK755" s="264"/>
      <c r="AL755" s="264"/>
      <c r="AM755" s="264"/>
      <c r="AN755" s="264"/>
      <c r="AO755" s="264"/>
      <c r="AP755" s="264"/>
      <c r="AQ755" s="264"/>
      <c r="AR755" s="264"/>
      <c r="AS755" s="264"/>
      <c r="AT755" s="264"/>
      <c r="AU755" s="264"/>
      <c r="AV755" s="264"/>
      <c r="AW755" s="264"/>
      <c r="AX755" s="264"/>
      <c r="AY755" s="264"/>
      <c r="AZ755" s="264"/>
      <c r="BA755" s="264"/>
      <c r="BB755" s="264"/>
      <c r="BC755" s="264"/>
    </row>
    <row r="756" ht="14.25" customHeight="1">
      <c r="AE756" s="264"/>
      <c r="AF756" s="264"/>
      <c r="AG756" s="264"/>
      <c r="AH756" s="264"/>
      <c r="AI756" s="264"/>
      <c r="AJ756" s="264"/>
      <c r="AK756" s="264"/>
      <c r="AL756" s="264"/>
      <c r="AM756" s="264"/>
      <c r="AN756" s="264"/>
      <c r="AO756" s="264"/>
      <c r="AP756" s="264"/>
      <c r="AQ756" s="264"/>
      <c r="AR756" s="264"/>
      <c r="AS756" s="264"/>
      <c r="AT756" s="264"/>
      <c r="AU756" s="264"/>
      <c r="AV756" s="264"/>
      <c r="AW756" s="264"/>
      <c r="AX756" s="264"/>
      <c r="AY756" s="264"/>
      <c r="AZ756" s="264"/>
      <c r="BA756" s="264"/>
      <c r="BB756" s="264"/>
      <c r="BC756" s="264"/>
    </row>
    <row r="757" ht="14.25" customHeight="1">
      <c r="AE757" s="264"/>
      <c r="AF757" s="264"/>
      <c r="AG757" s="264"/>
      <c r="AH757" s="264"/>
      <c r="AI757" s="264"/>
      <c r="AJ757" s="264"/>
      <c r="AK757" s="264"/>
      <c r="AL757" s="264"/>
      <c r="AM757" s="264"/>
      <c r="AN757" s="264"/>
      <c r="AO757" s="264"/>
      <c r="AP757" s="264"/>
      <c r="AQ757" s="264"/>
      <c r="AR757" s="264"/>
      <c r="AS757" s="264"/>
      <c r="AT757" s="264"/>
      <c r="AU757" s="264"/>
      <c r="AV757" s="264"/>
      <c r="AW757" s="264"/>
      <c r="AX757" s="264"/>
      <c r="AY757" s="264"/>
      <c r="AZ757" s="264"/>
      <c r="BA757" s="264"/>
      <c r="BB757" s="264"/>
      <c r="BC757" s="264"/>
    </row>
    <row r="758" ht="14.25" customHeight="1">
      <c r="AE758" s="264"/>
      <c r="AF758" s="264"/>
      <c r="AG758" s="264"/>
      <c r="AH758" s="264"/>
      <c r="AI758" s="264"/>
      <c r="AJ758" s="264"/>
      <c r="AK758" s="264"/>
      <c r="AL758" s="264"/>
      <c r="AM758" s="264"/>
      <c r="AN758" s="264"/>
      <c r="AO758" s="264"/>
      <c r="AP758" s="264"/>
      <c r="AQ758" s="264"/>
      <c r="AR758" s="264"/>
      <c r="AS758" s="264"/>
      <c r="AT758" s="264"/>
      <c r="AU758" s="264"/>
      <c r="AV758" s="264"/>
      <c r="AW758" s="264"/>
      <c r="AX758" s="264"/>
      <c r="AY758" s="264"/>
      <c r="AZ758" s="264"/>
      <c r="BA758" s="264"/>
      <c r="BB758" s="264"/>
      <c r="BC758" s="264"/>
    </row>
    <row r="759" ht="14.25" customHeight="1">
      <c r="AE759" s="264"/>
      <c r="AF759" s="264"/>
      <c r="AG759" s="264"/>
      <c r="AH759" s="264"/>
      <c r="AI759" s="264"/>
      <c r="AJ759" s="264"/>
      <c r="AK759" s="264"/>
      <c r="AL759" s="264"/>
      <c r="AM759" s="264"/>
      <c r="AN759" s="264"/>
      <c r="AO759" s="264"/>
      <c r="AP759" s="264"/>
      <c r="AQ759" s="264"/>
      <c r="AR759" s="264"/>
      <c r="AS759" s="264"/>
      <c r="AT759" s="264"/>
      <c r="AU759" s="264"/>
      <c r="AV759" s="264"/>
      <c r="AW759" s="264"/>
      <c r="AX759" s="264"/>
      <c r="AY759" s="264"/>
      <c r="AZ759" s="264"/>
      <c r="BA759" s="264"/>
      <c r="BB759" s="264"/>
      <c r="BC759" s="264"/>
    </row>
    <row r="760" ht="14.25" customHeight="1">
      <c r="AE760" s="264"/>
      <c r="AF760" s="264"/>
      <c r="AG760" s="264"/>
      <c r="AH760" s="264"/>
      <c r="AI760" s="264"/>
      <c r="AJ760" s="264"/>
      <c r="AK760" s="264"/>
      <c r="AL760" s="264"/>
      <c r="AM760" s="264"/>
      <c r="AN760" s="264"/>
      <c r="AO760" s="264"/>
      <c r="AP760" s="264"/>
      <c r="AQ760" s="264"/>
      <c r="AR760" s="264"/>
      <c r="AS760" s="264"/>
      <c r="AT760" s="264"/>
      <c r="AU760" s="264"/>
      <c r="AV760" s="264"/>
      <c r="AW760" s="264"/>
      <c r="AX760" s="264"/>
      <c r="AY760" s="264"/>
      <c r="AZ760" s="264"/>
      <c r="BA760" s="264"/>
      <c r="BB760" s="264"/>
      <c r="BC760" s="264"/>
    </row>
    <row r="761" ht="14.25" customHeight="1">
      <c r="AE761" s="264"/>
      <c r="AF761" s="264"/>
      <c r="AG761" s="264"/>
      <c r="AH761" s="264"/>
      <c r="AI761" s="264"/>
      <c r="AJ761" s="264"/>
      <c r="AK761" s="264"/>
      <c r="AL761" s="264"/>
      <c r="AM761" s="264"/>
      <c r="AN761" s="264"/>
      <c r="AO761" s="264"/>
      <c r="AP761" s="264"/>
      <c r="AQ761" s="264"/>
      <c r="AR761" s="264"/>
      <c r="AS761" s="264"/>
      <c r="AT761" s="264"/>
      <c r="AU761" s="264"/>
      <c r="AV761" s="264"/>
      <c r="AW761" s="264"/>
      <c r="AX761" s="264"/>
      <c r="AY761" s="264"/>
      <c r="AZ761" s="264"/>
      <c r="BA761" s="264"/>
      <c r="BB761" s="264"/>
      <c r="BC761" s="264"/>
    </row>
    <row r="762" ht="14.25" customHeight="1">
      <c r="AE762" s="264"/>
      <c r="AF762" s="264"/>
      <c r="AG762" s="264"/>
      <c r="AH762" s="264"/>
      <c r="AI762" s="264"/>
      <c r="AJ762" s="264"/>
      <c r="AK762" s="264"/>
      <c r="AL762" s="264"/>
      <c r="AM762" s="264"/>
      <c r="AN762" s="264"/>
      <c r="AO762" s="264"/>
      <c r="AP762" s="264"/>
      <c r="AQ762" s="264"/>
      <c r="AR762" s="264"/>
      <c r="AS762" s="264"/>
      <c r="AT762" s="264"/>
      <c r="AU762" s="264"/>
      <c r="AV762" s="264"/>
      <c r="AW762" s="264"/>
      <c r="AX762" s="264"/>
      <c r="AY762" s="264"/>
      <c r="AZ762" s="264"/>
      <c r="BA762" s="264"/>
      <c r="BB762" s="264"/>
      <c r="BC762" s="264"/>
    </row>
    <row r="763" ht="14.25" customHeight="1">
      <c r="AE763" s="264"/>
      <c r="AF763" s="264"/>
      <c r="AG763" s="264"/>
      <c r="AH763" s="264"/>
      <c r="AI763" s="264"/>
      <c r="AJ763" s="264"/>
      <c r="AK763" s="264"/>
      <c r="AL763" s="264"/>
      <c r="AM763" s="264"/>
      <c r="AN763" s="264"/>
      <c r="AO763" s="264"/>
      <c r="AP763" s="264"/>
      <c r="AQ763" s="264"/>
      <c r="AR763" s="264"/>
      <c r="AS763" s="264"/>
      <c r="AT763" s="264"/>
      <c r="AU763" s="264"/>
      <c r="AV763" s="264"/>
      <c r="AW763" s="264"/>
      <c r="AX763" s="264"/>
      <c r="AY763" s="264"/>
      <c r="AZ763" s="264"/>
      <c r="BA763" s="264"/>
      <c r="BB763" s="264"/>
      <c r="BC763" s="264"/>
    </row>
    <row r="764" ht="14.25" customHeight="1">
      <c r="AE764" s="264"/>
      <c r="AF764" s="264"/>
      <c r="AG764" s="264"/>
      <c r="AH764" s="264"/>
      <c r="AI764" s="264"/>
      <c r="AJ764" s="264"/>
      <c r="AK764" s="264"/>
      <c r="AL764" s="264"/>
      <c r="AM764" s="264"/>
      <c r="AN764" s="264"/>
      <c r="AO764" s="264"/>
      <c r="AP764" s="264"/>
      <c r="AQ764" s="264"/>
      <c r="AR764" s="264"/>
      <c r="AS764" s="264"/>
      <c r="AT764" s="264"/>
      <c r="AU764" s="264"/>
      <c r="AV764" s="264"/>
      <c r="AW764" s="264"/>
      <c r="AX764" s="264"/>
      <c r="AY764" s="264"/>
      <c r="AZ764" s="264"/>
      <c r="BA764" s="264"/>
      <c r="BB764" s="264"/>
      <c r="BC764" s="264"/>
    </row>
    <row r="765" ht="14.25" customHeight="1">
      <c r="AE765" s="264"/>
      <c r="AF765" s="264"/>
      <c r="AG765" s="264"/>
      <c r="AH765" s="264"/>
      <c r="AI765" s="264"/>
      <c r="AJ765" s="264"/>
      <c r="AK765" s="264"/>
      <c r="AL765" s="264"/>
      <c r="AM765" s="264"/>
      <c r="AN765" s="264"/>
      <c r="AO765" s="264"/>
      <c r="AP765" s="264"/>
      <c r="AQ765" s="264"/>
      <c r="AR765" s="264"/>
      <c r="AS765" s="264"/>
      <c r="AT765" s="264"/>
      <c r="AU765" s="264"/>
      <c r="AV765" s="264"/>
      <c r="AW765" s="264"/>
      <c r="AX765" s="264"/>
      <c r="AY765" s="264"/>
      <c r="AZ765" s="264"/>
      <c r="BA765" s="264"/>
      <c r="BB765" s="264"/>
      <c r="BC765" s="264"/>
    </row>
    <row r="766" ht="14.25" customHeight="1">
      <c r="AE766" s="264"/>
      <c r="AF766" s="264"/>
      <c r="AG766" s="264"/>
      <c r="AH766" s="264"/>
      <c r="AI766" s="264"/>
      <c r="AJ766" s="264"/>
      <c r="AK766" s="264"/>
      <c r="AL766" s="264"/>
      <c r="AM766" s="264"/>
      <c r="AN766" s="264"/>
      <c r="AO766" s="264"/>
      <c r="AP766" s="264"/>
      <c r="AQ766" s="264"/>
      <c r="AR766" s="264"/>
      <c r="AS766" s="264"/>
      <c r="AT766" s="264"/>
      <c r="AU766" s="264"/>
      <c r="AV766" s="264"/>
      <c r="AW766" s="264"/>
      <c r="AX766" s="264"/>
      <c r="AY766" s="264"/>
      <c r="AZ766" s="264"/>
      <c r="BA766" s="264"/>
      <c r="BB766" s="264"/>
      <c r="BC766" s="264"/>
    </row>
    <row r="767" ht="14.25" customHeight="1">
      <c r="AE767" s="264"/>
      <c r="AF767" s="264"/>
      <c r="AG767" s="264"/>
      <c r="AH767" s="264"/>
      <c r="AI767" s="264"/>
      <c r="AJ767" s="264"/>
      <c r="AK767" s="264"/>
      <c r="AL767" s="264"/>
      <c r="AM767" s="264"/>
      <c r="AN767" s="264"/>
      <c r="AO767" s="264"/>
      <c r="AP767" s="264"/>
      <c r="AQ767" s="264"/>
      <c r="AR767" s="264"/>
      <c r="AS767" s="264"/>
      <c r="AT767" s="264"/>
      <c r="AU767" s="264"/>
      <c r="AV767" s="264"/>
      <c r="AW767" s="264"/>
      <c r="AX767" s="264"/>
      <c r="AY767" s="264"/>
      <c r="AZ767" s="264"/>
      <c r="BA767" s="264"/>
      <c r="BB767" s="264"/>
      <c r="BC767" s="264"/>
    </row>
    <row r="768" ht="14.25" customHeight="1">
      <c r="AE768" s="264"/>
      <c r="AF768" s="264"/>
      <c r="AG768" s="264"/>
      <c r="AH768" s="264"/>
      <c r="AI768" s="264"/>
      <c r="AJ768" s="264"/>
      <c r="AK768" s="264"/>
      <c r="AL768" s="264"/>
      <c r="AM768" s="264"/>
      <c r="AN768" s="264"/>
      <c r="AO768" s="264"/>
      <c r="AP768" s="264"/>
      <c r="AQ768" s="264"/>
      <c r="AR768" s="264"/>
      <c r="AS768" s="264"/>
      <c r="AT768" s="264"/>
      <c r="AU768" s="264"/>
      <c r="AV768" s="264"/>
      <c r="AW768" s="264"/>
      <c r="AX768" s="264"/>
      <c r="AY768" s="264"/>
      <c r="AZ768" s="264"/>
      <c r="BA768" s="264"/>
      <c r="BB768" s="264"/>
      <c r="BC768" s="264"/>
    </row>
    <row r="769" ht="14.25" customHeight="1">
      <c r="AE769" s="264"/>
      <c r="AF769" s="264"/>
      <c r="AG769" s="264"/>
      <c r="AH769" s="264"/>
      <c r="AI769" s="264"/>
      <c r="AJ769" s="264"/>
      <c r="AK769" s="264"/>
      <c r="AL769" s="264"/>
      <c r="AM769" s="264"/>
      <c r="AN769" s="264"/>
      <c r="AO769" s="264"/>
      <c r="AP769" s="264"/>
      <c r="AQ769" s="264"/>
      <c r="AR769" s="264"/>
      <c r="AS769" s="264"/>
      <c r="AT769" s="264"/>
      <c r="AU769" s="264"/>
      <c r="AV769" s="264"/>
      <c r="AW769" s="264"/>
      <c r="AX769" s="264"/>
      <c r="AY769" s="264"/>
      <c r="AZ769" s="264"/>
      <c r="BA769" s="264"/>
      <c r="BB769" s="264"/>
      <c r="BC769" s="264"/>
    </row>
    <row r="770" ht="14.25" customHeight="1">
      <c r="AE770" s="264"/>
      <c r="AF770" s="264"/>
      <c r="AG770" s="264"/>
      <c r="AH770" s="264"/>
      <c r="AI770" s="264"/>
      <c r="AJ770" s="264"/>
      <c r="AK770" s="264"/>
      <c r="AL770" s="264"/>
      <c r="AM770" s="264"/>
      <c r="AN770" s="264"/>
      <c r="AO770" s="264"/>
      <c r="AP770" s="264"/>
      <c r="AQ770" s="264"/>
      <c r="AR770" s="264"/>
      <c r="AS770" s="264"/>
      <c r="AT770" s="264"/>
      <c r="AU770" s="264"/>
      <c r="AV770" s="264"/>
      <c r="AW770" s="264"/>
      <c r="AX770" s="264"/>
      <c r="AY770" s="264"/>
      <c r="AZ770" s="264"/>
      <c r="BA770" s="264"/>
      <c r="BB770" s="264"/>
      <c r="BC770" s="264"/>
    </row>
    <row r="771" ht="14.25" customHeight="1">
      <c r="AE771" s="264"/>
      <c r="AF771" s="264"/>
      <c r="AG771" s="264"/>
      <c r="AH771" s="264"/>
      <c r="AI771" s="264"/>
      <c r="AJ771" s="264"/>
      <c r="AK771" s="264"/>
      <c r="AL771" s="264"/>
      <c r="AM771" s="264"/>
      <c r="AN771" s="264"/>
      <c r="AO771" s="264"/>
      <c r="AP771" s="264"/>
      <c r="AQ771" s="264"/>
      <c r="AR771" s="264"/>
      <c r="AS771" s="264"/>
      <c r="AT771" s="264"/>
      <c r="AU771" s="264"/>
      <c r="AV771" s="264"/>
      <c r="AW771" s="264"/>
      <c r="AX771" s="264"/>
      <c r="AY771" s="264"/>
      <c r="AZ771" s="264"/>
      <c r="BA771" s="264"/>
      <c r="BB771" s="264"/>
      <c r="BC771" s="264"/>
    </row>
    <row r="772" ht="14.25" customHeight="1">
      <c r="AE772" s="264"/>
      <c r="AF772" s="264"/>
      <c r="AG772" s="264"/>
      <c r="AH772" s="264"/>
      <c r="AI772" s="264"/>
      <c r="AJ772" s="264"/>
      <c r="AK772" s="264"/>
      <c r="AL772" s="264"/>
      <c r="AM772" s="264"/>
      <c r="AN772" s="264"/>
      <c r="AO772" s="264"/>
      <c r="AP772" s="264"/>
      <c r="AQ772" s="264"/>
      <c r="AR772" s="264"/>
      <c r="AS772" s="264"/>
      <c r="AT772" s="264"/>
      <c r="AU772" s="264"/>
      <c r="AV772" s="264"/>
      <c r="AW772" s="264"/>
      <c r="AX772" s="264"/>
      <c r="AY772" s="264"/>
      <c r="AZ772" s="264"/>
      <c r="BA772" s="264"/>
      <c r="BB772" s="264"/>
      <c r="BC772" s="264"/>
    </row>
    <row r="773" ht="14.25" customHeight="1">
      <c r="AE773" s="264"/>
      <c r="AF773" s="264"/>
      <c r="AG773" s="264"/>
      <c r="AH773" s="264"/>
      <c r="AI773" s="264"/>
      <c r="AJ773" s="264"/>
      <c r="AK773" s="264"/>
      <c r="AL773" s="264"/>
      <c r="AM773" s="264"/>
      <c r="AN773" s="264"/>
      <c r="AO773" s="264"/>
      <c r="AP773" s="264"/>
      <c r="AQ773" s="264"/>
      <c r="AR773" s="264"/>
      <c r="AS773" s="264"/>
      <c r="AT773" s="264"/>
      <c r="AU773" s="264"/>
      <c r="AV773" s="264"/>
      <c r="AW773" s="264"/>
      <c r="AX773" s="264"/>
      <c r="AY773" s="264"/>
      <c r="AZ773" s="264"/>
      <c r="BA773" s="264"/>
      <c r="BB773" s="264"/>
      <c r="BC773" s="264"/>
    </row>
    <row r="774" ht="14.25" customHeight="1">
      <c r="AE774" s="264"/>
      <c r="AF774" s="264"/>
      <c r="AG774" s="264"/>
      <c r="AH774" s="264"/>
      <c r="AI774" s="264"/>
      <c r="AJ774" s="264"/>
      <c r="AK774" s="264"/>
      <c r="AL774" s="264"/>
      <c r="AM774" s="264"/>
      <c r="AN774" s="264"/>
      <c r="AO774" s="264"/>
      <c r="AP774" s="264"/>
      <c r="AQ774" s="264"/>
      <c r="AR774" s="264"/>
      <c r="AS774" s="264"/>
      <c r="AT774" s="264"/>
      <c r="AU774" s="264"/>
      <c r="AV774" s="264"/>
      <c r="AW774" s="264"/>
      <c r="AX774" s="264"/>
      <c r="AY774" s="264"/>
      <c r="AZ774" s="264"/>
      <c r="BA774" s="264"/>
      <c r="BB774" s="264"/>
      <c r="BC774" s="264"/>
    </row>
    <row r="775" ht="14.25" customHeight="1">
      <c r="AE775" s="264"/>
      <c r="AF775" s="264"/>
      <c r="AG775" s="264"/>
      <c r="AH775" s="264"/>
      <c r="AI775" s="264"/>
      <c r="AJ775" s="264"/>
      <c r="AK775" s="264"/>
      <c r="AL775" s="264"/>
      <c r="AM775" s="264"/>
      <c r="AN775" s="264"/>
      <c r="AO775" s="264"/>
      <c r="AP775" s="264"/>
      <c r="AQ775" s="264"/>
      <c r="AR775" s="264"/>
      <c r="AS775" s="264"/>
      <c r="AT775" s="264"/>
      <c r="AU775" s="264"/>
      <c r="AV775" s="264"/>
      <c r="AW775" s="264"/>
      <c r="AX775" s="264"/>
      <c r="AY775" s="264"/>
      <c r="AZ775" s="264"/>
      <c r="BA775" s="264"/>
      <c r="BB775" s="264"/>
      <c r="BC775" s="264"/>
    </row>
    <row r="776" ht="14.25" customHeight="1">
      <c r="AE776" s="264"/>
      <c r="AF776" s="264"/>
      <c r="AG776" s="264"/>
      <c r="AH776" s="264"/>
      <c r="AI776" s="264"/>
      <c r="AJ776" s="264"/>
      <c r="AK776" s="264"/>
      <c r="AL776" s="264"/>
      <c r="AM776" s="264"/>
      <c r="AN776" s="264"/>
      <c r="AO776" s="264"/>
      <c r="AP776" s="264"/>
      <c r="AQ776" s="264"/>
      <c r="AR776" s="264"/>
      <c r="AS776" s="264"/>
      <c r="AT776" s="264"/>
      <c r="AU776" s="264"/>
      <c r="AV776" s="264"/>
      <c r="AW776" s="264"/>
      <c r="AX776" s="264"/>
      <c r="AY776" s="264"/>
      <c r="AZ776" s="264"/>
      <c r="BA776" s="264"/>
      <c r="BB776" s="264"/>
      <c r="BC776" s="264"/>
    </row>
    <row r="777" ht="14.25" customHeight="1">
      <c r="AE777" s="264"/>
      <c r="AF777" s="264"/>
      <c r="AG777" s="264"/>
      <c r="AH777" s="264"/>
      <c r="AI777" s="264"/>
      <c r="AJ777" s="264"/>
      <c r="AK777" s="264"/>
      <c r="AL777" s="264"/>
      <c r="AM777" s="264"/>
      <c r="AN777" s="264"/>
      <c r="AO777" s="264"/>
      <c r="AP777" s="264"/>
      <c r="AQ777" s="264"/>
      <c r="AR777" s="264"/>
      <c r="AS777" s="264"/>
      <c r="AT777" s="264"/>
      <c r="AU777" s="264"/>
      <c r="AV777" s="264"/>
      <c r="AW777" s="264"/>
      <c r="AX777" s="264"/>
      <c r="AY777" s="264"/>
      <c r="AZ777" s="264"/>
      <c r="BA777" s="264"/>
      <c r="BB777" s="264"/>
      <c r="BC777" s="264"/>
    </row>
    <row r="778" ht="14.25" customHeight="1">
      <c r="AE778" s="264"/>
      <c r="AF778" s="264"/>
      <c r="AG778" s="264"/>
      <c r="AH778" s="264"/>
      <c r="AI778" s="264"/>
      <c r="AJ778" s="264"/>
      <c r="AK778" s="264"/>
      <c r="AL778" s="264"/>
      <c r="AM778" s="264"/>
      <c r="AN778" s="264"/>
      <c r="AO778" s="264"/>
      <c r="AP778" s="264"/>
      <c r="AQ778" s="264"/>
      <c r="AR778" s="264"/>
      <c r="AS778" s="264"/>
      <c r="AT778" s="264"/>
      <c r="AU778" s="264"/>
      <c r="AV778" s="264"/>
      <c r="AW778" s="264"/>
      <c r="AX778" s="264"/>
      <c r="AY778" s="264"/>
      <c r="AZ778" s="264"/>
      <c r="BA778" s="264"/>
      <c r="BB778" s="264"/>
      <c r="BC778" s="264"/>
    </row>
    <row r="779" ht="14.25" customHeight="1">
      <c r="AE779" s="264"/>
      <c r="AF779" s="264"/>
      <c r="AG779" s="264"/>
      <c r="AH779" s="264"/>
      <c r="AI779" s="264"/>
      <c r="AJ779" s="264"/>
      <c r="AK779" s="264"/>
      <c r="AL779" s="264"/>
      <c r="AM779" s="264"/>
      <c r="AN779" s="264"/>
      <c r="AO779" s="264"/>
      <c r="AP779" s="264"/>
      <c r="AQ779" s="264"/>
      <c r="AR779" s="264"/>
      <c r="AS779" s="264"/>
      <c r="AT779" s="264"/>
      <c r="AU779" s="264"/>
      <c r="AV779" s="264"/>
      <c r="AW779" s="264"/>
      <c r="AX779" s="264"/>
      <c r="AY779" s="264"/>
      <c r="AZ779" s="264"/>
      <c r="BA779" s="264"/>
      <c r="BB779" s="264"/>
      <c r="BC779" s="264"/>
    </row>
    <row r="780" ht="14.25" customHeight="1">
      <c r="AE780" s="264"/>
      <c r="AF780" s="264"/>
      <c r="AG780" s="264"/>
      <c r="AH780" s="264"/>
      <c r="AI780" s="264"/>
      <c r="AJ780" s="264"/>
      <c r="AK780" s="264"/>
      <c r="AL780" s="264"/>
      <c r="AM780" s="264"/>
      <c r="AN780" s="264"/>
      <c r="AO780" s="264"/>
      <c r="AP780" s="264"/>
      <c r="AQ780" s="264"/>
      <c r="AR780" s="264"/>
      <c r="AS780" s="264"/>
      <c r="AT780" s="264"/>
      <c r="AU780" s="264"/>
      <c r="AV780" s="264"/>
      <c r="AW780" s="264"/>
      <c r="AX780" s="264"/>
      <c r="AY780" s="264"/>
      <c r="AZ780" s="264"/>
      <c r="BA780" s="264"/>
      <c r="BB780" s="264"/>
      <c r="BC780" s="264"/>
    </row>
    <row r="781" ht="14.25" customHeight="1">
      <c r="AE781" s="264"/>
      <c r="AF781" s="264"/>
      <c r="AG781" s="264"/>
      <c r="AH781" s="264"/>
      <c r="AI781" s="264"/>
      <c r="AJ781" s="264"/>
      <c r="AK781" s="264"/>
      <c r="AL781" s="264"/>
      <c r="AM781" s="264"/>
      <c r="AN781" s="264"/>
      <c r="AO781" s="264"/>
      <c r="AP781" s="264"/>
      <c r="AQ781" s="264"/>
      <c r="AR781" s="264"/>
      <c r="AS781" s="264"/>
      <c r="AT781" s="264"/>
      <c r="AU781" s="264"/>
      <c r="AV781" s="264"/>
      <c r="AW781" s="264"/>
      <c r="AX781" s="264"/>
      <c r="AY781" s="264"/>
      <c r="AZ781" s="264"/>
      <c r="BA781" s="264"/>
      <c r="BB781" s="264"/>
      <c r="BC781" s="264"/>
    </row>
    <row r="782" ht="14.25" customHeight="1">
      <c r="AE782" s="264"/>
      <c r="AF782" s="264"/>
      <c r="AG782" s="264"/>
      <c r="AH782" s="264"/>
      <c r="AI782" s="264"/>
      <c r="AJ782" s="264"/>
      <c r="AK782" s="264"/>
      <c r="AL782" s="264"/>
      <c r="AM782" s="264"/>
      <c r="AN782" s="264"/>
      <c r="AO782" s="264"/>
      <c r="AP782" s="264"/>
      <c r="AQ782" s="264"/>
      <c r="AR782" s="264"/>
      <c r="AS782" s="264"/>
      <c r="AT782" s="264"/>
      <c r="AU782" s="264"/>
      <c r="AV782" s="264"/>
      <c r="AW782" s="264"/>
      <c r="AX782" s="264"/>
      <c r="AY782" s="264"/>
      <c r="AZ782" s="264"/>
      <c r="BA782" s="264"/>
      <c r="BB782" s="264"/>
      <c r="BC782" s="264"/>
    </row>
    <row r="783" ht="14.25" customHeight="1">
      <c r="AE783" s="264"/>
      <c r="AF783" s="264"/>
      <c r="AG783" s="264"/>
      <c r="AH783" s="264"/>
      <c r="AI783" s="264"/>
      <c r="AJ783" s="264"/>
      <c r="AK783" s="264"/>
      <c r="AL783" s="264"/>
      <c r="AM783" s="264"/>
      <c r="AN783" s="264"/>
      <c r="AO783" s="264"/>
      <c r="AP783" s="264"/>
      <c r="AQ783" s="264"/>
      <c r="AR783" s="264"/>
      <c r="AS783" s="264"/>
      <c r="AT783" s="264"/>
      <c r="AU783" s="264"/>
      <c r="AV783" s="264"/>
      <c r="AW783" s="264"/>
      <c r="AX783" s="264"/>
      <c r="AY783" s="264"/>
      <c r="AZ783" s="264"/>
      <c r="BA783" s="264"/>
      <c r="BB783" s="264"/>
      <c r="BC783" s="264"/>
    </row>
    <row r="784" ht="14.25" customHeight="1">
      <c r="AE784" s="264"/>
      <c r="AF784" s="264"/>
      <c r="AG784" s="264"/>
      <c r="AH784" s="264"/>
      <c r="AI784" s="264"/>
      <c r="AJ784" s="264"/>
      <c r="AK784" s="264"/>
      <c r="AL784" s="264"/>
      <c r="AM784" s="264"/>
      <c r="AN784" s="264"/>
      <c r="AO784" s="264"/>
      <c r="AP784" s="264"/>
      <c r="AQ784" s="264"/>
      <c r="AR784" s="264"/>
      <c r="AS784" s="264"/>
      <c r="AT784" s="264"/>
      <c r="AU784" s="264"/>
      <c r="AV784" s="264"/>
      <c r="AW784" s="264"/>
      <c r="AX784" s="264"/>
      <c r="AY784" s="264"/>
      <c r="AZ784" s="264"/>
      <c r="BA784" s="264"/>
      <c r="BB784" s="264"/>
      <c r="BC784" s="264"/>
    </row>
    <row r="785" ht="14.25" customHeight="1">
      <c r="AE785" s="264"/>
      <c r="AF785" s="264"/>
      <c r="AG785" s="264"/>
      <c r="AH785" s="264"/>
      <c r="AI785" s="264"/>
      <c r="AJ785" s="264"/>
      <c r="AK785" s="264"/>
      <c r="AL785" s="264"/>
      <c r="AM785" s="264"/>
      <c r="AN785" s="264"/>
      <c r="AO785" s="264"/>
      <c r="AP785" s="264"/>
      <c r="AQ785" s="264"/>
      <c r="AR785" s="264"/>
      <c r="AS785" s="264"/>
      <c r="AT785" s="264"/>
      <c r="AU785" s="264"/>
      <c r="AV785" s="264"/>
      <c r="AW785" s="264"/>
      <c r="AX785" s="264"/>
      <c r="AY785" s="264"/>
      <c r="AZ785" s="264"/>
      <c r="BA785" s="264"/>
      <c r="BB785" s="264"/>
      <c r="BC785" s="264"/>
    </row>
    <row r="786" ht="14.25" customHeight="1">
      <c r="AE786" s="264"/>
      <c r="AF786" s="264"/>
      <c r="AG786" s="264"/>
      <c r="AH786" s="264"/>
      <c r="AI786" s="264"/>
      <c r="AJ786" s="264"/>
      <c r="AK786" s="264"/>
      <c r="AL786" s="264"/>
      <c r="AM786" s="264"/>
      <c r="AN786" s="264"/>
      <c r="AO786" s="264"/>
      <c r="AP786" s="264"/>
      <c r="AQ786" s="264"/>
      <c r="AR786" s="264"/>
      <c r="AS786" s="264"/>
      <c r="AT786" s="264"/>
      <c r="AU786" s="264"/>
      <c r="AV786" s="264"/>
      <c r="AW786" s="264"/>
      <c r="AX786" s="264"/>
      <c r="AY786" s="264"/>
      <c r="AZ786" s="264"/>
      <c r="BA786" s="264"/>
      <c r="BB786" s="264"/>
      <c r="BC786" s="264"/>
    </row>
    <row r="787" ht="14.25" customHeight="1">
      <c r="AE787" s="264"/>
      <c r="AF787" s="264"/>
      <c r="AG787" s="264"/>
      <c r="AH787" s="264"/>
      <c r="AI787" s="264"/>
      <c r="AJ787" s="264"/>
      <c r="AK787" s="264"/>
      <c r="AL787" s="264"/>
      <c r="AM787" s="264"/>
      <c r="AN787" s="264"/>
      <c r="AO787" s="264"/>
      <c r="AP787" s="264"/>
      <c r="AQ787" s="264"/>
      <c r="AR787" s="264"/>
      <c r="AS787" s="264"/>
      <c r="AT787" s="264"/>
      <c r="AU787" s="264"/>
      <c r="AV787" s="264"/>
      <c r="AW787" s="264"/>
      <c r="AX787" s="264"/>
      <c r="AY787" s="264"/>
      <c r="AZ787" s="264"/>
      <c r="BA787" s="264"/>
      <c r="BB787" s="264"/>
      <c r="BC787" s="264"/>
    </row>
    <row r="788" ht="14.25" customHeight="1">
      <c r="AE788" s="264"/>
      <c r="AF788" s="264"/>
      <c r="AG788" s="264"/>
      <c r="AH788" s="264"/>
      <c r="AI788" s="264"/>
      <c r="AJ788" s="264"/>
      <c r="AK788" s="264"/>
      <c r="AL788" s="264"/>
      <c r="AM788" s="264"/>
      <c r="AN788" s="264"/>
      <c r="AO788" s="264"/>
      <c r="AP788" s="264"/>
      <c r="AQ788" s="264"/>
      <c r="AR788" s="264"/>
      <c r="AS788" s="264"/>
      <c r="AT788" s="264"/>
      <c r="AU788" s="264"/>
      <c r="AV788" s="264"/>
      <c r="AW788" s="264"/>
      <c r="AX788" s="264"/>
      <c r="AY788" s="264"/>
      <c r="AZ788" s="264"/>
      <c r="BA788" s="264"/>
      <c r="BB788" s="264"/>
      <c r="BC788" s="264"/>
    </row>
    <row r="789" ht="14.25" customHeight="1">
      <c r="AE789" s="264"/>
      <c r="AF789" s="264"/>
      <c r="AG789" s="264"/>
      <c r="AH789" s="264"/>
      <c r="AI789" s="264"/>
      <c r="AJ789" s="264"/>
      <c r="AK789" s="264"/>
      <c r="AL789" s="264"/>
      <c r="AM789" s="264"/>
      <c r="AN789" s="264"/>
      <c r="AO789" s="264"/>
      <c r="AP789" s="264"/>
      <c r="AQ789" s="264"/>
      <c r="AR789" s="264"/>
      <c r="AS789" s="264"/>
      <c r="AT789" s="264"/>
      <c r="AU789" s="264"/>
      <c r="AV789" s="264"/>
      <c r="AW789" s="264"/>
      <c r="AX789" s="264"/>
      <c r="AY789" s="264"/>
      <c r="AZ789" s="264"/>
      <c r="BA789" s="264"/>
      <c r="BB789" s="264"/>
      <c r="BC789" s="264"/>
    </row>
    <row r="790" ht="14.25" customHeight="1">
      <c r="AE790" s="264"/>
      <c r="AF790" s="264"/>
      <c r="AG790" s="264"/>
      <c r="AH790" s="264"/>
      <c r="AI790" s="264"/>
      <c r="AJ790" s="264"/>
      <c r="AK790" s="264"/>
      <c r="AL790" s="264"/>
      <c r="AM790" s="264"/>
      <c r="AN790" s="264"/>
      <c r="AO790" s="264"/>
      <c r="AP790" s="264"/>
      <c r="AQ790" s="264"/>
      <c r="AR790" s="264"/>
      <c r="AS790" s="264"/>
      <c r="AT790" s="264"/>
      <c r="AU790" s="264"/>
      <c r="AV790" s="264"/>
      <c r="AW790" s="264"/>
      <c r="AX790" s="264"/>
      <c r="AY790" s="264"/>
      <c r="AZ790" s="264"/>
      <c r="BA790" s="264"/>
      <c r="BB790" s="264"/>
      <c r="BC790" s="264"/>
    </row>
    <row r="791" ht="14.25" customHeight="1">
      <c r="AE791" s="264"/>
      <c r="AF791" s="264"/>
      <c r="AG791" s="264"/>
      <c r="AH791" s="264"/>
      <c r="AI791" s="264"/>
      <c r="AJ791" s="264"/>
      <c r="AK791" s="264"/>
      <c r="AL791" s="264"/>
      <c r="AM791" s="264"/>
      <c r="AN791" s="264"/>
      <c r="AO791" s="264"/>
      <c r="AP791" s="264"/>
      <c r="AQ791" s="264"/>
      <c r="AR791" s="264"/>
      <c r="AS791" s="264"/>
      <c r="AT791" s="264"/>
      <c r="AU791" s="264"/>
      <c r="AV791" s="264"/>
      <c r="AW791" s="264"/>
      <c r="AX791" s="264"/>
      <c r="AY791" s="264"/>
      <c r="AZ791" s="264"/>
      <c r="BA791" s="264"/>
      <c r="BB791" s="264"/>
      <c r="BC791" s="264"/>
    </row>
    <row r="792" ht="14.25" customHeight="1">
      <c r="AE792" s="264"/>
      <c r="AF792" s="264"/>
      <c r="AG792" s="264"/>
      <c r="AH792" s="264"/>
      <c r="AI792" s="264"/>
      <c r="AJ792" s="264"/>
      <c r="AK792" s="264"/>
      <c r="AL792" s="264"/>
      <c r="AM792" s="264"/>
      <c r="AN792" s="264"/>
      <c r="AO792" s="264"/>
      <c r="AP792" s="264"/>
      <c r="AQ792" s="264"/>
      <c r="AR792" s="264"/>
      <c r="AS792" s="264"/>
      <c r="AT792" s="264"/>
      <c r="AU792" s="264"/>
      <c r="AV792" s="264"/>
      <c r="AW792" s="264"/>
      <c r="AX792" s="264"/>
      <c r="AY792" s="264"/>
      <c r="AZ792" s="264"/>
      <c r="BA792" s="264"/>
      <c r="BB792" s="264"/>
      <c r="BC792" s="264"/>
    </row>
    <row r="793" ht="14.25" customHeight="1">
      <c r="AE793" s="264"/>
      <c r="AF793" s="264"/>
      <c r="AG793" s="264"/>
      <c r="AH793" s="264"/>
      <c r="AI793" s="264"/>
      <c r="AJ793" s="264"/>
      <c r="AK793" s="264"/>
      <c r="AL793" s="264"/>
      <c r="AM793" s="264"/>
      <c r="AN793" s="264"/>
      <c r="AO793" s="264"/>
      <c r="AP793" s="264"/>
      <c r="AQ793" s="264"/>
      <c r="AR793" s="264"/>
      <c r="AS793" s="264"/>
      <c r="AT793" s="264"/>
      <c r="AU793" s="264"/>
      <c r="AV793" s="264"/>
      <c r="AW793" s="264"/>
      <c r="AX793" s="264"/>
      <c r="AY793" s="264"/>
      <c r="AZ793" s="264"/>
      <c r="BA793" s="264"/>
      <c r="BB793" s="264"/>
      <c r="BC793" s="264"/>
    </row>
    <row r="794" ht="14.25" customHeight="1">
      <c r="AE794" s="264"/>
      <c r="AF794" s="264"/>
      <c r="AG794" s="264"/>
      <c r="AH794" s="264"/>
      <c r="AI794" s="264"/>
      <c r="AJ794" s="264"/>
      <c r="AK794" s="264"/>
      <c r="AL794" s="264"/>
      <c r="AM794" s="264"/>
      <c r="AN794" s="264"/>
      <c r="AO794" s="264"/>
      <c r="AP794" s="264"/>
      <c r="AQ794" s="264"/>
      <c r="AR794" s="264"/>
      <c r="AS794" s="264"/>
      <c r="AT794" s="264"/>
      <c r="AU794" s="264"/>
      <c r="AV794" s="264"/>
      <c r="AW794" s="264"/>
      <c r="AX794" s="264"/>
      <c r="AY794" s="264"/>
      <c r="AZ794" s="264"/>
      <c r="BA794" s="264"/>
      <c r="BB794" s="264"/>
      <c r="BC794" s="264"/>
    </row>
    <row r="795" ht="14.25" customHeight="1">
      <c r="AE795" s="264"/>
      <c r="AF795" s="264"/>
      <c r="AG795" s="264"/>
      <c r="AH795" s="264"/>
      <c r="AI795" s="264"/>
      <c r="AJ795" s="264"/>
      <c r="AK795" s="264"/>
      <c r="AL795" s="264"/>
      <c r="AM795" s="264"/>
      <c r="AN795" s="264"/>
      <c r="AO795" s="264"/>
      <c r="AP795" s="264"/>
      <c r="AQ795" s="264"/>
      <c r="AR795" s="264"/>
      <c r="AS795" s="264"/>
      <c r="AT795" s="264"/>
      <c r="AU795" s="264"/>
      <c r="AV795" s="264"/>
      <c r="AW795" s="264"/>
      <c r="AX795" s="264"/>
      <c r="AY795" s="264"/>
      <c r="AZ795" s="264"/>
      <c r="BA795" s="264"/>
      <c r="BB795" s="264"/>
      <c r="BC795" s="264"/>
    </row>
    <row r="796" ht="14.25" customHeight="1">
      <c r="AE796" s="264"/>
      <c r="AF796" s="264"/>
      <c r="AG796" s="264"/>
      <c r="AH796" s="264"/>
      <c r="AI796" s="264"/>
      <c r="AJ796" s="264"/>
      <c r="AK796" s="264"/>
      <c r="AL796" s="264"/>
      <c r="AM796" s="264"/>
      <c r="AN796" s="264"/>
      <c r="AO796" s="264"/>
      <c r="AP796" s="264"/>
      <c r="AQ796" s="264"/>
      <c r="AR796" s="264"/>
      <c r="AS796" s="264"/>
      <c r="AT796" s="264"/>
      <c r="AU796" s="264"/>
      <c r="AV796" s="264"/>
      <c r="AW796" s="264"/>
      <c r="AX796" s="264"/>
      <c r="AY796" s="264"/>
      <c r="AZ796" s="264"/>
      <c r="BA796" s="264"/>
      <c r="BB796" s="264"/>
      <c r="BC796" s="264"/>
    </row>
    <row r="797" ht="14.25" customHeight="1">
      <c r="AE797" s="264"/>
      <c r="AF797" s="264"/>
      <c r="AG797" s="264"/>
      <c r="AH797" s="264"/>
      <c r="AI797" s="264"/>
      <c r="AJ797" s="264"/>
      <c r="AK797" s="264"/>
      <c r="AL797" s="264"/>
      <c r="AM797" s="264"/>
      <c r="AN797" s="264"/>
      <c r="AO797" s="264"/>
      <c r="AP797" s="264"/>
      <c r="AQ797" s="264"/>
      <c r="AR797" s="264"/>
      <c r="AS797" s="264"/>
      <c r="AT797" s="264"/>
      <c r="AU797" s="264"/>
      <c r="AV797" s="264"/>
      <c r="AW797" s="264"/>
      <c r="AX797" s="264"/>
      <c r="AY797" s="264"/>
      <c r="AZ797" s="264"/>
      <c r="BA797" s="264"/>
      <c r="BB797" s="264"/>
      <c r="BC797" s="264"/>
    </row>
    <row r="798" ht="14.25" customHeight="1">
      <c r="AE798" s="264"/>
      <c r="AF798" s="264"/>
      <c r="AG798" s="264"/>
      <c r="AH798" s="264"/>
      <c r="AI798" s="264"/>
      <c r="AJ798" s="264"/>
      <c r="AK798" s="264"/>
      <c r="AL798" s="264"/>
      <c r="AM798" s="264"/>
      <c r="AN798" s="264"/>
      <c r="AO798" s="264"/>
      <c r="AP798" s="264"/>
      <c r="AQ798" s="264"/>
      <c r="AR798" s="264"/>
      <c r="AS798" s="264"/>
      <c r="AT798" s="264"/>
      <c r="AU798" s="264"/>
      <c r="AV798" s="264"/>
      <c r="AW798" s="264"/>
      <c r="AX798" s="264"/>
      <c r="AY798" s="264"/>
      <c r="AZ798" s="264"/>
      <c r="BA798" s="264"/>
      <c r="BB798" s="264"/>
      <c r="BC798" s="264"/>
    </row>
    <row r="799" ht="14.25" customHeight="1">
      <c r="AE799" s="264"/>
      <c r="AF799" s="264"/>
      <c r="AG799" s="264"/>
      <c r="AH799" s="264"/>
      <c r="AI799" s="264"/>
      <c r="AJ799" s="264"/>
      <c r="AK799" s="264"/>
      <c r="AL799" s="264"/>
      <c r="AM799" s="264"/>
      <c r="AN799" s="264"/>
      <c r="AO799" s="264"/>
      <c r="AP799" s="264"/>
      <c r="AQ799" s="264"/>
      <c r="AR799" s="264"/>
      <c r="AS799" s="264"/>
      <c r="AT799" s="264"/>
      <c r="AU799" s="264"/>
      <c r="AV799" s="264"/>
      <c r="AW799" s="264"/>
      <c r="AX799" s="264"/>
      <c r="AY799" s="264"/>
      <c r="AZ799" s="264"/>
      <c r="BA799" s="264"/>
      <c r="BB799" s="264"/>
      <c r="BC799" s="264"/>
    </row>
    <row r="800" ht="14.25" customHeight="1">
      <c r="AE800" s="264"/>
      <c r="AF800" s="264"/>
      <c r="AG800" s="264"/>
      <c r="AH800" s="264"/>
      <c r="AI800" s="264"/>
      <c r="AJ800" s="264"/>
      <c r="AK800" s="264"/>
      <c r="AL800" s="264"/>
      <c r="AM800" s="264"/>
      <c r="AN800" s="264"/>
      <c r="AO800" s="264"/>
      <c r="AP800" s="264"/>
      <c r="AQ800" s="264"/>
      <c r="AR800" s="264"/>
      <c r="AS800" s="264"/>
      <c r="AT800" s="264"/>
      <c r="AU800" s="264"/>
      <c r="AV800" s="264"/>
      <c r="AW800" s="264"/>
      <c r="AX800" s="264"/>
      <c r="AY800" s="264"/>
      <c r="AZ800" s="264"/>
      <c r="BA800" s="264"/>
      <c r="BB800" s="264"/>
      <c r="BC800" s="264"/>
    </row>
    <row r="801" ht="14.25" customHeight="1">
      <c r="AE801" s="264"/>
      <c r="AF801" s="264"/>
      <c r="AG801" s="264"/>
      <c r="AH801" s="264"/>
      <c r="AI801" s="264"/>
      <c r="AJ801" s="264"/>
      <c r="AK801" s="264"/>
      <c r="AL801" s="264"/>
      <c r="AM801" s="264"/>
      <c r="AN801" s="264"/>
      <c r="AO801" s="264"/>
      <c r="AP801" s="264"/>
      <c r="AQ801" s="264"/>
      <c r="AR801" s="264"/>
      <c r="AS801" s="264"/>
      <c r="AT801" s="264"/>
      <c r="AU801" s="264"/>
      <c r="AV801" s="264"/>
      <c r="AW801" s="264"/>
      <c r="AX801" s="264"/>
      <c r="AY801" s="264"/>
      <c r="AZ801" s="264"/>
      <c r="BA801" s="264"/>
      <c r="BB801" s="264"/>
      <c r="BC801" s="264"/>
    </row>
    <row r="802" ht="14.25" customHeight="1">
      <c r="AE802" s="264"/>
      <c r="AF802" s="264"/>
      <c r="AG802" s="264"/>
      <c r="AH802" s="264"/>
      <c r="AI802" s="264"/>
      <c r="AJ802" s="264"/>
      <c r="AK802" s="264"/>
      <c r="AL802" s="264"/>
      <c r="AM802" s="264"/>
      <c r="AN802" s="264"/>
      <c r="AO802" s="264"/>
      <c r="AP802" s="264"/>
      <c r="AQ802" s="264"/>
      <c r="AR802" s="264"/>
      <c r="AS802" s="264"/>
      <c r="AT802" s="264"/>
      <c r="AU802" s="264"/>
      <c r="AV802" s="264"/>
      <c r="AW802" s="264"/>
      <c r="AX802" s="264"/>
      <c r="AY802" s="264"/>
      <c r="AZ802" s="264"/>
      <c r="BA802" s="264"/>
      <c r="BB802" s="264"/>
      <c r="BC802" s="264"/>
    </row>
    <row r="803" ht="14.25" customHeight="1">
      <c r="AE803" s="264"/>
      <c r="AF803" s="264"/>
      <c r="AG803" s="264"/>
      <c r="AH803" s="264"/>
      <c r="AI803" s="264"/>
      <c r="AJ803" s="264"/>
      <c r="AK803" s="264"/>
      <c r="AL803" s="264"/>
      <c r="AM803" s="264"/>
      <c r="AN803" s="264"/>
      <c r="AO803" s="264"/>
      <c r="AP803" s="264"/>
      <c r="AQ803" s="264"/>
      <c r="AR803" s="264"/>
      <c r="AS803" s="264"/>
      <c r="AT803" s="264"/>
      <c r="AU803" s="264"/>
      <c r="AV803" s="264"/>
      <c r="AW803" s="264"/>
      <c r="AX803" s="264"/>
      <c r="AY803" s="264"/>
      <c r="AZ803" s="264"/>
      <c r="BA803" s="264"/>
      <c r="BB803" s="264"/>
      <c r="BC803" s="264"/>
    </row>
    <row r="804" ht="14.25" customHeight="1">
      <c r="AE804" s="264"/>
      <c r="AF804" s="264"/>
      <c r="AG804" s="264"/>
      <c r="AH804" s="264"/>
      <c r="AI804" s="264"/>
      <c r="AJ804" s="264"/>
      <c r="AK804" s="264"/>
      <c r="AL804" s="264"/>
      <c r="AM804" s="264"/>
      <c r="AN804" s="264"/>
      <c r="AO804" s="264"/>
      <c r="AP804" s="264"/>
      <c r="AQ804" s="264"/>
      <c r="AR804" s="264"/>
      <c r="AS804" s="264"/>
      <c r="AT804" s="264"/>
      <c r="AU804" s="264"/>
      <c r="AV804" s="264"/>
      <c r="AW804" s="264"/>
      <c r="AX804" s="264"/>
      <c r="AY804" s="264"/>
      <c r="AZ804" s="264"/>
      <c r="BA804" s="264"/>
      <c r="BB804" s="264"/>
      <c r="BC804" s="264"/>
    </row>
    <row r="805" ht="14.25" customHeight="1">
      <c r="AE805" s="264"/>
      <c r="AF805" s="264"/>
      <c r="AG805" s="264"/>
      <c r="AH805" s="264"/>
      <c r="AI805" s="264"/>
      <c r="AJ805" s="264"/>
      <c r="AK805" s="264"/>
      <c r="AL805" s="264"/>
      <c r="AM805" s="264"/>
      <c r="AN805" s="264"/>
      <c r="AO805" s="264"/>
      <c r="AP805" s="264"/>
      <c r="AQ805" s="264"/>
      <c r="AR805" s="264"/>
      <c r="AS805" s="264"/>
      <c r="AT805" s="264"/>
      <c r="AU805" s="264"/>
      <c r="AV805" s="264"/>
      <c r="AW805" s="264"/>
      <c r="AX805" s="264"/>
      <c r="AY805" s="264"/>
      <c r="AZ805" s="264"/>
      <c r="BA805" s="264"/>
      <c r="BB805" s="264"/>
      <c r="BC805" s="264"/>
    </row>
    <row r="806" ht="14.25" customHeight="1">
      <c r="AE806" s="264"/>
      <c r="AF806" s="264"/>
      <c r="AG806" s="264"/>
      <c r="AH806" s="264"/>
      <c r="AI806" s="264"/>
      <c r="AJ806" s="264"/>
      <c r="AK806" s="264"/>
      <c r="AL806" s="264"/>
      <c r="AM806" s="264"/>
      <c r="AN806" s="264"/>
      <c r="AO806" s="264"/>
      <c r="AP806" s="264"/>
      <c r="AQ806" s="264"/>
      <c r="AR806" s="264"/>
      <c r="AS806" s="264"/>
      <c r="AT806" s="264"/>
      <c r="AU806" s="264"/>
      <c r="AV806" s="264"/>
      <c r="AW806" s="264"/>
      <c r="AX806" s="264"/>
      <c r="AY806" s="264"/>
      <c r="AZ806" s="264"/>
      <c r="BA806" s="264"/>
      <c r="BB806" s="264"/>
      <c r="BC806" s="264"/>
    </row>
    <row r="807" ht="14.25" customHeight="1">
      <c r="AE807" s="264"/>
      <c r="AF807" s="264"/>
      <c r="AG807" s="264"/>
      <c r="AH807" s="264"/>
      <c r="AI807" s="264"/>
      <c r="AJ807" s="264"/>
      <c r="AK807" s="264"/>
      <c r="AL807" s="264"/>
      <c r="AM807" s="264"/>
      <c r="AN807" s="264"/>
      <c r="AO807" s="264"/>
      <c r="AP807" s="264"/>
      <c r="AQ807" s="264"/>
      <c r="AR807" s="264"/>
      <c r="AS807" s="264"/>
      <c r="AT807" s="264"/>
      <c r="AU807" s="264"/>
      <c r="AV807" s="264"/>
      <c r="AW807" s="264"/>
      <c r="AX807" s="264"/>
      <c r="AY807" s="264"/>
      <c r="AZ807" s="264"/>
      <c r="BA807" s="264"/>
      <c r="BB807" s="264"/>
      <c r="BC807" s="264"/>
    </row>
    <row r="808" ht="14.25" customHeight="1">
      <c r="AE808" s="264"/>
      <c r="AF808" s="264"/>
      <c r="AG808" s="264"/>
      <c r="AH808" s="264"/>
      <c r="AI808" s="264"/>
      <c r="AJ808" s="264"/>
      <c r="AK808" s="264"/>
      <c r="AL808" s="264"/>
      <c r="AM808" s="264"/>
      <c r="AN808" s="264"/>
      <c r="AO808" s="264"/>
      <c r="AP808" s="264"/>
      <c r="AQ808" s="264"/>
      <c r="AR808" s="264"/>
      <c r="AS808" s="264"/>
      <c r="AT808" s="264"/>
      <c r="AU808" s="264"/>
      <c r="AV808" s="264"/>
      <c r="AW808" s="264"/>
      <c r="AX808" s="264"/>
      <c r="AY808" s="264"/>
      <c r="AZ808" s="264"/>
      <c r="BA808" s="264"/>
      <c r="BB808" s="264"/>
      <c r="BC808" s="264"/>
    </row>
    <row r="809" ht="14.25" customHeight="1">
      <c r="AE809" s="264"/>
      <c r="AF809" s="264"/>
      <c r="AG809" s="264"/>
      <c r="AH809" s="264"/>
      <c r="AI809" s="264"/>
      <c r="AJ809" s="264"/>
      <c r="AK809" s="264"/>
      <c r="AL809" s="264"/>
      <c r="AM809" s="264"/>
      <c r="AN809" s="264"/>
      <c r="AO809" s="264"/>
      <c r="AP809" s="264"/>
      <c r="AQ809" s="264"/>
      <c r="AR809" s="264"/>
      <c r="AS809" s="264"/>
      <c r="AT809" s="264"/>
      <c r="AU809" s="264"/>
      <c r="AV809" s="264"/>
      <c r="AW809" s="264"/>
      <c r="AX809" s="264"/>
      <c r="AY809" s="264"/>
      <c r="AZ809" s="264"/>
      <c r="BA809" s="264"/>
      <c r="BB809" s="264"/>
      <c r="BC809" s="264"/>
    </row>
    <row r="810" ht="14.25" customHeight="1">
      <c r="AE810" s="264"/>
      <c r="AF810" s="264"/>
      <c r="AG810" s="264"/>
      <c r="AH810" s="264"/>
      <c r="AI810" s="264"/>
      <c r="AJ810" s="264"/>
      <c r="AK810" s="264"/>
      <c r="AL810" s="264"/>
      <c r="AM810" s="264"/>
      <c r="AN810" s="264"/>
      <c r="AO810" s="264"/>
      <c r="AP810" s="264"/>
      <c r="AQ810" s="264"/>
      <c r="AR810" s="264"/>
      <c r="AS810" s="264"/>
      <c r="AT810" s="264"/>
      <c r="AU810" s="264"/>
      <c r="AV810" s="264"/>
      <c r="AW810" s="264"/>
      <c r="AX810" s="264"/>
      <c r="AY810" s="264"/>
      <c r="AZ810" s="264"/>
      <c r="BA810" s="264"/>
      <c r="BB810" s="264"/>
      <c r="BC810" s="264"/>
    </row>
    <row r="811" ht="14.25" customHeight="1">
      <c r="AE811" s="264"/>
      <c r="AF811" s="264"/>
      <c r="AG811" s="264"/>
      <c r="AH811" s="264"/>
      <c r="AI811" s="264"/>
      <c r="AJ811" s="264"/>
      <c r="AK811" s="264"/>
      <c r="AL811" s="264"/>
      <c r="AM811" s="264"/>
      <c r="AN811" s="264"/>
      <c r="AO811" s="264"/>
      <c r="AP811" s="264"/>
      <c r="AQ811" s="264"/>
      <c r="AR811" s="264"/>
      <c r="AS811" s="264"/>
      <c r="AT811" s="264"/>
      <c r="AU811" s="264"/>
      <c r="AV811" s="264"/>
      <c r="AW811" s="264"/>
      <c r="AX811" s="264"/>
      <c r="AY811" s="264"/>
      <c r="AZ811" s="264"/>
      <c r="BA811" s="264"/>
      <c r="BB811" s="264"/>
      <c r="BC811" s="264"/>
    </row>
    <row r="812" ht="14.25" customHeight="1">
      <c r="AE812" s="264"/>
      <c r="AF812" s="264"/>
      <c r="AG812" s="264"/>
      <c r="AH812" s="264"/>
      <c r="AI812" s="264"/>
      <c r="AJ812" s="264"/>
      <c r="AK812" s="264"/>
      <c r="AL812" s="264"/>
      <c r="AM812" s="264"/>
      <c r="AN812" s="264"/>
      <c r="AO812" s="264"/>
      <c r="AP812" s="264"/>
      <c r="AQ812" s="264"/>
      <c r="AR812" s="264"/>
      <c r="AS812" s="264"/>
      <c r="AT812" s="264"/>
      <c r="AU812" s="264"/>
      <c r="AV812" s="264"/>
      <c r="AW812" s="264"/>
      <c r="AX812" s="264"/>
      <c r="AY812" s="264"/>
      <c r="AZ812" s="264"/>
      <c r="BA812" s="264"/>
      <c r="BB812" s="264"/>
      <c r="BC812" s="264"/>
    </row>
    <row r="813" ht="14.25" customHeight="1">
      <c r="AE813" s="264"/>
      <c r="AF813" s="264"/>
      <c r="AG813" s="264"/>
      <c r="AH813" s="264"/>
      <c r="AI813" s="264"/>
      <c r="AJ813" s="264"/>
      <c r="AK813" s="264"/>
      <c r="AL813" s="264"/>
      <c r="AM813" s="264"/>
      <c r="AN813" s="264"/>
      <c r="AO813" s="264"/>
      <c r="AP813" s="264"/>
      <c r="AQ813" s="264"/>
      <c r="AR813" s="264"/>
      <c r="AS813" s="264"/>
      <c r="AT813" s="264"/>
      <c r="AU813" s="264"/>
      <c r="AV813" s="264"/>
      <c r="AW813" s="264"/>
      <c r="AX813" s="264"/>
      <c r="AY813" s="264"/>
      <c r="AZ813" s="264"/>
      <c r="BA813" s="264"/>
      <c r="BB813" s="264"/>
      <c r="BC813" s="264"/>
    </row>
    <row r="814" ht="14.25" customHeight="1">
      <c r="AE814" s="264"/>
      <c r="AF814" s="264"/>
      <c r="AG814" s="264"/>
      <c r="AH814" s="264"/>
      <c r="AI814" s="264"/>
      <c r="AJ814" s="264"/>
      <c r="AK814" s="264"/>
      <c r="AL814" s="264"/>
      <c r="AM814" s="264"/>
      <c r="AN814" s="264"/>
      <c r="AO814" s="264"/>
      <c r="AP814" s="264"/>
      <c r="AQ814" s="264"/>
      <c r="AR814" s="264"/>
      <c r="AS814" s="264"/>
      <c r="AT814" s="264"/>
      <c r="AU814" s="264"/>
      <c r="AV814" s="264"/>
      <c r="AW814" s="264"/>
      <c r="AX814" s="264"/>
      <c r="AY814" s="264"/>
      <c r="AZ814" s="264"/>
      <c r="BA814" s="264"/>
      <c r="BB814" s="264"/>
      <c r="BC814" s="264"/>
    </row>
    <row r="815" ht="14.25" customHeight="1">
      <c r="AE815" s="264"/>
      <c r="AF815" s="264"/>
      <c r="AG815" s="264"/>
      <c r="AH815" s="264"/>
      <c r="AI815" s="264"/>
      <c r="AJ815" s="264"/>
      <c r="AK815" s="264"/>
      <c r="AL815" s="264"/>
      <c r="AM815" s="264"/>
      <c r="AN815" s="264"/>
      <c r="AO815" s="264"/>
      <c r="AP815" s="264"/>
      <c r="AQ815" s="264"/>
      <c r="AR815" s="264"/>
      <c r="AS815" s="264"/>
      <c r="AT815" s="264"/>
      <c r="AU815" s="264"/>
      <c r="AV815" s="264"/>
      <c r="AW815" s="264"/>
      <c r="AX815" s="264"/>
      <c r="AY815" s="264"/>
      <c r="AZ815" s="264"/>
      <c r="BA815" s="264"/>
      <c r="BB815" s="264"/>
      <c r="BC815" s="264"/>
    </row>
    <row r="816" ht="14.25" customHeight="1">
      <c r="AE816" s="264"/>
      <c r="AF816" s="264"/>
      <c r="AG816" s="264"/>
      <c r="AH816" s="264"/>
      <c r="AI816" s="264"/>
      <c r="AJ816" s="264"/>
      <c r="AK816" s="264"/>
      <c r="AL816" s="264"/>
      <c r="AM816" s="264"/>
      <c r="AN816" s="264"/>
      <c r="AO816" s="264"/>
      <c r="AP816" s="264"/>
      <c r="AQ816" s="264"/>
      <c r="AR816" s="264"/>
      <c r="AS816" s="264"/>
      <c r="AT816" s="264"/>
      <c r="AU816" s="264"/>
      <c r="AV816" s="264"/>
      <c r="AW816" s="264"/>
      <c r="AX816" s="264"/>
      <c r="AY816" s="264"/>
      <c r="AZ816" s="264"/>
      <c r="BA816" s="264"/>
      <c r="BB816" s="264"/>
      <c r="BC816" s="264"/>
    </row>
    <row r="817" ht="14.25" customHeight="1">
      <c r="AE817" s="264"/>
      <c r="AF817" s="264"/>
      <c r="AG817" s="264"/>
      <c r="AH817" s="264"/>
      <c r="AI817" s="264"/>
      <c r="AJ817" s="264"/>
      <c r="AK817" s="264"/>
      <c r="AL817" s="264"/>
      <c r="AM817" s="264"/>
      <c r="AN817" s="264"/>
      <c r="AO817" s="264"/>
      <c r="AP817" s="264"/>
      <c r="AQ817" s="264"/>
      <c r="AR817" s="264"/>
      <c r="AS817" s="264"/>
      <c r="AT817" s="264"/>
      <c r="AU817" s="264"/>
      <c r="AV817" s="264"/>
      <c r="AW817" s="264"/>
      <c r="AX817" s="264"/>
      <c r="AY817" s="264"/>
      <c r="AZ817" s="264"/>
      <c r="BA817" s="264"/>
      <c r="BB817" s="264"/>
      <c r="BC817" s="264"/>
    </row>
    <row r="818" ht="14.25" customHeight="1">
      <c r="AE818" s="264"/>
      <c r="AF818" s="264"/>
      <c r="AG818" s="264"/>
      <c r="AH818" s="264"/>
      <c r="AI818" s="264"/>
      <c r="AJ818" s="264"/>
      <c r="AK818" s="264"/>
      <c r="AL818" s="264"/>
      <c r="AM818" s="264"/>
      <c r="AN818" s="264"/>
      <c r="AO818" s="264"/>
      <c r="AP818" s="264"/>
      <c r="AQ818" s="264"/>
      <c r="AR818" s="264"/>
      <c r="AS818" s="264"/>
      <c r="AT818" s="264"/>
      <c r="AU818" s="264"/>
      <c r="AV818" s="264"/>
      <c r="AW818" s="264"/>
      <c r="AX818" s="264"/>
      <c r="AY818" s="264"/>
      <c r="AZ818" s="264"/>
      <c r="BA818" s="264"/>
      <c r="BB818" s="264"/>
      <c r="BC818" s="264"/>
    </row>
    <row r="819" ht="14.25" customHeight="1">
      <c r="AE819" s="264"/>
      <c r="AF819" s="264"/>
      <c r="AG819" s="264"/>
      <c r="AH819" s="264"/>
      <c r="AI819" s="264"/>
      <c r="AJ819" s="264"/>
      <c r="AK819" s="264"/>
      <c r="AL819" s="264"/>
      <c r="AM819" s="264"/>
      <c r="AN819" s="264"/>
      <c r="AO819" s="264"/>
      <c r="AP819" s="264"/>
      <c r="AQ819" s="264"/>
      <c r="AR819" s="264"/>
      <c r="AS819" s="264"/>
      <c r="AT819" s="264"/>
      <c r="AU819" s="264"/>
      <c r="AV819" s="264"/>
      <c r="AW819" s="264"/>
      <c r="AX819" s="264"/>
      <c r="AY819" s="264"/>
      <c r="AZ819" s="264"/>
      <c r="BA819" s="264"/>
      <c r="BB819" s="264"/>
      <c r="BC819" s="264"/>
    </row>
    <row r="820" ht="14.25" customHeight="1">
      <c r="AE820" s="264"/>
      <c r="AF820" s="264"/>
      <c r="AG820" s="264"/>
      <c r="AH820" s="264"/>
      <c r="AI820" s="264"/>
      <c r="AJ820" s="264"/>
      <c r="AK820" s="264"/>
      <c r="AL820" s="264"/>
      <c r="AM820" s="264"/>
      <c r="AN820" s="264"/>
      <c r="AO820" s="264"/>
      <c r="AP820" s="264"/>
      <c r="AQ820" s="264"/>
      <c r="AR820" s="264"/>
      <c r="AS820" s="264"/>
      <c r="AT820" s="264"/>
      <c r="AU820" s="264"/>
      <c r="AV820" s="264"/>
      <c r="AW820" s="264"/>
      <c r="AX820" s="264"/>
      <c r="AY820" s="264"/>
      <c r="AZ820" s="264"/>
      <c r="BA820" s="264"/>
      <c r="BB820" s="264"/>
      <c r="BC820" s="264"/>
    </row>
    <row r="821" ht="14.25" customHeight="1">
      <c r="AE821" s="264"/>
      <c r="AF821" s="264"/>
      <c r="AG821" s="264"/>
      <c r="AH821" s="264"/>
      <c r="AI821" s="264"/>
      <c r="AJ821" s="264"/>
      <c r="AK821" s="264"/>
      <c r="AL821" s="264"/>
      <c r="AM821" s="264"/>
      <c r="AN821" s="264"/>
      <c r="AO821" s="264"/>
      <c r="AP821" s="264"/>
      <c r="AQ821" s="264"/>
      <c r="AR821" s="264"/>
      <c r="AS821" s="264"/>
      <c r="AT821" s="264"/>
      <c r="AU821" s="264"/>
      <c r="AV821" s="264"/>
      <c r="AW821" s="264"/>
      <c r="AX821" s="264"/>
      <c r="AY821" s="264"/>
      <c r="AZ821" s="264"/>
      <c r="BA821" s="264"/>
      <c r="BB821" s="264"/>
      <c r="BC821" s="264"/>
    </row>
    <row r="822" ht="14.25" customHeight="1">
      <c r="AE822" s="264"/>
      <c r="AF822" s="264"/>
      <c r="AG822" s="264"/>
      <c r="AH822" s="264"/>
      <c r="AI822" s="264"/>
      <c r="AJ822" s="264"/>
      <c r="AK822" s="264"/>
      <c r="AL822" s="264"/>
      <c r="AM822" s="264"/>
      <c r="AN822" s="264"/>
      <c r="AO822" s="264"/>
      <c r="AP822" s="264"/>
      <c r="AQ822" s="264"/>
      <c r="AR822" s="264"/>
      <c r="AS822" s="264"/>
      <c r="AT822" s="264"/>
      <c r="AU822" s="264"/>
      <c r="AV822" s="264"/>
      <c r="AW822" s="264"/>
      <c r="AX822" s="264"/>
      <c r="AY822" s="264"/>
      <c r="AZ822" s="264"/>
      <c r="BA822" s="264"/>
      <c r="BB822" s="264"/>
      <c r="BC822" s="264"/>
    </row>
    <row r="823" ht="14.25" customHeight="1">
      <c r="AE823" s="264"/>
      <c r="AF823" s="264"/>
      <c r="AG823" s="264"/>
      <c r="AH823" s="264"/>
      <c r="AI823" s="264"/>
      <c r="AJ823" s="264"/>
      <c r="AK823" s="264"/>
      <c r="AL823" s="264"/>
      <c r="AM823" s="264"/>
      <c r="AN823" s="264"/>
      <c r="AO823" s="264"/>
      <c r="AP823" s="264"/>
      <c r="AQ823" s="264"/>
      <c r="AR823" s="264"/>
      <c r="AS823" s="264"/>
      <c r="AT823" s="264"/>
      <c r="AU823" s="264"/>
      <c r="AV823" s="264"/>
      <c r="AW823" s="264"/>
      <c r="AX823" s="264"/>
      <c r="AY823" s="264"/>
      <c r="AZ823" s="264"/>
      <c r="BA823" s="264"/>
      <c r="BB823" s="264"/>
      <c r="BC823" s="264"/>
    </row>
    <row r="824" ht="14.25" customHeight="1">
      <c r="AE824" s="264"/>
      <c r="AF824" s="264"/>
      <c r="AG824" s="264"/>
      <c r="AH824" s="264"/>
      <c r="AI824" s="264"/>
      <c r="AJ824" s="264"/>
      <c r="AK824" s="264"/>
      <c r="AL824" s="264"/>
      <c r="AM824" s="264"/>
      <c r="AN824" s="264"/>
      <c r="AO824" s="264"/>
      <c r="AP824" s="264"/>
      <c r="AQ824" s="264"/>
      <c r="AR824" s="264"/>
      <c r="AS824" s="264"/>
      <c r="AT824" s="264"/>
      <c r="AU824" s="264"/>
      <c r="AV824" s="264"/>
      <c r="AW824" s="264"/>
      <c r="AX824" s="264"/>
      <c r="AY824" s="264"/>
      <c r="AZ824" s="264"/>
      <c r="BA824" s="264"/>
      <c r="BB824" s="264"/>
      <c r="BC824" s="264"/>
    </row>
    <row r="825" ht="14.25" customHeight="1">
      <c r="AE825" s="264"/>
      <c r="AF825" s="264"/>
      <c r="AG825" s="264"/>
      <c r="AH825" s="264"/>
      <c r="AI825" s="264"/>
      <c r="AJ825" s="264"/>
      <c r="AK825" s="264"/>
      <c r="AL825" s="264"/>
      <c r="AM825" s="264"/>
      <c r="AN825" s="264"/>
      <c r="AO825" s="264"/>
      <c r="AP825" s="264"/>
      <c r="AQ825" s="264"/>
      <c r="AR825" s="264"/>
      <c r="AS825" s="264"/>
      <c r="AT825" s="264"/>
      <c r="AU825" s="264"/>
      <c r="AV825" s="264"/>
      <c r="AW825" s="264"/>
      <c r="AX825" s="264"/>
      <c r="AY825" s="264"/>
      <c r="AZ825" s="264"/>
      <c r="BA825" s="264"/>
      <c r="BB825" s="264"/>
      <c r="BC825" s="264"/>
    </row>
    <row r="826" ht="14.25" customHeight="1">
      <c r="AE826" s="264"/>
      <c r="AF826" s="264"/>
      <c r="AG826" s="264"/>
      <c r="AH826" s="264"/>
      <c r="AI826" s="264"/>
      <c r="AJ826" s="264"/>
      <c r="AK826" s="264"/>
      <c r="AL826" s="264"/>
      <c r="AM826" s="264"/>
      <c r="AN826" s="264"/>
      <c r="AO826" s="264"/>
      <c r="AP826" s="264"/>
      <c r="AQ826" s="264"/>
      <c r="AR826" s="264"/>
      <c r="AS826" s="264"/>
      <c r="AT826" s="264"/>
      <c r="AU826" s="264"/>
      <c r="AV826" s="264"/>
      <c r="AW826" s="264"/>
      <c r="AX826" s="264"/>
      <c r="AY826" s="264"/>
      <c r="AZ826" s="264"/>
      <c r="BA826" s="264"/>
      <c r="BB826" s="264"/>
      <c r="BC826" s="264"/>
    </row>
    <row r="827" ht="14.25" customHeight="1">
      <c r="AE827" s="264"/>
      <c r="AF827" s="264"/>
      <c r="AG827" s="264"/>
      <c r="AH827" s="264"/>
      <c r="AI827" s="264"/>
      <c r="AJ827" s="264"/>
      <c r="AK827" s="264"/>
      <c r="AL827" s="264"/>
      <c r="AM827" s="264"/>
      <c r="AN827" s="264"/>
      <c r="AO827" s="264"/>
      <c r="AP827" s="264"/>
      <c r="AQ827" s="264"/>
      <c r="AR827" s="264"/>
      <c r="AS827" s="264"/>
      <c r="AT827" s="264"/>
      <c r="AU827" s="264"/>
      <c r="AV827" s="264"/>
      <c r="AW827" s="264"/>
      <c r="AX827" s="264"/>
      <c r="AY827" s="264"/>
      <c r="AZ827" s="264"/>
      <c r="BA827" s="264"/>
      <c r="BB827" s="264"/>
      <c r="BC827" s="264"/>
    </row>
    <row r="828" ht="14.25" customHeight="1">
      <c r="AE828" s="264"/>
      <c r="AF828" s="264"/>
      <c r="AG828" s="264"/>
      <c r="AH828" s="264"/>
      <c r="AI828" s="264"/>
      <c r="AJ828" s="264"/>
      <c r="AK828" s="264"/>
      <c r="AL828" s="264"/>
      <c r="AM828" s="264"/>
      <c r="AN828" s="264"/>
      <c r="AO828" s="264"/>
      <c r="AP828" s="264"/>
      <c r="AQ828" s="264"/>
      <c r="AR828" s="264"/>
      <c r="AS828" s="264"/>
      <c r="AT828" s="264"/>
      <c r="AU828" s="264"/>
      <c r="AV828" s="264"/>
      <c r="AW828" s="264"/>
      <c r="AX828" s="264"/>
      <c r="AY828" s="264"/>
      <c r="AZ828" s="264"/>
      <c r="BA828" s="264"/>
      <c r="BB828" s="264"/>
      <c r="BC828" s="264"/>
    </row>
    <row r="829" ht="14.25" customHeight="1">
      <c r="AE829" s="264"/>
      <c r="AF829" s="264"/>
      <c r="AG829" s="264"/>
      <c r="AH829" s="264"/>
      <c r="AI829" s="264"/>
      <c r="AJ829" s="264"/>
      <c r="AK829" s="264"/>
      <c r="AL829" s="264"/>
      <c r="AM829" s="264"/>
      <c r="AN829" s="264"/>
      <c r="AO829" s="264"/>
      <c r="AP829" s="264"/>
      <c r="AQ829" s="264"/>
      <c r="AR829" s="264"/>
      <c r="AS829" s="264"/>
      <c r="AT829" s="264"/>
      <c r="AU829" s="264"/>
      <c r="AV829" s="264"/>
      <c r="AW829" s="264"/>
      <c r="AX829" s="264"/>
      <c r="AY829" s="264"/>
      <c r="AZ829" s="264"/>
      <c r="BA829" s="264"/>
      <c r="BB829" s="264"/>
      <c r="BC829" s="264"/>
    </row>
    <row r="830" ht="14.25" customHeight="1">
      <c r="AE830" s="264"/>
      <c r="AF830" s="264"/>
      <c r="AG830" s="264"/>
      <c r="AH830" s="264"/>
      <c r="AI830" s="264"/>
      <c r="AJ830" s="264"/>
      <c r="AK830" s="264"/>
      <c r="AL830" s="264"/>
      <c r="AM830" s="264"/>
      <c r="AN830" s="264"/>
      <c r="AO830" s="264"/>
      <c r="AP830" s="264"/>
      <c r="AQ830" s="264"/>
      <c r="AR830" s="264"/>
      <c r="AS830" s="264"/>
      <c r="AT830" s="264"/>
      <c r="AU830" s="264"/>
      <c r="AV830" s="264"/>
      <c r="AW830" s="264"/>
      <c r="AX830" s="264"/>
      <c r="AY830" s="264"/>
      <c r="AZ830" s="264"/>
      <c r="BA830" s="264"/>
      <c r="BB830" s="264"/>
      <c r="BC830" s="264"/>
    </row>
    <row r="831" ht="14.25" customHeight="1">
      <c r="AE831" s="264"/>
      <c r="AF831" s="264"/>
      <c r="AG831" s="264"/>
      <c r="AH831" s="264"/>
      <c r="AI831" s="264"/>
      <c r="AJ831" s="264"/>
      <c r="AK831" s="264"/>
      <c r="AL831" s="264"/>
      <c r="AM831" s="264"/>
      <c r="AN831" s="264"/>
      <c r="AO831" s="264"/>
      <c r="AP831" s="264"/>
      <c r="AQ831" s="264"/>
      <c r="AR831" s="264"/>
      <c r="AS831" s="264"/>
      <c r="AT831" s="264"/>
      <c r="AU831" s="264"/>
      <c r="AV831" s="264"/>
      <c r="AW831" s="264"/>
      <c r="AX831" s="264"/>
      <c r="AY831" s="264"/>
      <c r="AZ831" s="264"/>
      <c r="BA831" s="264"/>
      <c r="BB831" s="264"/>
      <c r="BC831" s="264"/>
    </row>
    <row r="832" ht="14.25" customHeight="1">
      <c r="AE832" s="264"/>
      <c r="AF832" s="264"/>
      <c r="AG832" s="264"/>
      <c r="AH832" s="264"/>
      <c r="AI832" s="264"/>
      <c r="AJ832" s="264"/>
      <c r="AK832" s="264"/>
      <c r="AL832" s="264"/>
      <c r="AM832" s="264"/>
      <c r="AN832" s="264"/>
      <c r="AO832" s="264"/>
      <c r="AP832" s="264"/>
      <c r="AQ832" s="264"/>
      <c r="AR832" s="264"/>
      <c r="AS832" s="264"/>
      <c r="AT832" s="264"/>
      <c r="AU832" s="264"/>
      <c r="AV832" s="264"/>
      <c r="AW832" s="264"/>
      <c r="AX832" s="264"/>
      <c r="AY832" s="264"/>
      <c r="AZ832" s="264"/>
      <c r="BA832" s="264"/>
      <c r="BB832" s="264"/>
      <c r="BC832" s="264"/>
    </row>
    <row r="833" ht="14.25" customHeight="1">
      <c r="AE833" s="264"/>
      <c r="AF833" s="264"/>
      <c r="AG833" s="264"/>
      <c r="AH833" s="264"/>
      <c r="AI833" s="264"/>
      <c r="AJ833" s="264"/>
      <c r="AK833" s="264"/>
      <c r="AL833" s="264"/>
      <c r="AM833" s="264"/>
      <c r="AN833" s="264"/>
      <c r="AO833" s="264"/>
      <c r="AP833" s="264"/>
      <c r="AQ833" s="264"/>
      <c r="AR833" s="264"/>
      <c r="AS833" s="264"/>
      <c r="AT833" s="264"/>
      <c r="AU833" s="264"/>
      <c r="AV833" s="264"/>
      <c r="AW833" s="264"/>
      <c r="AX833" s="264"/>
      <c r="AY833" s="264"/>
      <c r="AZ833" s="264"/>
      <c r="BA833" s="264"/>
      <c r="BB833" s="264"/>
      <c r="BC833" s="264"/>
    </row>
    <row r="834" ht="14.25" customHeight="1">
      <c r="AE834" s="264"/>
      <c r="AF834" s="264"/>
      <c r="AG834" s="264"/>
      <c r="AH834" s="264"/>
      <c r="AI834" s="264"/>
      <c r="AJ834" s="264"/>
      <c r="AK834" s="264"/>
      <c r="AL834" s="264"/>
      <c r="AM834" s="264"/>
      <c r="AN834" s="264"/>
      <c r="AO834" s="264"/>
      <c r="AP834" s="264"/>
      <c r="AQ834" s="264"/>
      <c r="AR834" s="264"/>
      <c r="AS834" s="264"/>
      <c r="AT834" s="264"/>
      <c r="AU834" s="264"/>
      <c r="AV834" s="264"/>
      <c r="AW834" s="264"/>
      <c r="AX834" s="264"/>
      <c r="AY834" s="264"/>
      <c r="AZ834" s="264"/>
      <c r="BA834" s="264"/>
      <c r="BB834" s="264"/>
      <c r="BC834" s="264"/>
    </row>
    <row r="835" ht="14.25" customHeight="1">
      <c r="AE835" s="264"/>
      <c r="AF835" s="264"/>
      <c r="AG835" s="264"/>
      <c r="AH835" s="264"/>
      <c r="AI835" s="264"/>
      <c r="AJ835" s="264"/>
      <c r="AK835" s="264"/>
      <c r="AL835" s="264"/>
      <c r="AM835" s="264"/>
      <c r="AN835" s="264"/>
      <c r="AO835" s="264"/>
      <c r="AP835" s="264"/>
      <c r="AQ835" s="264"/>
      <c r="AR835" s="264"/>
      <c r="AS835" s="264"/>
      <c r="AT835" s="264"/>
      <c r="AU835" s="264"/>
      <c r="AV835" s="264"/>
      <c r="AW835" s="264"/>
      <c r="AX835" s="264"/>
      <c r="AY835" s="264"/>
      <c r="AZ835" s="264"/>
      <c r="BA835" s="264"/>
      <c r="BB835" s="264"/>
      <c r="BC835" s="264"/>
    </row>
    <row r="836" ht="14.25" customHeight="1">
      <c r="AE836" s="264"/>
      <c r="AF836" s="264"/>
      <c r="AG836" s="264"/>
      <c r="AH836" s="264"/>
      <c r="AI836" s="264"/>
      <c r="AJ836" s="264"/>
      <c r="AK836" s="264"/>
      <c r="AL836" s="264"/>
      <c r="AM836" s="264"/>
      <c r="AN836" s="264"/>
      <c r="AO836" s="264"/>
      <c r="AP836" s="264"/>
      <c r="AQ836" s="264"/>
      <c r="AR836" s="264"/>
      <c r="AS836" s="264"/>
      <c r="AT836" s="264"/>
      <c r="AU836" s="264"/>
      <c r="AV836" s="264"/>
      <c r="AW836" s="264"/>
      <c r="AX836" s="264"/>
      <c r="AY836" s="264"/>
      <c r="AZ836" s="264"/>
      <c r="BA836" s="264"/>
      <c r="BB836" s="264"/>
      <c r="BC836" s="264"/>
    </row>
    <row r="837" ht="14.25" customHeight="1">
      <c r="AE837" s="264"/>
      <c r="AF837" s="264"/>
      <c r="AG837" s="264"/>
      <c r="AH837" s="264"/>
      <c r="AI837" s="264"/>
      <c r="AJ837" s="264"/>
      <c r="AK837" s="264"/>
      <c r="AL837" s="264"/>
      <c r="AM837" s="264"/>
      <c r="AN837" s="264"/>
      <c r="AO837" s="264"/>
      <c r="AP837" s="264"/>
      <c r="AQ837" s="264"/>
      <c r="AR837" s="264"/>
      <c r="AS837" s="264"/>
      <c r="AT837" s="264"/>
      <c r="AU837" s="264"/>
      <c r="AV837" s="264"/>
      <c r="AW837" s="264"/>
      <c r="AX837" s="264"/>
      <c r="AY837" s="264"/>
      <c r="AZ837" s="264"/>
      <c r="BA837" s="264"/>
      <c r="BB837" s="264"/>
      <c r="BC837" s="264"/>
    </row>
    <row r="838" ht="14.25" customHeight="1">
      <c r="AE838" s="264"/>
      <c r="AF838" s="264"/>
      <c r="AG838" s="264"/>
      <c r="AH838" s="264"/>
      <c r="AI838" s="264"/>
      <c r="AJ838" s="264"/>
      <c r="AK838" s="264"/>
      <c r="AL838" s="264"/>
      <c r="AM838" s="264"/>
      <c r="AN838" s="264"/>
      <c r="AO838" s="264"/>
      <c r="AP838" s="264"/>
      <c r="AQ838" s="264"/>
      <c r="AR838" s="264"/>
      <c r="AS838" s="264"/>
      <c r="AT838" s="264"/>
      <c r="AU838" s="264"/>
      <c r="AV838" s="264"/>
      <c r="AW838" s="264"/>
      <c r="AX838" s="264"/>
      <c r="AY838" s="264"/>
      <c r="AZ838" s="264"/>
      <c r="BA838" s="264"/>
      <c r="BB838" s="264"/>
      <c r="BC838" s="264"/>
    </row>
    <row r="839" ht="14.25" customHeight="1">
      <c r="AE839" s="264"/>
      <c r="AF839" s="264"/>
      <c r="AG839" s="264"/>
      <c r="AH839" s="264"/>
      <c r="AI839" s="264"/>
      <c r="AJ839" s="264"/>
      <c r="AK839" s="264"/>
      <c r="AL839" s="264"/>
      <c r="AM839" s="264"/>
      <c r="AN839" s="264"/>
      <c r="AO839" s="264"/>
      <c r="AP839" s="264"/>
      <c r="AQ839" s="264"/>
      <c r="AR839" s="264"/>
      <c r="AS839" s="264"/>
      <c r="AT839" s="264"/>
      <c r="AU839" s="264"/>
      <c r="AV839" s="264"/>
      <c r="AW839" s="264"/>
      <c r="AX839" s="264"/>
      <c r="AY839" s="264"/>
      <c r="AZ839" s="264"/>
      <c r="BA839" s="264"/>
      <c r="BB839" s="264"/>
      <c r="BC839" s="264"/>
    </row>
    <row r="840" ht="14.25" customHeight="1">
      <c r="AE840" s="264"/>
      <c r="AF840" s="264"/>
      <c r="AG840" s="264"/>
      <c r="AH840" s="264"/>
      <c r="AI840" s="264"/>
      <c r="AJ840" s="264"/>
      <c r="AK840" s="264"/>
      <c r="AL840" s="264"/>
      <c r="AM840" s="264"/>
      <c r="AN840" s="264"/>
      <c r="AO840" s="264"/>
      <c r="AP840" s="264"/>
      <c r="AQ840" s="264"/>
      <c r="AR840" s="264"/>
      <c r="AS840" s="264"/>
      <c r="AT840" s="264"/>
      <c r="AU840" s="264"/>
      <c r="AV840" s="264"/>
      <c r="AW840" s="264"/>
      <c r="AX840" s="264"/>
      <c r="AY840" s="264"/>
      <c r="AZ840" s="264"/>
      <c r="BA840" s="264"/>
      <c r="BB840" s="264"/>
      <c r="BC840" s="264"/>
    </row>
    <row r="841" ht="14.25" customHeight="1">
      <c r="AE841" s="264"/>
      <c r="AF841" s="264"/>
      <c r="AG841" s="264"/>
      <c r="AH841" s="264"/>
      <c r="AI841" s="264"/>
      <c r="AJ841" s="264"/>
      <c r="AK841" s="264"/>
      <c r="AL841" s="264"/>
      <c r="AM841" s="264"/>
      <c r="AN841" s="264"/>
      <c r="AO841" s="264"/>
      <c r="AP841" s="264"/>
      <c r="AQ841" s="264"/>
      <c r="AR841" s="264"/>
      <c r="AS841" s="264"/>
      <c r="AT841" s="264"/>
      <c r="AU841" s="264"/>
      <c r="AV841" s="264"/>
      <c r="AW841" s="264"/>
      <c r="AX841" s="264"/>
      <c r="AY841" s="264"/>
      <c r="AZ841" s="264"/>
      <c r="BA841" s="264"/>
      <c r="BB841" s="264"/>
      <c r="BC841" s="264"/>
    </row>
    <row r="842" ht="14.25" customHeight="1">
      <c r="AE842" s="264"/>
      <c r="AF842" s="264"/>
      <c r="AG842" s="264"/>
      <c r="AH842" s="264"/>
      <c r="AI842" s="264"/>
      <c r="AJ842" s="264"/>
      <c r="AK842" s="264"/>
      <c r="AL842" s="264"/>
      <c r="AM842" s="264"/>
      <c r="AN842" s="264"/>
      <c r="AO842" s="264"/>
      <c r="AP842" s="264"/>
      <c r="AQ842" s="264"/>
      <c r="AR842" s="264"/>
      <c r="AS842" s="264"/>
      <c r="AT842" s="264"/>
      <c r="AU842" s="264"/>
      <c r="AV842" s="264"/>
      <c r="AW842" s="264"/>
      <c r="AX842" s="264"/>
      <c r="AY842" s="264"/>
      <c r="AZ842" s="264"/>
      <c r="BA842" s="264"/>
      <c r="BB842" s="264"/>
      <c r="BC842" s="264"/>
    </row>
    <row r="843" ht="14.25" customHeight="1">
      <c r="AE843" s="264"/>
      <c r="AF843" s="264"/>
      <c r="AG843" s="264"/>
      <c r="AH843" s="264"/>
      <c r="AI843" s="264"/>
      <c r="AJ843" s="264"/>
      <c r="AK843" s="264"/>
      <c r="AL843" s="264"/>
      <c r="AM843" s="264"/>
      <c r="AN843" s="264"/>
      <c r="AO843" s="264"/>
      <c r="AP843" s="264"/>
      <c r="AQ843" s="264"/>
      <c r="AR843" s="264"/>
      <c r="AS843" s="264"/>
      <c r="AT843" s="264"/>
      <c r="AU843" s="264"/>
      <c r="AV843" s="264"/>
      <c r="AW843" s="264"/>
      <c r="AX843" s="264"/>
      <c r="AY843" s="264"/>
      <c r="AZ843" s="264"/>
      <c r="BA843" s="264"/>
      <c r="BB843" s="264"/>
      <c r="BC843" s="264"/>
    </row>
    <row r="844" ht="14.25" customHeight="1">
      <c r="AE844" s="264"/>
      <c r="AF844" s="264"/>
      <c r="AG844" s="264"/>
      <c r="AH844" s="264"/>
      <c r="AI844" s="264"/>
      <c r="AJ844" s="264"/>
      <c r="AK844" s="264"/>
      <c r="AL844" s="264"/>
      <c r="AM844" s="264"/>
      <c r="AN844" s="264"/>
      <c r="AO844" s="264"/>
      <c r="AP844" s="264"/>
      <c r="AQ844" s="264"/>
      <c r="AR844" s="264"/>
      <c r="AS844" s="264"/>
      <c r="AT844" s="264"/>
      <c r="AU844" s="264"/>
      <c r="AV844" s="264"/>
      <c r="AW844" s="264"/>
      <c r="AX844" s="264"/>
      <c r="AY844" s="264"/>
      <c r="AZ844" s="264"/>
      <c r="BA844" s="264"/>
      <c r="BB844" s="264"/>
      <c r="BC844" s="264"/>
    </row>
    <row r="845" ht="14.25" customHeight="1">
      <c r="AE845" s="264"/>
      <c r="AF845" s="264"/>
      <c r="AG845" s="264"/>
      <c r="AH845" s="264"/>
      <c r="AI845" s="264"/>
      <c r="AJ845" s="264"/>
      <c r="AK845" s="264"/>
      <c r="AL845" s="264"/>
      <c r="AM845" s="264"/>
      <c r="AN845" s="264"/>
      <c r="AO845" s="264"/>
      <c r="AP845" s="264"/>
      <c r="AQ845" s="264"/>
      <c r="AR845" s="264"/>
      <c r="AS845" s="264"/>
      <c r="AT845" s="264"/>
      <c r="AU845" s="264"/>
      <c r="AV845" s="264"/>
      <c r="AW845" s="264"/>
      <c r="AX845" s="264"/>
      <c r="AY845" s="264"/>
      <c r="AZ845" s="264"/>
      <c r="BA845" s="264"/>
      <c r="BB845" s="264"/>
      <c r="BC845" s="264"/>
    </row>
    <row r="846" ht="14.25" customHeight="1">
      <c r="AE846" s="264"/>
      <c r="AF846" s="264"/>
      <c r="AG846" s="264"/>
      <c r="AH846" s="264"/>
      <c r="AI846" s="264"/>
      <c r="AJ846" s="264"/>
      <c r="AK846" s="264"/>
      <c r="AL846" s="264"/>
      <c r="AM846" s="264"/>
      <c r="AN846" s="264"/>
      <c r="AO846" s="264"/>
      <c r="AP846" s="264"/>
      <c r="AQ846" s="264"/>
      <c r="AR846" s="264"/>
      <c r="AS846" s="264"/>
      <c r="AT846" s="264"/>
      <c r="AU846" s="264"/>
      <c r="AV846" s="264"/>
      <c r="AW846" s="264"/>
      <c r="AX846" s="264"/>
      <c r="AY846" s="264"/>
      <c r="AZ846" s="264"/>
      <c r="BA846" s="264"/>
      <c r="BB846" s="264"/>
      <c r="BC846" s="264"/>
    </row>
    <row r="847" ht="14.25" customHeight="1">
      <c r="AE847" s="264"/>
      <c r="AF847" s="264"/>
      <c r="AG847" s="264"/>
      <c r="AH847" s="264"/>
      <c r="AI847" s="264"/>
      <c r="AJ847" s="264"/>
      <c r="AK847" s="264"/>
      <c r="AL847" s="264"/>
      <c r="AM847" s="264"/>
      <c r="AN847" s="264"/>
      <c r="AO847" s="264"/>
      <c r="AP847" s="264"/>
      <c r="AQ847" s="264"/>
      <c r="AR847" s="264"/>
      <c r="AS847" s="264"/>
      <c r="AT847" s="264"/>
      <c r="AU847" s="264"/>
      <c r="AV847" s="264"/>
      <c r="AW847" s="264"/>
      <c r="AX847" s="264"/>
      <c r="AY847" s="264"/>
      <c r="AZ847" s="264"/>
      <c r="BA847" s="264"/>
      <c r="BB847" s="264"/>
      <c r="BC847" s="264"/>
    </row>
    <row r="848" ht="14.25" customHeight="1">
      <c r="AE848" s="264"/>
      <c r="AF848" s="264"/>
      <c r="AG848" s="264"/>
      <c r="AH848" s="264"/>
      <c r="AI848" s="264"/>
      <c r="AJ848" s="264"/>
      <c r="AK848" s="264"/>
      <c r="AL848" s="264"/>
      <c r="AM848" s="264"/>
      <c r="AN848" s="264"/>
      <c r="AO848" s="264"/>
      <c r="AP848" s="264"/>
      <c r="AQ848" s="264"/>
      <c r="AR848" s="264"/>
      <c r="AS848" s="264"/>
      <c r="AT848" s="264"/>
      <c r="AU848" s="264"/>
      <c r="AV848" s="264"/>
      <c r="AW848" s="264"/>
      <c r="AX848" s="264"/>
      <c r="AY848" s="264"/>
      <c r="AZ848" s="264"/>
      <c r="BA848" s="264"/>
      <c r="BB848" s="264"/>
      <c r="BC848" s="264"/>
    </row>
    <row r="849" ht="14.25" customHeight="1">
      <c r="AE849" s="264"/>
      <c r="AF849" s="264"/>
      <c r="AG849" s="264"/>
      <c r="AH849" s="264"/>
      <c r="AI849" s="264"/>
      <c r="AJ849" s="264"/>
      <c r="AK849" s="264"/>
      <c r="AL849" s="264"/>
      <c r="AM849" s="264"/>
      <c r="AN849" s="264"/>
      <c r="AO849" s="264"/>
      <c r="AP849" s="264"/>
      <c r="AQ849" s="264"/>
      <c r="AR849" s="264"/>
      <c r="AS849" s="264"/>
      <c r="AT849" s="264"/>
      <c r="AU849" s="264"/>
      <c r="AV849" s="264"/>
      <c r="AW849" s="264"/>
      <c r="AX849" s="264"/>
      <c r="AY849" s="264"/>
      <c r="AZ849" s="264"/>
      <c r="BA849" s="264"/>
      <c r="BB849" s="264"/>
      <c r="BC849" s="264"/>
    </row>
    <row r="850" ht="14.25" customHeight="1">
      <c r="AE850" s="264"/>
      <c r="AF850" s="264"/>
      <c r="AG850" s="264"/>
      <c r="AH850" s="264"/>
      <c r="AI850" s="264"/>
      <c r="AJ850" s="264"/>
      <c r="AK850" s="264"/>
      <c r="AL850" s="264"/>
      <c r="AM850" s="264"/>
      <c r="AN850" s="264"/>
      <c r="AO850" s="264"/>
      <c r="AP850" s="264"/>
      <c r="AQ850" s="264"/>
      <c r="AR850" s="264"/>
      <c r="AS850" s="264"/>
      <c r="AT850" s="264"/>
      <c r="AU850" s="264"/>
      <c r="AV850" s="264"/>
      <c r="AW850" s="264"/>
      <c r="AX850" s="264"/>
      <c r="AY850" s="264"/>
      <c r="AZ850" s="264"/>
      <c r="BA850" s="264"/>
      <c r="BB850" s="264"/>
      <c r="BC850" s="264"/>
    </row>
    <row r="851" ht="14.25" customHeight="1">
      <c r="AE851" s="264"/>
      <c r="AF851" s="264"/>
      <c r="AG851" s="264"/>
      <c r="AH851" s="264"/>
      <c r="AI851" s="264"/>
      <c r="AJ851" s="264"/>
      <c r="AK851" s="264"/>
      <c r="AL851" s="264"/>
      <c r="AM851" s="264"/>
      <c r="AN851" s="264"/>
      <c r="AO851" s="264"/>
      <c r="AP851" s="264"/>
      <c r="AQ851" s="264"/>
      <c r="AR851" s="264"/>
      <c r="AS851" s="264"/>
      <c r="AT851" s="264"/>
      <c r="AU851" s="264"/>
      <c r="AV851" s="264"/>
      <c r="AW851" s="264"/>
      <c r="AX851" s="264"/>
      <c r="AY851" s="264"/>
      <c r="AZ851" s="264"/>
      <c r="BA851" s="264"/>
      <c r="BB851" s="264"/>
      <c r="BC851" s="264"/>
    </row>
    <row r="852" ht="14.25" customHeight="1">
      <c r="AE852" s="264"/>
      <c r="AF852" s="264"/>
      <c r="AG852" s="264"/>
      <c r="AH852" s="264"/>
      <c r="AI852" s="264"/>
      <c r="AJ852" s="264"/>
      <c r="AK852" s="264"/>
      <c r="AL852" s="264"/>
      <c r="AM852" s="264"/>
      <c r="AN852" s="264"/>
      <c r="AO852" s="264"/>
      <c r="AP852" s="264"/>
      <c r="AQ852" s="264"/>
      <c r="AR852" s="264"/>
      <c r="AS852" s="264"/>
      <c r="AT852" s="264"/>
      <c r="AU852" s="264"/>
      <c r="AV852" s="264"/>
      <c r="AW852" s="264"/>
      <c r="AX852" s="264"/>
      <c r="AY852" s="264"/>
      <c r="AZ852" s="264"/>
      <c r="BA852" s="264"/>
      <c r="BB852" s="264"/>
      <c r="BC852" s="264"/>
    </row>
    <row r="853" ht="14.25" customHeight="1">
      <c r="AE853" s="264"/>
      <c r="AF853" s="264"/>
      <c r="AG853" s="264"/>
      <c r="AH853" s="264"/>
      <c r="AI853" s="264"/>
      <c r="AJ853" s="264"/>
      <c r="AK853" s="264"/>
      <c r="AL853" s="264"/>
      <c r="AM853" s="264"/>
      <c r="AN853" s="264"/>
      <c r="AO853" s="264"/>
      <c r="AP853" s="264"/>
      <c r="AQ853" s="264"/>
      <c r="AR853" s="264"/>
      <c r="AS853" s="264"/>
      <c r="AT853" s="264"/>
      <c r="AU853" s="264"/>
      <c r="AV853" s="264"/>
      <c r="AW853" s="264"/>
      <c r="AX853" s="264"/>
      <c r="AY853" s="264"/>
      <c r="AZ853" s="264"/>
      <c r="BA853" s="264"/>
      <c r="BB853" s="264"/>
      <c r="BC853" s="264"/>
    </row>
    <row r="854" ht="14.25" customHeight="1">
      <c r="AE854" s="264"/>
      <c r="AF854" s="264"/>
      <c r="AG854" s="264"/>
      <c r="AH854" s="264"/>
      <c r="AI854" s="264"/>
      <c r="AJ854" s="264"/>
      <c r="AK854" s="264"/>
      <c r="AL854" s="264"/>
      <c r="AM854" s="264"/>
      <c r="AN854" s="264"/>
      <c r="AO854" s="264"/>
      <c r="AP854" s="264"/>
      <c r="AQ854" s="264"/>
      <c r="AR854" s="264"/>
      <c r="AS854" s="264"/>
      <c r="AT854" s="264"/>
      <c r="AU854" s="264"/>
      <c r="AV854" s="264"/>
      <c r="AW854" s="264"/>
      <c r="AX854" s="264"/>
      <c r="AY854" s="264"/>
      <c r="AZ854" s="264"/>
      <c r="BA854" s="264"/>
      <c r="BB854" s="264"/>
      <c r="BC854" s="264"/>
    </row>
    <row r="855" ht="14.25" customHeight="1">
      <c r="AE855" s="264"/>
      <c r="AF855" s="264"/>
      <c r="AG855" s="264"/>
      <c r="AH855" s="264"/>
      <c r="AI855" s="264"/>
      <c r="AJ855" s="264"/>
      <c r="AK855" s="264"/>
      <c r="AL855" s="264"/>
      <c r="AM855" s="264"/>
      <c r="AN855" s="264"/>
      <c r="AO855" s="264"/>
      <c r="AP855" s="264"/>
      <c r="AQ855" s="264"/>
      <c r="AR855" s="264"/>
      <c r="AS855" s="264"/>
      <c r="AT855" s="264"/>
      <c r="AU855" s="264"/>
      <c r="AV855" s="264"/>
      <c r="AW855" s="264"/>
      <c r="AX855" s="264"/>
      <c r="AY855" s="264"/>
      <c r="AZ855" s="264"/>
      <c r="BA855" s="264"/>
      <c r="BB855" s="264"/>
      <c r="BC855" s="264"/>
    </row>
    <row r="856" ht="14.25" customHeight="1">
      <c r="AE856" s="264"/>
      <c r="AF856" s="264"/>
      <c r="AG856" s="264"/>
      <c r="AH856" s="264"/>
      <c r="AI856" s="264"/>
      <c r="AJ856" s="264"/>
      <c r="AK856" s="264"/>
      <c r="AL856" s="264"/>
      <c r="AM856" s="264"/>
      <c r="AN856" s="264"/>
      <c r="AO856" s="264"/>
      <c r="AP856" s="264"/>
      <c r="AQ856" s="264"/>
      <c r="AR856" s="264"/>
      <c r="AS856" s="264"/>
      <c r="AT856" s="264"/>
      <c r="AU856" s="264"/>
      <c r="AV856" s="264"/>
      <c r="AW856" s="264"/>
      <c r="AX856" s="264"/>
      <c r="AY856" s="264"/>
      <c r="AZ856" s="264"/>
      <c r="BA856" s="264"/>
      <c r="BB856" s="264"/>
      <c r="BC856" s="264"/>
    </row>
    <row r="857" ht="14.25" customHeight="1">
      <c r="AE857" s="264"/>
      <c r="AF857" s="264"/>
      <c r="AG857" s="264"/>
      <c r="AH857" s="264"/>
      <c r="AI857" s="264"/>
      <c r="AJ857" s="264"/>
      <c r="AK857" s="264"/>
      <c r="AL857" s="264"/>
      <c r="AM857" s="264"/>
      <c r="AN857" s="264"/>
      <c r="AO857" s="264"/>
      <c r="AP857" s="264"/>
      <c r="AQ857" s="264"/>
      <c r="AR857" s="264"/>
      <c r="AS857" s="264"/>
      <c r="AT857" s="264"/>
      <c r="AU857" s="264"/>
      <c r="AV857" s="264"/>
      <c r="AW857" s="264"/>
      <c r="AX857" s="264"/>
      <c r="AY857" s="264"/>
      <c r="AZ857" s="264"/>
      <c r="BA857" s="264"/>
      <c r="BB857" s="264"/>
      <c r="BC857" s="264"/>
    </row>
    <row r="858" ht="14.25" customHeight="1">
      <c r="AE858" s="264"/>
      <c r="AF858" s="264"/>
      <c r="AG858" s="264"/>
      <c r="AH858" s="264"/>
      <c r="AI858" s="264"/>
      <c r="AJ858" s="264"/>
      <c r="AK858" s="264"/>
      <c r="AL858" s="264"/>
      <c r="AM858" s="264"/>
      <c r="AN858" s="264"/>
      <c r="AO858" s="264"/>
      <c r="AP858" s="264"/>
      <c r="AQ858" s="264"/>
      <c r="AR858" s="264"/>
      <c r="AS858" s="264"/>
      <c r="AT858" s="264"/>
      <c r="AU858" s="264"/>
      <c r="AV858" s="264"/>
      <c r="AW858" s="264"/>
      <c r="AX858" s="264"/>
      <c r="AY858" s="264"/>
      <c r="AZ858" s="264"/>
      <c r="BA858" s="264"/>
      <c r="BB858" s="264"/>
      <c r="BC858" s="264"/>
    </row>
    <row r="859" ht="14.25" customHeight="1">
      <c r="AE859" s="264"/>
      <c r="AF859" s="264"/>
      <c r="AG859" s="264"/>
      <c r="AH859" s="264"/>
      <c r="AI859" s="264"/>
      <c r="AJ859" s="264"/>
      <c r="AK859" s="264"/>
      <c r="AL859" s="264"/>
      <c r="AM859" s="264"/>
      <c r="AN859" s="264"/>
      <c r="AO859" s="264"/>
      <c r="AP859" s="264"/>
      <c r="AQ859" s="264"/>
      <c r="AR859" s="264"/>
      <c r="AS859" s="264"/>
      <c r="AT859" s="264"/>
      <c r="AU859" s="264"/>
      <c r="AV859" s="264"/>
      <c r="AW859" s="264"/>
      <c r="AX859" s="264"/>
      <c r="AY859" s="264"/>
      <c r="AZ859" s="264"/>
      <c r="BA859" s="264"/>
      <c r="BB859" s="264"/>
      <c r="BC859" s="264"/>
    </row>
    <row r="860" ht="14.25" customHeight="1">
      <c r="AE860" s="264"/>
      <c r="AF860" s="264"/>
      <c r="AG860" s="264"/>
      <c r="AH860" s="264"/>
      <c r="AI860" s="264"/>
      <c r="AJ860" s="264"/>
      <c r="AK860" s="264"/>
      <c r="AL860" s="264"/>
      <c r="AM860" s="264"/>
      <c r="AN860" s="264"/>
      <c r="AO860" s="264"/>
      <c r="AP860" s="264"/>
      <c r="AQ860" s="264"/>
      <c r="AR860" s="264"/>
      <c r="AS860" s="264"/>
      <c r="AT860" s="264"/>
      <c r="AU860" s="264"/>
      <c r="AV860" s="264"/>
      <c r="AW860" s="264"/>
      <c r="AX860" s="264"/>
      <c r="AY860" s="264"/>
      <c r="AZ860" s="264"/>
      <c r="BA860" s="264"/>
      <c r="BB860" s="264"/>
      <c r="BC860" s="264"/>
    </row>
    <row r="861" ht="14.25" customHeight="1">
      <c r="AE861" s="264"/>
      <c r="AF861" s="264"/>
      <c r="AG861" s="264"/>
      <c r="AH861" s="264"/>
      <c r="AI861" s="264"/>
      <c r="AJ861" s="264"/>
      <c r="AK861" s="264"/>
      <c r="AL861" s="264"/>
      <c r="AM861" s="264"/>
      <c r="AN861" s="264"/>
      <c r="AO861" s="264"/>
      <c r="AP861" s="264"/>
      <c r="AQ861" s="264"/>
      <c r="AR861" s="264"/>
      <c r="AS861" s="264"/>
      <c r="AT861" s="264"/>
      <c r="AU861" s="264"/>
      <c r="AV861" s="264"/>
      <c r="AW861" s="264"/>
      <c r="AX861" s="264"/>
      <c r="AY861" s="264"/>
      <c r="AZ861" s="264"/>
      <c r="BA861" s="264"/>
      <c r="BB861" s="264"/>
      <c r="BC861" s="264"/>
    </row>
    <row r="862" ht="14.25" customHeight="1">
      <c r="AE862" s="264"/>
      <c r="AF862" s="264"/>
      <c r="AG862" s="264"/>
      <c r="AH862" s="264"/>
      <c r="AI862" s="264"/>
      <c r="AJ862" s="264"/>
      <c r="AK862" s="264"/>
      <c r="AL862" s="264"/>
      <c r="AM862" s="264"/>
      <c r="AN862" s="264"/>
      <c r="AO862" s="264"/>
      <c r="AP862" s="264"/>
      <c r="AQ862" s="264"/>
      <c r="AR862" s="264"/>
      <c r="AS862" s="264"/>
      <c r="AT862" s="264"/>
      <c r="AU862" s="264"/>
      <c r="AV862" s="264"/>
      <c r="AW862" s="264"/>
      <c r="AX862" s="264"/>
      <c r="AY862" s="264"/>
      <c r="AZ862" s="264"/>
      <c r="BA862" s="264"/>
      <c r="BB862" s="264"/>
      <c r="BC862" s="264"/>
    </row>
    <row r="863" ht="14.25" customHeight="1">
      <c r="AE863" s="264"/>
      <c r="AF863" s="264"/>
      <c r="AG863" s="264"/>
      <c r="AH863" s="264"/>
      <c r="AI863" s="264"/>
      <c r="AJ863" s="264"/>
      <c r="AK863" s="264"/>
      <c r="AL863" s="264"/>
      <c r="AM863" s="264"/>
      <c r="AN863" s="264"/>
      <c r="AO863" s="264"/>
      <c r="AP863" s="264"/>
      <c r="AQ863" s="264"/>
      <c r="AR863" s="264"/>
      <c r="AS863" s="264"/>
      <c r="AT863" s="264"/>
      <c r="AU863" s="264"/>
      <c r="AV863" s="264"/>
      <c r="AW863" s="264"/>
      <c r="AX863" s="264"/>
      <c r="AY863" s="264"/>
      <c r="AZ863" s="264"/>
      <c r="BA863" s="264"/>
      <c r="BB863" s="264"/>
      <c r="BC863" s="264"/>
    </row>
    <row r="864" ht="14.25" customHeight="1">
      <c r="AE864" s="264"/>
      <c r="AF864" s="264"/>
      <c r="AG864" s="264"/>
      <c r="AH864" s="264"/>
      <c r="AI864" s="264"/>
      <c r="AJ864" s="264"/>
      <c r="AK864" s="264"/>
      <c r="AL864" s="264"/>
      <c r="AM864" s="264"/>
      <c r="AN864" s="264"/>
      <c r="AO864" s="264"/>
      <c r="AP864" s="264"/>
      <c r="AQ864" s="264"/>
      <c r="AR864" s="264"/>
      <c r="AS864" s="264"/>
      <c r="AT864" s="264"/>
      <c r="AU864" s="264"/>
      <c r="AV864" s="264"/>
      <c r="AW864" s="264"/>
      <c r="AX864" s="264"/>
      <c r="AY864" s="264"/>
      <c r="AZ864" s="264"/>
      <c r="BA864" s="264"/>
      <c r="BB864" s="264"/>
      <c r="BC864" s="264"/>
    </row>
    <row r="865" ht="14.25" customHeight="1">
      <c r="AE865" s="264"/>
      <c r="AF865" s="264"/>
      <c r="AG865" s="264"/>
      <c r="AH865" s="264"/>
      <c r="AI865" s="264"/>
      <c r="AJ865" s="264"/>
      <c r="AK865" s="264"/>
      <c r="AL865" s="264"/>
      <c r="AM865" s="264"/>
      <c r="AN865" s="264"/>
      <c r="AO865" s="264"/>
      <c r="AP865" s="264"/>
      <c r="AQ865" s="264"/>
      <c r="AR865" s="264"/>
      <c r="AS865" s="264"/>
      <c r="AT865" s="264"/>
      <c r="AU865" s="264"/>
      <c r="AV865" s="264"/>
      <c r="AW865" s="264"/>
      <c r="AX865" s="264"/>
      <c r="AY865" s="264"/>
      <c r="AZ865" s="264"/>
      <c r="BA865" s="264"/>
      <c r="BB865" s="264"/>
      <c r="BC865" s="264"/>
    </row>
    <row r="866" ht="14.25" customHeight="1">
      <c r="AE866" s="264"/>
      <c r="AF866" s="264"/>
      <c r="AG866" s="264"/>
      <c r="AH866" s="264"/>
      <c r="AI866" s="264"/>
      <c r="AJ866" s="264"/>
      <c r="AK866" s="264"/>
      <c r="AL866" s="264"/>
      <c r="AM866" s="264"/>
      <c r="AN866" s="264"/>
      <c r="AO866" s="264"/>
      <c r="AP866" s="264"/>
      <c r="AQ866" s="264"/>
      <c r="AR866" s="264"/>
      <c r="AS866" s="264"/>
      <c r="AT866" s="264"/>
      <c r="AU866" s="264"/>
      <c r="AV866" s="264"/>
      <c r="AW866" s="264"/>
      <c r="AX866" s="264"/>
      <c r="AY866" s="264"/>
      <c r="AZ866" s="264"/>
      <c r="BA866" s="264"/>
      <c r="BB866" s="264"/>
      <c r="BC866" s="264"/>
    </row>
    <row r="867" ht="14.25" customHeight="1">
      <c r="AE867" s="264"/>
      <c r="AF867" s="264"/>
      <c r="AG867" s="264"/>
      <c r="AH867" s="264"/>
      <c r="AI867" s="264"/>
      <c r="AJ867" s="264"/>
      <c r="AK867" s="264"/>
      <c r="AL867" s="264"/>
      <c r="AM867" s="264"/>
      <c r="AN867" s="264"/>
      <c r="AO867" s="264"/>
      <c r="AP867" s="264"/>
      <c r="AQ867" s="264"/>
      <c r="AR867" s="264"/>
      <c r="AS867" s="264"/>
      <c r="AT867" s="264"/>
      <c r="AU867" s="264"/>
      <c r="AV867" s="264"/>
      <c r="AW867" s="264"/>
      <c r="AX867" s="264"/>
      <c r="AY867" s="264"/>
      <c r="AZ867" s="264"/>
      <c r="BA867" s="264"/>
      <c r="BB867" s="264"/>
      <c r="BC867" s="264"/>
    </row>
    <row r="868" ht="14.25" customHeight="1">
      <c r="AE868" s="264"/>
      <c r="AF868" s="264"/>
      <c r="AG868" s="264"/>
      <c r="AH868" s="264"/>
      <c r="AI868" s="264"/>
      <c r="AJ868" s="264"/>
      <c r="AK868" s="264"/>
      <c r="AL868" s="264"/>
      <c r="AM868" s="264"/>
      <c r="AN868" s="264"/>
      <c r="AO868" s="264"/>
      <c r="AP868" s="264"/>
      <c r="AQ868" s="264"/>
      <c r="AR868" s="264"/>
      <c r="AS868" s="264"/>
      <c r="AT868" s="264"/>
      <c r="AU868" s="264"/>
      <c r="AV868" s="264"/>
      <c r="AW868" s="264"/>
      <c r="AX868" s="264"/>
      <c r="AY868" s="264"/>
      <c r="AZ868" s="264"/>
      <c r="BA868" s="264"/>
      <c r="BB868" s="264"/>
      <c r="BC868" s="264"/>
    </row>
    <row r="869" ht="14.25" customHeight="1">
      <c r="AE869" s="264"/>
      <c r="AF869" s="264"/>
      <c r="AG869" s="264"/>
      <c r="AH869" s="264"/>
      <c r="AI869" s="264"/>
      <c r="AJ869" s="264"/>
      <c r="AK869" s="264"/>
      <c r="AL869" s="264"/>
      <c r="AM869" s="264"/>
      <c r="AN869" s="264"/>
      <c r="AO869" s="264"/>
      <c r="AP869" s="264"/>
      <c r="AQ869" s="264"/>
      <c r="AR869" s="264"/>
      <c r="AS869" s="264"/>
      <c r="AT869" s="264"/>
      <c r="AU869" s="264"/>
      <c r="AV869" s="264"/>
      <c r="AW869" s="264"/>
      <c r="AX869" s="264"/>
      <c r="AY869" s="264"/>
      <c r="AZ869" s="264"/>
      <c r="BA869" s="264"/>
      <c r="BB869" s="264"/>
      <c r="BC869" s="264"/>
    </row>
    <row r="870" ht="14.25" customHeight="1">
      <c r="AE870" s="264"/>
      <c r="AF870" s="264"/>
      <c r="AG870" s="264"/>
      <c r="AH870" s="264"/>
      <c r="AI870" s="264"/>
      <c r="AJ870" s="264"/>
      <c r="AK870" s="264"/>
      <c r="AL870" s="264"/>
      <c r="AM870" s="264"/>
      <c r="AN870" s="264"/>
      <c r="AO870" s="264"/>
      <c r="AP870" s="264"/>
      <c r="AQ870" s="264"/>
      <c r="AR870" s="264"/>
      <c r="AS870" s="264"/>
      <c r="AT870" s="264"/>
      <c r="AU870" s="264"/>
      <c r="AV870" s="264"/>
      <c r="AW870" s="264"/>
      <c r="AX870" s="264"/>
      <c r="AY870" s="264"/>
      <c r="AZ870" s="264"/>
      <c r="BA870" s="264"/>
      <c r="BB870" s="264"/>
      <c r="BC870" s="264"/>
    </row>
    <row r="871" ht="14.25" customHeight="1">
      <c r="AE871" s="264"/>
      <c r="AF871" s="264"/>
      <c r="AG871" s="264"/>
      <c r="AH871" s="264"/>
      <c r="AI871" s="264"/>
      <c r="AJ871" s="264"/>
      <c r="AK871" s="264"/>
      <c r="AL871" s="264"/>
      <c r="AM871" s="264"/>
      <c r="AN871" s="264"/>
      <c r="AO871" s="264"/>
      <c r="AP871" s="264"/>
      <c r="AQ871" s="264"/>
      <c r="AR871" s="264"/>
      <c r="AS871" s="264"/>
      <c r="AT871" s="264"/>
      <c r="AU871" s="264"/>
      <c r="AV871" s="264"/>
      <c r="AW871" s="264"/>
      <c r="AX871" s="264"/>
      <c r="AY871" s="264"/>
      <c r="AZ871" s="264"/>
      <c r="BA871" s="264"/>
      <c r="BB871" s="264"/>
      <c r="BC871" s="264"/>
    </row>
    <row r="872" ht="14.25" customHeight="1">
      <c r="AE872" s="264"/>
      <c r="AF872" s="264"/>
      <c r="AG872" s="264"/>
      <c r="AH872" s="264"/>
      <c r="AI872" s="264"/>
      <c r="AJ872" s="264"/>
      <c r="AK872" s="264"/>
      <c r="AL872" s="264"/>
      <c r="AM872" s="264"/>
      <c r="AN872" s="264"/>
      <c r="AO872" s="264"/>
      <c r="AP872" s="264"/>
      <c r="AQ872" s="264"/>
      <c r="AR872" s="264"/>
      <c r="AS872" s="264"/>
      <c r="AT872" s="264"/>
      <c r="AU872" s="264"/>
      <c r="AV872" s="264"/>
      <c r="AW872" s="264"/>
      <c r="AX872" s="264"/>
      <c r="AY872" s="264"/>
      <c r="AZ872" s="264"/>
      <c r="BA872" s="264"/>
      <c r="BB872" s="264"/>
      <c r="BC872" s="264"/>
    </row>
    <row r="873" ht="14.25" customHeight="1">
      <c r="AE873" s="264"/>
      <c r="AF873" s="264"/>
      <c r="AG873" s="264"/>
      <c r="AH873" s="264"/>
      <c r="AI873" s="264"/>
      <c r="AJ873" s="264"/>
      <c r="AK873" s="264"/>
      <c r="AL873" s="264"/>
      <c r="AM873" s="264"/>
      <c r="AN873" s="264"/>
      <c r="AO873" s="264"/>
      <c r="AP873" s="264"/>
      <c r="AQ873" s="264"/>
      <c r="AR873" s="264"/>
      <c r="AS873" s="264"/>
      <c r="AT873" s="264"/>
      <c r="AU873" s="264"/>
      <c r="AV873" s="264"/>
      <c r="AW873" s="264"/>
      <c r="AX873" s="264"/>
      <c r="AY873" s="264"/>
      <c r="AZ873" s="264"/>
      <c r="BA873" s="264"/>
      <c r="BB873" s="264"/>
      <c r="BC873" s="264"/>
    </row>
    <row r="874" ht="14.25" customHeight="1">
      <c r="AE874" s="264"/>
      <c r="AF874" s="264"/>
      <c r="AG874" s="264"/>
      <c r="AH874" s="264"/>
      <c r="AI874" s="264"/>
      <c r="AJ874" s="264"/>
      <c r="AK874" s="264"/>
      <c r="AL874" s="264"/>
      <c r="AM874" s="264"/>
      <c r="AN874" s="264"/>
      <c r="AO874" s="264"/>
      <c r="AP874" s="264"/>
      <c r="AQ874" s="264"/>
      <c r="AR874" s="264"/>
      <c r="AS874" s="264"/>
      <c r="AT874" s="264"/>
      <c r="AU874" s="264"/>
      <c r="AV874" s="264"/>
      <c r="AW874" s="264"/>
      <c r="AX874" s="264"/>
      <c r="AY874" s="264"/>
      <c r="AZ874" s="264"/>
      <c r="BA874" s="264"/>
      <c r="BB874" s="264"/>
      <c r="BC874" s="264"/>
    </row>
    <row r="875" ht="14.25" customHeight="1">
      <c r="AE875" s="264"/>
      <c r="AF875" s="264"/>
      <c r="AG875" s="264"/>
      <c r="AH875" s="264"/>
      <c r="AI875" s="264"/>
      <c r="AJ875" s="264"/>
      <c r="AK875" s="264"/>
      <c r="AL875" s="264"/>
      <c r="AM875" s="264"/>
      <c r="AN875" s="264"/>
      <c r="AO875" s="264"/>
      <c r="AP875" s="264"/>
      <c r="AQ875" s="264"/>
      <c r="AR875" s="264"/>
      <c r="AS875" s="264"/>
      <c r="AT875" s="264"/>
      <c r="AU875" s="264"/>
      <c r="AV875" s="264"/>
      <c r="AW875" s="264"/>
      <c r="AX875" s="264"/>
      <c r="AY875" s="264"/>
      <c r="AZ875" s="264"/>
      <c r="BA875" s="264"/>
      <c r="BB875" s="264"/>
      <c r="BC875" s="264"/>
    </row>
    <row r="876" ht="14.25" customHeight="1">
      <c r="AE876" s="264"/>
      <c r="AF876" s="264"/>
      <c r="AG876" s="264"/>
      <c r="AH876" s="264"/>
      <c r="AI876" s="264"/>
      <c r="AJ876" s="264"/>
      <c r="AK876" s="264"/>
      <c r="AL876" s="264"/>
      <c r="AM876" s="264"/>
      <c r="AN876" s="264"/>
      <c r="AO876" s="264"/>
      <c r="AP876" s="264"/>
      <c r="AQ876" s="264"/>
      <c r="AR876" s="264"/>
      <c r="AS876" s="264"/>
      <c r="AT876" s="264"/>
      <c r="AU876" s="264"/>
      <c r="AV876" s="264"/>
      <c r="AW876" s="264"/>
      <c r="AX876" s="264"/>
      <c r="AY876" s="264"/>
      <c r="AZ876" s="264"/>
      <c r="BA876" s="264"/>
      <c r="BB876" s="264"/>
      <c r="BC876" s="264"/>
    </row>
    <row r="877" ht="14.25" customHeight="1">
      <c r="AE877" s="264"/>
      <c r="AF877" s="264"/>
      <c r="AG877" s="264"/>
      <c r="AH877" s="264"/>
      <c r="AI877" s="264"/>
      <c r="AJ877" s="264"/>
      <c r="AK877" s="264"/>
      <c r="AL877" s="264"/>
      <c r="AM877" s="264"/>
      <c r="AN877" s="264"/>
      <c r="AO877" s="264"/>
      <c r="AP877" s="264"/>
      <c r="AQ877" s="264"/>
      <c r="AR877" s="264"/>
      <c r="AS877" s="264"/>
      <c r="AT877" s="264"/>
      <c r="AU877" s="264"/>
      <c r="AV877" s="264"/>
      <c r="AW877" s="264"/>
      <c r="AX877" s="264"/>
      <c r="AY877" s="264"/>
      <c r="AZ877" s="264"/>
      <c r="BA877" s="264"/>
      <c r="BB877" s="264"/>
      <c r="BC877" s="264"/>
    </row>
    <row r="878" ht="14.25" customHeight="1">
      <c r="AE878" s="264"/>
      <c r="AF878" s="264"/>
      <c r="AG878" s="264"/>
      <c r="AH878" s="264"/>
      <c r="AI878" s="264"/>
      <c r="AJ878" s="264"/>
      <c r="AK878" s="264"/>
      <c r="AL878" s="264"/>
      <c r="AM878" s="264"/>
      <c r="AN878" s="264"/>
      <c r="AO878" s="264"/>
      <c r="AP878" s="264"/>
      <c r="AQ878" s="264"/>
      <c r="AR878" s="264"/>
      <c r="AS878" s="264"/>
      <c r="AT878" s="264"/>
      <c r="AU878" s="264"/>
      <c r="AV878" s="264"/>
      <c r="AW878" s="264"/>
      <c r="AX878" s="264"/>
      <c r="AY878" s="264"/>
      <c r="AZ878" s="264"/>
      <c r="BA878" s="264"/>
      <c r="BB878" s="264"/>
      <c r="BC878" s="264"/>
    </row>
    <row r="879" ht="14.25" customHeight="1">
      <c r="AE879" s="264"/>
      <c r="AF879" s="264"/>
      <c r="AG879" s="264"/>
      <c r="AH879" s="264"/>
      <c r="AI879" s="264"/>
      <c r="AJ879" s="264"/>
      <c r="AK879" s="264"/>
      <c r="AL879" s="264"/>
      <c r="AM879" s="264"/>
      <c r="AN879" s="264"/>
      <c r="AO879" s="264"/>
      <c r="AP879" s="264"/>
      <c r="AQ879" s="264"/>
      <c r="AR879" s="264"/>
      <c r="AS879" s="264"/>
      <c r="AT879" s="264"/>
      <c r="AU879" s="264"/>
      <c r="AV879" s="264"/>
      <c r="AW879" s="264"/>
      <c r="AX879" s="264"/>
      <c r="AY879" s="264"/>
      <c r="AZ879" s="264"/>
      <c r="BA879" s="264"/>
      <c r="BB879" s="264"/>
      <c r="BC879" s="264"/>
    </row>
    <row r="880" ht="14.25" customHeight="1">
      <c r="AE880" s="264"/>
      <c r="AF880" s="264"/>
      <c r="AG880" s="264"/>
      <c r="AH880" s="264"/>
      <c r="AI880" s="264"/>
      <c r="AJ880" s="264"/>
      <c r="AK880" s="264"/>
      <c r="AL880" s="264"/>
      <c r="AM880" s="264"/>
      <c r="AN880" s="264"/>
      <c r="AO880" s="264"/>
      <c r="AP880" s="264"/>
      <c r="AQ880" s="264"/>
      <c r="AR880" s="264"/>
      <c r="AS880" s="264"/>
      <c r="AT880" s="264"/>
      <c r="AU880" s="264"/>
      <c r="AV880" s="264"/>
      <c r="AW880" s="264"/>
      <c r="AX880" s="264"/>
      <c r="AY880" s="264"/>
      <c r="AZ880" s="264"/>
      <c r="BA880" s="264"/>
      <c r="BB880" s="264"/>
      <c r="BC880" s="264"/>
    </row>
    <row r="881" ht="14.25" customHeight="1">
      <c r="AE881" s="264"/>
      <c r="AF881" s="264"/>
      <c r="AG881" s="264"/>
      <c r="AH881" s="264"/>
      <c r="AI881" s="264"/>
      <c r="AJ881" s="264"/>
      <c r="AK881" s="264"/>
      <c r="AL881" s="264"/>
      <c r="AM881" s="264"/>
      <c r="AN881" s="264"/>
      <c r="AO881" s="264"/>
      <c r="AP881" s="264"/>
      <c r="AQ881" s="264"/>
      <c r="AR881" s="264"/>
      <c r="AS881" s="264"/>
      <c r="AT881" s="264"/>
      <c r="AU881" s="264"/>
      <c r="AV881" s="264"/>
      <c r="AW881" s="264"/>
      <c r="AX881" s="264"/>
      <c r="AY881" s="264"/>
      <c r="AZ881" s="264"/>
      <c r="BA881" s="264"/>
      <c r="BB881" s="264"/>
      <c r="BC881" s="264"/>
    </row>
    <row r="882" ht="14.25" customHeight="1">
      <c r="AE882" s="264"/>
      <c r="AF882" s="264"/>
      <c r="AG882" s="264"/>
      <c r="AH882" s="264"/>
      <c r="AI882" s="264"/>
      <c r="AJ882" s="264"/>
      <c r="AK882" s="264"/>
      <c r="AL882" s="264"/>
      <c r="AM882" s="264"/>
      <c r="AN882" s="264"/>
      <c r="AO882" s="264"/>
      <c r="AP882" s="264"/>
      <c r="AQ882" s="264"/>
      <c r="AR882" s="264"/>
      <c r="AS882" s="264"/>
      <c r="AT882" s="264"/>
      <c r="AU882" s="264"/>
      <c r="AV882" s="264"/>
      <c r="AW882" s="264"/>
      <c r="AX882" s="264"/>
      <c r="AY882" s="264"/>
      <c r="AZ882" s="264"/>
      <c r="BA882" s="264"/>
      <c r="BB882" s="264"/>
      <c r="BC882" s="264"/>
    </row>
    <row r="883" ht="14.25" customHeight="1">
      <c r="AE883" s="264"/>
      <c r="AF883" s="264"/>
      <c r="AG883" s="264"/>
      <c r="AH883" s="264"/>
      <c r="AI883" s="264"/>
      <c r="AJ883" s="264"/>
      <c r="AK883" s="264"/>
      <c r="AL883" s="264"/>
      <c r="AM883" s="264"/>
      <c r="AN883" s="264"/>
      <c r="AO883" s="264"/>
      <c r="AP883" s="264"/>
      <c r="AQ883" s="264"/>
      <c r="AR883" s="264"/>
      <c r="AS883" s="264"/>
      <c r="AT883" s="264"/>
      <c r="AU883" s="264"/>
      <c r="AV883" s="264"/>
      <c r="AW883" s="264"/>
      <c r="AX883" s="264"/>
      <c r="AY883" s="264"/>
      <c r="AZ883" s="264"/>
      <c r="BA883" s="264"/>
      <c r="BB883" s="264"/>
      <c r="BC883" s="264"/>
    </row>
    <row r="884" ht="14.25" customHeight="1">
      <c r="AE884" s="264"/>
      <c r="AF884" s="264"/>
      <c r="AG884" s="264"/>
      <c r="AH884" s="264"/>
      <c r="AI884" s="264"/>
      <c r="AJ884" s="264"/>
      <c r="AK884" s="264"/>
      <c r="AL884" s="264"/>
      <c r="AM884" s="264"/>
      <c r="AN884" s="264"/>
      <c r="AO884" s="264"/>
      <c r="AP884" s="264"/>
      <c r="AQ884" s="264"/>
      <c r="AR884" s="264"/>
      <c r="AS884" s="264"/>
      <c r="AT884" s="264"/>
      <c r="AU884" s="264"/>
      <c r="AV884" s="264"/>
      <c r="AW884" s="264"/>
      <c r="AX884" s="264"/>
      <c r="AY884" s="264"/>
      <c r="AZ884" s="264"/>
      <c r="BA884" s="264"/>
      <c r="BB884" s="264"/>
      <c r="BC884" s="264"/>
    </row>
    <row r="885" ht="14.25" customHeight="1">
      <c r="AE885" s="264"/>
      <c r="AF885" s="264"/>
      <c r="AG885" s="264"/>
      <c r="AH885" s="264"/>
      <c r="AI885" s="264"/>
      <c r="AJ885" s="264"/>
      <c r="AK885" s="264"/>
      <c r="AL885" s="264"/>
      <c r="AM885" s="264"/>
      <c r="AN885" s="264"/>
      <c r="AO885" s="264"/>
      <c r="AP885" s="264"/>
      <c r="AQ885" s="264"/>
      <c r="AR885" s="264"/>
      <c r="AS885" s="264"/>
      <c r="AT885" s="264"/>
      <c r="AU885" s="264"/>
      <c r="AV885" s="264"/>
      <c r="AW885" s="264"/>
      <c r="AX885" s="264"/>
      <c r="AY885" s="264"/>
      <c r="AZ885" s="264"/>
      <c r="BA885" s="264"/>
      <c r="BB885" s="264"/>
      <c r="BC885" s="264"/>
    </row>
    <row r="886" ht="14.25" customHeight="1">
      <c r="AE886" s="264"/>
      <c r="AF886" s="264"/>
      <c r="AG886" s="264"/>
      <c r="AH886" s="264"/>
      <c r="AI886" s="264"/>
      <c r="AJ886" s="264"/>
      <c r="AK886" s="264"/>
      <c r="AL886" s="264"/>
      <c r="AM886" s="264"/>
      <c r="AN886" s="264"/>
      <c r="AO886" s="264"/>
      <c r="AP886" s="264"/>
      <c r="AQ886" s="264"/>
      <c r="AR886" s="264"/>
      <c r="AS886" s="264"/>
      <c r="AT886" s="264"/>
      <c r="AU886" s="264"/>
      <c r="AV886" s="264"/>
      <c r="AW886" s="264"/>
      <c r="AX886" s="264"/>
      <c r="AY886" s="264"/>
      <c r="AZ886" s="264"/>
      <c r="BA886" s="264"/>
      <c r="BB886" s="264"/>
      <c r="BC886" s="264"/>
    </row>
    <row r="887" ht="14.25" customHeight="1">
      <c r="AE887" s="264"/>
      <c r="AF887" s="264"/>
      <c r="AG887" s="264"/>
      <c r="AH887" s="264"/>
      <c r="AI887" s="264"/>
      <c r="AJ887" s="264"/>
      <c r="AK887" s="264"/>
      <c r="AL887" s="264"/>
      <c r="AM887" s="264"/>
      <c r="AN887" s="264"/>
      <c r="AO887" s="264"/>
      <c r="AP887" s="264"/>
      <c r="AQ887" s="264"/>
      <c r="AR887" s="264"/>
      <c r="AS887" s="264"/>
      <c r="AT887" s="264"/>
      <c r="AU887" s="264"/>
      <c r="AV887" s="264"/>
      <c r="AW887" s="264"/>
      <c r="AX887" s="264"/>
      <c r="AY887" s="264"/>
      <c r="AZ887" s="264"/>
      <c r="BA887" s="264"/>
      <c r="BB887" s="264"/>
      <c r="BC887" s="264"/>
    </row>
    <row r="888" ht="14.25" customHeight="1">
      <c r="AE888" s="264"/>
      <c r="AF888" s="264"/>
      <c r="AG888" s="264"/>
      <c r="AH888" s="264"/>
      <c r="AI888" s="264"/>
      <c r="AJ888" s="264"/>
      <c r="AK888" s="264"/>
      <c r="AL888" s="264"/>
      <c r="AM888" s="264"/>
      <c r="AN888" s="264"/>
      <c r="AO888" s="264"/>
      <c r="AP888" s="264"/>
      <c r="AQ888" s="264"/>
      <c r="AR888" s="264"/>
      <c r="AS888" s="264"/>
      <c r="AT888" s="264"/>
      <c r="AU888" s="264"/>
      <c r="AV888" s="264"/>
      <c r="AW888" s="264"/>
      <c r="AX888" s="264"/>
      <c r="AY888" s="264"/>
      <c r="AZ888" s="264"/>
      <c r="BA888" s="264"/>
      <c r="BB888" s="264"/>
      <c r="BC888" s="264"/>
    </row>
    <row r="889" ht="14.25" customHeight="1">
      <c r="AE889" s="264"/>
      <c r="AF889" s="264"/>
      <c r="AG889" s="264"/>
      <c r="AH889" s="264"/>
      <c r="AI889" s="264"/>
      <c r="AJ889" s="264"/>
      <c r="AK889" s="264"/>
      <c r="AL889" s="264"/>
      <c r="AM889" s="264"/>
      <c r="AN889" s="264"/>
      <c r="AO889" s="264"/>
      <c r="AP889" s="264"/>
      <c r="AQ889" s="264"/>
      <c r="AR889" s="264"/>
      <c r="AS889" s="264"/>
      <c r="AT889" s="264"/>
      <c r="AU889" s="264"/>
      <c r="AV889" s="264"/>
      <c r="AW889" s="264"/>
      <c r="AX889" s="264"/>
      <c r="AY889" s="264"/>
      <c r="AZ889" s="264"/>
      <c r="BA889" s="264"/>
      <c r="BB889" s="264"/>
      <c r="BC889" s="264"/>
    </row>
    <row r="890" ht="14.25" customHeight="1">
      <c r="AE890" s="264"/>
      <c r="AF890" s="264"/>
      <c r="AG890" s="264"/>
      <c r="AH890" s="264"/>
      <c r="AI890" s="264"/>
      <c r="AJ890" s="264"/>
      <c r="AK890" s="264"/>
      <c r="AL890" s="264"/>
      <c r="AM890" s="264"/>
      <c r="AN890" s="264"/>
      <c r="AO890" s="264"/>
      <c r="AP890" s="264"/>
      <c r="AQ890" s="264"/>
      <c r="AR890" s="264"/>
      <c r="AS890" s="264"/>
      <c r="AT890" s="264"/>
      <c r="AU890" s="264"/>
      <c r="AV890" s="264"/>
      <c r="AW890" s="264"/>
      <c r="AX890" s="264"/>
      <c r="AY890" s="264"/>
      <c r="AZ890" s="264"/>
      <c r="BA890" s="264"/>
      <c r="BB890" s="264"/>
      <c r="BC890" s="264"/>
    </row>
    <row r="891" ht="14.25" customHeight="1">
      <c r="AE891" s="264"/>
      <c r="AF891" s="264"/>
      <c r="AG891" s="264"/>
      <c r="AH891" s="264"/>
      <c r="AI891" s="264"/>
      <c r="AJ891" s="264"/>
      <c r="AK891" s="264"/>
      <c r="AL891" s="264"/>
      <c r="AM891" s="264"/>
      <c r="AN891" s="264"/>
      <c r="AO891" s="264"/>
      <c r="AP891" s="264"/>
      <c r="AQ891" s="264"/>
      <c r="AR891" s="264"/>
      <c r="AS891" s="264"/>
      <c r="AT891" s="264"/>
      <c r="AU891" s="264"/>
      <c r="AV891" s="264"/>
      <c r="AW891" s="264"/>
      <c r="AX891" s="264"/>
      <c r="AY891" s="264"/>
      <c r="AZ891" s="264"/>
      <c r="BA891" s="264"/>
      <c r="BB891" s="264"/>
      <c r="BC891" s="264"/>
    </row>
    <row r="892" ht="14.25" customHeight="1">
      <c r="AE892" s="264"/>
      <c r="AF892" s="264"/>
      <c r="AG892" s="264"/>
      <c r="AH892" s="264"/>
      <c r="AI892" s="264"/>
      <c r="AJ892" s="264"/>
      <c r="AK892" s="264"/>
      <c r="AL892" s="264"/>
      <c r="AM892" s="264"/>
      <c r="AN892" s="264"/>
      <c r="AO892" s="264"/>
      <c r="AP892" s="264"/>
      <c r="AQ892" s="264"/>
      <c r="AR892" s="264"/>
      <c r="AS892" s="264"/>
      <c r="AT892" s="264"/>
      <c r="AU892" s="264"/>
      <c r="AV892" s="264"/>
      <c r="AW892" s="264"/>
      <c r="AX892" s="264"/>
      <c r="AY892" s="264"/>
      <c r="AZ892" s="264"/>
      <c r="BA892" s="264"/>
      <c r="BB892" s="264"/>
      <c r="BC892" s="264"/>
    </row>
    <row r="893" ht="14.25" customHeight="1">
      <c r="AE893" s="264"/>
      <c r="AF893" s="264"/>
      <c r="AG893" s="264"/>
      <c r="AH893" s="264"/>
      <c r="AI893" s="264"/>
      <c r="AJ893" s="264"/>
      <c r="AK893" s="264"/>
      <c r="AL893" s="264"/>
      <c r="AM893" s="264"/>
      <c r="AN893" s="264"/>
      <c r="AO893" s="264"/>
      <c r="AP893" s="264"/>
      <c r="AQ893" s="264"/>
      <c r="AR893" s="264"/>
      <c r="AS893" s="264"/>
      <c r="AT893" s="264"/>
      <c r="AU893" s="264"/>
      <c r="AV893" s="264"/>
      <c r="AW893" s="264"/>
      <c r="AX893" s="264"/>
      <c r="AY893" s="264"/>
      <c r="AZ893" s="264"/>
      <c r="BA893" s="264"/>
      <c r="BB893" s="264"/>
      <c r="BC893" s="264"/>
    </row>
    <row r="894" ht="14.25" customHeight="1">
      <c r="AE894" s="264"/>
      <c r="AF894" s="264"/>
      <c r="AG894" s="264"/>
      <c r="AH894" s="264"/>
      <c r="AI894" s="264"/>
      <c r="AJ894" s="264"/>
      <c r="AK894" s="264"/>
      <c r="AL894" s="264"/>
      <c r="AM894" s="264"/>
      <c r="AN894" s="264"/>
      <c r="AO894" s="264"/>
      <c r="AP894" s="264"/>
      <c r="AQ894" s="264"/>
      <c r="AR894" s="264"/>
      <c r="AS894" s="264"/>
      <c r="AT894" s="264"/>
      <c r="AU894" s="264"/>
      <c r="AV894" s="264"/>
      <c r="AW894" s="264"/>
      <c r="AX894" s="264"/>
      <c r="AY894" s="264"/>
      <c r="AZ894" s="264"/>
      <c r="BA894" s="264"/>
      <c r="BB894" s="264"/>
      <c r="BC894" s="264"/>
    </row>
    <row r="895" ht="14.25" customHeight="1">
      <c r="AE895" s="264"/>
      <c r="AF895" s="264"/>
      <c r="AG895" s="264"/>
      <c r="AH895" s="264"/>
      <c r="AI895" s="264"/>
      <c r="AJ895" s="264"/>
      <c r="AK895" s="264"/>
      <c r="AL895" s="264"/>
      <c r="AM895" s="264"/>
      <c r="AN895" s="264"/>
      <c r="AO895" s="264"/>
      <c r="AP895" s="264"/>
      <c r="AQ895" s="264"/>
      <c r="AR895" s="264"/>
      <c r="AS895" s="264"/>
      <c r="AT895" s="264"/>
      <c r="AU895" s="264"/>
      <c r="AV895" s="264"/>
      <c r="AW895" s="264"/>
      <c r="AX895" s="264"/>
      <c r="AY895" s="264"/>
      <c r="AZ895" s="264"/>
      <c r="BA895" s="264"/>
      <c r="BB895" s="264"/>
      <c r="BC895" s="264"/>
    </row>
    <row r="896" ht="14.25" customHeight="1">
      <c r="AE896" s="264"/>
      <c r="AF896" s="264"/>
      <c r="AG896" s="264"/>
      <c r="AH896" s="264"/>
      <c r="AI896" s="264"/>
      <c r="AJ896" s="264"/>
      <c r="AK896" s="264"/>
      <c r="AL896" s="264"/>
      <c r="AM896" s="264"/>
      <c r="AN896" s="264"/>
      <c r="AO896" s="264"/>
      <c r="AP896" s="264"/>
      <c r="AQ896" s="264"/>
      <c r="AR896" s="264"/>
      <c r="AS896" s="264"/>
      <c r="AT896" s="264"/>
      <c r="AU896" s="264"/>
      <c r="AV896" s="264"/>
      <c r="AW896" s="264"/>
      <c r="AX896" s="264"/>
      <c r="AY896" s="264"/>
      <c r="AZ896" s="264"/>
      <c r="BA896" s="264"/>
      <c r="BB896" s="264"/>
      <c r="BC896" s="264"/>
    </row>
    <row r="897" ht="14.25" customHeight="1">
      <c r="AE897" s="264"/>
      <c r="AF897" s="264"/>
      <c r="AG897" s="264"/>
      <c r="AH897" s="264"/>
      <c r="AI897" s="264"/>
      <c r="AJ897" s="264"/>
      <c r="AK897" s="264"/>
      <c r="AL897" s="264"/>
      <c r="AM897" s="264"/>
      <c r="AN897" s="264"/>
      <c r="AO897" s="264"/>
      <c r="AP897" s="264"/>
      <c r="AQ897" s="264"/>
      <c r="AR897" s="264"/>
      <c r="AS897" s="264"/>
      <c r="AT897" s="264"/>
      <c r="AU897" s="264"/>
      <c r="AV897" s="264"/>
      <c r="AW897" s="264"/>
      <c r="AX897" s="264"/>
      <c r="AY897" s="264"/>
      <c r="AZ897" s="264"/>
      <c r="BA897" s="264"/>
      <c r="BB897" s="264"/>
      <c r="BC897" s="264"/>
    </row>
    <row r="898" ht="14.25" customHeight="1">
      <c r="AE898" s="264"/>
      <c r="AF898" s="264"/>
      <c r="AG898" s="264"/>
      <c r="AH898" s="264"/>
      <c r="AI898" s="264"/>
      <c r="AJ898" s="264"/>
      <c r="AK898" s="264"/>
      <c r="AL898" s="264"/>
      <c r="AM898" s="264"/>
      <c r="AN898" s="264"/>
      <c r="AO898" s="264"/>
      <c r="AP898" s="264"/>
      <c r="AQ898" s="264"/>
      <c r="AR898" s="264"/>
      <c r="AS898" s="264"/>
      <c r="AT898" s="264"/>
      <c r="AU898" s="264"/>
      <c r="AV898" s="264"/>
      <c r="AW898" s="264"/>
      <c r="AX898" s="264"/>
      <c r="AY898" s="264"/>
      <c r="AZ898" s="264"/>
      <c r="BA898" s="264"/>
      <c r="BB898" s="264"/>
      <c r="BC898" s="264"/>
    </row>
    <row r="899" ht="14.25" customHeight="1">
      <c r="AE899" s="264"/>
      <c r="AF899" s="264"/>
      <c r="AG899" s="264"/>
      <c r="AH899" s="264"/>
      <c r="AI899" s="264"/>
      <c r="AJ899" s="264"/>
      <c r="AK899" s="264"/>
      <c r="AL899" s="264"/>
      <c r="AM899" s="264"/>
      <c r="AN899" s="264"/>
      <c r="AO899" s="264"/>
      <c r="AP899" s="264"/>
      <c r="AQ899" s="264"/>
      <c r="AR899" s="264"/>
      <c r="AS899" s="264"/>
      <c r="AT899" s="264"/>
      <c r="AU899" s="264"/>
      <c r="AV899" s="264"/>
      <c r="AW899" s="264"/>
      <c r="AX899" s="264"/>
      <c r="AY899" s="264"/>
      <c r="AZ899" s="264"/>
      <c r="BA899" s="264"/>
      <c r="BB899" s="264"/>
      <c r="BC899" s="264"/>
    </row>
    <row r="900" ht="14.25" customHeight="1">
      <c r="AE900" s="264"/>
      <c r="AF900" s="264"/>
      <c r="AG900" s="264"/>
      <c r="AH900" s="264"/>
      <c r="AI900" s="264"/>
      <c r="AJ900" s="264"/>
      <c r="AK900" s="264"/>
      <c r="AL900" s="264"/>
      <c r="AM900" s="264"/>
      <c r="AN900" s="264"/>
      <c r="AO900" s="264"/>
      <c r="AP900" s="264"/>
      <c r="AQ900" s="264"/>
      <c r="AR900" s="264"/>
      <c r="AS900" s="264"/>
      <c r="AT900" s="264"/>
      <c r="AU900" s="264"/>
      <c r="AV900" s="264"/>
      <c r="AW900" s="264"/>
      <c r="AX900" s="264"/>
      <c r="AY900" s="264"/>
      <c r="AZ900" s="264"/>
      <c r="BA900" s="264"/>
      <c r="BB900" s="264"/>
      <c r="BC900" s="264"/>
    </row>
    <row r="901" ht="14.25" customHeight="1">
      <c r="AE901" s="264"/>
      <c r="AF901" s="264"/>
      <c r="AG901" s="264"/>
      <c r="AH901" s="264"/>
      <c r="AI901" s="264"/>
      <c r="AJ901" s="264"/>
      <c r="AK901" s="264"/>
      <c r="AL901" s="264"/>
      <c r="AM901" s="264"/>
      <c r="AN901" s="264"/>
      <c r="AO901" s="264"/>
      <c r="AP901" s="264"/>
      <c r="AQ901" s="264"/>
      <c r="AR901" s="264"/>
      <c r="AS901" s="264"/>
      <c r="AT901" s="264"/>
      <c r="AU901" s="264"/>
      <c r="AV901" s="264"/>
      <c r="AW901" s="264"/>
      <c r="AX901" s="264"/>
      <c r="AY901" s="264"/>
      <c r="AZ901" s="264"/>
      <c r="BA901" s="264"/>
      <c r="BB901" s="264"/>
      <c r="BC901" s="264"/>
    </row>
    <row r="902" ht="14.25" customHeight="1">
      <c r="AE902" s="264"/>
      <c r="AF902" s="264"/>
      <c r="AG902" s="264"/>
      <c r="AH902" s="264"/>
      <c r="AI902" s="264"/>
      <c r="AJ902" s="264"/>
      <c r="AK902" s="264"/>
      <c r="AL902" s="264"/>
      <c r="AM902" s="264"/>
      <c r="AN902" s="264"/>
      <c r="AO902" s="264"/>
      <c r="AP902" s="264"/>
      <c r="AQ902" s="264"/>
      <c r="AR902" s="264"/>
      <c r="AS902" s="264"/>
      <c r="AT902" s="264"/>
      <c r="AU902" s="264"/>
      <c r="AV902" s="264"/>
      <c r="AW902" s="264"/>
      <c r="AX902" s="264"/>
      <c r="AY902" s="264"/>
      <c r="AZ902" s="264"/>
      <c r="BA902" s="264"/>
      <c r="BB902" s="264"/>
      <c r="BC902" s="264"/>
    </row>
    <row r="903" ht="14.25" customHeight="1">
      <c r="AE903" s="264"/>
      <c r="AF903" s="264"/>
      <c r="AG903" s="264"/>
      <c r="AH903" s="264"/>
      <c r="AI903" s="264"/>
      <c r="AJ903" s="264"/>
      <c r="AK903" s="264"/>
      <c r="AL903" s="264"/>
      <c r="AM903" s="264"/>
      <c r="AN903" s="264"/>
      <c r="AO903" s="264"/>
      <c r="AP903" s="264"/>
      <c r="AQ903" s="264"/>
      <c r="AR903" s="264"/>
      <c r="AS903" s="264"/>
      <c r="AT903" s="264"/>
      <c r="AU903" s="264"/>
      <c r="AV903" s="264"/>
      <c r="AW903" s="264"/>
      <c r="AX903" s="264"/>
      <c r="AY903" s="264"/>
      <c r="AZ903" s="264"/>
      <c r="BA903" s="264"/>
      <c r="BB903" s="264"/>
      <c r="BC903" s="264"/>
    </row>
    <row r="904" ht="14.25" customHeight="1">
      <c r="AE904" s="264"/>
      <c r="AF904" s="264"/>
      <c r="AG904" s="264"/>
      <c r="AH904" s="264"/>
      <c r="AI904" s="264"/>
      <c r="AJ904" s="264"/>
      <c r="AK904" s="264"/>
      <c r="AL904" s="264"/>
      <c r="AM904" s="264"/>
      <c r="AN904" s="264"/>
      <c r="AO904" s="264"/>
      <c r="AP904" s="264"/>
      <c r="AQ904" s="264"/>
      <c r="AR904" s="264"/>
      <c r="AS904" s="264"/>
      <c r="AT904" s="264"/>
      <c r="AU904" s="264"/>
      <c r="AV904" s="264"/>
      <c r="AW904" s="264"/>
      <c r="AX904" s="264"/>
      <c r="AY904" s="264"/>
      <c r="AZ904" s="264"/>
      <c r="BA904" s="264"/>
      <c r="BB904" s="264"/>
      <c r="BC904" s="264"/>
    </row>
    <row r="905" ht="14.25" customHeight="1">
      <c r="AE905" s="264"/>
      <c r="AF905" s="264"/>
      <c r="AG905" s="264"/>
      <c r="AH905" s="264"/>
      <c r="AI905" s="264"/>
      <c r="AJ905" s="264"/>
      <c r="AK905" s="264"/>
      <c r="AL905" s="264"/>
      <c r="AM905" s="264"/>
      <c r="AN905" s="264"/>
      <c r="AO905" s="264"/>
      <c r="AP905" s="264"/>
      <c r="AQ905" s="264"/>
      <c r="AR905" s="264"/>
      <c r="AS905" s="264"/>
      <c r="AT905" s="264"/>
      <c r="AU905" s="264"/>
      <c r="AV905" s="264"/>
      <c r="AW905" s="264"/>
      <c r="AX905" s="264"/>
      <c r="AY905" s="264"/>
      <c r="AZ905" s="264"/>
      <c r="BA905" s="264"/>
      <c r="BB905" s="264"/>
      <c r="BC905" s="264"/>
    </row>
    <row r="906" ht="14.25" customHeight="1">
      <c r="AE906" s="264"/>
      <c r="AF906" s="264"/>
      <c r="AG906" s="264"/>
      <c r="AH906" s="264"/>
      <c r="AI906" s="264"/>
      <c r="AJ906" s="264"/>
      <c r="AK906" s="264"/>
      <c r="AL906" s="264"/>
      <c r="AM906" s="264"/>
      <c r="AN906" s="264"/>
      <c r="AO906" s="264"/>
      <c r="AP906" s="264"/>
      <c r="AQ906" s="264"/>
      <c r="AR906" s="264"/>
      <c r="AS906" s="264"/>
      <c r="AT906" s="264"/>
      <c r="AU906" s="264"/>
      <c r="AV906" s="264"/>
      <c r="AW906" s="264"/>
      <c r="AX906" s="264"/>
      <c r="AY906" s="264"/>
      <c r="AZ906" s="264"/>
      <c r="BA906" s="264"/>
      <c r="BB906" s="264"/>
      <c r="BC906" s="264"/>
    </row>
    <row r="907" ht="14.25" customHeight="1">
      <c r="AE907" s="264"/>
      <c r="AF907" s="264"/>
      <c r="AG907" s="264"/>
      <c r="AH907" s="264"/>
      <c r="AI907" s="264"/>
      <c r="AJ907" s="264"/>
      <c r="AK907" s="264"/>
      <c r="AL907" s="264"/>
      <c r="AM907" s="264"/>
      <c r="AN907" s="264"/>
      <c r="AO907" s="264"/>
      <c r="AP907" s="264"/>
      <c r="AQ907" s="264"/>
      <c r="AR907" s="264"/>
      <c r="AS907" s="264"/>
      <c r="AT907" s="264"/>
      <c r="AU907" s="264"/>
      <c r="AV907" s="264"/>
      <c r="AW907" s="264"/>
      <c r="AX907" s="264"/>
      <c r="AY907" s="264"/>
      <c r="AZ907" s="264"/>
      <c r="BA907" s="264"/>
      <c r="BB907" s="264"/>
      <c r="BC907" s="264"/>
    </row>
    <row r="908" ht="14.25" customHeight="1">
      <c r="AE908" s="264"/>
      <c r="AF908" s="264"/>
      <c r="AG908" s="264"/>
      <c r="AH908" s="264"/>
      <c r="AI908" s="264"/>
      <c r="AJ908" s="264"/>
      <c r="AK908" s="264"/>
      <c r="AL908" s="264"/>
      <c r="AM908" s="264"/>
      <c r="AN908" s="264"/>
      <c r="AO908" s="264"/>
      <c r="AP908" s="264"/>
      <c r="AQ908" s="264"/>
      <c r="AR908" s="264"/>
      <c r="AS908" s="264"/>
      <c r="AT908" s="264"/>
      <c r="AU908" s="264"/>
      <c r="AV908" s="264"/>
      <c r="AW908" s="264"/>
      <c r="AX908" s="264"/>
      <c r="AY908" s="264"/>
      <c r="AZ908" s="264"/>
      <c r="BA908" s="264"/>
      <c r="BB908" s="264"/>
      <c r="BC908" s="264"/>
    </row>
    <row r="909" ht="14.25" customHeight="1">
      <c r="AE909" s="264"/>
      <c r="AF909" s="264"/>
      <c r="AG909" s="264"/>
      <c r="AH909" s="264"/>
      <c r="AI909" s="264"/>
      <c r="AJ909" s="264"/>
      <c r="AK909" s="264"/>
      <c r="AL909" s="264"/>
      <c r="AM909" s="264"/>
      <c r="AN909" s="264"/>
      <c r="AO909" s="264"/>
      <c r="AP909" s="264"/>
      <c r="AQ909" s="264"/>
      <c r="AR909" s="264"/>
      <c r="AS909" s="264"/>
      <c r="AT909" s="264"/>
      <c r="AU909" s="264"/>
      <c r="AV909" s="264"/>
      <c r="AW909" s="264"/>
      <c r="AX909" s="264"/>
      <c r="AY909" s="264"/>
      <c r="AZ909" s="264"/>
      <c r="BA909" s="264"/>
      <c r="BB909" s="264"/>
      <c r="BC909" s="264"/>
    </row>
    <row r="910" ht="14.25" customHeight="1">
      <c r="AE910" s="264"/>
      <c r="AF910" s="264"/>
      <c r="AG910" s="264"/>
      <c r="AH910" s="264"/>
      <c r="AI910" s="264"/>
      <c r="AJ910" s="264"/>
      <c r="AK910" s="264"/>
      <c r="AL910" s="264"/>
      <c r="AM910" s="264"/>
      <c r="AN910" s="264"/>
      <c r="AO910" s="264"/>
      <c r="AP910" s="264"/>
      <c r="AQ910" s="264"/>
      <c r="AR910" s="264"/>
      <c r="AS910" s="264"/>
      <c r="AT910" s="264"/>
      <c r="AU910" s="264"/>
      <c r="AV910" s="264"/>
      <c r="AW910" s="264"/>
      <c r="AX910" s="264"/>
      <c r="AY910" s="264"/>
      <c r="AZ910" s="264"/>
      <c r="BA910" s="264"/>
      <c r="BB910" s="264"/>
      <c r="BC910" s="264"/>
    </row>
    <row r="911" ht="14.25" customHeight="1">
      <c r="AE911" s="264"/>
      <c r="AF911" s="264"/>
      <c r="AG911" s="264"/>
      <c r="AH911" s="264"/>
      <c r="AI911" s="264"/>
      <c r="AJ911" s="264"/>
      <c r="AK911" s="264"/>
      <c r="AL911" s="264"/>
      <c r="AM911" s="264"/>
      <c r="AN911" s="264"/>
      <c r="AO911" s="264"/>
      <c r="AP911" s="264"/>
      <c r="AQ911" s="264"/>
      <c r="AR911" s="264"/>
      <c r="AS911" s="264"/>
      <c r="AT911" s="264"/>
      <c r="AU911" s="264"/>
      <c r="AV911" s="264"/>
      <c r="AW911" s="264"/>
      <c r="AX911" s="264"/>
      <c r="AY911" s="264"/>
      <c r="AZ911" s="264"/>
      <c r="BA911" s="264"/>
      <c r="BB911" s="264"/>
      <c r="BC911" s="264"/>
    </row>
    <row r="912" ht="14.25" customHeight="1">
      <c r="AE912" s="264"/>
      <c r="AF912" s="264"/>
      <c r="AG912" s="264"/>
      <c r="AH912" s="264"/>
      <c r="AI912" s="264"/>
      <c r="AJ912" s="264"/>
      <c r="AK912" s="264"/>
      <c r="AL912" s="264"/>
      <c r="AM912" s="264"/>
      <c r="AN912" s="264"/>
      <c r="AO912" s="264"/>
      <c r="AP912" s="264"/>
      <c r="AQ912" s="264"/>
      <c r="AR912" s="264"/>
      <c r="AS912" s="264"/>
      <c r="AT912" s="264"/>
      <c r="AU912" s="264"/>
      <c r="AV912" s="264"/>
      <c r="AW912" s="264"/>
      <c r="AX912" s="264"/>
      <c r="AY912" s="264"/>
      <c r="AZ912" s="264"/>
      <c r="BA912" s="264"/>
      <c r="BB912" s="264"/>
      <c r="BC912" s="264"/>
    </row>
    <row r="913" ht="14.25" customHeight="1">
      <c r="AE913" s="264"/>
      <c r="AF913" s="264"/>
      <c r="AG913" s="264"/>
      <c r="AH913" s="264"/>
      <c r="AI913" s="264"/>
      <c r="AJ913" s="264"/>
      <c r="AK913" s="264"/>
      <c r="AL913" s="264"/>
      <c r="AM913" s="264"/>
      <c r="AN913" s="264"/>
      <c r="AO913" s="264"/>
      <c r="AP913" s="264"/>
      <c r="AQ913" s="264"/>
      <c r="AR913" s="264"/>
      <c r="AS913" s="264"/>
      <c r="AT913" s="264"/>
      <c r="AU913" s="264"/>
      <c r="AV913" s="264"/>
      <c r="AW913" s="264"/>
      <c r="AX913" s="264"/>
      <c r="AY913" s="264"/>
      <c r="AZ913" s="264"/>
      <c r="BA913" s="264"/>
      <c r="BB913" s="264"/>
      <c r="BC913" s="264"/>
    </row>
    <row r="914" ht="14.25" customHeight="1">
      <c r="AE914" s="264"/>
      <c r="AF914" s="264"/>
      <c r="AG914" s="264"/>
      <c r="AH914" s="264"/>
      <c r="AI914" s="264"/>
      <c r="AJ914" s="264"/>
      <c r="AK914" s="264"/>
      <c r="AL914" s="264"/>
      <c r="AM914" s="264"/>
      <c r="AN914" s="264"/>
      <c r="AO914" s="264"/>
      <c r="AP914" s="264"/>
      <c r="AQ914" s="264"/>
      <c r="AR914" s="264"/>
      <c r="AS914" s="264"/>
      <c r="AT914" s="264"/>
      <c r="AU914" s="264"/>
      <c r="AV914" s="264"/>
      <c r="AW914" s="264"/>
      <c r="AX914" s="264"/>
      <c r="AY914" s="264"/>
      <c r="AZ914" s="264"/>
      <c r="BA914" s="264"/>
      <c r="BB914" s="264"/>
      <c r="BC914" s="264"/>
    </row>
    <row r="915" ht="14.25" customHeight="1">
      <c r="AE915" s="264"/>
      <c r="AF915" s="264"/>
      <c r="AG915" s="264"/>
      <c r="AH915" s="264"/>
      <c r="AI915" s="264"/>
      <c r="AJ915" s="264"/>
      <c r="AK915" s="264"/>
      <c r="AL915" s="264"/>
      <c r="AM915" s="264"/>
      <c r="AN915" s="264"/>
      <c r="AO915" s="264"/>
      <c r="AP915" s="264"/>
      <c r="AQ915" s="264"/>
      <c r="AR915" s="264"/>
      <c r="AS915" s="264"/>
      <c r="AT915" s="264"/>
      <c r="AU915" s="264"/>
      <c r="AV915" s="264"/>
      <c r="AW915" s="264"/>
      <c r="AX915" s="264"/>
      <c r="AY915" s="264"/>
      <c r="AZ915" s="264"/>
      <c r="BA915" s="264"/>
      <c r="BB915" s="264"/>
      <c r="BC915" s="264"/>
    </row>
    <row r="916" ht="14.25" customHeight="1">
      <c r="AE916" s="264"/>
      <c r="AF916" s="264"/>
      <c r="AG916" s="264"/>
      <c r="AH916" s="264"/>
      <c r="AI916" s="264"/>
      <c r="AJ916" s="264"/>
      <c r="AK916" s="264"/>
      <c r="AL916" s="264"/>
      <c r="AM916" s="264"/>
      <c r="AN916" s="264"/>
      <c r="AO916" s="264"/>
      <c r="AP916" s="264"/>
      <c r="AQ916" s="264"/>
      <c r="AR916" s="264"/>
      <c r="AS916" s="264"/>
      <c r="AT916" s="264"/>
      <c r="AU916" s="264"/>
      <c r="AV916" s="264"/>
      <c r="AW916" s="264"/>
      <c r="AX916" s="264"/>
      <c r="AY916" s="264"/>
      <c r="AZ916" s="264"/>
      <c r="BA916" s="264"/>
      <c r="BB916" s="264"/>
      <c r="BC916" s="264"/>
    </row>
    <row r="917" ht="14.25" customHeight="1">
      <c r="AE917" s="264"/>
      <c r="AF917" s="264"/>
      <c r="AG917" s="264"/>
      <c r="AH917" s="264"/>
      <c r="AI917" s="264"/>
      <c r="AJ917" s="264"/>
      <c r="AK917" s="264"/>
      <c r="AL917" s="264"/>
      <c r="AM917" s="264"/>
      <c r="AN917" s="264"/>
      <c r="AO917" s="264"/>
      <c r="AP917" s="264"/>
      <c r="AQ917" s="264"/>
      <c r="AR917" s="264"/>
      <c r="AS917" s="264"/>
      <c r="AT917" s="264"/>
      <c r="AU917" s="264"/>
      <c r="AV917" s="264"/>
      <c r="AW917" s="264"/>
      <c r="AX917" s="264"/>
      <c r="AY917" s="264"/>
      <c r="AZ917" s="264"/>
      <c r="BA917" s="264"/>
      <c r="BB917" s="264"/>
      <c r="BC917" s="264"/>
    </row>
    <row r="918" ht="14.25" customHeight="1">
      <c r="AE918" s="264"/>
      <c r="AF918" s="264"/>
      <c r="AG918" s="264"/>
      <c r="AH918" s="264"/>
      <c r="AI918" s="264"/>
      <c r="AJ918" s="264"/>
      <c r="AK918" s="264"/>
      <c r="AL918" s="264"/>
      <c r="AM918" s="264"/>
      <c r="AN918" s="264"/>
      <c r="AO918" s="264"/>
      <c r="AP918" s="264"/>
      <c r="AQ918" s="264"/>
      <c r="AR918" s="264"/>
      <c r="AS918" s="264"/>
      <c r="AT918" s="264"/>
      <c r="AU918" s="264"/>
      <c r="AV918" s="264"/>
      <c r="AW918" s="264"/>
      <c r="AX918" s="264"/>
      <c r="AY918" s="264"/>
      <c r="AZ918" s="264"/>
      <c r="BA918" s="264"/>
      <c r="BB918" s="264"/>
      <c r="BC918" s="264"/>
    </row>
    <row r="919" ht="14.25" customHeight="1">
      <c r="AE919" s="264"/>
      <c r="AF919" s="264"/>
      <c r="AG919" s="264"/>
      <c r="AH919" s="264"/>
      <c r="AI919" s="264"/>
      <c r="AJ919" s="264"/>
      <c r="AK919" s="264"/>
      <c r="AL919" s="264"/>
      <c r="AM919" s="264"/>
      <c r="AN919" s="264"/>
      <c r="AO919" s="264"/>
      <c r="AP919" s="264"/>
      <c r="AQ919" s="264"/>
      <c r="AR919" s="264"/>
      <c r="AS919" s="264"/>
      <c r="AT919" s="264"/>
      <c r="AU919" s="264"/>
      <c r="AV919" s="264"/>
      <c r="AW919" s="264"/>
      <c r="AX919" s="264"/>
      <c r="AY919" s="264"/>
      <c r="AZ919" s="264"/>
      <c r="BA919" s="264"/>
      <c r="BB919" s="264"/>
      <c r="BC919" s="264"/>
    </row>
    <row r="920" ht="14.25" customHeight="1">
      <c r="AE920" s="264"/>
      <c r="AF920" s="264"/>
      <c r="AG920" s="264"/>
      <c r="AH920" s="264"/>
      <c r="AI920" s="264"/>
      <c r="AJ920" s="264"/>
      <c r="AK920" s="264"/>
      <c r="AL920" s="264"/>
      <c r="AM920" s="264"/>
      <c r="AN920" s="264"/>
      <c r="AO920" s="264"/>
      <c r="AP920" s="264"/>
      <c r="AQ920" s="264"/>
      <c r="AR920" s="264"/>
      <c r="AS920" s="264"/>
      <c r="AT920" s="264"/>
      <c r="AU920" s="264"/>
      <c r="AV920" s="264"/>
      <c r="AW920" s="264"/>
      <c r="AX920" s="264"/>
      <c r="AY920" s="264"/>
      <c r="AZ920" s="264"/>
      <c r="BA920" s="264"/>
      <c r="BB920" s="264"/>
      <c r="BC920" s="264"/>
    </row>
    <row r="921" ht="14.25" customHeight="1">
      <c r="AE921" s="264"/>
      <c r="AF921" s="264"/>
      <c r="AG921" s="264"/>
      <c r="AH921" s="264"/>
      <c r="AI921" s="264"/>
      <c r="AJ921" s="264"/>
      <c r="AK921" s="264"/>
      <c r="AL921" s="264"/>
      <c r="AM921" s="264"/>
      <c r="AN921" s="264"/>
      <c r="AO921" s="264"/>
      <c r="AP921" s="264"/>
      <c r="AQ921" s="264"/>
      <c r="AR921" s="264"/>
      <c r="AS921" s="264"/>
      <c r="AT921" s="264"/>
      <c r="AU921" s="264"/>
      <c r="AV921" s="264"/>
      <c r="AW921" s="264"/>
      <c r="AX921" s="264"/>
      <c r="AY921" s="264"/>
      <c r="AZ921" s="264"/>
      <c r="BA921" s="264"/>
      <c r="BB921" s="264"/>
      <c r="BC921" s="264"/>
    </row>
    <row r="922" ht="14.25" customHeight="1">
      <c r="AE922" s="264"/>
      <c r="AF922" s="264"/>
      <c r="AG922" s="264"/>
      <c r="AH922" s="264"/>
      <c r="AI922" s="264"/>
      <c r="AJ922" s="264"/>
      <c r="AK922" s="264"/>
      <c r="AL922" s="264"/>
      <c r="AM922" s="264"/>
      <c r="AN922" s="264"/>
      <c r="AO922" s="264"/>
      <c r="AP922" s="264"/>
      <c r="AQ922" s="264"/>
      <c r="AR922" s="264"/>
      <c r="AS922" s="264"/>
      <c r="AT922" s="264"/>
      <c r="AU922" s="264"/>
      <c r="AV922" s="264"/>
      <c r="AW922" s="264"/>
      <c r="AX922" s="264"/>
      <c r="AY922" s="264"/>
      <c r="AZ922" s="264"/>
      <c r="BA922" s="264"/>
      <c r="BB922" s="264"/>
      <c r="BC922" s="264"/>
    </row>
    <row r="923" ht="14.25" customHeight="1">
      <c r="AE923" s="264"/>
      <c r="AF923" s="264"/>
      <c r="AG923" s="264"/>
      <c r="AH923" s="264"/>
      <c r="AI923" s="264"/>
      <c r="AJ923" s="264"/>
      <c r="AK923" s="264"/>
      <c r="AL923" s="264"/>
      <c r="AM923" s="264"/>
      <c r="AN923" s="264"/>
      <c r="AO923" s="264"/>
      <c r="AP923" s="264"/>
      <c r="AQ923" s="264"/>
      <c r="AR923" s="264"/>
      <c r="AS923" s="264"/>
      <c r="AT923" s="264"/>
      <c r="AU923" s="264"/>
      <c r="AV923" s="264"/>
      <c r="AW923" s="264"/>
      <c r="AX923" s="264"/>
      <c r="AY923" s="264"/>
      <c r="AZ923" s="264"/>
      <c r="BA923" s="264"/>
      <c r="BB923" s="264"/>
      <c r="BC923" s="264"/>
    </row>
    <row r="924" ht="14.25" customHeight="1">
      <c r="AE924" s="264"/>
      <c r="AF924" s="264"/>
      <c r="AG924" s="264"/>
      <c r="AH924" s="264"/>
      <c r="AI924" s="264"/>
      <c r="AJ924" s="264"/>
      <c r="AK924" s="264"/>
      <c r="AL924" s="264"/>
      <c r="AM924" s="264"/>
      <c r="AN924" s="264"/>
      <c r="AO924" s="264"/>
      <c r="AP924" s="264"/>
      <c r="AQ924" s="264"/>
      <c r="AR924" s="264"/>
      <c r="AS924" s="264"/>
      <c r="AT924" s="264"/>
      <c r="AU924" s="264"/>
      <c r="AV924" s="264"/>
      <c r="AW924" s="264"/>
      <c r="AX924" s="264"/>
      <c r="AY924" s="264"/>
      <c r="AZ924" s="264"/>
      <c r="BA924" s="264"/>
      <c r="BB924" s="264"/>
      <c r="BC924" s="264"/>
    </row>
    <row r="925" ht="14.25" customHeight="1">
      <c r="AE925" s="264"/>
      <c r="AF925" s="264"/>
      <c r="AG925" s="264"/>
      <c r="AH925" s="264"/>
      <c r="AI925" s="264"/>
      <c r="AJ925" s="264"/>
      <c r="AK925" s="264"/>
      <c r="AL925" s="264"/>
      <c r="AM925" s="264"/>
      <c r="AN925" s="264"/>
      <c r="AO925" s="264"/>
      <c r="AP925" s="264"/>
      <c r="AQ925" s="264"/>
      <c r="AR925" s="264"/>
      <c r="AS925" s="264"/>
      <c r="AT925" s="264"/>
      <c r="AU925" s="264"/>
      <c r="AV925" s="264"/>
      <c r="AW925" s="264"/>
      <c r="AX925" s="264"/>
      <c r="AY925" s="264"/>
      <c r="AZ925" s="264"/>
      <c r="BA925" s="264"/>
      <c r="BB925" s="264"/>
      <c r="BC925" s="264"/>
    </row>
    <row r="926" ht="14.25" customHeight="1">
      <c r="AE926" s="264"/>
      <c r="AF926" s="264"/>
      <c r="AG926" s="264"/>
      <c r="AH926" s="264"/>
      <c r="AI926" s="264"/>
      <c r="AJ926" s="264"/>
      <c r="AK926" s="264"/>
      <c r="AL926" s="264"/>
      <c r="AM926" s="264"/>
      <c r="AN926" s="264"/>
      <c r="AO926" s="264"/>
      <c r="AP926" s="264"/>
      <c r="AQ926" s="264"/>
      <c r="AR926" s="264"/>
      <c r="AS926" s="264"/>
      <c r="AT926" s="264"/>
      <c r="AU926" s="264"/>
      <c r="AV926" s="264"/>
      <c r="AW926" s="264"/>
      <c r="AX926" s="264"/>
      <c r="AY926" s="264"/>
      <c r="AZ926" s="264"/>
      <c r="BA926" s="264"/>
      <c r="BB926" s="264"/>
      <c r="BC926" s="264"/>
    </row>
    <row r="927" ht="14.25" customHeight="1">
      <c r="AE927" s="264"/>
      <c r="AF927" s="264"/>
      <c r="AG927" s="264"/>
      <c r="AH927" s="264"/>
      <c r="AI927" s="264"/>
      <c r="AJ927" s="264"/>
      <c r="AK927" s="264"/>
      <c r="AL927" s="264"/>
      <c r="AM927" s="264"/>
      <c r="AN927" s="264"/>
      <c r="AO927" s="264"/>
      <c r="AP927" s="264"/>
      <c r="AQ927" s="264"/>
      <c r="AR927" s="264"/>
      <c r="AS927" s="264"/>
      <c r="AT927" s="264"/>
      <c r="AU927" s="264"/>
      <c r="AV927" s="264"/>
      <c r="AW927" s="264"/>
      <c r="AX927" s="264"/>
      <c r="AY927" s="264"/>
      <c r="AZ927" s="264"/>
      <c r="BA927" s="264"/>
      <c r="BB927" s="264"/>
      <c r="BC927" s="264"/>
    </row>
    <row r="928" ht="14.25" customHeight="1">
      <c r="AE928" s="264"/>
      <c r="AF928" s="264"/>
      <c r="AG928" s="264"/>
      <c r="AH928" s="264"/>
      <c r="AI928" s="264"/>
      <c r="AJ928" s="264"/>
      <c r="AK928" s="264"/>
      <c r="AL928" s="264"/>
      <c r="AM928" s="264"/>
      <c r="AN928" s="264"/>
      <c r="AO928" s="264"/>
      <c r="AP928" s="264"/>
      <c r="AQ928" s="264"/>
      <c r="AR928" s="264"/>
      <c r="AS928" s="264"/>
      <c r="AT928" s="264"/>
      <c r="AU928" s="264"/>
      <c r="AV928" s="264"/>
      <c r="AW928" s="264"/>
      <c r="AX928" s="264"/>
      <c r="AY928" s="264"/>
      <c r="AZ928" s="264"/>
      <c r="BA928" s="264"/>
      <c r="BB928" s="264"/>
      <c r="BC928" s="264"/>
    </row>
    <row r="929" ht="14.25" customHeight="1">
      <c r="AE929" s="264"/>
      <c r="AF929" s="264"/>
      <c r="AG929" s="264"/>
      <c r="AH929" s="264"/>
      <c r="AI929" s="264"/>
      <c r="AJ929" s="264"/>
      <c r="AK929" s="264"/>
      <c r="AL929" s="264"/>
      <c r="AM929" s="264"/>
      <c r="AN929" s="264"/>
      <c r="AO929" s="264"/>
      <c r="AP929" s="264"/>
      <c r="AQ929" s="264"/>
      <c r="AR929" s="264"/>
      <c r="AS929" s="264"/>
      <c r="AT929" s="264"/>
      <c r="AU929" s="264"/>
      <c r="AV929" s="264"/>
      <c r="AW929" s="264"/>
      <c r="AX929" s="264"/>
      <c r="AY929" s="264"/>
      <c r="AZ929" s="264"/>
      <c r="BA929" s="264"/>
      <c r="BB929" s="264"/>
      <c r="BC929" s="264"/>
    </row>
    <row r="930" ht="14.25" customHeight="1">
      <c r="AE930" s="264"/>
      <c r="AF930" s="264"/>
      <c r="AG930" s="264"/>
      <c r="AH930" s="264"/>
      <c r="AI930" s="264"/>
      <c r="AJ930" s="264"/>
      <c r="AK930" s="264"/>
      <c r="AL930" s="264"/>
      <c r="AM930" s="264"/>
      <c r="AN930" s="264"/>
      <c r="AO930" s="264"/>
      <c r="AP930" s="264"/>
      <c r="AQ930" s="264"/>
      <c r="AR930" s="264"/>
      <c r="AS930" s="264"/>
      <c r="AT930" s="264"/>
      <c r="AU930" s="264"/>
      <c r="AV930" s="264"/>
      <c r="AW930" s="264"/>
      <c r="AX930" s="264"/>
      <c r="AY930" s="264"/>
      <c r="AZ930" s="264"/>
      <c r="BA930" s="264"/>
      <c r="BB930" s="264"/>
      <c r="BC930" s="264"/>
    </row>
    <row r="931" ht="14.25" customHeight="1">
      <c r="AE931" s="264"/>
      <c r="AF931" s="264"/>
      <c r="AG931" s="264"/>
      <c r="AH931" s="264"/>
      <c r="AI931" s="264"/>
      <c r="AJ931" s="264"/>
      <c r="AK931" s="264"/>
      <c r="AL931" s="264"/>
      <c r="AM931" s="264"/>
      <c r="AN931" s="264"/>
      <c r="AO931" s="264"/>
      <c r="AP931" s="264"/>
      <c r="AQ931" s="264"/>
      <c r="AR931" s="264"/>
      <c r="AS931" s="264"/>
      <c r="AT931" s="264"/>
      <c r="AU931" s="264"/>
      <c r="AV931" s="264"/>
      <c r="AW931" s="264"/>
      <c r="AX931" s="264"/>
      <c r="AY931" s="264"/>
      <c r="AZ931" s="264"/>
      <c r="BA931" s="264"/>
      <c r="BB931" s="264"/>
      <c r="BC931" s="264"/>
    </row>
    <row r="932" ht="14.25" customHeight="1">
      <c r="AE932" s="264"/>
      <c r="AF932" s="264"/>
      <c r="AG932" s="264"/>
      <c r="AH932" s="264"/>
      <c r="AI932" s="264"/>
      <c r="AJ932" s="264"/>
      <c r="AK932" s="264"/>
      <c r="AL932" s="264"/>
      <c r="AM932" s="264"/>
      <c r="AN932" s="264"/>
      <c r="AO932" s="264"/>
      <c r="AP932" s="264"/>
      <c r="AQ932" s="264"/>
      <c r="AR932" s="264"/>
      <c r="AS932" s="264"/>
      <c r="AT932" s="264"/>
      <c r="AU932" s="264"/>
      <c r="AV932" s="264"/>
      <c r="AW932" s="264"/>
      <c r="AX932" s="264"/>
      <c r="AY932" s="264"/>
      <c r="AZ932" s="264"/>
      <c r="BA932" s="264"/>
      <c r="BB932" s="264"/>
      <c r="BC932" s="264"/>
    </row>
    <row r="933" ht="14.25" customHeight="1">
      <c r="AE933" s="264"/>
      <c r="AF933" s="264"/>
      <c r="AG933" s="264"/>
      <c r="AH933" s="264"/>
      <c r="AI933" s="264"/>
      <c r="AJ933" s="264"/>
      <c r="AK933" s="264"/>
      <c r="AL933" s="264"/>
      <c r="AM933" s="264"/>
      <c r="AN933" s="264"/>
      <c r="AO933" s="264"/>
      <c r="AP933" s="264"/>
      <c r="AQ933" s="264"/>
      <c r="AR933" s="264"/>
      <c r="AS933" s="264"/>
      <c r="AT933" s="264"/>
      <c r="AU933" s="264"/>
      <c r="AV933" s="264"/>
      <c r="AW933" s="264"/>
      <c r="AX933" s="264"/>
      <c r="AY933" s="264"/>
      <c r="AZ933" s="264"/>
      <c r="BA933" s="264"/>
      <c r="BB933" s="264"/>
      <c r="BC933" s="264"/>
    </row>
    <row r="934" ht="14.25" customHeight="1">
      <c r="AE934" s="264"/>
      <c r="AF934" s="264"/>
      <c r="AG934" s="264"/>
      <c r="AH934" s="264"/>
      <c r="AI934" s="264"/>
      <c r="AJ934" s="264"/>
      <c r="AK934" s="264"/>
      <c r="AL934" s="264"/>
      <c r="AM934" s="264"/>
      <c r="AN934" s="264"/>
      <c r="AO934" s="264"/>
      <c r="AP934" s="264"/>
      <c r="AQ934" s="264"/>
      <c r="AR934" s="264"/>
      <c r="AS934" s="264"/>
      <c r="AT934" s="264"/>
      <c r="AU934" s="264"/>
      <c r="AV934" s="264"/>
      <c r="AW934" s="264"/>
      <c r="AX934" s="264"/>
      <c r="AY934" s="264"/>
      <c r="AZ934" s="264"/>
      <c r="BA934" s="264"/>
      <c r="BB934" s="264"/>
      <c r="BC934" s="264"/>
    </row>
    <row r="935" ht="14.25" customHeight="1">
      <c r="AE935" s="264"/>
      <c r="AF935" s="264"/>
      <c r="AG935" s="264"/>
      <c r="AH935" s="264"/>
      <c r="AI935" s="264"/>
      <c r="AJ935" s="264"/>
      <c r="AK935" s="264"/>
      <c r="AL935" s="264"/>
      <c r="AM935" s="264"/>
      <c r="AN935" s="264"/>
      <c r="AO935" s="264"/>
      <c r="AP935" s="264"/>
      <c r="AQ935" s="264"/>
      <c r="AR935" s="264"/>
      <c r="AS935" s="264"/>
      <c r="AT935" s="264"/>
      <c r="AU935" s="264"/>
      <c r="AV935" s="264"/>
      <c r="AW935" s="264"/>
      <c r="AX935" s="264"/>
      <c r="AY935" s="264"/>
      <c r="AZ935" s="264"/>
      <c r="BA935" s="264"/>
      <c r="BB935" s="264"/>
      <c r="BC935" s="264"/>
    </row>
    <row r="936" ht="14.25" customHeight="1">
      <c r="AE936" s="264"/>
      <c r="AF936" s="264"/>
      <c r="AG936" s="264"/>
      <c r="AH936" s="264"/>
      <c r="AI936" s="264"/>
      <c r="AJ936" s="264"/>
      <c r="AK936" s="264"/>
      <c r="AL936" s="264"/>
      <c r="AM936" s="264"/>
      <c r="AN936" s="264"/>
      <c r="AO936" s="264"/>
      <c r="AP936" s="264"/>
      <c r="AQ936" s="264"/>
      <c r="AR936" s="264"/>
      <c r="AS936" s="264"/>
      <c r="AT936" s="264"/>
      <c r="AU936" s="264"/>
      <c r="AV936" s="264"/>
      <c r="AW936" s="264"/>
      <c r="AX936" s="264"/>
      <c r="AY936" s="264"/>
      <c r="AZ936" s="264"/>
      <c r="BA936" s="264"/>
      <c r="BB936" s="264"/>
      <c r="BC936" s="264"/>
    </row>
    <row r="937" ht="14.25" customHeight="1">
      <c r="AE937" s="264"/>
      <c r="AF937" s="264"/>
      <c r="AG937" s="264"/>
      <c r="AH937" s="264"/>
      <c r="AI937" s="264"/>
      <c r="AJ937" s="264"/>
      <c r="AK937" s="264"/>
      <c r="AL937" s="264"/>
      <c r="AM937" s="264"/>
      <c r="AN937" s="264"/>
      <c r="AO937" s="264"/>
      <c r="AP937" s="264"/>
      <c r="AQ937" s="264"/>
      <c r="AR937" s="264"/>
      <c r="AS937" s="264"/>
      <c r="AT937" s="264"/>
      <c r="AU937" s="264"/>
      <c r="AV937" s="264"/>
      <c r="AW937" s="264"/>
      <c r="AX937" s="264"/>
      <c r="AY937" s="264"/>
      <c r="AZ937" s="264"/>
      <c r="BA937" s="264"/>
      <c r="BB937" s="264"/>
      <c r="BC937" s="264"/>
    </row>
    <row r="938" ht="14.25" customHeight="1">
      <c r="AE938" s="264"/>
      <c r="AF938" s="264"/>
      <c r="AG938" s="264"/>
      <c r="AH938" s="264"/>
      <c r="AI938" s="264"/>
      <c r="AJ938" s="264"/>
      <c r="AK938" s="264"/>
      <c r="AL938" s="264"/>
      <c r="AM938" s="264"/>
      <c r="AN938" s="264"/>
      <c r="AO938" s="264"/>
      <c r="AP938" s="264"/>
      <c r="AQ938" s="264"/>
      <c r="AR938" s="264"/>
      <c r="AS938" s="264"/>
      <c r="AT938" s="264"/>
      <c r="AU938" s="264"/>
      <c r="AV938" s="264"/>
      <c r="AW938" s="264"/>
      <c r="AX938" s="264"/>
      <c r="AY938" s="264"/>
      <c r="AZ938" s="264"/>
      <c r="BA938" s="264"/>
      <c r="BB938" s="264"/>
      <c r="BC938" s="264"/>
    </row>
    <row r="939" ht="14.25" customHeight="1">
      <c r="AE939" s="264"/>
      <c r="AF939" s="264"/>
      <c r="AG939" s="264"/>
      <c r="AH939" s="264"/>
      <c r="AI939" s="264"/>
      <c r="AJ939" s="264"/>
      <c r="AK939" s="264"/>
      <c r="AL939" s="264"/>
      <c r="AM939" s="264"/>
      <c r="AN939" s="264"/>
      <c r="AO939" s="264"/>
      <c r="AP939" s="264"/>
      <c r="AQ939" s="264"/>
      <c r="AR939" s="264"/>
      <c r="AS939" s="264"/>
      <c r="AT939" s="264"/>
      <c r="AU939" s="264"/>
      <c r="AV939" s="264"/>
      <c r="AW939" s="264"/>
      <c r="AX939" s="264"/>
      <c r="AY939" s="264"/>
      <c r="AZ939" s="264"/>
      <c r="BA939" s="264"/>
      <c r="BB939" s="264"/>
      <c r="BC939" s="264"/>
    </row>
    <row r="940" ht="14.25" customHeight="1">
      <c r="AE940" s="264"/>
      <c r="AF940" s="264"/>
      <c r="AG940" s="264"/>
      <c r="AH940" s="264"/>
      <c r="AI940" s="264"/>
      <c r="AJ940" s="264"/>
      <c r="AK940" s="264"/>
      <c r="AL940" s="264"/>
      <c r="AM940" s="264"/>
      <c r="AN940" s="264"/>
      <c r="AO940" s="264"/>
      <c r="AP940" s="264"/>
      <c r="AQ940" s="264"/>
      <c r="AR940" s="264"/>
      <c r="AS940" s="264"/>
      <c r="AT940" s="264"/>
      <c r="AU940" s="264"/>
      <c r="AV940" s="264"/>
      <c r="AW940" s="264"/>
      <c r="AX940" s="264"/>
      <c r="AY940" s="264"/>
      <c r="AZ940" s="264"/>
      <c r="BA940" s="264"/>
      <c r="BB940" s="264"/>
      <c r="BC940" s="264"/>
    </row>
    <row r="941" ht="14.25" customHeight="1">
      <c r="AE941" s="264"/>
      <c r="AF941" s="264"/>
      <c r="AG941" s="264"/>
      <c r="AH941" s="264"/>
      <c r="AI941" s="264"/>
      <c r="AJ941" s="264"/>
      <c r="AK941" s="264"/>
      <c r="AL941" s="264"/>
      <c r="AM941" s="264"/>
      <c r="AN941" s="264"/>
      <c r="AO941" s="264"/>
      <c r="AP941" s="264"/>
      <c r="AQ941" s="264"/>
      <c r="AR941" s="264"/>
      <c r="AS941" s="264"/>
      <c r="AT941" s="264"/>
      <c r="AU941" s="264"/>
      <c r="AV941" s="264"/>
      <c r="AW941" s="264"/>
      <c r="AX941" s="264"/>
      <c r="AY941" s="264"/>
      <c r="AZ941" s="264"/>
      <c r="BA941" s="264"/>
      <c r="BB941" s="264"/>
      <c r="BC941" s="264"/>
    </row>
    <row r="942" ht="14.25" customHeight="1">
      <c r="AE942" s="264"/>
      <c r="AF942" s="264"/>
      <c r="AG942" s="264"/>
      <c r="AH942" s="264"/>
      <c r="AI942" s="264"/>
      <c r="AJ942" s="264"/>
      <c r="AK942" s="264"/>
      <c r="AL942" s="264"/>
      <c r="AM942" s="264"/>
      <c r="AN942" s="264"/>
      <c r="AO942" s="264"/>
      <c r="AP942" s="264"/>
      <c r="AQ942" s="264"/>
      <c r="AR942" s="264"/>
      <c r="AS942" s="264"/>
      <c r="AT942" s="264"/>
      <c r="AU942" s="264"/>
      <c r="AV942" s="264"/>
      <c r="AW942" s="264"/>
      <c r="AX942" s="264"/>
      <c r="AY942" s="264"/>
      <c r="AZ942" s="264"/>
      <c r="BA942" s="264"/>
      <c r="BB942" s="264"/>
      <c r="BC942" s="264"/>
    </row>
    <row r="943" ht="14.25" customHeight="1">
      <c r="AE943" s="264"/>
      <c r="AF943" s="264"/>
      <c r="AG943" s="264"/>
      <c r="AH943" s="264"/>
      <c r="AI943" s="264"/>
      <c r="AJ943" s="264"/>
      <c r="AK943" s="264"/>
      <c r="AL943" s="264"/>
      <c r="AM943" s="264"/>
      <c r="AN943" s="264"/>
      <c r="AO943" s="264"/>
      <c r="AP943" s="264"/>
      <c r="AQ943" s="264"/>
      <c r="AR943" s="264"/>
      <c r="AS943" s="264"/>
      <c r="AT943" s="264"/>
      <c r="AU943" s="264"/>
      <c r="AV943" s="264"/>
      <c r="AW943" s="264"/>
      <c r="AX943" s="264"/>
      <c r="AY943" s="264"/>
      <c r="AZ943" s="264"/>
      <c r="BA943" s="264"/>
      <c r="BB943" s="264"/>
      <c r="BC943" s="264"/>
    </row>
    <row r="944" ht="14.25" customHeight="1">
      <c r="AE944" s="264"/>
      <c r="AF944" s="264"/>
      <c r="AG944" s="264"/>
      <c r="AH944" s="264"/>
      <c r="AI944" s="264"/>
      <c r="AJ944" s="264"/>
      <c r="AK944" s="264"/>
      <c r="AL944" s="264"/>
      <c r="AM944" s="264"/>
      <c r="AN944" s="264"/>
      <c r="AO944" s="264"/>
      <c r="AP944" s="264"/>
      <c r="AQ944" s="264"/>
      <c r="AR944" s="264"/>
      <c r="AS944" s="264"/>
      <c r="AT944" s="264"/>
      <c r="AU944" s="264"/>
      <c r="AV944" s="264"/>
      <c r="AW944" s="264"/>
      <c r="AX944" s="264"/>
      <c r="AY944" s="264"/>
      <c r="AZ944" s="264"/>
      <c r="BA944" s="264"/>
      <c r="BB944" s="264"/>
      <c r="BC944" s="264"/>
    </row>
    <row r="945" ht="14.25" customHeight="1">
      <c r="AE945" s="264"/>
      <c r="AF945" s="264"/>
      <c r="AG945" s="264"/>
      <c r="AH945" s="264"/>
      <c r="AI945" s="264"/>
      <c r="AJ945" s="264"/>
      <c r="AK945" s="264"/>
      <c r="AL945" s="264"/>
      <c r="AM945" s="264"/>
      <c r="AN945" s="264"/>
      <c r="AO945" s="264"/>
      <c r="AP945" s="264"/>
      <c r="AQ945" s="264"/>
      <c r="AR945" s="264"/>
      <c r="AS945" s="264"/>
      <c r="AT945" s="264"/>
      <c r="AU945" s="264"/>
      <c r="AV945" s="264"/>
      <c r="AW945" s="264"/>
      <c r="AX945" s="264"/>
      <c r="AY945" s="264"/>
      <c r="AZ945" s="264"/>
      <c r="BA945" s="264"/>
      <c r="BB945" s="264"/>
      <c r="BC945" s="264"/>
    </row>
    <row r="946" ht="14.25" customHeight="1">
      <c r="AE946" s="264"/>
      <c r="AF946" s="264"/>
      <c r="AG946" s="264"/>
      <c r="AH946" s="264"/>
      <c r="AI946" s="264"/>
      <c r="AJ946" s="264"/>
      <c r="AK946" s="264"/>
      <c r="AL946" s="264"/>
      <c r="AM946" s="264"/>
      <c r="AN946" s="264"/>
      <c r="AO946" s="264"/>
      <c r="AP946" s="264"/>
      <c r="AQ946" s="264"/>
      <c r="AR946" s="264"/>
      <c r="AS946" s="264"/>
      <c r="AT946" s="264"/>
      <c r="AU946" s="264"/>
      <c r="AV946" s="264"/>
      <c r="AW946" s="264"/>
      <c r="AX946" s="264"/>
      <c r="AY946" s="264"/>
      <c r="AZ946" s="264"/>
      <c r="BA946" s="264"/>
      <c r="BB946" s="264"/>
      <c r="BC946" s="264"/>
    </row>
    <row r="947" ht="14.25" customHeight="1">
      <c r="AE947" s="264"/>
      <c r="AF947" s="264"/>
      <c r="AG947" s="264"/>
      <c r="AH947" s="264"/>
      <c r="AI947" s="264"/>
      <c r="AJ947" s="264"/>
      <c r="AK947" s="264"/>
      <c r="AL947" s="264"/>
      <c r="AM947" s="264"/>
      <c r="AN947" s="264"/>
      <c r="AO947" s="264"/>
      <c r="AP947" s="264"/>
      <c r="AQ947" s="264"/>
      <c r="AR947" s="264"/>
      <c r="AS947" s="264"/>
      <c r="AT947" s="264"/>
      <c r="AU947" s="264"/>
      <c r="AV947" s="264"/>
      <c r="AW947" s="264"/>
      <c r="AX947" s="264"/>
      <c r="AY947" s="264"/>
      <c r="AZ947" s="264"/>
      <c r="BA947" s="264"/>
      <c r="BB947" s="264"/>
      <c r="BC947" s="264"/>
    </row>
    <row r="948" ht="14.25" customHeight="1">
      <c r="AE948" s="264"/>
      <c r="AF948" s="264"/>
      <c r="AG948" s="264"/>
      <c r="AH948" s="264"/>
      <c r="AI948" s="264"/>
      <c r="AJ948" s="264"/>
      <c r="AK948" s="264"/>
      <c r="AL948" s="264"/>
      <c r="AM948" s="264"/>
      <c r="AN948" s="264"/>
      <c r="AO948" s="264"/>
      <c r="AP948" s="264"/>
      <c r="AQ948" s="264"/>
      <c r="AR948" s="264"/>
      <c r="AS948" s="264"/>
      <c r="AT948" s="264"/>
      <c r="AU948" s="264"/>
      <c r="AV948" s="264"/>
      <c r="AW948" s="264"/>
      <c r="AX948" s="264"/>
      <c r="AY948" s="264"/>
      <c r="AZ948" s="264"/>
      <c r="BA948" s="264"/>
      <c r="BB948" s="264"/>
      <c r="BC948" s="264"/>
    </row>
    <row r="949" ht="14.25" customHeight="1">
      <c r="AE949" s="264"/>
      <c r="AF949" s="264"/>
      <c r="AG949" s="264"/>
      <c r="AH949" s="264"/>
      <c r="AI949" s="264"/>
      <c r="AJ949" s="264"/>
      <c r="AK949" s="264"/>
      <c r="AL949" s="264"/>
      <c r="AM949" s="264"/>
      <c r="AN949" s="264"/>
      <c r="AO949" s="264"/>
      <c r="AP949" s="264"/>
      <c r="AQ949" s="264"/>
      <c r="AR949" s="264"/>
      <c r="AS949" s="264"/>
      <c r="AT949" s="264"/>
      <c r="AU949" s="264"/>
      <c r="AV949" s="264"/>
      <c r="AW949" s="264"/>
      <c r="AX949" s="264"/>
      <c r="AY949" s="264"/>
      <c r="AZ949" s="264"/>
      <c r="BA949" s="264"/>
      <c r="BB949" s="264"/>
      <c r="BC949" s="264"/>
    </row>
    <row r="950" ht="14.25" customHeight="1">
      <c r="AE950" s="264"/>
      <c r="AF950" s="264"/>
      <c r="AG950" s="264"/>
      <c r="AH950" s="264"/>
      <c r="AI950" s="264"/>
      <c r="AJ950" s="264"/>
      <c r="AK950" s="264"/>
      <c r="AL950" s="264"/>
      <c r="AM950" s="264"/>
      <c r="AN950" s="264"/>
      <c r="AO950" s="264"/>
      <c r="AP950" s="264"/>
      <c r="AQ950" s="264"/>
      <c r="AR950" s="264"/>
      <c r="AS950" s="264"/>
      <c r="AT950" s="264"/>
      <c r="AU950" s="264"/>
      <c r="AV950" s="264"/>
      <c r="AW950" s="264"/>
      <c r="AX950" s="264"/>
      <c r="AY950" s="264"/>
      <c r="AZ950" s="264"/>
      <c r="BA950" s="264"/>
      <c r="BB950" s="264"/>
      <c r="BC950" s="264"/>
    </row>
    <row r="951" ht="14.25" customHeight="1">
      <c r="AE951" s="264"/>
      <c r="AF951" s="264"/>
      <c r="AG951" s="264"/>
      <c r="AH951" s="264"/>
      <c r="AI951" s="264"/>
      <c r="AJ951" s="264"/>
      <c r="AK951" s="264"/>
      <c r="AL951" s="264"/>
      <c r="AM951" s="264"/>
      <c r="AN951" s="264"/>
      <c r="AO951" s="264"/>
      <c r="AP951" s="264"/>
      <c r="AQ951" s="264"/>
      <c r="AR951" s="264"/>
      <c r="AS951" s="264"/>
      <c r="AT951" s="264"/>
      <c r="AU951" s="264"/>
      <c r="AV951" s="264"/>
      <c r="AW951" s="264"/>
      <c r="AX951" s="264"/>
      <c r="AY951" s="264"/>
      <c r="AZ951" s="264"/>
      <c r="BA951" s="264"/>
      <c r="BB951" s="264"/>
      <c r="BC951" s="264"/>
    </row>
    <row r="952" ht="14.25" customHeight="1">
      <c r="AE952" s="264"/>
      <c r="AF952" s="264"/>
      <c r="AG952" s="264"/>
      <c r="AH952" s="264"/>
      <c r="AI952" s="264"/>
      <c r="AJ952" s="264"/>
      <c r="AK952" s="264"/>
      <c r="AL952" s="264"/>
      <c r="AM952" s="264"/>
      <c r="AN952" s="264"/>
      <c r="AO952" s="264"/>
      <c r="AP952" s="264"/>
      <c r="AQ952" s="264"/>
      <c r="AR952" s="264"/>
      <c r="AS952" s="264"/>
      <c r="AT952" s="264"/>
      <c r="AU952" s="264"/>
      <c r="AV952" s="264"/>
      <c r="AW952" s="264"/>
      <c r="AX952" s="264"/>
      <c r="AY952" s="264"/>
      <c r="AZ952" s="264"/>
      <c r="BA952" s="264"/>
      <c r="BB952" s="264"/>
      <c r="BC952" s="264"/>
    </row>
    <row r="953" ht="14.25" customHeight="1">
      <c r="AE953" s="264"/>
      <c r="AF953" s="264"/>
      <c r="AG953" s="264"/>
      <c r="AH953" s="264"/>
      <c r="AI953" s="264"/>
      <c r="AJ953" s="264"/>
      <c r="AK953" s="264"/>
      <c r="AL953" s="264"/>
      <c r="AM953" s="264"/>
      <c r="AN953" s="264"/>
      <c r="AO953" s="264"/>
      <c r="AP953" s="264"/>
      <c r="AQ953" s="264"/>
      <c r="AR953" s="264"/>
      <c r="AS953" s="264"/>
      <c r="AT953" s="264"/>
      <c r="AU953" s="264"/>
      <c r="AV953" s="264"/>
      <c r="AW953" s="264"/>
      <c r="AX953" s="264"/>
      <c r="AY953" s="264"/>
      <c r="AZ953" s="264"/>
      <c r="BA953" s="264"/>
      <c r="BB953" s="264"/>
      <c r="BC953" s="264"/>
    </row>
    <row r="954" ht="14.25" customHeight="1">
      <c r="AE954" s="264"/>
      <c r="AF954" s="264"/>
      <c r="AG954" s="264"/>
      <c r="AH954" s="264"/>
      <c r="AI954" s="264"/>
      <c r="AJ954" s="264"/>
      <c r="AK954" s="264"/>
      <c r="AL954" s="264"/>
      <c r="AM954" s="264"/>
      <c r="AN954" s="264"/>
      <c r="AO954" s="264"/>
      <c r="AP954" s="264"/>
      <c r="AQ954" s="264"/>
      <c r="AR954" s="264"/>
      <c r="AS954" s="264"/>
      <c r="AT954" s="264"/>
      <c r="AU954" s="264"/>
      <c r="AV954" s="264"/>
      <c r="AW954" s="264"/>
      <c r="AX954" s="264"/>
      <c r="AY954" s="264"/>
      <c r="AZ954" s="264"/>
      <c r="BA954" s="264"/>
      <c r="BB954" s="264"/>
      <c r="BC954" s="264"/>
    </row>
    <row r="955" ht="14.25" customHeight="1">
      <c r="AE955" s="264"/>
      <c r="AF955" s="264"/>
      <c r="AG955" s="264"/>
      <c r="AH955" s="264"/>
      <c r="AI955" s="264"/>
      <c r="AJ955" s="264"/>
      <c r="AK955" s="264"/>
      <c r="AL955" s="264"/>
      <c r="AM955" s="264"/>
      <c r="AN955" s="264"/>
      <c r="AO955" s="264"/>
      <c r="AP955" s="264"/>
      <c r="AQ955" s="264"/>
      <c r="AR955" s="264"/>
      <c r="AS955" s="264"/>
      <c r="AT955" s="264"/>
      <c r="AU955" s="264"/>
      <c r="AV955" s="264"/>
      <c r="AW955" s="264"/>
      <c r="AX955" s="264"/>
      <c r="AY955" s="264"/>
      <c r="AZ955" s="264"/>
      <c r="BA955" s="264"/>
      <c r="BB955" s="264"/>
      <c r="BC955" s="264"/>
    </row>
    <row r="956" ht="14.25" customHeight="1">
      <c r="AE956" s="264"/>
      <c r="AF956" s="264"/>
      <c r="AG956" s="264"/>
      <c r="AH956" s="264"/>
      <c r="AI956" s="264"/>
      <c r="AJ956" s="264"/>
      <c r="AK956" s="264"/>
      <c r="AL956" s="264"/>
      <c r="AM956" s="264"/>
      <c r="AN956" s="264"/>
      <c r="AO956" s="264"/>
      <c r="AP956" s="264"/>
      <c r="AQ956" s="264"/>
      <c r="AR956" s="264"/>
      <c r="AS956" s="264"/>
      <c r="AT956" s="264"/>
      <c r="AU956" s="264"/>
      <c r="AV956" s="264"/>
      <c r="AW956" s="264"/>
      <c r="AX956" s="264"/>
      <c r="AY956" s="264"/>
      <c r="AZ956" s="264"/>
      <c r="BA956" s="264"/>
      <c r="BB956" s="264"/>
      <c r="BC956" s="264"/>
    </row>
    <row r="957" ht="14.25" customHeight="1">
      <c r="AE957" s="264"/>
      <c r="AF957" s="264"/>
      <c r="AG957" s="264"/>
      <c r="AH957" s="264"/>
      <c r="AI957" s="264"/>
      <c r="AJ957" s="264"/>
      <c r="AK957" s="264"/>
      <c r="AL957" s="264"/>
      <c r="AM957" s="264"/>
      <c r="AN957" s="264"/>
      <c r="AO957" s="264"/>
      <c r="AP957" s="264"/>
      <c r="AQ957" s="264"/>
      <c r="AR957" s="264"/>
      <c r="AS957" s="264"/>
      <c r="AT957" s="264"/>
      <c r="AU957" s="264"/>
      <c r="AV957" s="264"/>
      <c r="AW957" s="264"/>
      <c r="AX957" s="264"/>
      <c r="AY957" s="264"/>
      <c r="AZ957" s="264"/>
      <c r="BA957" s="264"/>
      <c r="BB957" s="264"/>
      <c r="BC957" s="264"/>
    </row>
    <row r="958" ht="14.25" customHeight="1">
      <c r="AE958" s="264"/>
      <c r="AF958" s="264"/>
      <c r="AG958" s="264"/>
      <c r="AH958" s="264"/>
      <c r="AI958" s="264"/>
      <c r="AJ958" s="264"/>
      <c r="AK958" s="264"/>
      <c r="AL958" s="264"/>
      <c r="AM958" s="264"/>
      <c r="AN958" s="264"/>
      <c r="AO958" s="264"/>
      <c r="AP958" s="264"/>
      <c r="AQ958" s="264"/>
      <c r="AR958" s="264"/>
      <c r="AS958" s="264"/>
      <c r="AT958" s="264"/>
      <c r="AU958" s="264"/>
      <c r="AV958" s="264"/>
      <c r="AW958" s="264"/>
      <c r="AX958" s="264"/>
      <c r="AY958" s="264"/>
      <c r="AZ958" s="264"/>
      <c r="BA958" s="264"/>
      <c r="BB958" s="264"/>
      <c r="BC958" s="264"/>
    </row>
    <row r="959" ht="14.25" customHeight="1">
      <c r="AE959" s="264"/>
      <c r="AF959" s="264"/>
      <c r="AG959" s="264"/>
      <c r="AH959" s="264"/>
      <c r="AI959" s="264"/>
      <c r="AJ959" s="264"/>
      <c r="AK959" s="264"/>
      <c r="AL959" s="264"/>
      <c r="AM959" s="264"/>
      <c r="AN959" s="264"/>
      <c r="AO959" s="264"/>
      <c r="AP959" s="264"/>
      <c r="AQ959" s="264"/>
      <c r="AR959" s="264"/>
      <c r="AS959" s="264"/>
      <c r="AT959" s="264"/>
      <c r="AU959" s="264"/>
      <c r="AV959" s="264"/>
      <c r="AW959" s="264"/>
      <c r="AX959" s="264"/>
      <c r="AY959" s="264"/>
      <c r="AZ959" s="264"/>
      <c r="BA959" s="264"/>
      <c r="BB959" s="264"/>
      <c r="BC959" s="264"/>
    </row>
    <row r="960" ht="14.25" customHeight="1">
      <c r="AE960" s="264"/>
      <c r="AF960" s="264"/>
      <c r="AG960" s="264"/>
      <c r="AH960" s="264"/>
      <c r="AI960" s="264"/>
      <c r="AJ960" s="264"/>
      <c r="AK960" s="264"/>
      <c r="AL960" s="264"/>
      <c r="AM960" s="264"/>
      <c r="AN960" s="264"/>
      <c r="AO960" s="264"/>
      <c r="AP960" s="264"/>
      <c r="AQ960" s="264"/>
      <c r="AR960" s="264"/>
      <c r="AS960" s="264"/>
      <c r="AT960" s="264"/>
      <c r="AU960" s="264"/>
      <c r="AV960" s="264"/>
      <c r="AW960" s="264"/>
      <c r="AX960" s="264"/>
      <c r="AY960" s="264"/>
      <c r="AZ960" s="264"/>
      <c r="BA960" s="264"/>
      <c r="BB960" s="264"/>
      <c r="BC960" s="264"/>
    </row>
    <row r="961" ht="14.25" customHeight="1">
      <c r="AE961" s="264"/>
      <c r="AF961" s="264"/>
      <c r="AG961" s="264"/>
      <c r="AH961" s="264"/>
      <c r="AI961" s="264"/>
      <c r="AJ961" s="264"/>
      <c r="AK961" s="264"/>
      <c r="AL961" s="264"/>
      <c r="AM961" s="264"/>
      <c r="AN961" s="264"/>
      <c r="AO961" s="264"/>
      <c r="AP961" s="264"/>
      <c r="AQ961" s="264"/>
      <c r="AR961" s="264"/>
      <c r="AS961" s="264"/>
      <c r="AT961" s="264"/>
      <c r="AU961" s="264"/>
      <c r="AV961" s="264"/>
      <c r="AW961" s="264"/>
      <c r="AX961" s="264"/>
      <c r="AY961" s="264"/>
      <c r="AZ961" s="264"/>
      <c r="BA961" s="264"/>
      <c r="BB961" s="264"/>
      <c r="BC961" s="264"/>
    </row>
    <row r="962" ht="14.25" customHeight="1">
      <c r="AE962" s="264"/>
      <c r="AF962" s="264"/>
      <c r="AG962" s="264"/>
      <c r="AH962" s="264"/>
      <c r="AI962" s="264"/>
      <c r="AJ962" s="264"/>
      <c r="AK962" s="264"/>
      <c r="AL962" s="264"/>
      <c r="AM962" s="264"/>
      <c r="AN962" s="264"/>
      <c r="AO962" s="264"/>
      <c r="AP962" s="264"/>
      <c r="AQ962" s="264"/>
      <c r="AR962" s="264"/>
      <c r="AS962" s="264"/>
      <c r="AT962" s="264"/>
      <c r="AU962" s="264"/>
      <c r="AV962" s="264"/>
      <c r="AW962" s="264"/>
      <c r="AX962" s="264"/>
      <c r="AY962" s="264"/>
      <c r="AZ962" s="264"/>
      <c r="BA962" s="264"/>
      <c r="BB962" s="264"/>
      <c r="BC962" s="264"/>
    </row>
    <row r="963" ht="14.25" customHeight="1">
      <c r="AE963" s="264"/>
      <c r="AF963" s="264"/>
      <c r="AG963" s="264"/>
      <c r="AH963" s="264"/>
      <c r="AI963" s="264"/>
      <c r="AJ963" s="264"/>
      <c r="AK963" s="264"/>
      <c r="AL963" s="264"/>
      <c r="AM963" s="264"/>
      <c r="AN963" s="264"/>
      <c r="AO963" s="264"/>
      <c r="AP963" s="264"/>
      <c r="AQ963" s="264"/>
      <c r="AR963" s="264"/>
      <c r="AS963" s="264"/>
      <c r="AT963" s="264"/>
      <c r="AU963" s="264"/>
      <c r="AV963" s="264"/>
      <c r="AW963" s="264"/>
      <c r="AX963" s="264"/>
      <c r="AY963" s="264"/>
      <c r="AZ963" s="264"/>
      <c r="BA963" s="264"/>
      <c r="BB963" s="264"/>
      <c r="BC963" s="264"/>
    </row>
    <row r="964" ht="14.25" customHeight="1">
      <c r="AE964" s="264"/>
      <c r="AF964" s="264"/>
      <c r="AG964" s="264"/>
      <c r="AH964" s="264"/>
      <c r="AI964" s="264"/>
      <c r="AJ964" s="264"/>
      <c r="AK964" s="264"/>
      <c r="AL964" s="264"/>
      <c r="AM964" s="264"/>
      <c r="AN964" s="264"/>
      <c r="AO964" s="264"/>
      <c r="AP964" s="264"/>
      <c r="AQ964" s="264"/>
      <c r="AR964" s="264"/>
      <c r="AS964" s="264"/>
      <c r="AT964" s="264"/>
      <c r="AU964" s="264"/>
      <c r="AV964" s="264"/>
      <c r="AW964" s="264"/>
      <c r="AX964" s="264"/>
      <c r="AY964" s="264"/>
      <c r="AZ964" s="264"/>
      <c r="BA964" s="264"/>
      <c r="BB964" s="264"/>
      <c r="BC964" s="264"/>
    </row>
    <row r="965" ht="14.25" customHeight="1">
      <c r="AE965" s="264"/>
      <c r="AF965" s="264"/>
      <c r="AG965" s="264"/>
      <c r="AH965" s="264"/>
      <c r="AI965" s="264"/>
      <c r="AJ965" s="264"/>
      <c r="AK965" s="264"/>
      <c r="AL965" s="264"/>
      <c r="AM965" s="264"/>
      <c r="AN965" s="264"/>
      <c r="AO965" s="264"/>
      <c r="AP965" s="264"/>
      <c r="AQ965" s="264"/>
      <c r="AR965" s="264"/>
      <c r="AS965" s="264"/>
      <c r="AT965" s="264"/>
      <c r="AU965" s="264"/>
      <c r="AV965" s="264"/>
      <c r="AW965" s="264"/>
      <c r="AX965" s="264"/>
      <c r="AY965" s="264"/>
      <c r="AZ965" s="264"/>
      <c r="BA965" s="264"/>
      <c r="BB965" s="264"/>
      <c r="BC965" s="264"/>
    </row>
    <row r="966" ht="14.25" customHeight="1">
      <c r="AE966" s="264"/>
      <c r="AF966" s="264"/>
      <c r="AG966" s="264"/>
      <c r="AH966" s="264"/>
      <c r="AI966" s="264"/>
      <c r="AJ966" s="264"/>
      <c r="AK966" s="264"/>
      <c r="AL966" s="264"/>
      <c r="AM966" s="264"/>
      <c r="AN966" s="264"/>
      <c r="AO966" s="264"/>
      <c r="AP966" s="264"/>
      <c r="AQ966" s="264"/>
      <c r="AR966" s="264"/>
      <c r="AS966" s="264"/>
      <c r="AT966" s="264"/>
      <c r="AU966" s="264"/>
      <c r="AV966" s="264"/>
      <c r="AW966" s="264"/>
      <c r="AX966" s="264"/>
      <c r="AY966" s="264"/>
      <c r="AZ966" s="264"/>
      <c r="BA966" s="264"/>
      <c r="BB966" s="264"/>
      <c r="BC966" s="264"/>
    </row>
    <row r="967" ht="14.25" customHeight="1">
      <c r="AE967" s="264"/>
      <c r="AF967" s="264"/>
      <c r="AG967" s="264"/>
      <c r="AH967" s="264"/>
      <c r="AI967" s="264"/>
      <c r="AJ967" s="264"/>
      <c r="AK967" s="264"/>
      <c r="AL967" s="264"/>
      <c r="AM967" s="264"/>
      <c r="AN967" s="264"/>
      <c r="AO967" s="264"/>
      <c r="AP967" s="264"/>
      <c r="AQ967" s="264"/>
      <c r="AR967" s="264"/>
      <c r="AS967" s="264"/>
      <c r="AT967" s="264"/>
      <c r="AU967" s="264"/>
      <c r="AV967" s="264"/>
      <c r="AW967" s="264"/>
      <c r="AX967" s="264"/>
      <c r="AY967" s="264"/>
      <c r="AZ967" s="264"/>
      <c r="BA967" s="264"/>
      <c r="BB967" s="264"/>
      <c r="BC967" s="264"/>
    </row>
    <row r="968" ht="14.25" customHeight="1">
      <c r="AE968" s="264"/>
      <c r="AF968" s="264"/>
      <c r="AG968" s="264"/>
      <c r="AH968" s="264"/>
      <c r="AI968" s="264"/>
      <c r="AJ968" s="264"/>
      <c r="AK968" s="264"/>
      <c r="AL968" s="264"/>
      <c r="AM968" s="264"/>
      <c r="AN968" s="264"/>
      <c r="AO968" s="264"/>
      <c r="AP968" s="264"/>
      <c r="AQ968" s="264"/>
      <c r="AR968" s="264"/>
      <c r="AS968" s="264"/>
      <c r="AT968" s="264"/>
      <c r="AU968" s="264"/>
      <c r="AV968" s="264"/>
      <c r="AW968" s="264"/>
      <c r="AX968" s="264"/>
      <c r="AY968" s="264"/>
      <c r="AZ968" s="264"/>
      <c r="BA968" s="264"/>
      <c r="BB968" s="264"/>
      <c r="BC968" s="264"/>
    </row>
    <row r="969" ht="14.25" customHeight="1">
      <c r="AE969" s="264"/>
      <c r="AF969" s="264"/>
      <c r="AG969" s="264"/>
      <c r="AH969" s="264"/>
      <c r="AI969" s="264"/>
      <c r="AJ969" s="264"/>
      <c r="AK969" s="264"/>
      <c r="AL969" s="264"/>
      <c r="AM969" s="264"/>
      <c r="AN969" s="264"/>
      <c r="AO969" s="264"/>
      <c r="AP969" s="264"/>
      <c r="AQ969" s="264"/>
      <c r="AR969" s="264"/>
      <c r="AS969" s="264"/>
      <c r="AT969" s="264"/>
      <c r="AU969" s="264"/>
      <c r="AV969" s="264"/>
      <c r="AW969" s="264"/>
      <c r="AX969" s="264"/>
      <c r="AY969" s="264"/>
      <c r="AZ969" s="264"/>
      <c r="BA969" s="264"/>
      <c r="BB969" s="264"/>
      <c r="BC969" s="264"/>
    </row>
    <row r="970" ht="14.25" customHeight="1">
      <c r="AE970" s="264"/>
      <c r="AF970" s="264"/>
      <c r="AG970" s="264"/>
      <c r="AH970" s="264"/>
      <c r="AI970" s="264"/>
      <c r="AJ970" s="264"/>
      <c r="AK970" s="264"/>
      <c r="AL970" s="264"/>
      <c r="AM970" s="264"/>
      <c r="AN970" s="264"/>
      <c r="AO970" s="264"/>
      <c r="AP970" s="264"/>
      <c r="AQ970" s="264"/>
      <c r="AR970" s="264"/>
      <c r="AS970" s="264"/>
      <c r="AT970" s="264"/>
      <c r="AU970" s="264"/>
      <c r="AV970" s="264"/>
      <c r="AW970" s="264"/>
      <c r="AX970" s="264"/>
      <c r="AY970" s="264"/>
      <c r="AZ970" s="264"/>
      <c r="BA970" s="264"/>
      <c r="BB970" s="264"/>
      <c r="BC970" s="264"/>
    </row>
    <row r="971" ht="14.25" customHeight="1">
      <c r="AE971" s="264"/>
      <c r="AF971" s="264"/>
      <c r="AG971" s="264"/>
      <c r="AH971" s="264"/>
      <c r="AI971" s="264"/>
      <c r="AJ971" s="264"/>
      <c r="AK971" s="264"/>
      <c r="AL971" s="264"/>
      <c r="AM971" s="264"/>
      <c r="AN971" s="264"/>
      <c r="AO971" s="264"/>
      <c r="AP971" s="264"/>
      <c r="AQ971" s="264"/>
      <c r="AR971" s="264"/>
      <c r="AS971" s="264"/>
      <c r="AT971" s="264"/>
      <c r="AU971" s="264"/>
      <c r="AV971" s="264"/>
      <c r="AW971" s="264"/>
      <c r="AX971" s="264"/>
      <c r="AY971" s="264"/>
      <c r="AZ971" s="264"/>
      <c r="BA971" s="264"/>
      <c r="BB971" s="264"/>
      <c r="BC971" s="264"/>
    </row>
    <row r="972" ht="14.25" customHeight="1">
      <c r="AE972" s="264"/>
      <c r="AF972" s="264"/>
      <c r="AG972" s="264"/>
      <c r="AH972" s="264"/>
      <c r="AI972" s="264"/>
      <c r="AJ972" s="264"/>
      <c r="AK972" s="264"/>
      <c r="AL972" s="264"/>
      <c r="AM972" s="264"/>
      <c r="AN972" s="264"/>
      <c r="AO972" s="264"/>
      <c r="AP972" s="264"/>
      <c r="AQ972" s="264"/>
      <c r="AR972" s="264"/>
      <c r="AS972" s="264"/>
      <c r="AT972" s="264"/>
      <c r="AU972" s="264"/>
      <c r="AV972" s="264"/>
      <c r="AW972" s="264"/>
      <c r="AX972" s="264"/>
      <c r="AY972" s="264"/>
      <c r="AZ972" s="264"/>
      <c r="BA972" s="264"/>
      <c r="BB972" s="264"/>
      <c r="BC972" s="264"/>
    </row>
    <row r="973" ht="14.25" customHeight="1">
      <c r="AE973" s="264"/>
      <c r="AF973" s="264"/>
      <c r="AG973" s="264"/>
      <c r="AH973" s="264"/>
      <c r="AI973" s="264"/>
      <c r="AJ973" s="264"/>
      <c r="AK973" s="264"/>
      <c r="AL973" s="264"/>
      <c r="AM973" s="264"/>
      <c r="AN973" s="264"/>
      <c r="AO973" s="264"/>
      <c r="AP973" s="264"/>
      <c r="AQ973" s="264"/>
      <c r="AR973" s="264"/>
      <c r="AS973" s="264"/>
      <c r="AT973" s="264"/>
      <c r="AU973" s="264"/>
      <c r="AV973" s="264"/>
      <c r="AW973" s="264"/>
      <c r="AX973" s="264"/>
      <c r="AY973" s="264"/>
      <c r="AZ973" s="264"/>
      <c r="BA973" s="264"/>
      <c r="BB973" s="264"/>
      <c r="BC973" s="264"/>
    </row>
    <row r="974" ht="14.25" customHeight="1">
      <c r="AE974" s="264"/>
      <c r="AF974" s="264"/>
      <c r="AG974" s="264"/>
      <c r="AH974" s="264"/>
      <c r="AI974" s="264"/>
      <c r="AJ974" s="264"/>
      <c r="AK974" s="264"/>
      <c r="AL974" s="264"/>
      <c r="AM974" s="264"/>
      <c r="AN974" s="264"/>
      <c r="AO974" s="264"/>
      <c r="AP974" s="264"/>
      <c r="AQ974" s="264"/>
      <c r="AR974" s="264"/>
      <c r="AS974" s="264"/>
      <c r="AT974" s="264"/>
      <c r="AU974" s="264"/>
      <c r="AV974" s="264"/>
      <c r="AW974" s="264"/>
      <c r="AX974" s="264"/>
      <c r="AY974" s="264"/>
      <c r="AZ974" s="264"/>
      <c r="BA974" s="264"/>
      <c r="BB974" s="264"/>
      <c r="BC974" s="264"/>
    </row>
    <row r="975" ht="14.25" customHeight="1">
      <c r="AE975" s="264"/>
      <c r="AF975" s="264"/>
      <c r="AG975" s="264"/>
      <c r="AH975" s="264"/>
      <c r="AI975" s="264"/>
      <c r="AJ975" s="264"/>
      <c r="AK975" s="264"/>
      <c r="AL975" s="264"/>
      <c r="AM975" s="264"/>
      <c r="AN975" s="264"/>
      <c r="AO975" s="264"/>
      <c r="AP975" s="264"/>
      <c r="AQ975" s="264"/>
      <c r="AR975" s="264"/>
      <c r="AS975" s="264"/>
      <c r="AT975" s="264"/>
      <c r="AU975" s="264"/>
      <c r="AV975" s="264"/>
      <c r="AW975" s="264"/>
      <c r="AX975" s="264"/>
      <c r="AY975" s="264"/>
      <c r="AZ975" s="264"/>
      <c r="BA975" s="264"/>
      <c r="BB975" s="264"/>
      <c r="BC975" s="264"/>
    </row>
    <row r="976" ht="14.25" customHeight="1">
      <c r="AE976" s="264"/>
      <c r="AF976" s="264"/>
      <c r="AG976" s="264"/>
      <c r="AH976" s="264"/>
      <c r="AI976" s="264"/>
      <c r="AJ976" s="264"/>
      <c r="AK976" s="264"/>
      <c r="AL976" s="264"/>
      <c r="AM976" s="264"/>
      <c r="AN976" s="264"/>
      <c r="AO976" s="264"/>
      <c r="AP976" s="264"/>
      <c r="AQ976" s="264"/>
      <c r="AR976" s="264"/>
      <c r="AS976" s="264"/>
      <c r="AT976" s="264"/>
      <c r="AU976" s="264"/>
      <c r="AV976" s="264"/>
      <c r="AW976" s="264"/>
      <c r="AX976" s="264"/>
      <c r="AY976" s="264"/>
      <c r="AZ976" s="264"/>
      <c r="BA976" s="264"/>
      <c r="BB976" s="264"/>
      <c r="BC976" s="264"/>
    </row>
    <row r="977" ht="14.25" customHeight="1">
      <c r="AE977" s="264"/>
      <c r="AF977" s="264"/>
      <c r="AG977" s="264"/>
      <c r="AH977" s="264"/>
      <c r="AI977" s="264"/>
      <c r="AJ977" s="264"/>
      <c r="AK977" s="264"/>
      <c r="AL977" s="264"/>
      <c r="AM977" s="264"/>
      <c r="AN977" s="264"/>
      <c r="AO977" s="264"/>
      <c r="AP977" s="264"/>
      <c r="AQ977" s="264"/>
      <c r="AR977" s="264"/>
      <c r="AS977" s="264"/>
      <c r="AT977" s="264"/>
      <c r="AU977" s="264"/>
      <c r="AV977" s="264"/>
      <c r="AW977" s="264"/>
      <c r="AX977" s="264"/>
      <c r="AY977" s="264"/>
      <c r="AZ977" s="264"/>
      <c r="BA977" s="264"/>
      <c r="BB977" s="264"/>
      <c r="BC977" s="264"/>
    </row>
    <row r="978" ht="14.25" customHeight="1">
      <c r="AE978" s="264"/>
      <c r="AF978" s="264"/>
      <c r="AG978" s="264"/>
      <c r="AH978" s="264"/>
      <c r="AI978" s="264"/>
      <c r="AJ978" s="264"/>
      <c r="AK978" s="264"/>
      <c r="AL978" s="264"/>
      <c r="AM978" s="264"/>
      <c r="AN978" s="264"/>
      <c r="AO978" s="264"/>
      <c r="AP978" s="264"/>
      <c r="AQ978" s="264"/>
      <c r="AR978" s="264"/>
      <c r="AS978" s="264"/>
      <c r="AT978" s="264"/>
      <c r="AU978" s="264"/>
      <c r="AV978" s="264"/>
      <c r="AW978" s="264"/>
      <c r="AX978" s="264"/>
      <c r="AY978" s="264"/>
      <c r="AZ978" s="264"/>
      <c r="BA978" s="264"/>
      <c r="BB978" s="264"/>
      <c r="BC978" s="264"/>
    </row>
    <row r="979" ht="14.25" customHeight="1">
      <c r="AE979" s="264"/>
      <c r="AF979" s="264"/>
      <c r="AG979" s="264"/>
      <c r="AH979" s="264"/>
      <c r="AI979" s="264"/>
      <c r="AJ979" s="264"/>
      <c r="AK979" s="264"/>
      <c r="AL979" s="264"/>
      <c r="AM979" s="264"/>
      <c r="AN979" s="264"/>
      <c r="AO979" s="264"/>
      <c r="AP979" s="264"/>
      <c r="AQ979" s="264"/>
      <c r="AR979" s="264"/>
      <c r="AS979" s="264"/>
      <c r="AT979" s="264"/>
      <c r="AU979" s="264"/>
      <c r="AV979" s="264"/>
      <c r="AW979" s="264"/>
      <c r="AX979" s="264"/>
      <c r="AY979" s="264"/>
      <c r="AZ979" s="264"/>
      <c r="BA979" s="264"/>
      <c r="BB979" s="264"/>
      <c r="BC979" s="264"/>
    </row>
  </sheetData>
  <mergeCells count="4">
    <mergeCell ref="A2:A17"/>
    <mergeCell ref="A18:A33"/>
    <mergeCell ref="A34:A49"/>
    <mergeCell ref="A50:A65"/>
  </mergeCells>
  <conditionalFormatting sqref="E2:P65 Q72:AI73 Q77:AI78 Q82:AI83 Q87:AI88">
    <cfRule type="colorScale" priority="1">
      <colorScale>
        <cfvo type="min"/>
        <cfvo type="max"/>
        <color rgb="FFFFFFFF"/>
        <color rgb="FFFFD666"/>
      </colorScale>
    </cfRule>
  </conditionalFormatting>
  <dataValidations>
    <dataValidation type="list" allowBlank="1" sqref="D2:D65 D72:D73 D77:D78 D82:D83 D87:D88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06"/>
      <c r="B1" s="206"/>
      <c r="C1" s="206"/>
      <c r="D1" s="206" t="s">
        <v>690</v>
      </c>
      <c r="E1" s="206" t="s">
        <v>691</v>
      </c>
      <c r="F1" s="206" t="s">
        <v>692</v>
      </c>
      <c r="G1" s="206" t="s">
        <v>14</v>
      </c>
    </row>
    <row r="2">
      <c r="A2" s="206" t="s">
        <v>468</v>
      </c>
      <c r="B2" s="206">
        <v>2.0</v>
      </c>
      <c r="C2" s="206">
        <v>4.0</v>
      </c>
      <c r="D2" s="206">
        <v>0.0</v>
      </c>
      <c r="E2" s="206">
        <v>0.0</v>
      </c>
      <c r="F2" s="206">
        <v>0.0</v>
      </c>
      <c r="G2" s="206">
        <v>0.0</v>
      </c>
      <c r="H2" t="str">
        <f t="shared" ref="H2:H1001" si="1">D2/G2</f>
        <v>#DIV/0!</v>
      </c>
      <c r="I2" t="str">
        <f t="shared" ref="I2:I1001" si="2">E2/G2</f>
        <v>#DIV/0!</v>
      </c>
      <c r="J2" t="str">
        <f t="shared" ref="J2:J1001" si="3">F2/G2</f>
        <v>#DIV/0!</v>
      </c>
    </row>
    <row r="3">
      <c r="A3" s="206" t="s">
        <v>645</v>
      </c>
      <c r="B3" s="206">
        <v>2.0</v>
      </c>
      <c r="C3" s="206">
        <v>4.0</v>
      </c>
      <c r="D3" s="206">
        <v>0.0</v>
      </c>
      <c r="E3" s="206">
        <v>0.0</v>
      </c>
      <c r="F3" s="206">
        <v>0.0</v>
      </c>
      <c r="G3" s="206">
        <v>0.0</v>
      </c>
      <c r="H3" t="str">
        <f t="shared" si="1"/>
        <v>#DIV/0!</v>
      </c>
      <c r="I3" t="str">
        <f t="shared" si="2"/>
        <v>#DIV/0!</v>
      </c>
      <c r="J3" t="str">
        <f t="shared" si="3"/>
        <v>#DIV/0!</v>
      </c>
    </row>
    <row r="4">
      <c r="A4" s="206" t="s">
        <v>65</v>
      </c>
      <c r="B4" s="206">
        <v>2.0</v>
      </c>
      <c r="C4" s="206">
        <v>4.0</v>
      </c>
      <c r="D4" s="206">
        <v>288.0</v>
      </c>
      <c r="E4" s="206">
        <v>7.0</v>
      </c>
      <c r="F4" s="206">
        <v>0.0</v>
      </c>
      <c r="G4" s="206">
        <v>10000.0</v>
      </c>
      <c r="H4">
        <f t="shared" si="1"/>
        <v>0.0288</v>
      </c>
      <c r="I4">
        <f t="shared" si="2"/>
        <v>0.0007</v>
      </c>
      <c r="J4">
        <f t="shared" si="3"/>
        <v>0</v>
      </c>
    </row>
    <row r="5">
      <c r="A5" s="206" t="s">
        <v>72</v>
      </c>
      <c r="B5" s="206">
        <v>2.0</v>
      </c>
      <c r="C5" s="206">
        <v>4.0</v>
      </c>
      <c r="D5" s="206">
        <v>0.0</v>
      </c>
      <c r="E5" s="206">
        <v>0.0</v>
      </c>
      <c r="F5" s="206">
        <v>0.0</v>
      </c>
      <c r="G5" s="206">
        <v>0.0</v>
      </c>
      <c r="H5" t="str">
        <f t="shared" si="1"/>
        <v>#DIV/0!</v>
      </c>
      <c r="I5" t="str">
        <f t="shared" si="2"/>
        <v>#DIV/0!</v>
      </c>
      <c r="J5" t="str">
        <f t="shared" si="3"/>
        <v>#DIV/0!</v>
      </c>
    </row>
    <row r="6">
      <c r="A6" s="206" t="s">
        <v>415</v>
      </c>
      <c r="B6" s="206">
        <v>2.0</v>
      </c>
      <c r="C6" s="206">
        <v>4.0</v>
      </c>
      <c r="D6" s="206">
        <v>0.0</v>
      </c>
      <c r="E6" s="206">
        <v>0.0</v>
      </c>
      <c r="F6" s="206">
        <v>0.0</v>
      </c>
      <c r="G6" s="206">
        <v>0.0</v>
      </c>
      <c r="H6" t="str">
        <f t="shared" si="1"/>
        <v>#DIV/0!</v>
      </c>
      <c r="I6" t="str">
        <f t="shared" si="2"/>
        <v>#DIV/0!</v>
      </c>
      <c r="J6" t="str">
        <f t="shared" si="3"/>
        <v>#DIV/0!</v>
      </c>
    </row>
    <row r="7">
      <c r="A7" s="206" t="s">
        <v>693</v>
      </c>
      <c r="B7" s="206">
        <v>2.0</v>
      </c>
      <c r="C7" s="206">
        <v>4.0</v>
      </c>
      <c r="D7" s="206">
        <v>0.0</v>
      </c>
      <c r="E7" s="206">
        <v>0.0</v>
      </c>
      <c r="F7" s="206">
        <v>0.0</v>
      </c>
      <c r="G7" s="206">
        <v>0.0</v>
      </c>
      <c r="H7" t="str">
        <f t="shared" si="1"/>
        <v>#DIV/0!</v>
      </c>
      <c r="I7" t="str">
        <f t="shared" si="2"/>
        <v>#DIV/0!</v>
      </c>
      <c r="J7" t="str">
        <f t="shared" si="3"/>
        <v>#DIV/0!</v>
      </c>
    </row>
    <row r="8">
      <c r="A8" s="206" t="s">
        <v>536</v>
      </c>
      <c r="B8" s="206">
        <v>2.0</v>
      </c>
      <c r="C8" s="206">
        <v>4.0</v>
      </c>
      <c r="D8" s="206">
        <v>0.0</v>
      </c>
      <c r="E8" s="206">
        <v>0.0</v>
      </c>
      <c r="F8" s="206">
        <v>0.0</v>
      </c>
      <c r="G8" s="206">
        <v>0.0</v>
      </c>
      <c r="H8" t="str">
        <f t="shared" si="1"/>
        <v>#DIV/0!</v>
      </c>
      <c r="I8" t="str">
        <f t="shared" si="2"/>
        <v>#DIV/0!</v>
      </c>
      <c r="J8" t="str">
        <f t="shared" si="3"/>
        <v>#DIV/0!</v>
      </c>
    </row>
    <row r="9">
      <c r="A9" s="206" t="s">
        <v>694</v>
      </c>
      <c r="B9" s="206">
        <v>2.0</v>
      </c>
      <c r="C9" s="206">
        <v>4.0</v>
      </c>
      <c r="D9" s="206">
        <v>0.0</v>
      </c>
      <c r="E9" s="206">
        <v>0.0</v>
      </c>
      <c r="F9" s="206">
        <v>0.0</v>
      </c>
      <c r="G9" s="206">
        <v>0.0</v>
      </c>
      <c r="H9" t="str">
        <f t="shared" si="1"/>
        <v>#DIV/0!</v>
      </c>
      <c r="I9" t="str">
        <f t="shared" si="2"/>
        <v>#DIV/0!</v>
      </c>
      <c r="J9" t="str">
        <f t="shared" si="3"/>
        <v>#DIV/0!</v>
      </c>
    </row>
    <row r="10">
      <c r="A10" s="206" t="s">
        <v>59</v>
      </c>
      <c r="B10" s="206">
        <v>2.0</v>
      </c>
      <c r="C10" s="206">
        <v>4.0</v>
      </c>
      <c r="D10" s="206">
        <v>0.0</v>
      </c>
      <c r="E10" s="206">
        <v>0.0</v>
      </c>
      <c r="F10" s="206">
        <v>0.0</v>
      </c>
      <c r="G10" s="206">
        <v>0.0</v>
      </c>
      <c r="H10" t="str">
        <f t="shared" si="1"/>
        <v>#DIV/0!</v>
      </c>
      <c r="I10" t="str">
        <f t="shared" si="2"/>
        <v>#DIV/0!</v>
      </c>
      <c r="J10" t="str">
        <f t="shared" si="3"/>
        <v>#DIV/0!</v>
      </c>
    </row>
    <row r="11">
      <c r="A11" s="206" t="s">
        <v>695</v>
      </c>
      <c r="B11" s="206">
        <v>2.0</v>
      </c>
      <c r="C11" s="206">
        <v>4.0</v>
      </c>
      <c r="D11" s="206">
        <v>0.0</v>
      </c>
      <c r="E11" s="206">
        <v>0.0</v>
      </c>
      <c r="F11" s="206">
        <v>0.0</v>
      </c>
      <c r="G11" s="206">
        <v>0.0</v>
      </c>
      <c r="H11" t="str">
        <f t="shared" si="1"/>
        <v>#DIV/0!</v>
      </c>
      <c r="I11" t="str">
        <f t="shared" si="2"/>
        <v>#DIV/0!</v>
      </c>
      <c r="J11" t="str">
        <f t="shared" si="3"/>
        <v>#DIV/0!</v>
      </c>
    </row>
    <row r="12">
      <c r="A12" s="206" t="s">
        <v>64</v>
      </c>
      <c r="B12" s="206">
        <v>2.0</v>
      </c>
      <c r="C12" s="206">
        <v>4.0</v>
      </c>
      <c r="D12" s="206">
        <v>2419.0</v>
      </c>
      <c r="E12" s="206">
        <v>497.0</v>
      </c>
      <c r="F12" s="206">
        <v>79.0</v>
      </c>
      <c r="G12" s="206">
        <v>10000.0</v>
      </c>
      <c r="H12">
        <f t="shared" si="1"/>
        <v>0.2419</v>
      </c>
      <c r="I12">
        <f t="shared" si="2"/>
        <v>0.0497</v>
      </c>
      <c r="J12">
        <f t="shared" si="3"/>
        <v>0.0079</v>
      </c>
    </row>
    <row r="13">
      <c r="A13" s="206" t="s">
        <v>696</v>
      </c>
      <c r="B13" s="206">
        <v>2.0</v>
      </c>
      <c r="C13" s="206">
        <v>4.0</v>
      </c>
      <c r="D13" s="206">
        <v>1504.0</v>
      </c>
      <c r="E13" s="206">
        <v>34.0</v>
      </c>
      <c r="F13" s="206">
        <v>1.0</v>
      </c>
      <c r="G13" s="206">
        <v>10000.0</v>
      </c>
      <c r="H13">
        <f t="shared" si="1"/>
        <v>0.1504</v>
      </c>
      <c r="I13">
        <f t="shared" si="2"/>
        <v>0.0034</v>
      </c>
      <c r="J13">
        <f t="shared" si="3"/>
        <v>0.0001</v>
      </c>
    </row>
    <row r="14">
      <c r="A14" s="206" t="s">
        <v>55</v>
      </c>
      <c r="B14" s="206">
        <v>2.0</v>
      </c>
      <c r="C14" s="206">
        <v>4.0</v>
      </c>
      <c r="D14" s="206">
        <v>0.0</v>
      </c>
      <c r="E14" s="206">
        <v>0.0</v>
      </c>
      <c r="F14" s="206">
        <v>0.0</v>
      </c>
      <c r="G14" s="206">
        <v>0.0</v>
      </c>
      <c r="H14" t="str">
        <f t="shared" si="1"/>
        <v>#DIV/0!</v>
      </c>
      <c r="I14" t="str">
        <f t="shared" si="2"/>
        <v>#DIV/0!</v>
      </c>
      <c r="J14" t="str">
        <f t="shared" si="3"/>
        <v>#DIV/0!</v>
      </c>
    </row>
    <row r="15">
      <c r="A15" s="206" t="s">
        <v>697</v>
      </c>
      <c r="B15" s="206">
        <v>2.0</v>
      </c>
      <c r="C15" s="206">
        <v>4.0</v>
      </c>
      <c r="D15" s="206">
        <v>0.0</v>
      </c>
      <c r="E15" s="206">
        <v>0.0</v>
      </c>
      <c r="F15" s="206">
        <v>0.0</v>
      </c>
      <c r="G15" s="206">
        <v>10000.0</v>
      </c>
      <c r="H15">
        <f t="shared" si="1"/>
        <v>0</v>
      </c>
      <c r="I15">
        <f t="shared" si="2"/>
        <v>0</v>
      </c>
      <c r="J15">
        <f t="shared" si="3"/>
        <v>0</v>
      </c>
    </row>
    <row r="16">
      <c r="A16" s="206" t="s">
        <v>407</v>
      </c>
      <c r="B16" s="206">
        <v>2.0</v>
      </c>
      <c r="C16" s="206">
        <v>4.0</v>
      </c>
      <c r="D16" s="206">
        <v>0.0</v>
      </c>
      <c r="E16" s="206">
        <v>0.0</v>
      </c>
      <c r="F16" s="206">
        <v>0.0</v>
      </c>
      <c r="G16" s="206">
        <v>0.0</v>
      </c>
      <c r="H16" t="str">
        <f t="shared" si="1"/>
        <v>#DIV/0!</v>
      </c>
      <c r="I16" t="str">
        <f t="shared" si="2"/>
        <v>#DIV/0!</v>
      </c>
      <c r="J16" t="str">
        <f t="shared" si="3"/>
        <v>#DIV/0!</v>
      </c>
    </row>
    <row r="17">
      <c r="A17" s="206" t="s">
        <v>698</v>
      </c>
      <c r="B17" s="206">
        <v>2.0</v>
      </c>
      <c r="C17" s="206">
        <v>4.0</v>
      </c>
      <c r="D17" s="206">
        <v>0.0</v>
      </c>
      <c r="E17" s="206">
        <v>0.0</v>
      </c>
      <c r="F17" s="206">
        <v>0.0</v>
      </c>
      <c r="G17" s="206">
        <v>0.0</v>
      </c>
      <c r="H17" t="str">
        <f t="shared" si="1"/>
        <v>#DIV/0!</v>
      </c>
      <c r="I17" t="str">
        <f t="shared" si="2"/>
        <v>#DIV/0!</v>
      </c>
      <c r="J17" t="str">
        <f t="shared" si="3"/>
        <v>#DIV/0!</v>
      </c>
    </row>
    <row r="18">
      <c r="A18" s="206" t="s">
        <v>526</v>
      </c>
      <c r="B18" s="206">
        <v>2.0</v>
      </c>
      <c r="C18" s="206">
        <v>4.0</v>
      </c>
      <c r="D18" s="206">
        <v>0.0</v>
      </c>
      <c r="E18" s="206">
        <v>0.0</v>
      </c>
      <c r="F18" s="206">
        <v>0.0</v>
      </c>
      <c r="G18" s="206">
        <v>0.0</v>
      </c>
      <c r="H18" t="str">
        <f t="shared" si="1"/>
        <v>#DIV/0!</v>
      </c>
      <c r="I18" t="str">
        <f t="shared" si="2"/>
        <v>#DIV/0!</v>
      </c>
      <c r="J18" t="str">
        <f t="shared" si="3"/>
        <v>#DIV/0!</v>
      </c>
    </row>
    <row r="19">
      <c r="A19" s="206" t="s">
        <v>20</v>
      </c>
      <c r="B19" s="206">
        <v>2.0</v>
      </c>
      <c r="C19" s="206">
        <v>4.0</v>
      </c>
      <c r="D19" s="206">
        <v>4524.0</v>
      </c>
      <c r="E19" s="206">
        <v>408.0</v>
      </c>
      <c r="F19" s="206">
        <v>59.0</v>
      </c>
      <c r="G19" s="206">
        <v>10000.0</v>
      </c>
      <c r="H19">
        <f t="shared" si="1"/>
        <v>0.4524</v>
      </c>
      <c r="I19">
        <f t="shared" si="2"/>
        <v>0.0408</v>
      </c>
      <c r="J19">
        <f t="shared" si="3"/>
        <v>0.0059</v>
      </c>
    </row>
    <row r="20">
      <c r="A20" s="206" t="s">
        <v>586</v>
      </c>
      <c r="B20" s="206">
        <v>2.0</v>
      </c>
      <c r="C20" s="206">
        <v>4.0</v>
      </c>
      <c r="D20" s="206">
        <v>0.0</v>
      </c>
      <c r="E20" s="206">
        <v>0.0</v>
      </c>
      <c r="F20" s="206">
        <v>0.0</v>
      </c>
      <c r="G20" s="206">
        <v>0.0</v>
      </c>
      <c r="H20" t="str">
        <f t="shared" si="1"/>
        <v>#DIV/0!</v>
      </c>
      <c r="I20" t="str">
        <f t="shared" si="2"/>
        <v>#DIV/0!</v>
      </c>
      <c r="J20" t="str">
        <f t="shared" si="3"/>
        <v>#DIV/0!</v>
      </c>
    </row>
    <row r="21">
      <c r="A21" s="206" t="s">
        <v>699</v>
      </c>
      <c r="B21" s="206">
        <v>2.0</v>
      </c>
      <c r="C21" s="206">
        <v>4.0</v>
      </c>
      <c r="D21" s="206">
        <v>0.0</v>
      </c>
      <c r="E21" s="206">
        <v>0.0</v>
      </c>
      <c r="F21" s="206">
        <v>0.0</v>
      </c>
      <c r="G21" s="206">
        <v>0.0</v>
      </c>
      <c r="H21" t="str">
        <f t="shared" si="1"/>
        <v>#DIV/0!</v>
      </c>
      <c r="I21" t="str">
        <f t="shared" si="2"/>
        <v>#DIV/0!</v>
      </c>
      <c r="J21" t="str">
        <f t="shared" si="3"/>
        <v>#DIV/0!</v>
      </c>
    </row>
    <row r="22">
      <c r="A22" s="206" t="s">
        <v>61</v>
      </c>
      <c r="B22" s="206">
        <v>2.0</v>
      </c>
      <c r="C22" s="206">
        <v>4.0</v>
      </c>
      <c r="D22" s="206">
        <v>7262.0</v>
      </c>
      <c r="E22" s="206">
        <v>2585.0</v>
      </c>
      <c r="F22" s="206">
        <v>647.0</v>
      </c>
      <c r="G22" s="206">
        <v>10000.0</v>
      </c>
      <c r="H22">
        <f t="shared" si="1"/>
        <v>0.7262</v>
      </c>
      <c r="I22">
        <f t="shared" si="2"/>
        <v>0.2585</v>
      </c>
      <c r="J22">
        <f t="shared" si="3"/>
        <v>0.0647</v>
      </c>
    </row>
    <row r="23">
      <c r="A23" s="206" t="s">
        <v>431</v>
      </c>
      <c r="B23" s="206">
        <v>2.0</v>
      </c>
      <c r="C23" s="206">
        <v>4.0</v>
      </c>
      <c r="D23" s="206">
        <v>46.0</v>
      </c>
      <c r="E23" s="206">
        <v>0.0</v>
      </c>
      <c r="F23" s="206">
        <v>0.0</v>
      </c>
      <c r="G23" s="206">
        <v>10000.0</v>
      </c>
      <c r="H23">
        <f t="shared" si="1"/>
        <v>0.0046</v>
      </c>
      <c r="I23">
        <f t="shared" si="2"/>
        <v>0</v>
      </c>
      <c r="J23">
        <f t="shared" si="3"/>
        <v>0</v>
      </c>
    </row>
    <row r="24">
      <c r="A24" s="206" t="s">
        <v>474</v>
      </c>
      <c r="B24" s="206">
        <v>2.0</v>
      </c>
      <c r="C24" s="206">
        <v>4.0</v>
      </c>
      <c r="D24" s="206">
        <v>0.0</v>
      </c>
      <c r="E24" s="206">
        <v>0.0</v>
      </c>
      <c r="F24" s="206">
        <v>0.0</v>
      </c>
      <c r="G24" s="206">
        <v>0.0</v>
      </c>
      <c r="H24" t="str">
        <f t="shared" si="1"/>
        <v>#DIV/0!</v>
      </c>
      <c r="I24" t="str">
        <f t="shared" si="2"/>
        <v>#DIV/0!</v>
      </c>
      <c r="J24" t="str">
        <f t="shared" si="3"/>
        <v>#DIV/0!</v>
      </c>
    </row>
    <row r="25">
      <c r="A25" s="206" t="s">
        <v>603</v>
      </c>
      <c r="B25" s="206">
        <v>2.0</v>
      </c>
      <c r="C25" s="206">
        <v>4.0</v>
      </c>
      <c r="D25" s="206">
        <v>0.0</v>
      </c>
      <c r="E25" s="206">
        <v>0.0</v>
      </c>
      <c r="F25" s="206">
        <v>0.0</v>
      </c>
      <c r="G25" s="206">
        <v>0.0</v>
      </c>
      <c r="H25" t="str">
        <f t="shared" si="1"/>
        <v>#DIV/0!</v>
      </c>
      <c r="I25" t="str">
        <f t="shared" si="2"/>
        <v>#DIV/0!</v>
      </c>
      <c r="J25" t="str">
        <f t="shared" si="3"/>
        <v>#DIV/0!</v>
      </c>
    </row>
    <row r="26">
      <c r="A26" s="206" t="s">
        <v>339</v>
      </c>
      <c r="B26" s="206">
        <v>2.0</v>
      </c>
      <c r="C26" s="206">
        <v>4.0</v>
      </c>
      <c r="D26" s="206">
        <v>0.0</v>
      </c>
      <c r="E26" s="206">
        <v>0.0</v>
      </c>
      <c r="F26" s="206">
        <v>0.0</v>
      </c>
      <c r="G26" s="206">
        <v>0.0</v>
      </c>
      <c r="H26" t="str">
        <f t="shared" si="1"/>
        <v>#DIV/0!</v>
      </c>
      <c r="I26" t="str">
        <f t="shared" si="2"/>
        <v>#DIV/0!</v>
      </c>
      <c r="J26" t="str">
        <f t="shared" si="3"/>
        <v>#DIV/0!</v>
      </c>
    </row>
    <row r="27">
      <c r="A27" s="206" t="s">
        <v>569</v>
      </c>
      <c r="B27" s="206">
        <v>2.0</v>
      </c>
      <c r="C27" s="206">
        <v>4.0</v>
      </c>
      <c r="D27" s="206">
        <v>0.0</v>
      </c>
      <c r="E27" s="206">
        <v>0.0</v>
      </c>
      <c r="F27" s="206">
        <v>0.0</v>
      </c>
      <c r="G27" s="206">
        <v>0.0</v>
      </c>
      <c r="H27" t="str">
        <f t="shared" si="1"/>
        <v>#DIV/0!</v>
      </c>
      <c r="I27" t="str">
        <f t="shared" si="2"/>
        <v>#DIV/0!</v>
      </c>
      <c r="J27" t="str">
        <f t="shared" si="3"/>
        <v>#DIV/0!</v>
      </c>
    </row>
    <row r="28">
      <c r="A28" s="206" t="s">
        <v>700</v>
      </c>
      <c r="B28" s="206">
        <v>2.0</v>
      </c>
      <c r="C28" s="206">
        <v>4.0</v>
      </c>
      <c r="D28" s="206">
        <v>9.0</v>
      </c>
      <c r="E28" s="206">
        <v>0.0</v>
      </c>
      <c r="F28" s="206">
        <v>0.0</v>
      </c>
      <c r="G28" s="206">
        <v>10000.0</v>
      </c>
      <c r="H28">
        <f t="shared" si="1"/>
        <v>0.0009</v>
      </c>
      <c r="I28">
        <f t="shared" si="2"/>
        <v>0</v>
      </c>
      <c r="J28">
        <f t="shared" si="3"/>
        <v>0</v>
      </c>
    </row>
    <row r="29">
      <c r="A29" s="206" t="s">
        <v>490</v>
      </c>
      <c r="B29" s="206">
        <v>2.0</v>
      </c>
      <c r="C29" s="206">
        <v>4.0</v>
      </c>
      <c r="D29" s="206">
        <v>0.0</v>
      </c>
      <c r="E29" s="206">
        <v>0.0</v>
      </c>
      <c r="F29" s="206">
        <v>0.0</v>
      </c>
      <c r="G29" s="206">
        <v>0.0</v>
      </c>
      <c r="H29" t="str">
        <f t="shared" si="1"/>
        <v>#DIV/0!</v>
      </c>
      <c r="I29" t="str">
        <f t="shared" si="2"/>
        <v>#DIV/0!</v>
      </c>
      <c r="J29" t="str">
        <f t="shared" si="3"/>
        <v>#DIV/0!</v>
      </c>
    </row>
    <row r="30">
      <c r="A30" s="206" t="s">
        <v>608</v>
      </c>
      <c r="B30" s="206">
        <v>2.0</v>
      </c>
      <c r="C30" s="206">
        <v>4.0</v>
      </c>
      <c r="D30" s="206">
        <v>105.0</v>
      </c>
      <c r="E30" s="206">
        <v>0.0</v>
      </c>
      <c r="F30" s="206">
        <v>0.0</v>
      </c>
      <c r="G30" s="206">
        <v>10000.0</v>
      </c>
      <c r="H30">
        <f t="shared" si="1"/>
        <v>0.0105</v>
      </c>
      <c r="I30">
        <f t="shared" si="2"/>
        <v>0</v>
      </c>
      <c r="J30">
        <f t="shared" si="3"/>
        <v>0</v>
      </c>
    </row>
    <row r="31">
      <c r="A31" s="206" t="s">
        <v>601</v>
      </c>
      <c r="B31" s="206">
        <v>2.0</v>
      </c>
      <c r="C31" s="206">
        <v>4.0</v>
      </c>
      <c r="D31" s="206">
        <v>0.0</v>
      </c>
      <c r="E31" s="206">
        <v>0.0</v>
      </c>
      <c r="F31" s="206">
        <v>0.0</v>
      </c>
      <c r="G31" s="206">
        <v>0.0</v>
      </c>
      <c r="H31" t="str">
        <f t="shared" si="1"/>
        <v>#DIV/0!</v>
      </c>
      <c r="I31" t="str">
        <f t="shared" si="2"/>
        <v>#DIV/0!</v>
      </c>
      <c r="J31" t="str">
        <f t="shared" si="3"/>
        <v>#DIV/0!</v>
      </c>
    </row>
    <row r="32">
      <c r="A32" s="206" t="s">
        <v>38</v>
      </c>
      <c r="B32" s="206">
        <v>2.0</v>
      </c>
      <c r="C32" s="206">
        <v>4.0</v>
      </c>
      <c r="D32" s="206">
        <v>0.0</v>
      </c>
      <c r="E32" s="206">
        <v>0.0</v>
      </c>
      <c r="F32" s="206">
        <v>0.0</v>
      </c>
      <c r="G32" s="206">
        <v>0.0</v>
      </c>
      <c r="H32" t="str">
        <f t="shared" si="1"/>
        <v>#DIV/0!</v>
      </c>
      <c r="I32" t="str">
        <f t="shared" si="2"/>
        <v>#DIV/0!</v>
      </c>
      <c r="J32" t="str">
        <f t="shared" si="3"/>
        <v>#DIV/0!</v>
      </c>
    </row>
    <row r="33">
      <c r="A33" s="206" t="s">
        <v>543</v>
      </c>
      <c r="B33" s="206">
        <v>2.0</v>
      </c>
      <c r="C33" s="206">
        <v>4.0</v>
      </c>
      <c r="D33" s="206">
        <v>0.0</v>
      </c>
      <c r="E33" s="206">
        <v>0.0</v>
      </c>
      <c r="F33" s="206">
        <v>0.0</v>
      </c>
      <c r="G33" s="206">
        <v>0.0</v>
      </c>
      <c r="H33" t="str">
        <f t="shared" si="1"/>
        <v>#DIV/0!</v>
      </c>
      <c r="I33" t="str">
        <f t="shared" si="2"/>
        <v>#DIV/0!</v>
      </c>
      <c r="J33" t="str">
        <f t="shared" si="3"/>
        <v>#DIV/0!</v>
      </c>
    </row>
    <row r="34">
      <c r="A34" s="206" t="s">
        <v>428</v>
      </c>
      <c r="B34" s="206">
        <v>2.0</v>
      </c>
      <c r="C34" s="206">
        <v>4.0</v>
      </c>
      <c r="D34" s="206">
        <v>0.0</v>
      </c>
      <c r="E34" s="206">
        <v>0.0</v>
      </c>
      <c r="F34" s="206">
        <v>0.0</v>
      </c>
      <c r="G34" s="206">
        <v>0.0</v>
      </c>
      <c r="H34" t="str">
        <f t="shared" si="1"/>
        <v>#DIV/0!</v>
      </c>
      <c r="I34" t="str">
        <f t="shared" si="2"/>
        <v>#DIV/0!</v>
      </c>
      <c r="J34" t="str">
        <f t="shared" si="3"/>
        <v>#DIV/0!</v>
      </c>
    </row>
    <row r="35">
      <c r="A35" s="206" t="s">
        <v>528</v>
      </c>
      <c r="B35" s="206">
        <v>2.0</v>
      </c>
      <c r="C35" s="206">
        <v>4.0</v>
      </c>
      <c r="D35" s="206">
        <v>2899.0</v>
      </c>
      <c r="E35" s="206">
        <v>559.0</v>
      </c>
      <c r="F35" s="206">
        <v>50.0</v>
      </c>
      <c r="G35" s="206">
        <v>10000.0</v>
      </c>
      <c r="H35">
        <f t="shared" si="1"/>
        <v>0.2899</v>
      </c>
      <c r="I35">
        <f t="shared" si="2"/>
        <v>0.0559</v>
      </c>
      <c r="J35">
        <f t="shared" si="3"/>
        <v>0.005</v>
      </c>
    </row>
    <row r="36">
      <c r="A36" s="206" t="s">
        <v>66</v>
      </c>
      <c r="B36" s="206">
        <v>2.0</v>
      </c>
      <c r="C36" s="206">
        <v>4.0</v>
      </c>
      <c r="D36" s="206">
        <v>3095.0</v>
      </c>
      <c r="E36" s="206">
        <v>443.0</v>
      </c>
      <c r="F36" s="206">
        <v>54.0</v>
      </c>
      <c r="G36" s="206">
        <v>10000.0</v>
      </c>
      <c r="H36">
        <f t="shared" si="1"/>
        <v>0.3095</v>
      </c>
      <c r="I36">
        <f t="shared" si="2"/>
        <v>0.0443</v>
      </c>
      <c r="J36">
        <f t="shared" si="3"/>
        <v>0.0054</v>
      </c>
    </row>
    <row r="37">
      <c r="A37" s="206" t="s">
        <v>701</v>
      </c>
      <c r="B37" s="206">
        <v>2.0</v>
      </c>
      <c r="C37" s="206">
        <v>4.0</v>
      </c>
      <c r="D37" s="206">
        <v>0.0</v>
      </c>
      <c r="E37" s="206">
        <v>0.0</v>
      </c>
      <c r="F37" s="206">
        <v>0.0</v>
      </c>
      <c r="G37" s="206">
        <v>0.0</v>
      </c>
      <c r="H37" t="str">
        <f t="shared" si="1"/>
        <v>#DIV/0!</v>
      </c>
      <c r="I37" t="str">
        <f t="shared" si="2"/>
        <v>#DIV/0!</v>
      </c>
      <c r="J37" t="str">
        <f t="shared" si="3"/>
        <v>#DIV/0!</v>
      </c>
    </row>
    <row r="38">
      <c r="A38" s="206" t="s">
        <v>484</v>
      </c>
      <c r="B38" s="206">
        <v>2.0</v>
      </c>
      <c r="C38" s="206">
        <v>4.0</v>
      </c>
      <c r="D38" s="206">
        <v>45.0</v>
      </c>
      <c r="E38" s="206">
        <v>1.0</v>
      </c>
      <c r="F38" s="206">
        <v>0.0</v>
      </c>
      <c r="G38" s="206">
        <v>10000.0</v>
      </c>
      <c r="H38">
        <f t="shared" si="1"/>
        <v>0.0045</v>
      </c>
      <c r="I38">
        <f t="shared" si="2"/>
        <v>0.0001</v>
      </c>
      <c r="J38">
        <f t="shared" si="3"/>
        <v>0</v>
      </c>
    </row>
    <row r="39">
      <c r="A39" s="206" t="s">
        <v>702</v>
      </c>
      <c r="B39" s="206">
        <v>2.0</v>
      </c>
      <c r="C39" s="206">
        <v>4.0</v>
      </c>
      <c r="D39" s="206">
        <v>0.0</v>
      </c>
      <c r="E39" s="206">
        <v>0.0</v>
      </c>
      <c r="F39" s="206">
        <v>0.0</v>
      </c>
      <c r="G39" s="206">
        <v>0.0</v>
      </c>
      <c r="H39" t="str">
        <f t="shared" si="1"/>
        <v>#DIV/0!</v>
      </c>
      <c r="I39" t="str">
        <f t="shared" si="2"/>
        <v>#DIV/0!</v>
      </c>
      <c r="J39" t="str">
        <f t="shared" si="3"/>
        <v>#DIV/0!</v>
      </c>
    </row>
    <row r="40">
      <c r="A40" s="206" t="s">
        <v>703</v>
      </c>
      <c r="B40" s="206">
        <v>2.0</v>
      </c>
      <c r="C40" s="206">
        <v>4.0</v>
      </c>
      <c r="D40" s="206">
        <v>0.0</v>
      </c>
      <c r="E40" s="206">
        <v>0.0</v>
      </c>
      <c r="F40" s="206">
        <v>0.0</v>
      </c>
      <c r="G40" s="206">
        <v>0.0</v>
      </c>
      <c r="H40" t="str">
        <f t="shared" si="1"/>
        <v>#DIV/0!</v>
      </c>
      <c r="I40" t="str">
        <f t="shared" si="2"/>
        <v>#DIV/0!</v>
      </c>
      <c r="J40" t="str">
        <f t="shared" si="3"/>
        <v>#DIV/0!</v>
      </c>
    </row>
    <row r="41">
      <c r="A41" s="206" t="s">
        <v>704</v>
      </c>
      <c r="B41" s="206">
        <v>2.0</v>
      </c>
      <c r="C41" s="206">
        <v>4.0</v>
      </c>
      <c r="D41" s="206">
        <v>0.0</v>
      </c>
      <c r="E41" s="206">
        <v>0.0</v>
      </c>
      <c r="F41" s="206">
        <v>0.0</v>
      </c>
      <c r="G41" s="206">
        <v>0.0</v>
      </c>
      <c r="H41" t="str">
        <f t="shared" si="1"/>
        <v>#DIV/0!</v>
      </c>
      <c r="I41" t="str">
        <f t="shared" si="2"/>
        <v>#DIV/0!</v>
      </c>
      <c r="J41" t="str">
        <f t="shared" si="3"/>
        <v>#DIV/0!</v>
      </c>
    </row>
    <row r="42">
      <c r="A42" s="206" t="s">
        <v>705</v>
      </c>
      <c r="B42" s="206">
        <v>2.0</v>
      </c>
      <c r="C42" s="206">
        <v>4.0</v>
      </c>
      <c r="D42" s="206">
        <v>0.0</v>
      </c>
      <c r="E42" s="206">
        <v>0.0</v>
      </c>
      <c r="F42" s="206">
        <v>0.0</v>
      </c>
      <c r="G42" s="206">
        <v>0.0</v>
      </c>
      <c r="H42" t="str">
        <f t="shared" si="1"/>
        <v>#DIV/0!</v>
      </c>
      <c r="I42" t="str">
        <f t="shared" si="2"/>
        <v>#DIV/0!</v>
      </c>
      <c r="J42" t="str">
        <f t="shared" si="3"/>
        <v>#DIV/0!</v>
      </c>
    </row>
    <row r="43">
      <c r="A43" s="206" t="s">
        <v>523</v>
      </c>
      <c r="B43" s="206">
        <v>2.0</v>
      </c>
      <c r="C43" s="206">
        <v>4.0</v>
      </c>
      <c r="D43" s="206">
        <v>0.0</v>
      </c>
      <c r="E43" s="206">
        <v>0.0</v>
      </c>
      <c r="F43" s="206">
        <v>0.0</v>
      </c>
      <c r="G43" s="206">
        <v>0.0</v>
      </c>
      <c r="H43" t="str">
        <f t="shared" si="1"/>
        <v>#DIV/0!</v>
      </c>
      <c r="I43" t="str">
        <f t="shared" si="2"/>
        <v>#DIV/0!</v>
      </c>
      <c r="J43" t="str">
        <f t="shared" si="3"/>
        <v>#DIV/0!</v>
      </c>
    </row>
    <row r="44">
      <c r="A44" s="206" t="s">
        <v>597</v>
      </c>
      <c r="B44" s="206">
        <v>2.0</v>
      </c>
      <c r="C44" s="206">
        <v>4.0</v>
      </c>
      <c r="D44" s="206">
        <v>0.0</v>
      </c>
      <c r="E44" s="206">
        <v>0.0</v>
      </c>
      <c r="F44" s="206">
        <v>0.0</v>
      </c>
      <c r="G44" s="206">
        <v>0.0</v>
      </c>
      <c r="H44" t="str">
        <f t="shared" si="1"/>
        <v>#DIV/0!</v>
      </c>
      <c r="I44" t="str">
        <f t="shared" si="2"/>
        <v>#DIV/0!</v>
      </c>
      <c r="J44" t="str">
        <f t="shared" si="3"/>
        <v>#DIV/0!</v>
      </c>
    </row>
    <row r="45">
      <c r="A45" s="206" t="s">
        <v>585</v>
      </c>
      <c r="B45" s="206">
        <v>2.0</v>
      </c>
      <c r="C45" s="206">
        <v>4.0</v>
      </c>
      <c r="D45" s="206">
        <v>0.0</v>
      </c>
      <c r="E45" s="206">
        <v>0.0</v>
      </c>
      <c r="F45" s="206">
        <v>0.0</v>
      </c>
      <c r="G45" s="206">
        <v>0.0</v>
      </c>
      <c r="H45" t="str">
        <f t="shared" si="1"/>
        <v>#DIV/0!</v>
      </c>
      <c r="I45" t="str">
        <f t="shared" si="2"/>
        <v>#DIV/0!</v>
      </c>
      <c r="J45" t="str">
        <f t="shared" si="3"/>
        <v>#DIV/0!</v>
      </c>
    </row>
    <row r="46">
      <c r="A46" s="206" t="s">
        <v>577</v>
      </c>
      <c r="B46" s="206">
        <v>2.0</v>
      </c>
      <c r="C46" s="206">
        <v>4.0</v>
      </c>
      <c r="D46" s="206">
        <v>0.0</v>
      </c>
      <c r="E46" s="206">
        <v>0.0</v>
      </c>
      <c r="F46" s="206">
        <v>0.0</v>
      </c>
      <c r="G46" s="206">
        <v>0.0</v>
      </c>
      <c r="H46" t="str">
        <f t="shared" si="1"/>
        <v>#DIV/0!</v>
      </c>
      <c r="I46" t="str">
        <f t="shared" si="2"/>
        <v>#DIV/0!</v>
      </c>
      <c r="J46" t="str">
        <f t="shared" si="3"/>
        <v>#DIV/0!</v>
      </c>
    </row>
    <row r="47">
      <c r="A47" s="206" t="s">
        <v>706</v>
      </c>
      <c r="B47" s="206">
        <v>2.0</v>
      </c>
      <c r="C47" s="206">
        <v>4.0</v>
      </c>
      <c r="D47" s="206">
        <v>0.0</v>
      </c>
      <c r="E47" s="206">
        <v>0.0</v>
      </c>
      <c r="F47" s="206">
        <v>0.0</v>
      </c>
      <c r="G47" s="206">
        <v>0.0</v>
      </c>
      <c r="H47" t="str">
        <f t="shared" si="1"/>
        <v>#DIV/0!</v>
      </c>
      <c r="I47" t="str">
        <f t="shared" si="2"/>
        <v>#DIV/0!</v>
      </c>
      <c r="J47" t="str">
        <f t="shared" si="3"/>
        <v>#DIV/0!</v>
      </c>
    </row>
    <row r="48">
      <c r="A48" s="206" t="s">
        <v>707</v>
      </c>
      <c r="B48" s="206">
        <v>2.0</v>
      </c>
      <c r="C48" s="206">
        <v>4.0</v>
      </c>
      <c r="D48" s="206">
        <v>0.0</v>
      </c>
      <c r="E48" s="206">
        <v>0.0</v>
      </c>
      <c r="F48" s="206">
        <v>0.0</v>
      </c>
      <c r="G48" s="206">
        <v>0.0</v>
      </c>
      <c r="H48" t="str">
        <f t="shared" si="1"/>
        <v>#DIV/0!</v>
      </c>
      <c r="I48" t="str">
        <f t="shared" si="2"/>
        <v>#DIV/0!</v>
      </c>
      <c r="J48" t="str">
        <f t="shared" si="3"/>
        <v>#DIV/0!</v>
      </c>
    </row>
    <row r="49">
      <c r="A49" s="206" t="s">
        <v>549</v>
      </c>
      <c r="B49" s="206">
        <v>2.0</v>
      </c>
      <c r="C49" s="206">
        <v>4.0</v>
      </c>
      <c r="D49" s="206">
        <v>0.0</v>
      </c>
      <c r="E49" s="206">
        <v>0.0</v>
      </c>
      <c r="F49" s="206">
        <v>0.0</v>
      </c>
      <c r="G49" s="206">
        <v>0.0</v>
      </c>
      <c r="H49" t="str">
        <f t="shared" si="1"/>
        <v>#DIV/0!</v>
      </c>
      <c r="I49" t="str">
        <f t="shared" si="2"/>
        <v>#DIV/0!</v>
      </c>
      <c r="J49" t="str">
        <f t="shared" si="3"/>
        <v>#DIV/0!</v>
      </c>
    </row>
    <row r="50">
      <c r="A50" s="206" t="s">
        <v>537</v>
      </c>
      <c r="B50" s="206">
        <v>2.0</v>
      </c>
      <c r="C50" s="206">
        <v>4.0</v>
      </c>
      <c r="D50" s="206">
        <v>0.0</v>
      </c>
      <c r="E50" s="206">
        <v>0.0</v>
      </c>
      <c r="F50" s="206">
        <v>0.0</v>
      </c>
      <c r="G50" s="206">
        <v>0.0</v>
      </c>
      <c r="H50" t="str">
        <f t="shared" si="1"/>
        <v>#DIV/0!</v>
      </c>
      <c r="I50" t="str">
        <f t="shared" si="2"/>
        <v>#DIV/0!</v>
      </c>
      <c r="J50" t="str">
        <f t="shared" si="3"/>
        <v>#DIV/0!</v>
      </c>
    </row>
    <row r="51">
      <c r="A51" s="206" t="s">
        <v>708</v>
      </c>
      <c r="B51" s="206">
        <v>2.0</v>
      </c>
      <c r="C51" s="206">
        <v>4.0</v>
      </c>
      <c r="D51" s="206">
        <v>0.0</v>
      </c>
      <c r="E51" s="206">
        <v>0.0</v>
      </c>
      <c r="F51" s="206">
        <v>0.0</v>
      </c>
      <c r="G51" s="206">
        <v>0.0</v>
      </c>
      <c r="H51" t="str">
        <f t="shared" si="1"/>
        <v>#DIV/0!</v>
      </c>
      <c r="I51" t="str">
        <f t="shared" si="2"/>
        <v>#DIV/0!</v>
      </c>
      <c r="J51" t="str">
        <f t="shared" si="3"/>
        <v>#DIV/0!</v>
      </c>
    </row>
    <row r="52">
      <c r="A52" s="206" t="s">
        <v>709</v>
      </c>
      <c r="B52" s="206">
        <v>2.0</v>
      </c>
      <c r="C52" s="206">
        <v>4.0</v>
      </c>
      <c r="D52" s="206">
        <v>0.0</v>
      </c>
      <c r="E52" s="206">
        <v>0.0</v>
      </c>
      <c r="F52" s="206">
        <v>0.0</v>
      </c>
      <c r="G52" s="206">
        <v>0.0</v>
      </c>
      <c r="H52" t="str">
        <f t="shared" si="1"/>
        <v>#DIV/0!</v>
      </c>
      <c r="I52" t="str">
        <f t="shared" si="2"/>
        <v>#DIV/0!</v>
      </c>
      <c r="J52" t="str">
        <f t="shared" si="3"/>
        <v>#DIV/0!</v>
      </c>
    </row>
    <row r="53">
      <c r="A53" s="206" t="s">
        <v>617</v>
      </c>
      <c r="B53" s="206">
        <v>2.0</v>
      </c>
      <c r="C53" s="206">
        <v>4.0</v>
      </c>
      <c r="D53" s="206">
        <v>1461.0</v>
      </c>
      <c r="E53" s="206">
        <v>199.0</v>
      </c>
      <c r="F53" s="206">
        <v>18.0</v>
      </c>
      <c r="G53" s="206">
        <v>10000.0</v>
      </c>
      <c r="H53">
        <f t="shared" si="1"/>
        <v>0.1461</v>
      </c>
      <c r="I53">
        <f t="shared" si="2"/>
        <v>0.0199</v>
      </c>
      <c r="J53">
        <f t="shared" si="3"/>
        <v>0.0018</v>
      </c>
    </row>
    <row r="54">
      <c r="A54" s="206" t="s">
        <v>710</v>
      </c>
      <c r="B54" s="206">
        <v>2.0</v>
      </c>
      <c r="C54" s="206">
        <v>4.0</v>
      </c>
      <c r="D54" s="206">
        <v>0.0</v>
      </c>
      <c r="E54" s="206">
        <v>0.0</v>
      </c>
      <c r="F54" s="206">
        <v>0.0</v>
      </c>
      <c r="G54" s="206">
        <v>0.0</v>
      </c>
      <c r="H54" t="str">
        <f t="shared" si="1"/>
        <v>#DIV/0!</v>
      </c>
      <c r="I54" t="str">
        <f t="shared" si="2"/>
        <v>#DIV/0!</v>
      </c>
      <c r="J54" t="str">
        <f t="shared" si="3"/>
        <v>#DIV/0!</v>
      </c>
    </row>
    <row r="55">
      <c r="A55" s="206" t="s">
        <v>78</v>
      </c>
      <c r="B55" s="206">
        <v>2.0</v>
      </c>
      <c r="C55" s="206">
        <v>4.0</v>
      </c>
      <c r="D55" s="206">
        <v>0.0</v>
      </c>
      <c r="E55" s="206">
        <v>0.0</v>
      </c>
      <c r="F55" s="206">
        <v>0.0</v>
      </c>
      <c r="G55" s="206">
        <v>0.0</v>
      </c>
      <c r="H55" t="str">
        <f t="shared" si="1"/>
        <v>#DIV/0!</v>
      </c>
      <c r="I55" t="str">
        <f t="shared" si="2"/>
        <v>#DIV/0!</v>
      </c>
      <c r="J55" t="str">
        <f t="shared" si="3"/>
        <v>#DIV/0!</v>
      </c>
    </row>
    <row r="56">
      <c r="A56" s="206" t="s">
        <v>711</v>
      </c>
      <c r="B56" s="206">
        <v>2.0</v>
      </c>
      <c r="C56" s="206">
        <v>4.0</v>
      </c>
      <c r="D56" s="206">
        <v>0.0</v>
      </c>
      <c r="E56" s="206">
        <v>0.0</v>
      </c>
      <c r="F56" s="206">
        <v>0.0</v>
      </c>
      <c r="G56" s="206">
        <v>0.0</v>
      </c>
      <c r="H56" t="str">
        <f t="shared" si="1"/>
        <v>#DIV/0!</v>
      </c>
      <c r="I56" t="str">
        <f t="shared" si="2"/>
        <v>#DIV/0!</v>
      </c>
      <c r="J56" t="str">
        <f t="shared" si="3"/>
        <v>#DIV/0!</v>
      </c>
    </row>
    <row r="57">
      <c r="A57" s="206" t="s">
        <v>656</v>
      </c>
      <c r="B57" s="206">
        <v>2.0</v>
      </c>
      <c r="C57" s="206">
        <v>4.0</v>
      </c>
      <c r="D57" s="206">
        <v>0.0</v>
      </c>
      <c r="E57" s="206">
        <v>0.0</v>
      </c>
      <c r="F57" s="206">
        <v>0.0</v>
      </c>
      <c r="G57" s="206">
        <v>0.0</v>
      </c>
      <c r="H57" t="str">
        <f t="shared" si="1"/>
        <v>#DIV/0!</v>
      </c>
      <c r="I57" t="str">
        <f t="shared" si="2"/>
        <v>#DIV/0!</v>
      </c>
      <c r="J57" t="str">
        <f t="shared" si="3"/>
        <v>#DIV/0!</v>
      </c>
    </row>
    <row r="58">
      <c r="A58" s="206" t="s">
        <v>332</v>
      </c>
      <c r="B58" s="206">
        <v>2.0</v>
      </c>
      <c r="C58" s="206">
        <v>4.0</v>
      </c>
      <c r="D58" s="206">
        <v>0.0</v>
      </c>
      <c r="E58" s="206">
        <v>0.0</v>
      </c>
      <c r="F58" s="206">
        <v>0.0</v>
      </c>
      <c r="G58" s="206">
        <v>0.0</v>
      </c>
      <c r="H58" t="str">
        <f t="shared" si="1"/>
        <v>#DIV/0!</v>
      </c>
      <c r="I58" t="str">
        <f t="shared" si="2"/>
        <v>#DIV/0!</v>
      </c>
      <c r="J58" t="str">
        <f t="shared" si="3"/>
        <v>#DIV/0!</v>
      </c>
    </row>
    <row r="59">
      <c r="A59" s="206" t="s">
        <v>712</v>
      </c>
      <c r="B59" s="206">
        <v>2.0</v>
      </c>
      <c r="C59" s="206">
        <v>4.0</v>
      </c>
      <c r="D59" s="206">
        <v>0.0</v>
      </c>
      <c r="E59" s="206">
        <v>0.0</v>
      </c>
      <c r="F59" s="206">
        <v>0.0</v>
      </c>
      <c r="G59" s="206">
        <v>0.0</v>
      </c>
      <c r="H59" t="str">
        <f t="shared" si="1"/>
        <v>#DIV/0!</v>
      </c>
      <c r="I59" t="str">
        <f t="shared" si="2"/>
        <v>#DIV/0!</v>
      </c>
      <c r="J59" t="str">
        <f t="shared" si="3"/>
        <v>#DIV/0!</v>
      </c>
    </row>
    <row r="60">
      <c r="A60" s="206" t="s">
        <v>396</v>
      </c>
      <c r="B60" s="206">
        <v>2.0</v>
      </c>
      <c r="C60" s="206">
        <v>4.0</v>
      </c>
      <c r="D60" s="206">
        <v>2507.0</v>
      </c>
      <c r="E60" s="206">
        <v>514.0</v>
      </c>
      <c r="F60" s="206">
        <v>66.0</v>
      </c>
      <c r="G60" s="206">
        <v>10000.0</v>
      </c>
      <c r="H60">
        <f t="shared" si="1"/>
        <v>0.2507</v>
      </c>
      <c r="I60">
        <f t="shared" si="2"/>
        <v>0.0514</v>
      </c>
      <c r="J60">
        <f t="shared" si="3"/>
        <v>0.0066</v>
      </c>
    </row>
    <row r="61">
      <c r="A61" s="206" t="s">
        <v>713</v>
      </c>
      <c r="B61" s="206">
        <v>2.0</v>
      </c>
      <c r="C61" s="206">
        <v>4.0</v>
      </c>
      <c r="D61" s="206">
        <v>0.0</v>
      </c>
      <c r="E61" s="206">
        <v>0.0</v>
      </c>
      <c r="F61" s="206">
        <v>0.0</v>
      </c>
      <c r="G61" s="206">
        <v>0.0</v>
      </c>
      <c r="H61" t="str">
        <f t="shared" si="1"/>
        <v>#DIV/0!</v>
      </c>
      <c r="I61" t="str">
        <f t="shared" si="2"/>
        <v>#DIV/0!</v>
      </c>
      <c r="J61" t="str">
        <f t="shared" si="3"/>
        <v>#DIV/0!</v>
      </c>
    </row>
    <row r="62">
      <c r="A62" s="206" t="s">
        <v>430</v>
      </c>
      <c r="B62" s="206">
        <v>2.0</v>
      </c>
      <c r="C62" s="206">
        <v>4.0</v>
      </c>
      <c r="D62" s="206">
        <v>0.0</v>
      </c>
      <c r="E62" s="206">
        <v>0.0</v>
      </c>
      <c r="F62" s="206">
        <v>0.0</v>
      </c>
      <c r="G62" s="206">
        <v>0.0</v>
      </c>
      <c r="H62" t="str">
        <f t="shared" si="1"/>
        <v>#DIV/0!</v>
      </c>
      <c r="I62" t="str">
        <f t="shared" si="2"/>
        <v>#DIV/0!</v>
      </c>
      <c r="J62" t="str">
        <f t="shared" si="3"/>
        <v>#DIV/0!</v>
      </c>
    </row>
    <row r="63">
      <c r="A63" s="206" t="s">
        <v>44</v>
      </c>
      <c r="B63" s="206">
        <v>2.0</v>
      </c>
      <c r="C63" s="206">
        <v>4.0</v>
      </c>
      <c r="D63" s="206">
        <v>0.0</v>
      </c>
      <c r="E63" s="206">
        <v>0.0</v>
      </c>
      <c r="F63" s="206">
        <v>0.0</v>
      </c>
      <c r="G63" s="206">
        <v>0.0</v>
      </c>
      <c r="H63" t="str">
        <f t="shared" si="1"/>
        <v>#DIV/0!</v>
      </c>
      <c r="I63" t="str">
        <f t="shared" si="2"/>
        <v>#DIV/0!</v>
      </c>
      <c r="J63" t="str">
        <f t="shared" si="3"/>
        <v>#DIV/0!</v>
      </c>
    </row>
    <row r="64">
      <c r="A64" s="206" t="s">
        <v>714</v>
      </c>
      <c r="B64" s="206">
        <v>2.0</v>
      </c>
      <c r="C64" s="206">
        <v>4.0</v>
      </c>
      <c r="D64" s="206">
        <v>0.0</v>
      </c>
      <c r="E64" s="206">
        <v>0.0</v>
      </c>
      <c r="F64" s="206">
        <v>0.0</v>
      </c>
      <c r="G64" s="206">
        <v>0.0</v>
      </c>
      <c r="H64" t="str">
        <f t="shared" si="1"/>
        <v>#DIV/0!</v>
      </c>
      <c r="I64" t="str">
        <f t="shared" si="2"/>
        <v>#DIV/0!</v>
      </c>
      <c r="J64" t="str">
        <f t="shared" si="3"/>
        <v>#DIV/0!</v>
      </c>
    </row>
    <row r="65">
      <c r="A65" s="206" t="s">
        <v>416</v>
      </c>
      <c r="B65" s="206">
        <v>2.0</v>
      </c>
      <c r="C65" s="206">
        <v>4.0</v>
      </c>
      <c r="D65" s="206">
        <v>0.0</v>
      </c>
      <c r="E65" s="206">
        <v>0.0</v>
      </c>
      <c r="F65" s="206">
        <v>0.0</v>
      </c>
      <c r="G65" s="206">
        <v>0.0</v>
      </c>
      <c r="H65" t="str">
        <f t="shared" si="1"/>
        <v>#DIV/0!</v>
      </c>
      <c r="I65" t="str">
        <f t="shared" si="2"/>
        <v>#DIV/0!</v>
      </c>
      <c r="J65" t="str">
        <f t="shared" si="3"/>
        <v>#DIV/0!</v>
      </c>
    </row>
    <row r="66">
      <c r="A66" s="206" t="s">
        <v>23</v>
      </c>
      <c r="B66" s="206">
        <v>2.0</v>
      </c>
      <c r="C66" s="206">
        <v>4.0</v>
      </c>
      <c r="D66" s="206">
        <v>5549.0</v>
      </c>
      <c r="E66" s="206">
        <v>690.0</v>
      </c>
      <c r="F66" s="206">
        <v>64.0</v>
      </c>
      <c r="G66" s="206">
        <v>10000.0</v>
      </c>
      <c r="H66">
        <f t="shared" si="1"/>
        <v>0.5549</v>
      </c>
      <c r="I66">
        <f t="shared" si="2"/>
        <v>0.069</v>
      </c>
      <c r="J66">
        <f t="shared" si="3"/>
        <v>0.0064</v>
      </c>
    </row>
    <row r="67">
      <c r="A67" s="206" t="s">
        <v>371</v>
      </c>
      <c r="B67" s="206">
        <v>2.0</v>
      </c>
      <c r="C67" s="206">
        <v>4.0</v>
      </c>
      <c r="D67" s="206">
        <v>0.0</v>
      </c>
      <c r="E67" s="206">
        <v>0.0</v>
      </c>
      <c r="F67" s="206">
        <v>0.0</v>
      </c>
      <c r="G67" s="206">
        <v>0.0</v>
      </c>
      <c r="H67" t="str">
        <f t="shared" si="1"/>
        <v>#DIV/0!</v>
      </c>
      <c r="I67" t="str">
        <f t="shared" si="2"/>
        <v>#DIV/0!</v>
      </c>
      <c r="J67" t="str">
        <f t="shared" si="3"/>
        <v>#DIV/0!</v>
      </c>
    </row>
    <row r="68">
      <c r="A68" s="206" t="s">
        <v>715</v>
      </c>
      <c r="B68" s="206">
        <v>2.0</v>
      </c>
      <c r="C68" s="206">
        <v>4.0</v>
      </c>
      <c r="D68" s="206">
        <v>0.0</v>
      </c>
      <c r="E68" s="206">
        <v>0.0</v>
      </c>
      <c r="F68" s="206">
        <v>0.0</v>
      </c>
      <c r="G68" s="206">
        <v>0.0</v>
      </c>
      <c r="H68" t="str">
        <f t="shared" si="1"/>
        <v>#DIV/0!</v>
      </c>
      <c r="I68" t="str">
        <f t="shared" si="2"/>
        <v>#DIV/0!</v>
      </c>
      <c r="J68" t="str">
        <f t="shared" si="3"/>
        <v>#DIV/0!</v>
      </c>
    </row>
    <row r="69">
      <c r="A69" s="206" t="s">
        <v>423</v>
      </c>
      <c r="B69" s="206">
        <v>2.0</v>
      </c>
      <c r="C69" s="206">
        <v>4.0</v>
      </c>
      <c r="D69" s="206">
        <v>0.0</v>
      </c>
      <c r="E69" s="206">
        <v>0.0</v>
      </c>
      <c r="F69" s="206">
        <v>0.0</v>
      </c>
      <c r="G69" s="206">
        <v>0.0</v>
      </c>
      <c r="H69" t="str">
        <f t="shared" si="1"/>
        <v>#DIV/0!</v>
      </c>
      <c r="I69" t="str">
        <f t="shared" si="2"/>
        <v>#DIV/0!</v>
      </c>
      <c r="J69" t="str">
        <f t="shared" si="3"/>
        <v>#DIV/0!</v>
      </c>
    </row>
    <row r="70">
      <c r="A70" s="206" t="s">
        <v>370</v>
      </c>
      <c r="B70" s="206">
        <v>2.0</v>
      </c>
      <c r="C70" s="206">
        <v>4.0</v>
      </c>
      <c r="D70" s="206">
        <v>0.0</v>
      </c>
      <c r="E70" s="206">
        <v>0.0</v>
      </c>
      <c r="F70" s="206">
        <v>0.0</v>
      </c>
      <c r="G70" s="206">
        <v>0.0</v>
      </c>
      <c r="H70" t="str">
        <f t="shared" si="1"/>
        <v>#DIV/0!</v>
      </c>
      <c r="I70" t="str">
        <f t="shared" si="2"/>
        <v>#DIV/0!</v>
      </c>
      <c r="J70" t="str">
        <f t="shared" si="3"/>
        <v>#DIV/0!</v>
      </c>
    </row>
    <row r="71">
      <c r="A71" s="206" t="s">
        <v>404</v>
      </c>
      <c r="B71" s="206">
        <v>2.0</v>
      </c>
      <c r="C71" s="206">
        <v>4.0</v>
      </c>
      <c r="D71" s="206">
        <v>6607.0</v>
      </c>
      <c r="E71" s="206">
        <v>2100.0</v>
      </c>
      <c r="F71" s="206">
        <v>454.0</v>
      </c>
      <c r="G71" s="206">
        <v>10000.0</v>
      </c>
      <c r="H71">
        <f t="shared" si="1"/>
        <v>0.6607</v>
      </c>
      <c r="I71">
        <f t="shared" si="2"/>
        <v>0.21</v>
      </c>
      <c r="J71">
        <f t="shared" si="3"/>
        <v>0.0454</v>
      </c>
    </row>
    <row r="72">
      <c r="A72" s="206" t="s">
        <v>356</v>
      </c>
      <c r="B72" s="206">
        <v>2.0</v>
      </c>
      <c r="C72" s="206">
        <v>4.0</v>
      </c>
      <c r="D72" s="206">
        <v>0.0</v>
      </c>
      <c r="E72" s="206">
        <v>0.0</v>
      </c>
      <c r="F72" s="206">
        <v>0.0</v>
      </c>
      <c r="G72" s="206">
        <v>0.0</v>
      </c>
      <c r="H72" t="str">
        <f t="shared" si="1"/>
        <v>#DIV/0!</v>
      </c>
      <c r="I72" t="str">
        <f t="shared" si="2"/>
        <v>#DIV/0!</v>
      </c>
      <c r="J72" t="str">
        <f t="shared" si="3"/>
        <v>#DIV/0!</v>
      </c>
    </row>
    <row r="73">
      <c r="A73" s="206" t="s">
        <v>716</v>
      </c>
      <c r="B73" s="206">
        <v>2.0</v>
      </c>
      <c r="C73" s="206">
        <v>4.0</v>
      </c>
      <c r="D73" s="206">
        <v>0.0</v>
      </c>
      <c r="E73" s="206">
        <v>0.0</v>
      </c>
      <c r="F73" s="206">
        <v>0.0</v>
      </c>
      <c r="G73" s="206">
        <v>0.0</v>
      </c>
      <c r="H73" t="str">
        <f t="shared" si="1"/>
        <v>#DIV/0!</v>
      </c>
      <c r="I73" t="str">
        <f t="shared" si="2"/>
        <v>#DIV/0!</v>
      </c>
      <c r="J73" t="str">
        <f t="shared" si="3"/>
        <v>#DIV/0!</v>
      </c>
    </row>
    <row r="74">
      <c r="A74" s="206" t="s">
        <v>717</v>
      </c>
      <c r="B74" s="206">
        <v>2.0</v>
      </c>
      <c r="C74" s="206">
        <v>4.0</v>
      </c>
      <c r="D74" s="206">
        <v>0.0</v>
      </c>
      <c r="E74" s="206">
        <v>0.0</v>
      </c>
      <c r="F74" s="206">
        <v>0.0</v>
      </c>
      <c r="G74" s="206">
        <v>0.0</v>
      </c>
      <c r="H74" t="str">
        <f t="shared" si="1"/>
        <v>#DIV/0!</v>
      </c>
      <c r="I74" t="str">
        <f t="shared" si="2"/>
        <v>#DIV/0!</v>
      </c>
      <c r="J74" t="str">
        <f t="shared" si="3"/>
        <v>#DIV/0!</v>
      </c>
    </row>
    <row r="75">
      <c r="A75" s="206" t="s">
        <v>718</v>
      </c>
      <c r="B75" s="206">
        <v>2.0</v>
      </c>
      <c r="C75" s="206">
        <v>4.0</v>
      </c>
      <c r="D75" s="206">
        <v>0.0</v>
      </c>
      <c r="E75" s="206">
        <v>0.0</v>
      </c>
      <c r="F75" s="206">
        <v>0.0</v>
      </c>
      <c r="G75" s="206">
        <v>0.0</v>
      </c>
      <c r="H75" t="str">
        <f t="shared" si="1"/>
        <v>#DIV/0!</v>
      </c>
      <c r="I75" t="str">
        <f t="shared" si="2"/>
        <v>#DIV/0!</v>
      </c>
      <c r="J75" t="str">
        <f t="shared" si="3"/>
        <v>#DIV/0!</v>
      </c>
    </row>
    <row r="76">
      <c r="A76" s="206" t="s">
        <v>719</v>
      </c>
      <c r="B76" s="206">
        <v>2.0</v>
      </c>
      <c r="C76" s="206">
        <v>4.0</v>
      </c>
      <c r="D76" s="206">
        <v>0.0</v>
      </c>
      <c r="E76" s="206">
        <v>0.0</v>
      </c>
      <c r="F76" s="206">
        <v>0.0</v>
      </c>
      <c r="G76" s="206">
        <v>0.0</v>
      </c>
      <c r="H76" t="str">
        <f t="shared" si="1"/>
        <v>#DIV/0!</v>
      </c>
      <c r="I76" t="str">
        <f t="shared" si="2"/>
        <v>#DIV/0!</v>
      </c>
      <c r="J76" t="str">
        <f t="shared" si="3"/>
        <v>#DIV/0!</v>
      </c>
    </row>
    <row r="77">
      <c r="A77" s="206" t="s">
        <v>51</v>
      </c>
      <c r="B77" s="206">
        <v>2.0</v>
      </c>
      <c r="C77" s="206">
        <v>4.0</v>
      </c>
      <c r="D77" s="206">
        <v>0.0</v>
      </c>
      <c r="E77" s="206">
        <v>0.0</v>
      </c>
      <c r="F77" s="206">
        <v>0.0</v>
      </c>
      <c r="G77" s="206">
        <v>0.0</v>
      </c>
      <c r="H77" t="str">
        <f t="shared" si="1"/>
        <v>#DIV/0!</v>
      </c>
      <c r="I77" t="str">
        <f t="shared" si="2"/>
        <v>#DIV/0!</v>
      </c>
      <c r="J77" t="str">
        <f t="shared" si="3"/>
        <v>#DIV/0!</v>
      </c>
    </row>
    <row r="78">
      <c r="A78" s="206" t="s">
        <v>660</v>
      </c>
      <c r="B78" s="206">
        <v>2.0</v>
      </c>
      <c r="C78" s="206">
        <v>4.0</v>
      </c>
      <c r="D78" s="206">
        <v>0.0</v>
      </c>
      <c r="E78" s="206">
        <v>0.0</v>
      </c>
      <c r="F78" s="206">
        <v>0.0</v>
      </c>
      <c r="G78" s="206">
        <v>0.0</v>
      </c>
      <c r="H78" t="str">
        <f t="shared" si="1"/>
        <v>#DIV/0!</v>
      </c>
      <c r="I78" t="str">
        <f t="shared" si="2"/>
        <v>#DIV/0!</v>
      </c>
      <c r="J78" t="str">
        <f t="shared" si="3"/>
        <v>#DIV/0!</v>
      </c>
    </row>
    <row r="79">
      <c r="A79" s="206" t="s">
        <v>58</v>
      </c>
      <c r="B79" s="206">
        <v>2.0</v>
      </c>
      <c r="C79" s="206">
        <v>4.0</v>
      </c>
      <c r="D79" s="206">
        <v>7260.0</v>
      </c>
      <c r="E79" s="206">
        <v>3446.0</v>
      </c>
      <c r="F79" s="206">
        <v>1472.0</v>
      </c>
      <c r="G79" s="206">
        <v>10000.0</v>
      </c>
      <c r="H79">
        <f t="shared" si="1"/>
        <v>0.726</v>
      </c>
      <c r="I79">
        <f t="shared" si="2"/>
        <v>0.3446</v>
      </c>
      <c r="J79">
        <f t="shared" si="3"/>
        <v>0.1472</v>
      </c>
    </row>
    <row r="80">
      <c r="A80" s="206" t="s">
        <v>410</v>
      </c>
      <c r="B80" s="206">
        <v>2.0</v>
      </c>
      <c r="C80" s="206">
        <v>4.0</v>
      </c>
      <c r="D80" s="206">
        <v>0.0</v>
      </c>
      <c r="E80" s="206">
        <v>0.0</v>
      </c>
      <c r="F80" s="206">
        <v>0.0</v>
      </c>
      <c r="G80" s="206">
        <v>0.0</v>
      </c>
      <c r="H80" t="str">
        <f t="shared" si="1"/>
        <v>#DIV/0!</v>
      </c>
      <c r="I80" t="str">
        <f t="shared" si="2"/>
        <v>#DIV/0!</v>
      </c>
      <c r="J80" t="str">
        <f t="shared" si="3"/>
        <v>#DIV/0!</v>
      </c>
    </row>
    <row r="81">
      <c r="A81" s="206" t="s">
        <v>720</v>
      </c>
      <c r="B81" s="206">
        <v>2.0</v>
      </c>
      <c r="C81" s="206">
        <v>4.0</v>
      </c>
      <c r="D81" s="206">
        <v>0.0</v>
      </c>
      <c r="E81" s="206">
        <v>0.0</v>
      </c>
      <c r="F81" s="206">
        <v>0.0</v>
      </c>
      <c r="G81" s="206">
        <v>10000.0</v>
      </c>
      <c r="H81">
        <f t="shared" si="1"/>
        <v>0</v>
      </c>
      <c r="I81">
        <f t="shared" si="2"/>
        <v>0</v>
      </c>
      <c r="J81">
        <f t="shared" si="3"/>
        <v>0</v>
      </c>
    </row>
    <row r="82">
      <c r="A82" s="206" t="s">
        <v>571</v>
      </c>
      <c r="B82" s="206">
        <v>2.0</v>
      </c>
      <c r="C82" s="206">
        <v>4.0</v>
      </c>
      <c r="D82" s="206">
        <v>0.0</v>
      </c>
      <c r="E82" s="206">
        <v>0.0</v>
      </c>
      <c r="F82" s="206">
        <v>0.0</v>
      </c>
      <c r="G82" s="206">
        <v>0.0</v>
      </c>
      <c r="H82" t="str">
        <f t="shared" si="1"/>
        <v>#DIV/0!</v>
      </c>
      <c r="I82" t="str">
        <f t="shared" si="2"/>
        <v>#DIV/0!</v>
      </c>
      <c r="J82" t="str">
        <f t="shared" si="3"/>
        <v>#DIV/0!</v>
      </c>
    </row>
    <row r="83">
      <c r="A83" s="206" t="s">
        <v>583</v>
      </c>
      <c r="B83" s="206">
        <v>2.0</v>
      </c>
      <c r="C83" s="206">
        <v>4.0</v>
      </c>
      <c r="D83" s="206">
        <v>0.0</v>
      </c>
      <c r="E83" s="206">
        <v>0.0</v>
      </c>
      <c r="F83" s="206">
        <v>0.0</v>
      </c>
      <c r="G83" s="206">
        <v>0.0</v>
      </c>
      <c r="H83" t="str">
        <f t="shared" si="1"/>
        <v>#DIV/0!</v>
      </c>
      <c r="I83" t="str">
        <f t="shared" si="2"/>
        <v>#DIV/0!</v>
      </c>
      <c r="J83" t="str">
        <f t="shared" si="3"/>
        <v>#DIV/0!</v>
      </c>
    </row>
    <row r="84">
      <c r="A84" s="206" t="s">
        <v>524</v>
      </c>
      <c r="B84" s="206">
        <v>2.0</v>
      </c>
      <c r="C84" s="206">
        <v>4.0</v>
      </c>
      <c r="D84" s="206">
        <v>0.0</v>
      </c>
      <c r="E84" s="206">
        <v>0.0</v>
      </c>
      <c r="F84" s="206">
        <v>0.0</v>
      </c>
      <c r="G84" s="206">
        <v>0.0</v>
      </c>
      <c r="H84" t="str">
        <f t="shared" si="1"/>
        <v>#DIV/0!</v>
      </c>
      <c r="I84" t="str">
        <f t="shared" si="2"/>
        <v>#DIV/0!</v>
      </c>
      <c r="J84" t="str">
        <f t="shared" si="3"/>
        <v>#DIV/0!</v>
      </c>
    </row>
    <row r="85">
      <c r="A85" s="206" t="s">
        <v>552</v>
      </c>
      <c r="B85" s="206">
        <v>2.0</v>
      </c>
      <c r="C85" s="206">
        <v>4.0</v>
      </c>
      <c r="D85" s="206">
        <v>0.0</v>
      </c>
      <c r="E85" s="206">
        <v>0.0</v>
      </c>
      <c r="F85" s="206">
        <v>0.0</v>
      </c>
      <c r="G85" s="206">
        <v>0.0</v>
      </c>
      <c r="H85" t="str">
        <f t="shared" si="1"/>
        <v>#DIV/0!</v>
      </c>
      <c r="I85" t="str">
        <f t="shared" si="2"/>
        <v>#DIV/0!</v>
      </c>
      <c r="J85" t="str">
        <f t="shared" si="3"/>
        <v>#DIV/0!</v>
      </c>
    </row>
    <row r="86">
      <c r="A86" s="206" t="s">
        <v>563</v>
      </c>
      <c r="B86" s="206">
        <v>2.0</v>
      </c>
      <c r="C86" s="206">
        <v>4.0</v>
      </c>
      <c r="D86" s="206">
        <v>81.0</v>
      </c>
      <c r="E86" s="206">
        <v>0.0</v>
      </c>
      <c r="F86" s="206">
        <v>0.0</v>
      </c>
      <c r="G86" s="206">
        <v>10000.0</v>
      </c>
      <c r="H86">
        <f t="shared" si="1"/>
        <v>0.0081</v>
      </c>
      <c r="I86">
        <f t="shared" si="2"/>
        <v>0</v>
      </c>
      <c r="J86">
        <f t="shared" si="3"/>
        <v>0</v>
      </c>
    </row>
    <row r="87">
      <c r="A87" s="206" t="s">
        <v>623</v>
      </c>
      <c r="B87" s="206">
        <v>2.0</v>
      </c>
      <c r="C87" s="206">
        <v>4.0</v>
      </c>
      <c r="D87" s="206">
        <v>0.0</v>
      </c>
      <c r="E87" s="206">
        <v>0.0</v>
      </c>
      <c r="F87" s="206">
        <v>0.0</v>
      </c>
      <c r="G87" s="206">
        <v>0.0</v>
      </c>
      <c r="H87" t="str">
        <f t="shared" si="1"/>
        <v>#DIV/0!</v>
      </c>
      <c r="I87" t="str">
        <f t="shared" si="2"/>
        <v>#DIV/0!</v>
      </c>
      <c r="J87" t="str">
        <f t="shared" si="3"/>
        <v>#DIV/0!</v>
      </c>
    </row>
    <row r="88">
      <c r="A88" s="206" t="s">
        <v>566</v>
      </c>
      <c r="B88" s="206">
        <v>2.0</v>
      </c>
      <c r="C88" s="206">
        <v>4.0</v>
      </c>
      <c r="D88" s="206">
        <v>0.0</v>
      </c>
      <c r="E88" s="206">
        <v>0.0</v>
      </c>
      <c r="F88" s="206">
        <v>0.0</v>
      </c>
      <c r="G88" s="206">
        <v>0.0</v>
      </c>
      <c r="H88" t="str">
        <f t="shared" si="1"/>
        <v>#DIV/0!</v>
      </c>
      <c r="I88" t="str">
        <f t="shared" si="2"/>
        <v>#DIV/0!</v>
      </c>
      <c r="J88" t="str">
        <f t="shared" si="3"/>
        <v>#DIV/0!</v>
      </c>
    </row>
    <row r="89">
      <c r="A89" s="206" t="s">
        <v>604</v>
      </c>
      <c r="B89" s="206">
        <v>2.0</v>
      </c>
      <c r="C89" s="206">
        <v>4.0</v>
      </c>
      <c r="D89" s="206">
        <v>0.0</v>
      </c>
      <c r="E89" s="206">
        <v>0.0</v>
      </c>
      <c r="F89" s="206">
        <v>0.0</v>
      </c>
      <c r="G89" s="206">
        <v>0.0</v>
      </c>
      <c r="H89" t="str">
        <f t="shared" si="1"/>
        <v>#DIV/0!</v>
      </c>
      <c r="I89" t="str">
        <f t="shared" si="2"/>
        <v>#DIV/0!</v>
      </c>
      <c r="J89" t="str">
        <f t="shared" si="3"/>
        <v>#DIV/0!</v>
      </c>
    </row>
    <row r="90">
      <c r="A90" s="206" t="s">
        <v>467</v>
      </c>
      <c r="B90" s="206">
        <v>2.0</v>
      </c>
      <c r="C90" s="206">
        <v>4.0</v>
      </c>
      <c r="D90" s="206">
        <v>0.0</v>
      </c>
      <c r="E90" s="206">
        <v>0.0</v>
      </c>
      <c r="F90" s="206">
        <v>0.0</v>
      </c>
      <c r="G90" s="206">
        <v>0.0</v>
      </c>
      <c r="H90" t="str">
        <f t="shared" si="1"/>
        <v>#DIV/0!</v>
      </c>
      <c r="I90" t="str">
        <f t="shared" si="2"/>
        <v>#DIV/0!</v>
      </c>
      <c r="J90" t="str">
        <f t="shared" si="3"/>
        <v>#DIV/0!</v>
      </c>
    </row>
    <row r="91">
      <c r="A91" s="206" t="s">
        <v>41</v>
      </c>
      <c r="B91" s="206">
        <v>2.0</v>
      </c>
      <c r="C91" s="206">
        <v>4.0</v>
      </c>
      <c r="D91" s="206">
        <v>876.0</v>
      </c>
      <c r="E91" s="206">
        <v>75.0</v>
      </c>
      <c r="F91" s="206">
        <v>4.0</v>
      </c>
      <c r="G91" s="206">
        <v>10000.0</v>
      </c>
      <c r="H91">
        <f t="shared" si="1"/>
        <v>0.0876</v>
      </c>
      <c r="I91">
        <f t="shared" si="2"/>
        <v>0.0075</v>
      </c>
      <c r="J91">
        <f t="shared" si="3"/>
        <v>0.0004</v>
      </c>
    </row>
    <row r="92">
      <c r="A92" s="206" t="s">
        <v>547</v>
      </c>
      <c r="B92" s="206">
        <v>2.0</v>
      </c>
      <c r="C92" s="206">
        <v>4.0</v>
      </c>
      <c r="D92" s="206">
        <v>0.0</v>
      </c>
      <c r="E92" s="206">
        <v>0.0</v>
      </c>
      <c r="F92" s="206">
        <v>0.0</v>
      </c>
      <c r="G92" s="206">
        <v>0.0</v>
      </c>
      <c r="H92" t="str">
        <f t="shared" si="1"/>
        <v>#DIV/0!</v>
      </c>
      <c r="I92" t="str">
        <f t="shared" si="2"/>
        <v>#DIV/0!</v>
      </c>
      <c r="J92" t="str">
        <f t="shared" si="3"/>
        <v>#DIV/0!</v>
      </c>
    </row>
    <row r="93">
      <c r="A93" s="206" t="s">
        <v>413</v>
      </c>
      <c r="B93" s="206">
        <v>2.0</v>
      </c>
      <c r="C93" s="206">
        <v>4.0</v>
      </c>
      <c r="D93" s="206">
        <v>0.0</v>
      </c>
      <c r="E93" s="206">
        <v>0.0</v>
      </c>
      <c r="F93" s="206">
        <v>0.0</v>
      </c>
      <c r="G93" s="206">
        <v>0.0</v>
      </c>
      <c r="H93" t="str">
        <f t="shared" si="1"/>
        <v>#DIV/0!</v>
      </c>
      <c r="I93" t="str">
        <f t="shared" si="2"/>
        <v>#DIV/0!</v>
      </c>
      <c r="J93" t="str">
        <f t="shared" si="3"/>
        <v>#DIV/0!</v>
      </c>
    </row>
    <row r="94">
      <c r="A94" s="206" t="s">
        <v>619</v>
      </c>
      <c r="B94" s="206">
        <v>2.0</v>
      </c>
      <c r="C94" s="206">
        <v>4.0</v>
      </c>
      <c r="D94" s="206">
        <v>0.0</v>
      </c>
      <c r="E94" s="206">
        <v>0.0</v>
      </c>
      <c r="F94" s="206">
        <v>0.0</v>
      </c>
      <c r="G94" s="206">
        <v>0.0</v>
      </c>
      <c r="H94" t="str">
        <f t="shared" si="1"/>
        <v>#DIV/0!</v>
      </c>
      <c r="I94" t="str">
        <f t="shared" si="2"/>
        <v>#DIV/0!</v>
      </c>
      <c r="J94" t="str">
        <f t="shared" si="3"/>
        <v>#DIV/0!</v>
      </c>
    </row>
    <row r="95">
      <c r="A95" s="206" t="s">
        <v>721</v>
      </c>
      <c r="B95" s="206">
        <v>2.0</v>
      </c>
      <c r="C95" s="206">
        <v>4.0</v>
      </c>
      <c r="D95" s="206">
        <v>0.0</v>
      </c>
      <c r="E95" s="206">
        <v>0.0</v>
      </c>
      <c r="F95" s="206">
        <v>0.0</v>
      </c>
      <c r="G95" s="206">
        <v>0.0</v>
      </c>
      <c r="H95" t="str">
        <f t="shared" si="1"/>
        <v>#DIV/0!</v>
      </c>
      <c r="I95" t="str">
        <f t="shared" si="2"/>
        <v>#DIV/0!</v>
      </c>
      <c r="J95" t="str">
        <f t="shared" si="3"/>
        <v>#DIV/0!</v>
      </c>
    </row>
    <row r="96">
      <c r="A96" s="206" t="s">
        <v>685</v>
      </c>
      <c r="B96" s="206">
        <v>2.0</v>
      </c>
      <c r="C96" s="206">
        <v>4.0</v>
      </c>
      <c r="D96" s="206">
        <v>4340.0</v>
      </c>
      <c r="E96" s="206">
        <v>1019.0</v>
      </c>
      <c r="F96" s="206">
        <v>123.0</v>
      </c>
      <c r="G96" s="206">
        <v>10000.0</v>
      </c>
      <c r="H96">
        <f t="shared" si="1"/>
        <v>0.434</v>
      </c>
      <c r="I96">
        <f t="shared" si="2"/>
        <v>0.1019</v>
      </c>
      <c r="J96">
        <f t="shared" si="3"/>
        <v>0.0123</v>
      </c>
    </row>
    <row r="97">
      <c r="A97" s="206" t="s">
        <v>457</v>
      </c>
      <c r="B97" s="206">
        <v>2.0</v>
      </c>
      <c r="C97" s="206">
        <v>4.0</v>
      </c>
      <c r="D97" s="206">
        <v>0.0</v>
      </c>
      <c r="E97" s="206">
        <v>0.0</v>
      </c>
      <c r="F97" s="206">
        <v>0.0</v>
      </c>
      <c r="G97" s="206">
        <v>0.0</v>
      </c>
      <c r="H97" t="str">
        <f t="shared" si="1"/>
        <v>#DIV/0!</v>
      </c>
      <c r="I97" t="str">
        <f t="shared" si="2"/>
        <v>#DIV/0!</v>
      </c>
      <c r="J97" t="str">
        <f t="shared" si="3"/>
        <v>#DIV/0!</v>
      </c>
    </row>
    <row r="98">
      <c r="A98" s="206" t="s">
        <v>722</v>
      </c>
      <c r="B98" s="206">
        <v>2.0</v>
      </c>
      <c r="C98" s="206">
        <v>4.0</v>
      </c>
      <c r="D98" s="206">
        <v>0.0</v>
      </c>
      <c r="E98" s="206">
        <v>0.0</v>
      </c>
      <c r="F98" s="206">
        <v>0.0</v>
      </c>
      <c r="G98" s="206">
        <v>0.0</v>
      </c>
      <c r="H98" t="str">
        <f t="shared" si="1"/>
        <v>#DIV/0!</v>
      </c>
      <c r="I98" t="str">
        <f t="shared" si="2"/>
        <v>#DIV/0!</v>
      </c>
      <c r="J98" t="str">
        <f t="shared" si="3"/>
        <v>#DIV/0!</v>
      </c>
    </row>
    <row r="99">
      <c r="A99" s="206" t="s">
        <v>310</v>
      </c>
      <c r="B99" s="206">
        <v>2.0</v>
      </c>
      <c r="C99" s="206">
        <v>4.0</v>
      </c>
      <c r="D99" s="206">
        <v>0.0</v>
      </c>
      <c r="E99" s="206">
        <v>0.0</v>
      </c>
      <c r="F99" s="206">
        <v>0.0</v>
      </c>
      <c r="G99" s="206">
        <v>0.0</v>
      </c>
      <c r="H99" t="str">
        <f t="shared" si="1"/>
        <v>#DIV/0!</v>
      </c>
      <c r="I99" t="str">
        <f t="shared" si="2"/>
        <v>#DIV/0!</v>
      </c>
      <c r="J99" t="str">
        <f t="shared" si="3"/>
        <v>#DIV/0!</v>
      </c>
    </row>
    <row r="100">
      <c r="A100" s="206" t="s">
        <v>475</v>
      </c>
      <c r="B100" s="206">
        <v>2.0</v>
      </c>
      <c r="C100" s="206">
        <v>4.0</v>
      </c>
      <c r="D100" s="206">
        <v>0.0</v>
      </c>
      <c r="E100" s="206">
        <v>0.0</v>
      </c>
      <c r="F100" s="206">
        <v>0.0</v>
      </c>
      <c r="G100" s="206">
        <v>0.0</v>
      </c>
      <c r="H100" t="str">
        <f t="shared" si="1"/>
        <v>#DIV/0!</v>
      </c>
      <c r="I100" t="str">
        <f t="shared" si="2"/>
        <v>#DIV/0!</v>
      </c>
      <c r="J100" t="str">
        <f t="shared" si="3"/>
        <v>#DIV/0!</v>
      </c>
    </row>
    <row r="101">
      <c r="A101" s="206" t="s">
        <v>642</v>
      </c>
      <c r="B101" s="206">
        <v>2.0</v>
      </c>
      <c r="C101" s="206">
        <v>4.0</v>
      </c>
      <c r="D101" s="206">
        <v>0.0</v>
      </c>
      <c r="E101" s="206">
        <v>0.0</v>
      </c>
      <c r="F101" s="206">
        <v>0.0</v>
      </c>
      <c r="G101" s="206">
        <v>0.0</v>
      </c>
      <c r="H101" t="str">
        <f t="shared" si="1"/>
        <v>#DIV/0!</v>
      </c>
      <c r="I101" t="str">
        <f t="shared" si="2"/>
        <v>#DIV/0!</v>
      </c>
      <c r="J101" t="str">
        <f t="shared" si="3"/>
        <v>#DIV/0!</v>
      </c>
    </row>
    <row r="102">
      <c r="A102" s="206" t="s">
        <v>562</v>
      </c>
      <c r="B102" s="206">
        <v>2.0</v>
      </c>
      <c r="C102" s="206">
        <v>4.0</v>
      </c>
      <c r="D102" s="206">
        <v>0.0</v>
      </c>
      <c r="E102" s="206">
        <v>0.0</v>
      </c>
      <c r="F102" s="206">
        <v>0.0</v>
      </c>
      <c r="G102" s="206">
        <v>0.0</v>
      </c>
      <c r="H102" t="str">
        <f t="shared" si="1"/>
        <v>#DIV/0!</v>
      </c>
      <c r="I102" t="str">
        <f t="shared" si="2"/>
        <v>#DIV/0!</v>
      </c>
      <c r="J102" t="str">
        <f t="shared" si="3"/>
        <v>#DIV/0!</v>
      </c>
    </row>
    <row r="103">
      <c r="A103" s="206" t="s">
        <v>507</v>
      </c>
      <c r="B103" s="206">
        <v>2.0</v>
      </c>
      <c r="C103" s="206">
        <v>4.0</v>
      </c>
      <c r="D103" s="206">
        <v>0.0</v>
      </c>
      <c r="E103" s="206">
        <v>0.0</v>
      </c>
      <c r="F103" s="206">
        <v>0.0</v>
      </c>
      <c r="G103" s="206">
        <v>0.0</v>
      </c>
      <c r="H103" t="str">
        <f t="shared" si="1"/>
        <v>#DIV/0!</v>
      </c>
      <c r="I103" t="str">
        <f t="shared" si="2"/>
        <v>#DIV/0!</v>
      </c>
      <c r="J103" t="str">
        <f t="shared" si="3"/>
        <v>#DIV/0!</v>
      </c>
    </row>
    <row r="104">
      <c r="A104" s="206" t="s">
        <v>77</v>
      </c>
      <c r="B104" s="206">
        <v>2.0</v>
      </c>
      <c r="C104" s="206">
        <v>4.0</v>
      </c>
      <c r="D104" s="206">
        <v>0.0</v>
      </c>
      <c r="E104" s="206">
        <v>0.0</v>
      </c>
      <c r="F104" s="206">
        <v>0.0</v>
      </c>
      <c r="G104" s="206">
        <v>0.0</v>
      </c>
      <c r="H104" t="str">
        <f t="shared" si="1"/>
        <v>#DIV/0!</v>
      </c>
      <c r="I104" t="str">
        <f t="shared" si="2"/>
        <v>#DIV/0!</v>
      </c>
      <c r="J104" t="str">
        <f t="shared" si="3"/>
        <v>#DIV/0!</v>
      </c>
    </row>
    <row r="105">
      <c r="A105" s="206" t="s">
        <v>464</v>
      </c>
      <c r="B105" s="206">
        <v>2.0</v>
      </c>
      <c r="C105" s="206">
        <v>4.0</v>
      </c>
      <c r="D105" s="206">
        <v>0.0</v>
      </c>
      <c r="E105" s="206">
        <v>0.0</v>
      </c>
      <c r="F105" s="206">
        <v>0.0</v>
      </c>
      <c r="G105" s="206">
        <v>0.0</v>
      </c>
      <c r="H105" t="str">
        <f t="shared" si="1"/>
        <v>#DIV/0!</v>
      </c>
      <c r="I105" t="str">
        <f t="shared" si="2"/>
        <v>#DIV/0!</v>
      </c>
      <c r="J105" t="str">
        <f t="shared" si="3"/>
        <v>#DIV/0!</v>
      </c>
    </row>
    <row r="106">
      <c r="A106" s="206" t="s">
        <v>367</v>
      </c>
      <c r="B106" s="206">
        <v>2.0</v>
      </c>
      <c r="C106" s="206">
        <v>4.0</v>
      </c>
      <c r="D106" s="206">
        <v>0.0</v>
      </c>
      <c r="E106" s="206">
        <v>0.0</v>
      </c>
      <c r="F106" s="206">
        <v>0.0</v>
      </c>
      <c r="G106" s="206">
        <v>0.0</v>
      </c>
      <c r="H106" t="str">
        <f t="shared" si="1"/>
        <v>#DIV/0!</v>
      </c>
      <c r="I106" t="str">
        <f t="shared" si="2"/>
        <v>#DIV/0!</v>
      </c>
      <c r="J106" t="str">
        <f t="shared" si="3"/>
        <v>#DIV/0!</v>
      </c>
    </row>
    <row r="107">
      <c r="A107" s="206" t="s">
        <v>498</v>
      </c>
      <c r="B107" s="206">
        <v>2.0</v>
      </c>
      <c r="C107" s="206">
        <v>4.0</v>
      </c>
      <c r="D107" s="206">
        <v>0.0</v>
      </c>
      <c r="E107" s="206">
        <v>0.0</v>
      </c>
      <c r="F107" s="206">
        <v>0.0</v>
      </c>
      <c r="G107" s="206">
        <v>0.0</v>
      </c>
      <c r="H107" t="str">
        <f t="shared" si="1"/>
        <v>#DIV/0!</v>
      </c>
      <c r="I107" t="str">
        <f t="shared" si="2"/>
        <v>#DIV/0!</v>
      </c>
      <c r="J107" t="str">
        <f t="shared" si="3"/>
        <v>#DIV/0!</v>
      </c>
    </row>
    <row r="108">
      <c r="A108" s="206" t="s">
        <v>76</v>
      </c>
      <c r="B108" s="206">
        <v>2.0</v>
      </c>
      <c r="C108" s="206">
        <v>4.0</v>
      </c>
      <c r="D108" s="206">
        <v>8443.0</v>
      </c>
      <c r="E108" s="206">
        <v>4863.0</v>
      </c>
      <c r="F108" s="206">
        <v>1953.0</v>
      </c>
      <c r="G108" s="206">
        <v>10000.0</v>
      </c>
      <c r="H108">
        <f t="shared" si="1"/>
        <v>0.8443</v>
      </c>
      <c r="I108">
        <f t="shared" si="2"/>
        <v>0.4863</v>
      </c>
      <c r="J108">
        <f t="shared" si="3"/>
        <v>0.1953</v>
      </c>
    </row>
    <row r="109">
      <c r="A109" s="206" t="s">
        <v>723</v>
      </c>
      <c r="B109" s="206">
        <v>2.0</v>
      </c>
      <c r="C109" s="206">
        <v>4.0</v>
      </c>
      <c r="D109" s="206">
        <v>0.0</v>
      </c>
      <c r="E109" s="206">
        <v>0.0</v>
      </c>
      <c r="F109" s="206">
        <v>0.0</v>
      </c>
      <c r="G109" s="206">
        <v>0.0</v>
      </c>
      <c r="H109" t="str">
        <f t="shared" si="1"/>
        <v>#DIV/0!</v>
      </c>
      <c r="I109" t="str">
        <f t="shared" si="2"/>
        <v>#DIV/0!</v>
      </c>
      <c r="J109" t="str">
        <f t="shared" si="3"/>
        <v>#DIV/0!</v>
      </c>
    </row>
    <row r="110">
      <c r="A110" s="206" t="s">
        <v>49</v>
      </c>
      <c r="B110" s="206">
        <v>2.0</v>
      </c>
      <c r="C110" s="206">
        <v>4.0</v>
      </c>
      <c r="D110" s="206">
        <v>0.0</v>
      </c>
      <c r="E110" s="206">
        <v>0.0</v>
      </c>
      <c r="F110" s="206">
        <v>0.0</v>
      </c>
      <c r="G110" s="206">
        <v>0.0</v>
      </c>
      <c r="H110" t="str">
        <f t="shared" si="1"/>
        <v>#DIV/0!</v>
      </c>
      <c r="I110" t="str">
        <f t="shared" si="2"/>
        <v>#DIV/0!</v>
      </c>
      <c r="J110" t="str">
        <f t="shared" si="3"/>
        <v>#DIV/0!</v>
      </c>
    </row>
    <row r="111">
      <c r="A111" s="206" t="s">
        <v>612</v>
      </c>
      <c r="B111" s="206">
        <v>2.0</v>
      </c>
      <c r="C111" s="206">
        <v>4.0</v>
      </c>
      <c r="D111" s="206">
        <v>0.0</v>
      </c>
      <c r="E111" s="206">
        <v>0.0</v>
      </c>
      <c r="F111" s="206">
        <v>0.0</v>
      </c>
      <c r="G111" s="206">
        <v>0.0</v>
      </c>
      <c r="H111" t="str">
        <f t="shared" si="1"/>
        <v>#DIV/0!</v>
      </c>
      <c r="I111" t="str">
        <f t="shared" si="2"/>
        <v>#DIV/0!</v>
      </c>
      <c r="J111" t="str">
        <f t="shared" si="3"/>
        <v>#DIV/0!</v>
      </c>
    </row>
    <row r="112">
      <c r="A112" s="206" t="s">
        <v>679</v>
      </c>
      <c r="B112" s="206">
        <v>2.0</v>
      </c>
      <c r="C112" s="206">
        <v>4.0</v>
      </c>
      <c r="D112" s="206">
        <v>0.0</v>
      </c>
      <c r="E112" s="206">
        <v>0.0</v>
      </c>
      <c r="F112" s="206">
        <v>0.0</v>
      </c>
      <c r="G112" s="206">
        <v>0.0</v>
      </c>
      <c r="H112" t="str">
        <f t="shared" si="1"/>
        <v>#DIV/0!</v>
      </c>
      <c r="I112" t="str">
        <f t="shared" si="2"/>
        <v>#DIV/0!</v>
      </c>
      <c r="J112" t="str">
        <f t="shared" si="3"/>
        <v>#DIV/0!</v>
      </c>
    </row>
    <row r="113">
      <c r="A113" s="206" t="s">
        <v>614</v>
      </c>
      <c r="B113" s="206">
        <v>2.0</v>
      </c>
      <c r="C113" s="206">
        <v>4.0</v>
      </c>
      <c r="D113" s="206">
        <v>0.0</v>
      </c>
      <c r="E113" s="206">
        <v>0.0</v>
      </c>
      <c r="F113" s="206">
        <v>0.0</v>
      </c>
      <c r="G113" s="206">
        <v>0.0</v>
      </c>
      <c r="H113" t="str">
        <f t="shared" si="1"/>
        <v>#DIV/0!</v>
      </c>
      <c r="I113" t="str">
        <f t="shared" si="2"/>
        <v>#DIV/0!</v>
      </c>
      <c r="J113" t="str">
        <f t="shared" si="3"/>
        <v>#DIV/0!</v>
      </c>
    </row>
    <row r="114">
      <c r="A114" s="206" t="s">
        <v>596</v>
      </c>
      <c r="B114" s="206">
        <v>2.0</v>
      </c>
      <c r="C114" s="206">
        <v>4.0</v>
      </c>
      <c r="D114" s="206">
        <v>0.0</v>
      </c>
      <c r="E114" s="206">
        <v>0.0</v>
      </c>
      <c r="F114" s="206">
        <v>0.0</v>
      </c>
      <c r="G114" s="206">
        <v>0.0</v>
      </c>
      <c r="H114" t="str">
        <f t="shared" si="1"/>
        <v>#DIV/0!</v>
      </c>
      <c r="I114" t="str">
        <f t="shared" si="2"/>
        <v>#DIV/0!</v>
      </c>
      <c r="J114" t="str">
        <f t="shared" si="3"/>
        <v>#DIV/0!</v>
      </c>
    </row>
    <row r="115">
      <c r="A115" s="206" t="s">
        <v>81</v>
      </c>
      <c r="B115" s="206">
        <v>2.0</v>
      </c>
      <c r="C115" s="206">
        <v>4.0</v>
      </c>
      <c r="D115" s="206">
        <v>0.0</v>
      </c>
      <c r="E115" s="206">
        <v>0.0</v>
      </c>
      <c r="F115" s="206">
        <v>0.0</v>
      </c>
      <c r="G115" s="206">
        <v>0.0</v>
      </c>
      <c r="H115" t="str">
        <f t="shared" si="1"/>
        <v>#DIV/0!</v>
      </c>
      <c r="I115" t="str">
        <f t="shared" si="2"/>
        <v>#DIV/0!</v>
      </c>
      <c r="J115" t="str">
        <f t="shared" si="3"/>
        <v>#DIV/0!</v>
      </c>
    </row>
    <row r="116">
      <c r="A116" s="206" t="s">
        <v>654</v>
      </c>
      <c r="B116" s="206">
        <v>2.0</v>
      </c>
      <c r="C116" s="206">
        <v>4.0</v>
      </c>
      <c r="D116" s="206">
        <v>187.0</v>
      </c>
      <c r="E116" s="206">
        <v>2.0</v>
      </c>
      <c r="F116" s="206">
        <v>0.0</v>
      </c>
      <c r="G116" s="206">
        <v>10000.0</v>
      </c>
      <c r="H116">
        <f t="shared" si="1"/>
        <v>0.0187</v>
      </c>
      <c r="I116">
        <f t="shared" si="2"/>
        <v>0.0002</v>
      </c>
      <c r="J116">
        <f t="shared" si="3"/>
        <v>0</v>
      </c>
    </row>
    <row r="117">
      <c r="A117" s="206" t="s">
        <v>591</v>
      </c>
      <c r="B117" s="206">
        <v>2.0</v>
      </c>
      <c r="C117" s="206">
        <v>4.0</v>
      </c>
      <c r="D117" s="206">
        <v>0.0</v>
      </c>
      <c r="E117" s="206">
        <v>0.0</v>
      </c>
      <c r="F117" s="206">
        <v>0.0</v>
      </c>
      <c r="G117" s="206">
        <v>0.0</v>
      </c>
      <c r="H117" t="str">
        <f t="shared" si="1"/>
        <v>#DIV/0!</v>
      </c>
      <c r="I117" t="str">
        <f t="shared" si="2"/>
        <v>#DIV/0!</v>
      </c>
      <c r="J117" t="str">
        <f t="shared" si="3"/>
        <v>#DIV/0!</v>
      </c>
    </row>
    <row r="118">
      <c r="A118" s="206" t="s">
        <v>74</v>
      </c>
      <c r="B118" s="206">
        <v>2.0</v>
      </c>
      <c r="C118" s="206">
        <v>4.0</v>
      </c>
      <c r="D118" s="206">
        <v>1189.0</v>
      </c>
      <c r="E118" s="206">
        <v>253.0</v>
      </c>
      <c r="F118" s="206">
        <v>42.0</v>
      </c>
      <c r="G118" s="206">
        <v>10000.0</v>
      </c>
      <c r="H118">
        <f t="shared" si="1"/>
        <v>0.1189</v>
      </c>
      <c r="I118">
        <f t="shared" si="2"/>
        <v>0.0253</v>
      </c>
      <c r="J118">
        <f t="shared" si="3"/>
        <v>0.0042</v>
      </c>
    </row>
    <row r="119">
      <c r="A119" s="206" t="s">
        <v>724</v>
      </c>
      <c r="B119" s="206">
        <v>2.0</v>
      </c>
      <c r="C119" s="206">
        <v>4.0</v>
      </c>
      <c r="D119" s="206">
        <v>0.0</v>
      </c>
      <c r="E119" s="206">
        <v>0.0</v>
      </c>
      <c r="F119" s="206">
        <v>0.0</v>
      </c>
      <c r="G119" s="206">
        <v>0.0</v>
      </c>
      <c r="H119" t="str">
        <f t="shared" si="1"/>
        <v>#DIV/0!</v>
      </c>
      <c r="I119" t="str">
        <f t="shared" si="2"/>
        <v>#DIV/0!</v>
      </c>
      <c r="J119" t="str">
        <f t="shared" si="3"/>
        <v>#DIV/0!</v>
      </c>
    </row>
    <row r="120">
      <c r="A120" s="206" t="s">
        <v>333</v>
      </c>
      <c r="B120" s="206">
        <v>2.0</v>
      </c>
      <c r="C120" s="206">
        <v>4.0</v>
      </c>
      <c r="D120" s="206">
        <v>0.0</v>
      </c>
      <c r="E120" s="206">
        <v>0.0</v>
      </c>
      <c r="F120" s="206">
        <v>0.0</v>
      </c>
      <c r="G120" s="206">
        <v>0.0</v>
      </c>
      <c r="H120" t="str">
        <f t="shared" si="1"/>
        <v>#DIV/0!</v>
      </c>
      <c r="I120" t="str">
        <f t="shared" si="2"/>
        <v>#DIV/0!</v>
      </c>
      <c r="J120" t="str">
        <f t="shared" si="3"/>
        <v>#DIV/0!</v>
      </c>
    </row>
    <row r="121">
      <c r="A121" s="206" t="s">
        <v>588</v>
      </c>
      <c r="B121" s="206">
        <v>2.0</v>
      </c>
      <c r="C121" s="206">
        <v>4.0</v>
      </c>
      <c r="D121" s="206">
        <v>0.0</v>
      </c>
      <c r="E121" s="206">
        <v>0.0</v>
      </c>
      <c r="F121" s="206">
        <v>0.0</v>
      </c>
      <c r="G121" s="206">
        <v>0.0</v>
      </c>
      <c r="H121" t="str">
        <f t="shared" si="1"/>
        <v>#DIV/0!</v>
      </c>
      <c r="I121" t="str">
        <f t="shared" si="2"/>
        <v>#DIV/0!</v>
      </c>
      <c r="J121" t="str">
        <f t="shared" si="3"/>
        <v>#DIV/0!</v>
      </c>
    </row>
    <row r="122">
      <c r="A122" s="206" t="s">
        <v>725</v>
      </c>
      <c r="B122" s="206">
        <v>2.0</v>
      </c>
      <c r="C122" s="206">
        <v>4.0</v>
      </c>
      <c r="D122" s="206">
        <v>0.0</v>
      </c>
      <c r="E122" s="206">
        <v>0.0</v>
      </c>
      <c r="F122" s="206">
        <v>0.0</v>
      </c>
      <c r="G122" s="206">
        <v>0.0</v>
      </c>
      <c r="H122" t="str">
        <f t="shared" si="1"/>
        <v>#DIV/0!</v>
      </c>
      <c r="I122" t="str">
        <f t="shared" si="2"/>
        <v>#DIV/0!</v>
      </c>
      <c r="J122" t="str">
        <f t="shared" si="3"/>
        <v>#DIV/0!</v>
      </c>
    </row>
    <row r="123">
      <c r="A123" s="206" t="s">
        <v>82</v>
      </c>
      <c r="B123" s="206">
        <v>2.0</v>
      </c>
      <c r="C123" s="206">
        <v>4.0</v>
      </c>
      <c r="D123" s="206">
        <v>3270.0</v>
      </c>
      <c r="E123" s="206">
        <v>405.0</v>
      </c>
      <c r="F123" s="206">
        <v>35.0</v>
      </c>
      <c r="G123" s="206">
        <v>10000.0</v>
      </c>
      <c r="H123">
        <f t="shared" si="1"/>
        <v>0.327</v>
      </c>
      <c r="I123">
        <f t="shared" si="2"/>
        <v>0.0405</v>
      </c>
      <c r="J123">
        <f t="shared" si="3"/>
        <v>0.0035</v>
      </c>
    </row>
    <row r="124">
      <c r="A124" s="206" t="s">
        <v>469</v>
      </c>
      <c r="B124" s="206">
        <v>2.0</v>
      </c>
      <c r="C124" s="206">
        <v>4.0</v>
      </c>
      <c r="D124" s="206">
        <v>0.0</v>
      </c>
      <c r="E124" s="206">
        <v>0.0</v>
      </c>
      <c r="F124" s="206">
        <v>0.0</v>
      </c>
      <c r="G124" s="206">
        <v>0.0</v>
      </c>
      <c r="H124" t="str">
        <f t="shared" si="1"/>
        <v>#DIV/0!</v>
      </c>
      <c r="I124" t="str">
        <f t="shared" si="2"/>
        <v>#DIV/0!</v>
      </c>
      <c r="J124" t="str">
        <f t="shared" si="3"/>
        <v>#DIV/0!</v>
      </c>
    </row>
    <row r="125">
      <c r="A125" s="206" t="s">
        <v>726</v>
      </c>
      <c r="B125" s="206">
        <v>2.0</v>
      </c>
      <c r="C125" s="206">
        <v>4.0</v>
      </c>
      <c r="D125" s="206">
        <v>0.0</v>
      </c>
      <c r="E125" s="206">
        <v>0.0</v>
      </c>
      <c r="F125" s="206">
        <v>0.0</v>
      </c>
      <c r="G125" s="206">
        <v>0.0</v>
      </c>
      <c r="H125" t="str">
        <f t="shared" si="1"/>
        <v>#DIV/0!</v>
      </c>
      <c r="I125" t="str">
        <f t="shared" si="2"/>
        <v>#DIV/0!</v>
      </c>
      <c r="J125" t="str">
        <f t="shared" si="3"/>
        <v>#DIV/0!</v>
      </c>
    </row>
    <row r="126">
      <c r="A126" s="206" t="s">
        <v>647</v>
      </c>
      <c r="B126" s="206">
        <v>2.0</v>
      </c>
      <c r="C126" s="206">
        <v>4.0</v>
      </c>
      <c r="D126" s="206">
        <v>0.0</v>
      </c>
      <c r="E126" s="206">
        <v>0.0</v>
      </c>
      <c r="F126" s="206">
        <v>0.0</v>
      </c>
      <c r="G126" s="206">
        <v>0.0</v>
      </c>
      <c r="H126" t="str">
        <f t="shared" si="1"/>
        <v>#DIV/0!</v>
      </c>
      <c r="I126" t="str">
        <f t="shared" si="2"/>
        <v>#DIV/0!</v>
      </c>
      <c r="J126" t="str">
        <f t="shared" si="3"/>
        <v>#DIV/0!</v>
      </c>
    </row>
    <row r="127">
      <c r="A127" s="206" t="s">
        <v>327</v>
      </c>
      <c r="B127" s="206">
        <v>2.0</v>
      </c>
      <c r="C127" s="206">
        <v>4.0</v>
      </c>
      <c r="D127" s="206">
        <v>1224.0</v>
      </c>
      <c r="E127" s="206">
        <v>84.0</v>
      </c>
      <c r="F127" s="206">
        <v>8.0</v>
      </c>
      <c r="G127" s="206">
        <v>10000.0</v>
      </c>
      <c r="H127">
        <f t="shared" si="1"/>
        <v>0.1224</v>
      </c>
      <c r="I127">
        <f t="shared" si="2"/>
        <v>0.0084</v>
      </c>
      <c r="J127">
        <f t="shared" si="3"/>
        <v>0.0008</v>
      </c>
    </row>
    <row r="128">
      <c r="A128" s="206" t="s">
        <v>727</v>
      </c>
      <c r="B128" s="206">
        <v>2.0</v>
      </c>
      <c r="C128" s="206">
        <v>4.0</v>
      </c>
      <c r="D128" s="206">
        <v>0.0</v>
      </c>
      <c r="E128" s="206">
        <v>0.0</v>
      </c>
      <c r="F128" s="206">
        <v>0.0</v>
      </c>
      <c r="G128" s="206">
        <v>0.0</v>
      </c>
      <c r="H128" t="str">
        <f t="shared" si="1"/>
        <v>#DIV/0!</v>
      </c>
      <c r="I128" t="str">
        <f t="shared" si="2"/>
        <v>#DIV/0!</v>
      </c>
      <c r="J128" t="str">
        <f t="shared" si="3"/>
        <v>#DIV/0!</v>
      </c>
    </row>
    <row r="129">
      <c r="A129" s="206" t="s">
        <v>335</v>
      </c>
      <c r="B129" s="206">
        <v>2.0</v>
      </c>
      <c r="C129" s="206">
        <v>4.0</v>
      </c>
      <c r="D129" s="206">
        <v>0.0</v>
      </c>
      <c r="E129" s="206">
        <v>0.0</v>
      </c>
      <c r="F129" s="206">
        <v>0.0</v>
      </c>
      <c r="G129" s="206">
        <v>0.0</v>
      </c>
      <c r="H129" t="str">
        <f t="shared" si="1"/>
        <v>#DIV/0!</v>
      </c>
      <c r="I129" t="str">
        <f t="shared" si="2"/>
        <v>#DIV/0!</v>
      </c>
      <c r="J129" t="str">
        <f t="shared" si="3"/>
        <v>#DIV/0!</v>
      </c>
    </row>
    <row r="130">
      <c r="A130" s="206" t="s">
        <v>326</v>
      </c>
      <c r="B130" s="206">
        <v>2.0</v>
      </c>
      <c r="C130" s="206">
        <v>4.0</v>
      </c>
      <c r="D130" s="206">
        <v>2694.0</v>
      </c>
      <c r="E130" s="206">
        <v>519.0</v>
      </c>
      <c r="F130" s="206">
        <v>73.0</v>
      </c>
      <c r="G130" s="206">
        <v>10000.0</v>
      </c>
      <c r="H130">
        <f t="shared" si="1"/>
        <v>0.2694</v>
      </c>
      <c r="I130">
        <f t="shared" si="2"/>
        <v>0.0519</v>
      </c>
      <c r="J130">
        <f t="shared" si="3"/>
        <v>0.0073</v>
      </c>
    </row>
    <row r="131">
      <c r="A131" s="206" t="s">
        <v>102</v>
      </c>
      <c r="B131" s="206">
        <v>2.0</v>
      </c>
      <c r="C131" s="206">
        <v>4.0</v>
      </c>
      <c r="D131" s="206">
        <v>0.0</v>
      </c>
      <c r="E131" s="206">
        <v>0.0</v>
      </c>
      <c r="F131" s="206">
        <v>0.0</v>
      </c>
      <c r="G131" s="206">
        <v>0.0</v>
      </c>
      <c r="H131" t="str">
        <f t="shared" si="1"/>
        <v>#DIV/0!</v>
      </c>
      <c r="I131" t="str">
        <f t="shared" si="2"/>
        <v>#DIV/0!</v>
      </c>
      <c r="J131" t="str">
        <f t="shared" si="3"/>
        <v>#DIV/0!</v>
      </c>
    </row>
    <row r="132">
      <c r="A132" s="206" t="s">
        <v>728</v>
      </c>
      <c r="B132" s="206">
        <v>2.0</v>
      </c>
      <c r="C132" s="206">
        <v>4.0</v>
      </c>
      <c r="D132" s="206">
        <v>0.0</v>
      </c>
      <c r="E132" s="206">
        <v>0.0</v>
      </c>
      <c r="F132" s="206">
        <v>0.0</v>
      </c>
      <c r="G132" s="206">
        <v>0.0</v>
      </c>
      <c r="H132" t="str">
        <f t="shared" si="1"/>
        <v>#DIV/0!</v>
      </c>
      <c r="I132" t="str">
        <f t="shared" si="2"/>
        <v>#DIV/0!</v>
      </c>
      <c r="J132" t="str">
        <f t="shared" si="3"/>
        <v>#DIV/0!</v>
      </c>
    </row>
    <row r="133">
      <c r="A133" s="206" t="s">
        <v>729</v>
      </c>
      <c r="B133" s="206">
        <v>2.0</v>
      </c>
      <c r="C133" s="206">
        <v>4.0</v>
      </c>
      <c r="D133" s="206">
        <v>0.0</v>
      </c>
      <c r="E133" s="206">
        <v>0.0</v>
      </c>
      <c r="F133" s="206">
        <v>0.0</v>
      </c>
      <c r="G133" s="206">
        <v>0.0</v>
      </c>
      <c r="H133" t="str">
        <f t="shared" si="1"/>
        <v>#DIV/0!</v>
      </c>
      <c r="I133" t="str">
        <f t="shared" si="2"/>
        <v>#DIV/0!</v>
      </c>
      <c r="J133" t="str">
        <f t="shared" si="3"/>
        <v>#DIV/0!</v>
      </c>
    </row>
    <row r="134">
      <c r="A134" s="206" t="s">
        <v>532</v>
      </c>
      <c r="B134" s="206">
        <v>2.0</v>
      </c>
      <c r="C134" s="206">
        <v>4.0</v>
      </c>
      <c r="D134" s="206">
        <v>0.0</v>
      </c>
      <c r="E134" s="206">
        <v>0.0</v>
      </c>
      <c r="F134" s="206">
        <v>0.0</v>
      </c>
      <c r="G134" s="206">
        <v>0.0</v>
      </c>
      <c r="H134" t="str">
        <f t="shared" si="1"/>
        <v>#DIV/0!</v>
      </c>
      <c r="I134" t="str">
        <f t="shared" si="2"/>
        <v>#DIV/0!</v>
      </c>
      <c r="J134" t="str">
        <f t="shared" si="3"/>
        <v>#DIV/0!</v>
      </c>
    </row>
    <row r="135">
      <c r="A135" s="206" t="s">
        <v>730</v>
      </c>
      <c r="B135" s="206">
        <v>2.0</v>
      </c>
      <c r="C135" s="206">
        <v>4.0</v>
      </c>
      <c r="D135" s="206">
        <v>0.0</v>
      </c>
      <c r="E135" s="206">
        <v>0.0</v>
      </c>
      <c r="F135" s="206">
        <v>0.0</v>
      </c>
      <c r="G135" s="206">
        <v>0.0</v>
      </c>
      <c r="H135" t="str">
        <f t="shared" si="1"/>
        <v>#DIV/0!</v>
      </c>
      <c r="I135" t="str">
        <f t="shared" si="2"/>
        <v>#DIV/0!</v>
      </c>
      <c r="J135" t="str">
        <f t="shared" si="3"/>
        <v>#DIV/0!</v>
      </c>
    </row>
    <row r="136">
      <c r="A136" s="206" t="s">
        <v>385</v>
      </c>
      <c r="B136" s="206">
        <v>2.0</v>
      </c>
      <c r="C136" s="206">
        <v>4.0</v>
      </c>
      <c r="D136" s="206">
        <v>0.0</v>
      </c>
      <c r="E136" s="206">
        <v>0.0</v>
      </c>
      <c r="F136" s="206">
        <v>0.0</v>
      </c>
      <c r="G136" s="206">
        <v>0.0</v>
      </c>
      <c r="H136" t="str">
        <f t="shared" si="1"/>
        <v>#DIV/0!</v>
      </c>
      <c r="I136" t="str">
        <f t="shared" si="2"/>
        <v>#DIV/0!</v>
      </c>
      <c r="J136" t="str">
        <f t="shared" si="3"/>
        <v>#DIV/0!</v>
      </c>
    </row>
    <row r="137">
      <c r="A137" s="206" t="s">
        <v>54</v>
      </c>
      <c r="B137" s="206">
        <v>2.0</v>
      </c>
      <c r="C137" s="206">
        <v>4.0</v>
      </c>
      <c r="D137" s="206">
        <v>7661.0</v>
      </c>
      <c r="E137" s="206">
        <v>4033.0</v>
      </c>
      <c r="F137" s="206">
        <v>1775.0</v>
      </c>
      <c r="G137" s="206">
        <v>10000.0</v>
      </c>
      <c r="H137">
        <f t="shared" si="1"/>
        <v>0.7661</v>
      </c>
      <c r="I137">
        <f t="shared" si="2"/>
        <v>0.4033</v>
      </c>
      <c r="J137">
        <f t="shared" si="3"/>
        <v>0.1775</v>
      </c>
    </row>
    <row r="138">
      <c r="A138" s="206" t="s">
        <v>320</v>
      </c>
      <c r="B138" s="206">
        <v>2.0</v>
      </c>
      <c r="C138" s="206">
        <v>4.0</v>
      </c>
      <c r="D138" s="206">
        <v>0.0</v>
      </c>
      <c r="E138" s="206">
        <v>0.0</v>
      </c>
      <c r="F138" s="206">
        <v>0.0</v>
      </c>
      <c r="G138" s="206">
        <v>0.0</v>
      </c>
      <c r="H138" t="str">
        <f t="shared" si="1"/>
        <v>#DIV/0!</v>
      </c>
      <c r="I138" t="str">
        <f t="shared" si="2"/>
        <v>#DIV/0!</v>
      </c>
      <c r="J138" t="str">
        <f t="shared" si="3"/>
        <v>#DIV/0!</v>
      </c>
    </row>
    <row r="139">
      <c r="A139" s="206" t="s">
        <v>731</v>
      </c>
      <c r="B139" s="206">
        <v>2.0</v>
      </c>
      <c r="C139" s="206">
        <v>4.0</v>
      </c>
      <c r="D139" s="206">
        <v>0.0</v>
      </c>
      <c r="E139" s="206">
        <v>0.0</v>
      </c>
      <c r="F139" s="206">
        <v>0.0</v>
      </c>
      <c r="G139" s="206">
        <v>0.0</v>
      </c>
      <c r="H139" t="str">
        <f t="shared" si="1"/>
        <v>#DIV/0!</v>
      </c>
      <c r="I139" t="str">
        <f t="shared" si="2"/>
        <v>#DIV/0!</v>
      </c>
      <c r="J139" t="str">
        <f t="shared" si="3"/>
        <v>#DIV/0!</v>
      </c>
    </row>
    <row r="140">
      <c r="A140" s="206" t="s">
        <v>732</v>
      </c>
      <c r="B140" s="206">
        <v>2.0</v>
      </c>
      <c r="C140" s="206">
        <v>4.0</v>
      </c>
      <c r="D140" s="206">
        <v>0.0</v>
      </c>
      <c r="E140" s="206">
        <v>0.0</v>
      </c>
      <c r="F140" s="206">
        <v>0.0</v>
      </c>
      <c r="G140" s="206">
        <v>0.0</v>
      </c>
      <c r="H140" t="str">
        <f t="shared" si="1"/>
        <v>#DIV/0!</v>
      </c>
      <c r="I140" t="str">
        <f t="shared" si="2"/>
        <v>#DIV/0!</v>
      </c>
      <c r="J140" t="str">
        <f t="shared" si="3"/>
        <v>#DIV/0!</v>
      </c>
    </row>
    <row r="141">
      <c r="A141" s="206" t="s">
        <v>84</v>
      </c>
      <c r="B141" s="206">
        <v>2.0</v>
      </c>
      <c r="C141" s="206">
        <v>4.0</v>
      </c>
      <c r="D141" s="206">
        <v>6739.0</v>
      </c>
      <c r="E141" s="206">
        <v>719.0</v>
      </c>
      <c r="F141" s="206">
        <v>125.0</v>
      </c>
      <c r="G141" s="206">
        <v>10000.0</v>
      </c>
      <c r="H141">
        <f t="shared" si="1"/>
        <v>0.6739</v>
      </c>
      <c r="I141">
        <f t="shared" si="2"/>
        <v>0.0719</v>
      </c>
      <c r="J141">
        <f t="shared" si="3"/>
        <v>0.0125</v>
      </c>
    </row>
    <row r="142">
      <c r="A142" s="206" t="s">
        <v>486</v>
      </c>
      <c r="B142" s="206">
        <v>2.0</v>
      </c>
      <c r="C142" s="206">
        <v>4.0</v>
      </c>
      <c r="D142" s="206">
        <v>0.0</v>
      </c>
      <c r="E142" s="206">
        <v>0.0</v>
      </c>
      <c r="F142" s="206">
        <v>0.0</v>
      </c>
      <c r="G142" s="206">
        <v>0.0</v>
      </c>
      <c r="H142" t="str">
        <f t="shared" si="1"/>
        <v>#DIV/0!</v>
      </c>
      <c r="I142" t="str">
        <f t="shared" si="2"/>
        <v>#DIV/0!</v>
      </c>
      <c r="J142" t="str">
        <f t="shared" si="3"/>
        <v>#DIV/0!</v>
      </c>
    </row>
    <row r="143">
      <c r="A143" s="206" t="s">
        <v>584</v>
      </c>
      <c r="B143" s="206">
        <v>2.0</v>
      </c>
      <c r="C143" s="206">
        <v>4.0</v>
      </c>
      <c r="D143" s="206">
        <v>0.0</v>
      </c>
      <c r="E143" s="206">
        <v>0.0</v>
      </c>
      <c r="F143" s="206">
        <v>0.0</v>
      </c>
      <c r="G143" s="206">
        <v>0.0</v>
      </c>
      <c r="H143" t="str">
        <f t="shared" si="1"/>
        <v>#DIV/0!</v>
      </c>
      <c r="I143" t="str">
        <f t="shared" si="2"/>
        <v>#DIV/0!</v>
      </c>
      <c r="J143" t="str">
        <f t="shared" si="3"/>
        <v>#DIV/0!</v>
      </c>
    </row>
    <row r="144">
      <c r="A144" s="206" t="s">
        <v>616</v>
      </c>
      <c r="B144" s="206">
        <v>2.0</v>
      </c>
      <c r="C144" s="206">
        <v>4.0</v>
      </c>
      <c r="D144" s="206">
        <v>0.0</v>
      </c>
      <c r="E144" s="206">
        <v>0.0</v>
      </c>
      <c r="F144" s="206">
        <v>0.0</v>
      </c>
      <c r="G144" s="206">
        <v>0.0</v>
      </c>
      <c r="H144" t="str">
        <f t="shared" si="1"/>
        <v>#DIV/0!</v>
      </c>
      <c r="I144" t="str">
        <f t="shared" si="2"/>
        <v>#DIV/0!</v>
      </c>
      <c r="J144" t="str">
        <f t="shared" si="3"/>
        <v>#DIV/0!</v>
      </c>
    </row>
    <row r="145">
      <c r="A145" s="206" t="s">
        <v>540</v>
      </c>
      <c r="B145" s="206">
        <v>2.0</v>
      </c>
      <c r="C145" s="206">
        <v>4.0</v>
      </c>
      <c r="D145" s="206">
        <v>0.0</v>
      </c>
      <c r="E145" s="206">
        <v>0.0</v>
      </c>
      <c r="F145" s="206">
        <v>0.0</v>
      </c>
      <c r="G145" s="206">
        <v>0.0</v>
      </c>
      <c r="H145" t="str">
        <f t="shared" si="1"/>
        <v>#DIV/0!</v>
      </c>
      <c r="I145" t="str">
        <f t="shared" si="2"/>
        <v>#DIV/0!</v>
      </c>
      <c r="J145" t="str">
        <f t="shared" si="3"/>
        <v>#DIV/0!</v>
      </c>
    </row>
    <row r="146">
      <c r="A146" s="206" t="s">
        <v>63</v>
      </c>
      <c r="B146" s="206">
        <v>2.0</v>
      </c>
      <c r="C146" s="206">
        <v>4.0</v>
      </c>
      <c r="D146" s="206">
        <v>929.0</v>
      </c>
      <c r="E146" s="206">
        <v>16.0</v>
      </c>
      <c r="F146" s="206">
        <v>1.0</v>
      </c>
      <c r="G146" s="206">
        <v>10000.0</v>
      </c>
      <c r="H146">
        <f t="shared" si="1"/>
        <v>0.0929</v>
      </c>
      <c r="I146">
        <f t="shared" si="2"/>
        <v>0.0016</v>
      </c>
      <c r="J146">
        <f t="shared" si="3"/>
        <v>0.0001</v>
      </c>
    </row>
    <row r="147">
      <c r="A147" s="206" t="s">
        <v>34</v>
      </c>
      <c r="B147" s="206">
        <v>2.0</v>
      </c>
      <c r="C147" s="206">
        <v>4.0</v>
      </c>
      <c r="D147" s="206">
        <v>0.0</v>
      </c>
      <c r="E147" s="206">
        <v>0.0</v>
      </c>
      <c r="F147" s="206">
        <v>0.0</v>
      </c>
      <c r="G147" s="206">
        <v>0.0</v>
      </c>
      <c r="H147" t="str">
        <f t="shared" si="1"/>
        <v>#DIV/0!</v>
      </c>
      <c r="I147" t="str">
        <f t="shared" si="2"/>
        <v>#DIV/0!</v>
      </c>
      <c r="J147" t="str">
        <f t="shared" si="3"/>
        <v>#DIV/0!</v>
      </c>
    </row>
    <row r="148">
      <c r="A148" s="206" t="s">
        <v>733</v>
      </c>
      <c r="B148" s="206">
        <v>2.0</v>
      </c>
      <c r="C148" s="206">
        <v>4.0</v>
      </c>
      <c r="D148" s="206">
        <v>0.0</v>
      </c>
      <c r="E148" s="206">
        <v>0.0</v>
      </c>
      <c r="F148" s="206">
        <v>0.0</v>
      </c>
      <c r="G148" s="206">
        <v>0.0</v>
      </c>
      <c r="H148" t="str">
        <f t="shared" si="1"/>
        <v>#DIV/0!</v>
      </c>
      <c r="I148" t="str">
        <f t="shared" si="2"/>
        <v>#DIV/0!</v>
      </c>
      <c r="J148" t="str">
        <f t="shared" si="3"/>
        <v>#DIV/0!</v>
      </c>
    </row>
    <row r="149">
      <c r="A149" s="206" t="s">
        <v>734</v>
      </c>
      <c r="B149" s="206">
        <v>2.0</v>
      </c>
      <c r="C149" s="206">
        <v>4.0</v>
      </c>
      <c r="D149" s="206">
        <v>0.0</v>
      </c>
      <c r="E149" s="206">
        <v>0.0</v>
      </c>
      <c r="F149" s="206">
        <v>0.0</v>
      </c>
      <c r="G149" s="206">
        <v>0.0</v>
      </c>
      <c r="H149" t="str">
        <f t="shared" si="1"/>
        <v>#DIV/0!</v>
      </c>
      <c r="I149" t="str">
        <f t="shared" si="2"/>
        <v>#DIV/0!</v>
      </c>
      <c r="J149" t="str">
        <f t="shared" si="3"/>
        <v>#DIV/0!</v>
      </c>
    </row>
    <row r="150">
      <c r="A150" s="206" t="s">
        <v>353</v>
      </c>
      <c r="B150" s="206">
        <v>2.0</v>
      </c>
      <c r="C150" s="206">
        <v>4.0</v>
      </c>
      <c r="D150" s="206">
        <v>0.0</v>
      </c>
      <c r="E150" s="206">
        <v>0.0</v>
      </c>
      <c r="F150" s="206">
        <v>0.0</v>
      </c>
      <c r="G150" s="206">
        <v>0.0</v>
      </c>
      <c r="H150" t="str">
        <f t="shared" si="1"/>
        <v>#DIV/0!</v>
      </c>
      <c r="I150" t="str">
        <f t="shared" si="2"/>
        <v>#DIV/0!</v>
      </c>
      <c r="J150" t="str">
        <f t="shared" si="3"/>
        <v>#DIV/0!</v>
      </c>
    </row>
    <row r="151">
      <c r="A151" s="206" t="s">
        <v>735</v>
      </c>
      <c r="B151" s="206">
        <v>2.0</v>
      </c>
      <c r="C151" s="206">
        <v>4.0</v>
      </c>
      <c r="D151" s="206">
        <v>0.0</v>
      </c>
      <c r="E151" s="206">
        <v>0.0</v>
      </c>
      <c r="F151" s="206">
        <v>0.0</v>
      </c>
      <c r="G151" s="206">
        <v>0.0</v>
      </c>
      <c r="H151" t="str">
        <f t="shared" si="1"/>
        <v>#DIV/0!</v>
      </c>
      <c r="I151" t="str">
        <f t="shared" si="2"/>
        <v>#DIV/0!</v>
      </c>
      <c r="J151" t="str">
        <f t="shared" si="3"/>
        <v>#DIV/0!</v>
      </c>
    </row>
    <row r="152">
      <c r="A152" s="206" t="s">
        <v>641</v>
      </c>
      <c r="B152" s="206">
        <v>2.0</v>
      </c>
      <c r="C152" s="206">
        <v>4.0</v>
      </c>
      <c r="D152" s="206">
        <v>0.0</v>
      </c>
      <c r="E152" s="206">
        <v>0.0</v>
      </c>
      <c r="F152" s="206">
        <v>0.0</v>
      </c>
      <c r="G152" s="206">
        <v>0.0</v>
      </c>
      <c r="H152" t="str">
        <f t="shared" si="1"/>
        <v>#DIV/0!</v>
      </c>
      <c r="I152" t="str">
        <f t="shared" si="2"/>
        <v>#DIV/0!</v>
      </c>
      <c r="J152" t="str">
        <f t="shared" si="3"/>
        <v>#DIV/0!</v>
      </c>
    </row>
    <row r="153">
      <c r="A153" s="206" t="s">
        <v>22</v>
      </c>
      <c r="B153" s="206">
        <v>2.0</v>
      </c>
      <c r="C153" s="206">
        <v>4.0</v>
      </c>
      <c r="D153" s="206">
        <v>4725.0</v>
      </c>
      <c r="E153" s="206">
        <v>1584.0</v>
      </c>
      <c r="F153" s="206">
        <v>350.0</v>
      </c>
      <c r="G153" s="206">
        <v>10000.0</v>
      </c>
      <c r="H153">
        <f t="shared" si="1"/>
        <v>0.4725</v>
      </c>
      <c r="I153">
        <f t="shared" si="2"/>
        <v>0.1584</v>
      </c>
      <c r="J153">
        <f t="shared" si="3"/>
        <v>0.035</v>
      </c>
    </row>
    <row r="154">
      <c r="A154" s="206" t="s">
        <v>550</v>
      </c>
      <c r="B154" s="206">
        <v>2.0</v>
      </c>
      <c r="C154" s="206">
        <v>4.0</v>
      </c>
      <c r="D154" s="206">
        <v>0.0</v>
      </c>
      <c r="E154" s="206">
        <v>0.0</v>
      </c>
      <c r="F154" s="206">
        <v>0.0</v>
      </c>
      <c r="G154" s="206">
        <v>0.0</v>
      </c>
      <c r="H154" t="str">
        <f t="shared" si="1"/>
        <v>#DIV/0!</v>
      </c>
      <c r="I154" t="str">
        <f t="shared" si="2"/>
        <v>#DIV/0!</v>
      </c>
      <c r="J154" t="str">
        <f t="shared" si="3"/>
        <v>#DIV/0!</v>
      </c>
    </row>
    <row r="155">
      <c r="A155" s="206" t="s">
        <v>736</v>
      </c>
      <c r="B155" s="206">
        <v>2.0</v>
      </c>
      <c r="C155" s="206">
        <v>4.0</v>
      </c>
      <c r="D155" s="206">
        <v>0.0</v>
      </c>
      <c r="E155" s="206">
        <v>0.0</v>
      </c>
      <c r="F155" s="206">
        <v>0.0</v>
      </c>
      <c r="G155" s="206">
        <v>0.0</v>
      </c>
      <c r="H155" t="str">
        <f t="shared" si="1"/>
        <v>#DIV/0!</v>
      </c>
      <c r="I155" t="str">
        <f t="shared" si="2"/>
        <v>#DIV/0!</v>
      </c>
      <c r="J155" t="str">
        <f t="shared" si="3"/>
        <v>#DIV/0!</v>
      </c>
    </row>
    <row r="156">
      <c r="A156" s="206" t="s">
        <v>548</v>
      </c>
      <c r="B156" s="206">
        <v>2.0</v>
      </c>
      <c r="C156" s="206">
        <v>4.0</v>
      </c>
      <c r="D156" s="206">
        <v>0.0</v>
      </c>
      <c r="E156" s="206">
        <v>0.0</v>
      </c>
      <c r="F156" s="206">
        <v>0.0</v>
      </c>
      <c r="G156" s="206">
        <v>0.0</v>
      </c>
      <c r="H156" t="str">
        <f t="shared" si="1"/>
        <v>#DIV/0!</v>
      </c>
      <c r="I156" t="str">
        <f t="shared" si="2"/>
        <v>#DIV/0!</v>
      </c>
      <c r="J156" t="str">
        <f t="shared" si="3"/>
        <v>#DIV/0!</v>
      </c>
    </row>
    <row r="157">
      <c r="A157" s="206" t="s">
        <v>359</v>
      </c>
      <c r="B157" s="206">
        <v>2.0</v>
      </c>
      <c r="C157" s="206">
        <v>4.0</v>
      </c>
      <c r="D157" s="206">
        <v>930.0</v>
      </c>
      <c r="E157" s="206">
        <v>178.0</v>
      </c>
      <c r="F157" s="206">
        <v>9.0</v>
      </c>
      <c r="G157" s="206">
        <v>10000.0</v>
      </c>
      <c r="H157">
        <f t="shared" si="1"/>
        <v>0.093</v>
      </c>
      <c r="I157">
        <f t="shared" si="2"/>
        <v>0.0178</v>
      </c>
      <c r="J157">
        <f t="shared" si="3"/>
        <v>0.0009</v>
      </c>
    </row>
    <row r="158">
      <c r="A158" s="206" t="s">
        <v>606</v>
      </c>
      <c r="B158" s="206">
        <v>2.0</v>
      </c>
      <c r="C158" s="206">
        <v>4.0</v>
      </c>
      <c r="D158" s="206">
        <v>0.0</v>
      </c>
      <c r="E158" s="206">
        <v>0.0</v>
      </c>
      <c r="F158" s="206">
        <v>0.0</v>
      </c>
      <c r="G158" s="206">
        <v>0.0</v>
      </c>
      <c r="H158" t="str">
        <f t="shared" si="1"/>
        <v>#DIV/0!</v>
      </c>
      <c r="I158" t="str">
        <f t="shared" si="2"/>
        <v>#DIV/0!</v>
      </c>
      <c r="J158" t="str">
        <f t="shared" si="3"/>
        <v>#DIV/0!</v>
      </c>
    </row>
    <row r="159">
      <c r="A159" s="206" t="s">
        <v>530</v>
      </c>
      <c r="B159" s="206">
        <v>2.0</v>
      </c>
      <c r="C159" s="206">
        <v>4.0</v>
      </c>
      <c r="D159" s="206">
        <v>0.0</v>
      </c>
      <c r="E159" s="206">
        <v>0.0</v>
      </c>
      <c r="F159" s="206">
        <v>0.0</v>
      </c>
      <c r="G159" s="206">
        <v>0.0</v>
      </c>
      <c r="H159" t="str">
        <f t="shared" si="1"/>
        <v>#DIV/0!</v>
      </c>
      <c r="I159" t="str">
        <f t="shared" si="2"/>
        <v>#DIV/0!</v>
      </c>
      <c r="J159" t="str">
        <f t="shared" si="3"/>
        <v>#DIV/0!</v>
      </c>
    </row>
    <row r="160">
      <c r="A160" s="206" t="s">
        <v>650</v>
      </c>
      <c r="B160" s="206">
        <v>2.0</v>
      </c>
      <c r="C160" s="206">
        <v>4.0</v>
      </c>
      <c r="D160" s="206">
        <v>0.0</v>
      </c>
      <c r="E160" s="206">
        <v>0.0</v>
      </c>
      <c r="F160" s="206">
        <v>0.0</v>
      </c>
      <c r="G160" s="206">
        <v>0.0</v>
      </c>
      <c r="H160" t="str">
        <f t="shared" si="1"/>
        <v>#DIV/0!</v>
      </c>
      <c r="I160" t="str">
        <f t="shared" si="2"/>
        <v>#DIV/0!</v>
      </c>
      <c r="J160" t="str">
        <f t="shared" si="3"/>
        <v>#DIV/0!</v>
      </c>
    </row>
    <row r="161">
      <c r="A161" s="206" t="s">
        <v>35</v>
      </c>
      <c r="B161" s="206">
        <v>2.0</v>
      </c>
      <c r="C161" s="206">
        <v>4.0</v>
      </c>
      <c r="D161" s="206">
        <v>1150.0</v>
      </c>
      <c r="E161" s="206">
        <v>246.0</v>
      </c>
      <c r="F161" s="206">
        <v>33.0</v>
      </c>
      <c r="G161" s="206">
        <v>10000.0</v>
      </c>
      <c r="H161">
        <f t="shared" si="1"/>
        <v>0.115</v>
      </c>
      <c r="I161">
        <f t="shared" si="2"/>
        <v>0.0246</v>
      </c>
      <c r="J161">
        <f t="shared" si="3"/>
        <v>0.0033</v>
      </c>
    </row>
    <row r="162">
      <c r="A162" s="206" t="s">
        <v>487</v>
      </c>
      <c r="B162" s="206">
        <v>2.0</v>
      </c>
      <c r="C162" s="206">
        <v>4.0</v>
      </c>
      <c r="D162" s="206">
        <v>0.0</v>
      </c>
      <c r="E162" s="206">
        <v>0.0</v>
      </c>
      <c r="F162" s="206">
        <v>0.0</v>
      </c>
      <c r="G162" s="206">
        <v>0.0</v>
      </c>
      <c r="H162" t="str">
        <f t="shared" si="1"/>
        <v>#DIV/0!</v>
      </c>
      <c r="I162" t="str">
        <f t="shared" si="2"/>
        <v>#DIV/0!</v>
      </c>
      <c r="J162" t="str">
        <f t="shared" si="3"/>
        <v>#DIV/0!</v>
      </c>
    </row>
    <row r="163">
      <c r="A163" s="206" t="s">
        <v>48</v>
      </c>
      <c r="B163" s="206">
        <v>2.0</v>
      </c>
      <c r="C163" s="206">
        <v>4.0</v>
      </c>
      <c r="D163" s="206">
        <v>6170.0</v>
      </c>
      <c r="E163" s="206">
        <v>1984.0</v>
      </c>
      <c r="F163" s="206">
        <v>349.0</v>
      </c>
      <c r="G163" s="206">
        <v>10000.0</v>
      </c>
      <c r="H163">
        <f t="shared" si="1"/>
        <v>0.617</v>
      </c>
      <c r="I163">
        <f t="shared" si="2"/>
        <v>0.1984</v>
      </c>
      <c r="J163">
        <f t="shared" si="3"/>
        <v>0.0349</v>
      </c>
    </row>
    <row r="164">
      <c r="A164" s="206" t="s">
        <v>451</v>
      </c>
      <c r="B164" s="206">
        <v>2.0</v>
      </c>
      <c r="C164" s="206">
        <v>4.0</v>
      </c>
      <c r="D164" s="206">
        <v>0.0</v>
      </c>
      <c r="E164" s="206">
        <v>0.0</v>
      </c>
      <c r="F164" s="206">
        <v>0.0</v>
      </c>
      <c r="G164" s="206">
        <v>0.0</v>
      </c>
      <c r="H164" t="str">
        <f t="shared" si="1"/>
        <v>#DIV/0!</v>
      </c>
      <c r="I164" t="str">
        <f t="shared" si="2"/>
        <v>#DIV/0!</v>
      </c>
      <c r="J164" t="str">
        <f t="shared" si="3"/>
        <v>#DIV/0!</v>
      </c>
    </row>
    <row r="165">
      <c r="A165" s="206" t="s">
        <v>737</v>
      </c>
      <c r="B165" s="206">
        <v>2.0</v>
      </c>
      <c r="C165" s="206">
        <v>4.0</v>
      </c>
      <c r="D165" s="206">
        <v>0.0</v>
      </c>
      <c r="E165" s="206">
        <v>0.0</v>
      </c>
      <c r="F165" s="206">
        <v>0.0</v>
      </c>
      <c r="G165" s="206">
        <v>0.0</v>
      </c>
      <c r="H165" t="str">
        <f t="shared" si="1"/>
        <v>#DIV/0!</v>
      </c>
      <c r="I165" t="str">
        <f t="shared" si="2"/>
        <v>#DIV/0!</v>
      </c>
      <c r="J165" t="str">
        <f t="shared" si="3"/>
        <v>#DIV/0!</v>
      </c>
    </row>
    <row r="166">
      <c r="A166" s="206" t="s">
        <v>738</v>
      </c>
      <c r="B166" s="206">
        <v>2.0</v>
      </c>
      <c r="C166" s="206">
        <v>4.0</v>
      </c>
      <c r="D166" s="206">
        <v>0.0</v>
      </c>
      <c r="E166" s="206">
        <v>0.0</v>
      </c>
      <c r="F166" s="206">
        <v>0.0</v>
      </c>
      <c r="G166" s="206">
        <v>0.0</v>
      </c>
      <c r="H166" t="str">
        <f t="shared" si="1"/>
        <v>#DIV/0!</v>
      </c>
      <c r="I166" t="str">
        <f t="shared" si="2"/>
        <v>#DIV/0!</v>
      </c>
      <c r="J166" t="str">
        <f t="shared" si="3"/>
        <v>#DIV/0!</v>
      </c>
    </row>
    <row r="167">
      <c r="A167" s="206" t="s">
        <v>739</v>
      </c>
      <c r="B167" s="206">
        <v>2.0</v>
      </c>
      <c r="C167" s="206">
        <v>4.0</v>
      </c>
      <c r="D167" s="206">
        <v>0.0</v>
      </c>
      <c r="E167" s="206">
        <v>0.0</v>
      </c>
      <c r="F167" s="206">
        <v>0.0</v>
      </c>
      <c r="G167" s="206">
        <v>0.0</v>
      </c>
      <c r="H167" t="str">
        <f t="shared" si="1"/>
        <v>#DIV/0!</v>
      </c>
      <c r="I167" t="str">
        <f t="shared" si="2"/>
        <v>#DIV/0!</v>
      </c>
      <c r="J167" t="str">
        <f t="shared" si="3"/>
        <v>#DIV/0!</v>
      </c>
    </row>
    <row r="168">
      <c r="A168" s="206" t="s">
        <v>46</v>
      </c>
      <c r="B168" s="206">
        <v>2.0</v>
      </c>
      <c r="C168" s="206">
        <v>4.0</v>
      </c>
      <c r="D168" s="206">
        <v>0.0</v>
      </c>
      <c r="E168" s="206">
        <v>0.0</v>
      </c>
      <c r="F168" s="206">
        <v>0.0</v>
      </c>
      <c r="G168" s="206">
        <v>0.0</v>
      </c>
      <c r="H168" t="str">
        <f t="shared" si="1"/>
        <v>#DIV/0!</v>
      </c>
      <c r="I168" t="str">
        <f t="shared" si="2"/>
        <v>#DIV/0!</v>
      </c>
      <c r="J168" t="str">
        <f t="shared" si="3"/>
        <v>#DIV/0!</v>
      </c>
    </row>
    <row r="169">
      <c r="A169" s="206" t="s">
        <v>421</v>
      </c>
      <c r="B169" s="206">
        <v>2.0</v>
      </c>
      <c r="C169" s="206">
        <v>4.0</v>
      </c>
      <c r="D169" s="206">
        <v>0.0</v>
      </c>
      <c r="E169" s="206">
        <v>0.0</v>
      </c>
      <c r="F169" s="206">
        <v>0.0</v>
      </c>
      <c r="G169" s="206">
        <v>0.0</v>
      </c>
      <c r="H169" t="str">
        <f t="shared" si="1"/>
        <v>#DIV/0!</v>
      </c>
      <c r="I169" t="str">
        <f t="shared" si="2"/>
        <v>#DIV/0!</v>
      </c>
      <c r="J169" t="str">
        <f t="shared" si="3"/>
        <v>#DIV/0!</v>
      </c>
    </row>
    <row r="170">
      <c r="A170" s="206" t="s">
        <v>740</v>
      </c>
      <c r="B170" s="206">
        <v>2.0</v>
      </c>
      <c r="C170" s="206">
        <v>4.0</v>
      </c>
      <c r="D170" s="206">
        <v>0.0</v>
      </c>
      <c r="E170" s="206">
        <v>0.0</v>
      </c>
      <c r="F170" s="206">
        <v>0.0</v>
      </c>
      <c r="G170" s="206">
        <v>0.0</v>
      </c>
      <c r="H170" t="str">
        <f t="shared" si="1"/>
        <v>#DIV/0!</v>
      </c>
      <c r="I170" t="str">
        <f t="shared" si="2"/>
        <v>#DIV/0!</v>
      </c>
      <c r="J170" t="str">
        <f t="shared" si="3"/>
        <v>#DIV/0!</v>
      </c>
    </row>
    <row r="171">
      <c r="A171" s="206" t="s">
        <v>741</v>
      </c>
      <c r="B171" s="206">
        <v>2.0</v>
      </c>
      <c r="C171" s="206">
        <v>4.0</v>
      </c>
      <c r="D171" s="206">
        <v>0.0</v>
      </c>
      <c r="E171" s="206">
        <v>0.0</v>
      </c>
      <c r="F171" s="206">
        <v>0.0</v>
      </c>
      <c r="G171" s="206">
        <v>0.0</v>
      </c>
      <c r="H171" t="str">
        <f t="shared" si="1"/>
        <v>#DIV/0!</v>
      </c>
      <c r="I171" t="str">
        <f t="shared" si="2"/>
        <v>#DIV/0!</v>
      </c>
      <c r="J171" t="str">
        <f t="shared" si="3"/>
        <v>#DIV/0!</v>
      </c>
    </row>
    <row r="172">
      <c r="A172" s="206" t="s">
        <v>24</v>
      </c>
      <c r="B172" s="206">
        <v>2.0</v>
      </c>
      <c r="C172" s="206">
        <v>4.0</v>
      </c>
      <c r="D172" s="206">
        <v>3702.0</v>
      </c>
      <c r="E172" s="206">
        <v>509.0</v>
      </c>
      <c r="F172" s="206">
        <v>60.0</v>
      </c>
      <c r="G172" s="206">
        <v>10000.0</v>
      </c>
      <c r="H172">
        <f t="shared" si="1"/>
        <v>0.3702</v>
      </c>
      <c r="I172">
        <f t="shared" si="2"/>
        <v>0.0509</v>
      </c>
      <c r="J172">
        <f t="shared" si="3"/>
        <v>0.006</v>
      </c>
    </row>
    <row r="173">
      <c r="A173" s="206" t="s">
        <v>322</v>
      </c>
      <c r="B173" s="206">
        <v>2.0</v>
      </c>
      <c r="C173" s="206">
        <v>4.0</v>
      </c>
      <c r="D173" s="206">
        <v>7219.0</v>
      </c>
      <c r="E173" s="206">
        <v>2834.0</v>
      </c>
      <c r="F173" s="206">
        <v>679.0</v>
      </c>
      <c r="G173" s="206">
        <v>10000.0</v>
      </c>
      <c r="H173">
        <f t="shared" si="1"/>
        <v>0.7219</v>
      </c>
      <c r="I173">
        <f t="shared" si="2"/>
        <v>0.2834</v>
      </c>
      <c r="J173">
        <f t="shared" si="3"/>
        <v>0.0679</v>
      </c>
    </row>
    <row r="174">
      <c r="A174" s="206" t="s">
        <v>742</v>
      </c>
      <c r="B174" s="206">
        <v>2.0</v>
      </c>
      <c r="C174" s="206">
        <v>4.0</v>
      </c>
      <c r="D174" s="206">
        <v>0.0</v>
      </c>
      <c r="E174" s="206">
        <v>0.0</v>
      </c>
      <c r="F174" s="206">
        <v>0.0</v>
      </c>
      <c r="G174" s="206">
        <v>0.0</v>
      </c>
      <c r="H174" t="str">
        <f t="shared" si="1"/>
        <v>#DIV/0!</v>
      </c>
      <c r="I174" t="str">
        <f t="shared" si="2"/>
        <v>#DIV/0!</v>
      </c>
      <c r="J174" t="str">
        <f t="shared" si="3"/>
        <v>#DIV/0!</v>
      </c>
    </row>
    <row r="175">
      <c r="A175" s="206" t="s">
        <v>662</v>
      </c>
      <c r="B175" s="206">
        <v>2.0</v>
      </c>
      <c r="C175" s="206">
        <v>4.0</v>
      </c>
      <c r="D175" s="206">
        <v>0.0</v>
      </c>
      <c r="E175" s="206">
        <v>0.0</v>
      </c>
      <c r="F175" s="206">
        <v>0.0</v>
      </c>
      <c r="G175" s="206">
        <v>0.0</v>
      </c>
      <c r="H175" t="str">
        <f t="shared" si="1"/>
        <v>#DIV/0!</v>
      </c>
      <c r="I175" t="str">
        <f t="shared" si="2"/>
        <v>#DIV/0!</v>
      </c>
      <c r="J175" t="str">
        <f t="shared" si="3"/>
        <v>#DIV/0!</v>
      </c>
    </row>
    <row r="176">
      <c r="A176" s="206" t="s">
        <v>31</v>
      </c>
      <c r="B176" s="206">
        <v>2.0</v>
      </c>
      <c r="C176" s="206">
        <v>4.0</v>
      </c>
      <c r="D176" s="206">
        <v>0.0</v>
      </c>
      <c r="E176" s="206">
        <v>0.0</v>
      </c>
      <c r="F176" s="206">
        <v>0.0</v>
      </c>
      <c r="G176" s="206">
        <v>0.0</v>
      </c>
      <c r="H176" t="str">
        <f t="shared" si="1"/>
        <v>#DIV/0!</v>
      </c>
      <c r="I176" t="str">
        <f t="shared" si="2"/>
        <v>#DIV/0!</v>
      </c>
      <c r="J176" t="str">
        <f t="shared" si="3"/>
        <v>#DIV/0!</v>
      </c>
    </row>
    <row r="177">
      <c r="A177" s="206" t="s">
        <v>342</v>
      </c>
      <c r="B177" s="206">
        <v>2.0</v>
      </c>
      <c r="C177" s="206">
        <v>4.0</v>
      </c>
      <c r="D177" s="206">
        <v>0.0</v>
      </c>
      <c r="E177" s="206">
        <v>0.0</v>
      </c>
      <c r="F177" s="206">
        <v>0.0</v>
      </c>
      <c r="G177" s="206">
        <v>0.0</v>
      </c>
      <c r="H177" t="str">
        <f t="shared" si="1"/>
        <v>#DIV/0!</v>
      </c>
      <c r="I177" t="str">
        <f t="shared" si="2"/>
        <v>#DIV/0!</v>
      </c>
      <c r="J177" t="str">
        <f t="shared" si="3"/>
        <v>#DIV/0!</v>
      </c>
    </row>
    <row r="178">
      <c r="A178" s="206" t="s">
        <v>743</v>
      </c>
      <c r="B178" s="206">
        <v>2.0</v>
      </c>
      <c r="C178" s="206">
        <v>4.0</v>
      </c>
      <c r="D178" s="206">
        <v>0.0</v>
      </c>
      <c r="E178" s="206">
        <v>0.0</v>
      </c>
      <c r="F178" s="206">
        <v>0.0</v>
      </c>
      <c r="G178" s="206">
        <v>0.0</v>
      </c>
      <c r="H178" t="str">
        <f t="shared" si="1"/>
        <v>#DIV/0!</v>
      </c>
      <c r="I178" t="str">
        <f t="shared" si="2"/>
        <v>#DIV/0!</v>
      </c>
      <c r="J178" t="str">
        <f t="shared" si="3"/>
        <v>#DIV/0!</v>
      </c>
    </row>
    <row r="179">
      <c r="A179" s="206" t="s">
        <v>50</v>
      </c>
      <c r="B179" s="206">
        <v>2.0</v>
      </c>
      <c r="C179" s="206">
        <v>4.0</v>
      </c>
      <c r="D179" s="206">
        <v>0.0</v>
      </c>
      <c r="E179" s="206">
        <v>0.0</v>
      </c>
      <c r="F179" s="206">
        <v>0.0</v>
      </c>
      <c r="G179" s="206">
        <v>0.0</v>
      </c>
      <c r="H179" t="str">
        <f t="shared" si="1"/>
        <v>#DIV/0!</v>
      </c>
      <c r="I179" t="str">
        <f t="shared" si="2"/>
        <v>#DIV/0!</v>
      </c>
      <c r="J179" t="str">
        <f t="shared" si="3"/>
        <v>#DIV/0!</v>
      </c>
    </row>
    <row r="180">
      <c r="A180" s="206" t="s">
        <v>744</v>
      </c>
      <c r="B180" s="206">
        <v>2.0</v>
      </c>
      <c r="C180" s="206">
        <v>4.0</v>
      </c>
      <c r="D180" s="206">
        <v>0.0</v>
      </c>
      <c r="E180" s="206">
        <v>0.0</v>
      </c>
      <c r="F180" s="206">
        <v>0.0</v>
      </c>
      <c r="G180" s="206">
        <v>0.0</v>
      </c>
      <c r="H180" t="str">
        <f t="shared" si="1"/>
        <v>#DIV/0!</v>
      </c>
      <c r="I180" t="str">
        <f t="shared" si="2"/>
        <v>#DIV/0!</v>
      </c>
      <c r="J180" t="str">
        <f t="shared" si="3"/>
        <v>#DIV/0!</v>
      </c>
    </row>
    <row r="181">
      <c r="A181" s="206" t="s">
        <v>745</v>
      </c>
      <c r="B181" s="206">
        <v>2.0</v>
      </c>
      <c r="C181" s="206">
        <v>4.0</v>
      </c>
      <c r="D181" s="206">
        <v>0.0</v>
      </c>
      <c r="E181" s="206">
        <v>0.0</v>
      </c>
      <c r="F181" s="206">
        <v>0.0</v>
      </c>
      <c r="G181" s="206">
        <v>0.0</v>
      </c>
      <c r="H181" t="str">
        <f t="shared" si="1"/>
        <v>#DIV/0!</v>
      </c>
      <c r="I181" t="str">
        <f t="shared" si="2"/>
        <v>#DIV/0!</v>
      </c>
      <c r="J181" t="str">
        <f t="shared" si="3"/>
        <v>#DIV/0!</v>
      </c>
    </row>
    <row r="182">
      <c r="A182" s="206" t="s">
        <v>555</v>
      </c>
      <c r="B182" s="206">
        <v>2.0</v>
      </c>
      <c r="C182" s="206">
        <v>4.0</v>
      </c>
      <c r="D182" s="206">
        <v>0.0</v>
      </c>
      <c r="E182" s="206">
        <v>0.0</v>
      </c>
      <c r="F182" s="206">
        <v>0.0</v>
      </c>
      <c r="G182" s="206">
        <v>0.0</v>
      </c>
      <c r="H182" t="str">
        <f t="shared" si="1"/>
        <v>#DIV/0!</v>
      </c>
      <c r="I182" t="str">
        <f t="shared" si="2"/>
        <v>#DIV/0!</v>
      </c>
      <c r="J182" t="str">
        <f t="shared" si="3"/>
        <v>#DIV/0!</v>
      </c>
    </row>
    <row r="183">
      <c r="A183" s="206" t="s">
        <v>69</v>
      </c>
      <c r="B183" s="206">
        <v>2.0</v>
      </c>
      <c r="C183" s="206">
        <v>4.0</v>
      </c>
      <c r="D183" s="206">
        <v>0.0</v>
      </c>
      <c r="E183" s="206">
        <v>0.0</v>
      </c>
      <c r="F183" s="206">
        <v>0.0</v>
      </c>
      <c r="G183" s="206">
        <v>0.0</v>
      </c>
      <c r="H183" t="str">
        <f t="shared" si="1"/>
        <v>#DIV/0!</v>
      </c>
      <c r="I183" t="str">
        <f t="shared" si="2"/>
        <v>#DIV/0!</v>
      </c>
      <c r="J183" t="str">
        <f t="shared" si="3"/>
        <v>#DIV/0!</v>
      </c>
    </row>
    <row r="184">
      <c r="A184" s="206" t="s">
        <v>746</v>
      </c>
      <c r="B184" s="206">
        <v>2.0</v>
      </c>
      <c r="C184" s="206">
        <v>4.0</v>
      </c>
      <c r="D184" s="206">
        <v>0.0</v>
      </c>
      <c r="E184" s="206">
        <v>0.0</v>
      </c>
      <c r="F184" s="206">
        <v>0.0</v>
      </c>
      <c r="G184" s="206">
        <v>0.0</v>
      </c>
      <c r="H184" t="str">
        <f t="shared" si="1"/>
        <v>#DIV/0!</v>
      </c>
      <c r="I184" t="str">
        <f t="shared" si="2"/>
        <v>#DIV/0!</v>
      </c>
      <c r="J184" t="str">
        <f t="shared" si="3"/>
        <v>#DIV/0!</v>
      </c>
    </row>
    <row r="185">
      <c r="A185" s="206" t="s">
        <v>747</v>
      </c>
      <c r="B185" s="206">
        <v>2.0</v>
      </c>
      <c r="C185" s="206">
        <v>4.0</v>
      </c>
      <c r="D185" s="206">
        <v>0.0</v>
      </c>
      <c r="E185" s="206">
        <v>0.0</v>
      </c>
      <c r="F185" s="206">
        <v>0.0</v>
      </c>
      <c r="G185" s="206">
        <v>0.0</v>
      </c>
      <c r="H185" t="str">
        <f t="shared" si="1"/>
        <v>#DIV/0!</v>
      </c>
      <c r="I185" t="str">
        <f t="shared" si="2"/>
        <v>#DIV/0!</v>
      </c>
      <c r="J185" t="str">
        <f t="shared" si="3"/>
        <v>#DIV/0!</v>
      </c>
    </row>
    <row r="186">
      <c r="A186" s="206" t="s">
        <v>748</v>
      </c>
      <c r="B186" s="206">
        <v>2.0</v>
      </c>
      <c r="C186" s="206">
        <v>4.0</v>
      </c>
      <c r="D186" s="206">
        <v>0.0</v>
      </c>
      <c r="E186" s="206">
        <v>0.0</v>
      </c>
      <c r="F186" s="206">
        <v>0.0</v>
      </c>
      <c r="G186" s="206">
        <v>0.0</v>
      </c>
      <c r="H186" t="str">
        <f t="shared" si="1"/>
        <v>#DIV/0!</v>
      </c>
      <c r="I186" t="str">
        <f t="shared" si="2"/>
        <v>#DIV/0!</v>
      </c>
      <c r="J186" t="str">
        <f t="shared" si="3"/>
        <v>#DIV/0!</v>
      </c>
    </row>
    <row r="187">
      <c r="A187" s="206" t="s">
        <v>749</v>
      </c>
      <c r="B187" s="206">
        <v>2.0</v>
      </c>
      <c r="C187" s="206">
        <v>4.0</v>
      </c>
      <c r="D187" s="206">
        <v>0.0</v>
      </c>
      <c r="E187" s="206">
        <v>0.0</v>
      </c>
      <c r="F187" s="206">
        <v>0.0</v>
      </c>
      <c r="G187" s="206">
        <v>0.0</v>
      </c>
      <c r="H187" t="str">
        <f t="shared" si="1"/>
        <v>#DIV/0!</v>
      </c>
      <c r="I187" t="str">
        <f t="shared" si="2"/>
        <v>#DIV/0!</v>
      </c>
      <c r="J187" t="str">
        <f t="shared" si="3"/>
        <v>#DIV/0!</v>
      </c>
    </row>
    <row r="188">
      <c r="A188" s="206" t="s">
        <v>364</v>
      </c>
      <c r="B188" s="206">
        <v>2.0</v>
      </c>
      <c r="C188" s="206">
        <v>4.0</v>
      </c>
      <c r="D188" s="206">
        <v>0.0</v>
      </c>
      <c r="E188" s="206">
        <v>0.0</v>
      </c>
      <c r="F188" s="206">
        <v>0.0</v>
      </c>
      <c r="G188" s="206">
        <v>0.0</v>
      </c>
      <c r="H188" t="str">
        <f t="shared" si="1"/>
        <v>#DIV/0!</v>
      </c>
      <c r="I188" t="str">
        <f t="shared" si="2"/>
        <v>#DIV/0!</v>
      </c>
      <c r="J188" t="str">
        <f t="shared" si="3"/>
        <v>#DIV/0!</v>
      </c>
    </row>
    <row r="189">
      <c r="A189" s="206" t="s">
        <v>559</v>
      </c>
      <c r="B189" s="206">
        <v>2.0</v>
      </c>
      <c r="C189" s="206">
        <v>4.0</v>
      </c>
      <c r="D189" s="206">
        <v>0.0</v>
      </c>
      <c r="E189" s="206">
        <v>0.0</v>
      </c>
      <c r="F189" s="206">
        <v>0.0</v>
      </c>
      <c r="G189" s="206">
        <v>0.0</v>
      </c>
      <c r="H189" t="str">
        <f t="shared" si="1"/>
        <v>#DIV/0!</v>
      </c>
      <c r="I189" t="str">
        <f t="shared" si="2"/>
        <v>#DIV/0!</v>
      </c>
      <c r="J189" t="str">
        <f t="shared" si="3"/>
        <v>#DIV/0!</v>
      </c>
    </row>
    <row r="190">
      <c r="A190" s="206" t="s">
        <v>750</v>
      </c>
      <c r="B190" s="206">
        <v>2.0</v>
      </c>
      <c r="C190" s="206">
        <v>4.0</v>
      </c>
      <c r="D190" s="206">
        <v>0.0</v>
      </c>
      <c r="E190" s="206">
        <v>0.0</v>
      </c>
      <c r="F190" s="206">
        <v>0.0</v>
      </c>
      <c r="G190" s="206">
        <v>0.0</v>
      </c>
      <c r="H190" t="str">
        <f t="shared" si="1"/>
        <v>#DIV/0!</v>
      </c>
      <c r="I190" t="str">
        <f t="shared" si="2"/>
        <v>#DIV/0!</v>
      </c>
      <c r="J190" t="str">
        <f t="shared" si="3"/>
        <v>#DIV/0!</v>
      </c>
    </row>
    <row r="191">
      <c r="A191" s="206" t="s">
        <v>751</v>
      </c>
      <c r="B191" s="206">
        <v>2.0</v>
      </c>
      <c r="C191" s="206">
        <v>4.0</v>
      </c>
      <c r="D191" s="206">
        <v>0.0</v>
      </c>
      <c r="E191" s="206">
        <v>0.0</v>
      </c>
      <c r="F191" s="206">
        <v>0.0</v>
      </c>
      <c r="G191" s="206">
        <v>10000.0</v>
      </c>
      <c r="H191">
        <f t="shared" si="1"/>
        <v>0</v>
      </c>
      <c r="I191">
        <f t="shared" si="2"/>
        <v>0</v>
      </c>
      <c r="J191">
        <f t="shared" si="3"/>
        <v>0</v>
      </c>
    </row>
    <row r="192">
      <c r="A192" s="206" t="s">
        <v>752</v>
      </c>
      <c r="B192" s="206">
        <v>2.0</v>
      </c>
      <c r="C192" s="206">
        <v>4.0</v>
      </c>
      <c r="D192" s="206">
        <v>0.0</v>
      </c>
      <c r="E192" s="206">
        <v>0.0</v>
      </c>
      <c r="F192" s="206">
        <v>0.0</v>
      </c>
      <c r="G192" s="206">
        <v>0.0</v>
      </c>
      <c r="H192" t="str">
        <f t="shared" si="1"/>
        <v>#DIV/0!</v>
      </c>
      <c r="I192" t="str">
        <f t="shared" si="2"/>
        <v>#DIV/0!</v>
      </c>
      <c r="J192" t="str">
        <f t="shared" si="3"/>
        <v>#DIV/0!</v>
      </c>
    </row>
    <row r="193">
      <c r="A193" s="206" t="s">
        <v>311</v>
      </c>
      <c r="B193" s="206">
        <v>2.0</v>
      </c>
      <c r="C193" s="206">
        <v>4.0</v>
      </c>
      <c r="D193" s="206">
        <v>557.0</v>
      </c>
      <c r="E193" s="206">
        <v>31.0</v>
      </c>
      <c r="F193" s="206">
        <v>1.0</v>
      </c>
      <c r="G193" s="206">
        <v>10000.0</v>
      </c>
      <c r="H193">
        <f t="shared" si="1"/>
        <v>0.0557</v>
      </c>
      <c r="I193">
        <f t="shared" si="2"/>
        <v>0.0031</v>
      </c>
      <c r="J193">
        <f t="shared" si="3"/>
        <v>0.0001</v>
      </c>
    </row>
    <row r="194">
      <c r="A194" s="206" t="s">
        <v>753</v>
      </c>
      <c r="B194" s="206">
        <v>2.0</v>
      </c>
      <c r="C194" s="206">
        <v>4.0</v>
      </c>
      <c r="D194" s="206">
        <v>0.0</v>
      </c>
      <c r="E194" s="206">
        <v>0.0</v>
      </c>
      <c r="F194" s="206">
        <v>0.0</v>
      </c>
      <c r="G194" s="206">
        <v>0.0</v>
      </c>
      <c r="H194" t="str">
        <f t="shared" si="1"/>
        <v>#DIV/0!</v>
      </c>
      <c r="I194" t="str">
        <f t="shared" si="2"/>
        <v>#DIV/0!</v>
      </c>
      <c r="J194" t="str">
        <f t="shared" si="3"/>
        <v>#DIV/0!</v>
      </c>
    </row>
    <row r="195">
      <c r="A195" s="206" t="s">
        <v>379</v>
      </c>
      <c r="B195" s="206">
        <v>2.0</v>
      </c>
      <c r="C195" s="206">
        <v>4.0</v>
      </c>
      <c r="D195" s="206">
        <v>0.0</v>
      </c>
      <c r="E195" s="206">
        <v>0.0</v>
      </c>
      <c r="F195" s="206">
        <v>0.0</v>
      </c>
      <c r="G195" s="206">
        <v>0.0</v>
      </c>
      <c r="H195" t="str">
        <f t="shared" si="1"/>
        <v>#DIV/0!</v>
      </c>
      <c r="I195" t="str">
        <f t="shared" si="2"/>
        <v>#DIV/0!</v>
      </c>
      <c r="J195" t="str">
        <f t="shared" si="3"/>
        <v>#DIV/0!</v>
      </c>
    </row>
    <row r="196">
      <c r="A196" s="206" t="s">
        <v>343</v>
      </c>
      <c r="B196" s="206">
        <v>2.0</v>
      </c>
      <c r="C196" s="206">
        <v>4.0</v>
      </c>
      <c r="D196" s="206">
        <v>0.0</v>
      </c>
      <c r="E196" s="206">
        <v>0.0</v>
      </c>
      <c r="F196" s="206">
        <v>0.0</v>
      </c>
      <c r="G196" s="206">
        <v>0.0</v>
      </c>
      <c r="H196" t="str">
        <f t="shared" si="1"/>
        <v>#DIV/0!</v>
      </c>
      <c r="I196" t="str">
        <f t="shared" si="2"/>
        <v>#DIV/0!</v>
      </c>
      <c r="J196" t="str">
        <f t="shared" si="3"/>
        <v>#DIV/0!</v>
      </c>
    </row>
    <row r="197">
      <c r="A197" s="206" t="s">
        <v>535</v>
      </c>
      <c r="B197" s="206">
        <v>2.0</v>
      </c>
      <c r="C197" s="206">
        <v>4.0</v>
      </c>
      <c r="D197" s="206">
        <v>0.0</v>
      </c>
      <c r="E197" s="206">
        <v>0.0</v>
      </c>
      <c r="F197" s="206">
        <v>0.0</v>
      </c>
      <c r="G197" s="206">
        <v>0.0</v>
      </c>
      <c r="H197" t="str">
        <f t="shared" si="1"/>
        <v>#DIV/0!</v>
      </c>
      <c r="I197" t="str">
        <f t="shared" si="2"/>
        <v>#DIV/0!</v>
      </c>
      <c r="J197" t="str">
        <f t="shared" si="3"/>
        <v>#DIV/0!</v>
      </c>
    </row>
    <row r="198">
      <c r="A198" s="206" t="s">
        <v>36</v>
      </c>
      <c r="B198" s="206">
        <v>2.0</v>
      </c>
      <c r="C198" s="206">
        <v>4.0</v>
      </c>
      <c r="D198" s="206">
        <v>0.0</v>
      </c>
      <c r="E198" s="206">
        <v>0.0</v>
      </c>
      <c r="F198" s="206">
        <v>0.0</v>
      </c>
      <c r="G198" s="206">
        <v>0.0</v>
      </c>
      <c r="H198" t="str">
        <f t="shared" si="1"/>
        <v>#DIV/0!</v>
      </c>
      <c r="I198" t="str">
        <f t="shared" si="2"/>
        <v>#DIV/0!</v>
      </c>
      <c r="J198" t="str">
        <f t="shared" si="3"/>
        <v>#DIV/0!</v>
      </c>
    </row>
    <row r="199">
      <c r="A199" s="206" t="s">
        <v>754</v>
      </c>
      <c r="B199" s="206">
        <v>2.0</v>
      </c>
      <c r="C199" s="206">
        <v>4.0</v>
      </c>
      <c r="D199" s="206">
        <v>0.0</v>
      </c>
      <c r="E199" s="206">
        <v>0.0</v>
      </c>
      <c r="F199" s="206">
        <v>0.0</v>
      </c>
      <c r="G199" s="206">
        <v>10000.0</v>
      </c>
      <c r="H199">
        <f t="shared" si="1"/>
        <v>0</v>
      </c>
      <c r="I199">
        <f t="shared" si="2"/>
        <v>0</v>
      </c>
      <c r="J199">
        <f t="shared" si="3"/>
        <v>0</v>
      </c>
    </row>
    <row r="200">
      <c r="A200" s="206" t="s">
        <v>755</v>
      </c>
      <c r="B200" s="206">
        <v>2.0</v>
      </c>
      <c r="C200" s="206">
        <v>4.0</v>
      </c>
      <c r="D200" s="206">
        <v>0.0</v>
      </c>
      <c r="E200" s="206">
        <v>0.0</v>
      </c>
      <c r="F200" s="206">
        <v>0.0</v>
      </c>
      <c r="G200" s="206">
        <v>0.0</v>
      </c>
      <c r="H200" t="str">
        <f t="shared" si="1"/>
        <v>#DIV/0!</v>
      </c>
      <c r="I200" t="str">
        <f t="shared" si="2"/>
        <v>#DIV/0!</v>
      </c>
      <c r="J200" t="str">
        <f t="shared" si="3"/>
        <v>#DIV/0!</v>
      </c>
    </row>
    <row r="201">
      <c r="A201" s="206" t="s">
        <v>624</v>
      </c>
      <c r="B201" s="206">
        <v>2.0</v>
      </c>
      <c r="C201" s="206">
        <v>4.0</v>
      </c>
      <c r="D201" s="206">
        <v>0.0</v>
      </c>
      <c r="E201" s="206">
        <v>0.0</v>
      </c>
      <c r="F201" s="206">
        <v>0.0</v>
      </c>
      <c r="G201" s="206">
        <v>0.0</v>
      </c>
      <c r="H201" t="str">
        <f t="shared" si="1"/>
        <v>#DIV/0!</v>
      </c>
      <c r="I201" t="str">
        <f t="shared" si="2"/>
        <v>#DIV/0!</v>
      </c>
      <c r="J201" t="str">
        <f t="shared" si="3"/>
        <v>#DIV/0!</v>
      </c>
    </row>
    <row r="202">
      <c r="A202" s="206" t="s">
        <v>756</v>
      </c>
      <c r="B202" s="206">
        <v>2.0</v>
      </c>
      <c r="C202" s="206">
        <v>4.0</v>
      </c>
      <c r="D202" s="206">
        <v>0.0</v>
      </c>
      <c r="E202" s="206">
        <v>0.0</v>
      </c>
      <c r="F202" s="206">
        <v>0.0</v>
      </c>
      <c r="G202" s="206">
        <v>0.0</v>
      </c>
      <c r="H202" t="str">
        <f t="shared" si="1"/>
        <v>#DIV/0!</v>
      </c>
      <c r="I202" t="str">
        <f t="shared" si="2"/>
        <v>#DIV/0!</v>
      </c>
      <c r="J202" t="str">
        <f t="shared" si="3"/>
        <v>#DIV/0!</v>
      </c>
    </row>
    <row r="203">
      <c r="A203" s="206" t="s">
        <v>573</v>
      </c>
      <c r="B203" s="206">
        <v>2.0</v>
      </c>
      <c r="C203" s="206">
        <v>4.0</v>
      </c>
      <c r="D203" s="206">
        <v>0.0</v>
      </c>
      <c r="E203" s="206">
        <v>0.0</v>
      </c>
      <c r="F203" s="206">
        <v>0.0</v>
      </c>
      <c r="G203" s="206">
        <v>0.0</v>
      </c>
      <c r="H203" t="str">
        <f t="shared" si="1"/>
        <v>#DIV/0!</v>
      </c>
      <c r="I203" t="str">
        <f t="shared" si="2"/>
        <v>#DIV/0!</v>
      </c>
      <c r="J203" t="str">
        <f t="shared" si="3"/>
        <v>#DIV/0!</v>
      </c>
    </row>
    <row r="204">
      <c r="A204" s="206" t="s">
        <v>361</v>
      </c>
      <c r="B204" s="206">
        <v>2.0</v>
      </c>
      <c r="C204" s="206">
        <v>4.0</v>
      </c>
      <c r="D204" s="206">
        <v>0.0</v>
      </c>
      <c r="E204" s="206">
        <v>0.0</v>
      </c>
      <c r="F204" s="206">
        <v>0.0</v>
      </c>
      <c r="G204" s="206">
        <v>0.0</v>
      </c>
      <c r="H204" t="str">
        <f t="shared" si="1"/>
        <v>#DIV/0!</v>
      </c>
      <c r="I204" t="str">
        <f t="shared" si="2"/>
        <v>#DIV/0!</v>
      </c>
      <c r="J204" t="str">
        <f t="shared" si="3"/>
        <v>#DIV/0!</v>
      </c>
    </row>
    <row r="205">
      <c r="A205" s="206" t="s">
        <v>570</v>
      </c>
      <c r="B205" s="206">
        <v>2.0</v>
      </c>
      <c r="C205" s="206">
        <v>4.0</v>
      </c>
      <c r="D205" s="206">
        <v>0.0</v>
      </c>
      <c r="E205" s="206">
        <v>0.0</v>
      </c>
      <c r="F205" s="206">
        <v>0.0</v>
      </c>
      <c r="G205" s="206">
        <v>0.0</v>
      </c>
      <c r="H205" t="str">
        <f t="shared" si="1"/>
        <v>#DIV/0!</v>
      </c>
      <c r="I205" t="str">
        <f t="shared" si="2"/>
        <v>#DIV/0!</v>
      </c>
      <c r="J205" t="str">
        <f t="shared" si="3"/>
        <v>#DIV/0!</v>
      </c>
    </row>
    <row r="206">
      <c r="A206" s="206" t="s">
        <v>32</v>
      </c>
      <c r="B206" s="206">
        <v>2.0</v>
      </c>
      <c r="C206" s="206">
        <v>4.0</v>
      </c>
      <c r="D206" s="206">
        <v>0.0</v>
      </c>
      <c r="E206" s="206">
        <v>0.0</v>
      </c>
      <c r="F206" s="206">
        <v>0.0</v>
      </c>
      <c r="G206" s="206">
        <v>0.0</v>
      </c>
      <c r="H206" t="str">
        <f t="shared" si="1"/>
        <v>#DIV/0!</v>
      </c>
      <c r="I206" t="str">
        <f t="shared" si="2"/>
        <v>#DIV/0!</v>
      </c>
      <c r="J206" t="str">
        <f t="shared" si="3"/>
        <v>#DIV/0!</v>
      </c>
    </row>
    <row r="207">
      <c r="A207" s="206" t="s">
        <v>473</v>
      </c>
      <c r="B207" s="206">
        <v>2.0</v>
      </c>
      <c r="C207" s="206">
        <v>4.0</v>
      </c>
      <c r="D207" s="206">
        <v>0.0</v>
      </c>
      <c r="E207" s="206">
        <v>0.0</v>
      </c>
      <c r="F207" s="206">
        <v>0.0</v>
      </c>
      <c r="G207" s="206">
        <v>0.0</v>
      </c>
      <c r="H207" t="str">
        <f t="shared" si="1"/>
        <v>#DIV/0!</v>
      </c>
      <c r="I207" t="str">
        <f t="shared" si="2"/>
        <v>#DIV/0!</v>
      </c>
      <c r="J207" t="str">
        <f t="shared" si="3"/>
        <v>#DIV/0!</v>
      </c>
    </row>
    <row r="208">
      <c r="A208" s="206" t="s">
        <v>477</v>
      </c>
      <c r="B208" s="206">
        <v>2.0</v>
      </c>
      <c r="C208" s="206">
        <v>4.0</v>
      </c>
      <c r="D208" s="206">
        <v>0.0</v>
      </c>
      <c r="E208" s="206">
        <v>0.0</v>
      </c>
      <c r="F208" s="206">
        <v>0.0</v>
      </c>
      <c r="G208" s="206">
        <v>0.0</v>
      </c>
      <c r="H208" t="str">
        <f t="shared" si="1"/>
        <v>#DIV/0!</v>
      </c>
      <c r="I208" t="str">
        <f t="shared" si="2"/>
        <v>#DIV/0!</v>
      </c>
      <c r="J208" t="str">
        <f t="shared" si="3"/>
        <v>#DIV/0!</v>
      </c>
    </row>
    <row r="209">
      <c r="A209" s="206" t="s">
        <v>757</v>
      </c>
      <c r="B209" s="206">
        <v>2.0</v>
      </c>
      <c r="C209" s="206">
        <v>4.0</v>
      </c>
      <c r="D209" s="206">
        <v>199.0</v>
      </c>
      <c r="E209" s="206">
        <v>1.0</v>
      </c>
      <c r="F209" s="206">
        <v>0.0</v>
      </c>
      <c r="G209" s="206">
        <v>10000.0</v>
      </c>
      <c r="H209">
        <f t="shared" si="1"/>
        <v>0.0199</v>
      </c>
      <c r="I209">
        <f t="shared" si="2"/>
        <v>0.0001</v>
      </c>
      <c r="J209">
        <f t="shared" si="3"/>
        <v>0</v>
      </c>
    </row>
    <row r="210">
      <c r="A210" s="206" t="s">
        <v>394</v>
      </c>
      <c r="B210" s="206">
        <v>2.0</v>
      </c>
      <c r="C210" s="206">
        <v>4.0</v>
      </c>
      <c r="D210" s="206">
        <v>0.0</v>
      </c>
      <c r="E210" s="206">
        <v>0.0</v>
      </c>
      <c r="F210" s="206">
        <v>0.0</v>
      </c>
      <c r="G210" s="206">
        <v>0.0</v>
      </c>
      <c r="H210" t="str">
        <f t="shared" si="1"/>
        <v>#DIV/0!</v>
      </c>
      <c r="I210" t="str">
        <f t="shared" si="2"/>
        <v>#DIV/0!</v>
      </c>
      <c r="J210" t="str">
        <f t="shared" si="3"/>
        <v>#DIV/0!</v>
      </c>
    </row>
    <row r="211">
      <c r="A211" s="206" t="s">
        <v>663</v>
      </c>
      <c r="B211" s="206">
        <v>2.0</v>
      </c>
      <c r="C211" s="206">
        <v>4.0</v>
      </c>
      <c r="D211" s="206">
        <v>547.0</v>
      </c>
      <c r="E211" s="206">
        <v>5.0</v>
      </c>
      <c r="F211" s="206">
        <v>0.0</v>
      </c>
      <c r="G211" s="206">
        <v>10000.0</v>
      </c>
      <c r="H211">
        <f t="shared" si="1"/>
        <v>0.0547</v>
      </c>
      <c r="I211">
        <f t="shared" si="2"/>
        <v>0.0005</v>
      </c>
      <c r="J211">
        <f t="shared" si="3"/>
        <v>0</v>
      </c>
    </row>
    <row r="212">
      <c r="A212" s="206" t="s">
        <v>538</v>
      </c>
      <c r="B212" s="206">
        <v>2.0</v>
      </c>
      <c r="C212" s="206">
        <v>4.0</v>
      </c>
      <c r="D212" s="206">
        <v>0.0</v>
      </c>
      <c r="E212" s="206">
        <v>0.0</v>
      </c>
      <c r="F212" s="206">
        <v>0.0</v>
      </c>
      <c r="G212" s="206">
        <v>0.0</v>
      </c>
      <c r="H212" t="str">
        <f t="shared" si="1"/>
        <v>#DIV/0!</v>
      </c>
      <c r="I212" t="str">
        <f t="shared" si="2"/>
        <v>#DIV/0!</v>
      </c>
      <c r="J212" t="str">
        <f t="shared" si="3"/>
        <v>#DIV/0!</v>
      </c>
    </row>
    <row r="213">
      <c r="A213" s="206" t="s">
        <v>564</v>
      </c>
      <c r="B213" s="206">
        <v>2.0</v>
      </c>
      <c r="C213" s="206">
        <v>4.0</v>
      </c>
      <c r="D213" s="206">
        <v>0.0</v>
      </c>
      <c r="E213" s="206">
        <v>0.0</v>
      </c>
      <c r="F213" s="206">
        <v>0.0</v>
      </c>
      <c r="G213" s="206">
        <v>0.0</v>
      </c>
      <c r="H213" t="str">
        <f t="shared" si="1"/>
        <v>#DIV/0!</v>
      </c>
      <c r="I213" t="str">
        <f t="shared" si="2"/>
        <v>#DIV/0!</v>
      </c>
      <c r="J213" t="str">
        <f t="shared" si="3"/>
        <v>#DIV/0!</v>
      </c>
    </row>
    <row r="214">
      <c r="A214" s="206" t="s">
        <v>470</v>
      </c>
      <c r="B214" s="206">
        <v>2.0</v>
      </c>
      <c r="C214" s="206">
        <v>4.0</v>
      </c>
      <c r="D214" s="206">
        <v>0.0</v>
      </c>
      <c r="E214" s="206">
        <v>0.0</v>
      </c>
      <c r="F214" s="206">
        <v>0.0</v>
      </c>
      <c r="G214" s="206">
        <v>0.0</v>
      </c>
      <c r="H214" t="str">
        <f t="shared" si="1"/>
        <v>#DIV/0!</v>
      </c>
      <c r="I214" t="str">
        <f t="shared" si="2"/>
        <v>#DIV/0!</v>
      </c>
      <c r="J214" t="str">
        <f t="shared" si="3"/>
        <v>#DIV/0!</v>
      </c>
    </row>
    <row r="215">
      <c r="A215" s="206" t="s">
        <v>483</v>
      </c>
      <c r="B215" s="206">
        <v>2.0</v>
      </c>
      <c r="C215" s="206">
        <v>4.0</v>
      </c>
      <c r="D215" s="206">
        <v>0.0</v>
      </c>
      <c r="E215" s="206">
        <v>0.0</v>
      </c>
      <c r="F215" s="206">
        <v>0.0</v>
      </c>
      <c r="G215" s="206">
        <v>0.0</v>
      </c>
      <c r="H215" t="str">
        <f t="shared" si="1"/>
        <v>#DIV/0!</v>
      </c>
      <c r="I215" t="str">
        <f t="shared" si="2"/>
        <v>#DIV/0!</v>
      </c>
      <c r="J215" t="str">
        <f t="shared" si="3"/>
        <v>#DIV/0!</v>
      </c>
    </row>
    <row r="216">
      <c r="A216" s="206" t="s">
        <v>758</v>
      </c>
      <c r="B216" s="206">
        <v>2.0</v>
      </c>
      <c r="C216" s="206">
        <v>4.0</v>
      </c>
      <c r="D216" s="206">
        <v>0.0</v>
      </c>
      <c r="E216" s="206">
        <v>0.0</v>
      </c>
      <c r="F216" s="206">
        <v>0.0</v>
      </c>
      <c r="G216" s="206">
        <v>0.0</v>
      </c>
      <c r="H216" t="str">
        <f t="shared" si="1"/>
        <v>#DIV/0!</v>
      </c>
      <c r="I216" t="str">
        <f t="shared" si="2"/>
        <v>#DIV/0!</v>
      </c>
      <c r="J216" t="str">
        <f t="shared" si="3"/>
        <v>#DIV/0!</v>
      </c>
    </row>
    <row r="217">
      <c r="A217" s="206" t="s">
        <v>587</v>
      </c>
      <c r="B217" s="206">
        <v>2.0</v>
      </c>
      <c r="C217" s="206">
        <v>4.0</v>
      </c>
      <c r="D217" s="206">
        <v>92.0</v>
      </c>
      <c r="E217" s="206">
        <v>2.0</v>
      </c>
      <c r="F217" s="206">
        <v>0.0</v>
      </c>
      <c r="G217" s="206">
        <v>10000.0</v>
      </c>
      <c r="H217">
        <f t="shared" si="1"/>
        <v>0.0092</v>
      </c>
      <c r="I217">
        <f t="shared" si="2"/>
        <v>0.0002</v>
      </c>
      <c r="J217">
        <f t="shared" si="3"/>
        <v>0</v>
      </c>
    </row>
    <row r="218">
      <c r="A218" s="206" t="s">
        <v>338</v>
      </c>
      <c r="B218" s="206">
        <v>2.0</v>
      </c>
      <c r="C218" s="206">
        <v>4.0</v>
      </c>
      <c r="D218" s="206">
        <v>0.0</v>
      </c>
      <c r="E218" s="206">
        <v>0.0</v>
      </c>
      <c r="F218" s="206">
        <v>0.0</v>
      </c>
      <c r="G218" s="206">
        <v>0.0</v>
      </c>
      <c r="H218" t="str">
        <f t="shared" si="1"/>
        <v>#DIV/0!</v>
      </c>
      <c r="I218" t="str">
        <f t="shared" si="2"/>
        <v>#DIV/0!</v>
      </c>
      <c r="J218" t="str">
        <f t="shared" si="3"/>
        <v>#DIV/0!</v>
      </c>
    </row>
    <row r="219">
      <c r="A219" s="206" t="s">
        <v>759</v>
      </c>
      <c r="B219" s="206">
        <v>2.0</v>
      </c>
      <c r="C219" s="206">
        <v>4.0</v>
      </c>
      <c r="D219" s="206">
        <v>0.0</v>
      </c>
      <c r="E219" s="206">
        <v>0.0</v>
      </c>
      <c r="F219" s="206">
        <v>0.0</v>
      </c>
      <c r="G219" s="206">
        <v>0.0</v>
      </c>
      <c r="H219" t="str">
        <f t="shared" si="1"/>
        <v>#DIV/0!</v>
      </c>
      <c r="I219" t="str">
        <f t="shared" si="2"/>
        <v>#DIV/0!</v>
      </c>
      <c r="J219" t="str">
        <f t="shared" si="3"/>
        <v>#DIV/0!</v>
      </c>
    </row>
    <row r="220">
      <c r="A220" s="206" t="s">
        <v>369</v>
      </c>
      <c r="B220" s="206">
        <v>2.0</v>
      </c>
      <c r="C220" s="206">
        <v>4.0</v>
      </c>
      <c r="D220" s="206">
        <v>0.0</v>
      </c>
      <c r="E220" s="206">
        <v>0.0</v>
      </c>
      <c r="F220" s="206">
        <v>0.0</v>
      </c>
      <c r="G220" s="206">
        <v>0.0</v>
      </c>
      <c r="H220" t="str">
        <f t="shared" si="1"/>
        <v>#DIV/0!</v>
      </c>
      <c r="I220" t="str">
        <f t="shared" si="2"/>
        <v>#DIV/0!</v>
      </c>
      <c r="J220" t="str">
        <f t="shared" si="3"/>
        <v>#DIV/0!</v>
      </c>
    </row>
    <row r="221">
      <c r="A221" s="206" t="s">
        <v>398</v>
      </c>
      <c r="B221" s="206">
        <v>2.0</v>
      </c>
      <c r="C221" s="206">
        <v>4.0</v>
      </c>
      <c r="D221" s="206">
        <v>0.0</v>
      </c>
      <c r="E221" s="206">
        <v>0.0</v>
      </c>
      <c r="F221" s="206">
        <v>0.0</v>
      </c>
      <c r="G221" s="206">
        <v>0.0</v>
      </c>
      <c r="H221" t="str">
        <f t="shared" si="1"/>
        <v>#DIV/0!</v>
      </c>
      <c r="I221" t="str">
        <f t="shared" si="2"/>
        <v>#DIV/0!</v>
      </c>
      <c r="J221" t="str">
        <f t="shared" si="3"/>
        <v>#DIV/0!</v>
      </c>
    </row>
    <row r="222">
      <c r="A222" s="206" t="s">
        <v>450</v>
      </c>
      <c r="B222" s="206">
        <v>2.0</v>
      </c>
      <c r="C222" s="206">
        <v>4.0</v>
      </c>
      <c r="D222" s="206">
        <v>0.0</v>
      </c>
      <c r="E222" s="206">
        <v>0.0</v>
      </c>
      <c r="F222" s="206">
        <v>0.0</v>
      </c>
      <c r="G222" s="206">
        <v>0.0</v>
      </c>
      <c r="H222" t="str">
        <f t="shared" si="1"/>
        <v>#DIV/0!</v>
      </c>
      <c r="I222" t="str">
        <f t="shared" si="2"/>
        <v>#DIV/0!</v>
      </c>
      <c r="J222" t="str">
        <f t="shared" si="3"/>
        <v>#DIV/0!</v>
      </c>
    </row>
    <row r="223">
      <c r="A223" s="206" t="s">
        <v>354</v>
      </c>
      <c r="B223" s="206">
        <v>2.0</v>
      </c>
      <c r="C223" s="206">
        <v>4.0</v>
      </c>
      <c r="D223" s="206">
        <v>5033.0</v>
      </c>
      <c r="E223" s="206">
        <v>1156.0</v>
      </c>
      <c r="F223" s="206">
        <v>161.0</v>
      </c>
      <c r="G223" s="206">
        <v>10000.0</v>
      </c>
      <c r="H223">
        <f t="shared" si="1"/>
        <v>0.5033</v>
      </c>
      <c r="I223">
        <f t="shared" si="2"/>
        <v>0.1156</v>
      </c>
      <c r="J223">
        <f t="shared" si="3"/>
        <v>0.0161</v>
      </c>
    </row>
    <row r="224">
      <c r="A224" s="206" t="s">
        <v>45</v>
      </c>
      <c r="B224" s="206">
        <v>2.0</v>
      </c>
      <c r="C224" s="206">
        <v>4.0</v>
      </c>
      <c r="D224" s="206">
        <v>627.0</v>
      </c>
      <c r="E224" s="206">
        <v>98.0</v>
      </c>
      <c r="F224" s="206">
        <v>9.0</v>
      </c>
      <c r="G224" s="206">
        <v>10000.0</v>
      </c>
      <c r="H224">
        <f t="shared" si="1"/>
        <v>0.0627</v>
      </c>
      <c r="I224">
        <f t="shared" si="2"/>
        <v>0.0098</v>
      </c>
      <c r="J224">
        <f t="shared" si="3"/>
        <v>0.0009</v>
      </c>
    </row>
    <row r="225">
      <c r="A225" s="206" t="s">
        <v>760</v>
      </c>
      <c r="B225" s="206">
        <v>2.0</v>
      </c>
      <c r="C225" s="206">
        <v>4.0</v>
      </c>
      <c r="D225" s="206">
        <v>0.0</v>
      </c>
      <c r="E225" s="206">
        <v>0.0</v>
      </c>
      <c r="F225" s="206">
        <v>0.0</v>
      </c>
      <c r="G225" s="206">
        <v>0.0</v>
      </c>
      <c r="H225" t="str">
        <f t="shared" si="1"/>
        <v>#DIV/0!</v>
      </c>
      <c r="I225" t="str">
        <f t="shared" si="2"/>
        <v>#DIV/0!</v>
      </c>
      <c r="J225" t="str">
        <f t="shared" si="3"/>
        <v>#DIV/0!</v>
      </c>
    </row>
    <row r="226">
      <c r="A226" s="206" t="s">
        <v>589</v>
      </c>
      <c r="B226" s="206">
        <v>2.0</v>
      </c>
      <c r="C226" s="206">
        <v>4.0</v>
      </c>
      <c r="D226" s="206">
        <v>0.0</v>
      </c>
      <c r="E226" s="206">
        <v>0.0</v>
      </c>
      <c r="F226" s="206">
        <v>0.0</v>
      </c>
      <c r="G226" s="206">
        <v>0.0</v>
      </c>
      <c r="H226" t="str">
        <f t="shared" si="1"/>
        <v>#DIV/0!</v>
      </c>
      <c r="I226" t="str">
        <f t="shared" si="2"/>
        <v>#DIV/0!</v>
      </c>
      <c r="J226" t="str">
        <f t="shared" si="3"/>
        <v>#DIV/0!</v>
      </c>
    </row>
    <row r="227">
      <c r="A227" s="206" t="s">
        <v>761</v>
      </c>
      <c r="B227" s="206">
        <v>2.0</v>
      </c>
      <c r="C227" s="206">
        <v>4.0</v>
      </c>
      <c r="D227" s="206">
        <v>0.0</v>
      </c>
      <c r="E227" s="206">
        <v>0.0</v>
      </c>
      <c r="F227" s="206">
        <v>0.0</v>
      </c>
      <c r="G227" s="206">
        <v>0.0</v>
      </c>
      <c r="H227" t="str">
        <f t="shared" si="1"/>
        <v>#DIV/0!</v>
      </c>
      <c r="I227" t="str">
        <f t="shared" si="2"/>
        <v>#DIV/0!</v>
      </c>
      <c r="J227" t="str">
        <f t="shared" si="3"/>
        <v>#DIV/0!</v>
      </c>
    </row>
    <row r="228">
      <c r="A228" s="206" t="s">
        <v>318</v>
      </c>
      <c r="B228" s="206">
        <v>2.0</v>
      </c>
      <c r="C228" s="206">
        <v>4.0</v>
      </c>
      <c r="D228" s="206">
        <v>0.0</v>
      </c>
      <c r="E228" s="206">
        <v>0.0</v>
      </c>
      <c r="F228" s="206">
        <v>0.0</v>
      </c>
      <c r="G228" s="206">
        <v>0.0</v>
      </c>
      <c r="H228" t="str">
        <f t="shared" si="1"/>
        <v>#DIV/0!</v>
      </c>
      <c r="I228" t="str">
        <f t="shared" si="2"/>
        <v>#DIV/0!</v>
      </c>
      <c r="J228" t="str">
        <f t="shared" si="3"/>
        <v>#DIV/0!</v>
      </c>
    </row>
    <row r="229">
      <c r="A229" s="206" t="s">
        <v>62</v>
      </c>
      <c r="B229" s="206">
        <v>2.0</v>
      </c>
      <c r="C229" s="206">
        <v>4.0</v>
      </c>
      <c r="D229" s="206">
        <v>5272.0</v>
      </c>
      <c r="E229" s="206">
        <v>513.0</v>
      </c>
      <c r="F229" s="206">
        <v>71.0</v>
      </c>
      <c r="G229" s="206">
        <v>10000.0</v>
      </c>
      <c r="H229">
        <f t="shared" si="1"/>
        <v>0.5272</v>
      </c>
      <c r="I229">
        <f t="shared" si="2"/>
        <v>0.0513</v>
      </c>
      <c r="J229">
        <f t="shared" si="3"/>
        <v>0.0071</v>
      </c>
    </row>
    <row r="230">
      <c r="A230" s="206" t="s">
        <v>762</v>
      </c>
      <c r="B230" s="206">
        <v>2.0</v>
      </c>
      <c r="C230" s="206">
        <v>4.0</v>
      </c>
      <c r="D230" s="206">
        <v>0.0</v>
      </c>
      <c r="E230" s="206">
        <v>0.0</v>
      </c>
      <c r="F230" s="206">
        <v>0.0</v>
      </c>
      <c r="G230" s="206">
        <v>0.0</v>
      </c>
      <c r="H230" t="str">
        <f t="shared" si="1"/>
        <v>#DIV/0!</v>
      </c>
      <c r="I230" t="str">
        <f t="shared" si="2"/>
        <v>#DIV/0!</v>
      </c>
      <c r="J230" t="str">
        <f t="shared" si="3"/>
        <v>#DIV/0!</v>
      </c>
    </row>
    <row r="231">
      <c r="A231" s="206" t="s">
        <v>574</v>
      </c>
      <c r="B231" s="206">
        <v>2.0</v>
      </c>
      <c r="C231" s="206">
        <v>4.0</v>
      </c>
      <c r="D231" s="206">
        <v>0.0</v>
      </c>
      <c r="E231" s="206">
        <v>0.0</v>
      </c>
      <c r="F231" s="206">
        <v>0.0</v>
      </c>
      <c r="G231" s="206">
        <v>0.0</v>
      </c>
      <c r="H231" t="str">
        <f t="shared" si="1"/>
        <v>#DIV/0!</v>
      </c>
      <c r="I231" t="str">
        <f t="shared" si="2"/>
        <v>#DIV/0!</v>
      </c>
      <c r="J231" t="str">
        <f t="shared" si="3"/>
        <v>#DIV/0!</v>
      </c>
    </row>
    <row r="232">
      <c r="A232" s="206" t="s">
        <v>331</v>
      </c>
      <c r="B232" s="206">
        <v>2.0</v>
      </c>
      <c r="C232" s="206">
        <v>4.0</v>
      </c>
      <c r="D232" s="206">
        <v>4874.0</v>
      </c>
      <c r="E232" s="206">
        <v>1285.0</v>
      </c>
      <c r="F232" s="206">
        <v>183.0</v>
      </c>
      <c r="G232" s="206">
        <v>10000.0</v>
      </c>
      <c r="H232">
        <f t="shared" si="1"/>
        <v>0.4874</v>
      </c>
      <c r="I232">
        <f t="shared" si="2"/>
        <v>0.1285</v>
      </c>
      <c r="J232">
        <f t="shared" si="3"/>
        <v>0.0183</v>
      </c>
    </row>
    <row r="233">
      <c r="A233" s="206" t="s">
        <v>763</v>
      </c>
      <c r="B233" s="206">
        <v>2.0</v>
      </c>
      <c r="C233" s="206">
        <v>4.0</v>
      </c>
      <c r="D233" s="206">
        <v>0.0</v>
      </c>
      <c r="E233" s="206">
        <v>0.0</v>
      </c>
      <c r="F233" s="206">
        <v>0.0</v>
      </c>
      <c r="G233" s="206">
        <v>0.0</v>
      </c>
      <c r="H233" t="str">
        <f t="shared" si="1"/>
        <v>#DIV/0!</v>
      </c>
      <c r="I233" t="str">
        <f t="shared" si="2"/>
        <v>#DIV/0!</v>
      </c>
      <c r="J233" t="str">
        <f t="shared" si="3"/>
        <v>#DIV/0!</v>
      </c>
    </row>
    <row r="234">
      <c r="A234" s="206" t="s">
        <v>471</v>
      </c>
      <c r="B234" s="206">
        <v>2.0</v>
      </c>
      <c r="C234" s="206">
        <v>4.0</v>
      </c>
      <c r="D234" s="206">
        <v>0.0</v>
      </c>
      <c r="E234" s="206">
        <v>0.0</v>
      </c>
      <c r="F234" s="206">
        <v>0.0</v>
      </c>
      <c r="G234" s="206">
        <v>0.0</v>
      </c>
      <c r="H234" t="str">
        <f t="shared" si="1"/>
        <v>#DIV/0!</v>
      </c>
      <c r="I234" t="str">
        <f t="shared" si="2"/>
        <v>#DIV/0!</v>
      </c>
      <c r="J234" t="str">
        <f t="shared" si="3"/>
        <v>#DIV/0!</v>
      </c>
    </row>
    <row r="235">
      <c r="A235" s="206" t="s">
        <v>329</v>
      </c>
      <c r="B235" s="206">
        <v>2.0</v>
      </c>
      <c r="C235" s="206">
        <v>4.0</v>
      </c>
      <c r="D235" s="206">
        <v>0.0</v>
      </c>
      <c r="E235" s="206">
        <v>0.0</v>
      </c>
      <c r="F235" s="206">
        <v>0.0</v>
      </c>
      <c r="G235" s="206">
        <v>0.0</v>
      </c>
      <c r="H235" t="str">
        <f t="shared" si="1"/>
        <v>#DIV/0!</v>
      </c>
      <c r="I235" t="str">
        <f t="shared" si="2"/>
        <v>#DIV/0!</v>
      </c>
      <c r="J235" t="str">
        <f t="shared" si="3"/>
        <v>#DIV/0!</v>
      </c>
    </row>
    <row r="236">
      <c r="A236" s="206" t="s">
        <v>764</v>
      </c>
      <c r="B236" s="206">
        <v>2.0</v>
      </c>
      <c r="C236" s="206">
        <v>4.0</v>
      </c>
      <c r="D236" s="206">
        <v>0.0</v>
      </c>
      <c r="E236" s="206">
        <v>0.0</v>
      </c>
      <c r="F236" s="206">
        <v>0.0</v>
      </c>
      <c r="G236" s="206">
        <v>0.0</v>
      </c>
      <c r="H236" t="str">
        <f t="shared" si="1"/>
        <v>#DIV/0!</v>
      </c>
      <c r="I236" t="str">
        <f t="shared" si="2"/>
        <v>#DIV/0!</v>
      </c>
      <c r="J236" t="str">
        <f t="shared" si="3"/>
        <v>#DIV/0!</v>
      </c>
    </row>
    <row r="237">
      <c r="A237" s="206" t="s">
        <v>765</v>
      </c>
      <c r="B237" s="206">
        <v>2.0</v>
      </c>
      <c r="C237" s="206">
        <v>4.0</v>
      </c>
      <c r="D237" s="206">
        <v>0.0</v>
      </c>
      <c r="E237" s="206">
        <v>0.0</v>
      </c>
      <c r="F237" s="206">
        <v>0.0</v>
      </c>
      <c r="G237" s="206">
        <v>0.0</v>
      </c>
      <c r="H237" t="str">
        <f t="shared" si="1"/>
        <v>#DIV/0!</v>
      </c>
      <c r="I237" t="str">
        <f t="shared" si="2"/>
        <v>#DIV/0!</v>
      </c>
      <c r="J237" t="str">
        <f t="shared" si="3"/>
        <v>#DIV/0!</v>
      </c>
    </row>
    <row r="238">
      <c r="A238" s="206" t="s">
        <v>766</v>
      </c>
      <c r="B238" s="206">
        <v>2.0</v>
      </c>
      <c r="C238" s="206">
        <v>4.0</v>
      </c>
      <c r="D238" s="206">
        <v>0.0</v>
      </c>
      <c r="E238" s="206">
        <v>0.0</v>
      </c>
      <c r="F238" s="206">
        <v>0.0</v>
      </c>
      <c r="G238" s="206">
        <v>9999.0</v>
      </c>
      <c r="H238">
        <f t="shared" si="1"/>
        <v>0</v>
      </c>
      <c r="I238">
        <f t="shared" si="2"/>
        <v>0</v>
      </c>
      <c r="J238">
        <f t="shared" si="3"/>
        <v>0</v>
      </c>
    </row>
    <row r="239">
      <c r="A239" s="206" t="s">
        <v>648</v>
      </c>
      <c r="B239" s="206">
        <v>2.0</v>
      </c>
      <c r="C239" s="206">
        <v>4.0</v>
      </c>
      <c r="D239" s="206">
        <v>0.0</v>
      </c>
      <c r="E239" s="206">
        <v>0.0</v>
      </c>
      <c r="F239" s="206">
        <v>0.0</v>
      </c>
      <c r="G239" s="206">
        <v>0.0</v>
      </c>
      <c r="H239" t="str">
        <f t="shared" si="1"/>
        <v>#DIV/0!</v>
      </c>
      <c r="I239" t="str">
        <f t="shared" si="2"/>
        <v>#DIV/0!</v>
      </c>
      <c r="J239" t="str">
        <f t="shared" si="3"/>
        <v>#DIV/0!</v>
      </c>
    </row>
    <row r="240">
      <c r="A240" s="206" t="s">
        <v>314</v>
      </c>
      <c r="B240" s="206">
        <v>2.0</v>
      </c>
      <c r="C240" s="206">
        <v>4.0</v>
      </c>
      <c r="D240" s="206">
        <v>0.0</v>
      </c>
      <c r="E240" s="206">
        <v>0.0</v>
      </c>
      <c r="F240" s="206">
        <v>0.0</v>
      </c>
      <c r="G240" s="206">
        <v>0.0</v>
      </c>
      <c r="H240" t="str">
        <f t="shared" si="1"/>
        <v>#DIV/0!</v>
      </c>
      <c r="I240" t="str">
        <f t="shared" si="2"/>
        <v>#DIV/0!</v>
      </c>
      <c r="J240" t="str">
        <f t="shared" si="3"/>
        <v>#DIV/0!</v>
      </c>
    </row>
    <row r="241">
      <c r="A241" s="206" t="s">
        <v>112</v>
      </c>
      <c r="B241" s="206">
        <v>2.0</v>
      </c>
      <c r="C241" s="206">
        <v>4.0</v>
      </c>
      <c r="D241" s="206">
        <v>1558.0</v>
      </c>
      <c r="E241" s="206">
        <v>49.0</v>
      </c>
      <c r="F241" s="206">
        <v>4.0</v>
      </c>
      <c r="G241" s="206">
        <v>10000.0</v>
      </c>
      <c r="H241">
        <f t="shared" si="1"/>
        <v>0.1558</v>
      </c>
      <c r="I241">
        <f t="shared" si="2"/>
        <v>0.0049</v>
      </c>
      <c r="J241">
        <f t="shared" si="3"/>
        <v>0.0004</v>
      </c>
    </row>
    <row r="242">
      <c r="A242" s="206" t="s">
        <v>80</v>
      </c>
      <c r="B242" s="206">
        <v>2.0</v>
      </c>
      <c r="C242" s="206">
        <v>4.0</v>
      </c>
      <c r="D242" s="206">
        <v>0.0</v>
      </c>
      <c r="E242" s="206">
        <v>0.0</v>
      </c>
      <c r="F242" s="206">
        <v>0.0</v>
      </c>
      <c r="G242" s="206">
        <v>0.0</v>
      </c>
      <c r="H242" t="str">
        <f t="shared" si="1"/>
        <v>#DIV/0!</v>
      </c>
      <c r="I242" t="str">
        <f t="shared" si="2"/>
        <v>#DIV/0!</v>
      </c>
      <c r="J242" t="str">
        <f t="shared" si="3"/>
        <v>#DIV/0!</v>
      </c>
    </row>
    <row r="243">
      <c r="A243" s="206" t="s">
        <v>458</v>
      </c>
      <c r="B243" s="206">
        <v>2.0</v>
      </c>
      <c r="C243" s="206">
        <v>4.0</v>
      </c>
      <c r="D243" s="206">
        <v>0.0</v>
      </c>
      <c r="E243" s="206">
        <v>0.0</v>
      </c>
      <c r="F243" s="206">
        <v>0.0</v>
      </c>
      <c r="G243" s="206">
        <v>0.0</v>
      </c>
      <c r="H243" t="str">
        <f t="shared" si="1"/>
        <v>#DIV/0!</v>
      </c>
      <c r="I243" t="str">
        <f t="shared" si="2"/>
        <v>#DIV/0!</v>
      </c>
      <c r="J243" t="str">
        <f t="shared" si="3"/>
        <v>#DIV/0!</v>
      </c>
    </row>
    <row r="244">
      <c r="A244" s="206" t="s">
        <v>391</v>
      </c>
      <c r="B244" s="206">
        <v>2.0</v>
      </c>
      <c r="C244" s="206">
        <v>4.0</v>
      </c>
      <c r="D244" s="206">
        <v>0.0</v>
      </c>
      <c r="E244" s="206">
        <v>0.0</v>
      </c>
      <c r="F244" s="206">
        <v>0.0</v>
      </c>
      <c r="G244" s="206">
        <v>0.0</v>
      </c>
      <c r="H244" t="str">
        <f t="shared" si="1"/>
        <v>#DIV/0!</v>
      </c>
      <c r="I244" t="str">
        <f t="shared" si="2"/>
        <v>#DIV/0!</v>
      </c>
      <c r="J244" t="str">
        <f t="shared" si="3"/>
        <v>#DIV/0!</v>
      </c>
    </row>
    <row r="245">
      <c r="A245" s="206" t="s">
        <v>661</v>
      </c>
      <c r="B245" s="206">
        <v>2.0</v>
      </c>
      <c r="C245" s="206">
        <v>4.0</v>
      </c>
      <c r="D245" s="206">
        <v>0.0</v>
      </c>
      <c r="E245" s="206">
        <v>0.0</v>
      </c>
      <c r="F245" s="206">
        <v>0.0</v>
      </c>
      <c r="G245" s="206">
        <v>0.0</v>
      </c>
      <c r="H245" t="str">
        <f t="shared" si="1"/>
        <v>#DIV/0!</v>
      </c>
      <c r="I245" t="str">
        <f t="shared" si="2"/>
        <v>#DIV/0!</v>
      </c>
      <c r="J245" t="str">
        <f t="shared" si="3"/>
        <v>#DIV/0!</v>
      </c>
    </row>
    <row r="246">
      <c r="A246" s="206" t="s">
        <v>435</v>
      </c>
      <c r="B246" s="206">
        <v>2.0</v>
      </c>
      <c r="C246" s="206">
        <v>4.0</v>
      </c>
      <c r="D246" s="206">
        <v>0.0</v>
      </c>
      <c r="E246" s="206">
        <v>0.0</v>
      </c>
      <c r="F246" s="206">
        <v>0.0</v>
      </c>
      <c r="G246" s="206">
        <v>0.0</v>
      </c>
      <c r="H246" t="str">
        <f t="shared" si="1"/>
        <v>#DIV/0!</v>
      </c>
      <c r="I246" t="str">
        <f t="shared" si="2"/>
        <v>#DIV/0!</v>
      </c>
      <c r="J246" t="str">
        <f t="shared" si="3"/>
        <v>#DIV/0!</v>
      </c>
    </row>
    <row r="247">
      <c r="A247" s="206" t="s">
        <v>618</v>
      </c>
      <c r="B247" s="206">
        <v>2.0</v>
      </c>
      <c r="C247" s="206">
        <v>4.0</v>
      </c>
      <c r="D247" s="206">
        <v>0.0</v>
      </c>
      <c r="E247" s="206">
        <v>0.0</v>
      </c>
      <c r="F247" s="206">
        <v>0.0</v>
      </c>
      <c r="G247" s="206">
        <v>0.0</v>
      </c>
      <c r="H247" t="str">
        <f t="shared" si="1"/>
        <v>#DIV/0!</v>
      </c>
      <c r="I247" t="str">
        <f t="shared" si="2"/>
        <v>#DIV/0!</v>
      </c>
      <c r="J247" t="str">
        <f t="shared" si="3"/>
        <v>#DIV/0!</v>
      </c>
    </row>
    <row r="248">
      <c r="A248" s="206" t="s">
        <v>357</v>
      </c>
      <c r="B248" s="206">
        <v>2.0</v>
      </c>
      <c r="C248" s="206">
        <v>4.0</v>
      </c>
      <c r="D248" s="206">
        <v>291.0</v>
      </c>
      <c r="E248" s="206">
        <v>12.0</v>
      </c>
      <c r="F248" s="206">
        <v>1.0</v>
      </c>
      <c r="G248" s="206">
        <v>10000.0</v>
      </c>
      <c r="H248">
        <f t="shared" si="1"/>
        <v>0.0291</v>
      </c>
      <c r="I248">
        <f t="shared" si="2"/>
        <v>0.0012</v>
      </c>
      <c r="J248">
        <f t="shared" si="3"/>
        <v>0.0001</v>
      </c>
    </row>
    <row r="249">
      <c r="A249" s="206" t="s">
        <v>621</v>
      </c>
      <c r="B249" s="206">
        <v>2.0</v>
      </c>
      <c r="C249" s="206">
        <v>4.0</v>
      </c>
      <c r="D249" s="206">
        <v>0.0</v>
      </c>
      <c r="E249" s="206">
        <v>0.0</v>
      </c>
      <c r="F249" s="206">
        <v>0.0</v>
      </c>
      <c r="G249" s="206">
        <v>0.0</v>
      </c>
      <c r="H249" t="str">
        <f t="shared" si="1"/>
        <v>#DIV/0!</v>
      </c>
      <c r="I249" t="str">
        <f t="shared" si="2"/>
        <v>#DIV/0!</v>
      </c>
      <c r="J249" t="str">
        <f t="shared" si="3"/>
        <v>#DIV/0!</v>
      </c>
    </row>
    <row r="250">
      <c r="A250" s="206" t="s">
        <v>73</v>
      </c>
      <c r="B250" s="206">
        <v>2.0</v>
      </c>
      <c r="C250" s="206">
        <v>4.0</v>
      </c>
      <c r="D250" s="206">
        <v>1.0</v>
      </c>
      <c r="E250" s="206">
        <v>0.0</v>
      </c>
      <c r="F250" s="206">
        <v>0.0</v>
      </c>
      <c r="G250" s="206">
        <v>9998.0</v>
      </c>
      <c r="H250">
        <f t="shared" si="1"/>
        <v>0.000100020004</v>
      </c>
      <c r="I250">
        <f t="shared" si="2"/>
        <v>0</v>
      </c>
      <c r="J250">
        <f t="shared" si="3"/>
        <v>0</v>
      </c>
    </row>
    <row r="251">
      <c r="A251" s="206" t="s">
        <v>373</v>
      </c>
      <c r="B251" s="206">
        <v>2.0</v>
      </c>
      <c r="C251" s="206">
        <v>4.0</v>
      </c>
      <c r="D251" s="206">
        <v>2671.0</v>
      </c>
      <c r="E251" s="206">
        <v>341.0</v>
      </c>
      <c r="F251" s="206">
        <v>24.0</v>
      </c>
      <c r="G251" s="206">
        <v>10000.0</v>
      </c>
      <c r="H251">
        <f t="shared" si="1"/>
        <v>0.2671</v>
      </c>
      <c r="I251">
        <f t="shared" si="2"/>
        <v>0.0341</v>
      </c>
      <c r="J251">
        <f t="shared" si="3"/>
        <v>0.0024</v>
      </c>
    </row>
    <row r="252">
      <c r="A252" s="206" t="s">
        <v>767</v>
      </c>
      <c r="B252" s="206">
        <v>2.0</v>
      </c>
      <c r="C252" s="206">
        <v>4.0</v>
      </c>
      <c r="D252" s="206">
        <v>0.0</v>
      </c>
      <c r="E252" s="206">
        <v>0.0</v>
      </c>
      <c r="F252" s="206">
        <v>0.0</v>
      </c>
      <c r="G252" s="206">
        <v>0.0</v>
      </c>
      <c r="H252" t="str">
        <f t="shared" si="1"/>
        <v>#DIV/0!</v>
      </c>
      <c r="I252" t="str">
        <f t="shared" si="2"/>
        <v>#DIV/0!</v>
      </c>
      <c r="J252" t="str">
        <f t="shared" si="3"/>
        <v>#DIV/0!</v>
      </c>
    </row>
    <row r="253">
      <c r="A253" s="206" t="s">
        <v>455</v>
      </c>
      <c r="B253" s="206">
        <v>2.0</v>
      </c>
      <c r="C253" s="206">
        <v>4.0</v>
      </c>
      <c r="D253" s="206">
        <v>0.0</v>
      </c>
      <c r="E253" s="206">
        <v>0.0</v>
      </c>
      <c r="F253" s="206">
        <v>0.0</v>
      </c>
      <c r="G253" s="206">
        <v>0.0</v>
      </c>
      <c r="H253" t="str">
        <f t="shared" si="1"/>
        <v>#DIV/0!</v>
      </c>
      <c r="I253" t="str">
        <f t="shared" si="2"/>
        <v>#DIV/0!</v>
      </c>
      <c r="J253" t="str">
        <f t="shared" si="3"/>
        <v>#DIV/0!</v>
      </c>
    </row>
    <row r="254">
      <c r="A254" s="206" t="s">
        <v>541</v>
      </c>
      <c r="B254" s="206">
        <v>2.0</v>
      </c>
      <c r="C254" s="206">
        <v>4.0</v>
      </c>
      <c r="D254" s="206">
        <v>0.0</v>
      </c>
      <c r="E254" s="206">
        <v>0.0</v>
      </c>
      <c r="F254" s="206">
        <v>0.0</v>
      </c>
      <c r="G254" s="206">
        <v>0.0</v>
      </c>
      <c r="H254" t="str">
        <f t="shared" si="1"/>
        <v>#DIV/0!</v>
      </c>
      <c r="I254" t="str">
        <f t="shared" si="2"/>
        <v>#DIV/0!</v>
      </c>
      <c r="J254" t="str">
        <f t="shared" si="3"/>
        <v>#DIV/0!</v>
      </c>
    </row>
    <row r="255">
      <c r="A255" s="206" t="s">
        <v>768</v>
      </c>
      <c r="B255" s="206">
        <v>2.0</v>
      </c>
      <c r="C255" s="206">
        <v>4.0</v>
      </c>
      <c r="D255" s="206">
        <v>0.0</v>
      </c>
      <c r="E255" s="206">
        <v>0.0</v>
      </c>
      <c r="F255" s="206">
        <v>0.0</v>
      </c>
      <c r="G255" s="206">
        <v>10000.0</v>
      </c>
      <c r="H255">
        <f t="shared" si="1"/>
        <v>0</v>
      </c>
      <c r="I255">
        <f t="shared" si="2"/>
        <v>0</v>
      </c>
      <c r="J255">
        <f t="shared" si="3"/>
        <v>0</v>
      </c>
    </row>
    <row r="256">
      <c r="A256" s="206" t="s">
        <v>118</v>
      </c>
      <c r="B256" s="206">
        <v>2.0</v>
      </c>
      <c r="C256" s="206">
        <v>4.0</v>
      </c>
      <c r="D256" s="206">
        <v>0.0</v>
      </c>
      <c r="E256" s="206">
        <v>0.0</v>
      </c>
      <c r="F256" s="206">
        <v>0.0</v>
      </c>
      <c r="G256" s="206">
        <v>0.0</v>
      </c>
      <c r="H256" t="str">
        <f t="shared" si="1"/>
        <v>#DIV/0!</v>
      </c>
      <c r="I256" t="str">
        <f t="shared" si="2"/>
        <v>#DIV/0!</v>
      </c>
      <c r="J256" t="str">
        <f t="shared" si="3"/>
        <v>#DIV/0!</v>
      </c>
    </row>
    <row r="257">
      <c r="A257" s="206" t="s">
        <v>769</v>
      </c>
      <c r="B257" s="206">
        <v>2.0</v>
      </c>
      <c r="C257" s="206">
        <v>4.0</v>
      </c>
      <c r="D257" s="206">
        <v>0.0</v>
      </c>
      <c r="E257" s="206">
        <v>0.0</v>
      </c>
      <c r="F257" s="206">
        <v>0.0</v>
      </c>
      <c r="G257" s="206">
        <v>0.0</v>
      </c>
      <c r="H257" t="str">
        <f t="shared" si="1"/>
        <v>#DIV/0!</v>
      </c>
      <c r="I257" t="str">
        <f t="shared" si="2"/>
        <v>#DIV/0!</v>
      </c>
      <c r="J257" t="str">
        <f t="shared" si="3"/>
        <v>#DIV/0!</v>
      </c>
    </row>
    <row r="258">
      <c r="A258" s="206" t="s">
        <v>424</v>
      </c>
      <c r="B258" s="206">
        <v>2.0</v>
      </c>
      <c r="C258" s="206">
        <v>4.0</v>
      </c>
      <c r="D258" s="206">
        <v>0.0</v>
      </c>
      <c r="E258" s="206">
        <v>0.0</v>
      </c>
      <c r="F258" s="206">
        <v>0.0</v>
      </c>
      <c r="G258" s="206">
        <v>0.0</v>
      </c>
      <c r="H258" t="str">
        <f t="shared" si="1"/>
        <v>#DIV/0!</v>
      </c>
      <c r="I258" t="str">
        <f t="shared" si="2"/>
        <v>#DIV/0!</v>
      </c>
      <c r="J258" t="str">
        <f t="shared" si="3"/>
        <v>#DIV/0!</v>
      </c>
    </row>
    <row r="259">
      <c r="A259" s="206" t="s">
        <v>419</v>
      </c>
      <c r="B259" s="206">
        <v>2.0</v>
      </c>
      <c r="C259" s="206">
        <v>4.0</v>
      </c>
      <c r="D259" s="206">
        <v>0.0</v>
      </c>
      <c r="E259" s="206">
        <v>0.0</v>
      </c>
      <c r="F259" s="206">
        <v>0.0</v>
      </c>
      <c r="G259" s="206">
        <v>0.0</v>
      </c>
      <c r="H259" t="str">
        <f t="shared" si="1"/>
        <v>#DIV/0!</v>
      </c>
      <c r="I259" t="str">
        <f t="shared" si="2"/>
        <v>#DIV/0!</v>
      </c>
      <c r="J259" t="str">
        <f t="shared" si="3"/>
        <v>#DIV/0!</v>
      </c>
    </row>
    <row r="260">
      <c r="A260" s="206" t="s">
        <v>307</v>
      </c>
      <c r="B260" s="206">
        <v>2.0</v>
      </c>
      <c r="C260" s="206">
        <v>4.0</v>
      </c>
      <c r="D260" s="206">
        <v>5184.0</v>
      </c>
      <c r="E260" s="206">
        <v>1343.0</v>
      </c>
      <c r="F260" s="206">
        <v>314.0</v>
      </c>
      <c r="G260" s="206">
        <v>10000.0</v>
      </c>
      <c r="H260">
        <f t="shared" si="1"/>
        <v>0.5184</v>
      </c>
      <c r="I260">
        <f t="shared" si="2"/>
        <v>0.1343</v>
      </c>
      <c r="J260">
        <f t="shared" si="3"/>
        <v>0.0314</v>
      </c>
    </row>
    <row r="261">
      <c r="A261" s="206" t="s">
        <v>365</v>
      </c>
      <c r="B261" s="206">
        <v>2.0</v>
      </c>
      <c r="C261" s="206">
        <v>4.0</v>
      </c>
      <c r="D261" s="206">
        <v>0.0</v>
      </c>
      <c r="E261" s="206">
        <v>0.0</v>
      </c>
      <c r="F261" s="206">
        <v>0.0</v>
      </c>
      <c r="G261" s="206">
        <v>0.0</v>
      </c>
      <c r="H261" t="str">
        <f t="shared" si="1"/>
        <v>#DIV/0!</v>
      </c>
      <c r="I261" t="str">
        <f t="shared" si="2"/>
        <v>#DIV/0!</v>
      </c>
      <c r="J261" t="str">
        <f t="shared" si="3"/>
        <v>#DIV/0!</v>
      </c>
    </row>
    <row r="262">
      <c r="A262" s="206" t="s">
        <v>770</v>
      </c>
      <c r="B262" s="206">
        <v>2.0</v>
      </c>
      <c r="C262" s="206">
        <v>4.0</v>
      </c>
      <c r="D262" s="206">
        <v>0.0</v>
      </c>
      <c r="E262" s="206">
        <v>0.0</v>
      </c>
      <c r="F262" s="206">
        <v>0.0</v>
      </c>
      <c r="G262" s="206">
        <v>0.0</v>
      </c>
      <c r="H262" t="str">
        <f t="shared" si="1"/>
        <v>#DIV/0!</v>
      </c>
      <c r="I262" t="str">
        <f t="shared" si="2"/>
        <v>#DIV/0!</v>
      </c>
      <c r="J262" t="str">
        <f t="shared" si="3"/>
        <v>#DIV/0!</v>
      </c>
    </row>
    <row r="263">
      <c r="A263" s="206" t="s">
        <v>480</v>
      </c>
      <c r="B263" s="206">
        <v>2.0</v>
      </c>
      <c r="C263" s="206">
        <v>4.0</v>
      </c>
      <c r="D263" s="206">
        <v>0.0</v>
      </c>
      <c r="E263" s="206">
        <v>0.0</v>
      </c>
      <c r="F263" s="206">
        <v>0.0</v>
      </c>
      <c r="G263" s="206">
        <v>0.0</v>
      </c>
      <c r="H263" t="str">
        <f t="shared" si="1"/>
        <v>#DIV/0!</v>
      </c>
      <c r="I263" t="str">
        <f t="shared" si="2"/>
        <v>#DIV/0!</v>
      </c>
      <c r="J263" t="str">
        <f t="shared" si="3"/>
        <v>#DIV/0!</v>
      </c>
    </row>
    <row r="264">
      <c r="A264" s="206" t="s">
        <v>771</v>
      </c>
      <c r="B264" s="206">
        <v>2.0</v>
      </c>
      <c r="C264" s="206">
        <v>4.0</v>
      </c>
      <c r="D264" s="206">
        <v>0.0</v>
      </c>
      <c r="E264" s="206">
        <v>0.0</v>
      </c>
      <c r="F264" s="206">
        <v>0.0</v>
      </c>
      <c r="G264" s="206">
        <v>0.0</v>
      </c>
      <c r="H264" t="str">
        <f t="shared" si="1"/>
        <v>#DIV/0!</v>
      </c>
      <c r="I264" t="str">
        <f t="shared" si="2"/>
        <v>#DIV/0!</v>
      </c>
      <c r="J264" t="str">
        <f t="shared" si="3"/>
        <v>#DIV/0!</v>
      </c>
    </row>
    <row r="265">
      <c r="A265" s="206" t="s">
        <v>772</v>
      </c>
      <c r="B265" s="206">
        <v>2.0</v>
      </c>
      <c r="C265" s="206">
        <v>4.0</v>
      </c>
      <c r="D265" s="206">
        <v>0.0</v>
      </c>
      <c r="E265" s="206">
        <v>0.0</v>
      </c>
      <c r="F265" s="206">
        <v>0.0</v>
      </c>
      <c r="G265" s="206">
        <v>0.0</v>
      </c>
      <c r="H265" t="str">
        <f t="shared" si="1"/>
        <v>#DIV/0!</v>
      </c>
      <c r="I265" t="str">
        <f t="shared" si="2"/>
        <v>#DIV/0!</v>
      </c>
      <c r="J265" t="str">
        <f t="shared" si="3"/>
        <v>#DIV/0!</v>
      </c>
    </row>
    <row r="266">
      <c r="A266" s="206" t="s">
        <v>773</v>
      </c>
      <c r="B266" s="206">
        <v>2.0</v>
      </c>
      <c r="C266" s="206">
        <v>4.0</v>
      </c>
      <c r="D266" s="206">
        <v>0.0</v>
      </c>
      <c r="E266" s="206">
        <v>0.0</v>
      </c>
      <c r="F266" s="206">
        <v>0.0</v>
      </c>
      <c r="G266" s="206">
        <v>0.0</v>
      </c>
      <c r="H266" t="str">
        <f t="shared" si="1"/>
        <v>#DIV/0!</v>
      </c>
      <c r="I266" t="str">
        <f t="shared" si="2"/>
        <v>#DIV/0!</v>
      </c>
      <c r="J266" t="str">
        <f t="shared" si="3"/>
        <v>#DIV/0!</v>
      </c>
    </row>
    <row r="267">
      <c r="A267" s="206" t="s">
        <v>774</v>
      </c>
      <c r="B267" s="206">
        <v>2.0</v>
      </c>
      <c r="C267" s="206">
        <v>4.0</v>
      </c>
      <c r="D267" s="206">
        <v>0.0</v>
      </c>
      <c r="E267" s="206">
        <v>0.0</v>
      </c>
      <c r="F267" s="206">
        <v>0.0</v>
      </c>
      <c r="G267" s="206">
        <v>0.0</v>
      </c>
      <c r="H267" t="str">
        <f t="shared" si="1"/>
        <v>#DIV/0!</v>
      </c>
      <c r="I267" t="str">
        <f t="shared" si="2"/>
        <v>#DIV/0!</v>
      </c>
      <c r="J267" t="str">
        <f t="shared" si="3"/>
        <v>#DIV/0!</v>
      </c>
    </row>
    <row r="268">
      <c r="A268" s="206" t="s">
        <v>599</v>
      </c>
      <c r="B268" s="206">
        <v>2.0</v>
      </c>
      <c r="C268" s="206">
        <v>4.0</v>
      </c>
      <c r="D268" s="206">
        <v>0.0</v>
      </c>
      <c r="E268" s="206">
        <v>0.0</v>
      </c>
      <c r="F268" s="206">
        <v>0.0</v>
      </c>
      <c r="G268" s="206">
        <v>0.0</v>
      </c>
      <c r="H268" t="str">
        <f t="shared" si="1"/>
        <v>#DIV/0!</v>
      </c>
      <c r="I268" t="str">
        <f t="shared" si="2"/>
        <v>#DIV/0!</v>
      </c>
      <c r="J268" t="str">
        <f t="shared" si="3"/>
        <v>#DIV/0!</v>
      </c>
    </row>
    <row r="269">
      <c r="A269" s="206" t="s">
        <v>349</v>
      </c>
      <c r="B269" s="206">
        <v>2.0</v>
      </c>
      <c r="C269" s="206">
        <v>4.0</v>
      </c>
      <c r="D269" s="206">
        <v>5600.0</v>
      </c>
      <c r="E269" s="206">
        <v>992.0</v>
      </c>
      <c r="F269" s="206">
        <v>174.0</v>
      </c>
      <c r="G269" s="206">
        <v>10000.0</v>
      </c>
      <c r="H269">
        <f t="shared" si="1"/>
        <v>0.56</v>
      </c>
      <c r="I269">
        <f t="shared" si="2"/>
        <v>0.0992</v>
      </c>
      <c r="J269">
        <f t="shared" si="3"/>
        <v>0.0174</v>
      </c>
    </row>
    <row r="270">
      <c r="A270" s="206" t="s">
        <v>545</v>
      </c>
      <c r="B270" s="206">
        <v>2.0</v>
      </c>
      <c r="C270" s="206">
        <v>4.0</v>
      </c>
      <c r="D270" s="206">
        <v>0.0</v>
      </c>
      <c r="E270" s="206">
        <v>0.0</v>
      </c>
      <c r="F270" s="206">
        <v>0.0</v>
      </c>
      <c r="G270" s="206">
        <v>10000.0</v>
      </c>
      <c r="H270">
        <f t="shared" si="1"/>
        <v>0</v>
      </c>
      <c r="I270">
        <f t="shared" si="2"/>
        <v>0</v>
      </c>
      <c r="J270">
        <f t="shared" si="3"/>
        <v>0</v>
      </c>
    </row>
    <row r="271">
      <c r="A271" s="206" t="s">
        <v>775</v>
      </c>
      <c r="B271" s="206">
        <v>2.0</v>
      </c>
      <c r="C271" s="206">
        <v>4.0</v>
      </c>
      <c r="D271" s="206">
        <v>0.0</v>
      </c>
      <c r="E271" s="206">
        <v>0.0</v>
      </c>
      <c r="F271" s="206">
        <v>0.0</v>
      </c>
      <c r="G271" s="206">
        <v>0.0</v>
      </c>
      <c r="H271" t="str">
        <f t="shared" si="1"/>
        <v>#DIV/0!</v>
      </c>
      <c r="I271" t="str">
        <f t="shared" si="2"/>
        <v>#DIV/0!</v>
      </c>
      <c r="J271" t="str">
        <f t="shared" si="3"/>
        <v>#DIV/0!</v>
      </c>
    </row>
    <row r="272">
      <c r="A272" s="206" t="s">
        <v>489</v>
      </c>
      <c r="B272" s="206">
        <v>2.0</v>
      </c>
      <c r="C272" s="206">
        <v>4.0</v>
      </c>
      <c r="D272" s="206">
        <v>0.0</v>
      </c>
      <c r="E272" s="206">
        <v>0.0</v>
      </c>
      <c r="F272" s="206">
        <v>0.0</v>
      </c>
      <c r="G272" s="206">
        <v>0.0</v>
      </c>
      <c r="H272" t="str">
        <f t="shared" si="1"/>
        <v>#DIV/0!</v>
      </c>
      <c r="I272" t="str">
        <f t="shared" si="2"/>
        <v>#DIV/0!</v>
      </c>
      <c r="J272" t="str">
        <f t="shared" si="3"/>
        <v>#DIV/0!</v>
      </c>
    </row>
    <row r="273">
      <c r="A273" s="206" t="s">
        <v>776</v>
      </c>
      <c r="B273" s="206">
        <v>2.0</v>
      </c>
      <c r="C273" s="206">
        <v>4.0</v>
      </c>
      <c r="D273" s="206">
        <v>0.0</v>
      </c>
      <c r="E273" s="206">
        <v>0.0</v>
      </c>
      <c r="F273" s="206">
        <v>0.0</v>
      </c>
      <c r="G273" s="206">
        <v>0.0</v>
      </c>
      <c r="H273" t="str">
        <f t="shared" si="1"/>
        <v>#DIV/0!</v>
      </c>
      <c r="I273" t="str">
        <f t="shared" si="2"/>
        <v>#DIV/0!</v>
      </c>
      <c r="J273" t="str">
        <f t="shared" si="3"/>
        <v>#DIV/0!</v>
      </c>
    </row>
    <row r="274">
      <c r="A274" s="206" t="s">
        <v>777</v>
      </c>
      <c r="B274" s="206">
        <v>2.0</v>
      </c>
      <c r="C274" s="206">
        <v>4.0</v>
      </c>
      <c r="D274" s="206">
        <v>0.0</v>
      </c>
      <c r="E274" s="206">
        <v>0.0</v>
      </c>
      <c r="F274" s="206">
        <v>0.0</v>
      </c>
      <c r="G274" s="206">
        <v>0.0</v>
      </c>
      <c r="H274" t="str">
        <f t="shared" si="1"/>
        <v>#DIV/0!</v>
      </c>
      <c r="I274" t="str">
        <f t="shared" si="2"/>
        <v>#DIV/0!</v>
      </c>
      <c r="J274" t="str">
        <f t="shared" si="3"/>
        <v>#DIV/0!</v>
      </c>
    </row>
    <row r="275">
      <c r="A275" s="206" t="s">
        <v>659</v>
      </c>
      <c r="B275" s="206">
        <v>2.0</v>
      </c>
      <c r="C275" s="206">
        <v>4.0</v>
      </c>
      <c r="D275" s="206">
        <v>0.0</v>
      </c>
      <c r="E275" s="206">
        <v>0.0</v>
      </c>
      <c r="F275" s="206">
        <v>0.0</v>
      </c>
      <c r="G275" s="206">
        <v>0.0</v>
      </c>
      <c r="H275" t="str">
        <f t="shared" si="1"/>
        <v>#DIV/0!</v>
      </c>
      <c r="I275" t="str">
        <f t="shared" si="2"/>
        <v>#DIV/0!</v>
      </c>
      <c r="J275" t="str">
        <f t="shared" si="3"/>
        <v>#DIV/0!</v>
      </c>
    </row>
    <row r="276">
      <c r="A276" s="206" t="s">
        <v>448</v>
      </c>
      <c r="B276" s="206">
        <v>2.0</v>
      </c>
      <c r="C276" s="206">
        <v>4.0</v>
      </c>
      <c r="D276" s="206">
        <v>0.0</v>
      </c>
      <c r="E276" s="206">
        <v>0.0</v>
      </c>
      <c r="F276" s="206">
        <v>0.0</v>
      </c>
      <c r="G276" s="206">
        <v>0.0</v>
      </c>
      <c r="H276" t="str">
        <f t="shared" si="1"/>
        <v>#DIV/0!</v>
      </c>
      <c r="I276" t="str">
        <f t="shared" si="2"/>
        <v>#DIV/0!</v>
      </c>
      <c r="J276" t="str">
        <f t="shared" si="3"/>
        <v>#DIV/0!</v>
      </c>
    </row>
    <row r="277">
      <c r="A277" s="206" t="s">
        <v>380</v>
      </c>
      <c r="B277" s="206">
        <v>2.0</v>
      </c>
      <c r="C277" s="206">
        <v>4.0</v>
      </c>
      <c r="D277" s="206">
        <v>0.0</v>
      </c>
      <c r="E277" s="206">
        <v>0.0</v>
      </c>
      <c r="F277" s="206">
        <v>0.0</v>
      </c>
      <c r="G277" s="206">
        <v>0.0</v>
      </c>
      <c r="H277" t="str">
        <f t="shared" si="1"/>
        <v>#DIV/0!</v>
      </c>
      <c r="I277" t="str">
        <f t="shared" si="2"/>
        <v>#DIV/0!</v>
      </c>
      <c r="J277" t="str">
        <f t="shared" si="3"/>
        <v>#DIV/0!</v>
      </c>
    </row>
    <row r="278">
      <c r="A278" s="206" t="s">
        <v>358</v>
      </c>
      <c r="B278" s="206">
        <v>2.0</v>
      </c>
      <c r="C278" s="206">
        <v>4.0</v>
      </c>
      <c r="D278" s="206">
        <v>0.0</v>
      </c>
      <c r="E278" s="206">
        <v>0.0</v>
      </c>
      <c r="F278" s="206">
        <v>0.0</v>
      </c>
      <c r="G278" s="206">
        <v>0.0</v>
      </c>
      <c r="H278" t="str">
        <f t="shared" si="1"/>
        <v>#DIV/0!</v>
      </c>
      <c r="I278" t="str">
        <f t="shared" si="2"/>
        <v>#DIV/0!</v>
      </c>
      <c r="J278" t="str">
        <f t="shared" si="3"/>
        <v>#DIV/0!</v>
      </c>
    </row>
    <row r="279">
      <c r="A279" s="206" t="s">
        <v>505</v>
      </c>
      <c r="B279" s="206">
        <v>2.0</v>
      </c>
      <c r="C279" s="206">
        <v>4.0</v>
      </c>
      <c r="D279" s="206">
        <v>0.0</v>
      </c>
      <c r="E279" s="206">
        <v>0.0</v>
      </c>
      <c r="F279" s="206">
        <v>0.0</v>
      </c>
      <c r="G279" s="206">
        <v>0.0</v>
      </c>
      <c r="H279" t="str">
        <f t="shared" si="1"/>
        <v>#DIV/0!</v>
      </c>
      <c r="I279" t="str">
        <f t="shared" si="2"/>
        <v>#DIV/0!</v>
      </c>
      <c r="J279" t="str">
        <f t="shared" si="3"/>
        <v>#DIV/0!</v>
      </c>
    </row>
    <row r="280">
      <c r="A280" s="206" t="s">
        <v>497</v>
      </c>
      <c r="B280" s="206">
        <v>2.0</v>
      </c>
      <c r="C280" s="206">
        <v>4.0</v>
      </c>
      <c r="D280" s="206">
        <v>0.0</v>
      </c>
      <c r="E280" s="206">
        <v>0.0</v>
      </c>
      <c r="F280" s="206">
        <v>0.0</v>
      </c>
      <c r="G280" s="206">
        <v>0.0</v>
      </c>
      <c r="H280" t="str">
        <f t="shared" si="1"/>
        <v>#DIV/0!</v>
      </c>
      <c r="I280" t="str">
        <f t="shared" si="2"/>
        <v>#DIV/0!</v>
      </c>
      <c r="J280" t="str">
        <f t="shared" si="3"/>
        <v>#DIV/0!</v>
      </c>
    </row>
    <row r="281">
      <c r="A281" s="206" t="s">
        <v>425</v>
      </c>
      <c r="B281" s="206">
        <v>2.0</v>
      </c>
      <c r="C281" s="206">
        <v>4.0</v>
      </c>
      <c r="D281" s="206">
        <v>0.0</v>
      </c>
      <c r="E281" s="206">
        <v>0.0</v>
      </c>
      <c r="F281" s="206">
        <v>0.0</v>
      </c>
      <c r="G281" s="206">
        <v>0.0</v>
      </c>
      <c r="H281" t="str">
        <f t="shared" si="1"/>
        <v>#DIV/0!</v>
      </c>
      <c r="I281" t="str">
        <f t="shared" si="2"/>
        <v>#DIV/0!</v>
      </c>
      <c r="J281" t="str">
        <f t="shared" si="3"/>
        <v>#DIV/0!</v>
      </c>
    </row>
    <row r="282">
      <c r="A282" s="206" t="s">
        <v>485</v>
      </c>
      <c r="B282" s="206">
        <v>2.0</v>
      </c>
      <c r="C282" s="206">
        <v>4.0</v>
      </c>
      <c r="D282" s="206">
        <v>0.0</v>
      </c>
      <c r="E282" s="206">
        <v>0.0</v>
      </c>
      <c r="F282" s="206">
        <v>0.0</v>
      </c>
      <c r="G282" s="206">
        <v>0.0</v>
      </c>
      <c r="H282" t="str">
        <f t="shared" si="1"/>
        <v>#DIV/0!</v>
      </c>
      <c r="I282" t="str">
        <f t="shared" si="2"/>
        <v>#DIV/0!</v>
      </c>
      <c r="J282" t="str">
        <f t="shared" si="3"/>
        <v>#DIV/0!</v>
      </c>
    </row>
    <row r="283">
      <c r="A283" s="206" t="s">
        <v>778</v>
      </c>
      <c r="B283" s="206">
        <v>2.0</v>
      </c>
      <c r="C283" s="206">
        <v>4.0</v>
      </c>
      <c r="D283" s="206">
        <v>0.0</v>
      </c>
      <c r="E283" s="206">
        <v>0.0</v>
      </c>
      <c r="F283" s="206">
        <v>0.0</v>
      </c>
      <c r="G283" s="206">
        <v>0.0</v>
      </c>
      <c r="H283" t="str">
        <f t="shared" si="1"/>
        <v>#DIV/0!</v>
      </c>
      <c r="I283" t="str">
        <f t="shared" si="2"/>
        <v>#DIV/0!</v>
      </c>
      <c r="J283" t="str">
        <f t="shared" si="3"/>
        <v>#DIV/0!</v>
      </c>
    </row>
    <row r="284">
      <c r="A284" s="206" t="s">
        <v>779</v>
      </c>
      <c r="B284" s="206">
        <v>2.0</v>
      </c>
      <c r="C284" s="206">
        <v>4.0</v>
      </c>
      <c r="D284" s="206">
        <v>0.0</v>
      </c>
      <c r="E284" s="206">
        <v>0.0</v>
      </c>
      <c r="F284" s="206">
        <v>0.0</v>
      </c>
      <c r="G284" s="206">
        <v>0.0</v>
      </c>
      <c r="H284" t="str">
        <f t="shared" si="1"/>
        <v>#DIV/0!</v>
      </c>
      <c r="I284" t="str">
        <f t="shared" si="2"/>
        <v>#DIV/0!</v>
      </c>
      <c r="J284" t="str">
        <f t="shared" si="3"/>
        <v>#DIV/0!</v>
      </c>
    </row>
    <row r="285">
      <c r="A285" s="206" t="s">
        <v>780</v>
      </c>
      <c r="B285" s="206">
        <v>2.0</v>
      </c>
      <c r="C285" s="206">
        <v>4.0</v>
      </c>
      <c r="D285" s="206">
        <v>0.0</v>
      </c>
      <c r="E285" s="206">
        <v>0.0</v>
      </c>
      <c r="F285" s="206">
        <v>0.0</v>
      </c>
      <c r="G285" s="206">
        <v>0.0</v>
      </c>
      <c r="H285" t="str">
        <f t="shared" si="1"/>
        <v>#DIV/0!</v>
      </c>
      <c r="I285" t="str">
        <f t="shared" si="2"/>
        <v>#DIV/0!</v>
      </c>
      <c r="J285" t="str">
        <f t="shared" si="3"/>
        <v>#DIV/0!</v>
      </c>
    </row>
    <row r="286">
      <c r="A286" s="206" t="s">
        <v>781</v>
      </c>
      <c r="B286" s="206">
        <v>2.0</v>
      </c>
      <c r="C286" s="206">
        <v>4.0</v>
      </c>
      <c r="D286" s="206">
        <v>0.0</v>
      </c>
      <c r="E286" s="206">
        <v>0.0</v>
      </c>
      <c r="F286" s="206">
        <v>0.0</v>
      </c>
      <c r="G286" s="206">
        <v>0.0</v>
      </c>
      <c r="H286" t="str">
        <f t="shared" si="1"/>
        <v>#DIV/0!</v>
      </c>
      <c r="I286" t="str">
        <f t="shared" si="2"/>
        <v>#DIV/0!</v>
      </c>
      <c r="J286" t="str">
        <f t="shared" si="3"/>
        <v>#DIV/0!</v>
      </c>
    </row>
    <row r="287">
      <c r="A287" s="206" t="s">
        <v>782</v>
      </c>
      <c r="B287" s="206">
        <v>2.0</v>
      </c>
      <c r="C287" s="206">
        <v>4.0</v>
      </c>
      <c r="D287" s="206">
        <v>0.0</v>
      </c>
      <c r="E287" s="206">
        <v>0.0</v>
      </c>
      <c r="F287" s="206">
        <v>0.0</v>
      </c>
      <c r="G287" s="206">
        <v>0.0</v>
      </c>
      <c r="H287" t="str">
        <f t="shared" si="1"/>
        <v>#DIV/0!</v>
      </c>
      <c r="I287" t="str">
        <f t="shared" si="2"/>
        <v>#DIV/0!</v>
      </c>
      <c r="J287" t="str">
        <f t="shared" si="3"/>
        <v>#DIV/0!</v>
      </c>
    </row>
    <row r="288">
      <c r="A288" s="206" t="s">
        <v>580</v>
      </c>
      <c r="B288" s="206">
        <v>2.0</v>
      </c>
      <c r="C288" s="206">
        <v>4.0</v>
      </c>
      <c r="D288" s="206">
        <v>0.0</v>
      </c>
      <c r="E288" s="206">
        <v>0.0</v>
      </c>
      <c r="F288" s="206">
        <v>0.0</v>
      </c>
      <c r="G288" s="206">
        <v>0.0</v>
      </c>
      <c r="H288" t="str">
        <f t="shared" si="1"/>
        <v>#DIV/0!</v>
      </c>
      <c r="I288" t="str">
        <f t="shared" si="2"/>
        <v>#DIV/0!</v>
      </c>
      <c r="J288" t="str">
        <f t="shared" si="3"/>
        <v>#DIV/0!</v>
      </c>
    </row>
    <row r="289">
      <c r="A289" s="206" t="s">
        <v>783</v>
      </c>
      <c r="B289" s="206">
        <v>2.0</v>
      </c>
      <c r="C289" s="206">
        <v>4.0</v>
      </c>
      <c r="D289" s="206">
        <v>0.0</v>
      </c>
      <c r="E289" s="206">
        <v>0.0</v>
      </c>
      <c r="F289" s="206">
        <v>0.0</v>
      </c>
      <c r="G289" s="206">
        <v>10000.0</v>
      </c>
      <c r="H289">
        <f t="shared" si="1"/>
        <v>0</v>
      </c>
      <c r="I289">
        <f t="shared" si="2"/>
        <v>0</v>
      </c>
      <c r="J289">
        <f t="shared" si="3"/>
        <v>0</v>
      </c>
    </row>
    <row r="290">
      <c r="A290" s="206" t="s">
        <v>409</v>
      </c>
      <c r="B290" s="206">
        <v>2.0</v>
      </c>
      <c r="C290" s="206">
        <v>4.0</v>
      </c>
      <c r="D290" s="206">
        <v>0.0</v>
      </c>
      <c r="E290" s="206">
        <v>0.0</v>
      </c>
      <c r="F290" s="206">
        <v>0.0</v>
      </c>
      <c r="G290" s="206">
        <v>0.0</v>
      </c>
      <c r="H290" t="str">
        <f t="shared" si="1"/>
        <v>#DIV/0!</v>
      </c>
      <c r="I290" t="str">
        <f t="shared" si="2"/>
        <v>#DIV/0!</v>
      </c>
      <c r="J290" t="str">
        <f t="shared" si="3"/>
        <v>#DIV/0!</v>
      </c>
    </row>
    <row r="291">
      <c r="A291" s="206" t="s">
        <v>643</v>
      </c>
      <c r="B291" s="206">
        <v>2.0</v>
      </c>
      <c r="C291" s="206">
        <v>4.0</v>
      </c>
      <c r="D291" s="206">
        <v>0.0</v>
      </c>
      <c r="E291" s="206">
        <v>0.0</v>
      </c>
      <c r="F291" s="206">
        <v>0.0</v>
      </c>
      <c r="G291" s="206">
        <v>0.0</v>
      </c>
      <c r="H291" t="str">
        <f t="shared" si="1"/>
        <v>#DIV/0!</v>
      </c>
      <c r="I291" t="str">
        <f t="shared" si="2"/>
        <v>#DIV/0!</v>
      </c>
      <c r="J291" t="str">
        <f t="shared" si="3"/>
        <v>#DIV/0!</v>
      </c>
    </row>
    <row r="292">
      <c r="A292" s="206" t="s">
        <v>500</v>
      </c>
      <c r="B292" s="206">
        <v>2.0</v>
      </c>
      <c r="C292" s="206">
        <v>4.0</v>
      </c>
      <c r="D292" s="206">
        <v>0.0</v>
      </c>
      <c r="E292" s="206">
        <v>0.0</v>
      </c>
      <c r="F292" s="206">
        <v>0.0</v>
      </c>
      <c r="G292" s="206">
        <v>0.0</v>
      </c>
      <c r="H292" t="str">
        <f t="shared" si="1"/>
        <v>#DIV/0!</v>
      </c>
      <c r="I292" t="str">
        <f t="shared" si="2"/>
        <v>#DIV/0!</v>
      </c>
      <c r="J292" t="str">
        <f t="shared" si="3"/>
        <v>#DIV/0!</v>
      </c>
    </row>
    <row r="293">
      <c r="A293" s="206" t="s">
        <v>336</v>
      </c>
      <c r="B293" s="206">
        <v>2.0</v>
      </c>
      <c r="C293" s="206">
        <v>4.0</v>
      </c>
      <c r="D293" s="206">
        <v>0.0</v>
      </c>
      <c r="E293" s="206">
        <v>0.0</v>
      </c>
      <c r="F293" s="206">
        <v>0.0</v>
      </c>
      <c r="G293" s="206">
        <v>0.0</v>
      </c>
      <c r="H293" t="str">
        <f t="shared" si="1"/>
        <v>#DIV/0!</v>
      </c>
      <c r="I293" t="str">
        <f t="shared" si="2"/>
        <v>#DIV/0!</v>
      </c>
      <c r="J293" t="str">
        <f t="shared" si="3"/>
        <v>#DIV/0!</v>
      </c>
    </row>
    <row r="294">
      <c r="A294" s="206" t="s">
        <v>492</v>
      </c>
      <c r="B294" s="206">
        <v>2.0</v>
      </c>
      <c r="C294" s="206">
        <v>4.0</v>
      </c>
      <c r="D294" s="206">
        <v>0.0</v>
      </c>
      <c r="E294" s="206">
        <v>0.0</v>
      </c>
      <c r="F294" s="206">
        <v>0.0</v>
      </c>
      <c r="G294" s="206">
        <v>0.0</v>
      </c>
      <c r="H294" t="str">
        <f t="shared" si="1"/>
        <v>#DIV/0!</v>
      </c>
      <c r="I294" t="str">
        <f t="shared" si="2"/>
        <v>#DIV/0!</v>
      </c>
      <c r="J294" t="str">
        <f t="shared" si="3"/>
        <v>#DIV/0!</v>
      </c>
    </row>
    <row r="295">
      <c r="A295" s="206" t="s">
        <v>88</v>
      </c>
      <c r="B295" s="206">
        <v>2.0</v>
      </c>
      <c r="C295" s="206">
        <v>4.0</v>
      </c>
      <c r="D295" s="206">
        <v>0.0</v>
      </c>
      <c r="E295" s="206">
        <v>0.0</v>
      </c>
      <c r="F295" s="206">
        <v>0.0</v>
      </c>
      <c r="G295" s="206">
        <v>0.0</v>
      </c>
      <c r="H295" t="str">
        <f t="shared" si="1"/>
        <v>#DIV/0!</v>
      </c>
      <c r="I295" t="str">
        <f t="shared" si="2"/>
        <v>#DIV/0!</v>
      </c>
      <c r="J295" t="str">
        <f t="shared" si="3"/>
        <v>#DIV/0!</v>
      </c>
    </row>
    <row r="296">
      <c r="A296" s="206" t="s">
        <v>784</v>
      </c>
      <c r="B296" s="206">
        <v>2.0</v>
      </c>
      <c r="C296" s="206">
        <v>4.0</v>
      </c>
      <c r="D296" s="206">
        <v>0.0</v>
      </c>
      <c r="E296" s="206">
        <v>0.0</v>
      </c>
      <c r="F296" s="206">
        <v>0.0</v>
      </c>
      <c r="G296" s="206">
        <v>0.0</v>
      </c>
      <c r="H296" t="str">
        <f t="shared" si="1"/>
        <v>#DIV/0!</v>
      </c>
      <c r="I296" t="str">
        <f t="shared" si="2"/>
        <v>#DIV/0!</v>
      </c>
      <c r="J296" t="str">
        <f t="shared" si="3"/>
        <v>#DIV/0!</v>
      </c>
    </row>
    <row r="297">
      <c r="A297" s="206" t="s">
        <v>785</v>
      </c>
      <c r="B297" s="206">
        <v>2.0</v>
      </c>
      <c r="C297" s="206">
        <v>4.0</v>
      </c>
      <c r="D297" s="206">
        <v>0.0</v>
      </c>
      <c r="E297" s="206">
        <v>0.0</v>
      </c>
      <c r="F297" s="206">
        <v>0.0</v>
      </c>
      <c r="G297" s="206">
        <v>0.0</v>
      </c>
      <c r="H297" t="str">
        <f t="shared" si="1"/>
        <v>#DIV/0!</v>
      </c>
      <c r="I297" t="str">
        <f t="shared" si="2"/>
        <v>#DIV/0!</v>
      </c>
      <c r="J297" t="str">
        <f t="shared" si="3"/>
        <v>#DIV/0!</v>
      </c>
    </row>
    <row r="298">
      <c r="A298" s="206" t="s">
        <v>519</v>
      </c>
      <c r="B298" s="206">
        <v>2.0</v>
      </c>
      <c r="C298" s="206">
        <v>4.0</v>
      </c>
      <c r="D298" s="206">
        <v>0.0</v>
      </c>
      <c r="E298" s="206">
        <v>0.0</v>
      </c>
      <c r="F298" s="206">
        <v>0.0</v>
      </c>
      <c r="G298" s="206">
        <v>0.0</v>
      </c>
      <c r="H298" t="str">
        <f t="shared" si="1"/>
        <v>#DIV/0!</v>
      </c>
      <c r="I298" t="str">
        <f t="shared" si="2"/>
        <v>#DIV/0!</v>
      </c>
      <c r="J298" t="str">
        <f t="shared" si="3"/>
        <v>#DIV/0!</v>
      </c>
    </row>
    <row r="299">
      <c r="A299" s="206" t="s">
        <v>786</v>
      </c>
      <c r="B299" s="206">
        <v>2.0</v>
      </c>
      <c r="C299" s="206">
        <v>4.0</v>
      </c>
      <c r="D299" s="206">
        <v>0.0</v>
      </c>
      <c r="E299" s="206">
        <v>0.0</v>
      </c>
      <c r="F299" s="206">
        <v>0.0</v>
      </c>
      <c r="G299" s="206">
        <v>0.0</v>
      </c>
      <c r="H299" t="str">
        <f t="shared" si="1"/>
        <v>#DIV/0!</v>
      </c>
      <c r="I299" t="str">
        <f t="shared" si="2"/>
        <v>#DIV/0!</v>
      </c>
      <c r="J299" t="str">
        <f t="shared" si="3"/>
        <v>#DIV/0!</v>
      </c>
    </row>
    <row r="300">
      <c r="A300" s="206" t="s">
        <v>93</v>
      </c>
      <c r="B300" s="206">
        <v>2.0</v>
      </c>
      <c r="C300" s="206">
        <v>4.0</v>
      </c>
      <c r="D300" s="206">
        <v>326.0</v>
      </c>
      <c r="E300" s="206">
        <v>19.0</v>
      </c>
      <c r="F300" s="206">
        <v>0.0</v>
      </c>
      <c r="G300" s="206">
        <v>9999.0</v>
      </c>
      <c r="H300">
        <f t="shared" si="1"/>
        <v>0.03260326033</v>
      </c>
      <c r="I300">
        <f t="shared" si="2"/>
        <v>0.001900190019</v>
      </c>
      <c r="J300">
        <f t="shared" si="3"/>
        <v>0</v>
      </c>
    </row>
    <row r="301">
      <c r="A301" s="206" t="s">
        <v>27</v>
      </c>
      <c r="B301" s="206">
        <v>2.0</v>
      </c>
      <c r="C301" s="206">
        <v>4.0</v>
      </c>
      <c r="D301" s="206">
        <v>0.0</v>
      </c>
      <c r="E301" s="206">
        <v>0.0</v>
      </c>
      <c r="F301" s="206">
        <v>0.0</v>
      </c>
      <c r="G301" s="206">
        <v>0.0</v>
      </c>
      <c r="H301" t="str">
        <f t="shared" si="1"/>
        <v>#DIV/0!</v>
      </c>
      <c r="I301" t="str">
        <f t="shared" si="2"/>
        <v>#DIV/0!</v>
      </c>
      <c r="J301" t="str">
        <f t="shared" si="3"/>
        <v>#DIV/0!</v>
      </c>
    </row>
    <row r="302">
      <c r="A302" s="206" t="s">
        <v>787</v>
      </c>
      <c r="B302" s="206">
        <v>2.0</v>
      </c>
      <c r="C302" s="206">
        <v>4.0</v>
      </c>
      <c r="D302" s="206">
        <v>0.0</v>
      </c>
      <c r="E302" s="206">
        <v>0.0</v>
      </c>
      <c r="F302" s="206">
        <v>0.0</v>
      </c>
      <c r="G302" s="206">
        <v>0.0</v>
      </c>
      <c r="H302" t="str">
        <f t="shared" si="1"/>
        <v>#DIV/0!</v>
      </c>
      <c r="I302" t="str">
        <f t="shared" si="2"/>
        <v>#DIV/0!</v>
      </c>
      <c r="J302" t="str">
        <f t="shared" si="3"/>
        <v>#DIV/0!</v>
      </c>
    </row>
    <row r="303">
      <c r="A303" s="206" t="s">
        <v>788</v>
      </c>
      <c r="B303" s="206">
        <v>2.0</v>
      </c>
      <c r="C303" s="206">
        <v>4.0</v>
      </c>
      <c r="D303" s="206">
        <v>0.0</v>
      </c>
      <c r="E303" s="206">
        <v>0.0</v>
      </c>
      <c r="F303" s="206">
        <v>0.0</v>
      </c>
      <c r="G303" s="206">
        <v>0.0</v>
      </c>
      <c r="H303" t="str">
        <f t="shared" si="1"/>
        <v>#DIV/0!</v>
      </c>
      <c r="I303" t="str">
        <f t="shared" si="2"/>
        <v>#DIV/0!</v>
      </c>
      <c r="J303" t="str">
        <f t="shared" si="3"/>
        <v>#DIV/0!</v>
      </c>
    </row>
    <row r="304">
      <c r="A304" s="206" t="s">
        <v>316</v>
      </c>
      <c r="B304" s="206">
        <v>2.0</v>
      </c>
      <c r="C304" s="206">
        <v>4.0</v>
      </c>
      <c r="D304" s="206">
        <v>0.0</v>
      </c>
      <c r="E304" s="206">
        <v>0.0</v>
      </c>
      <c r="F304" s="206">
        <v>0.0</v>
      </c>
      <c r="G304" s="206">
        <v>0.0</v>
      </c>
      <c r="H304" t="str">
        <f t="shared" si="1"/>
        <v>#DIV/0!</v>
      </c>
      <c r="I304" t="str">
        <f t="shared" si="2"/>
        <v>#DIV/0!</v>
      </c>
      <c r="J304" t="str">
        <f t="shared" si="3"/>
        <v>#DIV/0!</v>
      </c>
    </row>
    <row r="305">
      <c r="A305" s="206" t="s">
        <v>789</v>
      </c>
      <c r="B305" s="206">
        <v>2.0</v>
      </c>
      <c r="C305" s="206">
        <v>4.0</v>
      </c>
      <c r="D305" s="206">
        <v>0.0</v>
      </c>
      <c r="E305" s="206">
        <v>0.0</v>
      </c>
      <c r="F305" s="206">
        <v>0.0</v>
      </c>
      <c r="G305" s="206">
        <v>0.0</v>
      </c>
      <c r="H305" t="str">
        <f t="shared" si="1"/>
        <v>#DIV/0!</v>
      </c>
      <c r="I305" t="str">
        <f t="shared" si="2"/>
        <v>#DIV/0!</v>
      </c>
      <c r="J305" t="str">
        <f t="shared" si="3"/>
        <v>#DIV/0!</v>
      </c>
    </row>
    <row r="306">
      <c r="A306" s="206" t="s">
        <v>52</v>
      </c>
      <c r="B306" s="206">
        <v>2.0</v>
      </c>
      <c r="C306" s="206">
        <v>4.0</v>
      </c>
      <c r="D306" s="206">
        <v>2352.0</v>
      </c>
      <c r="E306" s="206">
        <v>441.0</v>
      </c>
      <c r="F306" s="206">
        <v>78.0</v>
      </c>
      <c r="G306" s="206">
        <v>10000.0</v>
      </c>
      <c r="H306">
        <f t="shared" si="1"/>
        <v>0.2352</v>
      </c>
      <c r="I306">
        <f t="shared" si="2"/>
        <v>0.0441</v>
      </c>
      <c r="J306">
        <f t="shared" si="3"/>
        <v>0.0078</v>
      </c>
    </row>
    <row r="307">
      <c r="A307" s="206" t="s">
        <v>511</v>
      </c>
      <c r="B307" s="206">
        <v>2.0</v>
      </c>
      <c r="C307" s="206">
        <v>4.0</v>
      </c>
      <c r="D307" s="206">
        <v>0.0</v>
      </c>
      <c r="E307" s="206">
        <v>0.0</v>
      </c>
      <c r="F307" s="206">
        <v>0.0</v>
      </c>
      <c r="G307" s="206">
        <v>0.0</v>
      </c>
      <c r="H307" t="str">
        <f t="shared" si="1"/>
        <v>#DIV/0!</v>
      </c>
      <c r="I307" t="str">
        <f t="shared" si="2"/>
        <v>#DIV/0!</v>
      </c>
      <c r="J307" t="str">
        <f t="shared" si="3"/>
        <v>#DIV/0!</v>
      </c>
    </row>
    <row r="308">
      <c r="A308" s="206" t="s">
        <v>655</v>
      </c>
      <c r="B308" s="206">
        <v>2.0</v>
      </c>
      <c r="C308" s="206">
        <v>4.0</v>
      </c>
      <c r="D308" s="206">
        <v>0.0</v>
      </c>
      <c r="E308" s="206">
        <v>0.0</v>
      </c>
      <c r="F308" s="206">
        <v>0.0</v>
      </c>
      <c r="G308" s="206">
        <v>0.0</v>
      </c>
      <c r="H308" t="str">
        <f t="shared" si="1"/>
        <v>#DIV/0!</v>
      </c>
      <c r="I308" t="str">
        <f t="shared" si="2"/>
        <v>#DIV/0!</v>
      </c>
      <c r="J308" t="str">
        <f t="shared" si="3"/>
        <v>#DIV/0!</v>
      </c>
    </row>
    <row r="309">
      <c r="A309" s="206" t="s">
        <v>85</v>
      </c>
      <c r="B309" s="206">
        <v>2.0</v>
      </c>
      <c r="C309" s="206">
        <v>4.0</v>
      </c>
      <c r="D309" s="206">
        <v>0.0</v>
      </c>
      <c r="E309" s="206">
        <v>0.0</v>
      </c>
      <c r="F309" s="206">
        <v>0.0</v>
      </c>
      <c r="G309" s="206">
        <v>0.0</v>
      </c>
      <c r="H309" t="str">
        <f t="shared" si="1"/>
        <v>#DIV/0!</v>
      </c>
      <c r="I309" t="str">
        <f t="shared" si="2"/>
        <v>#DIV/0!</v>
      </c>
      <c r="J309" t="str">
        <f t="shared" si="3"/>
        <v>#DIV/0!</v>
      </c>
    </row>
    <row r="310">
      <c r="A310" s="206" t="s">
        <v>568</v>
      </c>
      <c r="B310" s="206">
        <v>2.0</v>
      </c>
      <c r="C310" s="206">
        <v>4.0</v>
      </c>
      <c r="D310" s="206">
        <v>0.0</v>
      </c>
      <c r="E310" s="206">
        <v>0.0</v>
      </c>
      <c r="F310" s="206">
        <v>0.0</v>
      </c>
      <c r="G310" s="206">
        <v>0.0</v>
      </c>
      <c r="H310" t="str">
        <f t="shared" si="1"/>
        <v>#DIV/0!</v>
      </c>
      <c r="I310" t="str">
        <f t="shared" si="2"/>
        <v>#DIV/0!</v>
      </c>
      <c r="J310" t="str">
        <f t="shared" si="3"/>
        <v>#DIV/0!</v>
      </c>
    </row>
    <row r="311">
      <c r="A311" s="206" t="s">
        <v>590</v>
      </c>
      <c r="B311" s="206">
        <v>2.0</v>
      </c>
      <c r="C311" s="206">
        <v>4.0</v>
      </c>
      <c r="D311" s="206">
        <v>0.0</v>
      </c>
      <c r="E311" s="206">
        <v>0.0</v>
      </c>
      <c r="F311" s="206">
        <v>0.0</v>
      </c>
      <c r="G311" s="206">
        <v>0.0</v>
      </c>
      <c r="H311" t="str">
        <f t="shared" si="1"/>
        <v>#DIV/0!</v>
      </c>
      <c r="I311" t="str">
        <f t="shared" si="2"/>
        <v>#DIV/0!</v>
      </c>
      <c r="J311" t="str">
        <f t="shared" si="3"/>
        <v>#DIV/0!</v>
      </c>
    </row>
    <row r="312">
      <c r="A312" s="206" t="s">
        <v>350</v>
      </c>
      <c r="B312" s="206">
        <v>2.0</v>
      </c>
      <c r="C312" s="206">
        <v>4.0</v>
      </c>
      <c r="D312" s="206">
        <v>0.0</v>
      </c>
      <c r="E312" s="206">
        <v>0.0</v>
      </c>
      <c r="F312" s="206">
        <v>0.0</v>
      </c>
      <c r="G312" s="206">
        <v>0.0</v>
      </c>
      <c r="H312" t="str">
        <f t="shared" si="1"/>
        <v>#DIV/0!</v>
      </c>
      <c r="I312" t="str">
        <f t="shared" si="2"/>
        <v>#DIV/0!</v>
      </c>
      <c r="J312" t="str">
        <f t="shared" si="3"/>
        <v>#DIV/0!</v>
      </c>
    </row>
    <row r="313">
      <c r="A313" s="206" t="s">
        <v>556</v>
      </c>
      <c r="B313" s="206">
        <v>2.0</v>
      </c>
      <c r="C313" s="206">
        <v>4.0</v>
      </c>
      <c r="D313" s="206">
        <v>0.0</v>
      </c>
      <c r="E313" s="206">
        <v>0.0</v>
      </c>
      <c r="F313" s="206">
        <v>0.0</v>
      </c>
      <c r="G313" s="206">
        <v>0.0</v>
      </c>
      <c r="H313" t="str">
        <f t="shared" si="1"/>
        <v>#DIV/0!</v>
      </c>
      <c r="I313" t="str">
        <f t="shared" si="2"/>
        <v>#DIV/0!</v>
      </c>
      <c r="J313" t="str">
        <f t="shared" si="3"/>
        <v>#DIV/0!</v>
      </c>
    </row>
    <row r="314">
      <c r="A314" s="206" t="s">
        <v>551</v>
      </c>
      <c r="B314" s="206">
        <v>2.0</v>
      </c>
      <c r="C314" s="206">
        <v>4.0</v>
      </c>
      <c r="D314" s="206">
        <v>0.0</v>
      </c>
      <c r="E314" s="206">
        <v>0.0</v>
      </c>
      <c r="F314" s="206">
        <v>0.0</v>
      </c>
      <c r="G314" s="206">
        <v>0.0</v>
      </c>
      <c r="H314" t="str">
        <f t="shared" si="1"/>
        <v>#DIV/0!</v>
      </c>
      <c r="I314" t="str">
        <f t="shared" si="2"/>
        <v>#DIV/0!</v>
      </c>
      <c r="J314" t="str">
        <f t="shared" si="3"/>
        <v>#DIV/0!</v>
      </c>
    </row>
    <row r="315">
      <c r="A315" s="206" t="s">
        <v>86</v>
      </c>
      <c r="B315" s="206">
        <v>2.0</v>
      </c>
      <c r="C315" s="206">
        <v>4.0</v>
      </c>
      <c r="D315" s="206">
        <v>86.0</v>
      </c>
      <c r="E315" s="206">
        <v>3.0</v>
      </c>
      <c r="F315" s="206">
        <v>0.0</v>
      </c>
      <c r="G315" s="206">
        <v>9999.0</v>
      </c>
      <c r="H315">
        <f t="shared" si="1"/>
        <v>0.008600860086</v>
      </c>
      <c r="I315">
        <f t="shared" si="2"/>
        <v>0.000300030003</v>
      </c>
      <c r="J315">
        <f t="shared" si="3"/>
        <v>0</v>
      </c>
    </row>
    <row r="316">
      <c r="A316" s="206" t="s">
        <v>790</v>
      </c>
      <c r="B316" s="206">
        <v>2.0</v>
      </c>
      <c r="C316" s="206">
        <v>4.0</v>
      </c>
      <c r="D316" s="206">
        <v>0.0</v>
      </c>
      <c r="E316" s="206">
        <v>0.0</v>
      </c>
      <c r="F316" s="206">
        <v>0.0</v>
      </c>
      <c r="G316" s="206">
        <v>0.0</v>
      </c>
      <c r="H316" t="str">
        <f t="shared" si="1"/>
        <v>#DIV/0!</v>
      </c>
      <c r="I316" t="str">
        <f t="shared" si="2"/>
        <v>#DIV/0!</v>
      </c>
      <c r="J316" t="str">
        <f t="shared" si="3"/>
        <v>#DIV/0!</v>
      </c>
    </row>
    <row r="317">
      <c r="A317" s="206" t="s">
        <v>439</v>
      </c>
      <c r="B317" s="206">
        <v>2.0</v>
      </c>
      <c r="C317" s="206">
        <v>4.0</v>
      </c>
      <c r="D317" s="206">
        <v>0.0</v>
      </c>
      <c r="E317" s="206">
        <v>0.0</v>
      </c>
      <c r="F317" s="206">
        <v>0.0</v>
      </c>
      <c r="G317" s="206">
        <v>0.0</v>
      </c>
      <c r="H317" t="str">
        <f t="shared" si="1"/>
        <v>#DIV/0!</v>
      </c>
      <c r="I317" t="str">
        <f t="shared" si="2"/>
        <v>#DIV/0!</v>
      </c>
      <c r="J317" t="str">
        <f t="shared" si="3"/>
        <v>#DIV/0!</v>
      </c>
    </row>
    <row r="318">
      <c r="A318" s="206" t="s">
        <v>600</v>
      </c>
      <c r="B318" s="206">
        <v>2.0</v>
      </c>
      <c r="C318" s="206">
        <v>4.0</v>
      </c>
      <c r="D318" s="206">
        <v>0.0</v>
      </c>
      <c r="E318" s="206">
        <v>0.0</v>
      </c>
      <c r="F318" s="206">
        <v>0.0</v>
      </c>
      <c r="G318" s="206">
        <v>0.0</v>
      </c>
      <c r="H318" t="str">
        <f t="shared" si="1"/>
        <v>#DIV/0!</v>
      </c>
      <c r="I318" t="str">
        <f t="shared" si="2"/>
        <v>#DIV/0!</v>
      </c>
      <c r="J318" t="str">
        <f t="shared" si="3"/>
        <v>#DIV/0!</v>
      </c>
    </row>
    <row r="319">
      <c r="A319" s="206" t="s">
        <v>323</v>
      </c>
      <c r="B319" s="206">
        <v>2.0</v>
      </c>
      <c r="C319" s="206">
        <v>4.0</v>
      </c>
      <c r="D319" s="206">
        <v>1181.0</v>
      </c>
      <c r="E319" s="206">
        <v>52.0</v>
      </c>
      <c r="F319" s="206">
        <v>0.0</v>
      </c>
      <c r="G319" s="206">
        <v>10000.0</v>
      </c>
      <c r="H319">
        <f t="shared" si="1"/>
        <v>0.1181</v>
      </c>
      <c r="I319">
        <f t="shared" si="2"/>
        <v>0.0052</v>
      </c>
      <c r="J319">
        <f t="shared" si="3"/>
        <v>0</v>
      </c>
    </row>
    <row r="320">
      <c r="A320" s="206" t="s">
        <v>442</v>
      </c>
      <c r="B320" s="206">
        <v>2.0</v>
      </c>
      <c r="C320" s="206">
        <v>4.0</v>
      </c>
      <c r="D320" s="206">
        <v>0.0</v>
      </c>
      <c r="E320" s="206">
        <v>0.0</v>
      </c>
      <c r="F320" s="206">
        <v>0.0</v>
      </c>
      <c r="G320" s="206">
        <v>0.0</v>
      </c>
      <c r="H320" t="str">
        <f t="shared" si="1"/>
        <v>#DIV/0!</v>
      </c>
      <c r="I320" t="str">
        <f t="shared" si="2"/>
        <v>#DIV/0!</v>
      </c>
      <c r="J320" t="str">
        <f t="shared" si="3"/>
        <v>#DIV/0!</v>
      </c>
    </row>
    <row r="321">
      <c r="A321" s="206" t="s">
        <v>481</v>
      </c>
      <c r="B321" s="206">
        <v>2.0</v>
      </c>
      <c r="C321" s="206">
        <v>4.0</v>
      </c>
      <c r="D321" s="206">
        <v>0.0</v>
      </c>
      <c r="E321" s="206">
        <v>0.0</v>
      </c>
      <c r="F321" s="206">
        <v>0.0</v>
      </c>
      <c r="G321" s="206">
        <v>0.0</v>
      </c>
      <c r="H321" t="str">
        <f t="shared" si="1"/>
        <v>#DIV/0!</v>
      </c>
      <c r="I321" t="str">
        <f t="shared" si="2"/>
        <v>#DIV/0!</v>
      </c>
      <c r="J321" t="str">
        <f t="shared" si="3"/>
        <v>#DIV/0!</v>
      </c>
    </row>
    <row r="322">
      <c r="A322" s="206" t="s">
        <v>313</v>
      </c>
      <c r="B322" s="206">
        <v>2.0</v>
      </c>
      <c r="C322" s="206">
        <v>4.0</v>
      </c>
      <c r="D322" s="206">
        <v>1091.0</v>
      </c>
      <c r="E322" s="206">
        <v>121.0</v>
      </c>
      <c r="F322" s="206">
        <v>9.0</v>
      </c>
      <c r="G322" s="206">
        <v>10000.0</v>
      </c>
      <c r="H322">
        <f t="shared" si="1"/>
        <v>0.1091</v>
      </c>
      <c r="I322">
        <f t="shared" si="2"/>
        <v>0.0121</v>
      </c>
      <c r="J322">
        <f t="shared" si="3"/>
        <v>0.0009</v>
      </c>
    </row>
    <row r="323">
      <c r="A323" s="206" t="s">
        <v>509</v>
      </c>
      <c r="B323" s="206">
        <v>2.0</v>
      </c>
      <c r="C323" s="206">
        <v>4.0</v>
      </c>
      <c r="D323" s="206">
        <v>0.0</v>
      </c>
      <c r="E323" s="206">
        <v>0.0</v>
      </c>
      <c r="F323" s="206">
        <v>0.0</v>
      </c>
      <c r="G323" s="206">
        <v>0.0</v>
      </c>
      <c r="H323" t="str">
        <f t="shared" si="1"/>
        <v>#DIV/0!</v>
      </c>
      <c r="I323" t="str">
        <f t="shared" si="2"/>
        <v>#DIV/0!</v>
      </c>
      <c r="J323" t="str">
        <f t="shared" si="3"/>
        <v>#DIV/0!</v>
      </c>
    </row>
    <row r="324">
      <c r="A324" s="206" t="s">
        <v>476</v>
      </c>
      <c r="B324" s="206">
        <v>2.0</v>
      </c>
      <c r="C324" s="206">
        <v>4.0</v>
      </c>
      <c r="D324" s="206">
        <v>0.0</v>
      </c>
      <c r="E324" s="206">
        <v>0.0</v>
      </c>
      <c r="F324" s="206">
        <v>0.0</v>
      </c>
      <c r="G324" s="206">
        <v>0.0</v>
      </c>
      <c r="H324" t="str">
        <f t="shared" si="1"/>
        <v>#DIV/0!</v>
      </c>
      <c r="I324" t="str">
        <f t="shared" si="2"/>
        <v>#DIV/0!</v>
      </c>
      <c r="J324" t="str">
        <f t="shared" si="3"/>
        <v>#DIV/0!</v>
      </c>
    </row>
    <row r="325">
      <c r="A325" s="206" t="s">
        <v>454</v>
      </c>
      <c r="B325" s="206">
        <v>2.0</v>
      </c>
      <c r="C325" s="206">
        <v>4.0</v>
      </c>
      <c r="D325" s="206">
        <v>0.0</v>
      </c>
      <c r="E325" s="206">
        <v>0.0</v>
      </c>
      <c r="F325" s="206">
        <v>0.0</v>
      </c>
      <c r="G325" s="206">
        <v>0.0</v>
      </c>
      <c r="H325" t="str">
        <f t="shared" si="1"/>
        <v>#DIV/0!</v>
      </c>
      <c r="I325" t="str">
        <f t="shared" si="2"/>
        <v>#DIV/0!</v>
      </c>
      <c r="J325" t="str">
        <f t="shared" si="3"/>
        <v>#DIV/0!</v>
      </c>
    </row>
    <row r="326">
      <c r="A326" s="206" t="s">
        <v>514</v>
      </c>
      <c r="B326" s="206">
        <v>2.0</v>
      </c>
      <c r="C326" s="206">
        <v>4.0</v>
      </c>
      <c r="D326" s="206">
        <v>0.0</v>
      </c>
      <c r="E326" s="206">
        <v>0.0</v>
      </c>
      <c r="F326" s="206">
        <v>0.0</v>
      </c>
      <c r="G326" s="206">
        <v>0.0</v>
      </c>
      <c r="H326" t="str">
        <f t="shared" si="1"/>
        <v>#DIV/0!</v>
      </c>
      <c r="I326" t="str">
        <f t="shared" si="2"/>
        <v>#DIV/0!</v>
      </c>
      <c r="J326" t="str">
        <f t="shared" si="3"/>
        <v>#DIV/0!</v>
      </c>
    </row>
    <row r="327">
      <c r="A327" s="206" t="s">
        <v>71</v>
      </c>
      <c r="B327" s="206">
        <v>2.0</v>
      </c>
      <c r="C327" s="206">
        <v>4.0</v>
      </c>
      <c r="D327" s="206">
        <v>0.0</v>
      </c>
      <c r="E327" s="206">
        <v>0.0</v>
      </c>
      <c r="F327" s="206">
        <v>0.0</v>
      </c>
      <c r="G327" s="206">
        <v>0.0</v>
      </c>
      <c r="H327" t="str">
        <f t="shared" si="1"/>
        <v>#DIV/0!</v>
      </c>
      <c r="I327" t="str">
        <f t="shared" si="2"/>
        <v>#DIV/0!</v>
      </c>
      <c r="J327" t="str">
        <f t="shared" si="3"/>
        <v>#DIV/0!</v>
      </c>
    </row>
    <row r="328">
      <c r="A328" s="206" t="s">
        <v>67</v>
      </c>
      <c r="B328" s="206">
        <v>2.0</v>
      </c>
      <c r="C328" s="206">
        <v>4.0</v>
      </c>
      <c r="D328" s="206">
        <v>0.0</v>
      </c>
      <c r="E328" s="206">
        <v>0.0</v>
      </c>
      <c r="F328" s="206">
        <v>0.0</v>
      </c>
      <c r="G328" s="206">
        <v>0.0</v>
      </c>
      <c r="H328" t="str">
        <f t="shared" si="1"/>
        <v>#DIV/0!</v>
      </c>
      <c r="I328" t="str">
        <f t="shared" si="2"/>
        <v>#DIV/0!</v>
      </c>
      <c r="J328" t="str">
        <f t="shared" si="3"/>
        <v>#DIV/0!</v>
      </c>
    </row>
    <row r="329">
      <c r="A329" s="206" t="s">
        <v>324</v>
      </c>
      <c r="B329" s="206">
        <v>2.0</v>
      </c>
      <c r="C329" s="206">
        <v>4.0</v>
      </c>
      <c r="D329" s="206">
        <v>242.0</v>
      </c>
      <c r="E329" s="206">
        <v>5.0</v>
      </c>
      <c r="F329" s="206">
        <v>0.0</v>
      </c>
      <c r="G329" s="206">
        <v>10000.0</v>
      </c>
      <c r="H329">
        <f t="shared" si="1"/>
        <v>0.0242</v>
      </c>
      <c r="I329">
        <f t="shared" si="2"/>
        <v>0.0005</v>
      </c>
      <c r="J329">
        <f t="shared" si="3"/>
        <v>0</v>
      </c>
    </row>
    <row r="330">
      <c r="A330" s="206" t="s">
        <v>116</v>
      </c>
      <c r="B330" s="206">
        <v>2.0</v>
      </c>
      <c r="C330" s="206">
        <v>4.0</v>
      </c>
      <c r="D330" s="206">
        <v>4322.0</v>
      </c>
      <c r="E330" s="206">
        <v>853.0</v>
      </c>
      <c r="F330" s="206">
        <v>78.0</v>
      </c>
      <c r="G330" s="206">
        <v>10000.0</v>
      </c>
      <c r="H330">
        <f t="shared" si="1"/>
        <v>0.4322</v>
      </c>
      <c r="I330">
        <f t="shared" si="2"/>
        <v>0.0853</v>
      </c>
      <c r="J330">
        <f t="shared" si="3"/>
        <v>0.0078</v>
      </c>
    </row>
    <row r="331">
      <c r="A331" s="206" t="s">
        <v>309</v>
      </c>
      <c r="B331" s="206">
        <v>2.0</v>
      </c>
      <c r="C331" s="206">
        <v>4.0</v>
      </c>
      <c r="D331" s="206">
        <v>1215.0</v>
      </c>
      <c r="E331" s="206">
        <v>147.0</v>
      </c>
      <c r="F331" s="206">
        <v>7.0</v>
      </c>
      <c r="G331" s="206">
        <v>10000.0</v>
      </c>
      <c r="H331">
        <f t="shared" si="1"/>
        <v>0.1215</v>
      </c>
      <c r="I331">
        <f t="shared" si="2"/>
        <v>0.0147</v>
      </c>
      <c r="J331">
        <f t="shared" si="3"/>
        <v>0.0007</v>
      </c>
    </row>
    <row r="332">
      <c r="A332" s="206" t="s">
        <v>620</v>
      </c>
      <c r="B332" s="206">
        <v>2.0</v>
      </c>
      <c r="C332" s="206">
        <v>4.0</v>
      </c>
      <c r="D332" s="206">
        <v>0.0</v>
      </c>
      <c r="E332" s="206">
        <v>0.0</v>
      </c>
      <c r="F332" s="206">
        <v>0.0</v>
      </c>
      <c r="G332" s="206">
        <v>0.0</v>
      </c>
      <c r="H332" t="str">
        <f t="shared" si="1"/>
        <v>#DIV/0!</v>
      </c>
      <c r="I332" t="str">
        <f t="shared" si="2"/>
        <v>#DIV/0!</v>
      </c>
      <c r="J332" t="str">
        <f t="shared" si="3"/>
        <v>#DIV/0!</v>
      </c>
    </row>
    <row r="333">
      <c r="A333" s="206" t="s">
        <v>508</v>
      </c>
      <c r="B333" s="206">
        <v>2.0</v>
      </c>
      <c r="C333" s="206">
        <v>4.0</v>
      </c>
      <c r="D333" s="206">
        <v>0.0</v>
      </c>
      <c r="E333" s="206">
        <v>0.0</v>
      </c>
      <c r="F333" s="206">
        <v>0.0</v>
      </c>
      <c r="G333" s="206">
        <v>0.0</v>
      </c>
      <c r="H333" t="str">
        <f t="shared" si="1"/>
        <v>#DIV/0!</v>
      </c>
      <c r="I333" t="str">
        <f t="shared" si="2"/>
        <v>#DIV/0!</v>
      </c>
      <c r="J333" t="str">
        <f t="shared" si="3"/>
        <v>#DIV/0!</v>
      </c>
    </row>
    <row r="334">
      <c r="A334" s="206" t="s">
        <v>462</v>
      </c>
      <c r="B334" s="206">
        <v>2.0</v>
      </c>
      <c r="C334" s="206">
        <v>4.0</v>
      </c>
      <c r="D334" s="206">
        <v>0.0</v>
      </c>
      <c r="E334" s="206">
        <v>0.0</v>
      </c>
      <c r="F334" s="206">
        <v>0.0</v>
      </c>
      <c r="G334" s="206">
        <v>0.0</v>
      </c>
      <c r="H334" t="str">
        <f t="shared" si="1"/>
        <v>#DIV/0!</v>
      </c>
      <c r="I334" t="str">
        <f t="shared" si="2"/>
        <v>#DIV/0!</v>
      </c>
      <c r="J334" t="str">
        <f t="shared" si="3"/>
        <v>#DIV/0!</v>
      </c>
    </row>
    <row r="335">
      <c r="A335" s="206" t="s">
        <v>553</v>
      </c>
      <c r="B335" s="206">
        <v>2.0</v>
      </c>
      <c r="C335" s="206">
        <v>4.0</v>
      </c>
      <c r="D335" s="206">
        <v>0.0</v>
      </c>
      <c r="E335" s="206">
        <v>0.0</v>
      </c>
      <c r="F335" s="206">
        <v>0.0</v>
      </c>
      <c r="G335" s="206">
        <v>0.0</v>
      </c>
      <c r="H335" t="str">
        <f t="shared" si="1"/>
        <v>#DIV/0!</v>
      </c>
      <c r="I335" t="str">
        <f t="shared" si="2"/>
        <v>#DIV/0!</v>
      </c>
      <c r="J335" t="str">
        <f t="shared" si="3"/>
        <v>#DIV/0!</v>
      </c>
    </row>
    <row r="336">
      <c r="A336" s="206" t="s">
        <v>522</v>
      </c>
      <c r="B336" s="206">
        <v>2.0</v>
      </c>
      <c r="C336" s="206">
        <v>4.0</v>
      </c>
      <c r="D336" s="206">
        <v>0.0</v>
      </c>
      <c r="E336" s="206">
        <v>0.0</v>
      </c>
      <c r="F336" s="206">
        <v>0.0</v>
      </c>
      <c r="G336" s="206">
        <v>0.0</v>
      </c>
      <c r="H336" t="str">
        <f t="shared" si="1"/>
        <v>#DIV/0!</v>
      </c>
      <c r="I336" t="str">
        <f t="shared" si="2"/>
        <v>#DIV/0!</v>
      </c>
      <c r="J336" t="str">
        <f t="shared" si="3"/>
        <v>#DIV/0!</v>
      </c>
    </row>
    <row r="337">
      <c r="A337" s="206" t="s">
        <v>791</v>
      </c>
      <c r="B337" s="206">
        <v>2.0</v>
      </c>
      <c r="C337" s="206">
        <v>4.0</v>
      </c>
      <c r="D337" s="206">
        <v>0.0</v>
      </c>
      <c r="E337" s="206">
        <v>0.0</v>
      </c>
      <c r="F337" s="206">
        <v>0.0</v>
      </c>
      <c r="G337" s="206">
        <v>0.0</v>
      </c>
      <c r="H337" t="str">
        <f t="shared" si="1"/>
        <v>#DIV/0!</v>
      </c>
      <c r="I337" t="str">
        <f t="shared" si="2"/>
        <v>#DIV/0!</v>
      </c>
      <c r="J337" t="str">
        <f t="shared" si="3"/>
        <v>#DIV/0!</v>
      </c>
    </row>
    <row r="338">
      <c r="A338" s="206" t="s">
        <v>792</v>
      </c>
      <c r="B338" s="206">
        <v>2.0</v>
      </c>
      <c r="C338" s="206">
        <v>4.0</v>
      </c>
      <c r="D338" s="206">
        <v>0.0</v>
      </c>
      <c r="E338" s="206">
        <v>0.0</v>
      </c>
      <c r="F338" s="206">
        <v>0.0</v>
      </c>
      <c r="G338" s="206">
        <v>0.0</v>
      </c>
      <c r="H338" t="str">
        <f t="shared" si="1"/>
        <v>#DIV/0!</v>
      </c>
      <c r="I338" t="str">
        <f t="shared" si="2"/>
        <v>#DIV/0!</v>
      </c>
      <c r="J338" t="str">
        <f t="shared" si="3"/>
        <v>#DIV/0!</v>
      </c>
    </row>
    <row r="339">
      <c r="A339" s="206" t="s">
        <v>306</v>
      </c>
      <c r="B339" s="206">
        <v>2.0</v>
      </c>
      <c r="C339" s="206">
        <v>4.0</v>
      </c>
      <c r="D339" s="206">
        <v>4477.0</v>
      </c>
      <c r="E339" s="206">
        <v>1414.0</v>
      </c>
      <c r="F339" s="206">
        <v>269.0</v>
      </c>
      <c r="G339" s="206">
        <v>10000.0</v>
      </c>
      <c r="H339">
        <f t="shared" si="1"/>
        <v>0.4477</v>
      </c>
      <c r="I339">
        <f t="shared" si="2"/>
        <v>0.1414</v>
      </c>
      <c r="J339">
        <f t="shared" si="3"/>
        <v>0.0269</v>
      </c>
    </row>
    <row r="340">
      <c r="A340" s="206" t="s">
        <v>446</v>
      </c>
      <c r="B340" s="206">
        <v>2.0</v>
      </c>
      <c r="C340" s="206">
        <v>4.0</v>
      </c>
      <c r="D340" s="206">
        <v>0.0</v>
      </c>
      <c r="E340" s="206">
        <v>0.0</v>
      </c>
      <c r="F340" s="206">
        <v>0.0</v>
      </c>
      <c r="G340" s="206">
        <v>0.0</v>
      </c>
      <c r="H340" t="str">
        <f t="shared" si="1"/>
        <v>#DIV/0!</v>
      </c>
      <c r="I340" t="str">
        <f t="shared" si="2"/>
        <v>#DIV/0!</v>
      </c>
      <c r="J340" t="str">
        <f t="shared" si="3"/>
        <v>#DIV/0!</v>
      </c>
    </row>
    <row r="341">
      <c r="A341" s="206" t="s">
        <v>644</v>
      </c>
      <c r="B341" s="206">
        <v>2.0</v>
      </c>
      <c r="C341" s="206">
        <v>4.0</v>
      </c>
      <c r="D341" s="206">
        <v>0.0</v>
      </c>
      <c r="E341" s="206">
        <v>0.0</v>
      </c>
      <c r="F341" s="206">
        <v>0.0</v>
      </c>
      <c r="G341" s="206">
        <v>0.0</v>
      </c>
      <c r="H341" t="str">
        <f t="shared" si="1"/>
        <v>#DIV/0!</v>
      </c>
      <c r="I341" t="str">
        <f t="shared" si="2"/>
        <v>#DIV/0!</v>
      </c>
      <c r="J341" t="str">
        <f t="shared" si="3"/>
        <v>#DIV/0!</v>
      </c>
    </row>
    <row r="342">
      <c r="A342" s="206" t="s">
        <v>401</v>
      </c>
      <c r="B342" s="206">
        <v>2.0</v>
      </c>
      <c r="C342" s="206">
        <v>4.0</v>
      </c>
      <c r="D342" s="206">
        <v>0.0</v>
      </c>
      <c r="E342" s="206">
        <v>0.0</v>
      </c>
      <c r="F342" s="206">
        <v>0.0</v>
      </c>
      <c r="G342" s="206">
        <v>0.0</v>
      </c>
      <c r="H342" t="str">
        <f t="shared" si="1"/>
        <v>#DIV/0!</v>
      </c>
      <c r="I342" t="str">
        <f t="shared" si="2"/>
        <v>#DIV/0!</v>
      </c>
      <c r="J342" t="str">
        <f t="shared" si="3"/>
        <v>#DIV/0!</v>
      </c>
    </row>
    <row r="343">
      <c r="A343" s="206" t="s">
        <v>521</v>
      </c>
      <c r="B343" s="206">
        <v>2.0</v>
      </c>
      <c r="C343" s="206">
        <v>4.0</v>
      </c>
      <c r="D343" s="206">
        <v>0.0</v>
      </c>
      <c r="E343" s="206">
        <v>0.0</v>
      </c>
      <c r="F343" s="206">
        <v>0.0</v>
      </c>
      <c r="G343" s="206">
        <v>0.0</v>
      </c>
      <c r="H343" t="str">
        <f t="shared" si="1"/>
        <v>#DIV/0!</v>
      </c>
      <c r="I343" t="str">
        <f t="shared" si="2"/>
        <v>#DIV/0!</v>
      </c>
      <c r="J343" t="str">
        <f t="shared" si="3"/>
        <v>#DIV/0!</v>
      </c>
    </row>
    <row r="344">
      <c r="A344" s="206" t="s">
        <v>793</v>
      </c>
      <c r="B344" s="206">
        <v>2.0</v>
      </c>
      <c r="C344" s="206">
        <v>4.0</v>
      </c>
      <c r="D344" s="206">
        <v>0.0</v>
      </c>
      <c r="E344" s="206">
        <v>0.0</v>
      </c>
      <c r="F344" s="206">
        <v>0.0</v>
      </c>
      <c r="G344" s="206">
        <v>0.0</v>
      </c>
      <c r="H344" t="str">
        <f t="shared" si="1"/>
        <v>#DIV/0!</v>
      </c>
      <c r="I344" t="str">
        <f t="shared" si="2"/>
        <v>#DIV/0!</v>
      </c>
      <c r="J344" t="str">
        <f t="shared" si="3"/>
        <v>#DIV/0!</v>
      </c>
    </row>
    <row r="345">
      <c r="A345" s="206" t="s">
        <v>411</v>
      </c>
      <c r="B345" s="206">
        <v>2.0</v>
      </c>
      <c r="C345" s="206">
        <v>4.0</v>
      </c>
      <c r="D345" s="206">
        <v>0.0</v>
      </c>
      <c r="E345" s="206">
        <v>0.0</v>
      </c>
      <c r="F345" s="206">
        <v>0.0</v>
      </c>
      <c r="G345" s="206">
        <v>0.0</v>
      </c>
      <c r="H345" t="str">
        <f t="shared" si="1"/>
        <v>#DIV/0!</v>
      </c>
      <c r="I345" t="str">
        <f t="shared" si="2"/>
        <v>#DIV/0!</v>
      </c>
      <c r="J345" t="str">
        <f t="shared" si="3"/>
        <v>#DIV/0!</v>
      </c>
    </row>
    <row r="346">
      <c r="A346" s="206" t="s">
        <v>383</v>
      </c>
      <c r="B346" s="206">
        <v>2.0</v>
      </c>
      <c r="C346" s="206">
        <v>4.0</v>
      </c>
      <c r="D346" s="206">
        <v>67.0</v>
      </c>
      <c r="E346" s="206">
        <v>2.0</v>
      </c>
      <c r="F346" s="206">
        <v>0.0</v>
      </c>
      <c r="G346" s="206">
        <v>10000.0</v>
      </c>
      <c r="H346">
        <f t="shared" si="1"/>
        <v>0.0067</v>
      </c>
      <c r="I346">
        <f t="shared" si="2"/>
        <v>0.0002</v>
      </c>
      <c r="J346">
        <f t="shared" si="3"/>
        <v>0</v>
      </c>
    </row>
    <row r="347">
      <c r="A347" s="206" t="s">
        <v>794</v>
      </c>
      <c r="B347" s="206">
        <v>2.0</v>
      </c>
      <c r="C347" s="206">
        <v>4.0</v>
      </c>
      <c r="D347" s="206">
        <v>0.0</v>
      </c>
      <c r="E347" s="206">
        <v>0.0</v>
      </c>
      <c r="F347" s="206">
        <v>0.0</v>
      </c>
      <c r="G347" s="206">
        <v>0.0</v>
      </c>
      <c r="H347" t="str">
        <f t="shared" si="1"/>
        <v>#DIV/0!</v>
      </c>
      <c r="I347" t="str">
        <f t="shared" si="2"/>
        <v>#DIV/0!</v>
      </c>
      <c r="J347" t="str">
        <f t="shared" si="3"/>
        <v>#DIV/0!</v>
      </c>
    </row>
    <row r="348">
      <c r="A348" s="206" t="s">
        <v>795</v>
      </c>
      <c r="B348" s="206">
        <v>2.0</v>
      </c>
      <c r="C348" s="206">
        <v>4.0</v>
      </c>
      <c r="D348" s="206">
        <v>0.0</v>
      </c>
      <c r="E348" s="206">
        <v>0.0</v>
      </c>
      <c r="F348" s="206">
        <v>0.0</v>
      </c>
      <c r="G348" s="206">
        <v>0.0</v>
      </c>
      <c r="H348" t="str">
        <f t="shared" si="1"/>
        <v>#DIV/0!</v>
      </c>
      <c r="I348" t="str">
        <f t="shared" si="2"/>
        <v>#DIV/0!</v>
      </c>
      <c r="J348" t="str">
        <f t="shared" si="3"/>
        <v>#DIV/0!</v>
      </c>
    </row>
    <row r="349">
      <c r="A349" s="206" t="s">
        <v>68</v>
      </c>
      <c r="B349" s="206">
        <v>2.0</v>
      </c>
      <c r="C349" s="206">
        <v>4.0</v>
      </c>
      <c r="D349" s="206">
        <v>4000.0</v>
      </c>
      <c r="E349" s="206">
        <v>271.0</v>
      </c>
      <c r="F349" s="206">
        <v>33.0</v>
      </c>
      <c r="G349" s="206">
        <v>10000.0</v>
      </c>
      <c r="H349">
        <f t="shared" si="1"/>
        <v>0.4</v>
      </c>
      <c r="I349">
        <f t="shared" si="2"/>
        <v>0.0271</v>
      </c>
      <c r="J349">
        <f t="shared" si="3"/>
        <v>0.0033</v>
      </c>
    </row>
    <row r="350">
      <c r="A350" s="206" t="s">
        <v>89</v>
      </c>
      <c r="B350" s="206">
        <v>2.0</v>
      </c>
      <c r="C350" s="206">
        <v>4.0</v>
      </c>
      <c r="D350" s="206">
        <v>0.0</v>
      </c>
      <c r="E350" s="206">
        <v>0.0</v>
      </c>
      <c r="F350" s="206">
        <v>0.0</v>
      </c>
      <c r="G350" s="206">
        <v>0.0</v>
      </c>
      <c r="H350" t="str">
        <f t="shared" si="1"/>
        <v>#DIV/0!</v>
      </c>
      <c r="I350" t="str">
        <f t="shared" si="2"/>
        <v>#DIV/0!</v>
      </c>
      <c r="J350" t="str">
        <f t="shared" si="3"/>
        <v>#DIV/0!</v>
      </c>
    </row>
    <row r="351">
      <c r="A351" s="206" t="s">
        <v>348</v>
      </c>
      <c r="B351" s="206">
        <v>2.0</v>
      </c>
      <c r="C351" s="206">
        <v>4.0</v>
      </c>
      <c r="D351" s="206">
        <v>0.0</v>
      </c>
      <c r="E351" s="206">
        <v>0.0</v>
      </c>
      <c r="F351" s="206">
        <v>0.0</v>
      </c>
      <c r="G351" s="206">
        <v>0.0</v>
      </c>
      <c r="H351" t="str">
        <f t="shared" si="1"/>
        <v>#DIV/0!</v>
      </c>
      <c r="I351" t="str">
        <f t="shared" si="2"/>
        <v>#DIV/0!</v>
      </c>
      <c r="J351" t="str">
        <f t="shared" si="3"/>
        <v>#DIV/0!</v>
      </c>
    </row>
    <row r="352">
      <c r="A352" s="206" t="s">
        <v>374</v>
      </c>
      <c r="B352" s="206">
        <v>2.0</v>
      </c>
      <c r="C352" s="206">
        <v>4.0</v>
      </c>
      <c r="D352" s="206">
        <v>0.0</v>
      </c>
      <c r="E352" s="206">
        <v>0.0</v>
      </c>
      <c r="F352" s="206">
        <v>0.0</v>
      </c>
      <c r="G352" s="206">
        <v>0.0</v>
      </c>
      <c r="H352" t="str">
        <f t="shared" si="1"/>
        <v>#DIV/0!</v>
      </c>
      <c r="I352" t="str">
        <f t="shared" si="2"/>
        <v>#DIV/0!</v>
      </c>
      <c r="J352" t="str">
        <f t="shared" si="3"/>
        <v>#DIV/0!</v>
      </c>
    </row>
    <row r="353">
      <c r="A353" s="206" t="s">
        <v>83</v>
      </c>
      <c r="B353" s="206">
        <v>2.0</v>
      </c>
      <c r="C353" s="206">
        <v>4.0</v>
      </c>
      <c r="D353" s="206">
        <v>0.0</v>
      </c>
      <c r="E353" s="206">
        <v>0.0</v>
      </c>
      <c r="F353" s="206">
        <v>0.0</v>
      </c>
      <c r="G353" s="206">
        <v>0.0</v>
      </c>
      <c r="H353" t="str">
        <f t="shared" si="1"/>
        <v>#DIV/0!</v>
      </c>
      <c r="I353" t="str">
        <f t="shared" si="2"/>
        <v>#DIV/0!</v>
      </c>
      <c r="J353" t="str">
        <f t="shared" si="3"/>
        <v>#DIV/0!</v>
      </c>
    </row>
    <row r="354">
      <c r="A354" s="206" t="s">
        <v>29</v>
      </c>
      <c r="B354" s="206">
        <v>2.0</v>
      </c>
      <c r="C354" s="206">
        <v>4.0</v>
      </c>
      <c r="D354" s="206">
        <v>1026.0</v>
      </c>
      <c r="E354" s="206">
        <v>38.0</v>
      </c>
      <c r="F354" s="206">
        <v>1.0</v>
      </c>
      <c r="G354" s="206">
        <v>10000.0</v>
      </c>
      <c r="H354">
        <f t="shared" si="1"/>
        <v>0.1026</v>
      </c>
      <c r="I354">
        <f t="shared" si="2"/>
        <v>0.0038</v>
      </c>
      <c r="J354">
        <f t="shared" si="3"/>
        <v>0.0001</v>
      </c>
    </row>
    <row r="355">
      <c r="A355" s="206" t="s">
        <v>796</v>
      </c>
      <c r="B355" s="206">
        <v>2.0</v>
      </c>
      <c r="C355" s="206">
        <v>4.0</v>
      </c>
      <c r="D355" s="206">
        <v>0.0</v>
      </c>
      <c r="E355" s="206">
        <v>0.0</v>
      </c>
      <c r="F355" s="206">
        <v>0.0</v>
      </c>
      <c r="G355" s="206">
        <v>0.0</v>
      </c>
      <c r="H355" t="str">
        <f t="shared" si="1"/>
        <v>#DIV/0!</v>
      </c>
      <c r="I355" t="str">
        <f t="shared" si="2"/>
        <v>#DIV/0!</v>
      </c>
      <c r="J355" t="str">
        <f t="shared" si="3"/>
        <v>#DIV/0!</v>
      </c>
    </row>
    <row r="356">
      <c r="H356" t="str">
        <f t="shared" si="1"/>
        <v>#DIV/0!</v>
      </c>
      <c r="I356" t="str">
        <f t="shared" si="2"/>
        <v>#DIV/0!</v>
      </c>
      <c r="J356" t="str">
        <f t="shared" si="3"/>
        <v>#DIV/0!</v>
      </c>
    </row>
    <row r="357">
      <c r="H357" t="str">
        <f t="shared" si="1"/>
        <v>#DIV/0!</v>
      </c>
      <c r="I357" t="str">
        <f t="shared" si="2"/>
        <v>#DIV/0!</v>
      </c>
      <c r="J357" t="str">
        <f t="shared" si="3"/>
        <v>#DIV/0!</v>
      </c>
    </row>
    <row r="358">
      <c r="H358" t="str">
        <f t="shared" si="1"/>
        <v>#DIV/0!</v>
      </c>
      <c r="I358" t="str">
        <f t="shared" si="2"/>
        <v>#DIV/0!</v>
      </c>
      <c r="J358" t="str">
        <f t="shared" si="3"/>
        <v>#DIV/0!</v>
      </c>
    </row>
    <row r="359">
      <c r="H359" t="str">
        <f t="shared" si="1"/>
        <v>#DIV/0!</v>
      </c>
      <c r="I359" t="str">
        <f t="shared" si="2"/>
        <v>#DIV/0!</v>
      </c>
      <c r="J359" t="str">
        <f t="shared" si="3"/>
        <v>#DIV/0!</v>
      </c>
    </row>
    <row r="360">
      <c r="H360" t="str">
        <f t="shared" si="1"/>
        <v>#DIV/0!</v>
      </c>
      <c r="I360" t="str">
        <f t="shared" si="2"/>
        <v>#DIV/0!</v>
      </c>
      <c r="J360" t="str">
        <f t="shared" si="3"/>
        <v>#DIV/0!</v>
      </c>
    </row>
    <row r="361">
      <c r="H361" t="str">
        <f t="shared" si="1"/>
        <v>#DIV/0!</v>
      </c>
      <c r="I361" t="str">
        <f t="shared" si="2"/>
        <v>#DIV/0!</v>
      </c>
      <c r="J361" t="str">
        <f t="shared" si="3"/>
        <v>#DIV/0!</v>
      </c>
    </row>
    <row r="362">
      <c r="H362" t="str">
        <f t="shared" si="1"/>
        <v>#DIV/0!</v>
      </c>
      <c r="I362" t="str">
        <f t="shared" si="2"/>
        <v>#DIV/0!</v>
      </c>
      <c r="J362" t="str">
        <f t="shared" si="3"/>
        <v>#DIV/0!</v>
      </c>
    </row>
    <row r="363">
      <c r="H363" t="str">
        <f t="shared" si="1"/>
        <v>#DIV/0!</v>
      </c>
      <c r="I363" t="str">
        <f t="shared" si="2"/>
        <v>#DIV/0!</v>
      </c>
      <c r="J363" t="str">
        <f t="shared" si="3"/>
        <v>#DIV/0!</v>
      </c>
    </row>
    <row r="364">
      <c r="H364" t="str">
        <f t="shared" si="1"/>
        <v>#DIV/0!</v>
      </c>
      <c r="I364" t="str">
        <f t="shared" si="2"/>
        <v>#DIV/0!</v>
      </c>
      <c r="J364" t="str">
        <f t="shared" si="3"/>
        <v>#DIV/0!</v>
      </c>
    </row>
    <row r="365">
      <c r="H365" t="str">
        <f t="shared" si="1"/>
        <v>#DIV/0!</v>
      </c>
      <c r="I365" t="str">
        <f t="shared" si="2"/>
        <v>#DIV/0!</v>
      </c>
      <c r="J365" t="str">
        <f t="shared" si="3"/>
        <v>#DIV/0!</v>
      </c>
    </row>
    <row r="366">
      <c r="H366" t="str">
        <f t="shared" si="1"/>
        <v>#DIV/0!</v>
      </c>
      <c r="I366" t="str">
        <f t="shared" si="2"/>
        <v>#DIV/0!</v>
      </c>
      <c r="J366" t="str">
        <f t="shared" si="3"/>
        <v>#DIV/0!</v>
      </c>
    </row>
    <row r="367">
      <c r="H367" t="str">
        <f t="shared" si="1"/>
        <v>#DIV/0!</v>
      </c>
      <c r="I367" t="str">
        <f t="shared" si="2"/>
        <v>#DIV/0!</v>
      </c>
      <c r="J367" t="str">
        <f t="shared" si="3"/>
        <v>#DIV/0!</v>
      </c>
    </row>
    <row r="368">
      <c r="H368" t="str">
        <f t="shared" si="1"/>
        <v>#DIV/0!</v>
      </c>
      <c r="I368" t="str">
        <f t="shared" si="2"/>
        <v>#DIV/0!</v>
      </c>
      <c r="J368" t="str">
        <f t="shared" si="3"/>
        <v>#DIV/0!</v>
      </c>
    </row>
    <row r="369">
      <c r="H369" t="str">
        <f t="shared" si="1"/>
        <v>#DIV/0!</v>
      </c>
      <c r="I369" t="str">
        <f t="shared" si="2"/>
        <v>#DIV/0!</v>
      </c>
      <c r="J369" t="str">
        <f t="shared" si="3"/>
        <v>#DIV/0!</v>
      </c>
    </row>
    <row r="370">
      <c r="H370" t="str">
        <f t="shared" si="1"/>
        <v>#DIV/0!</v>
      </c>
      <c r="I370" t="str">
        <f t="shared" si="2"/>
        <v>#DIV/0!</v>
      </c>
      <c r="J370" t="str">
        <f t="shared" si="3"/>
        <v>#DIV/0!</v>
      </c>
    </row>
    <row r="371">
      <c r="H371" t="str">
        <f t="shared" si="1"/>
        <v>#DIV/0!</v>
      </c>
      <c r="I371" t="str">
        <f t="shared" si="2"/>
        <v>#DIV/0!</v>
      </c>
      <c r="J371" t="str">
        <f t="shared" si="3"/>
        <v>#DIV/0!</v>
      </c>
    </row>
    <row r="372">
      <c r="H372" t="str">
        <f t="shared" si="1"/>
        <v>#DIV/0!</v>
      </c>
      <c r="I372" t="str">
        <f t="shared" si="2"/>
        <v>#DIV/0!</v>
      </c>
      <c r="J372" t="str">
        <f t="shared" si="3"/>
        <v>#DIV/0!</v>
      </c>
    </row>
    <row r="373">
      <c r="H373" t="str">
        <f t="shared" si="1"/>
        <v>#DIV/0!</v>
      </c>
      <c r="I373" t="str">
        <f t="shared" si="2"/>
        <v>#DIV/0!</v>
      </c>
      <c r="J373" t="str">
        <f t="shared" si="3"/>
        <v>#DIV/0!</v>
      </c>
    </row>
    <row r="374">
      <c r="H374" t="str">
        <f t="shared" si="1"/>
        <v>#DIV/0!</v>
      </c>
      <c r="I374" t="str">
        <f t="shared" si="2"/>
        <v>#DIV/0!</v>
      </c>
      <c r="J374" t="str">
        <f t="shared" si="3"/>
        <v>#DIV/0!</v>
      </c>
    </row>
    <row r="375">
      <c r="H375" t="str">
        <f t="shared" si="1"/>
        <v>#DIV/0!</v>
      </c>
      <c r="I375" t="str">
        <f t="shared" si="2"/>
        <v>#DIV/0!</v>
      </c>
      <c r="J375" t="str">
        <f t="shared" si="3"/>
        <v>#DIV/0!</v>
      </c>
    </row>
    <row r="376">
      <c r="H376" t="str">
        <f t="shared" si="1"/>
        <v>#DIV/0!</v>
      </c>
      <c r="I376" t="str">
        <f t="shared" si="2"/>
        <v>#DIV/0!</v>
      </c>
      <c r="J376" t="str">
        <f t="shared" si="3"/>
        <v>#DIV/0!</v>
      </c>
    </row>
    <row r="377">
      <c r="H377" t="str">
        <f t="shared" si="1"/>
        <v>#DIV/0!</v>
      </c>
      <c r="I377" t="str">
        <f t="shared" si="2"/>
        <v>#DIV/0!</v>
      </c>
      <c r="J377" t="str">
        <f t="shared" si="3"/>
        <v>#DIV/0!</v>
      </c>
    </row>
    <row r="378">
      <c r="H378" t="str">
        <f t="shared" si="1"/>
        <v>#DIV/0!</v>
      </c>
      <c r="I378" t="str">
        <f t="shared" si="2"/>
        <v>#DIV/0!</v>
      </c>
      <c r="J378" t="str">
        <f t="shared" si="3"/>
        <v>#DIV/0!</v>
      </c>
    </row>
    <row r="379">
      <c r="H379" t="str">
        <f t="shared" si="1"/>
        <v>#DIV/0!</v>
      </c>
      <c r="I379" t="str">
        <f t="shared" si="2"/>
        <v>#DIV/0!</v>
      </c>
      <c r="J379" t="str">
        <f t="shared" si="3"/>
        <v>#DIV/0!</v>
      </c>
    </row>
    <row r="380">
      <c r="H380" t="str">
        <f t="shared" si="1"/>
        <v>#DIV/0!</v>
      </c>
      <c r="I380" t="str">
        <f t="shared" si="2"/>
        <v>#DIV/0!</v>
      </c>
      <c r="J380" t="str">
        <f t="shared" si="3"/>
        <v>#DIV/0!</v>
      </c>
    </row>
    <row r="381">
      <c r="H381" t="str">
        <f t="shared" si="1"/>
        <v>#DIV/0!</v>
      </c>
      <c r="I381" t="str">
        <f t="shared" si="2"/>
        <v>#DIV/0!</v>
      </c>
      <c r="J381" t="str">
        <f t="shared" si="3"/>
        <v>#DIV/0!</v>
      </c>
    </row>
    <row r="382">
      <c r="H382" t="str">
        <f t="shared" si="1"/>
        <v>#DIV/0!</v>
      </c>
      <c r="I382" t="str">
        <f t="shared" si="2"/>
        <v>#DIV/0!</v>
      </c>
      <c r="J382" t="str">
        <f t="shared" si="3"/>
        <v>#DIV/0!</v>
      </c>
    </row>
    <row r="383">
      <c r="H383" t="str">
        <f t="shared" si="1"/>
        <v>#DIV/0!</v>
      </c>
      <c r="I383" t="str">
        <f t="shared" si="2"/>
        <v>#DIV/0!</v>
      </c>
      <c r="J383" t="str">
        <f t="shared" si="3"/>
        <v>#DIV/0!</v>
      </c>
    </row>
    <row r="384">
      <c r="H384" t="str">
        <f t="shared" si="1"/>
        <v>#DIV/0!</v>
      </c>
      <c r="I384" t="str">
        <f t="shared" si="2"/>
        <v>#DIV/0!</v>
      </c>
      <c r="J384" t="str">
        <f t="shared" si="3"/>
        <v>#DIV/0!</v>
      </c>
    </row>
    <row r="385">
      <c r="H385" t="str">
        <f t="shared" si="1"/>
        <v>#DIV/0!</v>
      </c>
      <c r="I385" t="str">
        <f t="shared" si="2"/>
        <v>#DIV/0!</v>
      </c>
      <c r="J385" t="str">
        <f t="shared" si="3"/>
        <v>#DIV/0!</v>
      </c>
    </row>
    <row r="386">
      <c r="H386" t="str">
        <f t="shared" si="1"/>
        <v>#DIV/0!</v>
      </c>
      <c r="I386" t="str">
        <f t="shared" si="2"/>
        <v>#DIV/0!</v>
      </c>
      <c r="J386" t="str">
        <f t="shared" si="3"/>
        <v>#DIV/0!</v>
      </c>
    </row>
    <row r="387">
      <c r="H387" t="str">
        <f t="shared" si="1"/>
        <v>#DIV/0!</v>
      </c>
      <c r="I387" t="str">
        <f t="shared" si="2"/>
        <v>#DIV/0!</v>
      </c>
      <c r="J387" t="str">
        <f t="shared" si="3"/>
        <v>#DIV/0!</v>
      </c>
    </row>
    <row r="388">
      <c r="H388" t="str">
        <f t="shared" si="1"/>
        <v>#DIV/0!</v>
      </c>
      <c r="I388" t="str">
        <f t="shared" si="2"/>
        <v>#DIV/0!</v>
      </c>
      <c r="J388" t="str">
        <f t="shared" si="3"/>
        <v>#DIV/0!</v>
      </c>
    </row>
    <row r="389">
      <c r="H389" t="str">
        <f t="shared" si="1"/>
        <v>#DIV/0!</v>
      </c>
      <c r="I389" t="str">
        <f t="shared" si="2"/>
        <v>#DIV/0!</v>
      </c>
      <c r="J389" t="str">
        <f t="shared" si="3"/>
        <v>#DIV/0!</v>
      </c>
    </row>
    <row r="390">
      <c r="H390" t="str">
        <f t="shared" si="1"/>
        <v>#DIV/0!</v>
      </c>
      <c r="I390" t="str">
        <f t="shared" si="2"/>
        <v>#DIV/0!</v>
      </c>
      <c r="J390" t="str">
        <f t="shared" si="3"/>
        <v>#DIV/0!</v>
      </c>
    </row>
    <row r="391">
      <c r="H391" t="str">
        <f t="shared" si="1"/>
        <v>#DIV/0!</v>
      </c>
      <c r="I391" t="str">
        <f t="shared" si="2"/>
        <v>#DIV/0!</v>
      </c>
      <c r="J391" t="str">
        <f t="shared" si="3"/>
        <v>#DIV/0!</v>
      </c>
    </row>
    <row r="392">
      <c r="H392" t="str">
        <f t="shared" si="1"/>
        <v>#DIV/0!</v>
      </c>
      <c r="I392" t="str">
        <f t="shared" si="2"/>
        <v>#DIV/0!</v>
      </c>
      <c r="J392" t="str">
        <f t="shared" si="3"/>
        <v>#DIV/0!</v>
      </c>
    </row>
    <row r="393">
      <c r="H393" t="str">
        <f t="shared" si="1"/>
        <v>#DIV/0!</v>
      </c>
      <c r="I393" t="str">
        <f t="shared" si="2"/>
        <v>#DIV/0!</v>
      </c>
      <c r="J393" t="str">
        <f t="shared" si="3"/>
        <v>#DIV/0!</v>
      </c>
    </row>
    <row r="394">
      <c r="H394" t="str">
        <f t="shared" si="1"/>
        <v>#DIV/0!</v>
      </c>
      <c r="I394" t="str">
        <f t="shared" si="2"/>
        <v>#DIV/0!</v>
      </c>
      <c r="J394" t="str">
        <f t="shared" si="3"/>
        <v>#DIV/0!</v>
      </c>
    </row>
    <row r="395">
      <c r="H395" t="str">
        <f t="shared" si="1"/>
        <v>#DIV/0!</v>
      </c>
      <c r="I395" t="str">
        <f t="shared" si="2"/>
        <v>#DIV/0!</v>
      </c>
      <c r="J395" t="str">
        <f t="shared" si="3"/>
        <v>#DIV/0!</v>
      </c>
    </row>
    <row r="396">
      <c r="H396" t="str">
        <f t="shared" si="1"/>
        <v>#DIV/0!</v>
      </c>
      <c r="I396" t="str">
        <f t="shared" si="2"/>
        <v>#DIV/0!</v>
      </c>
      <c r="J396" t="str">
        <f t="shared" si="3"/>
        <v>#DIV/0!</v>
      </c>
    </row>
    <row r="397">
      <c r="H397" t="str">
        <f t="shared" si="1"/>
        <v>#DIV/0!</v>
      </c>
      <c r="I397" t="str">
        <f t="shared" si="2"/>
        <v>#DIV/0!</v>
      </c>
      <c r="J397" t="str">
        <f t="shared" si="3"/>
        <v>#DIV/0!</v>
      </c>
    </row>
    <row r="398">
      <c r="H398" t="str">
        <f t="shared" si="1"/>
        <v>#DIV/0!</v>
      </c>
      <c r="I398" t="str">
        <f t="shared" si="2"/>
        <v>#DIV/0!</v>
      </c>
      <c r="J398" t="str">
        <f t="shared" si="3"/>
        <v>#DIV/0!</v>
      </c>
    </row>
    <row r="399">
      <c r="H399" t="str">
        <f t="shared" si="1"/>
        <v>#DIV/0!</v>
      </c>
      <c r="I399" t="str">
        <f t="shared" si="2"/>
        <v>#DIV/0!</v>
      </c>
      <c r="J399" t="str">
        <f t="shared" si="3"/>
        <v>#DIV/0!</v>
      </c>
    </row>
    <row r="400">
      <c r="H400" t="str">
        <f t="shared" si="1"/>
        <v>#DIV/0!</v>
      </c>
      <c r="I400" t="str">
        <f t="shared" si="2"/>
        <v>#DIV/0!</v>
      </c>
      <c r="J400" t="str">
        <f t="shared" si="3"/>
        <v>#DIV/0!</v>
      </c>
    </row>
    <row r="401">
      <c r="H401" t="str">
        <f t="shared" si="1"/>
        <v>#DIV/0!</v>
      </c>
      <c r="I401" t="str">
        <f t="shared" si="2"/>
        <v>#DIV/0!</v>
      </c>
      <c r="J401" t="str">
        <f t="shared" si="3"/>
        <v>#DIV/0!</v>
      </c>
    </row>
    <row r="402">
      <c r="H402" t="str">
        <f t="shared" si="1"/>
        <v>#DIV/0!</v>
      </c>
      <c r="I402" t="str">
        <f t="shared" si="2"/>
        <v>#DIV/0!</v>
      </c>
      <c r="J402" t="str">
        <f t="shared" si="3"/>
        <v>#DIV/0!</v>
      </c>
    </row>
    <row r="403">
      <c r="H403" t="str">
        <f t="shared" si="1"/>
        <v>#DIV/0!</v>
      </c>
      <c r="I403" t="str">
        <f t="shared" si="2"/>
        <v>#DIV/0!</v>
      </c>
      <c r="J403" t="str">
        <f t="shared" si="3"/>
        <v>#DIV/0!</v>
      </c>
    </row>
    <row r="404">
      <c r="H404" t="str">
        <f t="shared" si="1"/>
        <v>#DIV/0!</v>
      </c>
      <c r="I404" t="str">
        <f t="shared" si="2"/>
        <v>#DIV/0!</v>
      </c>
      <c r="J404" t="str">
        <f t="shared" si="3"/>
        <v>#DIV/0!</v>
      </c>
    </row>
    <row r="405">
      <c r="H405" t="str">
        <f t="shared" si="1"/>
        <v>#DIV/0!</v>
      </c>
      <c r="I405" t="str">
        <f t="shared" si="2"/>
        <v>#DIV/0!</v>
      </c>
      <c r="J405" t="str">
        <f t="shared" si="3"/>
        <v>#DIV/0!</v>
      </c>
    </row>
    <row r="406">
      <c r="H406" t="str">
        <f t="shared" si="1"/>
        <v>#DIV/0!</v>
      </c>
      <c r="I406" t="str">
        <f t="shared" si="2"/>
        <v>#DIV/0!</v>
      </c>
      <c r="J406" t="str">
        <f t="shared" si="3"/>
        <v>#DIV/0!</v>
      </c>
    </row>
    <row r="407">
      <c r="H407" t="str">
        <f t="shared" si="1"/>
        <v>#DIV/0!</v>
      </c>
      <c r="I407" t="str">
        <f t="shared" si="2"/>
        <v>#DIV/0!</v>
      </c>
      <c r="J407" t="str">
        <f t="shared" si="3"/>
        <v>#DIV/0!</v>
      </c>
    </row>
    <row r="408">
      <c r="H408" t="str">
        <f t="shared" si="1"/>
        <v>#DIV/0!</v>
      </c>
      <c r="I408" t="str">
        <f t="shared" si="2"/>
        <v>#DIV/0!</v>
      </c>
      <c r="J408" t="str">
        <f t="shared" si="3"/>
        <v>#DIV/0!</v>
      </c>
    </row>
    <row r="409">
      <c r="H409" t="str">
        <f t="shared" si="1"/>
        <v>#DIV/0!</v>
      </c>
      <c r="I409" t="str">
        <f t="shared" si="2"/>
        <v>#DIV/0!</v>
      </c>
      <c r="J409" t="str">
        <f t="shared" si="3"/>
        <v>#DIV/0!</v>
      </c>
    </row>
    <row r="410">
      <c r="H410" t="str">
        <f t="shared" si="1"/>
        <v>#DIV/0!</v>
      </c>
      <c r="I410" t="str">
        <f t="shared" si="2"/>
        <v>#DIV/0!</v>
      </c>
      <c r="J410" t="str">
        <f t="shared" si="3"/>
        <v>#DIV/0!</v>
      </c>
    </row>
    <row r="411">
      <c r="H411" t="str">
        <f t="shared" si="1"/>
        <v>#DIV/0!</v>
      </c>
      <c r="I411" t="str">
        <f t="shared" si="2"/>
        <v>#DIV/0!</v>
      </c>
      <c r="J411" t="str">
        <f t="shared" si="3"/>
        <v>#DIV/0!</v>
      </c>
    </row>
    <row r="412">
      <c r="H412" t="str">
        <f t="shared" si="1"/>
        <v>#DIV/0!</v>
      </c>
      <c r="I412" t="str">
        <f t="shared" si="2"/>
        <v>#DIV/0!</v>
      </c>
      <c r="J412" t="str">
        <f t="shared" si="3"/>
        <v>#DIV/0!</v>
      </c>
    </row>
    <row r="413">
      <c r="H413" t="str">
        <f t="shared" si="1"/>
        <v>#DIV/0!</v>
      </c>
      <c r="I413" t="str">
        <f t="shared" si="2"/>
        <v>#DIV/0!</v>
      </c>
      <c r="J413" t="str">
        <f t="shared" si="3"/>
        <v>#DIV/0!</v>
      </c>
    </row>
    <row r="414">
      <c r="H414" t="str">
        <f t="shared" si="1"/>
        <v>#DIV/0!</v>
      </c>
      <c r="I414" t="str">
        <f t="shared" si="2"/>
        <v>#DIV/0!</v>
      </c>
      <c r="J414" t="str">
        <f t="shared" si="3"/>
        <v>#DIV/0!</v>
      </c>
    </row>
    <row r="415">
      <c r="H415" t="str">
        <f t="shared" si="1"/>
        <v>#DIV/0!</v>
      </c>
      <c r="I415" t="str">
        <f t="shared" si="2"/>
        <v>#DIV/0!</v>
      </c>
      <c r="J415" t="str">
        <f t="shared" si="3"/>
        <v>#DIV/0!</v>
      </c>
    </row>
    <row r="416">
      <c r="H416" t="str">
        <f t="shared" si="1"/>
        <v>#DIV/0!</v>
      </c>
      <c r="I416" t="str">
        <f t="shared" si="2"/>
        <v>#DIV/0!</v>
      </c>
      <c r="J416" t="str">
        <f t="shared" si="3"/>
        <v>#DIV/0!</v>
      </c>
    </row>
    <row r="417">
      <c r="H417" t="str">
        <f t="shared" si="1"/>
        <v>#DIV/0!</v>
      </c>
      <c r="I417" t="str">
        <f t="shared" si="2"/>
        <v>#DIV/0!</v>
      </c>
      <c r="J417" t="str">
        <f t="shared" si="3"/>
        <v>#DIV/0!</v>
      </c>
    </row>
    <row r="418">
      <c r="H418" t="str">
        <f t="shared" si="1"/>
        <v>#DIV/0!</v>
      </c>
      <c r="I418" t="str">
        <f t="shared" si="2"/>
        <v>#DIV/0!</v>
      </c>
      <c r="J418" t="str">
        <f t="shared" si="3"/>
        <v>#DIV/0!</v>
      </c>
    </row>
    <row r="419">
      <c r="H419" t="str">
        <f t="shared" si="1"/>
        <v>#DIV/0!</v>
      </c>
      <c r="I419" t="str">
        <f t="shared" si="2"/>
        <v>#DIV/0!</v>
      </c>
      <c r="J419" t="str">
        <f t="shared" si="3"/>
        <v>#DIV/0!</v>
      </c>
    </row>
    <row r="420">
      <c r="H420" t="str">
        <f t="shared" si="1"/>
        <v>#DIV/0!</v>
      </c>
      <c r="I420" t="str">
        <f t="shared" si="2"/>
        <v>#DIV/0!</v>
      </c>
      <c r="J420" t="str">
        <f t="shared" si="3"/>
        <v>#DIV/0!</v>
      </c>
    </row>
    <row r="421">
      <c r="H421" t="str">
        <f t="shared" si="1"/>
        <v>#DIV/0!</v>
      </c>
      <c r="I421" t="str">
        <f t="shared" si="2"/>
        <v>#DIV/0!</v>
      </c>
      <c r="J421" t="str">
        <f t="shared" si="3"/>
        <v>#DIV/0!</v>
      </c>
    </row>
    <row r="422">
      <c r="H422" t="str">
        <f t="shared" si="1"/>
        <v>#DIV/0!</v>
      </c>
      <c r="I422" t="str">
        <f t="shared" si="2"/>
        <v>#DIV/0!</v>
      </c>
      <c r="J422" t="str">
        <f t="shared" si="3"/>
        <v>#DIV/0!</v>
      </c>
    </row>
    <row r="423">
      <c r="H423" t="str">
        <f t="shared" si="1"/>
        <v>#DIV/0!</v>
      </c>
      <c r="I423" t="str">
        <f t="shared" si="2"/>
        <v>#DIV/0!</v>
      </c>
      <c r="J423" t="str">
        <f t="shared" si="3"/>
        <v>#DIV/0!</v>
      </c>
    </row>
    <row r="424">
      <c r="H424" t="str">
        <f t="shared" si="1"/>
        <v>#DIV/0!</v>
      </c>
      <c r="I424" t="str">
        <f t="shared" si="2"/>
        <v>#DIV/0!</v>
      </c>
      <c r="J424" t="str">
        <f t="shared" si="3"/>
        <v>#DIV/0!</v>
      </c>
    </row>
    <row r="425">
      <c r="H425" t="str">
        <f t="shared" si="1"/>
        <v>#DIV/0!</v>
      </c>
      <c r="I425" t="str">
        <f t="shared" si="2"/>
        <v>#DIV/0!</v>
      </c>
      <c r="J425" t="str">
        <f t="shared" si="3"/>
        <v>#DIV/0!</v>
      </c>
    </row>
    <row r="426">
      <c r="H426" t="str">
        <f t="shared" si="1"/>
        <v>#DIV/0!</v>
      </c>
      <c r="I426" t="str">
        <f t="shared" si="2"/>
        <v>#DIV/0!</v>
      </c>
      <c r="J426" t="str">
        <f t="shared" si="3"/>
        <v>#DIV/0!</v>
      </c>
    </row>
    <row r="427">
      <c r="H427" t="str">
        <f t="shared" si="1"/>
        <v>#DIV/0!</v>
      </c>
      <c r="I427" t="str">
        <f t="shared" si="2"/>
        <v>#DIV/0!</v>
      </c>
      <c r="J427" t="str">
        <f t="shared" si="3"/>
        <v>#DIV/0!</v>
      </c>
    </row>
    <row r="428">
      <c r="H428" t="str">
        <f t="shared" si="1"/>
        <v>#DIV/0!</v>
      </c>
      <c r="I428" t="str">
        <f t="shared" si="2"/>
        <v>#DIV/0!</v>
      </c>
      <c r="J428" t="str">
        <f t="shared" si="3"/>
        <v>#DIV/0!</v>
      </c>
    </row>
    <row r="429">
      <c r="H429" t="str">
        <f t="shared" si="1"/>
        <v>#DIV/0!</v>
      </c>
      <c r="I429" t="str">
        <f t="shared" si="2"/>
        <v>#DIV/0!</v>
      </c>
      <c r="J429" t="str">
        <f t="shared" si="3"/>
        <v>#DIV/0!</v>
      </c>
    </row>
    <row r="430">
      <c r="H430" t="str">
        <f t="shared" si="1"/>
        <v>#DIV/0!</v>
      </c>
      <c r="I430" t="str">
        <f t="shared" si="2"/>
        <v>#DIV/0!</v>
      </c>
      <c r="J430" t="str">
        <f t="shared" si="3"/>
        <v>#DIV/0!</v>
      </c>
    </row>
    <row r="431">
      <c r="H431" t="str">
        <f t="shared" si="1"/>
        <v>#DIV/0!</v>
      </c>
      <c r="I431" t="str">
        <f t="shared" si="2"/>
        <v>#DIV/0!</v>
      </c>
      <c r="J431" t="str">
        <f t="shared" si="3"/>
        <v>#DIV/0!</v>
      </c>
    </row>
    <row r="432">
      <c r="H432" t="str">
        <f t="shared" si="1"/>
        <v>#DIV/0!</v>
      </c>
      <c r="I432" t="str">
        <f t="shared" si="2"/>
        <v>#DIV/0!</v>
      </c>
      <c r="J432" t="str">
        <f t="shared" si="3"/>
        <v>#DIV/0!</v>
      </c>
    </row>
    <row r="433">
      <c r="H433" t="str">
        <f t="shared" si="1"/>
        <v>#DIV/0!</v>
      </c>
      <c r="I433" t="str">
        <f t="shared" si="2"/>
        <v>#DIV/0!</v>
      </c>
      <c r="J433" t="str">
        <f t="shared" si="3"/>
        <v>#DIV/0!</v>
      </c>
    </row>
    <row r="434">
      <c r="H434" t="str">
        <f t="shared" si="1"/>
        <v>#DIV/0!</v>
      </c>
      <c r="I434" t="str">
        <f t="shared" si="2"/>
        <v>#DIV/0!</v>
      </c>
      <c r="J434" t="str">
        <f t="shared" si="3"/>
        <v>#DIV/0!</v>
      </c>
    </row>
    <row r="435">
      <c r="H435" t="str">
        <f t="shared" si="1"/>
        <v>#DIV/0!</v>
      </c>
      <c r="I435" t="str">
        <f t="shared" si="2"/>
        <v>#DIV/0!</v>
      </c>
      <c r="J435" t="str">
        <f t="shared" si="3"/>
        <v>#DIV/0!</v>
      </c>
    </row>
    <row r="436">
      <c r="H436" t="str">
        <f t="shared" si="1"/>
        <v>#DIV/0!</v>
      </c>
      <c r="I436" t="str">
        <f t="shared" si="2"/>
        <v>#DIV/0!</v>
      </c>
      <c r="J436" t="str">
        <f t="shared" si="3"/>
        <v>#DIV/0!</v>
      </c>
    </row>
    <row r="437">
      <c r="H437" t="str">
        <f t="shared" si="1"/>
        <v>#DIV/0!</v>
      </c>
      <c r="I437" t="str">
        <f t="shared" si="2"/>
        <v>#DIV/0!</v>
      </c>
      <c r="J437" t="str">
        <f t="shared" si="3"/>
        <v>#DIV/0!</v>
      </c>
    </row>
    <row r="438">
      <c r="H438" t="str">
        <f t="shared" si="1"/>
        <v>#DIV/0!</v>
      </c>
      <c r="I438" t="str">
        <f t="shared" si="2"/>
        <v>#DIV/0!</v>
      </c>
      <c r="J438" t="str">
        <f t="shared" si="3"/>
        <v>#DIV/0!</v>
      </c>
    </row>
    <row r="439">
      <c r="H439" t="str">
        <f t="shared" si="1"/>
        <v>#DIV/0!</v>
      </c>
      <c r="I439" t="str">
        <f t="shared" si="2"/>
        <v>#DIV/0!</v>
      </c>
      <c r="J439" t="str">
        <f t="shared" si="3"/>
        <v>#DIV/0!</v>
      </c>
    </row>
    <row r="440">
      <c r="H440" t="str">
        <f t="shared" si="1"/>
        <v>#DIV/0!</v>
      </c>
      <c r="I440" t="str">
        <f t="shared" si="2"/>
        <v>#DIV/0!</v>
      </c>
      <c r="J440" t="str">
        <f t="shared" si="3"/>
        <v>#DIV/0!</v>
      </c>
    </row>
    <row r="441">
      <c r="H441" t="str">
        <f t="shared" si="1"/>
        <v>#DIV/0!</v>
      </c>
      <c r="I441" t="str">
        <f t="shared" si="2"/>
        <v>#DIV/0!</v>
      </c>
      <c r="J441" t="str">
        <f t="shared" si="3"/>
        <v>#DIV/0!</v>
      </c>
    </row>
    <row r="442">
      <c r="H442" t="str">
        <f t="shared" si="1"/>
        <v>#DIV/0!</v>
      </c>
      <c r="I442" t="str">
        <f t="shared" si="2"/>
        <v>#DIV/0!</v>
      </c>
      <c r="J442" t="str">
        <f t="shared" si="3"/>
        <v>#DIV/0!</v>
      </c>
    </row>
    <row r="443">
      <c r="H443" t="str">
        <f t="shared" si="1"/>
        <v>#DIV/0!</v>
      </c>
      <c r="I443" t="str">
        <f t="shared" si="2"/>
        <v>#DIV/0!</v>
      </c>
      <c r="J443" t="str">
        <f t="shared" si="3"/>
        <v>#DIV/0!</v>
      </c>
    </row>
    <row r="444">
      <c r="H444" t="str">
        <f t="shared" si="1"/>
        <v>#DIV/0!</v>
      </c>
      <c r="I444" t="str">
        <f t="shared" si="2"/>
        <v>#DIV/0!</v>
      </c>
      <c r="J444" t="str">
        <f t="shared" si="3"/>
        <v>#DIV/0!</v>
      </c>
    </row>
    <row r="445">
      <c r="H445" t="str">
        <f t="shared" si="1"/>
        <v>#DIV/0!</v>
      </c>
      <c r="I445" t="str">
        <f t="shared" si="2"/>
        <v>#DIV/0!</v>
      </c>
      <c r="J445" t="str">
        <f t="shared" si="3"/>
        <v>#DIV/0!</v>
      </c>
    </row>
    <row r="446">
      <c r="H446" t="str">
        <f t="shared" si="1"/>
        <v>#DIV/0!</v>
      </c>
      <c r="I446" t="str">
        <f t="shared" si="2"/>
        <v>#DIV/0!</v>
      </c>
      <c r="J446" t="str">
        <f t="shared" si="3"/>
        <v>#DIV/0!</v>
      </c>
    </row>
    <row r="447">
      <c r="H447" t="str">
        <f t="shared" si="1"/>
        <v>#DIV/0!</v>
      </c>
      <c r="I447" t="str">
        <f t="shared" si="2"/>
        <v>#DIV/0!</v>
      </c>
      <c r="J447" t="str">
        <f t="shared" si="3"/>
        <v>#DIV/0!</v>
      </c>
    </row>
    <row r="448">
      <c r="H448" t="str">
        <f t="shared" si="1"/>
        <v>#DIV/0!</v>
      </c>
      <c r="I448" t="str">
        <f t="shared" si="2"/>
        <v>#DIV/0!</v>
      </c>
      <c r="J448" t="str">
        <f t="shared" si="3"/>
        <v>#DIV/0!</v>
      </c>
    </row>
    <row r="449">
      <c r="H449" t="str">
        <f t="shared" si="1"/>
        <v>#DIV/0!</v>
      </c>
      <c r="I449" t="str">
        <f t="shared" si="2"/>
        <v>#DIV/0!</v>
      </c>
      <c r="J449" t="str">
        <f t="shared" si="3"/>
        <v>#DIV/0!</v>
      </c>
    </row>
    <row r="450">
      <c r="H450" t="str">
        <f t="shared" si="1"/>
        <v>#DIV/0!</v>
      </c>
      <c r="I450" t="str">
        <f t="shared" si="2"/>
        <v>#DIV/0!</v>
      </c>
      <c r="J450" t="str">
        <f t="shared" si="3"/>
        <v>#DIV/0!</v>
      </c>
    </row>
    <row r="451">
      <c r="H451" t="str">
        <f t="shared" si="1"/>
        <v>#DIV/0!</v>
      </c>
      <c r="I451" t="str">
        <f t="shared" si="2"/>
        <v>#DIV/0!</v>
      </c>
      <c r="J451" t="str">
        <f t="shared" si="3"/>
        <v>#DIV/0!</v>
      </c>
    </row>
    <row r="452">
      <c r="H452" t="str">
        <f t="shared" si="1"/>
        <v>#DIV/0!</v>
      </c>
      <c r="I452" t="str">
        <f t="shared" si="2"/>
        <v>#DIV/0!</v>
      </c>
      <c r="J452" t="str">
        <f t="shared" si="3"/>
        <v>#DIV/0!</v>
      </c>
    </row>
    <row r="453">
      <c r="H453" t="str">
        <f t="shared" si="1"/>
        <v>#DIV/0!</v>
      </c>
      <c r="I453" t="str">
        <f t="shared" si="2"/>
        <v>#DIV/0!</v>
      </c>
      <c r="J453" t="str">
        <f t="shared" si="3"/>
        <v>#DIV/0!</v>
      </c>
    </row>
    <row r="454">
      <c r="H454" t="str">
        <f t="shared" si="1"/>
        <v>#DIV/0!</v>
      </c>
      <c r="I454" t="str">
        <f t="shared" si="2"/>
        <v>#DIV/0!</v>
      </c>
      <c r="J454" t="str">
        <f t="shared" si="3"/>
        <v>#DIV/0!</v>
      </c>
    </row>
    <row r="455">
      <c r="H455" t="str">
        <f t="shared" si="1"/>
        <v>#DIV/0!</v>
      </c>
      <c r="I455" t="str">
        <f t="shared" si="2"/>
        <v>#DIV/0!</v>
      </c>
      <c r="J455" t="str">
        <f t="shared" si="3"/>
        <v>#DIV/0!</v>
      </c>
    </row>
    <row r="456">
      <c r="H456" t="str">
        <f t="shared" si="1"/>
        <v>#DIV/0!</v>
      </c>
      <c r="I456" t="str">
        <f t="shared" si="2"/>
        <v>#DIV/0!</v>
      </c>
      <c r="J456" t="str">
        <f t="shared" si="3"/>
        <v>#DIV/0!</v>
      </c>
    </row>
    <row r="457">
      <c r="H457" t="str">
        <f t="shared" si="1"/>
        <v>#DIV/0!</v>
      </c>
      <c r="I457" t="str">
        <f t="shared" si="2"/>
        <v>#DIV/0!</v>
      </c>
      <c r="J457" t="str">
        <f t="shared" si="3"/>
        <v>#DIV/0!</v>
      </c>
    </row>
    <row r="458">
      <c r="H458" t="str">
        <f t="shared" si="1"/>
        <v>#DIV/0!</v>
      </c>
      <c r="I458" t="str">
        <f t="shared" si="2"/>
        <v>#DIV/0!</v>
      </c>
      <c r="J458" t="str">
        <f t="shared" si="3"/>
        <v>#DIV/0!</v>
      </c>
    </row>
    <row r="459">
      <c r="H459" t="str">
        <f t="shared" si="1"/>
        <v>#DIV/0!</v>
      </c>
      <c r="I459" t="str">
        <f t="shared" si="2"/>
        <v>#DIV/0!</v>
      </c>
      <c r="J459" t="str">
        <f t="shared" si="3"/>
        <v>#DIV/0!</v>
      </c>
    </row>
    <row r="460">
      <c r="H460" t="str">
        <f t="shared" si="1"/>
        <v>#DIV/0!</v>
      </c>
      <c r="I460" t="str">
        <f t="shared" si="2"/>
        <v>#DIV/0!</v>
      </c>
      <c r="J460" t="str">
        <f t="shared" si="3"/>
        <v>#DIV/0!</v>
      </c>
    </row>
    <row r="461">
      <c r="H461" t="str">
        <f t="shared" si="1"/>
        <v>#DIV/0!</v>
      </c>
      <c r="I461" t="str">
        <f t="shared" si="2"/>
        <v>#DIV/0!</v>
      </c>
      <c r="J461" t="str">
        <f t="shared" si="3"/>
        <v>#DIV/0!</v>
      </c>
    </row>
    <row r="462">
      <c r="H462" t="str">
        <f t="shared" si="1"/>
        <v>#DIV/0!</v>
      </c>
      <c r="I462" t="str">
        <f t="shared" si="2"/>
        <v>#DIV/0!</v>
      </c>
      <c r="J462" t="str">
        <f t="shared" si="3"/>
        <v>#DIV/0!</v>
      </c>
    </row>
    <row r="463">
      <c r="H463" t="str">
        <f t="shared" si="1"/>
        <v>#DIV/0!</v>
      </c>
      <c r="I463" t="str">
        <f t="shared" si="2"/>
        <v>#DIV/0!</v>
      </c>
      <c r="J463" t="str">
        <f t="shared" si="3"/>
        <v>#DIV/0!</v>
      </c>
    </row>
    <row r="464">
      <c r="H464" t="str">
        <f t="shared" si="1"/>
        <v>#DIV/0!</v>
      </c>
      <c r="I464" t="str">
        <f t="shared" si="2"/>
        <v>#DIV/0!</v>
      </c>
      <c r="J464" t="str">
        <f t="shared" si="3"/>
        <v>#DIV/0!</v>
      </c>
    </row>
    <row r="465">
      <c r="H465" t="str">
        <f t="shared" si="1"/>
        <v>#DIV/0!</v>
      </c>
      <c r="I465" t="str">
        <f t="shared" si="2"/>
        <v>#DIV/0!</v>
      </c>
      <c r="J465" t="str">
        <f t="shared" si="3"/>
        <v>#DIV/0!</v>
      </c>
    </row>
    <row r="466">
      <c r="H466" t="str">
        <f t="shared" si="1"/>
        <v>#DIV/0!</v>
      </c>
      <c r="I466" t="str">
        <f t="shared" si="2"/>
        <v>#DIV/0!</v>
      </c>
      <c r="J466" t="str">
        <f t="shared" si="3"/>
        <v>#DIV/0!</v>
      </c>
    </row>
    <row r="467">
      <c r="H467" t="str">
        <f t="shared" si="1"/>
        <v>#DIV/0!</v>
      </c>
      <c r="I467" t="str">
        <f t="shared" si="2"/>
        <v>#DIV/0!</v>
      </c>
      <c r="J467" t="str">
        <f t="shared" si="3"/>
        <v>#DIV/0!</v>
      </c>
    </row>
    <row r="468">
      <c r="H468" t="str">
        <f t="shared" si="1"/>
        <v>#DIV/0!</v>
      </c>
      <c r="I468" t="str">
        <f t="shared" si="2"/>
        <v>#DIV/0!</v>
      </c>
      <c r="J468" t="str">
        <f t="shared" si="3"/>
        <v>#DIV/0!</v>
      </c>
    </row>
    <row r="469">
      <c r="H469" t="str">
        <f t="shared" si="1"/>
        <v>#DIV/0!</v>
      </c>
      <c r="I469" t="str">
        <f t="shared" si="2"/>
        <v>#DIV/0!</v>
      </c>
      <c r="J469" t="str">
        <f t="shared" si="3"/>
        <v>#DIV/0!</v>
      </c>
    </row>
    <row r="470">
      <c r="H470" t="str">
        <f t="shared" si="1"/>
        <v>#DIV/0!</v>
      </c>
      <c r="I470" t="str">
        <f t="shared" si="2"/>
        <v>#DIV/0!</v>
      </c>
      <c r="J470" t="str">
        <f t="shared" si="3"/>
        <v>#DIV/0!</v>
      </c>
    </row>
    <row r="471">
      <c r="H471" t="str">
        <f t="shared" si="1"/>
        <v>#DIV/0!</v>
      </c>
      <c r="I471" t="str">
        <f t="shared" si="2"/>
        <v>#DIV/0!</v>
      </c>
      <c r="J471" t="str">
        <f t="shared" si="3"/>
        <v>#DIV/0!</v>
      </c>
    </row>
    <row r="472">
      <c r="H472" t="str">
        <f t="shared" si="1"/>
        <v>#DIV/0!</v>
      </c>
      <c r="I472" t="str">
        <f t="shared" si="2"/>
        <v>#DIV/0!</v>
      </c>
      <c r="J472" t="str">
        <f t="shared" si="3"/>
        <v>#DIV/0!</v>
      </c>
    </row>
    <row r="473">
      <c r="H473" t="str">
        <f t="shared" si="1"/>
        <v>#DIV/0!</v>
      </c>
      <c r="I473" t="str">
        <f t="shared" si="2"/>
        <v>#DIV/0!</v>
      </c>
      <c r="J473" t="str">
        <f t="shared" si="3"/>
        <v>#DIV/0!</v>
      </c>
    </row>
    <row r="474">
      <c r="H474" t="str">
        <f t="shared" si="1"/>
        <v>#DIV/0!</v>
      </c>
      <c r="I474" t="str">
        <f t="shared" si="2"/>
        <v>#DIV/0!</v>
      </c>
      <c r="J474" t="str">
        <f t="shared" si="3"/>
        <v>#DIV/0!</v>
      </c>
    </row>
    <row r="475">
      <c r="H475" t="str">
        <f t="shared" si="1"/>
        <v>#DIV/0!</v>
      </c>
      <c r="I475" t="str">
        <f t="shared" si="2"/>
        <v>#DIV/0!</v>
      </c>
      <c r="J475" t="str">
        <f t="shared" si="3"/>
        <v>#DIV/0!</v>
      </c>
    </row>
    <row r="476">
      <c r="H476" t="str">
        <f t="shared" si="1"/>
        <v>#DIV/0!</v>
      </c>
      <c r="I476" t="str">
        <f t="shared" si="2"/>
        <v>#DIV/0!</v>
      </c>
      <c r="J476" t="str">
        <f t="shared" si="3"/>
        <v>#DIV/0!</v>
      </c>
    </row>
    <row r="477">
      <c r="H477" t="str">
        <f t="shared" si="1"/>
        <v>#DIV/0!</v>
      </c>
      <c r="I477" t="str">
        <f t="shared" si="2"/>
        <v>#DIV/0!</v>
      </c>
      <c r="J477" t="str">
        <f t="shared" si="3"/>
        <v>#DIV/0!</v>
      </c>
    </row>
    <row r="478">
      <c r="H478" t="str">
        <f t="shared" si="1"/>
        <v>#DIV/0!</v>
      </c>
      <c r="I478" t="str">
        <f t="shared" si="2"/>
        <v>#DIV/0!</v>
      </c>
      <c r="J478" t="str">
        <f t="shared" si="3"/>
        <v>#DIV/0!</v>
      </c>
    </row>
    <row r="479">
      <c r="H479" t="str">
        <f t="shared" si="1"/>
        <v>#DIV/0!</v>
      </c>
      <c r="I479" t="str">
        <f t="shared" si="2"/>
        <v>#DIV/0!</v>
      </c>
      <c r="J479" t="str">
        <f t="shared" si="3"/>
        <v>#DIV/0!</v>
      </c>
    </row>
    <row r="480">
      <c r="H480" t="str">
        <f t="shared" si="1"/>
        <v>#DIV/0!</v>
      </c>
      <c r="I480" t="str">
        <f t="shared" si="2"/>
        <v>#DIV/0!</v>
      </c>
      <c r="J480" t="str">
        <f t="shared" si="3"/>
        <v>#DIV/0!</v>
      </c>
    </row>
    <row r="481">
      <c r="H481" t="str">
        <f t="shared" si="1"/>
        <v>#DIV/0!</v>
      </c>
      <c r="I481" t="str">
        <f t="shared" si="2"/>
        <v>#DIV/0!</v>
      </c>
      <c r="J481" t="str">
        <f t="shared" si="3"/>
        <v>#DIV/0!</v>
      </c>
    </row>
    <row r="482">
      <c r="H482" t="str">
        <f t="shared" si="1"/>
        <v>#DIV/0!</v>
      </c>
      <c r="I482" t="str">
        <f t="shared" si="2"/>
        <v>#DIV/0!</v>
      </c>
      <c r="J482" t="str">
        <f t="shared" si="3"/>
        <v>#DIV/0!</v>
      </c>
    </row>
    <row r="483">
      <c r="H483" t="str">
        <f t="shared" si="1"/>
        <v>#DIV/0!</v>
      </c>
      <c r="I483" t="str">
        <f t="shared" si="2"/>
        <v>#DIV/0!</v>
      </c>
      <c r="J483" t="str">
        <f t="shared" si="3"/>
        <v>#DIV/0!</v>
      </c>
    </row>
    <row r="484">
      <c r="H484" t="str">
        <f t="shared" si="1"/>
        <v>#DIV/0!</v>
      </c>
      <c r="I484" t="str">
        <f t="shared" si="2"/>
        <v>#DIV/0!</v>
      </c>
      <c r="J484" t="str">
        <f t="shared" si="3"/>
        <v>#DIV/0!</v>
      </c>
    </row>
    <row r="485">
      <c r="H485" t="str">
        <f t="shared" si="1"/>
        <v>#DIV/0!</v>
      </c>
      <c r="I485" t="str">
        <f t="shared" si="2"/>
        <v>#DIV/0!</v>
      </c>
      <c r="J485" t="str">
        <f t="shared" si="3"/>
        <v>#DIV/0!</v>
      </c>
    </row>
    <row r="486">
      <c r="H486" t="str">
        <f t="shared" si="1"/>
        <v>#DIV/0!</v>
      </c>
      <c r="I486" t="str">
        <f t="shared" si="2"/>
        <v>#DIV/0!</v>
      </c>
      <c r="J486" t="str">
        <f t="shared" si="3"/>
        <v>#DIV/0!</v>
      </c>
    </row>
    <row r="487">
      <c r="H487" t="str">
        <f t="shared" si="1"/>
        <v>#DIV/0!</v>
      </c>
      <c r="I487" t="str">
        <f t="shared" si="2"/>
        <v>#DIV/0!</v>
      </c>
      <c r="J487" t="str">
        <f t="shared" si="3"/>
        <v>#DIV/0!</v>
      </c>
    </row>
    <row r="488">
      <c r="H488" t="str">
        <f t="shared" si="1"/>
        <v>#DIV/0!</v>
      </c>
      <c r="I488" t="str">
        <f t="shared" si="2"/>
        <v>#DIV/0!</v>
      </c>
      <c r="J488" t="str">
        <f t="shared" si="3"/>
        <v>#DIV/0!</v>
      </c>
    </row>
    <row r="489">
      <c r="H489" t="str">
        <f t="shared" si="1"/>
        <v>#DIV/0!</v>
      </c>
      <c r="I489" t="str">
        <f t="shared" si="2"/>
        <v>#DIV/0!</v>
      </c>
      <c r="J489" t="str">
        <f t="shared" si="3"/>
        <v>#DIV/0!</v>
      </c>
    </row>
    <row r="490">
      <c r="H490" t="str">
        <f t="shared" si="1"/>
        <v>#DIV/0!</v>
      </c>
      <c r="I490" t="str">
        <f t="shared" si="2"/>
        <v>#DIV/0!</v>
      </c>
      <c r="J490" t="str">
        <f t="shared" si="3"/>
        <v>#DIV/0!</v>
      </c>
    </row>
    <row r="491">
      <c r="H491" t="str">
        <f t="shared" si="1"/>
        <v>#DIV/0!</v>
      </c>
      <c r="I491" t="str">
        <f t="shared" si="2"/>
        <v>#DIV/0!</v>
      </c>
      <c r="J491" t="str">
        <f t="shared" si="3"/>
        <v>#DIV/0!</v>
      </c>
    </row>
    <row r="492">
      <c r="H492" t="str">
        <f t="shared" si="1"/>
        <v>#DIV/0!</v>
      </c>
      <c r="I492" t="str">
        <f t="shared" si="2"/>
        <v>#DIV/0!</v>
      </c>
      <c r="J492" t="str">
        <f t="shared" si="3"/>
        <v>#DIV/0!</v>
      </c>
    </row>
    <row r="493">
      <c r="H493" t="str">
        <f t="shared" si="1"/>
        <v>#DIV/0!</v>
      </c>
      <c r="I493" t="str">
        <f t="shared" si="2"/>
        <v>#DIV/0!</v>
      </c>
      <c r="J493" t="str">
        <f t="shared" si="3"/>
        <v>#DIV/0!</v>
      </c>
    </row>
    <row r="494">
      <c r="H494" t="str">
        <f t="shared" si="1"/>
        <v>#DIV/0!</v>
      </c>
      <c r="I494" t="str">
        <f t="shared" si="2"/>
        <v>#DIV/0!</v>
      </c>
      <c r="J494" t="str">
        <f t="shared" si="3"/>
        <v>#DIV/0!</v>
      </c>
    </row>
    <row r="495">
      <c r="H495" t="str">
        <f t="shared" si="1"/>
        <v>#DIV/0!</v>
      </c>
      <c r="I495" t="str">
        <f t="shared" si="2"/>
        <v>#DIV/0!</v>
      </c>
      <c r="J495" t="str">
        <f t="shared" si="3"/>
        <v>#DIV/0!</v>
      </c>
    </row>
    <row r="496">
      <c r="H496" t="str">
        <f t="shared" si="1"/>
        <v>#DIV/0!</v>
      </c>
      <c r="I496" t="str">
        <f t="shared" si="2"/>
        <v>#DIV/0!</v>
      </c>
      <c r="J496" t="str">
        <f t="shared" si="3"/>
        <v>#DIV/0!</v>
      </c>
    </row>
    <row r="497">
      <c r="H497" t="str">
        <f t="shared" si="1"/>
        <v>#DIV/0!</v>
      </c>
      <c r="I497" t="str">
        <f t="shared" si="2"/>
        <v>#DIV/0!</v>
      </c>
      <c r="J497" t="str">
        <f t="shared" si="3"/>
        <v>#DIV/0!</v>
      </c>
    </row>
    <row r="498">
      <c r="H498" t="str">
        <f t="shared" si="1"/>
        <v>#DIV/0!</v>
      </c>
      <c r="I498" t="str">
        <f t="shared" si="2"/>
        <v>#DIV/0!</v>
      </c>
      <c r="J498" t="str">
        <f t="shared" si="3"/>
        <v>#DIV/0!</v>
      </c>
    </row>
    <row r="499">
      <c r="H499" t="str">
        <f t="shared" si="1"/>
        <v>#DIV/0!</v>
      </c>
      <c r="I499" t="str">
        <f t="shared" si="2"/>
        <v>#DIV/0!</v>
      </c>
      <c r="J499" t="str">
        <f t="shared" si="3"/>
        <v>#DIV/0!</v>
      </c>
    </row>
    <row r="500">
      <c r="H500" t="str">
        <f t="shared" si="1"/>
        <v>#DIV/0!</v>
      </c>
      <c r="I500" t="str">
        <f t="shared" si="2"/>
        <v>#DIV/0!</v>
      </c>
      <c r="J500" t="str">
        <f t="shared" si="3"/>
        <v>#DIV/0!</v>
      </c>
    </row>
    <row r="501">
      <c r="H501" t="str">
        <f t="shared" si="1"/>
        <v>#DIV/0!</v>
      </c>
      <c r="I501" t="str">
        <f t="shared" si="2"/>
        <v>#DIV/0!</v>
      </c>
      <c r="J501" t="str">
        <f t="shared" si="3"/>
        <v>#DIV/0!</v>
      </c>
    </row>
    <row r="502">
      <c r="H502" t="str">
        <f t="shared" si="1"/>
        <v>#DIV/0!</v>
      </c>
      <c r="I502" t="str">
        <f t="shared" si="2"/>
        <v>#DIV/0!</v>
      </c>
      <c r="J502" t="str">
        <f t="shared" si="3"/>
        <v>#DIV/0!</v>
      </c>
    </row>
    <row r="503">
      <c r="H503" t="str">
        <f t="shared" si="1"/>
        <v>#DIV/0!</v>
      </c>
      <c r="I503" t="str">
        <f t="shared" si="2"/>
        <v>#DIV/0!</v>
      </c>
      <c r="J503" t="str">
        <f t="shared" si="3"/>
        <v>#DIV/0!</v>
      </c>
    </row>
    <row r="504">
      <c r="H504" t="str">
        <f t="shared" si="1"/>
        <v>#DIV/0!</v>
      </c>
      <c r="I504" t="str">
        <f t="shared" si="2"/>
        <v>#DIV/0!</v>
      </c>
      <c r="J504" t="str">
        <f t="shared" si="3"/>
        <v>#DIV/0!</v>
      </c>
    </row>
    <row r="505">
      <c r="H505" t="str">
        <f t="shared" si="1"/>
        <v>#DIV/0!</v>
      </c>
      <c r="I505" t="str">
        <f t="shared" si="2"/>
        <v>#DIV/0!</v>
      </c>
      <c r="J505" t="str">
        <f t="shared" si="3"/>
        <v>#DIV/0!</v>
      </c>
    </row>
    <row r="506">
      <c r="H506" t="str">
        <f t="shared" si="1"/>
        <v>#DIV/0!</v>
      </c>
      <c r="I506" t="str">
        <f t="shared" si="2"/>
        <v>#DIV/0!</v>
      </c>
      <c r="J506" t="str">
        <f t="shared" si="3"/>
        <v>#DIV/0!</v>
      </c>
    </row>
    <row r="507">
      <c r="H507" t="str">
        <f t="shared" si="1"/>
        <v>#DIV/0!</v>
      </c>
      <c r="I507" t="str">
        <f t="shared" si="2"/>
        <v>#DIV/0!</v>
      </c>
      <c r="J507" t="str">
        <f t="shared" si="3"/>
        <v>#DIV/0!</v>
      </c>
    </row>
    <row r="508">
      <c r="H508" t="str">
        <f t="shared" si="1"/>
        <v>#DIV/0!</v>
      </c>
      <c r="I508" t="str">
        <f t="shared" si="2"/>
        <v>#DIV/0!</v>
      </c>
      <c r="J508" t="str">
        <f t="shared" si="3"/>
        <v>#DIV/0!</v>
      </c>
    </row>
    <row r="509">
      <c r="H509" t="str">
        <f t="shared" si="1"/>
        <v>#DIV/0!</v>
      </c>
      <c r="I509" t="str">
        <f t="shared" si="2"/>
        <v>#DIV/0!</v>
      </c>
      <c r="J509" t="str">
        <f t="shared" si="3"/>
        <v>#DIV/0!</v>
      </c>
    </row>
    <row r="510">
      <c r="H510" t="str">
        <f t="shared" si="1"/>
        <v>#DIV/0!</v>
      </c>
      <c r="I510" t="str">
        <f t="shared" si="2"/>
        <v>#DIV/0!</v>
      </c>
      <c r="J510" t="str">
        <f t="shared" si="3"/>
        <v>#DIV/0!</v>
      </c>
    </row>
    <row r="511">
      <c r="H511" t="str">
        <f t="shared" si="1"/>
        <v>#DIV/0!</v>
      </c>
      <c r="I511" t="str">
        <f t="shared" si="2"/>
        <v>#DIV/0!</v>
      </c>
      <c r="J511" t="str">
        <f t="shared" si="3"/>
        <v>#DIV/0!</v>
      </c>
    </row>
    <row r="512">
      <c r="H512" t="str">
        <f t="shared" si="1"/>
        <v>#DIV/0!</v>
      </c>
      <c r="I512" t="str">
        <f t="shared" si="2"/>
        <v>#DIV/0!</v>
      </c>
      <c r="J512" t="str">
        <f t="shared" si="3"/>
        <v>#DIV/0!</v>
      </c>
    </row>
    <row r="513">
      <c r="H513" t="str">
        <f t="shared" si="1"/>
        <v>#DIV/0!</v>
      </c>
      <c r="I513" t="str">
        <f t="shared" si="2"/>
        <v>#DIV/0!</v>
      </c>
      <c r="J513" t="str">
        <f t="shared" si="3"/>
        <v>#DIV/0!</v>
      </c>
    </row>
    <row r="514">
      <c r="H514" t="str">
        <f t="shared" si="1"/>
        <v>#DIV/0!</v>
      </c>
      <c r="I514" t="str">
        <f t="shared" si="2"/>
        <v>#DIV/0!</v>
      </c>
      <c r="J514" t="str">
        <f t="shared" si="3"/>
        <v>#DIV/0!</v>
      </c>
    </row>
    <row r="515">
      <c r="H515" t="str">
        <f t="shared" si="1"/>
        <v>#DIV/0!</v>
      </c>
      <c r="I515" t="str">
        <f t="shared" si="2"/>
        <v>#DIV/0!</v>
      </c>
      <c r="J515" t="str">
        <f t="shared" si="3"/>
        <v>#DIV/0!</v>
      </c>
    </row>
    <row r="516">
      <c r="H516" t="str">
        <f t="shared" si="1"/>
        <v>#DIV/0!</v>
      </c>
      <c r="I516" t="str">
        <f t="shared" si="2"/>
        <v>#DIV/0!</v>
      </c>
      <c r="J516" t="str">
        <f t="shared" si="3"/>
        <v>#DIV/0!</v>
      </c>
    </row>
    <row r="517">
      <c r="H517" t="str">
        <f t="shared" si="1"/>
        <v>#DIV/0!</v>
      </c>
      <c r="I517" t="str">
        <f t="shared" si="2"/>
        <v>#DIV/0!</v>
      </c>
      <c r="J517" t="str">
        <f t="shared" si="3"/>
        <v>#DIV/0!</v>
      </c>
    </row>
    <row r="518">
      <c r="H518" t="str">
        <f t="shared" si="1"/>
        <v>#DIV/0!</v>
      </c>
      <c r="I518" t="str">
        <f t="shared" si="2"/>
        <v>#DIV/0!</v>
      </c>
      <c r="J518" t="str">
        <f t="shared" si="3"/>
        <v>#DIV/0!</v>
      </c>
    </row>
    <row r="519">
      <c r="H519" t="str">
        <f t="shared" si="1"/>
        <v>#DIV/0!</v>
      </c>
      <c r="I519" t="str">
        <f t="shared" si="2"/>
        <v>#DIV/0!</v>
      </c>
      <c r="J519" t="str">
        <f t="shared" si="3"/>
        <v>#DIV/0!</v>
      </c>
    </row>
    <row r="520">
      <c r="H520" t="str">
        <f t="shared" si="1"/>
        <v>#DIV/0!</v>
      </c>
      <c r="I520" t="str">
        <f t="shared" si="2"/>
        <v>#DIV/0!</v>
      </c>
      <c r="J520" t="str">
        <f t="shared" si="3"/>
        <v>#DIV/0!</v>
      </c>
    </row>
    <row r="521">
      <c r="H521" t="str">
        <f t="shared" si="1"/>
        <v>#DIV/0!</v>
      </c>
      <c r="I521" t="str">
        <f t="shared" si="2"/>
        <v>#DIV/0!</v>
      </c>
      <c r="J521" t="str">
        <f t="shared" si="3"/>
        <v>#DIV/0!</v>
      </c>
    </row>
    <row r="522">
      <c r="H522" t="str">
        <f t="shared" si="1"/>
        <v>#DIV/0!</v>
      </c>
      <c r="I522" t="str">
        <f t="shared" si="2"/>
        <v>#DIV/0!</v>
      </c>
      <c r="J522" t="str">
        <f t="shared" si="3"/>
        <v>#DIV/0!</v>
      </c>
    </row>
    <row r="523">
      <c r="H523" t="str">
        <f t="shared" si="1"/>
        <v>#DIV/0!</v>
      </c>
      <c r="I523" t="str">
        <f t="shared" si="2"/>
        <v>#DIV/0!</v>
      </c>
      <c r="J523" t="str">
        <f t="shared" si="3"/>
        <v>#DIV/0!</v>
      </c>
    </row>
    <row r="524">
      <c r="H524" t="str">
        <f t="shared" si="1"/>
        <v>#DIV/0!</v>
      </c>
      <c r="I524" t="str">
        <f t="shared" si="2"/>
        <v>#DIV/0!</v>
      </c>
      <c r="J524" t="str">
        <f t="shared" si="3"/>
        <v>#DIV/0!</v>
      </c>
    </row>
    <row r="525">
      <c r="H525" t="str">
        <f t="shared" si="1"/>
        <v>#DIV/0!</v>
      </c>
      <c r="I525" t="str">
        <f t="shared" si="2"/>
        <v>#DIV/0!</v>
      </c>
      <c r="J525" t="str">
        <f t="shared" si="3"/>
        <v>#DIV/0!</v>
      </c>
    </row>
    <row r="526">
      <c r="H526" t="str">
        <f t="shared" si="1"/>
        <v>#DIV/0!</v>
      </c>
      <c r="I526" t="str">
        <f t="shared" si="2"/>
        <v>#DIV/0!</v>
      </c>
      <c r="J526" t="str">
        <f t="shared" si="3"/>
        <v>#DIV/0!</v>
      </c>
    </row>
    <row r="527">
      <c r="H527" t="str">
        <f t="shared" si="1"/>
        <v>#DIV/0!</v>
      </c>
      <c r="I527" t="str">
        <f t="shared" si="2"/>
        <v>#DIV/0!</v>
      </c>
      <c r="J527" t="str">
        <f t="shared" si="3"/>
        <v>#DIV/0!</v>
      </c>
    </row>
    <row r="528">
      <c r="H528" t="str">
        <f t="shared" si="1"/>
        <v>#DIV/0!</v>
      </c>
      <c r="I528" t="str">
        <f t="shared" si="2"/>
        <v>#DIV/0!</v>
      </c>
      <c r="J528" t="str">
        <f t="shared" si="3"/>
        <v>#DIV/0!</v>
      </c>
    </row>
    <row r="529">
      <c r="H529" t="str">
        <f t="shared" si="1"/>
        <v>#DIV/0!</v>
      </c>
      <c r="I529" t="str">
        <f t="shared" si="2"/>
        <v>#DIV/0!</v>
      </c>
      <c r="J529" t="str">
        <f t="shared" si="3"/>
        <v>#DIV/0!</v>
      </c>
    </row>
    <row r="530">
      <c r="H530" t="str">
        <f t="shared" si="1"/>
        <v>#DIV/0!</v>
      </c>
      <c r="I530" t="str">
        <f t="shared" si="2"/>
        <v>#DIV/0!</v>
      </c>
      <c r="J530" t="str">
        <f t="shared" si="3"/>
        <v>#DIV/0!</v>
      </c>
    </row>
    <row r="531">
      <c r="H531" t="str">
        <f t="shared" si="1"/>
        <v>#DIV/0!</v>
      </c>
      <c r="I531" t="str">
        <f t="shared" si="2"/>
        <v>#DIV/0!</v>
      </c>
      <c r="J531" t="str">
        <f t="shared" si="3"/>
        <v>#DIV/0!</v>
      </c>
    </row>
    <row r="532">
      <c r="H532" t="str">
        <f t="shared" si="1"/>
        <v>#DIV/0!</v>
      </c>
      <c r="I532" t="str">
        <f t="shared" si="2"/>
        <v>#DIV/0!</v>
      </c>
      <c r="J532" t="str">
        <f t="shared" si="3"/>
        <v>#DIV/0!</v>
      </c>
    </row>
    <row r="533">
      <c r="H533" t="str">
        <f t="shared" si="1"/>
        <v>#DIV/0!</v>
      </c>
      <c r="I533" t="str">
        <f t="shared" si="2"/>
        <v>#DIV/0!</v>
      </c>
      <c r="J533" t="str">
        <f t="shared" si="3"/>
        <v>#DIV/0!</v>
      </c>
    </row>
    <row r="534">
      <c r="H534" t="str">
        <f t="shared" si="1"/>
        <v>#DIV/0!</v>
      </c>
      <c r="I534" t="str">
        <f t="shared" si="2"/>
        <v>#DIV/0!</v>
      </c>
      <c r="J534" t="str">
        <f t="shared" si="3"/>
        <v>#DIV/0!</v>
      </c>
    </row>
    <row r="535">
      <c r="H535" t="str">
        <f t="shared" si="1"/>
        <v>#DIV/0!</v>
      </c>
      <c r="I535" t="str">
        <f t="shared" si="2"/>
        <v>#DIV/0!</v>
      </c>
      <c r="J535" t="str">
        <f t="shared" si="3"/>
        <v>#DIV/0!</v>
      </c>
    </row>
    <row r="536">
      <c r="H536" t="str">
        <f t="shared" si="1"/>
        <v>#DIV/0!</v>
      </c>
      <c r="I536" t="str">
        <f t="shared" si="2"/>
        <v>#DIV/0!</v>
      </c>
      <c r="J536" t="str">
        <f t="shared" si="3"/>
        <v>#DIV/0!</v>
      </c>
    </row>
    <row r="537">
      <c r="H537" t="str">
        <f t="shared" si="1"/>
        <v>#DIV/0!</v>
      </c>
      <c r="I537" t="str">
        <f t="shared" si="2"/>
        <v>#DIV/0!</v>
      </c>
      <c r="J537" t="str">
        <f t="shared" si="3"/>
        <v>#DIV/0!</v>
      </c>
    </row>
    <row r="538">
      <c r="H538" t="str">
        <f t="shared" si="1"/>
        <v>#DIV/0!</v>
      </c>
      <c r="I538" t="str">
        <f t="shared" si="2"/>
        <v>#DIV/0!</v>
      </c>
      <c r="J538" t="str">
        <f t="shared" si="3"/>
        <v>#DIV/0!</v>
      </c>
    </row>
    <row r="539">
      <c r="H539" t="str">
        <f t="shared" si="1"/>
        <v>#DIV/0!</v>
      </c>
      <c r="I539" t="str">
        <f t="shared" si="2"/>
        <v>#DIV/0!</v>
      </c>
      <c r="J539" t="str">
        <f t="shared" si="3"/>
        <v>#DIV/0!</v>
      </c>
    </row>
    <row r="540">
      <c r="H540" t="str">
        <f t="shared" si="1"/>
        <v>#DIV/0!</v>
      </c>
      <c r="I540" t="str">
        <f t="shared" si="2"/>
        <v>#DIV/0!</v>
      </c>
      <c r="J540" t="str">
        <f t="shared" si="3"/>
        <v>#DIV/0!</v>
      </c>
    </row>
    <row r="541">
      <c r="H541" t="str">
        <f t="shared" si="1"/>
        <v>#DIV/0!</v>
      </c>
      <c r="I541" t="str">
        <f t="shared" si="2"/>
        <v>#DIV/0!</v>
      </c>
      <c r="J541" t="str">
        <f t="shared" si="3"/>
        <v>#DIV/0!</v>
      </c>
    </row>
    <row r="542">
      <c r="H542" t="str">
        <f t="shared" si="1"/>
        <v>#DIV/0!</v>
      </c>
      <c r="I542" t="str">
        <f t="shared" si="2"/>
        <v>#DIV/0!</v>
      </c>
      <c r="J542" t="str">
        <f t="shared" si="3"/>
        <v>#DIV/0!</v>
      </c>
    </row>
    <row r="543">
      <c r="H543" t="str">
        <f t="shared" si="1"/>
        <v>#DIV/0!</v>
      </c>
      <c r="I543" t="str">
        <f t="shared" si="2"/>
        <v>#DIV/0!</v>
      </c>
      <c r="J543" t="str">
        <f t="shared" si="3"/>
        <v>#DIV/0!</v>
      </c>
    </row>
    <row r="544">
      <c r="H544" t="str">
        <f t="shared" si="1"/>
        <v>#DIV/0!</v>
      </c>
      <c r="I544" t="str">
        <f t="shared" si="2"/>
        <v>#DIV/0!</v>
      </c>
      <c r="J544" t="str">
        <f t="shared" si="3"/>
        <v>#DIV/0!</v>
      </c>
    </row>
    <row r="545">
      <c r="H545" t="str">
        <f t="shared" si="1"/>
        <v>#DIV/0!</v>
      </c>
      <c r="I545" t="str">
        <f t="shared" si="2"/>
        <v>#DIV/0!</v>
      </c>
      <c r="J545" t="str">
        <f t="shared" si="3"/>
        <v>#DIV/0!</v>
      </c>
    </row>
    <row r="546">
      <c r="H546" t="str">
        <f t="shared" si="1"/>
        <v>#DIV/0!</v>
      </c>
      <c r="I546" t="str">
        <f t="shared" si="2"/>
        <v>#DIV/0!</v>
      </c>
      <c r="J546" t="str">
        <f t="shared" si="3"/>
        <v>#DIV/0!</v>
      </c>
    </row>
    <row r="547">
      <c r="H547" t="str">
        <f t="shared" si="1"/>
        <v>#DIV/0!</v>
      </c>
      <c r="I547" t="str">
        <f t="shared" si="2"/>
        <v>#DIV/0!</v>
      </c>
      <c r="J547" t="str">
        <f t="shared" si="3"/>
        <v>#DIV/0!</v>
      </c>
    </row>
    <row r="548">
      <c r="H548" t="str">
        <f t="shared" si="1"/>
        <v>#DIV/0!</v>
      </c>
      <c r="I548" t="str">
        <f t="shared" si="2"/>
        <v>#DIV/0!</v>
      </c>
      <c r="J548" t="str">
        <f t="shared" si="3"/>
        <v>#DIV/0!</v>
      </c>
    </row>
    <row r="549">
      <c r="H549" t="str">
        <f t="shared" si="1"/>
        <v>#DIV/0!</v>
      </c>
      <c r="I549" t="str">
        <f t="shared" si="2"/>
        <v>#DIV/0!</v>
      </c>
      <c r="J549" t="str">
        <f t="shared" si="3"/>
        <v>#DIV/0!</v>
      </c>
    </row>
    <row r="550">
      <c r="H550" t="str">
        <f t="shared" si="1"/>
        <v>#DIV/0!</v>
      </c>
      <c r="I550" t="str">
        <f t="shared" si="2"/>
        <v>#DIV/0!</v>
      </c>
      <c r="J550" t="str">
        <f t="shared" si="3"/>
        <v>#DIV/0!</v>
      </c>
    </row>
    <row r="551">
      <c r="H551" t="str">
        <f t="shared" si="1"/>
        <v>#DIV/0!</v>
      </c>
      <c r="I551" t="str">
        <f t="shared" si="2"/>
        <v>#DIV/0!</v>
      </c>
      <c r="J551" t="str">
        <f t="shared" si="3"/>
        <v>#DIV/0!</v>
      </c>
    </row>
    <row r="552">
      <c r="H552" t="str">
        <f t="shared" si="1"/>
        <v>#DIV/0!</v>
      </c>
      <c r="I552" t="str">
        <f t="shared" si="2"/>
        <v>#DIV/0!</v>
      </c>
      <c r="J552" t="str">
        <f t="shared" si="3"/>
        <v>#DIV/0!</v>
      </c>
    </row>
    <row r="553">
      <c r="H553" t="str">
        <f t="shared" si="1"/>
        <v>#DIV/0!</v>
      </c>
      <c r="I553" t="str">
        <f t="shared" si="2"/>
        <v>#DIV/0!</v>
      </c>
      <c r="J553" t="str">
        <f t="shared" si="3"/>
        <v>#DIV/0!</v>
      </c>
    </row>
    <row r="554">
      <c r="H554" t="str">
        <f t="shared" si="1"/>
        <v>#DIV/0!</v>
      </c>
      <c r="I554" t="str">
        <f t="shared" si="2"/>
        <v>#DIV/0!</v>
      </c>
      <c r="J554" t="str">
        <f t="shared" si="3"/>
        <v>#DIV/0!</v>
      </c>
    </row>
    <row r="555">
      <c r="H555" t="str">
        <f t="shared" si="1"/>
        <v>#DIV/0!</v>
      </c>
      <c r="I555" t="str">
        <f t="shared" si="2"/>
        <v>#DIV/0!</v>
      </c>
      <c r="J555" t="str">
        <f t="shared" si="3"/>
        <v>#DIV/0!</v>
      </c>
    </row>
    <row r="556">
      <c r="H556" t="str">
        <f t="shared" si="1"/>
        <v>#DIV/0!</v>
      </c>
      <c r="I556" t="str">
        <f t="shared" si="2"/>
        <v>#DIV/0!</v>
      </c>
      <c r="J556" t="str">
        <f t="shared" si="3"/>
        <v>#DIV/0!</v>
      </c>
    </row>
    <row r="557">
      <c r="H557" t="str">
        <f t="shared" si="1"/>
        <v>#DIV/0!</v>
      </c>
      <c r="I557" t="str">
        <f t="shared" si="2"/>
        <v>#DIV/0!</v>
      </c>
      <c r="J557" t="str">
        <f t="shared" si="3"/>
        <v>#DIV/0!</v>
      </c>
    </row>
    <row r="558">
      <c r="H558" t="str">
        <f t="shared" si="1"/>
        <v>#DIV/0!</v>
      </c>
      <c r="I558" t="str">
        <f t="shared" si="2"/>
        <v>#DIV/0!</v>
      </c>
      <c r="J558" t="str">
        <f t="shared" si="3"/>
        <v>#DIV/0!</v>
      </c>
    </row>
    <row r="559">
      <c r="H559" t="str">
        <f t="shared" si="1"/>
        <v>#DIV/0!</v>
      </c>
      <c r="I559" t="str">
        <f t="shared" si="2"/>
        <v>#DIV/0!</v>
      </c>
      <c r="J559" t="str">
        <f t="shared" si="3"/>
        <v>#DIV/0!</v>
      </c>
    </row>
    <row r="560">
      <c r="H560" t="str">
        <f t="shared" si="1"/>
        <v>#DIV/0!</v>
      </c>
      <c r="I560" t="str">
        <f t="shared" si="2"/>
        <v>#DIV/0!</v>
      </c>
      <c r="J560" t="str">
        <f t="shared" si="3"/>
        <v>#DIV/0!</v>
      </c>
    </row>
    <row r="561">
      <c r="H561" t="str">
        <f t="shared" si="1"/>
        <v>#DIV/0!</v>
      </c>
      <c r="I561" t="str">
        <f t="shared" si="2"/>
        <v>#DIV/0!</v>
      </c>
      <c r="J561" t="str">
        <f t="shared" si="3"/>
        <v>#DIV/0!</v>
      </c>
    </row>
    <row r="562">
      <c r="H562" t="str">
        <f t="shared" si="1"/>
        <v>#DIV/0!</v>
      </c>
      <c r="I562" t="str">
        <f t="shared" si="2"/>
        <v>#DIV/0!</v>
      </c>
      <c r="J562" t="str">
        <f t="shared" si="3"/>
        <v>#DIV/0!</v>
      </c>
    </row>
    <row r="563">
      <c r="H563" t="str">
        <f t="shared" si="1"/>
        <v>#DIV/0!</v>
      </c>
      <c r="I563" t="str">
        <f t="shared" si="2"/>
        <v>#DIV/0!</v>
      </c>
      <c r="J563" t="str">
        <f t="shared" si="3"/>
        <v>#DIV/0!</v>
      </c>
    </row>
    <row r="564">
      <c r="H564" t="str">
        <f t="shared" si="1"/>
        <v>#DIV/0!</v>
      </c>
      <c r="I564" t="str">
        <f t="shared" si="2"/>
        <v>#DIV/0!</v>
      </c>
      <c r="J564" t="str">
        <f t="shared" si="3"/>
        <v>#DIV/0!</v>
      </c>
    </row>
    <row r="565">
      <c r="H565" t="str">
        <f t="shared" si="1"/>
        <v>#DIV/0!</v>
      </c>
      <c r="I565" t="str">
        <f t="shared" si="2"/>
        <v>#DIV/0!</v>
      </c>
      <c r="J565" t="str">
        <f t="shared" si="3"/>
        <v>#DIV/0!</v>
      </c>
    </row>
    <row r="566">
      <c r="H566" t="str">
        <f t="shared" si="1"/>
        <v>#DIV/0!</v>
      </c>
      <c r="I566" t="str">
        <f t="shared" si="2"/>
        <v>#DIV/0!</v>
      </c>
      <c r="J566" t="str">
        <f t="shared" si="3"/>
        <v>#DIV/0!</v>
      </c>
    </row>
    <row r="567">
      <c r="H567" t="str">
        <f t="shared" si="1"/>
        <v>#DIV/0!</v>
      </c>
      <c r="I567" t="str">
        <f t="shared" si="2"/>
        <v>#DIV/0!</v>
      </c>
      <c r="J567" t="str">
        <f t="shared" si="3"/>
        <v>#DIV/0!</v>
      </c>
    </row>
    <row r="568">
      <c r="H568" t="str">
        <f t="shared" si="1"/>
        <v>#DIV/0!</v>
      </c>
      <c r="I568" t="str">
        <f t="shared" si="2"/>
        <v>#DIV/0!</v>
      </c>
      <c r="J568" t="str">
        <f t="shared" si="3"/>
        <v>#DIV/0!</v>
      </c>
    </row>
    <row r="569">
      <c r="H569" t="str">
        <f t="shared" si="1"/>
        <v>#DIV/0!</v>
      </c>
      <c r="I569" t="str">
        <f t="shared" si="2"/>
        <v>#DIV/0!</v>
      </c>
      <c r="J569" t="str">
        <f t="shared" si="3"/>
        <v>#DIV/0!</v>
      </c>
    </row>
    <row r="570">
      <c r="H570" t="str">
        <f t="shared" si="1"/>
        <v>#DIV/0!</v>
      </c>
      <c r="I570" t="str">
        <f t="shared" si="2"/>
        <v>#DIV/0!</v>
      </c>
      <c r="J570" t="str">
        <f t="shared" si="3"/>
        <v>#DIV/0!</v>
      </c>
    </row>
    <row r="571">
      <c r="H571" t="str">
        <f t="shared" si="1"/>
        <v>#DIV/0!</v>
      </c>
      <c r="I571" t="str">
        <f t="shared" si="2"/>
        <v>#DIV/0!</v>
      </c>
      <c r="J571" t="str">
        <f t="shared" si="3"/>
        <v>#DIV/0!</v>
      </c>
    </row>
    <row r="572">
      <c r="H572" t="str">
        <f t="shared" si="1"/>
        <v>#DIV/0!</v>
      </c>
      <c r="I572" t="str">
        <f t="shared" si="2"/>
        <v>#DIV/0!</v>
      </c>
      <c r="J572" t="str">
        <f t="shared" si="3"/>
        <v>#DIV/0!</v>
      </c>
    </row>
    <row r="573">
      <c r="H573" t="str">
        <f t="shared" si="1"/>
        <v>#DIV/0!</v>
      </c>
      <c r="I573" t="str">
        <f t="shared" si="2"/>
        <v>#DIV/0!</v>
      </c>
      <c r="J573" t="str">
        <f t="shared" si="3"/>
        <v>#DIV/0!</v>
      </c>
    </row>
    <row r="574">
      <c r="H574" t="str">
        <f t="shared" si="1"/>
        <v>#DIV/0!</v>
      </c>
      <c r="I574" t="str">
        <f t="shared" si="2"/>
        <v>#DIV/0!</v>
      </c>
      <c r="J574" t="str">
        <f t="shared" si="3"/>
        <v>#DIV/0!</v>
      </c>
    </row>
    <row r="575">
      <c r="H575" t="str">
        <f t="shared" si="1"/>
        <v>#DIV/0!</v>
      </c>
      <c r="I575" t="str">
        <f t="shared" si="2"/>
        <v>#DIV/0!</v>
      </c>
      <c r="J575" t="str">
        <f t="shared" si="3"/>
        <v>#DIV/0!</v>
      </c>
    </row>
    <row r="576">
      <c r="H576" t="str">
        <f t="shared" si="1"/>
        <v>#DIV/0!</v>
      </c>
      <c r="I576" t="str">
        <f t="shared" si="2"/>
        <v>#DIV/0!</v>
      </c>
      <c r="J576" t="str">
        <f t="shared" si="3"/>
        <v>#DIV/0!</v>
      </c>
    </row>
    <row r="577">
      <c r="H577" t="str">
        <f t="shared" si="1"/>
        <v>#DIV/0!</v>
      </c>
      <c r="I577" t="str">
        <f t="shared" si="2"/>
        <v>#DIV/0!</v>
      </c>
      <c r="J577" t="str">
        <f t="shared" si="3"/>
        <v>#DIV/0!</v>
      </c>
    </row>
    <row r="578">
      <c r="H578" t="str">
        <f t="shared" si="1"/>
        <v>#DIV/0!</v>
      </c>
      <c r="I578" t="str">
        <f t="shared" si="2"/>
        <v>#DIV/0!</v>
      </c>
      <c r="J578" t="str">
        <f t="shared" si="3"/>
        <v>#DIV/0!</v>
      </c>
    </row>
    <row r="579">
      <c r="H579" t="str">
        <f t="shared" si="1"/>
        <v>#DIV/0!</v>
      </c>
      <c r="I579" t="str">
        <f t="shared" si="2"/>
        <v>#DIV/0!</v>
      </c>
      <c r="J579" t="str">
        <f t="shared" si="3"/>
        <v>#DIV/0!</v>
      </c>
    </row>
    <row r="580">
      <c r="H580" t="str">
        <f t="shared" si="1"/>
        <v>#DIV/0!</v>
      </c>
      <c r="I580" t="str">
        <f t="shared" si="2"/>
        <v>#DIV/0!</v>
      </c>
      <c r="J580" t="str">
        <f t="shared" si="3"/>
        <v>#DIV/0!</v>
      </c>
    </row>
    <row r="581">
      <c r="H581" t="str">
        <f t="shared" si="1"/>
        <v>#DIV/0!</v>
      </c>
      <c r="I581" t="str">
        <f t="shared" si="2"/>
        <v>#DIV/0!</v>
      </c>
      <c r="J581" t="str">
        <f t="shared" si="3"/>
        <v>#DIV/0!</v>
      </c>
    </row>
    <row r="582">
      <c r="H582" t="str">
        <f t="shared" si="1"/>
        <v>#DIV/0!</v>
      </c>
      <c r="I582" t="str">
        <f t="shared" si="2"/>
        <v>#DIV/0!</v>
      </c>
      <c r="J582" t="str">
        <f t="shared" si="3"/>
        <v>#DIV/0!</v>
      </c>
    </row>
    <row r="583">
      <c r="H583" t="str">
        <f t="shared" si="1"/>
        <v>#DIV/0!</v>
      </c>
      <c r="I583" t="str">
        <f t="shared" si="2"/>
        <v>#DIV/0!</v>
      </c>
      <c r="J583" t="str">
        <f t="shared" si="3"/>
        <v>#DIV/0!</v>
      </c>
    </row>
    <row r="584">
      <c r="H584" t="str">
        <f t="shared" si="1"/>
        <v>#DIV/0!</v>
      </c>
      <c r="I584" t="str">
        <f t="shared" si="2"/>
        <v>#DIV/0!</v>
      </c>
      <c r="J584" t="str">
        <f t="shared" si="3"/>
        <v>#DIV/0!</v>
      </c>
    </row>
    <row r="585">
      <c r="H585" t="str">
        <f t="shared" si="1"/>
        <v>#DIV/0!</v>
      </c>
      <c r="I585" t="str">
        <f t="shared" si="2"/>
        <v>#DIV/0!</v>
      </c>
      <c r="J585" t="str">
        <f t="shared" si="3"/>
        <v>#DIV/0!</v>
      </c>
    </row>
    <row r="586">
      <c r="H586" t="str">
        <f t="shared" si="1"/>
        <v>#DIV/0!</v>
      </c>
      <c r="I586" t="str">
        <f t="shared" si="2"/>
        <v>#DIV/0!</v>
      </c>
      <c r="J586" t="str">
        <f t="shared" si="3"/>
        <v>#DIV/0!</v>
      </c>
    </row>
    <row r="587">
      <c r="H587" t="str">
        <f t="shared" si="1"/>
        <v>#DIV/0!</v>
      </c>
      <c r="I587" t="str">
        <f t="shared" si="2"/>
        <v>#DIV/0!</v>
      </c>
      <c r="J587" t="str">
        <f t="shared" si="3"/>
        <v>#DIV/0!</v>
      </c>
    </row>
    <row r="588">
      <c r="H588" t="str">
        <f t="shared" si="1"/>
        <v>#DIV/0!</v>
      </c>
      <c r="I588" t="str">
        <f t="shared" si="2"/>
        <v>#DIV/0!</v>
      </c>
      <c r="J588" t="str">
        <f t="shared" si="3"/>
        <v>#DIV/0!</v>
      </c>
    </row>
    <row r="589">
      <c r="H589" t="str">
        <f t="shared" si="1"/>
        <v>#DIV/0!</v>
      </c>
      <c r="I589" t="str">
        <f t="shared" si="2"/>
        <v>#DIV/0!</v>
      </c>
      <c r="J589" t="str">
        <f t="shared" si="3"/>
        <v>#DIV/0!</v>
      </c>
    </row>
    <row r="590">
      <c r="H590" t="str">
        <f t="shared" si="1"/>
        <v>#DIV/0!</v>
      </c>
      <c r="I590" t="str">
        <f t="shared" si="2"/>
        <v>#DIV/0!</v>
      </c>
      <c r="J590" t="str">
        <f t="shared" si="3"/>
        <v>#DIV/0!</v>
      </c>
    </row>
    <row r="591">
      <c r="H591" t="str">
        <f t="shared" si="1"/>
        <v>#DIV/0!</v>
      </c>
      <c r="I591" t="str">
        <f t="shared" si="2"/>
        <v>#DIV/0!</v>
      </c>
      <c r="J591" t="str">
        <f t="shared" si="3"/>
        <v>#DIV/0!</v>
      </c>
    </row>
    <row r="592">
      <c r="H592" t="str">
        <f t="shared" si="1"/>
        <v>#DIV/0!</v>
      </c>
      <c r="I592" t="str">
        <f t="shared" si="2"/>
        <v>#DIV/0!</v>
      </c>
      <c r="J592" t="str">
        <f t="shared" si="3"/>
        <v>#DIV/0!</v>
      </c>
    </row>
    <row r="593">
      <c r="H593" t="str">
        <f t="shared" si="1"/>
        <v>#DIV/0!</v>
      </c>
      <c r="I593" t="str">
        <f t="shared" si="2"/>
        <v>#DIV/0!</v>
      </c>
      <c r="J593" t="str">
        <f t="shared" si="3"/>
        <v>#DIV/0!</v>
      </c>
    </row>
    <row r="594">
      <c r="H594" t="str">
        <f t="shared" si="1"/>
        <v>#DIV/0!</v>
      </c>
      <c r="I594" t="str">
        <f t="shared" si="2"/>
        <v>#DIV/0!</v>
      </c>
      <c r="J594" t="str">
        <f t="shared" si="3"/>
        <v>#DIV/0!</v>
      </c>
    </row>
    <row r="595">
      <c r="H595" t="str">
        <f t="shared" si="1"/>
        <v>#DIV/0!</v>
      </c>
      <c r="I595" t="str">
        <f t="shared" si="2"/>
        <v>#DIV/0!</v>
      </c>
      <c r="J595" t="str">
        <f t="shared" si="3"/>
        <v>#DIV/0!</v>
      </c>
    </row>
    <row r="596">
      <c r="H596" t="str">
        <f t="shared" si="1"/>
        <v>#DIV/0!</v>
      </c>
      <c r="I596" t="str">
        <f t="shared" si="2"/>
        <v>#DIV/0!</v>
      </c>
      <c r="J596" t="str">
        <f t="shared" si="3"/>
        <v>#DIV/0!</v>
      </c>
    </row>
    <row r="597">
      <c r="H597" t="str">
        <f t="shared" si="1"/>
        <v>#DIV/0!</v>
      </c>
      <c r="I597" t="str">
        <f t="shared" si="2"/>
        <v>#DIV/0!</v>
      </c>
      <c r="J597" t="str">
        <f t="shared" si="3"/>
        <v>#DIV/0!</v>
      </c>
    </row>
    <row r="598">
      <c r="H598" t="str">
        <f t="shared" si="1"/>
        <v>#DIV/0!</v>
      </c>
      <c r="I598" t="str">
        <f t="shared" si="2"/>
        <v>#DIV/0!</v>
      </c>
      <c r="J598" t="str">
        <f t="shared" si="3"/>
        <v>#DIV/0!</v>
      </c>
    </row>
    <row r="599">
      <c r="H599" t="str">
        <f t="shared" si="1"/>
        <v>#DIV/0!</v>
      </c>
      <c r="I599" t="str">
        <f t="shared" si="2"/>
        <v>#DIV/0!</v>
      </c>
      <c r="J599" t="str">
        <f t="shared" si="3"/>
        <v>#DIV/0!</v>
      </c>
    </row>
    <row r="600">
      <c r="H600" t="str">
        <f t="shared" si="1"/>
        <v>#DIV/0!</v>
      </c>
      <c r="I600" t="str">
        <f t="shared" si="2"/>
        <v>#DIV/0!</v>
      </c>
      <c r="J600" t="str">
        <f t="shared" si="3"/>
        <v>#DIV/0!</v>
      </c>
    </row>
    <row r="601">
      <c r="H601" t="str">
        <f t="shared" si="1"/>
        <v>#DIV/0!</v>
      </c>
      <c r="I601" t="str">
        <f t="shared" si="2"/>
        <v>#DIV/0!</v>
      </c>
      <c r="J601" t="str">
        <f t="shared" si="3"/>
        <v>#DIV/0!</v>
      </c>
    </row>
    <row r="602">
      <c r="H602" t="str">
        <f t="shared" si="1"/>
        <v>#DIV/0!</v>
      </c>
      <c r="I602" t="str">
        <f t="shared" si="2"/>
        <v>#DIV/0!</v>
      </c>
      <c r="J602" t="str">
        <f t="shared" si="3"/>
        <v>#DIV/0!</v>
      </c>
    </row>
    <row r="603">
      <c r="H603" t="str">
        <f t="shared" si="1"/>
        <v>#DIV/0!</v>
      </c>
      <c r="I603" t="str">
        <f t="shared" si="2"/>
        <v>#DIV/0!</v>
      </c>
      <c r="J603" t="str">
        <f t="shared" si="3"/>
        <v>#DIV/0!</v>
      </c>
    </row>
    <row r="604">
      <c r="H604" t="str">
        <f t="shared" si="1"/>
        <v>#DIV/0!</v>
      </c>
      <c r="I604" t="str">
        <f t="shared" si="2"/>
        <v>#DIV/0!</v>
      </c>
      <c r="J604" t="str">
        <f t="shared" si="3"/>
        <v>#DIV/0!</v>
      </c>
    </row>
    <row r="605">
      <c r="H605" t="str">
        <f t="shared" si="1"/>
        <v>#DIV/0!</v>
      </c>
      <c r="I605" t="str">
        <f t="shared" si="2"/>
        <v>#DIV/0!</v>
      </c>
      <c r="J605" t="str">
        <f t="shared" si="3"/>
        <v>#DIV/0!</v>
      </c>
    </row>
    <row r="606">
      <c r="H606" t="str">
        <f t="shared" si="1"/>
        <v>#DIV/0!</v>
      </c>
      <c r="I606" t="str">
        <f t="shared" si="2"/>
        <v>#DIV/0!</v>
      </c>
      <c r="J606" t="str">
        <f t="shared" si="3"/>
        <v>#DIV/0!</v>
      </c>
    </row>
    <row r="607">
      <c r="H607" t="str">
        <f t="shared" si="1"/>
        <v>#DIV/0!</v>
      </c>
      <c r="I607" t="str">
        <f t="shared" si="2"/>
        <v>#DIV/0!</v>
      </c>
      <c r="J607" t="str">
        <f t="shared" si="3"/>
        <v>#DIV/0!</v>
      </c>
    </row>
    <row r="608">
      <c r="H608" t="str">
        <f t="shared" si="1"/>
        <v>#DIV/0!</v>
      </c>
      <c r="I608" t="str">
        <f t="shared" si="2"/>
        <v>#DIV/0!</v>
      </c>
      <c r="J608" t="str">
        <f t="shared" si="3"/>
        <v>#DIV/0!</v>
      </c>
    </row>
    <row r="609">
      <c r="H609" t="str">
        <f t="shared" si="1"/>
        <v>#DIV/0!</v>
      </c>
      <c r="I609" t="str">
        <f t="shared" si="2"/>
        <v>#DIV/0!</v>
      </c>
      <c r="J609" t="str">
        <f t="shared" si="3"/>
        <v>#DIV/0!</v>
      </c>
    </row>
    <row r="610">
      <c r="H610" t="str">
        <f t="shared" si="1"/>
        <v>#DIV/0!</v>
      </c>
      <c r="I610" t="str">
        <f t="shared" si="2"/>
        <v>#DIV/0!</v>
      </c>
      <c r="J610" t="str">
        <f t="shared" si="3"/>
        <v>#DIV/0!</v>
      </c>
    </row>
    <row r="611">
      <c r="H611" t="str">
        <f t="shared" si="1"/>
        <v>#DIV/0!</v>
      </c>
      <c r="I611" t="str">
        <f t="shared" si="2"/>
        <v>#DIV/0!</v>
      </c>
      <c r="J611" t="str">
        <f t="shared" si="3"/>
        <v>#DIV/0!</v>
      </c>
    </row>
    <row r="612">
      <c r="H612" t="str">
        <f t="shared" si="1"/>
        <v>#DIV/0!</v>
      </c>
      <c r="I612" t="str">
        <f t="shared" si="2"/>
        <v>#DIV/0!</v>
      </c>
      <c r="J612" t="str">
        <f t="shared" si="3"/>
        <v>#DIV/0!</v>
      </c>
    </row>
    <row r="613">
      <c r="H613" t="str">
        <f t="shared" si="1"/>
        <v>#DIV/0!</v>
      </c>
      <c r="I613" t="str">
        <f t="shared" si="2"/>
        <v>#DIV/0!</v>
      </c>
      <c r="J613" t="str">
        <f t="shared" si="3"/>
        <v>#DIV/0!</v>
      </c>
    </row>
    <row r="614">
      <c r="H614" t="str">
        <f t="shared" si="1"/>
        <v>#DIV/0!</v>
      </c>
      <c r="I614" t="str">
        <f t="shared" si="2"/>
        <v>#DIV/0!</v>
      </c>
      <c r="J614" t="str">
        <f t="shared" si="3"/>
        <v>#DIV/0!</v>
      </c>
    </row>
    <row r="615">
      <c r="H615" t="str">
        <f t="shared" si="1"/>
        <v>#DIV/0!</v>
      </c>
      <c r="I615" t="str">
        <f t="shared" si="2"/>
        <v>#DIV/0!</v>
      </c>
      <c r="J615" t="str">
        <f t="shared" si="3"/>
        <v>#DIV/0!</v>
      </c>
    </row>
    <row r="616">
      <c r="H616" t="str">
        <f t="shared" si="1"/>
        <v>#DIV/0!</v>
      </c>
      <c r="I616" t="str">
        <f t="shared" si="2"/>
        <v>#DIV/0!</v>
      </c>
      <c r="J616" t="str">
        <f t="shared" si="3"/>
        <v>#DIV/0!</v>
      </c>
    </row>
    <row r="617">
      <c r="H617" t="str">
        <f t="shared" si="1"/>
        <v>#DIV/0!</v>
      </c>
      <c r="I617" t="str">
        <f t="shared" si="2"/>
        <v>#DIV/0!</v>
      </c>
      <c r="J617" t="str">
        <f t="shared" si="3"/>
        <v>#DIV/0!</v>
      </c>
    </row>
    <row r="618">
      <c r="H618" t="str">
        <f t="shared" si="1"/>
        <v>#DIV/0!</v>
      </c>
      <c r="I618" t="str">
        <f t="shared" si="2"/>
        <v>#DIV/0!</v>
      </c>
      <c r="J618" t="str">
        <f t="shared" si="3"/>
        <v>#DIV/0!</v>
      </c>
    </row>
    <row r="619">
      <c r="H619" t="str">
        <f t="shared" si="1"/>
        <v>#DIV/0!</v>
      </c>
      <c r="I619" t="str">
        <f t="shared" si="2"/>
        <v>#DIV/0!</v>
      </c>
      <c r="J619" t="str">
        <f t="shared" si="3"/>
        <v>#DIV/0!</v>
      </c>
    </row>
    <row r="620">
      <c r="H620" t="str">
        <f t="shared" si="1"/>
        <v>#DIV/0!</v>
      </c>
      <c r="I620" t="str">
        <f t="shared" si="2"/>
        <v>#DIV/0!</v>
      </c>
      <c r="J620" t="str">
        <f t="shared" si="3"/>
        <v>#DIV/0!</v>
      </c>
    </row>
    <row r="621">
      <c r="H621" t="str">
        <f t="shared" si="1"/>
        <v>#DIV/0!</v>
      </c>
      <c r="I621" t="str">
        <f t="shared" si="2"/>
        <v>#DIV/0!</v>
      </c>
      <c r="J621" t="str">
        <f t="shared" si="3"/>
        <v>#DIV/0!</v>
      </c>
    </row>
    <row r="622">
      <c r="H622" t="str">
        <f t="shared" si="1"/>
        <v>#DIV/0!</v>
      </c>
      <c r="I622" t="str">
        <f t="shared" si="2"/>
        <v>#DIV/0!</v>
      </c>
      <c r="J622" t="str">
        <f t="shared" si="3"/>
        <v>#DIV/0!</v>
      </c>
    </row>
    <row r="623">
      <c r="H623" t="str">
        <f t="shared" si="1"/>
        <v>#DIV/0!</v>
      </c>
      <c r="I623" t="str">
        <f t="shared" si="2"/>
        <v>#DIV/0!</v>
      </c>
      <c r="J623" t="str">
        <f t="shared" si="3"/>
        <v>#DIV/0!</v>
      </c>
    </row>
    <row r="624">
      <c r="H624" t="str">
        <f t="shared" si="1"/>
        <v>#DIV/0!</v>
      </c>
      <c r="I624" t="str">
        <f t="shared" si="2"/>
        <v>#DIV/0!</v>
      </c>
      <c r="J624" t="str">
        <f t="shared" si="3"/>
        <v>#DIV/0!</v>
      </c>
    </row>
    <row r="625">
      <c r="H625" t="str">
        <f t="shared" si="1"/>
        <v>#DIV/0!</v>
      </c>
      <c r="I625" t="str">
        <f t="shared" si="2"/>
        <v>#DIV/0!</v>
      </c>
      <c r="J625" t="str">
        <f t="shared" si="3"/>
        <v>#DIV/0!</v>
      </c>
    </row>
    <row r="626">
      <c r="H626" t="str">
        <f t="shared" si="1"/>
        <v>#DIV/0!</v>
      </c>
      <c r="I626" t="str">
        <f t="shared" si="2"/>
        <v>#DIV/0!</v>
      </c>
      <c r="J626" t="str">
        <f t="shared" si="3"/>
        <v>#DIV/0!</v>
      </c>
    </row>
    <row r="627">
      <c r="H627" t="str">
        <f t="shared" si="1"/>
        <v>#DIV/0!</v>
      </c>
      <c r="I627" t="str">
        <f t="shared" si="2"/>
        <v>#DIV/0!</v>
      </c>
      <c r="J627" t="str">
        <f t="shared" si="3"/>
        <v>#DIV/0!</v>
      </c>
    </row>
    <row r="628">
      <c r="H628" t="str">
        <f t="shared" si="1"/>
        <v>#DIV/0!</v>
      </c>
      <c r="I628" t="str">
        <f t="shared" si="2"/>
        <v>#DIV/0!</v>
      </c>
      <c r="J628" t="str">
        <f t="shared" si="3"/>
        <v>#DIV/0!</v>
      </c>
    </row>
    <row r="629">
      <c r="H629" t="str">
        <f t="shared" si="1"/>
        <v>#DIV/0!</v>
      </c>
      <c r="I629" t="str">
        <f t="shared" si="2"/>
        <v>#DIV/0!</v>
      </c>
      <c r="J629" t="str">
        <f t="shared" si="3"/>
        <v>#DIV/0!</v>
      </c>
    </row>
    <row r="630">
      <c r="H630" t="str">
        <f t="shared" si="1"/>
        <v>#DIV/0!</v>
      </c>
      <c r="I630" t="str">
        <f t="shared" si="2"/>
        <v>#DIV/0!</v>
      </c>
      <c r="J630" t="str">
        <f t="shared" si="3"/>
        <v>#DIV/0!</v>
      </c>
    </row>
    <row r="631">
      <c r="H631" t="str">
        <f t="shared" si="1"/>
        <v>#DIV/0!</v>
      </c>
      <c r="I631" t="str">
        <f t="shared" si="2"/>
        <v>#DIV/0!</v>
      </c>
      <c r="J631" t="str">
        <f t="shared" si="3"/>
        <v>#DIV/0!</v>
      </c>
    </row>
    <row r="632">
      <c r="H632" t="str">
        <f t="shared" si="1"/>
        <v>#DIV/0!</v>
      </c>
      <c r="I632" t="str">
        <f t="shared" si="2"/>
        <v>#DIV/0!</v>
      </c>
      <c r="J632" t="str">
        <f t="shared" si="3"/>
        <v>#DIV/0!</v>
      </c>
    </row>
    <row r="633">
      <c r="H633" t="str">
        <f t="shared" si="1"/>
        <v>#DIV/0!</v>
      </c>
      <c r="I633" t="str">
        <f t="shared" si="2"/>
        <v>#DIV/0!</v>
      </c>
      <c r="J633" t="str">
        <f t="shared" si="3"/>
        <v>#DIV/0!</v>
      </c>
    </row>
    <row r="634">
      <c r="H634" t="str">
        <f t="shared" si="1"/>
        <v>#DIV/0!</v>
      </c>
      <c r="I634" t="str">
        <f t="shared" si="2"/>
        <v>#DIV/0!</v>
      </c>
      <c r="J634" t="str">
        <f t="shared" si="3"/>
        <v>#DIV/0!</v>
      </c>
    </row>
    <row r="635">
      <c r="H635" t="str">
        <f t="shared" si="1"/>
        <v>#DIV/0!</v>
      </c>
      <c r="I635" t="str">
        <f t="shared" si="2"/>
        <v>#DIV/0!</v>
      </c>
      <c r="J635" t="str">
        <f t="shared" si="3"/>
        <v>#DIV/0!</v>
      </c>
    </row>
    <row r="636">
      <c r="H636" t="str">
        <f t="shared" si="1"/>
        <v>#DIV/0!</v>
      </c>
      <c r="I636" t="str">
        <f t="shared" si="2"/>
        <v>#DIV/0!</v>
      </c>
      <c r="J636" t="str">
        <f t="shared" si="3"/>
        <v>#DIV/0!</v>
      </c>
    </row>
    <row r="637">
      <c r="H637" t="str">
        <f t="shared" si="1"/>
        <v>#DIV/0!</v>
      </c>
      <c r="I637" t="str">
        <f t="shared" si="2"/>
        <v>#DIV/0!</v>
      </c>
      <c r="J637" t="str">
        <f t="shared" si="3"/>
        <v>#DIV/0!</v>
      </c>
    </row>
    <row r="638">
      <c r="H638" t="str">
        <f t="shared" si="1"/>
        <v>#DIV/0!</v>
      </c>
      <c r="I638" t="str">
        <f t="shared" si="2"/>
        <v>#DIV/0!</v>
      </c>
      <c r="J638" t="str">
        <f t="shared" si="3"/>
        <v>#DIV/0!</v>
      </c>
    </row>
    <row r="639">
      <c r="H639" t="str">
        <f t="shared" si="1"/>
        <v>#DIV/0!</v>
      </c>
      <c r="I639" t="str">
        <f t="shared" si="2"/>
        <v>#DIV/0!</v>
      </c>
      <c r="J639" t="str">
        <f t="shared" si="3"/>
        <v>#DIV/0!</v>
      </c>
    </row>
    <row r="640">
      <c r="H640" t="str">
        <f t="shared" si="1"/>
        <v>#DIV/0!</v>
      </c>
      <c r="I640" t="str">
        <f t="shared" si="2"/>
        <v>#DIV/0!</v>
      </c>
      <c r="J640" t="str">
        <f t="shared" si="3"/>
        <v>#DIV/0!</v>
      </c>
    </row>
    <row r="641">
      <c r="H641" t="str">
        <f t="shared" si="1"/>
        <v>#DIV/0!</v>
      </c>
      <c r="I641" t="str">
        <f t="shared" si="2"/>
        <v>#DIV/0!</v>
      </c>
      <c r="J641" t="str">
        <f t="shared" si="3"/>
        <v>#DIV/0!</v>
      </c>
    </row>
    <row r="642">
      <c r="H642" t="str">
        <f t="shared" si="1"/>
        <v>#DIV/0!</v>
      </c>
      <c r="I642" t="str">
        <f t="shared" si="2"/>
        <v>#DIV/0!</v>
      </c>
      <c r="J642" t="str">
        <f t="shared" si="3"/>
        <v>#DIV/0!</v>
      </c>
    </row>
    <row r="643">
      <c r="H643" t="str">
        <f t="shared" si="1"/>
        <v>#DIV/0!</v>
      </c>
      <c r="I643" t="str">
        <f t="shared" si="2"/>
        <v>#DIV/0!</v>
      </c>
      <c r="J643" t="str">
        <f t="shared" si="3"/>
        <v>#DIV/0!</v>
      </c>
    </row>
    <row r="644">
      <c r="H644" t="str">
        <f t="shared" si="1"/>
        <v>#DIV/0!</v>
      </c>
      <c r="I644" t="str">
        <f t="shared" si="2"/>
        <v>#DIV/0!</v>
      </c>
      <c r="J644" t="str">
        <f t="shared" si="3"/>
        <v>#DIV/0!</v>
      </c>
    </row>
    <row r="645">
      <c r="H645" t="str">
        <f t="shared" si="1"/>
        <v>#DIV/0!</v>
      </c>
      <c r="I645" t="str">
        <f t="shared" si="2"/>
        <v>#DIV/0!</v>
      </c>
      <c r="J645" t="str">
        <f t="shared" si="3"/>
        <v>#DIV/0!</v>
      </c>
    </row>
    <row r="646">
      <c r="H646" t="str">
        <f t="shared" si="1"/>
        <v>#DIV/0!</v>
      </c>
      <c r="I646" t="str">
        <f t="shared" si="2"/>
        <v>#DIV/0!</v>
      </c>
      <c r="J646" t="str">
        <f t="shared" si="3"/>
        <v>#DIV/0!</v>
      </c>
    </row>
    <row r="647">
      <c r="H647" t="str">
        <f t="shared" si="1"/>
        <v>#DIV/0!</v>
      </c>
      <c r="I647" t="str">
        <f t="shared" si="2"/>
        <v>#DIV/0!</v>
      </c>
      <c r="J647" t="str">
        <f t="shared" si="3"/>
        <v>#DIV/0!</v>
      </c>
    </row>
    <row r="648">
      <c r="H648" t="str">
        <f t="shared" si="1"/>
        <v>#DIV/0!</v>
      </c>
      <c r="I648" t="str">
        <f t="shared" si="2"/>
        <v>#DIV/0!</v>
      </c>
      <c r="J648" t="str">
        <f t="shared" si="3"/>
        <v>#DIV/0!</v>
      </c>
    </row>
    <row r="649">
      <c r="H649" t="str">
        <f t="shared" si="1"/>
        <v>#DIV/0!</v>
      </c>
      <c r="I649" t="str">
        <f t="shared" si="2"/>
        <v>#DIV/0!</v>
      </c>
      <c r="J649" t="str">
        <f t="shared" si="3"/>
        <v>#DIV/0!</v>
      </c>
    </row>
    <row r="650">
      <c r="H650" t="str">
        <f t="shared" si="1"/>
        <v>#DIV/0!</v>
      </c>
      <c r="I650" t="str">
        <f t="shared" si="2"/>
        <v>#DIV/0!</v>
      </c>
      <c r="J650" t="str">
        <f t="shared" si="3"/>
        <v>#DIV/0!</v>
      </c>
    </row>
    <row r="651">
      <c r="H651" t="str">
        <f t="shared" si="1"/>
        <v>#DIV/0!</v>
      </c>
      <c r="I651" t="str">
        <f t="shared" si="2"/>
        <v>#DIV/0!</v>
      </c>
      <c r="J651" t="str">
        <f t="shared" si="3"/>
        <v>#DIV/0!</v>
      </c>
    </row>
    <row r="652">
      <c r="H652" t="str">
        <f t="shared" si="1"/>
        <v>#DIV/0!</v>
      </c>
      <c r="I652" t="str">
        <f t="shared" si="2"/>
        <v>#DIV/0!</v>
      </c>
      <c r="J652" t="str">
        <f t="shared" si="3"/>
        <v>#DIV/0!</v>
      </c>
    </row>
    <row r="653">
      <c r="H653" t="str">
        <f t="shared" si="1"/>
        <v>#DIV/0!</v>
      </c>
      <c r="I653" t="str">
        <f t="shared" si="2"/>
        <v>#DIV/0!</v>
      </c>
      <c r="J653" t="str">
        <f t="shared" si="3"/>
        <v>#DIV/0!</v>
      </c>
    </row>
    <row r="654">
      <c r="H654" t="str">
        <f t="shared" si="1"/>
        <v>#DIV/0!</v>
      </c>
      <c r="I654" t="str">
        <f t="shared" si="2"/>
        <v>#DIV/0!</v>
      </c>
      <c r="J654" t="str">
        <f t="shared" si="3"/>
        <v>#DIV/0!</v>
      </c>
    </row>
    <row r="655">
      <c r="H655" t="str">
        <f t="shared" si="1"/>
        <v>#DIV/0!</v>
      </c>
      <c r="I655" t="str">
        <f t="shared" si="2"/>
        <v>#DIV/0!</v>
      </c>
      <c r="J655" t="str">
        <f t="shared" si="3"/>
        <v>#DIV/0!</v>
      </c>
    </row>
    <row r="656">
      <c r="H656" t="str">
        <f t="shared" si="1"/>
        <v>#DIV/0!</v>
      </c>
      <c r="I656" t="str">
        <f t="shared" si="2"/>
        <v>#DIV/0!</v>
      </c>
      <c r="J656" t="str">
        <f t="shared" si="3"/>
        <v>#DIV/0!</v>
      </c>
    </row>
    <row r="657">
      <c r="H657" t="str">
        <f t="shared" si="1"/>
        <v>#DIV/0!</v>
      </c>
      <c r="I657" t="str">
        <f t="shared" si="2"/>
        <v>#DIV/0!</v>
      </c>
      <c r="J657" t="str">
        <f t="shared" si="3"/>
        <v>#DIV/0!</v>
      </c>
    </row>
    <row r="658">
      <c r="H658" t="str">
        <f t="shared" si="1"/>
        <v>#DIV/0!</v>
      </c>
      <c r="I658" t="str">
        <f t="shared" si="2"/>
        <v>#DIV/0!</v>
      </c>
      <c r="J658" t="str">
        <f t="shared" si="3"/>
        <v>#DIV/0!</v>
      </c>
    </row>
    <row r="659">
      <c r="H659" t="str">
        <f t="shared" si="1"/>
        <v>#DIV/0!</v>
      </c>
      <c r="I659" t="str">
        <f t="shared" si="2"/>
        <v>#DIV/0!</v>
      </c>
      <c r="J659" t="str">
        <f t="shared" si="3"/>
        <v>#DIV/0!</v>
      </c>
    </row>
    <row r="660">
      <c r="H660" t="str">
        <f t="shared" si="1"/>
        <v>#DIV/0!</v>
      </c>
      <c r="I660" t="str">
        <f t="shared" si="2"/>
        <v>#DIV/0!</v>
      </c>
      <c r="J660" t="str">
        <f t="shared" si="3"/>
        <v>#DIV/0!</v>
      </c>
    </row>
    <row r="661">
      <c r="H661" t="str">
        <f t="shared" si="1"/>
        <v>#DIV/0!</v>
      </c>
      <c r="I661" t="str">
        <f t="shared" si="2"/>
        <v>#DIV/0!</v>
      </c>
      <c r="J661" t="str">
        <f t="shared" si="3"/>
        <v>#DIV/0!</v>
      </c>
    </row>
    <row r="662">
      <c r="H662" t="str">
        <f t="shared" si="1"/>
        <v>#DIV/0!</v>
      </c>
      <c r="I662" t="str">
        <f t="shared" si="2"/>
        <v>#DIV/0!</v>
      </c>
      <c r="J662" t="str">
        <f t="shared" si="3"/>
        <v>#DIV/0!</v>
      </c>
    </row>
    <row r="663">
      <c r="H663" t="str">
        <f t="shared" si="1"/>
        <v>#DIV/0!</v>
      </c>
      <c r="I663" t="str">
        <f t="shared" si="2"/>
        <v>#DIV/0!</v>
      </c>
      <c r="J663" t="str">
        <f t="shared" si="3"/>
        <v>#DIV/0!</v>
      </c>
    </row>
    <row r="664">
      <c r="H664" t="str">
        <f t="shared" si="1"/>
        <v>#DIV/0!</v>
      </c>
      <c r="I664" t="str">
        <f t="shared" si="2"/>
        <v>#DIV/0!</v>
      </c>
      <c r="J664" t="str">
        <f t="shared" si="3"/>
        <v>#DIV/0!</v>
      </c>
    </row>
    <row r="665">
      <c r="H665" t="str">
        <f t="shared" si="1"/>
        <v>#DIV/0!</v>
      </c>
      <c r="I665" t="str">
        <f t="shared" si="2"/>
        <v>#DIV/0!</v>
      </c>
      <c r="J665" t="str">
        <f t="shared" si="3"/>
        <v>#DIV/0!</v>
      </c>
    </row>
    <row r="666">
      <c r="H666" t="str">
        <f t="shared" si="1"/>
        <v>#DIV/0!</v>
      </c>
      <c r="I666" t="str">
        <f t="shared" si="2"/>
        <v>#DIV/0!</v>
      </c>
      <c r="J666" t="str">
        <f t="shared" si="3"/>
        <v>#DIV/0!</v>
      </c>
    </row>
    <row r="667">
      <c r="H667" t="str">
        <f t="shared" si="1"/>
        <v>#DIV/0!</v>
      </c>
      <c r="I667" t="str">
        <f t="shared" si="2"/>
        <v>#DIV/0!</v>
      </c>
      <c r="J667" t="str">
        <f t="shared" si="3"/>
        <v>#DIV/0!</v>
      </c>
    </row>
    <row r="668">
      <c r="H668" t="str">
        <f t="shared" si="1"/>
        <v>#DIV/0!</v>
      </c>
      <c r="I668" t="str">
        <f t="shared" si="2"/>
        <v>#DIV/0!</v>
      </c>
      <c r="J668" t="str">
        <f t="shared" si="3"/>
        <v>#DIV/0!</v>
      </c>
    </row>
    <row r="669">
      <c r="H669" t="str">
        <f t="shared" si="1"/>
        <v>#DIV/0!</v>
      </c>
      <c r="I669" t="str">
        <f t="shared" si="2"/>
        <v>#DIV/0!</v>
      </c>
      <c r="J669" t="str">
        <f t="shared" si="3"/>
        <v>#DIV/0!</v>
      </c>
    </row>
    <row r="670">
      <c r="H670" t="str">
        <f t="shared" si="1"/>
        <v>#DIV/0!</v>
      </c>
      <c r="I670" t="str">
        <f t="shared" si="2"/>
        <v>#DIV/0!</v>
      </c>
      <c r="J670" t="str">
        <f t="shared" si="3"/>
        <v>#DIV/0!</v>
      </c>
    </row>
    <row r="671">
      <c r="H671" t="str">
        <f t="shared" si="1"/>
        <v>#DIV/0!</v>
      </c>
      <c r="I671" t="str">
        <f t="shared" si="2"/>
        <v>#DIV/0!</v>
      </c>
      <c r="J671" t="str">
        <f t="shared" si="3"/>
        <v>#DIV/0!</v>
      </c>
    </row>
    <row r="672">
      <c r="H672" t="str">
        <f t="shared" si="1"/>
        <v>#DIV/0!</v>
      </c>
      <c r="I672" t="str">
        <f t="shared" si="2"/>
        <v>#DIV/0!</v>
      </c>
      <c r="J672" t="str">
        <f t="shared" si="3"/>
        <v>#DIV/0!</v>
      </c>
    </row>
    <row r="673">
      <c r="H673" t="str">
        <f t="shared" si="1"/>
        <v>#DIV/0!</v>
      </c>
      <c r="I673" t="str">
        <f t="shared" si="2"/>
        <v>#DIV/0!</v>
      </c>
      <c r="J673" t="str">
        <f t="shared" si="3"/>
        <v>#DIV/0!</v>
      </c>
    </row>
    <row r="674">
      <c r="H674" t="str">
        <f t="shared" si="1"/>
        <v>#DIV/0!</v>
      </c>
      <c r="I674" t="str">
        <f t="shared" si="2"/>
        <v>#DIV/0!</v>
      </c>
      <c r="J674" t="str">
        <f t="shared" si="3"/>
        <v>#DIV/0!</v>
      </c>
    </row>
    <row r="675">
      <c r="H675" t="str">
        <f t="shared" si="1"/>
        <v>#DIV/0!</v>
      </c>
      <c r="I675" t="str">
        <f t="shared" si="2"/>
        <v>#DIV/0!</v>
      </c>
      <c r="J675" t="str">
        <f t="shared" si="3"/>
        <v>#DIV/0!</v>
      </c>
    </row>
    <row r="676">
      <c r="H676" t="str">
        <f t="shared" si="1"/>
        <v>#DIV/0!</v>
      </c>
      <c r="I676" t="str">
        <f t="shared" si="2"/>
        <v>#DIV/0!</v>
      </c>
      <c r="J676" t="str">
        <f t="shared" si="3"/>
        <v>#DIV/0!</v>
      </c>
    </row>
    <row r="677">
      <c r="H677" t="str">
        <f t="shared" si="1"/>
        <v>#DIV/0!</v>
      </c>
      <c r="I677" t="str">
        <f t="shared" si="2"/>
        <v>#DIV/0!</v>
      </c>
      <c r="J677" t="str">
        <f t="shared" si="3"/>
        <v>#DIV/0!</v>
      </c>
    </row>
    <row r="678">
      <c r="H678" t="str">
        <f t="shared" si="1"/>
        <v>#DIV/0!</v>
      </c>
      <c r="I678" t="str">
        <f t="shared" si="2"/>
        <v>#DIV/0!</v>
      </c>
      <c r="J678" t="str">
        <f t="shared" si="3"/>
        <v>#DIV/0!</v>
      </c>
    </row>
    <row r="679">
      <c r="H679" t="str">
        <f t="shared" si="1"/>
        <v>#DIV/0!</v>
      </c>
      <c r="I679" t="str">
        <f t="shared" si="2"/>
        <v>#DIV/0!</v>
      </c>
      <c r="J679" t="str">
        <f t="shared" si="3"/>
        <v>#DIV/0!</v>
      </c>
    </row>
    <row r="680">
      <c r="H680" t="str">
        <f t="shared" si="1"/>
        <v>#DIV/0!</v>
      </c>
      <c r="I680" t="str">
        <f t="shared" si="2"/>
        <v>#DIV/0!</v>
      </c>
      <c r="J680" t="str">
        <f t="shared" si="3"/>
        <v>#DIV/0!</v>
      </c>
    </row>
    <row r="681">
      <c r="H681" t="str">
        <f t="shared" si="1"/>
        <v>#DIV/0!</v>
      </c>
      <c r="I681" t="str">
        <f t="shared" si="2"/>
        <v>#DIV/0!</v>
      </c>
      <c r="J681" t="str">
        <f t="shared" si="3"/>
        <v>#DIV/0!</v>
      </c>
    </row>
    <row r="682">
      <c r="H682" t="str">
        <f t="shared" si="1"/>
        <v>#DIV/0!</v>
      </c>
      <c r="I682" t="str">
        <f t="shared" si="2"/>
        <v>#DIV/0!</v>
      </c>
      <c r="J682" t="str">
        <f t="shared" si="3"/>
        <v>#DIV/0!</v>
      </c>
    </row>
    <row r="683">
      <c r="H683" t="str">
        <f t="shared" si="1"/>
        <v>#DIV/0!</v>
      </c>
      <c r="I683" t="str">
        <f t="shared" si="2"/>
        <v>#DIV/0!</v>
      </c>
      <c r="J683" t="str">
        <f t="shared" si="3"/>
        <v>#DIV/0!</v>
      </c>
    </row>
    <row r="684">
      <c r="H684" t="str">
        <f t="shared" si="1"/>
        <v>#DIV/0!</v>
      </c>
      <c r="I684" t="str">
        <f t="shared" si="2"/>
        <v>#DIV/0!</v>
      </c>
      <c r="J684" t="str">
        <f t="shared" si="3"/>
        <v>#DIV/0!</v>
      </c>
    </row>
    <row r="685">
      <c r="H685" t="str">
        <f t="shared" si="1"/>
        <v>#DIV/0!</v>
      </c>
      <c r="I685" t="str">
        <f t="shared" si="2"/>
        <v>#DIV/0!</v>
      </c>
      <c r="J685" t="str">
        <f t="shared" si="3"/>
        <v>#DIV/0!</v>
      </c>
    </row>
    <row r="686">
      <c r="H686" t="str">
        <f t="shared" si="1"/>
        <v>#DIV/0!</v>
      </c>
      <c r="I686" t="str">
        <f t="shared" si="2"/>
        <v>#DIV/0!</v>
      </c>
      <c r="J686" t="str">
        <f t="shared" si="3"/>
        <v>#DIV/0!</v>
      </c>
    </row>
    <row r="687">
      <c r="H687" t="str">
        <f t="shared" si="1"/>
        <v>#DIV/0!</v>
      </c>
      <c r="I687" t="str">
        <f t="shared" si="2"/>
        <v>#DIV/0!</v>
      </c>
      <c r="J687" t="str">
        <f t="shared" si="3"/>
        <v>#DIV/0!</v>
      </c>
    </row>
    <row r="688">
      <c r="H688" t="str">
        <f t="shared" si="1"/>
        <v>#DIV/0!</v>
      </c>
      <c r="I688" t="str">
        <f t="shared" si="2"/>
        <v>#DIV/0!</v>
      </c>
      <c r="J688" t="str">
        <f t="shared" si="3"/>
        <v>#DIV/0!</v>
      </c>
    </row>
    <row r="689">
      <c r="H689" t="str">
        <f t="shared" si="1"/>
        <v>#DIV/0!</v>
      </c>
      <c r="I689" t="str">
        <f t="shared" si="2"/>
        <v>#DIV/0!</v>
      </c>
      <c r="J689" t="str">
        <f t="shared" si="3"/>
        <v>#DIV/0!</v>
      </c>
    </row>
    <row r="690">
      <c r="H690" t="str">
        <f t="shared" si="1"/>
        <v>#DIV/0!</v>
      </c>
      <c r="I690" t="str">
        <f t="shared" si="2"/>
        <v>#DIV/0!</v>
      </c>
      <c r="J690" t="str">
        <f t="shared" si="3"/>
        <v>#DIV/0!</v>
      </c>
    </row>
    <row r="691">
      <c r="H691" t="str">
        <f t="shared" si="1"/>
        <v>#DIV/0!</v>
      </c>
      <c r="I691" t="str">
        <f t="shared" si="2"/>
        <v>#DIV/0!</v>
      </c>
      <c r="J691" t="str">
        <f t="shared" si="3"/>
        <v>#DIV/0!</v>
      </c>
    </row>
    <row r="692">
      <c r="H692" t="str">
        <f t="shared" si="1"/>
        <v>#DIV/0!</v>
      </c>
      <c r="I692" t="str">
        <f t="shared" si="2"/>
        <v>#DIV/0!</v>
      </c>
      <c r="J692" t="str">
        <f t="shared" si="3"/>
        <v>#DIV/0!</v>
      </c>
    </row>
    <row r="693">
      <c r="H693" t="str">
        <f t="shared" si="1"/>
        <v>#DIV/0!</v>
      </c>
      <c r="I693" t="str">
        <f t="shared" si="2"/>
        <v>#DIV/0!</v>
      </c>
      <c r="J693" t="str">
        <f t="shared" si="3"/>
        <v>#DIV/0!</v>
      </c>
    </row>
    <row r="694">
      <c r="H694" t="str">
        <f t="shared" si="1"/>
        <v>#DIV/0!</v>
      </c>
      <c r="I694" t="str">
        <f t="shared" si="2"/>
        <v>#DIV/0!</v>
      </c>
      <c r="J694" t="str">
        <f t="shared" si="3"/>
        <v>#DIV/0!</v>
      </c>
    </row>
    <row r="695">
      <c r="H695" t="str">
        <f t="shared" si="1"/>
        <v>#DIV/0!</v>
      </c>
      <c r="I695" t="str">
        <f t="shared" si="2"/>
        <v>#DIV/0!</v>
      </c>
      <c r="J695" t="str">
        <f t="shared" si="3"/>
        <v>#DIV/0!</v>
      </c>
    </row>
    <row r="696">
      <c r="H696" t="str">
        <f t="shared" si="1"/>
        <v>#DIV/0!</v>
      </c>
      <c r="I696" t="str">
        <f t="shared" si="2"/>
        <v>#DIV/0!</v>
      </c>
      <c r="J696" t="str">
        <f t="shared" si="3"/>
        <v>#DIV/0!</v>
      </c>
    </row>
    <row r="697">
      <c r="H697" t="str">
        <f t="shared" si="1"/>
        <v>#DIV/0!</v>
      </c>
      <c r="I697" t="str">
        <f t="shared" si="2"/>
        <v>#DIV/0!</v>
      </c>
      <c r="J697" t="str">
        <f t="shared" si="3"/>
        <v>#DIV/0!</v>
      </c>
    </row>
    <row r="698">
      <c r="H698" t="str">
        <f t="shared" si="1"/>
        <v>#DIV/0!</v>
      </c>
      <c r="I698" t="str">
        <f t="shared" si="2"/>
        <v>#DIV/0!</v>
      </c>
      <c r="J698" t="str">
        <f t="shared" si="3"/>
        <v>#DIV/0!</v>
      </c>
    </row>
    <row r="699">
      <c r="H699" t="str">
        <f t="shared" si="1"/>
        <v>#DIV/0!</v>
      </c>
      <c r="I699" t="str">
        <f t="shared" si="2"/>
        <v>#DIV/0!</v>
      </c>
      <c r="J699" t="str">
        <f t="shared" si="3"/>
        <v>#DIV/0!</v>
      </c>
    </row>
    <row r="700">
      <c r="H700" t="str">
        <f t="shared" si="1"/>
        <v>#DIV/0!</v>
      </c>
      <c r="I700" t="str">
        <f t="shared" si="2"/>
        <v>#DIV/0!</v>
      </c>
      <c r="J700" t="str">
        <f t="shared" si="3"/>
        <v>#DIV/0!</v>
      </c>
    </row>
    <row r="701">
      <c r="H701" t="str">
        <f t="shared" si="1"/>
        <v>#DIV/0!</v>
      </c>
      <c r="I701" t="str">
        <f t="shared" si="2"/>
        <v>#DIV/0!</v>
      </c>
      <c r="J701" t="str">
        <f t="shared" si="3"/>
        <v>#DIV/0!</v>
      </c>
    </row>
    <row r="702">
      <c r="H702" t="str">
        <f t="shared" si="1"/>
        <v>#DIV/0!</v>
      </c>
      <c r="I702" t="str">
        <f t="shared" si="2"/>
        <v>#DIV/0!</v>
      </c>
      <c r="J702" t="str">
        <f t="shared" si="3"/>
        <v>#DIV/0!</v>
      </c>
    </row>
    <row r="703">
      <c r="H703" t="str">
        <f t="shared" si="1"/>
        <v>#DIV/0!</v>
      </c>
      <c r="I703" t="str">
        <f t="shared" si="2"/>
        <v>#DIV/0!</v>
      </c>
      <c r="J703" t="str">
        <f t="shared" si="3"/>
        <v>#DIV/0!</v>
      </c>
    </row>
    <row r="704">
      <c r="H704" t="str">
        <f t="shared" si="1"/>
        <v>#DIV/0!</v>
      </c>
      <c r="I704" t="str">
        <f t="shared" si="2"/>
        <v>#DIV/0!</v>
      </c>
      <c r="J704" t="str">
        <f t="shared" si="3"/>
        <v>#DIV/0!</v>
      </c>
    </row>
    <row r="705">
      <c r="H705" t="str">
        <f t="shared" si="1"/>
        <v>#DIV/0!</v>
      </c>
      <c r="I705" t="str">
        <f t="shared" si="2"/>
        <v>#DIV/0!</v>
      </c>
      <c r="J705" t="str">
        <f t="shared" si="3"/>
        <v>#DIV/0!</v>
      </c>
    </row>
    <row r="706">
      <c r="H706" t="str">
        <f t="shared" si="1"/>
        <v>#DIV/0!</v>
      </c>
      <c r="I706" t="str">
        <f t="shared" si="2"/>
        <v>#DIV/0!</v>
      </c>
      <c r="J706" t="str">
        <f t="shared" si="3"/>
        <v>#DIV/0!</v>
      </c>
    </row>
    <row r="707">
      <c r="H707" t="str">
        <f t="shared" si="1"/>
        <v>#DIV/0!</v>
      </c>
      <c r="I707" t="str">
        <f t="shared" si="2"/>
        <v>#DIV/0!</v>
      </c>
      <c r="J707" t="str">
        <f t="shared" si="3"/>
        <v>#DIV/0!</v>
      </c>
    </row>
    <row r="708">
      <c r="H708" t="str">
        <f t="shared" si="1"/>
        <v>#DIV/0!</v>
      </c>
      <c r="I708" t="str">
        <f t="shared" si="2"/>
        <v>#DIV/0!</v>
      </c>
      <c r="J708" t="str">
        <f t="shared" si="3"/>
        <v>#DIV/0!</v>
      </c>
    </row>
    <row r="709">
      <c r="H709" t="str">
        <f t="shared" si="1"/>
        <v>#DIV/0!</v>
      </c>
      <c r="I709" t="str">
        <f t="shared" si="2"/>
        <v>#DIV/0!</v>
      </c>
      <c r="J709" t="str">
        <f t="shared" si="3"/>
        <v>#DIV/0!</v>
      </c>
    </row>
    <row r="710">
      <c r="H710" t="str">
        <f t="shared" si="1"/>
        <v>#DIV/0!</v>
      </c>
      <c r="I710" t="str">
        <f t="shared" si="2"/>
        <v>#DIV/0!</v>
      </c>
      <c r="J710" t="str">
        <f t="shared" si="3"/>
        <v>#DIV/0!</v>
      </c>
    </row>
    <row r="711">
      <c r="H711" t="str">
        <f t="shared" si="1"/>
        <v>#DIV/0!</v>
      </c>
      <c r="I711" t="str">
        <f t="shared" si="2"/>
        <v>#DIV/0!</v>
      </c>
      <c r="J711" t="str">
        <f t="shared" si="3"/>
        <v>#DIV/0!</v>
      </c>
    </row>
    <row r="712">
      <c r="H712" t="str">
        <f t="shared" si="1"/>
        <v>#DIV/0!</v>
      </c>
      <c r="I712" t="str">
        <f t="shared" si="2"/>
        <v>#DIV/0!</v>
      </c>
      <c r="J712" t="str">
        <f t="shared" si="3"/>
        <v>#DIV/0!</v>
      </c>
    </row>
    <row r="713">
      <c r="H713" t="str">
        <f t="shared" si="1"/>
        <v>#DIV/0!</v>
      </c>
      <c r="I713" t="str">
        <f t="shared" si="2"/>
        <v>#DIV/0!</v>
      </c>
      <c r="J713" t="str">
        <f t="shared" si="3"/>
        <v>#DIV/0!</v>
      </c>
    </row>
    <row r="714">
      <c r="H714" t="str">
        <f t="shared" si="1"/>
        <v>#DIV/0!</v>
      </c>
      <c r="I714" t="str">
        <f t="shared" si="2"/>
        <v>#DIV/0!</v>
      </c>
      <c r="J714" t="str">
        <f t="shared" si="3"/>
        <v>#DIV/0!</v>
      </c>
    </row>
    <row r="715">
      <c r="H715" t="str">
        <f t="shared" si="1"/>
        <v>#DIV/0!</v>
      </c>
      <c r="I715" t="str">
        <f t="shared" si="2"/>
        <v>#DIV/0!</v>
      </c>
      <c r="J715" t="str">
        <f t="shared" si="3"/>
        <v>#DIV/0!</v>
      </c>
    </row>
    <row r="716">
      <c r="H716" t="str">
        <f t="shared" si="1"/>
        <v>#DIV/0!</v>
      </c>
      <c r="I716" t="str">
        <f t="shared" si="2"/>
        <v>#DIV/0!</v>
      </c>
      <c r="J716" t="str">
        <f t="shared" si="3"/>
        <v>#DIV/0!</v>
      </c>
    </row>
    <row r="717">
      <c r="H717" t="str">
        <f t="shared" si="1"/>
        <v>#DIV/0!</v>
      </c>
      <c r="I717" t="str">
        <f t="shared" si="2"/>
        <v>#DIV/0!</v>
      </c>
      <c r="J717" t="str">
        <f t="shared" si="3"/>
        <v>#DIV/0!</v>
      </c>
    </row>
    <row r="718">
      <c r="H718" t="str">
        <f t="shared" si="1"/>
        <v>#DIV/0!</v>
      </c>
      <c r="I718" t="str">
        <f t="shared" si="2"/>
        <v>#DIV/0!</v>
      </c>
      <c r="J718" t="str">
        <f t="shared" si="3"/>
        <v>#DIV/0!</v>
      </c>
    </row>
    <row r="719">
      <c r="H719" t="str">
        <f t="shared" si="1"/>
        <v>#DIV/0!</v>
      </c>
      <c r="I719" t="str">
        <f t="shared" si="2"/>
        <v>#DIV/0!</v>
      </c>
      <c r="J719" t="str">
        <f t="shared" si="3"/>
        <v>#DIV/0!</v>
      </c>
    </row>
    <row r="720">
      <c r="H720" t="str">
        <f t="shared" si="1"/>
        <v>#DIV/0!</v>
      </c>
      <c r="I720" t="str">
        <f t="shared" si="2"/>
        <v>#DIV/0!</v>
      </c>
      <c r="J720" t="str">
        <f t="shared" si="3"/>
        <v>#DIV/0!</v>
      </c>
    </row>
    <row r="721">
      <c r="H721" t="str">
        <f t="shared" si="1"/>
        <v>#DIV/0!</v>
      </c>
      <c r="I721" t="str">
        <f t="shared" si="2"/>
        <v>#DIV/0!</v>
      </c>
      <c r="J721" t="str">
        <f t="shared" si="3"/>
        <v>#DIV/0!</v>
      </c>
    </row>
    <row r="722">
      <c r="H722" t="str">
        <f t="shared" si="1"/>
        <v>#DIV/0!</v>
      </c>
      <c r="I722" t="str">
        <f t="shared" si="2"/>
        <v>#DIV/0!</v>
      </c>
      <c r="J722" t="str">
        <f t="shared" si="3"/>
        <v>#DIV/0!</v>
      </c>
    </row>
    <row r="723">
      <c r="H723" t="str">
        <f t="shared" si="1"/>
        <v>#DIV/0!</v>
      </c>
      <c r="I723" t="str">
        <f t="shared" si="2"/>
        <v>#DIV/0!</v>
      </c>
      <c r="J723" t="str">
        <f t="shared" si="3"/>
        <v>#DIV/0!</v>
      </c>
    </row>
    <row r="724">
      <c r="H724" t="str">
        <f t="shared" si="1"/>
        <v>#DIV/0!</v>
      </c>
      <c r="I724" t="str">
        <f t="shared" si="2"/>
        <v>#DIV/0!</v>
      </c>
      <c r="J724" t="str">
        <f t="shared" si="3"/>
        <v>#DIV/0!</v>
      </c>
    </row>
    <row r="725">
      <c r="H725" t="str">
        <f t="shared" si="1"/>
        <v>#DIV/0!</v>
      </c>
      <c r="I725" t="str">
        <f t="shared" si="2"/>
        <v>#DIV/0!</v>
      </c>
      <c r="J725" t="str">
        <f t="shared" si="3"/>
        <v>#DIV/0!</v>
      </c>
    </row>
    <row r="726">
      <c r="H726" t="str">
        <f t="shared" si="1"/>
        <v>#DIV/0!</v>
      </c>
      <c r="I726" t="str">
        <f t="shared" si="2"/>
        <v>#DIV/0!</v>
      </c>
      <c r="J726" t="str">
        <f t="shared" si="3"/>
        <v>#DIV/0!</v>
      </c>
    </row>
    <row r="727">
      <c r="H727" t="str">
        <f t="shared" si="1"/>
        <v>#DIV/0!</v>
      </c>
      <c r="I727" t="str">
        <f t="shared" si="2"/>
        <v>#DIV/0!</v>
      </c>
      <c r="J727" t="str">
        <f t="shared" si="3"/>
        <v>#DIV/0!</v>
      </c>
    </row>
    <row r="728">
      <c r="H728" t="str">
        <f t="shared" si="1"/>
        <v>#DIV/0!</v>
      </c>
      <c r="I728" t="str">
        <f t="shared" si="2"/>
        <v>#DIV/0!</v>
      </c>
      <c r="J728" t="str">
        <f t="shared" si="3"/>
        <v>#DIV/0!</v>
      </c>
    </row>
    <row r="729">
      <c r="H729" t="str">
        <f t="shared" si="1"/>
        <v>#DIV/0!</v>
      </c>
      <c r="I729" t="str">
        <f t="shared" si="2"/>
        <v>#DIV/0!</v>
      </c>
      <c r="J729" t="str">
        <f t="shared" si="3"/>
        <v>#DIV/0!</v>
      </c>
    </row>
    <row r="730">
      <c r="H730" t="str">
        <f t="shared" si="1"/>
        <v>#DIV/0!</v>
      </c>
      <c r="I730" t="str">
        <f t="shared" si="2"/>
        <v>#DIV/0!</v>
      </c>
      <c r="J730" t="str">
        <f t="shared" si="3"/>
        <v>#DIV/0!</v>
      </c>
    </row>
    <row r="731">
      <c r="H731" t="str">
        <f t="shared" si="1"/>
        <v>#DIV/0!</v>
      </c>
      <c r="I731" t="str">
        <f t="shared" si="2"/>
        <v>#DIV/0!</v>
      </c>
      <c r="J731" t="str">
        <f t="shared" si="3"/>
        <v>#DIV/0!</v>
      </c>
    </row>
    <row r="732">
      <c r="H732" t="str">
        <f t="shared" si="1"/>
        <v>#DIV/0!</v>
      </c>
      <c r="I732" t="str">
        <f t="shared" si="2"/>
        <v>#DIV/0!</v>
      </c>
      <c r="J732" t="str">
        <f t="shared" si="3"/>
        <v>#DIV/0!</v>
      </c>
    </row>
    <row r="733">
      <c r="H733" t="str">
        <f t="shared" si="1"/>
        <v>#DIV/0!</v>
      </c>
      <c r="I733" t="str">
        <f t="shared" si="2"/>
        <v>#DIV/0!</v>
      </c>
      <c r="J733" t="str">
        <f t="shared" si="3"/>
        <v>#DIV/0!</v>
      </c>
    </row>
    <row r="734">
      <c r="H734" t="str">
        <f t="shared" si="1"/>
        <v>#DIV/0!</v>
      </c>
      <c r="I734" t="str">
        <f t="shared" si="2"/>
        <v>#DIV/0!</v>
      </c>
      <c r="J734" t="str">
        <f t="shared" si="3"/>
        <v>#DIV/0!</v>
      </c>
    </row>
    <row r="735">
      <c r="H735" t="str">
        <f t="shared" si="1"/>
        <v>#DIV/0!</v>
      </c>
      <c r="I735" t="str">
        <f t="shared" si="2"/>
        <v>#DIV/0!</v>
      </c>
      <c r="J735" t="str">
        <f t="shared" si="3"/>
        <v>#DIV/0!</v>
      </c>
    </row>
    <row r="736">
      <c r="H736" t="str">
        <f t="shared" si="1"/>
        <v>#DIV/0!</v>
      </c>
      <c r="I736" t="str">
        <f t="shared" si="2"/>
        <v>#DIV/0!</v>
      </c>
      <c r="J736" t="str">
        <f t="shared" si="3"/>
        <v>#DIV/0!</v>
      </c>
    </row>
    <row r="737">
      <c r="H737" t="str">
        <f t="shared" si="1"/>
        <v>#DIV/0!</v>
      </c>
      <c r="I737" t="str">
        <f t="shared" si="2"/>
        <v>#DIV/0!</v>
      </c>
      <c r="J737" t="str">
        <f t="shared" si="3"/>
        <v>#DIV/0!</v>
      </c>
    </row>
    <row r="738">
      <c r="H738" t="str">
        <f t="shared" si="1"/>
        <v>#DIV/0!</v>
      </c>
      <c r="I738" t="str">
        <f t="shared" si="2"/>
        <v>#DIV/0!</v>
      </c>
      <c r="J738" t="str">
        <f t="shared" si="3"/>
        <v>#DIV/0!</v>
      </c>
    </row>
    <row r="739">
      <c r="H739" t="str">
        <f t="shared" si="1"/>
        <v>#DIV/0!</v>
      </c>
      <c r="I739" t="str">
        <f t="shared" si="2"/>
        <v>#DIV/0!</v>
      </c>
      <c r="J739" t="str">
        <f t="shared" si="3"/>
        <v>#DIV/0!</v>
      </c>
    </row>
    <row r="740">
      <c r="H740" t="str">
        <f t="shared" si="1"/>
        <v>#DIV/0!</v>
      </c>
      <c r="I740" t="str">
        <f t="shared" si="2"/>
        <v>#DIV/0!</v>
      </c>
      <c r="J740" t="str">
        <f t="shared" si="3"/>
        <v>#DIV/0!</v>
      </c>
    </row>
    <row r="741">
      <c r="H741" t="str">
        <f t="shared" si="1"/>
        <v>#DIV/0!</v>
      </c>
      <c r="I741" t="str">
        <f t="shared" si="2"/>
        <v>#DIV/0!</v>
      </c>
      <c r="J741" t="str">
        <f t="shared" si="3"/>
        <v>#DIV/0!</v>
      </c>
    </row>
    <row r="742">
      <c r="H742" t="str">
        <f t="shared" si="1"/>
        <v>#DIV/0!</v>
      </c>
      <c r="I742" t="str">
        <f t="shared" si="2"/>
        <v>#DIV/0!</v>
      </c>
      <c r="J742" t="str">
        <f t="shared" si="3"/>
        <v>#DIV/0!</v>
      </c>
    </row>
    <row r="743">
      <c r="H743" t="str">
        <f t="shared" si="1"/>
        <v>#DIV/0!</v>
      </c>
      <c r="I743" t="str">
        <f t="shared" si="2"/>
        <v>#DIV/0!</v>
      </c>
      <c r="J743" t="str">
        <f t="shared" si="3"/>
        <v>#DIV/0!</v>
      </c>
    </row>
    <row r="744">
      <c r="H744" t="str">
        <f t="shared" si="1"/>
        <v>#DIV/0!</v>
      </c>
      <c r="I744" t="str">
        <f t="shared" si="2"/>
        <v>#DIV/0!</v>
      </c>
      <c r="J744" t="str">
        <f t="shared" si="3"/>
        <v>#DIV/0!</v>
      </c>
    </row>
    <row r="745">
      <c r="H745" t="str">
        <f t="shared" si="1"/>
        <v>#DIV/0!</v>
      </c>
      <c r="I745" t="str">
        <f t="shared" si="2"/>
        <v>#DIV/0!</v>
      </c>
      <c r="J745" t="str">
        <f t="shared" si="3"/>
        <v>#DIV/0!</v>
      </c>
    </row>
    <row r="746">
      <c r="H746" t="str">
        <f t="shared" si="1"/>
        <v>#DIV/0!</v>
      </c>
      <c r="I746" t="str">
        <f t="shared" si="2"/>
        <v>#DIV/0!</v>
      </c>
      <c r="J746" t="str">
        <f t="shared" si="3"/>
        <v>#DIV/0!</v>
      </c>
    </row>
    <row r="747">
      <c r="H747" t="str">
        <f t="shared" si="1"/>
        <v>#DIV/0!</v>
      </c>
      <c r="I747" t="str">
        <f t="shared" si="2"/>
        <v>#DIV/0!</v>
      </c>
      <c r="J747" t="str">
        <f t="shared" si="3"/>
        <v>#DIV/0!</v>
      </c>
    </row>
    <row r="748">
      <c r="H748" t="str">
        <f t="shared" si="1"/>
        <v>#DIV/0!</v>
      </c>
      <c r="I748" t="str">
        <f t="shared" si="2"/>
        <v>#DIV/0!</v>
      </c>
      <c r="J748" t="str">
        <f t="shared" si="3"/>
        <v>#DIV/0!</v>
      </c>
    </row>
    <row r="749">
      <c r="H749" t="str">
        <f t="shared" si="1"/>
        <v>#DIV/0!</v>
      </c>
      <c r="I749" t="str">
        <f t="shared" si="2"/>
        <v>#DIV/0!</v>
      </c>
      <c r="J749" t="str">
        <f t="shared" si="3"/>
        <v>#DIV/0!</v>
      </c>
    </row>
    <row r="750">
      <c r="H750" t="str">
        <f t="shared" si="1"/>
        <v>#DIV/0!</v>
      </c>
      <c r="I750" t="str">
        <f t="shared" si="2"/>
        <v>#DIV/0!</v>
      </c>
      <c r="J750" t="str">
        <f t="shared" si="3"/>
        <v>#DIV/0!</v>
      </c>
    </row>
    <row r="751">
      <c r="H751" t="str">
        <f t="shared" si="1"/>
        <v>#DIV/0!</v>
      </c>
      <c r="I751" t="str">
        <f t="shared" si="2"/>
        <v>#DIV/0!</v>
      </c>
      <c r="J751" t="str">
        <f t="shared" si="3"/>
        <v>#DIV/0!</v>
      </c>
    </row>
    <row r="752">
      <c r="H752" t="str">
        <f t="shared" si="1"/>
        <v>#DIV/0!</v>
      </c>
      <c r="I752" t="str">
        <f t="shared" si="2"/>
        <v>#DIV/0!</v>
      </c>
      <c r="J752" t="str">
        <f t="shared" si="3"/>
        <v>#DIV/0!</v>
      </c>
    </row>
    <row r="753">
      <c r="H753" t="str">
        <f t="shared" si="1"/>
        <v>#DIV/0!</v>
      </c>
      <c r="I753" t="str">
        <f t="shared" si="2"/>
        <v>#DIV/0!</v>
      </c>
      <c r="J753" t="str">
        <f t="shared" si="3"/>
        <v>#DIV/0!</v>
      </c>
    </row>
    <row r="754">
      <c r="H754" t="str">
        <f t="shared" si="1"/>
        <v>#DIV/0!</v>
      </c>
      <c r="I754" t="str">
        <f t="shared" si="2"/>
        <v>#DIV/0!</v>
      </c>
      <c r="J754" t="str">
        <f t="shared" si="3"/>
        <v>#DIV/0!</v>
      </c>
    </row>
    <row r="755">
      <c r="H755" t="str">
        <f t="shared" si="1"/>
        <v>#DIV/0!</v>
      </c>
      <c r="I755" t="str">
        <f t="shared" si="2"/>
        <v>#DIV/0!</v>
      </c>
      <c r="J755" t="str">
        <f t="shared" si="3"/>
        <v>#DIV/0!</v>
      </c>
    </row>
    <row r="756">
      <c r="H756" t="str">
        <f t="shared" si="1"/>
        <v>#DIV/0!</v>
      </c>
      <c r="I756" t="str">
        <f t="shared" si="2"/>
        <v>#DIV/0!</v>
      </c>
      <c r="J756" t="str">
        <f t="shared" si="3"/>
        <v>#DIV/0!</v>
      </c>
    </row>
    <row r="757">
      <c r="H757" t="str">
        <f t="shared" si="1"/>
        <v>#DIV/0!</v>
      </c>
      <c r="I757" t="str">
        <f t="shared" si="2"/>
        <v>#DIV/0!</v>
      </c>
      <c r="J757" t="str">
        <f t="shared" si="3"/>
        <v>#DIV/0!</v>
      </c>
    </row>
    <row r="758">
      <c r="H758" t="str">
        <f t="shared" si="1"/>
        <v>#DIV/0!</v>
      </c>
      <c r="I758" t="str">
        <f t="shared" si="2"/>
        <v>#DIV/0!</v>
      </c>
      <c r="J758" t="str">
        <f t="shared" si="3"/>
        <v>#DIV/0!</v>
      </c>
    </row>
    <row r="759">
      <c r="H759" t="str">
        <f t="shared" si="1"/>
        <v>#DIV/0!</v>
      </c>
      <c r="I759" t="str">
        <f t="shared" si="2"/>
        <v>#DIV/0!</v>
      </c>
      <c r="J759" t="str">
        <f t="shared" si="3"/>
        <v>#DIV/0!</v>
      </c>
    </row>
    <row r="760">
      <c r="H760" t="str">
        <f t="shared" si="1"/>
        <v>#DIV/0!</v>
      </c>
      <c r="I760" t="str">
        <f t="shared" si="2"/>
        <v>#DIV/0!</v>
      </c>
      <c r="J760" t="str">
        <f t="shared" si="3"/>
        <v>#DIV/0!</v>
      </c>
    </row>
    <row r="761">
      <c r="H761" t="str">
        <f t="shared" si="1"/>
        <v>#DIV/0!</v>
      </c>
      <c r="I761" t="str">
        <f t="shared" si="2"/>
        <v>#DIV/0!</v>
      </c>
      <c r="J761" t="str">
        <f t="shared" si="3"/>
        <v>#DIV/0!</v>
      </c>
    </row>
    <row r="762">
      <c r="H762" t="str">
        <f t="shared" si="1"/>
        <v>#DIV/0!</v>
      </c>
      <c r="I762" t="str">
        <f t="shared" si="2"/>
        <v>#DIV/0!</v>
      </c>
      <c r="J762" t="str">
        <f t="shared" si="3"/>
        <v>#DIV/0!</v>
      </c>
    </row>
    <row r="763">
      <c r="H763" t="str">
        <f t="shared" si="1"/>
        <v>#DIV/0!</v>
      </c>
      <c r="I763" t="str">
        <f t="shared" si="2"/>
        <v>#DIV/0!</v>
      </c>
      <c r="J763" t="str">
        <f t="shared" si="3"/>
        <v>#DIV/0!</v>
      </c>
    </row>
    <row r="764">
      <c r="H764" t="str">
        <f t="shared" si="1"/>
        <v>#DIV/0!</v>
      </c>
      <c r="I764" t="str">
        <f t="shared" si="2"/>
        <v>#DIV/0!</v>
      </c>
      <c r="J764" t="str">
        <f t="shared" si="3"/>
        <v>#DIV/0!</v>
      </c>
    </row>
    <row r="765">
      <c r="H765" t="str">
        <f t="shared" si="1"/>
        <v>#DIV/0!</v>
      </c>
      <c r="I765" t="str">
        <f t="shared" si="2"/>
        <v>#DIV/0!</v>
      </c>
      <c r="J765" t="str">
        <f t="shared" si="3"/>
        <v>#DIV/0!</v>
      </c>
    </row>
    <row r="766">
      <c r="H766" t="str">
        <f t="shared" si="1"/>
        <v>#DIV/0!</v>
      </c>
      <c r="I766" t="str">
        <f t="shared" si="2"/>
        <v>#DIV/0!</v>
      </c>
      <c r="J766" t="str">
        <f t="shared" si="3"/>
        <v>#DIV/0!</v>
      </c>
    </row>
    <row r="767">
      <c r="H767" t="str">
        <f t="shared" si="1"/>
        <v>#DIV/0!</v>
      </c>
      <c r="I767" t="str">
        <f t="shared" si="2"/>
        <v>#DIV/0!</v>
      </c>
      <c r="J767" t="str">
        <f t="shared" si="3"/>
        <v>#DIV/0!</v>
      </c>
    </row>
    <row r="768">
      <c r="H768" t="str">
        <f t="shared" si="1"/>
        <v>#DIV/0!</v>
      </c>
      <c r="I768" t="str">
        <f t="shared" si="2"/>
        <v>#DIV/0!</v>
      </c>
      <c r="J768" t="str">
        <f t="shared" si="3"/>
        <v>#DIV/0!</v>
      </c>
    </row>
    <row r="769">
      <c r="H769" t="str">
        <f t="shared" si="1"/>
        <v>#DIV/0!</v>
      </c>
      <c r="I769" t="str">
        <f t="shared" si="2"/>
        <v>#DIV/0!</v>
      </c>
      <c r="J769" t="str">
        <f t="shared" si="3"/>
        <v>#DIV/0!</v>
      </c>
    </row>
    <row r="770">
      <c r="H770" t="str">
        <f t="shared" si="1"/>
        <v>#DIV/0!</v>
      </c>
      <c r="I770" t="str">
        <f t="shared" si="2"/>
        <v>#DIV/0!</v>
      </c>
      <c r="J770" t="str">
        <f t="shared" si="3"/>
        <v>#DIV/0!</v>
      </c>
    </row>
    <row r="771">
      <c r="H771" t="str">
        <f t="shared" si="1"/>
        <v>#DIV/0!</v>
      </c>
      <c r="I771" t="str">
        <f t="shared" si="2"/>
        <v>#DIV/0!</v>
      </c>
      <c r="J771" t="str">
        <f t="shared" si="3"/>
        <v>#DIV/0!</v>
      </c>
    </row>
    <row r="772">
      <c r="H772" t="str">
        <f t="shared" si="1"/>
        <v>#DIV/0!</v>
      </c>
      <c r="I772" t="str">
        <f t="shared" si="2"/>
        <v>#DIV/0!</v>
      </c>
      <c r="J772" t="str">
        <f t="shared" si="3"/>
        <v>#DIV/0!</v>
      </c>
    </row>
    <row r="773">
      <c r="H773" t="str">
        <f t="shared" si="1"/>
        <v>#DIV/0!</v>
      </c>
      <c r="I773" t="str">
        <f t="shared" si="2"/>
        <v>#DIV/0!</v>
      </c>
      <c r="J773" t="str">
        <f t="shared" si="3"/>
        <v>#DIV/0!</v>
      </c>
    </row>
    <row r="774">
      <c r="H774" t="str">
        <f t="shared" si="1"/>
        <v>#DIV/0!</v>
      </c>
      <c r="I774" t="str">
        <f t="shared" si="2"/>
        <v>#DIV/0!</v>
      </c>
      <c r="J774" t="str">
        <f t="shared" si="3"/>
        <v>#DIV/0!</v>
      </c>
    </row>
    <row r="775">
      <c r="H775" t="str">
        <f t="shared" si="1"/>
        <v>#DIV/0!</v>
      </c>
      <c r="I775" t="str">
        <f t="shared" si="2"/>
        <v>#DIV/0!</v>
      </c>
      <c r="J775" t="str">
        <f t="shared" si="3"/>
        <v>#DIV/0!</v>
      </c>
    </row>
    <row r="776">
      <c r="H776" t="str">
        <f t="shared" si="1"/>
        <v>#DIV/0!</v>
      </c>
      <c r="I776" t="str">
        <f t="shared" si="2"/>
        <v>#DIV/0!</v>
      </c>
      <c r="J776" t="str">
        <f t="shared" si="3"/>
        <v>#DIV/0!</v>
      </c>
    </row>
    <row r="777">
      <c r="H777" t="str">
        <f t="shared" si="1"/>
        <v>#DIV/0!</v>
      </c>
      <c r="I777" t="str">
        <f t="shared" si="2"/>
        <v>#DIV/0!</v>
      </c>
      <c r="J777" t="str">
        <f t="shared" si="3"/>
        <v>#DIV/0!</v>
      </c>
    </row>
    <row r="778">
      <c r="H778" t="str">
        <f t="shared" si="1"/>
        <v>#DIV/0!</v>
      </c>
      <c r="I778" t="str">
        <f t="shared" si="2"/>
        <v>#DIV/0!</v>
      </c>
      <c r="J778" t="str">
        <f t="shared" si="3"/>
        <v>#DIV/0!</v>
      </c>
    </row>
    <row r="779">
      <c r="H779" t="str">
        <f t="shared" si="1"/>
        <v>#DIV/0!</v>
      </c>
      <c r="I779" t="str">
        <f t="shared" si="2"/>
        <v>#DIV/0!</v>
      </c>
      <c r="J779" t="str">
        <f t="shared" si="3"/>
        <v>#DIV/0!</v>
      </c>
    </row>
    <row r="780">
      <c r="H780" t="str">
        <f t="shared" si="1"/>
        <v>#DIV/0!</v>
      </c>
      <c r="I780" t="str">
        <f t="shared" si="2"/>
        <v>#DIV/0!</v>
      </c>
      <c r="J780" t="str">
        <f t="shared" si="3"/>
        <v>#DIV/0!</v>
      </c>
    </row>
    <row r="781">
      <c r="H781" t="str">
        <f t="shared" si="1"/>
        <v>#DIV/0!</v>
      </c>
      <c r="I781" t="str">
        <f t="shared" si="2"/>
        <v>#DIV/0!</v>
      </c>
      <c r="J781" t="str">
        <f t="shared" si="3"/>
        <v>#DIV/0!</v>
      </c>
    </row>
    <row r="782">
      <c r="H782" t="str">
        <f t="shared" si="1"/>
        <v>#DIV/0!</v>
      </c>
      <c r="I782" t="str">
        <f t="shared" si="2"/>
        <v>#DIV/0!</v>
      </c>
      <c r="J782" t="str">
        <f t="shared" si="3"/>
        <v>#DIV/0!</v>
      </c>
    </row>
    <row r="783">
      <c r="H783" t="str">
        <f t="shared" si="1"/>
        <v>#DIV/0!</v>
      </c>
      <c r="I783" t="str">
        <f t="shared" si="2"/>
        <v>#DIV/0!</v>
      </c>
      <c r="J783" t="str">
        <f t="shared" si="3"/>
        <v>#DIV/0!</v>
      </c>
    </row>
    <row r="784">
      <c r="H784" t="str">
        <f t="shared" si="1"/>
        <v>#DIV/0!</v>
      </c>
      <c r="I784" t="str">
        <f t="shared" si="2"/>
        <v>#DIV/0!</v>
      </c>
      <c r="J784" t="str">
        <f t="shared" si="3"/>
        <v>#DIV/0!</v>
      </c>
    </row>
    <row r="785">
      <c r="H785" t="str">
        <f t="shared" si="1"/>
        <v>#DIV/0!</v>
      </c>
      <c r="I785" t="str">
        <f t="shared" si="2"/>
        <v>#DIV/0!</v>
      </c>
      <c r="J785" t="str">
        <f t="shared" si="3"/>
        <v>#DIV/0!</v>
      </c>
    </row>
    <row r="786">
      <c r="H786" t="str">
        <f t="shared" si="1"/>
        <v>#DIV/0!</v>
      </c>
      <c r="I786" t="str">
        <f t="shared" si="2"/>
        <v>#DIV/0!</v>
      </c>
      <c r="J786" t="str">
        <f t="shared" si="3"/>
        <v>#DIV/0!</v>
      </c>
    </row>
    <row r="787">
      <c r="H787" t="str">
        <f t="shared" si="1"/>
        <v>#DIV/0!</v>
      </c>
      <c r="I787" t="str">
        <f t="shared" si="2"/>
        <v>#DIV/0!</v>
      </c>
      <c r="J787" t="str">
        <f t="shared" si="3"/>
        <v>#DIV/0!</v>
      </c>
    </row>
    <row r="788">
      <c r="H788" t="str">
        <f t="shared" si="1"/>
        <v>#DIV/0!</v>
      </c>
      <c r="I788" t="str">
        <f t="shared" si="2"/>
        <v>#DIV/0!</v>
      </c>
      <c r="J788" t="str">
        <f t="shared" si="3"/>
        <v>#DIV/0!</v>
      </c>
    </row>
    <row r="789">
      <c r="H789" t="str">
        <f t="shared" si="1"/>
        <v>#DIV/0!</v>
      </c>
      <c r="I789" t="str">
        <f t="shared" si="2"/>
        <v>#DIV/0!</v>
      </c>
      <c r="J789" t="str">
        <f t="shared" si="3"/>
        <v>#DIV/0!</v>
      </c>
    </row>
    <row r="790">
      <c r="H790" t="str">
        <f t="shared" si="1"/>
        <v>#DIV/0!</v>
      </c>
      <c r="I790" t="str">
        <f t="shared" si="2"/>
        <v>#DIV/0!</v>
      </c>
      <c r="J790" t="str">
        <f t="shared" si="3"/>
        <v>#DIV/0!</v>
      </c>
    </row>
    <row r="791">
      <c r="H791" t="str">
        <f t="shared" si="1"/>
        <v>#DIV/0!</v>
      </c>
      <c r="I791" t="str">
        <f t="shared" si="2"/>
        <v>#DIV/0!</v>
      </c>
      <c r="J791" t="str">
        <f t="shared" si="3"/>
        <v>#DIV/0!</v>
      </c>
    </row>
    <row r="792">
      <c r="H792" t="str">
        <f t="shared" si="1"/>
        <v>#DIV/0!</v>
      </c>
      <c r="I792" t="str">
        <f t="shared" si="2"/>
        <v>#DIV/0!</v>
      </c>
      <c r="J792" t="str">
        <f t="shared" si="3"/>
        <v>#DIV/0!</v>
      </c>
    </row>
    <row r="793">
      <c r="H793" t="str">
        <f t="shared" si="1"/>
        <v>#DIV/0!</v>
      </c>
      <c r="I793" t="str">
        <f t="shared" si="2"/>
        <v>#DIV/0!</v>
      </c>
      <c r="J793" t="str">
        <f t="shared" si="3"/>
        <v>#DIV/0!</v>
      </c>
    </row>
    <row r="794">
      <c r="H794" t="str">
        <f t="shared" si="1"/>
        <v>#DIV/0!</v>
      </c>
      <c r="I794" t="str">
        <f t="shared" si="2"/>
        <v>#DIV/0!</v>
      </c>
      <c r="J794" t="str">
        <f t="shared" si="3"/>
        <v>#DIV/0!</v>
      </c>
    </row>
    <row r="795">
      <c r="H795" t="str">
        <f t="shared" si="1"/>
        <v>#DIV/0!</v>
      </c>
      <c r="I795" t="str">
        <f t="shared" si="2"/>
        <v>#DIV/0!</v>
      </c>
      <c r="J795" t="str">
        <f t="shared" si="3"/>
        <v>#DIV/0!</v>
      </c>
    </row>
    <row r="796">
      <c r="H796" t="str">
        <f t="shared" si="1"/>
        <v>#DIV/0!</v>
      </c>
      <c r="I796" t="str">
        <f t="shared" si="2"/>
        <v>#DIV/0!</v>
      </c>
      <c r="J796" t="str">
        <f t="shared" si="3"/>
        <v>#DIV/0!</v>
      </c>
    </row>
    <row r="797">
      <c r="H797" t="str">
        <f t="shared" si="1"/>
        <v>#DIV/0!</v>
      </c>
      <c r="I797" t="str">
        <f t="shared" si="2"/>
        <v>#DIV/0!</v>
      </c>
      <c r="J797" t="str">
        <f t="shared" si="3"/>
        <v>#DIV/0!</v>
      </c>
    </row>
    <row r="798">
      <c r="H798" t="str">
        <f t="shared" si="1"/>
        <v>#DIV/0!</v>
      </c>
      <c r="I798" t="str">
        <f t="shared" si="2"/>
        <v>#DIV/0!</v>
      </c>
      <c r="J798" t="str">
        <f t="shared" si="3"/>
        <v>#DIV/0!</v>
      </c>
    </row>
    <row r="799">
      <c r="H799" t="str">
        <f t="shared" si="1"/>
        <v>#DIV/0!</v>
      </c>
      <c r="I799" t="str">
        <f t="shared" si="2"/>
        <v>#DIV/0!</v>
      </c>
      <c r="J799" t="str">
        <f t="shared" si="3"/>
        <v>#DIV/0!</v>
      </c>
    </row>
    <row r="800">
      <c r="H800" t="str">
        <f t="shared" si="1"/>
        <v>#DIV/0!</v>
      </c>
      <c r="I800" t="str">
        <f t="shared" si="2"/>
        <v>#DIV/0!</v>
      </c>
      <c r="J800" t="str">
        <f t="shared" si="3"/>
        <v>#DIV/0!</v>
      </c>
    </row>
    <row r="801">
      <c r="H801" t="str">
        <f t="shared" si="1"/>
        <v>#DIV/0!</v>
      </c>
      <c r="I801" t="str">
        <f t="shared" si="2"/>
        <v>#DIV/0!</v>
      </c>
      <c r="J801" t="str">
        <f t="shared" si="3"/>
        <v>#DIV/0!</v>
      </c>
    </row>
    <row r="802">
      <c r="H802" t="str">
        <f t="shared" si="1"/>
        <v>#DIV/0!</v>
      </c>
      <c r="I802" t="str">
        <f t="shared" si="2"/>
        <v>#DIV/0!</v>
      </c>
      <c r="J802" t="str">
        <f t="shared" si="3"/>
        <v>#DIV/0!</v>
      </c>
    </row>
    <row r="803">
      <c r="H803" t="str">
        <f t="shared" si="1"/>
        <v>#DIV/0!</v>
      </c>
      <c r="I803" t="str">
        <f t="shared" si="2"/>
        <v>#DIV/0!</v>
      </c>
      <c r="J803" t="str">
        <f t="shared" si="3"/>
        <v>#DIV/0!</v>
      </c>
    </row>
    <row r="804">
      <c r="H804" t="str">
        <f t="shared" si="1"/>
        <v>#DIV/0!</v>
      </c>
      <c r="I804" t="str">
        <f t="shared" si="2"/>
        <v>#DIV/0!</v>
      </c>
      <c r="J804" t="str">
        <f t="shared" si="3"/>
        <v>#DIV/0!</v>
      </c>
    </row>
    <row r="805">
      <c r="H805" t="str">
        <f t="shared" si="1"/>
        <v>#DIV/0!</v>
      </c>
      <c r="I805" t="str">
        <f t="shared" si="2"/>
        <v>#DIV/0!</v>
      </c>
      <c r="J805" t="str">
        <f t="shared" si="3"/>
        <v>#DIV/0!</v>
      </c>
    </row>
    <row r="806">
      <c r="H806" t="str">
        <f t="shared" si="1"/>
        <v>#DIV/0!</v>
      </c>
      <c r="I806" t="str">
        <f t="shared" si="2"/>
        <v>#DIV/0!</v>
      </c>
      <c r="J806" t="str">
        <f t="shared" si="3"/>
        <v>#DIV/0!</v>
      </c>
    </row>
    <row r="807">
      <c r="H807" t="str">
        <f t="shared" si="1"/>
        <v>#DIV/0!</v>
      </c>
      <c r="I807" t="str">
        <f t="shared" si="2"/>
        <v>#DIV/0!</v>
      </c>
      <c r="J807" t="str">
        <f t="shared" si="3"/>
        <v>#DIV/0!</v>
      </c>
    </row>
    <row r="808">
      <c r="H808" t="str">
        <f t="shared" si="1"/>
        <v>#DIV/0!</v>
      </c>
      <c r="I808" t="str">
        <f t="shared" si="2"/>
        <v>#DIV/0!</v>
      </c>
      <c r="J808" t="str">
        <f t="shared" si="3"/>
        <v>#DIV/0!</v>
      </c>
    </row>
    <row r="809">
      <c r="H809" t="str">
        <f t="shared" si="1"/>
        <v>#DIV/0!</v>
      </c>
      <c r="I809" t="str">
        <f t="shared" si="2"/>
        <v>#DIV/0!</v>
      </c>
      <c r="J809" t="str">
        <f t="shared" si="3"/>
        <v>#DIV/0!</v>
      </c>
    </row>
    <row r="810">
      <c r="H810" t="str">
        <f t="shared" si="1"/>
        <v>#DIV/0!</v>
      </c>
      <c r="I810" t="str">
        <f t="shared" si="2"/>
        <v>#DIV/0!</v>
      </c>
      <c r="J810" t="str">
        <f t="shared" si="3"/>
        <v>#DIV/0!</v>
      </c>
    </row>
    <row r="811">
      <c r="H811" t="str">
        <f t="shared" si="1"/>
        <v>#DIV/0!</v>
      </c>
      <c r="I811" t="str">
        <f t="shared" si="2"/>
        <v>#DIV/0!</v>
      </c>
      <c r="J811" t="str">
        <f t="shared" si="3"/>
        <v>#DIV/0!</v>
      </c>
    </row>
    <row r="812">
      <c r="H812" t="str">
        <f t="shared" si="1"/>
        <v>#DIV/0!</v>
      </c>
      <c r="I812" t="str">
        <f t="shared" si="2"/>
        <v>#DIV/0!</v>
      </c>
      <c r="J812" t="str">
        <f t="shared" si="3"/>
        <v>#DIV/0!</v>
      </c>
    </row>
    <row r="813">
      <c r="H813" t="str">
        <f t="shared" si="1"/>
        <v>#DIV/0!</v>
      </c>
      <c r="I813" t="str">
        <f t="shared" si="2"/>
        <v>#DIV/0!</v>
      </c>
      <c r="J813" t="str">
        <f t="shared" si="3"/>
        <v>#DIV/0!</v>
      </c>
    </row>
    <row r="814">
      <c r="H814" t="str">
        <f t="shared" si="1"/>
        <v>#DIV/0!</v>
      </c>
      <c r="I814" t="str">
        <f t="shared" si="2"/>
        <v>#DIV/0!</v>
      </c>
      <c r="J814" t="str">
        <f t="shared" si="3"/>
        <v>#DIV/0!</v>
      </c>
    </row>
    <row r="815">
      <c r="H815" t="str">
        <f t="shared" si="1"/>
        <v>#DIV/0!</v>
      </c>
      <c r="I815" t="str">
        <f t="shared" si="2"/>
        <v>#DIV/0!</v>
      </c>
      <c r="J815" t="str">
        <f t="shared" si="3"/>
        <v>#DIV/0!</v>
      </c>
    </row>
    <row r="816">
      <c r="H816" t="str">
        <f t="shared" si="1"/>
        <v>#DIV/0!</v>
      </c>
      <c r="I816" t="str">
        <f t="shared" si="2"/>
        <v>#DIV/0!</v>
      </c>
      <c r="J816" t="str">
        <f t="shared" si="3"/>
        <v>#DIV/0!</v>
      </c>
    </row>
    <row r="817">
      <c r="H817" t="str">
        <f t="shared" si="1"/>
        <v>#DIV/0!</v>
      </c>
      <c r="I817" t="str">
        <f t="shared" si="2"/>
        <v>#DIV/0!</v>
      </c>
      <c r="J817" t="str">
        <f t="shared" si="3"/>
        <v>#DIV/0!</v>
      </c>
    </row>
    <row r="818">
      <c r="H818" t="str">
        <f t="shared" si="1"/>
        <v>#DIV/0!</v>
      </c>
      <c r="I818" t="str">
        <f t="shared" si="2"/>
        <v>#DIV/0!</v>
      </c>
      <c r="J818" t="str">
        <f t="shared" si="3"/>
        <v>#DIV/0!</v>
      </c>
    </row>
    <row r="819">
      <c r="H819" t="str">
        <f t="shared" si="1"/>
        <v>#DIV/0!</v>
      </c>
      <c r="I819" t="str">
        <f t="shared" si="2"/>
        <v>#DIV/0!</v>
      </c>
      <c r="J819" t="str">
        <f t="shared" si="3"/>
        <v>#DIV/0!</v>
      </c>
    </row>
    <row r="820">
      <c r="H820" t="str">
        <f t="shared" si="1"/>
        <v>#DIV/0!</v>
      </c>
      <c r="I820" t="str">
        <f t="shared" si="2"/>
        <v>#DIV/0!</v>
      </c>
      <c r="J820" t="str">
        <f t="shared" si="3"/>
        <v>#DIV/0!</v>
      </c>
    </row>
    <row r="821">
      <c r="H821" t="str">
        <f t="shared" si="1"/>
        <v>#DIV/0!</v>
      </c>
      <c r="I821" t="str">
        <f t="shared" si="2"/>
        <v>#DIV/0!</v>
      </c>
      <c r="J821" t="str">
        <f t="shared" si="3"/>
        <v>#DIV/0!</v>
      </c>
    </row>
    <row r="822">
      <c r="H822" t="str">
        <f t="shared" si="1"/>
        <v>#DIV/0!</v>
      </c>
      <c r="I822" t="str">
        <f t="shared" si="2"/>
        <v>#DIV/0!</v>
      </c>
      <c r="J822" t="str">
        <f t="shared" si="3"/>
        <v>#DIV/0!</v>
      </c>
    </row>
    <row r="823">
      <c r="H823" t="str">
        <f t="shared" si="1"/>
        <v>#DIV/0!</v>
      </c>
      <c r="I823" t="str">
        <f t="shared" si="2"/>
        <v>#DIV/0!</v>
      </c>
      <c r="J823" t="str">
        <f t="shared" si="3"/>
        <v>#DIV/0!</v>
      </c>
    </row>
    <row r="824">
      <c r="H824" t="str">
        <f t="shared" si="1"/>
        <v>#DIV/0!</v>
      </c>
      <c r="I824" t="str">
        <f t="shared" si="2"/>
        <v>#DIV/0!</v>
      </c>
      <c r="J824" t="str">
        <f t="shared" si="3"/>
        <v>#DIV/0!</v>
      </c>
    </row>
    <row r="825">
      <c r="H825" t="str">
        <f t="shared" si="1"/>
        <v>#DIV/0!</v>
      </c>
      <c r="I825" t="str">
        <f t="shared" si="2"/>
        <v>#DIV/0!</v>
      </c>
      <c r="J825" t="str">
        <f t="shared" si="3"/>
        <v>#DIV/0!</v>
      </c>
    </row>
    <row r="826">
      <c r="H826" t="str">
        <f t="shared" si="1"/>
        <v>#DIV/0!</v>
      </c>
      <c r="I826" t="str">
        <f t="shared" si="2"/>
        <v>#DIV/0!</v>
      </c>
      <c r="J826" t="str">
        <f t="shared" si="3"/>
        <v>#DIV/0!</v>
      </c>
    </row>
    <row r="827">
      <c r="H827" t="str">
        <f t="shared" si="1"/>
        <v>#DIV/0!</v>
      </c>
      <c r="I827" t="str">
        <f t="shared" si="2"/>
        <v>#DIV/0!</v>
      </c>
      <c r="J827" t="str">
        <f t="shared" si="3"/>
        <v>#DIV/0!</v>
      </c>
    </row>
    <row r="828">
      <c r="H828" t="str">
        <f t="shared" si="1"/>
        <v>#DIV/0!</v>
      </c>
      <c r="I828" t="str">
        <f t="shared" si="2"/>
        <v>#DIV/0!</v>
      </c>
      <c r="J828" t="str">
        <f t="shared" si="3"/>
        <v>#DIV/0!</v>
      </c>
    </row>
    <row r="829">
      <c r="H829" t="str">
        <f t="shared" si="1"/>
        <v>#DIV/0!</v>
      </c>
      <c r="I829" t="str">
        <f t="shared" si="2"/>
        <v>#DIV/0!</v>
      </c>
      <c r="J829" t="str">
        <f t="shared" si="3"/>
        <v>#DIV/0!</v>
      </c>
    </row>
    <row r="830">
      <c r="H830" t="str">
        <f t="shared" si="1"/>
        <v>#DIV/0!</v>
      </c>
      <c r="I830" t="str">
        <f t="shared" si="2"/>
        <v>#DIV/0!</v>
      </c>
      <c r="J830" t="str">
        <f t="shared" si="3"/>
        <v>#DIV/0!</v>
      </c>
    </row>
    <row r="831">
      <c r="H831" t="str">
        <f t="shared" si="1"/>
        <v>#DIV/0!</v>
      </c>
      <c r="I831" t="str">
        <f t="shared" si="2"/>
        <v>#DIV/0!</v>
      </c>
      <c r="J831" t="str">
        <f t="shared" si="3"/>
        <v>#DIV/0!</v>
      </c>
    </row>
    <row r="832">
      <c r="H832" t="str">
        <f t="shared" si="1"/>
        <v>#DIV/0!</v>
      </c>
      <c r="I832" t="str">
        <f t="shared" si="2"/>
        <v>#DIV/0!</v>
      </c>
      <c r="J832" t="str">
        <f t="shared" si="3"/>
        <v>#DIV/0!</v>
      </c>
    </row>
    <row r="833">
      <c r="H833" t="str">
        <f t="shared" si="1"/>
        <v>#DIV/0!</v>
      </c>
      <c r="I833" t="str">
        <f t="shared" si="2"/>
        <v>#DIV/0!</v>
      </c>
      <c r="J833" t="str">
        <f t="shared" si="3"/>
        <v>#DIV/0!</v>
      </c>
    </row>
    <row r="834">
      <c r="H834" t="str">
        <f t="shared" si="1"/>
        <v>#DIV/0!</v>
      </c>
      <c r="I834" t="str">
        <f t="shared" si="2"/>
        <v>#DIV/0!</v>
      </c>
      <c r="J834" t="str">
        <f t="shared" si="3"/>
        <v>#DIV/0!</v>
      </c>
    </row>
    <row r="835">
      <c r="H835" t="str">
        <f t="shared" si="1"/>
        <v>#DIV/0!</v>
      </c>
      <c r="I835" t="str">
        <f t="shared" si="2"/>
        <v>#DIV/0!</v>
      </c>
      <c r="J835" t="str">
        <f t="shared" si="3"/>
        <v>#DIV/0!</v>
      </c>
    </row>
    <row r="836">
      <c r="H836" t="str">
        <f t="shared" si="1"/>
        <v>#DIV/0!</v>
      </c>
      <c r="I836" t="str">
        <f t="shared" si="2"/>
        <v>#DIV/0!</v>
      </c>
      <c r="J836" t="str">
        <f t="shared" si="3"/>
        <v>#DIV/0!</v>
      </c>
    </row>
    <row r="837">
      <c r="H837" t="str">
        <f t="shared" si="1"/>
        <v>#DIV/0!</v>
      </c>
      <c r="I837" t="str">
        <f t="shared" si="2"/>
        <v>#DIV/0!</v>
      </c>
      <c r="J837" t="str">
        <f t="shared" si="3"/>
        <v>#DIV/0!</v>
      </c>
    </row>
    <row r="838">
      <c r="H838" t="str">
        <f t="shared" si="1"/>
        <v>#DIV/0!</v>
      </c>
      <c r="I838" t="str">
        <f t="shared" si="2"/>
        <v>#DIV/0!</v>
      </c>
      <c r="J838" t="str">
        <f t="shared" si="3"/>
        <v>#DIV/0!</v>
      </c>
    </row>
    <row r="839">
      <c r="H839" t="str">
        <f t="shared" si="1"/>
        <v>#DIV/0!</v>
      </c>
      <c r="I839" t="str">
        <f t="shared" si="2"/>
        <v>#DIV/0!</v>
      </c>
      <c r="J839" t="str">
        <f t="shared" si="3"/>
        <v>#DIV/0!</v>
      </c>
    </row>
    <row r="840">
      <c r="H840" t="str">
        <f t="shared" si="1"/>
        <v>#DIV/0!</v>
      </c>
      <c r="I840" t="str">
        <f t="shared" si="2"/>
        <v>#DIV/0!</v>
      </c>
      <c r="J840" t="str">
        <f t="shared" si="3"/>
        <v>#DIV/0!</v>
      </c>
    </row>
    <row r="841">
      <c r="H841" t="str">
        <f t="shared" si="1"/>
        <v>#DIV/0!</v>
      </c>
      <c r="I841" t="str">
        <f t="shared" si="2"/>
        <v>#DIV/0!</v>
      </c>
      <c r="J841" t="str">
        <f t="shared" si="3"/>
        <v>#DIV/0!</v>
      </c>
    </row>
    <row r="842">
      <c r="H842" t="str">
        <f t="shared" si="1"/>
        <v>#DIV/0!</v>
      </c>
      <c r="I842" t="str">
        <f t="shared" si="2"/>
        <v>#DIV/0!</v>
      </c>
      <c r="J842" t="str">
        <f t="shared" si="3"/>
        <v>#DIV/0!</v>
      </c>
    </row>
    <row r="843">
      <c r="H843" t="str">
        <f t="shared" si="1"/>
        <v>#DIV/0!</v>
      </c>
      <c r="I843" t="str">
        <f t="shared" si="2"/>
        <v>#DIV/0!</v>
      </c>
      <c r="J843" t="str">
        <f t="shared" si="3"/>
        <v>#DIV/0!</v>
      </c>
    </row>
    <row r="844">
      <c r="H844" t="str">
        <f t="shared" si="1"/>
        <v>#DIV/0!</v>
      </c>
      <c r="I844" t="str">
        <f t="shared" si="2"/>
        <v>#DIV/0!</v>
      </c>
      <c r="J844" t="str">
        <f t="shared" si="3"/>
        <v>#DIV/0!</v>
      </c>
    </row>
    <row r="845">
      <c r="H845" t="str">
        <f t="shared" si="1"/>
        <v>#DIV/0!</v>
      </c>
      <c r="I845" t="str">
        <f t="shared" si="2"/>
        <v>#DIV/0!</v>
      </c>
      <c r="J845" t="str">
        <f t="shared" si="3"/>
        <v>#DIV/0!</v>
      </c>
    </row>
    <row r="846">
      <c r="H846" t="str">
        <f t="shared" si="1"/>
        <v>#DIV/0!</v>
      </c>
      <c r="I846" t="str">
        <f t="shared" si="2"/>
        <v>#DIV/0!</v>
      </c>
      <c r="J846" t="str">
        <f t="shared" si="3"/>
        <v>#DIV/0!</v>
      </c>
    </row>
    <row r="847">
      <c r="H847" t="str">
        <f t="shared" si="1"/>
        <v>#DIV/0!</v>
      </c>
      <c r="I847" t="str">
        <f t="shared" si="2"/>
        <v>#DIV/0!</v>
      </c>
      <c r="J847" t="str">
        <f t="shared" si="3"/>
        <v>#DIV/0!</v>
      </c>
    </row>
    <row r="848">
      <c r="H848" t="str">
        <f t="shared" si="1"/>
        <v>#DIV/0!</v>
      </c>
      <c r="I848" t="str">
        <f t="shared" si="2"/>
        <v>#DIV/0!</v>
      </c>
      <c r="J848" t="str">
        <f t="shared" si="3"/>
        <v>#DIV/0!</v>
      </c>
    </row>
    <row r="849">
      <c r="H849" t="str">
        <f t="shared" si="1"/>
        <v>#DIV/0!</v>
      </c>
      <c r="I849" t="str">
        <f t="shared" si="2"/>
        <v>#DIV/0!</v>
      </c>
      <c r="J849" t="str">
        <f t="shared" si="3"/>
        <v>#DIV/0!</v>
      </c>
    </row>
    <row r="850">
      <c r="H850" t="str">
        <f t="shared" si="1"/>
        <v>#DIV/0!</v>
      </c>
      <c r="I850" t="str">
        <f t="shared" si="2"/>
        <v>#DIV/0!</v>
      </c>
      <c r="J850" t="str">
        <f t="shared" si="3"/>
        <v>#DIV/0!</v>
      </c>
    </row>
    <row r="851">
      <c r="H851" t="str">
        <f t="shared" si="1"/>
        <v>#DIV/0!</v>
      </c>
      <c r="I851" t="str">
        <f t="shared" si="2"/>
        <v>#DIV/0!</v>
      </c>
      <c r="J851" t="str">
        <f t="shared" si="3"/>
        <v>#DIV/0!</v>
      </c>
    </row>
    <row r="852">
      <c r="H852" t="str">
        <f t="shared" si="1"/>
        <v>#DIV/0!</v>
      </c>
      <c r="I852" t="str">
        <f t="shared" si="2"/>
        <v>#DIV/0!</v>
      </c>
      <c r="J852" t="str">
        <f t="shared" si="3"/>
        <v>#DIV/0!</v>
      </c>
    </row>
    <row r="853">
      <c r="H853" t="str">
        <f t="shared" si="1"/>
        <v>#DIV/0!</v>
      </c>
      <c r="I853" t="str">
        <f t="shared" si="2"/>
        <v>#DIV/0!</v>
      </c>
      <c r="J853" t="str">
        <f t="shared" si="3"/>
        <v>#DIV/0!</v>
      </c>
    </row>
    <row r="854">
      <c r="H854" t="str">
        <f t="shared" si="1"/>
        <v>#DIV/0!</v>
      </c>
      <c r="I854" t="str">
        <f t="shared" si="2"/>
        <v>#DIV/0!</v>
      </c>
      <c r="J854" t="str">
        <f t="shared" si="3"/>
        <v>#DIV/0!</v>
      </c>
    </row>
    <row r="855">
      <c r="H855" t="str">
        <f t="shared" si="1"/>
        <v>#DIV/0!</v>
      </c>
      <c r="I855" t="str">
        <f t="shared" si="2"/>
        <v>#DIV/0!</v>
      </c>
      <c r="J855" t="str">
        <f t="shared" si="3"/>
        <v>#DIV/0!</v>
      </c>
    </row>
    <row r="856">
      <c r="H856" t="str">
        <f t="shared" si="1"/>
        <v>#DIV/0!</v>
      </c>
      <c r="I856" t="str">
        <f t="shared" si="2"/>
        <v>#DIV/0!</v>
      </c>
      <c r="J856" t="str">
        <f t="shared" si="3"/>
        <v>#DIV/0!</v>
      </c>
    </row>
    <row r="857">
      <c r="H857" t="str">
        <f t="shared" si="1"/>
        <v>#DIV/0!</v>
      </c>
      <c r="I857" t="str">
        <f t="shared" si="2"/>
        <v>#DIV/0!</v>
      </c>
      <c r="J857" t="str">
        <f t="shared" si="3"/>
        <v>#DIV/0!</v>
      </c>
    </row>
    <row r="858">
      <c r="H858" t="str">
        <f t="shared" si="1"/>
        <v>#DIV/0!</v>
      </c>
      <c r="I858" t="str">
        <f t="shared" si="2"/>
        <v>#DIV/0!</v>
      </c>
      <c r="J858" t="str">
        <f t="shared" si="3"/>
        <v>#DIV/0!</v>
      </c>
    </row>
    <row r="859">
      <c r="H859" t="str">
        <f t="shared" si="1"/>
        <v>#DIV/0!</v>
      </c>
      <c r="I859" t="str">
        <f t="shared" si="2"/>
        <v>#DIV/0!</v>
      </c>
      <c r="J859" t="str">
        <f t="shared" si="3"/>
        <v>#DIV/0!</v>
      </c>
    </row>
    <row r="860">
      <c r="H860" t="str">
        <f t="shared" si="1"/>
        <v>#DIV/0!</v>
      </c>
      <c r="I860" t="str">
        <f t="shared" si="2"/>
        <v>#DIV/0!</v>
      </c>
      <c r="J860" t="str">
        <f t="shared" si="3"/>
        <v>#DIV/0!</v>
      </c>
    </row>
    <row r="861">
      <c r="H861" t="str">
        <f t="shared" si="1"/>
        <v>#DIV/0!</v>
      </c>
      <c r="I861" t="str">
        <f t="shared" si="2"/>
        <v>#DIV/0!</v>
      </c>
      <c r="J861" t="str">
        <f t="shared" si="3"/>
        <v>#DIV/0!</v>
      </c>
    </row>
    <row r="862">
      <c r="H862" t="str">
        <f t="shared" si="1"/>
        <v>#DIV/0!</v>
      </c>
      <c r="I862" t="str">
        <f t="shared" si="2"/>
        <v>#DIV/0!</v>
      </c>
      <c r="J862" t="str">
        <f t="shared" si="3"/>
        <v>#DIV/0!</v>
      </c>
    </row>
    <row r="863">
      <c r="H863" t="str">
        <f t="shared" si="1"/>
        <v>#DIV/0!</v>
      </c>
      <c r="I863" t="str">
        <f t="shared" si="2"/>
        <v>#DIV/0!</v>
      </c>
      <c r="J863" t="str">
        <f t="shared" si="3"/>
        <v>#DIV/0!</v>
      </c>
    </row>
    <row r="864">
      <c r="H864" t="str">
        <f t="shared" si="1"/>
        <v>#DIV/0!</v>
      </c>
      <c r="I864" t="str">
        <f t="shared" si="2"/>
        <v>#DIV/0!</v>
      </c>
      <c r="J864" t="str">
        <f t="shared" si="3"/>
        <v>#DIV/0!</v>
      </c>
    </row>
    <row r="865">
      <c r="H865" t="str">
        <f t="shared" si="1"/>
        <v>#DIV/0!</v>
      </c>
      <c r="I865" t="str">
        <f t="shared" si="2"/>
        <v>#DIV/0!</v>
      </c>
      <c r="J865" t="str">
        <f t="shared" si="3"/>
        <v>#DIV/0!</v>
      </c>
    </row>
    <row r="866">
      <c r="H866" t="str">
        <f t="shared" si="1"/>
        <v>#DIV/0!</v>
      </c>
      <c r="I866" t="str">
        <f t="shared" si="2"/>
        <v>#DIV/0!</v>
      </c>
      <c r="J866" t="str">
        <f t="shared" si="3"/>
        <v>#DIV/0!</v>
      </c>
    </row>
    <row r="867">
      <c r="H867" t="str">
        <f t="shared" si="1"/>
        <v>#DIV/0!</v>
      </c>
      <c r="I867" t="str">
        <f t="shared" si="2"/>
        <v>#DIV/0!</v>
      </c>
      <c r="J867" t="str">
        <f t="shared" si="3"/>
        <v>#DIV/0!</v>
      </c>
    </row>
    <row r="868">
      <c r="H868" t="str">
        <f t="shared" si="1"/>
        <v>#DIV/0!</v>
      </c>
      <c r="I868" t="str">
        <f t="shared" si="2"/>
        <v>#DIV/0!</v>
      </c>
      <c r="J868" t="str">
        <f t="shared" si="3"/>
        <v>#DIV/0!</v>
      </c>
    </row>
    <row r="869">
      <c r="H869" t="str">
        <f t="shared" si="1"/>
        <v>#DIV/0!</v>
      </c>
      <c r="I869" t="str">
        <f t="shared" si="2"/>
        <v>#DIV/0!</v>
      </c>
      <c r="J869" t="str">
        <f t="shared" si="3"/>
        <v>#DIV/0!</v>
      </c>
    </row>
    <row r="870">
      <c r="H870" t="str">
        <f t="shared" si="1"/>
        <v>#DIV/0!</v>
      </c>
      <c r="I870" t="str">
        <f t="shared" si="2"/>
        <v>#DIV/0!</v>
      </c>
      <c r="J870" t="str">
        <f t="shared" si="3"/>
        <v>#DIV/0!</v>
      </c>
    </row>
    <row r="871">
      <c r="H871" t="str">
        <f t="shared" si="1"/>
        <v>#DIV/0!</v>
      </c>
      <c r="I871" t="str">
        <f t="shared" si="2"/>
        <v>#DIV/0!</v>
      </c>
      <c r="J871" t="str">
        <f t="shared" si="3"/>
        <v>#DIV/0!</v>
      </c>
    </row>
    <row r="872">
      <c r="H872" t="str">
        <f t="shared" si="1"/>
        <v>#DIV/0!</v>
      </c>
      <c r="I872" t="str">
        <f t="shared" si="2"/>
        <v>#DIV/0!</v>
      </c>
      <c r="J872" t="str">
        <f t="shared" si="3"/>
        <v>#DIV/0!</v>
      </c>
    </row>
    <row r="873">
      <c r="H873" t="str">
        <f t="shared" si="1"/>
        <v>#DIV/0!</v>
      </c>
      <c r="I873" t="str">
        <f t="shared" si="2"/>
        <v>#DIV/0!</v>
      </c>
      <c r="J873" t="str">
        <f t="shared" si="3"/>
        <v>#DIV/0!</v>
      </c>
    </row>
    <row r="874">
      <c r="H874" t="str">
        <f t="shared" si="1"/>
        <v>#DIV/0!</v>
      </c>
      <c r="I874" t="str">
        <f t="shared" si="2"/>
        <v>#DIV/0!</v>
      </c>
      <c r="J874" t="str">
        <f t="shared" si="3"/>
        <v>#DIV/0!</v>
      </c>
    </row>
    <row r="875">
      <c r="H875" t="str">
        <f t="shared" si="1"/>
        <v>#DIV/0!</v>
      </c>
      <c r="I875" t="str">
        <f t="shared" si="2"/>
        <v>#DIV/0!</v>
      </c>
      <c r="J875" t="str">
        <f t="shared" si="3"/>
        <v>#DIV/0!</v>
      </c>
    </row>
    <row r="876">
      <c r="H876" t="str">
        <f t="shared" si="1"/>
        <v>#DIV/0!</v>
      </c>
      <c r="I876" t="str">
        <f t="shared" si="2"/>
        <v>#DIV/0!</v>
      </c>
      <c r="J876" t="str">
        <f t="shared" si="3"/>
        <v>#DIV/0!</v>
      </c>
    </row>
    <row r="877">
      <c r="H877" t="str">
        <f t="shared" si="1"/>
        <v>#DIV/0!</v>
      </c>
      <c r="I877" t="str">
        <f t="shared" si="2"/>
        <v>#DIV/0!</v>
      </c>
      <c r="J877" t="str">
        <f t="shared" si="3"/>
        <v>#DIV/0!</v>
      </c>
    </row>
    <row r="878">
      <c r="H878" t="str">
        <f t="shared" si="1"/>
        <v>#DIV/0!</v>
      </c>
      <c r="I878" t="str">
        <f t="shared" si="2"/>
        <v>#DIV/0!</v>
      </c>
      <c r="J878" t="str">
        <f t="shared" si="3"/>
        <v>#DIV/0!</v>
      </c>
    </row>
    <row r="879">
      <c r="H879" t="str">
        <f t="shared" si="1"/>
        <v>#DIV/0!</v>
      </c>
      <c r="I879" t="str">
        <f t="shared" si="2"/>
        <v>#DIV/0!</v>
      </c>
      <c r="J879" t="str">
        <f t="shared" si="3"/>
        <v>#DIV/0!</v>
      </c>
    </row>
    <row r="880">
      <c r="H880" t="str">
        <f t="shared" si="1"/>
        <v>#DIV/0!</v>
      </c>
      <c r="I880" t="str">
        <f t="shared" si="2"/>
        <v>#DIV/0!</v>
      </c>
      <c r="J880" t="str">
        <f t="shared" si="3"/>
        <v>#DIV/0!</v>
      </c>
    </row>
    <row r="881">
      <c r="H881" t="str">
        <f t="shared" si="1"/>
        <v>#DIV/0!</v>
      </c>
      <c r="I881" t="str">
        <f t="shared" si="2"/>
        <v>#DIV/0!</v>
      </c>
      <c r="J881" t="str">
        <f t="shared" si="3"/>
        <v>#DIV/0!</v>
      </c>
    </row>
    <row r="882">
      <c r="H882" t="str">
        <f t="shared" si="1"/>
        <v>#DIV/0!</v>
      </c>
      <c r="I882" t="str">
        <f t="shared" si="2"/>
        <v>#DIV/0!</v>
      </c>
      <c r="J882" t="str">
        <f t="shared" si="3"/>
        <v>#DIV/0!</v>
      </c>
    </row>
    <row r="883">
      <c r="H883" t="str">
        <f t="shared" si="1"/>
        <v>#DIV/0!</v>
      </c>
      <c r="I883" t="str">
        <f t="shared" si="2"/>
        <v>#DIV/0!</v>
      </c>
      <c r="J883" t="str">
        <f t="shared" si="3"/>
        <v>#DIV/0!</v>
      </c>
    </row>
    <row r="884">
      <c r="H884" t="str">
        <f t="shared" si="1"/>
        <v>#DIV/0!</v>
      </c>
      <c r="I884" t="str">
        <f t="shared" si="2"/>
        <v>#DIV/0!</v>
      </c>
      <c r="J884" t="str">
        <f t="shared" si="3"/>
        <v>#DIV/0!</v>
      </c>
    </row>
    <row r="885">
      <c r="H885" t="str">
        <f t="shared" si="1"/>
        <v>#DIV/0!</v>
      </c>
      <c r="I885" t="str">
        <f t="shared" si="2"/>
        <v>#DIV/0!</v>
      </c>
      <c r="J885" t="str">
        <f t="shared" si="3"/>
        <v>#DIV/0!</v>
      </c>
    </row>
    <row r="886">
      <c r="H886" t="str">
        <f t="shared" si="1"/>
        <v>#DIV/0!</v>
      </c>
      <c r="I886" t="str">
        <f t="shared" si="2"/>
        <v>#DIV/0!</v>
      </c>
      <c r="J886" t="str">
        <f t="shared" si="3"/>
        <v>#DIV/0!</v>
      </c>
    </row>
    <row r="887">
      <c r="H887" t="str">
        <f t="shared" si="1"/>
        <v>#DIV/0!</v>
      </c>
      <c r="I887" t="str">
        <f t="shared" si="2"/>
        <v>#DIV/0!</v>
      </c>
      <c r="J887" t="str">
        <f t="shared" si="3"/>
        <v>#DIV/0!</v>
      </c>
    </row>
    <row r="888">
      <c r="H888" t="str">
        <f t="shared" si="1"/>
        <v>#DIV/0!</v>
      </c>
      <c r="I888" t="str">
        <f t="shared" si="2"/>
        <v>#DIV/0!</v>
      </c>
      <c r="J888" t="str">
        <f t="shared" si="3"/>
        <v>#DIV/0!</v>
      </c>
    </row>
    <row r="889">
      <c r="H889" t="str">
        <f t="shared" si="1"/>
        <v>#DIV/0!</v>
      </c>
      <c r="I889" t="str">
        <f t="shared" si="2"/>
        <v>#DIV/0!</v>
      </c>
      <c r="J889" t="str">
        <f t="shared" si="3"/>
        <v>#DIV/0!</v>
      </c>
    </row>
    <row r="890">
      <c r="H890" t="str">
        <f t="shared" si="1"/>
        <v>#DIV/0!</v>
      </c>
      <c r="I890" t="str">
        <f t="shared" si="2"/>
        <v>#DIV/0!</v>
      </c>
      <c r="J890" t="str">
        <f t="shared" si="3"/>
        <v>#DIV/0!</v>
      </c>
    </row>
    <row r="891">
      <c r="H891" t="str">
        <f t="shared" si="1"/>
        <v>#DIV/0!</v>
      </c>
      <c r="I891" t="str">
        <f t="shared" si="2"/>
        <v>#DIV/0!</v>
      </c>
      <c r="J891" t="str">
        <f t="shared" si="3"/>
        <v>#DIV/0!</v>
      </c>
    </row>
    <row r="892">
      <c r="H892" t="str">
        <f t="shared" si="1"/>
        <v>#DIV/0!</v>
      </c>
      <c r="I892" t="str">
        <f t="shared" si="2"/>
        <v>#DIV/0!</v>
      </c>
      <c r="J892" t="str">
        <f t="shared" si="3"/>
        <v>#DIV/0!</v>
      </c>
    </row>
    <row r="893">
      <c r="H893" t="str">
        <f t="shared" si="1"/>
        <v>#DIV/0!</v>
      </c>
      <c r="I893" t="str">
        <f t="shared" si="2"/>
        <v>#DIV/0!</v>
      </c>
      <c r="J893" t="str">
        <f t="shared" si="3"/>
        <v>#DIV/0!</v>
      </c>
    </row>
    <row r="894">
      <c r="H894" t="str">
        <f t="shared" si="1"/>
        <v>#DIV/0!</v>
      </c>
      <c r="I894" t="str">
        <f t="shared" si="2"/>
        <v>#DIV/0!</v>
      </c>
      <c r="J894" t="str">
        <f t="shared" si="3"/>
        <v>#DIV/0!</v>
      </c>
    </row>
    <row r="895">
      <c r="H895" t="str">
        <f t="shared" si="1"/>
        <v>#DIV/0!</v>
      </c>
      <c r="I895" t="str">
        <f t="shared" si="2"/>
        <v>#DIV/0!</v>
      </c>
      <c r="J895" t="str">
        <f t="shared" si="3"/>
        <v>#DIV/0!</v>
      </c>
    </row>
    <row r="896">
      <c r="H896" t="str">
        <f t="shared" si="1"/>
        <v>#DIV/0!</v>
      </c>
      <c r="I896" t="str">
        <f t="shared" si="2"/>
        <v>#DIV/0!</v>
      </c>
      <c r="J896" t="str">
        <f t="shared" si="3"/>
        <v>#DIV/0!</v>
      </c>
    </row>
    <row r="897">
      <c r="H897" t="str">
        <f t="shared" si="1"/>
        <v>#DIV/0!</v>
      </c>
      <c r="I897" t="str">
        <f t="shared" si="2"/>
        <v>#DIV/0!</v>
      </c>
      <c r="J897" t="str">
        <f t="shared" si="3"/>
        <v>#DIV/0!</v>
      </c>
    </row>
    <row r="898">
      <c r="H898" t="str">
        <f t="shared" si="1"/>
        <v>#DIV/0!</v>
      </c>
      <c r="I898" t="str">
        <f t="shared" si="2"/>
        <v>#DIV/0!</v>
      </c>
      <c r="J898" t="str">
        <f t="shared" si="3"/>
        <v>#DIV/0!</v>
      </c>
    </row>
    <row r="899">
      <c r="H899" t="str">
        <f t="shared" si="1"/>
        <v>#DIV/0!</v>
      </c>
      <c r="I899" t="str">
        <f t="shared" si="2"/>
        <v>#DIV/0!</v>
      </c>
      <c r="J899" t="str">
        <f t="shared" si="3"/>
        <v>#DIV/0!</v>
      </c>
    </row>
    <row r="900">
      <c r="H900" t="str">
        <f t="shared" si="1"/>
        <v>#DIV/0!</v>
      </c>
      <c r="I900" t="str">
        <f t="shared" si="2"/>
        <v>#DIV/0!</v>
      </c>
      <c r="J900" t="str">
        <f t="shared" si="3"/>
        <v>#DIV/0!</v>
      </c>
    </row>
    <row r="901">
      <c r="H901" t="str">
        <f t="shared" si="1"/>
        <v>#DIV/0!</v>
      </c>
      <c r="I901" t="str">
        <f t="shared" si="2"/>
        <v>#DIV/0!</v>
      </c>
      <c r="J901" t="str">
        <f t="shared" si="3"/>
        <v>#DIV/0!</v>
      </c>
    </row>
    <row r="902">
      <c r="H902" t="str">
        <f t="shared" si="1"/>
        <v>#DIV/0!</v>
      </c>
      <c r="I902" t="str">
        <f t="shared" si="2"/>
        <v>#DIV/0!</v>
      </c>
      <c r="J902" t="str">
        <f t="shared" si="3"/>
        <v>#DIV/0!</v>
      </c>
    </row>
    <row r="903">
      <c r="H903" t="str">
        <f t="shared" si="1"/>
        <v>#DIV/0!</v>
      </c>
      <c r="I903" t="str">
        <f t="shared" si="2"/>
        <v>#DIV/0!</v>
      </c>
      <c r="J903" t="str">
        <f t="shared" si="3"/>
        <v>#DIV/0!</v>
      </c>
    </row>
    <row r="904">
      <c r="H904" t="str">
        <f t="shared" si="1"/>
        <v>#DIV/0!</v>
      </c>
      <c r="I904" t="str">
        <f t="shared" si="2"/>
        <v>#DIV/0!</v>
      </c>
      <c r="J904" t="str">
        <f t="shared" si="3"/>
        <v>#DIV/0!</v>
      </c>
    </row>
    <row r="905">
      <c r="H905" t="str">
        <f t="shared" si="1"/>
        <v>#DIV/0!</v>
      </c>
      <c r="I905" t="str">
        <f t="shared" si="2"/>
        <v>#DIV/0!</v>
      </c>
      <c r="J905" t="str">
        <f t="shared" si="3"/>
        <v>#DIV/0!</v>
      </c>
    </row>
    <row r="906">
      <c r="H906" t="str">
        <f t="shared" si="1"/>
        <v>#DIV/0!</v>
      </c>
      <c r="I906" t="str">
        <f t="shared" si="2"/>
        <v>#DIV/0!</v>
      </c>
      <c r="J906" t="str">
        <f t="shared" si="3"/>
        <v>#DIV/0!</v>
      </c>
    </row>
    <row r="907">
      <c r="H907" t="str">
        <f t="shared" si="1"/>
        <v>#DIV/0!</v>
      </c>
      <c r="I907" t="str">
        <f t="shared" si="2"/>
        <v>#DIV/0!</v>
      </c>
      <c r="J907" t="str">
        <f t="shared" si="3"/>
        <v>#DIV/0!</v>
      </c>
    </row>
    <row r="908">
      <c r="H908" t="str">
        <f t="shared" si="1"/>
        <v>#DIV/0!</v>
      </c>
      <c r="I908" t="str">
        <f t="shared" si="2"/>
        <v>#DIV/0!</v>
      </c>
      <c r="J908" t="str">
        <f t="shared" si="3"/>
        <v>#DIV/0!</v>
      </c>
    </row>
    <row r="909">
      <c r="H909" t="str">
        <f t="shared" si="1"/>
        <v>#DIV/0!</v>
      </c>
      <c r="I909" t="str">
        <f t="shared" si="2"/>
        <v>#DIV/0!</v>
      </c>
      <c r="J909" t="str">
        <f t="shared" si="3"/>
        <v>#DIV/0!</v>
      </c>
    </row>
    <row r="910">
      <c r="H910" t="str">
        <f t="shared" si="1"/>
        <v>#DIV/0!</v>
      </c>
      <c r="I910" t="str">
        <f t="shared" si="2"/>
        <v>#DIV/0!</v>
      </c>
      <c r="J910" t="str">
        <f t="shared" si="3"/>
        <v>#DIV/0!</v>
      </c>
    </row>
    <row r="911">
      <c r="H911" t="str">
        <f t="shared" si="1"/>
        <v>#DIV/0!</v>
      </c>
      <c r="I911" t="str">
        <f t="shared" si="2"/>
        <v>#DIV/0!</v>
      </c>
      <c r="J911" t="str">
        <f t="shared" si="3"/>
        <v>#DIV/0!</v>
      </c>
    </row>
    <row r="912">
      <c r="H912" t="str">
        <f t="shared" si="1"/>
        <v>#DIV/0!</v>
      </c>
      <c r="I912" t="str">
        <f t="shared" si="2"/>
        <v>#DIV/0!</v>
      </c>
      <c r="J912" t="str">
        <f t="shared" si="3"/>
        <v>#DIV/0!</v>
      </c>
    </row>
    <row r="913">
      <c r="H913" t="str">
        <f t="shared" si="1"/>
        <v>#DIV/0!</v>
      </c>
      <c r="I913" t="str">
        <f t="shared" si="2"/>
        <v>#DIV/0!</v>
      </c>
      <c r="J913" t="str">
        <f t="shared" si="3"/>
        <v>#DIV/0!</v>
      </c>
    </row>
    <row r="914">
      <c r="H914" t="str">
        <f t="shared" si="1"/>
        <v>#DIV/0!</v>
      </c>
      <c r="I914" t="str">
        <f t="shared" si="2"/>
        <v>#DIV/0!</v>
      </c>
      <c r="J914" t="str">
        <f t="shared" si="3"/>
        <v>#DIV/0!</v>
      </c>
    </row>
    <row r="915">
      <c r="H915" t="str">
        <f t="shared" si="1"/>
        <v>#DIV/0!</v>
      </c>
      <c r="I915" t="str">
        <f t="shared" si="2"/>
        <v>#DIV/0!</v>
      </c>
      <c r="J915" t="str">
        <f t="shared" si="3"/>
        <v>#DIV/0!</v>
      </c>
    </row>
    <row r="916">
      <c r="H916" t="str">
        <f t="shared" si="1"/>
        <v>#DIV/0!</v>
      </c>
      <c r="I916" t="str">
        <f t="shared" si="2"/>
        <v>#DIV/0!</v>
      </c>
      <c r="J916" t="str">
        <f t="shared" si="3"/>
        <v>#DIV/0!</v>
      </c>
    </row>
    <row r="917">
      <c r="H917" t="str">
        <f t="shared" si="1"/>
        <v>#DIV/0!</v>
      </c>
      <c r="I917" t="str">
        <f t="shared" si="2"/>
        <v>#DIV/0!</v>
      </c>
      <c r="J917" t="str">
        <f t="shared" si="3"/>
        <v>#DIV/0!</v>
      </c>
    </row>
    <row r="918">
      <c r="H918" t="str">
        <f t="shared" si="1"/>
        <v>#DIV/0!</v>
      </c>
      <c r="I918" t="str">
        <f t="shared" si="2"/>
        <v>#DIV/0!</v>
      </c>
      <c r="J918" t="str">
        <f t="shared" si="3"/>
        <v>#DIV/0!</v>
      </c>
    </row>
    <row r="919">
      <c r="H919" t="str">
        <f t="shared" si="1"/>
        <v>#DIV/0!</v>
      </c>
      <c r="I919" t="str">
        <f t="shared" si="2"/>
        <v>#DIV/0!</v>
      </c>
      <c r="J919" t="str">
        <f t="shared" si="3"/>
        <v>#DIV/0!</v>
      </c>
    </row>
    <row r="920">
      <c r="H920" t="str">
        <f t="shared" si="1"/>
        <v>#DIV/0!</v>
      </c>
      <c r="I920" t="str">
        <f t="shared" si="2"/>
        <v>#DIV/0!</v>
      </c>
      <c r="J920" t="str">
        <f t="shared" si="3"/>
        <v>#DIV/0!</v>
      </c>
    </row>
    <row r="921">
      <c r="H921" t="str">
        <f t="shared" si="1"/>
        <v>#DIV/0!</v>
      </c>
      <c r="I921" t="str">
        <f t="shared" si="2"/>
        <v>#DIV/0!</v>
      </c>
      <c r="J921" t="str">
        <f t="shared" si="3"/>
        <v>#DIV/0!</v>
      </c>
    </row>
    <row r="922">
      <c r="H922" t="str">
        <f t="shared" si="1"/>
        <v>#DIV/0!</v>
      </c>
      <c r="I922" t="str">
        <f t="shared" si="2"/>
        <v>#DIV/0!</v>
      </c>
      <c r="J922" t="str">
        <f t="shared" si="3"/>
        <v>#DIV/0!</v>
      </c>
    </row>
    <row r="923">
      <c r="H923" t="str">
        <f t="shared" si="1"/>
        <v>#DIV/0!</v>
      </c>
      <c r="I923" t="str">
        <f t="shared" si="2"/>
        <v>#DIV/0!</v>
      </c>
      <c r="J923" t="str">
        <f t="shared" si="3"/>
        <v>#DIV/0!</v>
      </c>
    </row>
    <row r="924">
      <c r="H924" t="str">
        <f t="shared" si="1"/>
        <v>#DIV/0!</v>
      </c>
      <c r="I924" t="str">
        <f t="shared" si="2"/>
        <v>#DIV/0!</v>
      </c>
      <c r="J924" t="str">
        <f t="shared" si="3"/>
        <v>#DIV/0!</v>
      </c>
    </row>
    <row r="925">
      <c r="H925" t="str">
        <f t="shared" si="1"/>
        <v>#DIV/0!</v>
      </c>
      <c r="I925" t="str">
        <f t="shared" si="2"/>
        <v>#DIV/0!</v>
      </c>
      <c r="J925" t="str">
        <f t="shared" si="3"/>
        <v>#DIV/0!</v>
      </c>
    </row>
    <row r="926">
      <c r="H926" t="str">
        <f t="shared" si="1"/>
        <v>#DIV/0!</v>
      </c>
      <c r="I926" t="str">
        <f t="shared" si="2"/>
        <v>#DIV/0!</v>
      </c>
      <c r="J926" t="str">
        <f t="shared" si="3"/>
        <v>#DIV/0!</v>
      </c>
    </row>
    <row r="927">
      <c r="H927" t="str">
        <f t="shared" si="1"/>
        <v>#DIV/0!</v>
      </c>
      <c r="I927" t="str">
        <f t="shared" si="2"/>
        <v>#DIV/0!</v>
      </c>
      <c r="J927" t="str">
        <f t="shared" si="3"/>
        <v>#DIV/0!</v>
      </c>
    </row>
    <row r="928">
      <c r="H928" t="str">
        <f t="shared" si="1"/>
        <v>#DIV/0!</v>
      </c>
      <c r="I928" t="str">
        <f t="shared" si="2"/>
        <v>#DIV/0!</v>
      </c>
      <c r="J928" t="str">
        <f t="shared" si="3"/>
        <v>#DIV/0!</v>
      </c>
    </row>
    <row r="929">
      <c r="H929" t="str">
        <f t="shared" si="1"/>
        <v>#DIV/0!</v>
      </c>
      <c r="I929" t="str">
        <f t="shared" si="2"/>
        <v>#DIV/0!</v>
      </c>
      <c r="J929" t="str">
        <f t="shared" si="3"/>
        <v>#DIV/0!</v>
      </c>
    </row>
    <row r="930">
      <c r="H930" t="str">
        <f t="shared" si="1"/>
        <v>#DIV/0!</v>
      </c>
      <c r="I930" t="str">
        <f t="shared" si="2"/>
        <v>#DIV/0!</v>
      </c>
      <c r="J930" t="str">
        <f t="shared" si="3"/>
        <v>#DIV/0!</v>
      </c>
    </row>
    <row r="931">
      <c r="H931" t="str">
        <f t="shared" si="1"/>
        <v>#DIV/0!</v>
      </c>
      <c r="I931" t="str">
        <f t="shared" si="2"/>
        <v>#DIV/0!</v>
      </c>
      <c r="J931" t="str">
        <f t="shared" si="3"/>
        <v>#DIV/0!</v>
      </c>
    </row>
    <row r="932">
      <c r="H932" t="str">
        <f t="shared" si="1"/>
        <v>#DIV/0!</v>
      </c>
      <c r="I932" t="str">
        <f t="shared" si="2"/>
        <v>#DIV/0!</v>
      </c>
      <c r="J932" t="str">
        <f t="shared" si="3"/>
        <v>#DIV/0!</v>
      </c>
    </row>
    <row r="933">
      <c r="H933" t="str">
        <f t="shared" si="1"/>
        <v>#DIV/0!</v>
      </c>
      <c r="I933" t="str">
        <f t="shared" si="2"/>
        <v>#DIV/0!</v>
      </c>
      <c r="J933" t="str">
        <f t="shared" si="3"/>
        <v>#DIV/0!</v>
      </c>
    </row>
    <row r="934">
      <c r="H934" t="str">
        <f t="shared" si="1"/>
        <v>#DIV/0!</v>
      </c>
      <c r="I934" t="str">
        <f t="shared" si="2"/>
        <v>#DIV/0!</v>
      </c>
      <c r="J934" t="str">
        <f t="shared" si="3"/>
        <v>#DIV/0!</v>
      </c>
    </row>
    <row r="935">
      <c r="H935" t="str">
        <f t="shared" si="1"/>
        <v>#DIV/0!</v>
      </c>
      <c r="I935" t="str">
        <f t="shared" si="2"/>
        <v>#DIV/0!</v>
      </c>
      <c r="J935" t="str">
        <f t="shared" si="3"/>
        <v>#DIV/0!</v>
      </c>
    </row>
    <row r="936">
      <c r="H936" t="str">
        <f t="shared" si="1"/>
        <v>#DIV/0!</v>
      </c>
      <c r="I936" t="str">
        <f t="shared" si="2"/>
        <v>#DIV/0!</v>
      </c>
      <c r="J936" t="str">
        <f t="shared" si="3"/>
        <v>#DIV/0!</v>
      </c>
    </row>
    <row r="937">
      <c r="H937" t="str">
        <f t="shared" si="1"/>
        <v>#DIV/0!</v>
      </c>
      <c r="I937" t="str">
        <f t="shared" si="2"/>
        <v>#DIV/0!</v>
      </c>
      <c r="J937" t="str">
        <f t="shared" si="3"/>
        <v>#DIV/0!</v>
      </c>
    </row>
    <row r="938">
      <c r="H938" t="str">
        <f t="shared" si="1"/>
        <v>#DIV/0!</v>
      </c>
      <c r="I938" t="str">
        <f t="shared" si="2"/>
        <v>#DIV/0!</v>
      </c>
      <c r="J938" t="str">
        <f t="shared" si="3"/>
        <v>#DIV/0!</v>
      </c>
    </row>
    <row r="939">
      <c r="H939" t="str">
        <f t="shared" si="1"/>
        <v>#DIV/0!</v>
      </c>
      <c r="I939" t="str">
        <f t="shared" si="2"/>
        <v>#DIV/0!</v>
      </c>
      <c r="J939" t="str">
        <f t="shared" si="3"/>
        <v>#DIV/0!</v>
      </c>
    </row>
    <row r="940">
      <c r="H940" t="str">
        <f t="shared" si="1"/>
        <v>#DIV/0!</v>
      </c>
      <c r="I940" t="str">
        <f t="shared" si="2"/>
        <v>#DIV/0!</v>
      </c>
      <c r="J940" t="str">
        <f t="shared" si="3"/>
        <v>#DIV/0!</v>
      </c>
    </row>
    <row r="941">
      <c r="H941" t="str">
        <f t="shared" si="1"/>
        <v>#DIV/0!</v>
      </c>
      <c r="I941" t="str">
        <f t="shared" si="2"/>
        <v>#DIV/0!</v>
      </c>
      <c r="J941" t="str">
        <f t="shared" si="3"/>
        <v>#DIV/0!</v>
      </c>
    </row>
    <row r="942">
      <c r="H942" t="str">
        <f t="shared" si="1"/>
        <v>#DIV/0!</v>
      </c>
      <c r="I942" t="str">
        <f t="shared" si="2"/>
        <v>#DIV/0!</v>
      </c>
      <c r="J942" t="str">
        <f t="shared" si="3"/>
        <v>#DIV/0!</v>
      </c>
    </row>
    <row r="943">
      <c r="H943" t="str">
        <f t="shared" si="1"/>
        <v>#DIV/0!</v>
      </c>
      <c r="I943" t="str">
        <f t="shared" si="2"/>
        <v>#DIV/0!</v>
      </c>
      <c r="J943" t="str">
        <f t="shared" si="3"/>
        <v>#DIV/0!</v>
      </c>
    </row>
    <row r="944">
      <c r="H944" t="str">
        <f t="shared" si="1"/>
        <v>#DIV/0!</v>
      </c>
      <c r="I944" t="str">
        <f t="shared" si="2"/>
        <v>#DIV/0!</v>
      </c>
      <c r="J944" t="str">
        <f t="shared" si="3"/>
        <v>#DIV/0!</v>
      </c>
    </row>
    <row r="945">
      <c r="H945" t="str">
        <f t="shared" si="1"/>
        <v>#DIV/0!</v>
      </c>
      <c r="I945" t="str">
        <f t="shared" si="2"/>
        <v>#DIV/0!</v>
      </c>
      <c r="J945" t="str">
        <f t="shared" si="3"/>
        <v>#DIV/0!</v>
      </c>
    </row>
    <row r="946">
      <c r="H946" t="str">
        <f t="shared" si="1"/>
        <v>#DIV/0!</v>
      </c>
      <c r="I946" t="str">
        <f t="shared" si="2"/>
        <v>#DIV/0!</v>
      </c>
      <c r="J946" t="str">
        <f t="shared" si="3"/>
        <v>#DIV/0!</v>
      </c>
    </row>
    <row r="947">
      <c r="H947" t="str">
        <f t="shared" si="1"/>
        <v>#DIV/0!</v>
      </c>
      <c r="I947" t="str">
        <f t="shared" si="2"/>
        <v>#DIV/0!</v>
      </c>
      <c r="J947" t="str">
        <f t="shared" si="3"/>
        <v>#DIV/0!</v>
      </c>
    </row>
    <row r="948">
      <c r="H948" t="str">
        <f t="shared" si="1"/>
        <v>#DIV/0!</v>
      </c>
      <c r="I948" t="str">
        <f t="shared" si="2"/>
        <v>#DIV/0!</v>
      </c>
      <c r="J948" t="str">
        <f t="shared" si="3"/>
        <v>#DIV/0!</v>
      </c>
    </row>
    <row r="949">
      <c r="H949" t="str">
        <f t="shared" si="1"/>
        <v>#DIV/0!</v>
      </c>
      <c r="I949" t="str">
        <f t="shared" si="2"/>
        <v>#DIV/0!</v>
      </c>
      <c r="J949" t="str">
        <f t="shared" si="3"/>
        <v>#DIV/0!</v>
      </c>
    </row>
    <row r="950">
      <c r="H950" t="str">
        <f t="shared" si="1"/>
        <v>#DIV/0!</v>
      </c>
      <c r="I950" t="str">
        <f t="shared" si="2"/>
        <v>#DIV/0!</v>
      </c>
      <c r="J950" t="str">
        <f t="shared" si="3"/>
        <v>#DIV/0!</v>
      </c>
    </row>
    <row r="951">
      <c r="H951" t="str">
        <f t="shared" si="1"/>
        <v>#DIV/0!</v>
      </c>
      <c r="I951" t="str">
        <f t="shared" si="2"/>
        <v>#DIV/0!</v>
      </c>
      <c r="J951" t="str">
        <f t="shared" si="3"/>
        <v>#DIV/0!</v>
      </c>
    </row>
    <row r="952">
      <c r="H952" t="str">
        <f t="shared" si="1"/>
        <v>#DIV/0!</v>
      </c>
      <c r="I952" t="str">
        <f t="shared" si="2"/>
        <v>#DIV/0!</v>
      </c>
      <c r="J952" t="str">
        <f t="shared" si="3"/>
        <v>#DIV/0!</v>
      </c>
    </row>
    <row r="953">
      <c r="H953" t="str">
        <f t="shared" si="1"/>
        <v>#DIV/0!</v>
      </c>
      <c r="I953" t="str">
        <f t="shared" si="2"/>
        <v>#DIV/0!</v>
      </c>
      <c r="J953" t="str">
        <f t="shared" si="3"/>
        <v>#DIV/0!</v>
      </c>
    </row>
    <row r="954">
      <c r="H954" t="str">
        <f t="shared" si="1"/>
        <v>#DIV/0!</v>
      </c>
      <c r="I954" t="str">
        <f t="shared" si="2"/>
        <v>#DIV/0!</v>
      </c>
      <c r="J954" t="str">
        <f t="shared" si="3"/>
        <v>#DIV/0!</v>
      </c>
    </row>
    <row r="955">
      <c r="H955" t="str">
        <f t="shared" si="1"/>
        <v>#DIV/0!</v>
      </c>
      <c r="I955" t="str">
        <f t="shared" si="2"/>
        <v>#DIV/0!</v>
      </c>
      <c r="J955" t="str">
        <f t="shared" si="3"/>
        <v>#DIV/0!</v>
      </c>
    </row>
    <row r="956">
      <c r="H956" t="str">
        <f t="shared" si="1"/>
        <v>#DIV/0!</v>
      </c>
      <c r="I956" t="str">
        <f t="shared" si="2"/>
        <v>#DIV/0!</v>
      </c>
      <c r="J956" t="str">
        <f t="shared" si="3"/>
        <v>#DIV/0!</v>
      </c>
    </row>
    <row r="957">
      <c r="H957" t="str">
        <f t="shared" si="1"/>
        <v>#DIV/0!</v>
      </c>
      <c r="I957" t="str">
        <f t="shared" si="2"/>
        <v>#DIV/0!</v>
      </c>
      <c r="J957" t="str">
        <f t="shared" si="3"/>
        <v>#DIV/0!</v>
      </c>
    </row>
    <row r="958">
      <c r="H958" t="str">
        <f t="shared" si="1"/>
        <v>#DIV/0!</v>
      </c>
      <c r="I958" t="str">
        <f t="shared" si="2"/>
        <v>#DIV/0!</v>
      </c>
      <c r="J958" t="str">
        <f t="shared" si="3"/>
        <v>#DIV/0!</v>
      </c>
    </row>
    <row r="959">
      <c r="H959" t="str">
        <f t="shared" si="1"/>
        <v>#DIV/0!</v>
      </c>
      <c r="I959" t="str">
        <f t="shared" si="2"/>
        <v>#DIV/0!</v>
      </c>
      <c r="J959" t="str">
        <f t="shared" si="3"/>
        <v>#DIV/0!</v>
      </c>
    </row>
    <row r="960">
      <c r="H960" t="str">
        <f t="shared" si="1"/>
        <v>#DIV/0!</v>
      </c>
      <c r="I960" t="str">
        <f t="shared" si="2"/>
        <v>#DIV/0!</v>
      </c>
      <c r="J960" t="str">
        <f t="shared" si="3"/>
        <v>#DIV/0!</v>
      </c>
    </row>
    <row r="961">
      <c r="H961" t="str">
        <f t="shared" si="1"/>
        <v>#DIV/0!</v>
      </c>
      <c r="I961" t="str">
        <f t="shared" si="2"/>
        <v>#DIV/0!</v>
      </c>
      <c r="J961" t="str">
        <f t="shared" si="3"/>
        <v>#DIV/0!</v>
      </c>
    </row>
    <row r="962">
      <c r="H962" t="str">
        <f t="shared" si="1"/>
        <v>#DIV/0!</v>
      </c>
      <c r="I962" t="str">
        <f t="shared" si="2"/>
        <v>#DIV/0!</v>
      </c>
      <c r="J962" t="str">
        <f t="shared" si="3"/>
        <v>#DIV/0!</v>
      </c>
    </row>
    <row r="963">
      <c r="H963" t="str">
        <f t="shared" si="1"/>
        <v>#DIV/0!</v>
      </c>
      <c r="I963" t="str">
        <f t="shared" si="2"/>
        <v>#DIV/0!</v>
      </c>
      <c r="J963" t="str">
        <f t="shared" si="3"/>
        <v>#DIV/0!</v>
      </c>
    </row>
    <row r="964">
      <c r="H964" t="str">
        <f t="shared" si="1"/>
        <v>#DIV/0!</v>
      </c>
      <c r="I964" t="str">
        <f t="shared" si="2"/>
        <v>#DIV/0!</v>
      </c>
      <c r="J964" t="str">
        <f t="shared" si="3"/>
        <v>#DIV/0!</v>
      </c>
    </row>
    <row r="965">
      <c r="H965" t="str">
        <f t="shared" si="1"/>
        <v>#DIV/0!</v>
      </c>
      <c r="I965" t="str">
        <f t="shared" si="2"/>
        <v>#DIV/0!</v>
      </c>
      <c r="J965" t="str">
        <f t="shared" si="3"/>
        <v>#DIV/0!</v>
      </c>
    </row>
    <row r="966">
      <c r="H966" t="str">
        <f t="shared" si="1"/>
        <v>#DIV/0!</v>
      </c>
      <c r="I966" t="str">
        <f t="shared" si="2"/>
        <v>#DIV/0!</v>
      </c>
      <c r="J966" t="str">
        <f t="shared" si="3"/>
        <v>#DIV/0!</v>
      </c>
    </row>
    <row r="967">
      <c r="H967" t="str">
        <f t="shared" si="1"/>
        <v>#DIV/0!</v>
      </c>
      <c r="I967" t="str">
        <f t="shared" si="2"/>
        <v>#DIV/0!</v>
      </c>
      <c r="J967" t="str">
        <f t="shared" si="3"/>
        <v>#DIV/0!</v>
      </c>
    </row>
    <row r="968">
      <c r="H968" t="str">
        <f t="shared" si="1"/>
        <v>#DIV/0!</v>
      </c>
      <c r="I968" t="str">
        <f t="shared" si="2"/>
        <v>#DIV/0!</v>
      </c>
      <c r="J968" t="str">
        <f t="shared" si="3"/>
        <v>#DIV/0!</v>
      </c>
    </row>
    <row r="969">
      <c r="H969" t="str">
        <f t="shared" si="1"/>
        <v>#DIV/0!</v>
      </c>
      <c r="I969" t="str">
        <f t="shared" si="2"/>
        <v>#DIV/0!</v>
      </c>
      <c r="J969" t="str">
        <f t="shared" si="3"/>
        <v>#DIV/0!</v>
      </c>
    </row>
    <row r="970">
      <c r="H970" t="str">
        <f t="shared" si="1"/>
        <v>#DIV/0!</v>
      </c>
      <c r="I970" t="str">
        <f t="shared" si="2"/>
        <v>#DIV/0!</v>
      </c>
      <c r="J970" t="str">
        <f t="shared" si="3"/>
        <v>#DIV/0!</v>
      </c>
    </row>
    <row r="971">
      <c r="H971" t="str">
        <f t="shared" si="1"/>
        <v>#DIV/0!</v>
      </c>
      <c r="I971" t="str">
        <f t="shared" si="2"/>
        <v>#DIV/0!</v>
      </c>
      <c r="J971" t="str">
        <f t="shared" si="3"/>
        <v>#DIV/0!</v>
      </c>
    </row>
    <row r="972">
      <c r="H972" t="str">
        <f t="shared" si="1"/>
        <v>#DIV/0!</v>
      </c>
      <c r="I972" t="str">
        <f t="shared" si="2"/>
        <v>#DIV/0!</v>
      </c>
      <c r="J972" t="str">
        <f t="shared" si="3"/>
        <v>#DIV/0!</v>
      </c>
    </row>
    <row r="973">
      <c r="H973" t="str">
        <f t="shared" si="1"/>
        <v>#DIV/0!</v>
      </c>
      <c r="I973" t="str">
        <f t="shared" si="2"/>
        <v>#DIV/0!</v>
      </c>
      <c r="J973" t="str">
        <f t="shared" si="3"/>
        <v>#DIV/0!</v>
      </c>
    </row>
    <row r="974">
      <c r="H974" t="str">
        <f t="shared" si="1"/>
        <v>#DIV/0!</v>
      </c>
      <c r="I974" t="str">
        <f t="shared" si="2"/>
        <v>#DIV/0!</v>
      </c>
      <c r="J974" t="str">
        <f t="shared" si="3"/>
        <v>#DIV/0!</v>
      </c>
    </row>
    <row r="975">
      <c r="H975" t="str">
        <f t="shared" si="1"/>
        <v>#DIV/0!</v>
      </c>
      <c r="I975" t="str">
        <f t="shared" si="2"/>
        <v>#DIV/0!</v>
      </c>
      <c r="J975" t="str">
        <f t="shared" si="3"/>
        <v>#DIV/0!</v>
      </c>
    </row>
    <row r="976">
      <c r="H976" t="str">
        <f t="shared" si="1"/>
        <v>#DIV/0!</v>
      </c>
      <c r="I976" t="str">
        <f t="shared" si="2"/>
        <v>#DIV/0!</v>
      </c>
      <c r="J976" t="str">
        <f t="shared" si="3"/>
        <v>#DIV/0!</v>
      </c>
    </row>
    <row r="977">
      <c r="H977" t="str">
        <f t="shared" si="1"/>
        <v>#DIV/0!</v>
      </c>
      <c r="I977" t="str">
        <f t="shared" si="2"/>
        <v>#DIV/0!</v>
      </c>
      <c r="J977" t="str">
        <f t="shared" si="3"/>
        <v>#DIV/0!</v>
      </c>
    </row>
    <row r="978">
      <c r="H978" t="str">
        <f t="shared" si="1"/>
        <v>#DIV/0!</v>
      </c>
      <c r="I978" t="str">
        <f t="shared" si="2"/>
        <v>#DIV/0!</v>
      </c>
      <c r="J978" t="str">
        <f t="shared" si="3"/>
        <v>#DIV/0!</v>
      </c>
    </row>
    <row r="979">
      <c r="H979" t="str">
        <f t="shared" si="1"/>
        <v>#DIV/0!</v>
      </c>
      <c r="I979" t="str">
        <f t="shared" si="2"/>
        <v>#DIV/0!</v>
      </c>
      <c r="J979" t="str">
        <f t="shared" si="3"/>
        <v>#DIV/0!</v>
      </c>
    </row>
    <row r="980">
      <c r="H980" t="str">
        <f t="shared" si="1"/>
        <v>#DIV/0!</v>
      </c>
      <c r="I980" t="str">
        <f t="shared" si="2"/>
        <v>#DIV/0!</v>
      </c>
      <c r="J980" t="str">
        <f t="shared" si="3"/>
        <v>#DIV/0!</v>
      </c>
    </row>
    <row r="981">
      <c r="H981" t="str">
        <f t="shared" si="1"/>
        <v>#DIV/0!</v>
      </c>
      <c r="I981" t="str">
        <f t="shared" si="2"/>
        <v>#DIV/0!</v>
      </c>
      <c r="J981" t="str">
        <f t="shared" si="3"/>
        <v>#DIV/0!</v>
      </c>
    </row>
    <row r="982">
      <c r="H982" t="str">
        <f t="shared" si="1"/>
        <v>#DIV/0!</v>
      </c>
      <c r="I982" t="str">
        <f t="shared" si="2"/>
        <v>#DIV/0!</v>
      </c>
      <c r="J982" t="str">
        <f t="shared" si="3"/>
        <v>#DIV/0!</v>
      </c>
    </row>
    <row r="983">
      <c r="H983" t="str">
        <f t="shared" si="1"/>
        <v>#DIV/0!</v>
      </c>
      <c r="I983" t="str">
        <f t="shared" si="2"/>
        <v>#DIV/0!</v>
      </c>
      <c r="J983" t="str">
        <f t="shared" si="3"/>
        <v>#DIV/0!</v>
      </c>
    </row>
    <row r="984">
      <c r="H984" t="str">
        <f t="shared" si="1"/>
        <v>#DIV/0!</v>
      </c>
      <c r="I984" t="str">
        <f t="shared" si="2"/>
        <v>#DIV/0!</v>
      </c>
      <c r="J984" t="str">
        <f t="shared" si="3"/>
        <v>#DIV/0!</v>
      </c>
    </row>
    <row r="985">
      <c r="H985" t="str">
        <f t="shared" si="1"/>
        <v>#DIV/0!</v>
      </c>
      <c r="I985" t="str">
        <f t="shared" si="2"/>
        <v>#DIV/0!</v>
      </c>
      <c r="J985" t="str">
        <f t="shared" si="3"/>
        <v>#DIV/0!</v>
      </c>
    </row>
    <row r="986">
      <c r="H986" t="str">
        <f t="shared" si="1"/>
        <v>#DIV/0!</v>
      </c>
      <c r="I986" t="str">
        <f t="shared" si="2"/>
        <v>#DIV/0!</v>
      </c>
      <c r="J986" t="str">
        <f t="shared" si="3"/>
        <v>#DIV/0!</v>
      </c>
    </row>
    <row r="987">
      <c r="H987" t="str">
        <f t="shared" si="1"/>
        <v>#DIV/0!</v>
      </c>
      <c r="I987" t="str">
        <f t="shared" si="2"/>
        <v>#DIV/0!</v>
      </c>
      <c r="J987" t="str">
        <f t="shared" si="3"/>
        <v>#DIV/0!</v>
      </c>
    </row>
    <row r="988">
      <c r="H988" t="str">
        <f t="shared" si="1"/>
        <v>#DIV/0!</v>
      </c>
      <c r="I988" t="str">
        <f t="shared" si="2"/>
        <v>#DIV/0!</v>
      </c>
      <c r="J988" t="str">
        <f t="shared" si="3"/>
        <v>#DIV/0!</v>
      </c>
    </row>
    <row r="989">
      <c r="H989" t="str">
        <f t="shared" si="1"/>
        <v>#DIV/0!</v>
      </c>
      <c r="I989" t="str">
        <f t="shared" si="2"/>
        <v>#DIV/0!</v>
      </c>
      <c r="J989" t="str">
        <f t="shared" si="3"/>
        <v>#DIV/0!</v>
      </c>
    </row>
    <row r="990">
      <c r="H990" t="str">
        <f t="shared" si="1"/>
        <v>#DIV/0!</v>
      </c>
      <c r="I990" t="str">
        <f t="shared" si="2"/>
        <v>#DIV/0!</v>
      </c>
      <c r="J990" t="str">
        <f t="shared" si="3"/>
        <v>#DIV/0!</v>
      </c>
    </row>
    <row r="991">
      <c r="H991" t="str">
        <f t="shared" si="1"/>
        <v>#DIV/0!</v>
      </c>
      <c r="I991" t="str">
        <f t="shared" si="2"/>
        <v>#DIV/0!</v>
      </c>
      <c r="J991" t="str">
        <f t="shared" si="3"/>
        <v>#DIV/0!</v>
      </c>
    </row>
    <row r="992">
      <c r="H992" t="str">
        <f t="shared" si="1"/>
        <v>#DIV/0!</v>
      </c>
      <c r="I992" t="str">
        <f t="shared" si="2"/>
        <v>#DIV/0!</v>
      </c>
      <c r="J992" t="str">
        <f t="shared" si="3"/>
        <v>#DIV/0!</v>
      </c>
    </row>
    <row r="993">
      <c r="H993" t="str">
        <f t="shared" si="1"/>
        <v>#DIV/0!</v>
      </c>
      <c r="I993" t="str">
        <f t="shared" si="2"/>
        <v>#DIV/0!</v>
      </c>
      <c r="J993" t="str">
        <f t="shared" si="3"/>
        <v>#DIV/0!</v>
      </c>
    </row>
    <row r="994">
      <c r="H994" t="str">
        <f t="shared" si="1"/>
        <v>#DIV/0!</v>
      </c>
      <c r="I994" t="str">
        <f t="shared" si="2"/>
        <v>#DIV/0!</v>
      </c>
      <c r="J994" t="str">
        <f t="shared" si="3"/>
        <v>#DIV/0!</v>
      </c>
    </row>
    <row r="995">
      <c r="H995" t="str">
        <f t="shared" si="1"/>
        <v>#DIV/0!</v>
      </c>
      <c r="I995" t="str">
        <f t="shared" si="2"/>
        <v>#DIV/0!</v>
      </c>
      <c r="J995" t="str">
        <f t="shared" si="3"/>
        <v>#DIV/0!</v>
      </c>
    </row>
    <row r="996">
      <c r="H996" t="str">
        <f t="shared" si="1"/>
        <v>#DIV/0!</v>
      </c>
      <c r="I996" t="str">
        <f t="shared" si="2"/>
        <v>#DIV/0!</v>
      </c>
      <c r="J996" t="str">
        <f t="shared" si="3"/>
        <v>#DIV/0!</v>
      </c>
    </row>
    <row r="997">
      <c r="H997" t="str">
        <f t="shared" si="1"/>
        <v>#DIV/0!</v>
      </c>
      <c r="I997" t="str">
        <f t="shared" si="2"/>
        <v>#DIV/0!</v>
      </c>
      <c r="J997" t="str">
        <f t="shared" si="3"/>
        <v>#DIV/0!</v>
      </c>
    </row>
    <row r="998">
      <c r="H998" t="str">
        <f t="shared" si="1"/>
        <v>#DIV/0!</v>
      </c>
      <c r="I998" t="str">
        <f t="shared" si="2"/>
        <v>#DIV/0!</v>
      </c>
      <c r="J998" t="str">
        <f t="shared" si="3"/>
        <v>#DIV/0!</v>
      </c>
    </row>
    <row r="999">
      <c r="H999" t="str">
        <f t="shared" si="1"/>
        <v>#DIV/0!</v>
      </c>
      <c r="I999" t="str">
        <f t="shared" si="2"/>
        <v>#DIV/0!</v>
      </c>
      <c r="J999" t="str">
        <f t="shared" si="3"/>
        <v>#DIV/0!</v>
      </c>
    </row>
    <row r="1000">
      <c r="H1000" t="str">
        <f t="shared" si="1"/>
        <v>#DIV/0!</v>
      </c>
      <c r="I1000" t="str">
        <f t="shared" si="2"/>
        <v>#DIV/0!</v>
      </c>
      <c r="J1000" t="str">
        <f t="shared" si="3"/>
        <v>#DIV/0!</v>
      </c>
    </row>
    <row r="1001">
      <c r="H1001" t="str">
        <f t="shared" si="1"/>
        <v>#DIV/0!</v>
      </c>
      <c r="I1001" t="str">
        <f t="shared" si="2"/>
        <v>#DIV/0!</v>
      </c>
      <c r="J1001" t="str">
        <f t="shared" si="3"/>
        <v>#DIV/0!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8.14"/>
    <col customWidth="1" min="3" max="3" width="10.0"/>
    <col customWidth="1" min="4" max="4" width="9.14"/>
    <col customWidth="1" hidden="1" min="5" max="5" width="9.86"/>
    <col customWidth="1" min="6" max="6" width="9.86"/>
    <col customWidth="1" min="7" max="7" width="9.14"/>
  </cols>
  <sheetData>
    <row r="2">
      <c r="A2" s="206" t="s">
        <v>797</v>
      </c>
      <c r="B2" s="206"/>
      <c r="C2" s="206" t="s">
        <v>13</v>
      </c>
      <c r="D2" s="206" t="s">
        <v>798</v>
      </c>
      <c r="E2" s="206"/>
      <c r="F2" s="206" t="s">
        <v>14</v>
      </c>
      <c r="G2" s="206" t="s">
        <v>799</v>
      </c>
    </row>
    <row r="3">
      <c r="A3" s="206" t="s">
        <v>72</v>
      </c>
      <c r="B3" s="278">
        <f>VLOOKUP(A3,ratings,2,0)</f>
        <v>20.5</v>
      </c>
      <c r="C3" s="278">
        <f>B4-B3</f>
        <v>-4.5</v>
      </c>
      <c r="D3" s="346">
        <f t="shared" ref="D3:D18" si="1">NORMDIST(0,C3,12.5,1)</f>
        <v>0.6405764332</v>
      </c>
      <c r="E3">
        <f>VLOOKUP(A3,ratings20,3,0)</f>
        <v>169</v>
      </c>
      <c r="F3">
        <f>E3+E4-147</f>
        <v>163.5</v>
      </c>
      <c r="G3" s="278">
        <f>(F3/2)+(C4/2)</f>
        <v>84</v>
      </c>
    </row>
    <row r="4">
      <c r="A4" s="351" t="s">
        <v>44</v>
      </c>
      <c r="B4" s="283">
        <f>VLOOKUP(A4,ratings,2,0)</f>
        <v>16</v>
      </c>
      <c r="C4" s="284">
        <f>B3-B4</f>
        <v>4.5</v>
      </c>
      <c r="D4" s="352">
        <f t="shared" si="1"/>
        <v>0.3594235668</v>
      </c>
      <c r="E4" s="283">
        <f>VLOOKUP(A4,ratings20,3,0)</f>
        <v>141.5</v>
      </c>
      <c r="F4" s="283"/>
      <c r="G4" s="278">
        <f>(F3/2)+(C3/2)</f>
        <v>79.5</v>
      </c>
    </row>
    <row r="5">
      <c r="A5" s="206" t="s">
        <v>334</v>
      </c>
      <c r="B5" t="str">
        <f>VLOOKUP(A5,ratings,2,0)</f>
        <v>#N/A</v>
      </c>
      <c r="C5" t="str">
        <f>B6-B5</f>
        <v>#N/A</v>
      </c>
      <c r="D5" s="346" t="str">
        <f t="shared" si="1"/>
        <v>#N/A</v>
      </c>
      <c r="E5" t="str">
        <f>VLOOKUP(A5,ratings20,3,0)</f>
        <v>#N/A</v>
      </c>
      <c r="F5" t="str">
        <f>E5+E6-147</f>
        <v>#N/A</v>
      </c>
      <c r="G5" s="278" t="str">
        <f>(F5/2)+(C6/2)</f>
        <v>#N/A</v>
      </c>
    </row>
    <row r="6">
      <c r="A6" s="353" t="s">
        <v>108</v>
      </c>
      <c r="B6" s="283" t="str">
        <f>VLOOKUP(A6,ratings,2,0)</f>
        <v>#N/A</v>
      </c>
      <c r="C6" s="283" t="str">
        <f>B5-B6</f>
        <v>#N/A</v>
      </c>
      <c r="D6" s="352" t="str">
        <f t="shared" si="1"/>
        <v>#N/A</v>
      </c>
      <c r="E6" s="283" t="str">
        <f>VLOOKUP(A6,ratings20,3,0)</f>
        <v>#N/A</v>
      </c>
      <c r="F6" s="283"/>
      <c r="G6" s="278" t="str">
        <f>(F5/2)+(C5/2)</f>
        <v>#N/A</v>
      </c>
    </row>
    <row r="7">
      <c r="A7" s="206" t="s">
        <v>322</v>
      </c>
      <c r="B7" t="str">
        <f>VLOOKUP(A7,ratings,2,0)</f>
        <v>#N/A</v>
      </c>
      <c r="C7" t="str">
        <f>B8-B7</f>
        <v>#N/A</v>
      </c>
      <c r="D7" s="346" t="str">
        <f t="shared" si="1"/>
        <v>#N/A</v>
      </c>
      <c r="E7" t="str">
        <f>VLOOKUP(A7,ratings20,3,0)</f>
        <v>#N/A</v>
      </c>
      <c r="F7" t="str">
        <f>E7+E8-147</f>
        <v>#N/A</v>
      </c>
      <c r="G7" s="278" t="str">
        <f>(F7/2)+(C8/2)</f>
        <v>#N/A</v>
      </c>
    </row>
    <row r="8">
      <c r="A8" s="353" t="s">
        <v>320</v>
      </c>
      <c r="B8" s="283" t="str">
        <f>VLOOKUP(A8,ratings,2,0)</f>
        <v>#N/A</v>
      </c>
      <c r="C8" s="283" t="str">
        <f>B7-B8</f>
        <v>#N/A</v>
      </c>
      <c r="D8" s="352" t="str">
        <f t="shared" si="1"/>
        <v>#N/A</v>
      </c>
      <c r="E8" s="283" t="str">
        <f>VLOOKUP(A8,ratings20,3,0)</f>
        <v>#N/A</v>
      </c>
      <c r="F8" s="283"/>
      <c r="G8" s="278" t="str">
        <f>(F7/2)+(C7/2)</f>
        <v>#N/A</v>
      </c>
    </row>
    <row r="9">
      <c r="A9" s="206" t="s">
        <v>83</v>
      </c>
      <c r="B9">
        <f>VLOOKUP(A9,ratings,2,0)</f>
        <v>13</v>
      </c>
      <c r="C9">
        <f>B10-B9</f>
        <v>-1.5</v>
      </c>
      <c r="D9" s="346">
        <f t="shared" si="1"/>
        <v>0.547758426</v>
      </c>
      <c r="E9">
        <f>VLOOKUP(A9,ratings20,3,0)</f>
        <v>147.5</v>
      </c>
      <c r="F9">
        <f>E9+E10-147</f>
        <v>149</v>
      </c>
      <c r="G9" s="278">
        <f>(F9/2)+(C10/2)</f>
        <v>75.25</v>
      </c>
    </row>
    <row r="10">
      <c r="A10" s="349" t="s">
        <v>93</v>
      </c>
      <c r="B10" s="283">
        <f>VLOOKUP(A10,ratings,2,0)</f>
        <v>11.5</v>
      </c>
      <c r="C10" s="283">
        <f>B9-B10</f>
        <v>1.5</v>
      </c>
      <c r="D10" s="352">
        <f t="shared" si="1"/>
        <v>0.452241574</v>
      </c>
      <c r="E10" s="283">
        <f>VLOOKUP(A10,ratings20,3,0)</f>
        <v>148.5</v>
      </c>
      <c r="F10" s="283"/>
      <c r="G10" s="278">
        <f>(F9/2)+(C9/2)</f>
        <v>73.75</v>
      </c>
    </row>
    <row r="11">
      <c r="A11" s="206" t="s">
        <v>108</v>
      </c>
      <c r="B11" t="str">
        <f>VLOOKUP(A11,ratings,2,0)</f>
        <v>#N/A</v>
      </c>
      <c r="C11" t="str">
        <f>B12-B11</f>
        <v>#N/A</v>
      </c>
      <c r="D11" s="346" t="str">
        <f t="shared" si="1"/>
        <v>#N/A</v>
      </c>
      <c r="E11" t="str">
        <f>VLOOKUP(A11,ratings20,3,0)</f>
        <v>#N/A</v>
      </c>
      <c r="F11" t="str">
        <f>E11+E12-147</f>
        <v>#N/A</v>
      </c>
      <c r="G11" s="278" t="str">
        <f>(F11/2)+(C12/2)</f>
        <v>#N/A</v>
      </c>
    </row>
    <row r="12">
      <c r="A12" s="353" t="s">
        <v>74</v>
      </c>
      <c r="B12" s="283">
        <f>VLOOKUP(A12,ratings,2,0)</f>
        <v>25</v>
      </c>
      <c r="C12" s="283" t="str">
        <f>B11-B12</f>
        <v>#N/A</v>
      </c>
      <c r="D12" s="352" t="str">
        <f t="shared" si="1"/>
        <v>#N/A</v>
      </c>
      <c r="E12" s="283">
        <f>VLOOKUP(A12,ratings20,3,0)</f>
        <v>130</v>
      </c>
      <c r="F12" s="283"/>
      <c r="G12" s="278" t="str">
        <f>(F11/2)+(C11/2)</f>
        <v>#N/A</v>
      </c>
    </row>
    <row r="13">
      <c r="A13" s="206" t="s">
        <v>307</v>
      </c>
      <c r="B13" t="str">
        <f>VLOOKUP(A13,ratings,2,0)</f>
        <v>#N/A</v>
      </c>
      <c r="C13" t="str">
        <f>B14-B13</f>
        <v>#N/A</v>
      </c>
      <c r="D13" s="346" t="str">
        <f t="shared" si="1"/>
        <v>#N/A</v>
      </c>
      <c r="E13" t="str">
        <f>VLOOKUP(A13,ratings20,3,0)</f>
        <v>#N/A</v>
      </c>
      <c r="F13" t="str">
        <f>E13+E14-147</f>
        <v>#N/A</v>
      </c>
      <c r="G13" s="278" t="str">
        <f>(F13/2)+(C14/2)</f>
        <v>#N/A</v>
      </c>
    </row>
    <row r="14">
      <c r="A14" s="353" t="s">
        <v>72</v>
      </c>
      <c r="B14" s="284">
        <f>VLOOKUP(A14,ratings,2,0)</f>
        <v>20.5</v>
      </c>
      <c r="C14" s="283" t="str">
        <f>B13-B14</f>
        <v>#N/A</v>
      </c>
      <c r="D14" s="352" t="str">
        <f t="shared" si="1"/>
        <v>#N/A</v>
      </c>
      <c r="E14" s="283">
        <f>VLOOKUP(A14,ratings20,3,0)</f>
        <v>169</v>
      </c>
      <c r="F14" s="283"/>
      <c r="G14" s="278" t="str">
        <f>(F13/2)+(C13/2)</f>
        <v>#N/A</v>
      </c>
    </row>
    <row r="15">
      <c r="A15" s="206" t="s">
        <v>307</v>
      </c>
      <c r="B15" t="str">
        <f>VLOOKUP(A15,ratings,2,0)</f>
        <v>#N/A</v>
      </c>
      <c r="C15" t="str">
        <f>B16-B15</f>
        <v>#N/A</v>
      </c>
      <c r="D15" s="346" t="str">
        <f t="shared" si="1"/>
        <v>#N/A</v>
      </c>
      <c r="E15" t="str">
        <f>VLOOKUP(A15,ratings20,3,0)</f>
        <v>#N/A</v>
      </c>
      <c r="F15" t="str">
        <f>E15+E16-147</f>
        <v>#N/A</v>
      </c>
      <c r="G15" s="278" t="str">
        <f>(F15/2)+(C16/2)</f>
        <v>#N/A</v>
      </c>
    </row>
    <row r="16">
      <c r="A16" s="353" t="s">
        <v>108</v>
      </c>
      <c r="B16" s="283" t="str">
        <f>VLOOKUP(A16,ratings,2,0)</f>
        <v>#N/A</v>
      </c>
      <c r="C16" s="283" t="str">
        <f>B15-B16</f>
        <v>#N/A</v>
      </c>
      <c r="D16" s="352" t="str">
        <f t="shared" si="1"/>
        <v>#N/A</v>
      </c>
      <c r="E16" s="283" t="str">
        <f>VLOOKUP(A16,ratings20,3,0)</f>
        <v>#N/A</v>
      </c>
      <c r="F16" s="283"/>
      <c r="G16" s="278" t="str">
        <f>(F15/2)+(C15/2)</f>
        <v>#N/A</v>
      </c>
    </row>
    <row r="17">
      <c r="A17" s="206" t="s">
        <v>307</v>
      </c>
      <c r="B17" t="str">
        <f>VLOOKUP(A17,ratings,2,0)</f>
        <v>#N/A</v>
      </c>
      <c r="C17" t="str">
        <f>B18-B17</f>
        <v>#N/A</v>
      </c>
      <c r="D17" s="346" t="str">
        <f t="shared" si="1"/>
        <v>#N/A</v>
      </c>
      <c r="E17" t="str">
        <f>VLOOKUP(A17,ratings20,3,0)</f>
        <v>#N/A</v>
      </c>
      <c r="F17" t="str">
        <f>E17+E18-147</f>
        <v>#N/A</v>
      </c>
      <c r="G17" s="278" t="str">
        <f>(F17/2)+(C18/2)</f>
        <v>#N/A</v>
      </c>
    </row>
    <row r="18">
      <c r="A18" s="349" t="s">
        <v>334</v>
      </c>
      <c r="B18" s="283" t="str">
        <f>VLOOKUP(A18,ratings,2,0)</f>
        <v>#N/A</v>
      </c>
      <c r="C18" s="283" t="str">
        <f>B17-B18</f>
        <v>#N/A</v>
      </c>
      <c r="D18" s="352" t="str">
        <f t="shared" si="1"/>
        <v>#N/A</v>
      </c>
      <c r="E18" s="283" t="str">
        <f>VLOOKUP(A18,ratings20,3,0)</f>
        <v>#N/A</v>
      </c>
      <c r="F18" s="283"/>
      <c r="G18" s="278" t="str">
        <f>(F17/2)+(C17/2)</f>
        <v>#N/A</v>
      </c>
    </row>
  </sheetData>
  <dataValidations>
    <dataValidation type="list" allowBlank="1" sqref="A3:A18">
      <formula1>Ratings!$A$2:$A$354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8.71"/>
    <col customWidth="1" min="4" max="4" width="19.71"/>
    <col customWidth="1" min="5" max="5" width="11.57"/>
    <col customWidth="1" hidden="1" min="6" max="6" width="7.0"/>
    <col customWidth="1" min="7" max="7" width="8.71"/>
    <col customWidth="1" hidden="1" min="8" max="8" width="8.71"/>
    <col customWidth="1" min="9" max="9" width="8.71"/>
    <col customWidth="1" hidden="1" min="10" max="10" width="8.71"/>
    <col customWidth="1" min="11" max="11" width="8.71"/>
    <col customWidth="1" min="12" max="12" width="11.71"/>
    <col customWidth="1" min="13" max="13" width="8.71"/>
    <col customWidth="1" hidden="1" min="14" max="14" width="8.71"/>
    <col customWidth="1" min="15" max="15" width="8.71"/>
    <col customWidth="1" min="16" max="16" width="12.14"/>
    <col customWidth="1" min="17" max="20" width="8.71"/>
    <col customWidth="1" min="21" max="21" width="16.71"/>
    <col customWidth="1" min="22" max="32" width="8.71"/>
  </cols>
  <sheetData>
    <row r="1" ht="14.25" customHeight="1">
      <c r="A1" s="1">
        <v>11.0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4</v>
      </c>
      <c r="I1" s="3" t="s">
        <v>6</v>
      </c>
      <c r="J1" s="3" t="s">
        <v>4</v>
      </c>
      <c r="K1" s="3" t="s">
        <v>7</v>
      </c>
      <c r="L1" s="4" t="s">
        <v>8</v>
      </c>
      <c r="M1" s="5" t="s">
        <v>9</v>
      </c>
      <c r="N1" s="3" t="s">
        <v>4</v>
      </c>
      <c r="O1" s="5" t="s">
        <v>10</v>
      </c>
      <c r="P1" s="4" t="s">
        <v>8</v>
      </c>
      <c r="Q1" s="2" t="s">
        <v>11</v>
      </c>
      <c r="R1" s="6"/>
      <c r="S1" s="6"/>
      <c r="T1" s="6"/>
      <c r="U1" s="2" t="s">
        <v>12</v>
      </c>
      <c r="V1" s="4" t="s">
        <v>13</v>
      </c>
      <c r="W1" s="4" t="s">
        <v>14</v>
      </c>
      <c r="X1" s="3" t="s">
        <v>15</v>
      </c>
      <c r="Y1" s="4" t="s">
        <v>16</v>
      </c>
      <c r="Z1" s="4" t="s">
        <v>17</v>
      </c>
      <c r="AA1" s="7"/>
      <c r="AB1" s="6"/>
      <c r="AC1" s="6"/>
      <c r="AD1" s="6"/>
      <c r="AE1" s="6"/>
      <c r="AF1" s="6"/>
    </row>
    <row r="2" ht="14.25" customHeight="1">
      <c r="A2" s="104" t="s">
        <v>39</v>
      </c>
      <c r="B2" s="11" t="s">
        <v>28</v>
      </c>
      <c r="C2" s="11">
        <v>1.0</v>
      </c>
      <c r="D2" s="11" t="s">
        <v>58</v>
      </c>
      <c r="E2" s="12">
        <f>_xlfn.NORM.DIST(0,VLOOKUP(D3,ratings,2,0)-VLOOKUP(D2,ratings,2,0),$A$1,1)</f>
        <v>0.9963388378</v>
      </c>
      <c r="F2" s="13"/>
      <c r="G2" s="14">
        <f>_xlfn.NORM.DIST(0,VLOOKUP(D4,ratings,2,0)-VLOOKUP(D2,ratings,2,0),$A$1,1)*E2*E4+_xlfn.NORM.DIST(0,VLOOKUP(D5,ratings,2,0)-VLOOKUP(D2,ratings,2,0),$A$1,1)*E2*E5</f>
        <v>0.7361411585</v>
      </c>
      <c r="H2" s="13"/>
      <c r="I2" s="13">
        <f>_xlfn.NORM.DIST(0,VLOOKUP($D6,ratings,2,0)-VLOOKUP($D2,ratings,2,0),$A$1,1)*$G2*$G6+_xlfn.NORM.DIST(0,VLOOKUP($D7,ratings,2,0)-VLOOKUP($D2,ratings,2,0),$A$1,1)*$G2*$G7+_xlfn.NORM.DIST(0,VLOOKUP($D8,ratings,2,0)-VLOOKUP($D2,ratings,2,0),$A$1,1)*$G2*$G8+_xlfn.NORM.DIST(0,VLOOKUP($D9,ratings,2,0)-VLOOKUP($D2,ratings,2,0),$A$1,1)*$G2*$G9</f>
        <v>0.6190173814</v>
      </c>
      <c r="J2" s="13"/>
      <c r="K2" s="13" t="str">
        <f>_xlfn.NORM.DIST(0,VLOOKUP($D10,ratings,2,0)-VLOOKUP($D2,ratings,2,0),$A$1,1)*$I2*$I10+_xlfn.NORM.DIST(0,VLOOKUP($D11,ratings,2,0)-VLOOKUP($D2,ratings,2,0),$A$1,1)*$I2*$I11+_xlfn.NORM.DIST(0,VLOOKUP($D12,ratings,2,0)-VLOOKUP($D2,ratings,2,0),$A$1,1)*$I2*$I12+_xlfn.NORM.DIST(0,VLOOKUP($D13,ratings,2,0)-VLOOKUP($D2,ratings,2,0),$A$1,1)*$I2*$I13+_xlfn.NORM.DIST(0,VLOOKUP($D14,ratings,2,0)-VLOOKUP($D2,ratings,2,0),$A$1,1)*$I2*$I14+_xlfn.NORM.DIST(0,VLOOKUP($D15,ratings,2,0)-VLOOKUP($D2,ratings,2,0),$A$1,1)*$I2*$I15+_xlfn.NORM.DIST(0,VLOOKUP($D16,ratings,2,0)-VLOOKUP($D2,ratings,2,0),$A$1,1)*$I2*$I16+_xlfn.NORM.DIST(0,VLOOKUP($D17,ratings,2,0)-VLOOKUP($D2,ratings,2,0),$A$1,1)*$I2*$I17</f>
        <v>#N/A</v>
      </c>
      <c r="L2" s="15" t="str">
        <f t="shared" ref="L2:L65" si="2">iferror(1/K2,"")</f>
        <v/>
      </c>
      <c r="M2" s="13" t="str">
        <f>_xlfn.NORM.DIST(0,VLOOKUP($D18,ratings,2,0)-VLOOKUP($D2,ratings,2,0),$A$1,1)*$K2*$K18+_xlfn.NORM.DIST(0,VLOOKUP($D19,ratings,2,0)-VLOOKUP($D2,ratings,2,0),$A$1,1)*$K2*$K19+_xlfn.NORM.DIST(0,VLOOKUP($D20,ratings,2,0)-VLOOKUP($D2,ratings,2,0),$A$1,1)*$K2*$K20+_xlfn.NORM.DIST(0,VLOOKUP($D21,ratings,2,0)-VLOOKUP($D2,ratings,2,0),$A$1,1)*$K2*$K21+_xlfn.NORM.DIST(0,VLOOKUP($D22,ratings,2,0)-VLOOKUP($D2,ratings,2,0),$A$1,1)*$K2*$K22+_xlfn.NORM.DIST(0,VLOOKUP($D23,ratings,2,0)-VLOOKUP($D2,ratings,2,0),$A$1,1)*$K2*$K23+_xlfn.NORM.DIST(0,VLOOKUP($D24,ratings,2,0)-VLOOKUP($D2,ratings,2,0),$A$1,1)*$K2*$K24+_xlfn.NORM.DIST(0,VLOOKUP($D25,ratings,2,0)-VLOOKUP($D2,ratings,2,0),$A$1,1)*$K2*$K25+_xlfn.NORM.DIST(0,VLOOKUP($D26,ratings,2,0)-VLOOKUP($D2,ratings,2,0),$A$1,1)*$K2*$K26+_xlfn.NORM.DIST(0,VLOOKUP($D27,ratings,2,0)-VLOOKUP($D2,ratings,2,0),$A$1,1)*$K2*$K27+_xlfn.NORM.DIST(0,VLOOKUP($D28,ratings,2,0)-VLOOKUP($D2,ratings,2,0),$A$1,1)*$K2*$K28+_xlfn.NORM.DIST(0,VLOOKUP($D29,ratings,2,0)-VLOOKUP($D2,ratings,2,0),$A$1,1)*$K2*$K29+_xlfn.NORM.DIST(0,VLOOKUP($D30,ratings,2,0)-VLOOKUP($D2,ratings,2,0),$A$1,1)*$K2*$K30+_xlfn.NORM.DIST(0,VLOOKUP($D31,ratings,2,0)-VLOOKUP($D2,ratings,2,0),$A$1,1)*$K2*$K31+_xlfn.NORM.DIST(0,VLOOKUP($D32,ratings,2,0)-VLOOKUP($D2,ratings,2,0),$A$1,1)*$K2*$K32+_xlfn.NORM.DIST(0,VLOOKUP($D33,ratings,2,0)-VLOOKUP($D2,ratings,2,0),$A$1,1)*$K2*$K33</f>
        <v>#N/A</v>
      </c>
      <c r="N2" s="13"/>
      <c r="O2" s="13" t="str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#N/A</v>
      </c>
      <c r="P2" s="15" t="str">
        <f t="shared" ref="P2:P65" si="3">iferror(1/O2,"")</f>
        <v/>
      </c>
      <c r="Q2" s="11">
        <v>1.0</v>
      </c>
      <c r="R2" s="6"/>
      <c r="S2" s="11"/>
      <c r="T2" s="6">
        <f t="shared" ref="T2:U2" si="1">C2</f>
        <v>1</v>
      </c>
      <c r="U2" s="16" t="str">
        <f t="shared" si="1"/>
        <v>Duke</v>
      </c>
      <c r="V2" s="18">
        <f>VLOOKUP($U3,ratings,2,0)-VLOOKUP($U2,ratings,2,0)</f>
        <v>-29.5</v>
      </c>
      <c r="W2" s="18">
        <f>VLOOKUP($U3,ratings22,3,0)+VLOOKUP($U2,ratings22,3,0)-146.5</f>
        <v>138</v>
      </c>
      <c r="X2" s="19">
        <f t="shared" ref="X2:X65" si="5">_xlfn.NORM.DIST(0,V2,12.5,1)</f>
        <v>0.9908625325</v>
      </c>
      <c r="Y2" s="20">
        <f t="shared" ref="Y2:Y65" si="6">IF(X2&gt;0.5,-(X2/(1-X2)),(1-X2)/X2)*100</f>
        <v>-10843.95134</v>
      </c>
      <c r="Z2" s="21">
        <f>(W2/2)+(V3/2)</f>
        <v>83.75</v>
      </c>
      <c r="AA2" s="7">
        <f>W2</f>
        <v>138</v>
      </c>
      <c r="AB2" s="6"/>
      <c r="AC2" s="6"/>
      <c r="AD2" s="6"/>
      <c r="AE2" s="6"/>
      <c r="AF2" s="6"/>
    </row>
    <row r="3" ht="14.25" customHeight="1">
      <c r="B3" s="11" t="s">
        <v>28</v>
      </c>
      <c r="C3" s="22">
        <v>16.0</v>
      </c>
      <c r="D3" s="38" t="s">
        <v>75</v>
      </c>
      <c r="E3" s="24">
        <f>_xlfn.NORM.DIST(0,VLOOKUP(D2,ratings,2,0)-VLOOKUP(D3,ratings,2,0),$A$1,1)</f>
        <v>0.003661162225</v>
      </c>
      <c r="F3" s="13"/>
      <c r="G3" s="25">
        <f>_xlfn.NORM.DIST(0,VLOOKUP(D5,ratings,2,0)-VLOOKUP(D3,ratings,2,0),$A$1,1)*E3*E5+_xlfn.NORM.DIST(0,VLOOKUP(D4,ratings,2,0)-VLOOKUP(D3,ratings,2,0),$A$1,1)*E3*E4</f>
        <v>0.00009519277704</v>
      </c>
      <c r="H3" s="13"/>
      <c r="I3" s="26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0.00000528445666</v>
      </c>
      <c r="J3" s="26"/>
      <c r="K3" s="26" t="str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#N/A</v>
      </c>
      <c r="L3" s="15" t="str">
        <f t="shared" si="2"/>
        <v/>
      </c>
      <c r="M3" s="26" t="str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#N/A</v>
      </c>
      <c r="N3" s="13"/>
      <c r="O3" s="26" t="str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#N/A</v>
      </c>
      <c r="P3" s="15" t="str">
        <f t="shared" si="3"/>
        <v/>
      </c>
      <c r="Q3" s="11">
        <v>16.0</v>
      </c>
      <c r="R3" s="6"/>
      <c r="S3" s="6"/>
      <c r="T3" s="6">
        <f t="shared" ref="T3:U3" si="4">C3</f>
        <v>16</v>
      </c>
      <c r="U3" s="27" t="str">
        <f t="shared" si="4"/>
        <v>SIUE</v>
      </c>
      <c r="V3" s="29">
        <f>VLOOKUP(U2,ratings,2,0)-VLOOKUP(U3,ratings,2,0)</f>
        <v>29.5</v>
      </c>
      <c r="W3" s="29"/>
      <c r="X3" s="19">
        <f t="shared" si="5"/>
        <v>0.009137467531</v>
      </c>
      <c r="Y3" s="20">
        <f t="shared" si="6"/>
        <v>10843.95134</v>
      </c>
      <c r="Z3" s="32">
        <f>(W2/2)+(V2/2)</f>
        <v>54.25</v>
      </c>
      <c r="AA3" s="7">
        <f>V3</f>
        <v>29.5</v>
      </c>
      <c r="AB3" s="6"/>
      <c r="AC3" s="6"/>
      <c r="AD3" s="6"/>
      <c r="AE3" s="6"/>
      <c r="AF3" s="6"/>
    </row>
    <row r="4" ht="14.25" customHeight="1">
      <c r="B4" s="11" t="s">
        <v>28</v>
      </c>
      <c r="C4" s="11">
        <v>8.0</v>
      </c>
      <c r="D4" s="11" t="s">
        <v>76</v>
      </c>
      <c r="E4" s="12">
        <f>_xlfn.NORM.DIST(0,VLOOKUP(D5,ratings,2,0)-VLOOKUP(D4,ratings,2,0),$A$1,1)</f>
        <v>0.7227093328</v>
      </c>
      <c r="F4" s="13"/>
      <c r="G4" s="34">
        <f>_xlfn.NORM.DIST(0,VLOOKUP(D2,ratings,2,0)-VLOOKUP(D4,ratings,2,0),$A$1,1)*E4*E2+_xlfn.NORM.DIST(0,VLOOKUP(D3,ratings,2,0)-VLOOKUP(D4,ratings,2,0),$A$1,1)*E4*E3</f>
        <v>0.224774009</v>
      </c>
      <c r="H4" s="13"/>
      <c r="I4" s="13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0.156234555</v>
      </c>
      <c r="J4" s="13"/>
      <c r="K4" s="13" t="str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#N/A</v>
      </c>
      <c r="L4" s="15" t="str">
        <f t="shared" si="2"/>
        <v/>
      </c>
      <c r="M4" s="13" t="str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#N/A</v>
      </c>
      <c r="N4" s="13"/>
      <c r="O4" s="13" t="str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#N/A</v>
      </c>
      <c r="P4" s="15" t="str">
        <f t="shared" si="3"/>
        <v/>
      </c>
      <c r="Q4" s="11">
        <v>8.0</v>
      </c>
      <c r="R4" s="6"/>
      <c r="S4" s="11"/>
      <c r="T4" s="6">
        <f t="shared" ref="T4:U4" si="7">C4</f>
        <v>8</v>
      </c>
      <c r="U4" s="16" t="str">
        <f t="shared" si="7"/>
        <v>Gonzaga</v>
      </c>
      <c r="V4" s="18">
        <f>VLOOKUP($U5,ratings,2,0)-VLOOKUP($U4,ratings,2,0)</f>
        <v>-6.5</v>
      </c>
      <c r="W4" s="18">
        <f>VLOOKUP($U5,ratings22,3,0)+VLOOKUP($U4,ratings22,3,0)-146.5</f>
        <v>152</v>
      </c>
      <c r="X4" s="19">
        <f t="shared" si="5"/>
        <v>0.6984682125</v>
      </c>
      <c r="Y4" s="20">
        <f t="shared" si="6"/>
        <v>-231.6399933</v>
      </c>
      <c r="Z4" s="21">
        <f>(W4/2)+(V5/2)</f>
        <v>79.25</v>
      </c>
      <c r="AA4" s="7">
        <f>W4</f>
        <v>152</v>
      </c>
      <c r="AB4" s="6"/>
      <c r="AC4" s="6"/>
      <c r="AD4" s="6"/>
      <c r="AE4" s="6"/>
      <c r="AF4" s="6"/>
    </row>
    <row r="5" ht="14.25" customHeight="1">
      <c r="B5" s="11" t="s">
        <v>28</v>
      </c>
      <c r="C5" s="22">
        <v>9.0</v>
      </c>
      <c r="D5" s="38" t="s">
        <v>77</v>
      </c>
      <c r="E5" s="24">
        <f>_xlfn.NORM.DIST(0,VLOOKUP(D4,ratings,2,0)-VLOOKUP(D5,ratings,2,0),$A$1,1)</f>
        <v>0.2772906672</v>
      </c>
      <c r="F5" s="13"/>
      <c r="G5" s="25">
        <f>_xlfn.NORM.DIST(0,VLOOKUP(D3,ratings,2,0)-VLOOKUP(D5,ratings,2,0),$A$1,1)*E5*E3+_xlfn.NORM.DIST(0,VLOOKUP(D2,ratings,2,0)-VLOOKUP(D5,ratings,2,0),$A$1,1)*E5*E2</f>
        <v>0.03898963971</v>
      </c>
      <c r="H5" s="13"/>
      <c r="I5" s="26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0.01850417093</v>
      </c>
      <c r="J5" s="26"/>
      <c r="K5" s="26" t="str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#N/A</v>
      </c>
      <c r="L5" s="15" t="str">
        <f t="shared" si="2"/>
        <v/>
      </c>
      <c r="M5" s="26" t="str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#N/A</v>
      </c>
      <c r="N5" s="13"/>
      <c r="O5" s="26" t="str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#N/A</v>
      </c>
      <c r="P5" s="15" t="str">
        <f t="shared" si="3"/>
        <v/>
      </c>
      <c r="Q5" s="11">
        <v>9.0</v>
      </c>
      <c r="R5" s="6"/>
      <c r="S5" s="6"/>
      <c r="T5" s="6">
        <f t="shared" ref="T5:U5" si="8">C5</f>
        <v>9</v>
      </c>
      <c r="U5" s="27" t="str">
        <f t="shared" si="8"/>
        <v>Georgia</v>
      </c>
      <c r="V5" s="29">
        <f>VLOOKUP(U4,ratings,2,0)-VLOOKUP(U5,ratings,2,0)</f>
        <v>6.5</v>
      </c>
      <c r="W5" s="29"/>
      <c r="X5" s="19">
        <f t="shared" si="5"/>
        <v>0.3015317875</v>
      </c>
      <c r="Y5" s="20">
        <f t="shared" si="6"/>
        <v>231.6399933</v>
      </c>
      <c r="Z5" s="32">
        <f>(W4/2)+(V4/2)</f>
        <v>72.75</v>
      </c>
      <c r="AA5" s="7">
        <f>V5</f>
        <v>6.5</v>
      </c>
      <c r="AB5" s="6"/>
      <c r="AC5" s="6"/>
      <c r="AD5" s="6"/>
      <c r="AE5" s="6"/>
      <c r="AF5" s="6"/>
    </row>
    <row r="6" ht="14.25" customHeight="1">
      <c r="B6" s="11" t="s">
        <v>28</v>
      </c>
      <c r="C6" s="11">
        <v>5.0</v>
      </c>
      <c r="D6" s="11" t="s">
        <v>66</v>
      </c>
      <c r="E6" s="42">
        <f>_xlfn.NORM.DIST(0,VLOOKUP(D7,ratings,2,0)-VLOOKUP(D6,ratings,2,0),$A$1,1)</f>
        <v>0.7664705491</v>
      </c>
      <c r="F6" s="13"/>
      <c r="G6" s="43">
        <f>_xlfn.NORM.DIST(0,VLOOKUP(D8,ratings,2,0)-VLOOKUP(D6,ratings,2,0),$A$1,1)*E6*E8+_xlfn.NORM.DIST(0,VLOOKUP(D9,ratings,2,0)-VLOOKUP(D6,ratings,2,0),$A$1,1)*E6*E9</f>
        <v>0.4702192416</v>
      </c>
      <c r="H6" s="13"/>
      <c r="I6" s="13">
        <f>_xlfn.NORM.DIST(0,VLOOKUP($D2,ratings,2,0)-VLOOKUP($D6,ratings,2,0),$A$1,1)*$G6*$G2+_xlfn.NORM.DIST(0,VLOOKUP($D5,ratings,2,0)-VLOOKUP($D6,ratings,2,0),$A$1,1)*$G6*$G5+_xlfn.NORM.DIST(0,VLOOKUP($D4,ratings,2,0)-VLOOKUP($D6,ratings,2,0),$A$1,1)*$G6*$G4+_xlfn.NORM.DIST(0,VLOOKUP($D3,ratings,2,0)-VLOOKUP($D6,ratings,2,0),$A$1,1)*$G6*$G3</f>
        <v>0.1158190249</v>
      </c>
      <c r="J6" s="13"/>
      <c r="K6" s="13" t="str">
        <f>_xlfn.NORM.DIST(0,VLOOKUP($D14,ratings,2,0)-VLOOKUP($D6,ratings,2,0),$A$1,1)*$I6*$I14+_xlfn.NORM.DIST(0,VLOOKUP($D15,ratings,2,0)-VLOOKUP($D6,ratings,2,0),$A$1,1)*$I6*$I15+_xlfn.NORM.DIST(0,VLOOKUP($D16,ratings,2,0)-VLOOKUP($D6,ratings,2,0),$A$1,1)*$I6*$I16+_xlfn.NORM.DIST(0,VLOOKUP($D17,ratings,2,0)-VLOOKUP($D6,ratings,2,0),$A$1,1)*$I6*$I17+_xlfn.NORM.DIST(0,VLOOKUP($D10,ratings,2,0)-VLOOKUP($D6,ratings,2,0),$A$1,1)*$I6*$I10+_xlfn.NORM.DIST(0,VLOOKUP($D11,ratings,2,0)-VLOOKUP($D6,ratings,2,0),$A$1,1)*$I6*$I11+_xlfn.NORM.DIST(0,VLOOKUP($D12,ratings,2,0)-VLOOKUP($D6,ratings,2,0),$A$1,1)*$I6*$I12+_xlfn.NORM.DIST(0,VLOOKUP($D13,ratings,2,0)-VLOOKUP($D6,ratings,2,0),$A$1,1)*$I6*$I13</f>
        <v>#N/A</v>
      </c>
      <c r="L6" s="15" t="str">
        <f t="shared" si="2"/>
        <v/>
      </c>
      <c r="M6" s="13" t="str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#N/A</v>
      </c>
      <c r="N6" s="13"/>
      <c r="O6" s="13" t="str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#N/A</v>
      </c>
      <c r="P6" s="15" t="str">
        <f t="shared" si="3"/>
        <v/>
      </c>
      <c r="Q6" s="11">
        <v>5.0</v>
      </c>
      <c r="R6" s="6"/>
      <c r="S6" s="11"/>
      <c r="T6" s="6">
        <f t="shared" ref="T6:U6" si="9">C6</f>
        <v>5</v>
      </c>
      <c r="U6" s="16" t="str">
        <f t="shared" si="9"/>
        <v>BYU</v>
      </c>
      <c r="V6" s="18">
        <f>VLOOKUP($U7,ratings,2,0)-VLOOKUP($U6,ratings,2,0)</f>
        <v>-8</v>
      </c>
      <c r="W6" s="18">
        <f>VLOOKUP($U7,ratings22,3,0)+VLOOKUP($U6,ratings22,3,0)-146.5</f>
        <v>150</v>
      </c>
      <c r="X6" s="19">
        <f t="shared" si="5"/>
        <v>0.7389137003</v>
      </c>
      <c r="Y6" s="20">
        <f t="shared" si="6"/>
        <v>-283.0151184</v>
      </c>
      <c r="Z6" s="21">
        <f>(W6/2)+(V7/2)</f>
        <v>79</v>
      </c>
      <c r="AA6" s="7">
        <f>W6</f>
        <v>150</v>
      </c>
      <c r="AB6" s="6"/>
      <c r="AC6" s="45" t="s">
        <v>19</v>
      </c>
      <c r="AD6" s="6" t="str">
        <f>SUM(O2:O17)</f>
        <v>#N/A</v>
      </c>
      <c r="AE6" s="47" t="str">
        <f t="shared" ref="AE6:AE9" si="11">1/AD6</f>
        <v>#N/A</v>
      </c>
      <c r="AF6" s="48">
        <v>320.0</v>
      </c>
    </row>
    <row r="7" ht="14.25" customHeight="1">
      <c r="B7" s="11" t="s">
        <v>28</v>
      </c>
      <c r="C7" s="22">
        <v>12.0</v>
      </c>
      <c r="D7" s="38" t="s">
        <v>29</v>
      </c>
      <c r="E7" s="49">
        <f>_xlfn.NORM.DIST(0,VLOOKUP(D6,ratings,2,0)-VLOOKUP(D7,ratings,2,0),$A$1,1)</f>
        <v>0.2335294509</v>
      </c>
      <c r="F7" s="13"/>
      <c r="G7" s="25">
        <f>_xlfn.NORM.DIST(0,VLOOKUP(D9,ratings,2,0)-VLOOKUP(D7,ratings,2,0),$A$1,1)*E7*E9+_xlfn.NORM.DIST(0,VLOOKUP(D8,ratings,2,0)-VLOOKUP(D7,ratings,2,0),$A$1,1)*E7*E8</f>
        <v>0.07950623997</v>
      </c>
      <c r="H7" s="13"/>
      <c r="I7" s="26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0.006689748778</v>
      </c>
      <c r="J7" s="26"/>
      <c r="K7" s="26" t="str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#N/A</v>
      </c>
      <c r="L7" s="15" t="str">
        <f t="shared" si="2"/>
        <v/>
      </c>
      <c r="M7" s="26" t="str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#N/A</v>
      </c>
      <c r="N7" s="13"/>
      <c r="O7" s="26" t="str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#N/A</v>
      </c>
      <c r="P7" s="15" t="str">
        <f t="shared" si="3"/>
        <v/>
      </c>
      <c r="Q7" s="11">
        <v>12.0</v>
      </c>
      <c r="R7" s="6"/>
      <c r="S7" s="6"/>
      <c r="T7" s="6">
        <f t="shared" ref="T7:U7" si="10">C7</f>
        <v>12</v>
      </c>
      <c r="U7" s="27" t="str">
        <f t="shared" si="10"/>
        <v>Yale</v>
      </c>
      <c r="V7" s="29">
        <f>VLOOKUP(U6,ratings,2,0)-VLOOKUP(U7,ratings,2,0)</f>
        <v>8</v>
      </c>
      <c r="W7" s="29"/>
      <c r="X7" s="19">
        <f t="shared" si="5"/>
        <v>0.2610862997</v>
      </c>
      <c r="Y7" s="20">
        <f t="shared" si="6"/>
        <v>283.0151184</v>
      </c>
      <c r="Z7" s="32">
        <f>(W6/2)+(V6/2)</f>
        <v>71</v>
      </c>
      <c r="AA7" s="7">
        <f>V7</f>
        <v>8</v>
      </c>
      <c r="AB7" s="6"/>
      <c r="AC7" s="45" t="s">
        <v>26</v>
      </c>
      <c r="AD7" s="6" t="str">
        <f>SUM(O18:O33)</f>
        <v>#N/A</v>
      </c>
      <c r="AE7" s="47" t="str">
        <f t="shared" si="11"/>
        <v>#N/A</v>
      </c>
      <c r="AF7" s="48">
        <v>440.0</v>
      </c>
    </row>
    <row r="8" ht="14.25" customHeight="1">
      <c r="B8" s="11" t="s">
        <v>28</v>
      </c>
      <c r="C8" s="11">
        <v>4.0</v>
      </c>
      <c r="D8" s="11" t="s">
        <v>84</v>
      </c>
      <c r="E8" s="42">
        <f>_xlfn.NORM.DIST(0,VLOOKUP(D9,ratings,2,0)-VLOOKUP(D8,ratings,2,0),$A$1,1)</f>
        <v>0.7377302818</v>
      </c>
      <c r="F8" s="13"/>
      <c r="G8" s="51">
        <f>_xlfn.NORM.DIST(0,VLOOKUP(D6,ratings,2,0)-VLOOKUP(D8,ratings,2,0),$A$1,1)*E8*E6+_xlfn.NORM.DIST(0,VLOOKUP(D7,ratings,2,0)-VLOOKUP(D8,ratings,2,0),$A$1,1)*E8*E7</f>
        <v>0.3765678724</v>
      </c>
      <c r="H8" s="13"/>
      <c r="I8" s="13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0.07800287071</v>
      </c>
      <c r="J8" s="13"/>
      <c r="K8" s="13" t="str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#N/A</v>
      </c>
      <c r="L8" s="15" t="str">
        <f t="shared" si="2"/>
        <v/>
      </c>
      <c r="M8" s="13" t="str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#N/A</v>
      </c>
      <c r="N8" s="13"/>
      <c r="O8" s="13" t="str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#N/A</v>
      </c>
      <c r="P8" s="15" t="str">
        <f t="shared" si="3"/>
        <v/>
      </c>
      <c r="Q8" s="11">
        <v>4.0</v>
      </c>
      <c r="R8" s="6"/>
      <c r="S8" s="11"/>
      <c r="T8" s="6">
        <f t="shared" ref="T8:U8" si="12">C8</f>
        <v>4</v>
      </c>
      <c r="U8" s="16" t="str">
        <f t="shared" si="12"/>
        <v>Kentucky</v>
      </c>
      <c r="V8" s="18">
        <f>VLOOKUP($U9,ratings,2,0)-VLOOKUP($U8,ratings,2,0)</f>
        <v>-7</v>
      </c>
      <c r="W8" s="18">
        <f>VLOOKUP($U9,ratings22,3,0)+VLOOKUP($U8,ratings22,3,0)-146.5</f>
        <v>153</v>
      </c>
      <c r="X8" s="19">
        <f t="shared" si="5"/>
        <v>0.7122602812</v>
      </c>
      <c r="Y8" s="20">
        <f t="shared" si="6"/>
        <v>-247.5363096</v>
      </c>
      <c r="Z8" s="21">
        <f>(W8/2)+(V9/2)</f>
        <v>80</v>
      </c>
      <c r="AA8" s="7">
        <f>W8</f>
        <v>153</v>
      </c>
      <c r="AB8" s="6"/>
      <c r="AC8" s="45" t="s">
        <v>28</v>
      </c>
      <c r="AD8" s="6" t="str">
        <f>SUM(O34:O49)</f>
        <v>#N/A</v>
      </c>
      <c r="AE8" s="47" t="str">
        <f t="shared" si="11"/>
        <v>#N/A</v>
      </c>
      <c r="AF8" s="48">
        <v>400.0</v>
      </c>
    </row>
    <row r="9" ht="14.25" customHeight="1">
      <c r="B9" s="11" t="s">
        <v>28</v>
      </c>
      <c r="C9" s="53">
        <v>13.0</v>
      </c>
      <c r="D9" s="54" t="s">
        <v>63</v>
      </c>
      <c r="E9" s="83">
        <f>_xlfn.NORM.DIST(0,VLOOKUP(D8,ratings,2,0)-VLOOKUP(D9,ratings,2,0),$A$1,1)</f>
        <v>0.2622697182</v>
      </c>
      <c r="F9" s="13"/>
      <c r="G9" s="95">
        <f>_xlfn.NORM.DIST(0,VLOOKUP(D7,ratings,2,0)-VLOOKUP(D9,ratings,2,0),$A$1,1)*E9*E7+_xlfn.NORM.DIST(0,VLOOKUP(D6,ratings,2,0)-VLOOKUP(D9,ratings,2,0),$A$1,1)*E9*E6</f>
        <v>0.07370664601</v>
      </c>
      <c r="H9" s="13"/>
      <c r="I9" s="85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0.005726963798</v>
      </c>
      <c r="J9" s="85"/>
      <c r="K9" s="85" t="str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#N/A</v>
      </c>
      <c r="L9" s="15" t="str">
        <f t="shared" si="2"/>
        <v/>
      </c>
      <c r="M9" s="85" t="str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#N/A</v>
      </c>
      <c r="N9" s="13"/>
      <c r="O9" s="85" t="str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#N/A</v>
      </c>
      <c r="P9" s="15" t="str">
        <f t="shared" si="3"/>
        <v/>
      </c>
      <c r="Q9" s="11">
        <v>13.0</v>
      </c>
      <c r="R9" s="6"/>
      <c r="S9" s="6"/>
      <c r="T9" s="6">
        <f t="shared" ref="T9:U9" si="13">C9</f>
        <v>13</v>
      </c>
      <c r="U9" s="27" t="str">
        <f t="shared" si="13"/>
        <v>Liberty</v>
      </c>
      <c r="V9" s="29">
        <f>VLOOKUP(U8,ratings,2,0)-VLOOKUP(U9,ratings,2,0)</f>
        <v>7</v>
      </c>
      <c r="W9" s="29"/>
      <c r="X9" s="19">
        <f t="shared" si="5"/>
        <v>0.2877397188</v>
      </c>
      <c r="Y9" s="20">
        <f t="shared" si="6"/>
        <v>247.5363096</v>
      </c>
      <c r="Z9" s="32">
        <f>(W8/2)+(V8/2)</f>
        <v>73</v>
      </c>
      <c r="AA9" s="7">
        <f>V9</f>
        <v>7</v>
      </c>
      <c r="AB9" s="6"/>
      <c r="AC9" s="45" t="s">
        <v>30</v>
      </c>
      <c r="AD9" s="6" t="str">
        <f>SUM(O50:O65)</f>
        <v>#N/A</v>
      </c>
      <c r="AE9" s="47" t="str">
        <f t="shared" si="11"/>
        <v>#N/A</v>
      </c>
      <c r="AF9" s="48">
        <v>165.0</v>
      </c>
    </row>
    <row r="10" ht="14.25" customHeight="1">
      <c r="B10" s="11" t="s">
        <v>28</v>
      </c>
      <c r="C10" s="11">
        <v>6.0</v>
      </c>
      <c r="D10" s="11" t="s">
        <v>50</v>
      </c>
      <c r="E10" s="42" t="str">
        <f>_xlfn.NORM.DIST(0,VLOOKUP(D11,ratings,2,0)-VLOOKUP(D10,ratings,2,0),$A$1,1)</f>
        <v>#N/A</v>
      </c>
      <c r="F10" s="13"/>
      <c r="G10" s="74" t="str">
        <f>_xlfn.NORM.DIST(0,VLOOKUP(D12,ratings,2,0)-VLOOKUP(D10,ratings,2,0),$A$1,1)*E10*E12+_xlfn.NORM.DIST(0,VLOOKUP(D13,ratings,2,0)-VLOOKUP(D10,ratings,2,0),$A$1,1)*E10*E13</f>
        <v>#N/A</v>
      </c>
      <c r="H10" s="13"/>
      <c r="I10" s="13" t="str">
        <f>_xlfn.NORM.DIST(0,VLOOKUP($D14,ratings,2,0)-VLOOKUP($D10,ratings,2,0),$A$1,1)*$G10*$G14+_xlfn.NORM.DIST(0,VLOOKUP($D15,ratings,2,0)-VLOOKUP($D10,ratings,2,0),$A$1,1)*$G10*$G15+_xlfn.NORM.DIST(0,VLOOKUP($D16,ratings,2,0)-VLOOKUP($D10,ratings,2,0),$A$1,1)*$G10*$G16+_xlfn.NORM.DIST(0,VLOOKUP($D17,ratings,2,0)-VLOOKUP($D10,ratings,2,0),$A$1,1)*$G10*$G17</f>
        <v>#N/A</v>
      </c>
      <c r="J10" s="13"/>
      <c r="K10" s="13" t="str">
        <f>_xlfn.NORM.DIST(0,VLOOKUP($D2,ratings,2,0)-VLOOKUP($D10,ratings,2,0),$A$1,1)*$I10*$I2+_xlfn.NORM.DIST(0,VLOOKUP($D9,ratings,2,0)-VLOOKUP($D10,ratings,2,0),$A$1,1)*$I10*$I9+_xlfn.NORM.DIST(0,VLOOKUP($D8,ratings,2,0)-VLOOKUP($D10,ratings,2,0),$A$1,1)*$I10*$I8+_xlfn.NORM.DIST(0,VLOOKUP($D7,ratings,2,0)-VLOOKUP($D10,ratings,2,0),$A$1,1)*$I10*$I7+_xlfn.NORM.DIST(0,VLOOKUP($D6,ratings,2,0)-VLOOKUP($D10,ratings,2,0),$A$1,1)*$I10*$I6+_xlfn.NORM.DIST(0,VLOOKUP($D5,ratings,2,0)-VLOOKUP($D10,ratings,2,0),$A$1,1)*$I10*$I5+_xlfn.NORM.DIST(0,VLOOKUP($D4,ratings,2,0)-VLOOKUP($D10,ratings,2,0),$A$1,1)*$I10*$I4+_xlfn.NORM.DIST(0,VLOOKUP($D3,ratings,2,0)-VLOOKUP($D10,ratings,2,0),$A$1,1)*$I10*$I3</f>
        <v>#N/A</v>
      </c>
      <c r="L10" s="15" t="str">
        <f t="shared" si="2"/>
        <v/>
      </c>
      <c r="M10" s="13" t="str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#N/A</v>
      </c>
      <c r="N10" s="13"/>
      <c r="O10" s="13" t="str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#N/A</v>
      </c>
      <c r="P10" s="15" t="str">
        <f t="shared" si="3"/>
        <v/>
      </c>
      <c r="Q10" s="11">
        <v>6.0</v>
      </c>
      <c r="R10" s="6"/>
      <c r="S10" s="11"/>
      <c r="T10" s="6">
        <f t="shared" ref="T10:U10" si="14">C10</f>
        <v>6</v>
      </c>
      <c r="U10" s="16" t="str">
        <f t="shared" si="14"/>
        <v>Missouri</v>
      </c>
      <c r="V10" s="18" t="str">
        <f>VLOOKUP($U11,ratings,2,0)-VLOOKUP($U10,ratings,2,0)</f>
        <v>#N/A</v>
      </c>
      <c r="W10" s="18" t="str">
        <f>VLOOKUP($U11,ratings22,3,0)+VLOOKUP($U10,ratings22,3,0)-146.5</f>
        <v>#N/A</v>
      </c>
      <c r="X10" s="19" t="str">
        <f t="shared" si="5"/>
        <v>#N/A</v>
      </c>
      <c r="Y10" s="20" t="str">
        <f t="shared" si="6"/>
        <v>#N/A</v>
      </c>
      <c r="Z10" s="21" t="str">
        <f>(W10/2)+(V11/2)</f>
        <v>#N/A</v>
      </c>
      <c r="AA10" s="7" t="str">
        <f>W10</f>
        <v>#N/A</v>
      </c>
      <c r="AB10" s="6"/>
      <c r="AC10" s="6"/>
      <c r="AD10" s="6"/>
      <c r="AE10" s="6"/>
      <c r="AF10" s="6"/>
    </row>
    <row r="11" ht="14.25" customHeight="1">
      <c r="B11" s="11" t="s">
        <v>28</v>
      </c>
      <c r="C11" s="22">
        <v>11.0</v>
      </c>
      <c r="D11" s="38" t="s">
        <v>306</v>
      </c>
      <c r="E11" s="49" t="str">
        <f>_xlfn.NORM.DIST(0,VLOOKUP(D10,ratings,2,0)-VLOOKUP(D11,ratings,2,0),$A$1,1)</f>
        <v>#N/A</v>
      </c>
      <c r="F11" s="13"/>
      <c r="G11" s="25" t="str">
        <f>_xlfn.NORM.DIST(0,VLOOKUP(D13,ratings,2,0)-VLOOKUP(D11,ratings,2,0),$A$1,1)*E11*E13+_xlfn.NORM.DIST(0,VLOOKUP(D12,ratings,2,0)-VLOOKUP(D11,ratings,2,0),$A$1,1)*E11*E12</f>
        <v>#N/A</v>
      </c>
      <c r="H11" s="13"/>
      <c r="I11" s="26" t="str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#N/A</v>
      </c>
      <c r="J11" s="26"/>
      <c r="K11" s="26" t="str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#N/A</v>
      </c>
      <c r="L11" s="15" t="str">
        <f t="shared" si="2"/>
        <v/>
      </c>
      <c r="M11" s="26" t="str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#N/A</v>
      </c>
      <c r="N11" s="13"/>
      <c r="O11" s="26" t="str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#N/A</v>
      </c>
      <c r="P11" s="15" t="str">
        <f t="shared" si="3"/>
        <v/>
      </c>
      <c r="Q11" s="11">
        <v>11.0</v>
      </c>
      <c r="R11" s="6"/>
      <c r="S11" s="6"/>
      <c r="T11" s="6">
        <f t="shared" ref="T11:U11" si="15">C11</f>
        <v>11</v>
      </c>
      <c r="U11" s="27" t="str">
        <f t="shared" si="15"/>
        <v>West Virginia</v>
      </c>
      <c r="V11" s="29" t="str">
        <f>VLOOKUP(U10,ratings,2,0)-VLOOKUP(U11,ratings,2,0)</f>
        <v>#N/A</v>
      </c>
      <c r="W11" s="29"/>
      <c r="X11" s="19" t="str">
        <f t="shared" si="5"/>
        <v>#N/A</v>
      </c>
      <c r="Y11" s="20" t="str">
        <f t="shared" si="6"/>
        <v>#N/A</v>
      </c>
      <c r="Z11" s="32" t="str">
        <f>(W10/2)+(V10/2)</f>
        <v>#N/A</v>
      </c>
      <c r="AA11" s="7" t="str">
        <f>V11</f>
        <v>#N/A</v>
      </c>
      <c r="AB11" s="6"/>
      <c r="AC11" s="6"/>
      <c r="AD11" s="6"/>
      <c r="AE11" s="6"/>
      <c r="AF11" s="6"/>
    </row>
    <row r="12" ht="14.25" customHeight="1">
      <c r="B12" s="11" t="s">
        <v>28</v>
      </c>
      <c r="C12" s="11">
        <v>3.0</v>
      </c>
      <c r="D12" s="11" t="s">
        <v>68</v>
      </c>
      <c r="E12" s="42">
        <f>_xlfn.NORM.DIST(0,VLOOKUP(D13,ratings,2,0)-VLOOKUP(D12,ratings,2,0),$A$1,1)</f>
        <v>0.9205958557</v>
      </c>
      <c r="F12" s="13"/>
      <c r="G12" s="75" t="str">
        <f>_xlfn.NORM.DIST(0,VLOOKUP(D10,ratings,2,0)-VLOOKUP(D12,ratings,2,0),$A$1,1)*E12*E10+_xlfn.NORM.DIST(0,VLOOKUP(D11,ratings,2,0)-VLOOKUP(D12,ratings,2,0),$A$1,1)*E12*E11</f>
        <v>#N/A</v>
      </c>
      <c r="H12" s="13"/>
      <c r="I12" s="13" t="str">
        <f>_xlfn.NORM.DIST(0,VLOOKUP($D16,ratings,2,0)-VLOOKUP($D12,ratings,2,0),$A$1,1)*$G12*$G16+_xlfn.NORM.DIST(0,VLOOKUP($D17,ratings,2,0)-VLOOKUP($D12,ratings,2,0),$A$1,1)*$G12*$G17+_xlfn.NORM.DIST(0,VLOOKUP($D14,ratings,2,0)-VLOOKUP($D12,ratings,2,0),$A$1,1)*$G12*$G14+_xlfn.NORM.DIST(0,VLOOKUP($D15,ratings,2,0)-VLOOKUP($D12,ratings,2,0),$A$1,1)*$G12*$G15</f>
        <v>#N/A</v>
      </c>
      <c r="J12" s="13"/>
      <c r="K12" s="13" t="str">
        <f>_xlfn.NORM.DIST(0,VLOOKUP($D4,ratings,2,0)-VLOOKUP($D12,ratings,2,0),$A$1,1)*$I12*$I4+_xlfn.NORM.DIST(0,VLOOKUP($D3,ratings,2,0)-VLOOKUP($D12,ratings,2,0),$A$1,1)*$I12*$I3+_xlfn.NORM.DIST(0,VLOOKUP($D2,ratings,2,0)-VLOOKUP($D12,ratings,2,0),$A$1,1)*$I12*$I2+_xlfn.NORM.DIST(0,VLOOKUP($D9,ratings,2,0)-VLOOKUP($D12,ratings,2,0),$A$1,1)*$I12*$I9+_xlfn.NORM.DIST(0,VLOOKUP($D8,ratings,2,0)-VLOOKUP($D12,ratings,2,0),$A$1,1)*$I12*$I8+_xlfn.NORM.DIST(0,VLOOKUP($D7,ratings,2,0)-VLOOKUP($D12,ratings,2,0),$A$1,1)*$I12*$I7+_xlfn.NORM.DIST(0,VLOOKUP($D6,ratings,2,0)-VLOOKUP($D12,ratings,2,0),$A$1,1)*$I12*$I6+_xlfn.NORM.DIST(0,VLOOKUP($D5,ratings,2,0)-VLOOKUP($D12,ratings,2,0),$A$1,1)*$I12*$I5</f>
        <v>#N/A</v>
      </c>
      <c r="L12" s="15" t="str">
        <f t="shared" si="2"/>
        <v/>
      </c>
      <c r="M12" s="13" t="str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#N/A</v>
      </c>
      <c r="N12" s="13"/>
      <c r="O12" s="13" t="str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#N/A</v>
      </c>
      <c r="P12" s="15" t="str">
        <f t="shared" si="3"/>
        <v/>
      </c>
      <c r="Q12" s="11">
        <v>3.0</v>
      </c>
      <c r="R12" s="6"/>
      <c r="S12" s="11"/>
      <c r="T12" s="6">
        <f t="shared" ref="T12:U12" si="16">C12</f>
        <v>3</v>
      </c>
      <c r="U12" s="16" t="str">
        <f t="shared" si="16"/>
        <v>Wisconsin</v>
      </c>
      <c r="V12" s="18">
        <f>VLOOKUP($U13,ratings,2,0)-VLOOKUP($U12,ratings,2,0)</f>
        <v>-15.5</v>
      </c>
      <c r="W12" s="18">
        <f>VLOOKUP($U13,ratings22,3,0)+VLOOKUP($U12,ratings22,3,0)-146.5</f>
        <v>148</v>
      </c>
      <c r="X12" s="19">
        <f t="shared" si="5"/>
        <v>0.8925123029</v>
      </c>
      <c r="Y12" s="20">
        <f t="shared" si="6"/>
        <v>-830.3390316</v>
      </c>
      <c r="Z12" s="21">
        <f>(W12/2)+(V13/2)</f>
        <v>81.75</v>
      </c>
      <c r="AA12" s="7">
        <f>W12</f>
        <v>148</v>
      </c>
      <c r="AB12" s="6"/>
      <c r="AC12" s="6"/>
      <c r="AD12" s="6"/>
      <c r="AE12" s="6"/>
      <c r="AF12" s="6"/>
    </row>
    <row r="13" ht="14.25" customHeight="1">
      <c r="B13" s="11" t="s">
        <v>28</v>
      </c>
      <c r="C13" s="22">
        <v>14.0</v>
      </c>
      <c r="D13" s="38" t="s">
        <v>53</v>
      </c>
      <c r="E13" s="49">
        <f>_xlfn.NORM.DIST(0,VLOOKUP(D12,ratings,2,0)-VLOOKUP(D13,ratings,2,0),$A$1,1)</f>
        <v>0.07940414431</v>
      </c>
      <c r="F13" s="13"/>
      <c r="G13" s="25" t="str">
        <f>_xlfn.NORM.DIST(0,VLOOKUP(D11,ratings,2,0)-VLOOKUP(D13,ratings,2,0),$A$1,1)*E13*E11+_xlfn.NORM.DIST(0,VLOOKUP(D10,ratings,2,0)-VLOOKUP(D13,ratings,2,0),$A$1,1)*E13*E10</f>
        <v>#N/A</v>
      </c>
      <c r="H13" s="13"/>
      <c r="I13" s="26" t="str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#N/A</v>
      </c>
      <c r="J13" s="26"/>
      <c r="K13" s="26" t="str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#N/A</v>
      </c>
      <c r="L13" s="15" t="str">
        <f t="shared" si="2"/>
        <v/>
      </c>
      <c r="M13" s="26" t="str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#N/A</v>
      </c>
      <c r="N13" s="13"/>
      <c r="O13" s="26" t="str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#N/A</v>
      </c>
      <c r="P13" s="15" t="str">
        <f t="shared" si="3"/>
        <v/>
      </c>
      <c r="Q13" s="11">
        <v>14.0</v>
      </c>
      <c r="R13" s="6"/>
      <c r="S13" s="6"/>
      <c r="T13" s="6">
        <f t="shared" ref="T13:U13" si="17">C13</f>
        <v>14</v>
      </c>
      <c r="U13" s="27" t="str">
        <f t="shared" si="17"/>
        <v>UNC Wilmington</v>
      </c>
      <c r="V13" s="29">
        <f>VLOOKUP(U12,ratings,2,0)-VLOOKUP(U13,ratings,2,0)</f>
        <v>15.5</v>
      </c>
      <c r="W13" s="29"/>
      <c r="X13" s="19">
        <f t="shared" si="5"/>
        <v>0.1074876971</v>
      </c>
      <c r="Y13" s="20">
        <f t="shared" si="6"/>
        <v>830.3390316</v>
      </c>
      <c r="Z13" s="32">
        <f>(W12/2)+(V12/2)</f>
        <v>66.25</v>
      </c>
      <c r="AA13" s="7">
        <f>V13</f>
        <v>15.5</v>
      </c>
      <c r="AB13" s="6"/>
      <c r="AC13" s="6"/>
      <c r="AD13" s="6"/>
      <c r="AE13" s="6"/>
      <c r="AF13" s="6"/>
    </row>
    <row r="14" ht="14.25" customHeight="1">
      <c r="B14" s="11" t="s">
        <v>28</v>
      </c>
      <c r="C14" s="11">
        <v>7.0</v>
      </c>
      <c r="D14" s="11" t="s">
        <v>46</v>
      </c>
      <c r="E14" s="42">
        <f>_xlfn.NORM.DIST(0,VLOOKUP(D15,ratings,2,0)-VLOOKUP(D14,ratings,2,0),$A$1,1)</f>
        <v>0.5</v>
      </c>
      <c r="F14" s="13"/>
      <c r="G14" s="78">
        <f>_xlfn.NORM.DIST(0,VLOOKUP(D16,ratings,2,0)-VLOOKUP(D14,ratings,2,0),$A$1,1)*E14*E16+_xlfn.NORM.DIST(0,VLOOKUP(D17,ratings,2,0)-VLOOKUP(D14,ratings,2,0),$A$1,1)*E14*E17</f>
        <v>0.1088543282</v>
      </c>
      <c r="H14" s="13"/>
      <c r="I14" s="13" t="str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#N/A</v>
      </c>
      <c r="J14" s="13"/>
      <c r="K14" s="13" t="str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#N/A</v>
      </c>
      <c r="L14" s="15" t="str">
        <f t="shared" si="2"/>
        <v/>
      </c>
      <c r="M14" s="13" t="str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#N/A</v>
      </c>
      <c r="N14" s="13"/>
      <c r="O14" s="13" t="str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#N/A</v>
      </c>
      <c r="P14" s="15" t="str">
        <f t="shared" si="3"/>
        <v/>
      </c>
      <c r="Q14" s="11">
        <v>7.0</v>
      </c>
      <c r="R14" s="6"/>
      <c r="S14" s="11"/>
      <c r="T14" s="6">
        <f t="shared" ref="T14:U14" si="18">C14</f>
        <v>7</v>
      </c>
      <c r="U14" s="16" t="str">
        <f t="shared" si="18"/>
        <v>Memphis</v>
      </c>
      <c r="V14" s="18">
        <f>VLOOKUP($U15,ratings,2,0)-VLOOKUP($U14,ratings,2,0)</f>
        <v>0</v>
      </c>
      <c r="W14" s="18">
        <f>VLOOKUP($U15,ratings22,3,0)+VLOOKUP($U14,ratings22,3,0)-146.5</f>
        <v>154</v>
      </c>
      <c r="X14" s="19">
        <f t="shared" si="5"/>
        <v>0.5</v>
      </c>
      <c r="Y14" s="20">
        <f t="shared" si="6"/>
        <v>100</v>
      </c>
      <c r="Z14" s="21">
        <f>(W14/2)+(V15/2)</f>
        <v>77</v>
      </c>
      <c r="AA14" s="7">
        <f>W14</f>
        <v>154</v>
      </c>
      <c r="AB14" s="6"/>
      <c r="AC14" s="6"/>
      <c r="AD14" s="6"/>
      <c r="AE14" s="6"/>
      <c r="AF14" s="6"/>
    </row>
    <row r="15" ht="14.25" customHeight="1">
      <c r="B15" s="11" t="s">
        <v>28</v>
      </c>
      <c r="C15" s="22">
        <v>10.0</v>
      </c>
      <c r="D15" s="38" t="s">
        <v>87</v>
      </c>
      <c r="E15" s="49">
        <f>_xlfn.NORM.DIST(0,VLOOKUP(D14,ratings,2,0)-VLOOKUP(D15,ratings,2,0),$A$1,1)</f>
        <v>0.5</v>
      </c>
      <c r="F15" s="13"/>
      <c r="G15" s="25">
        <f>_xlfn.NORM.DIST(0,VLOOKUP(D17,ratings,2,0)-VLOOKUP(D15,ratings,2,0),$A$1,1)*E15*E17+_xlfn.NORM.DIST(0,VLOOKUP(D16,ratings,2,0)-VLOOKUP(D15,ratings,2,0),$A$1,1)*E15*E16</f>
        <v>0.1088543282</v>
      </c>
      <c r="H15" s="13"/>
      <c r="I15" s="26" t="str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#N/A</v>
      </c>
      <c r="J15" s="26"/>
      <c r="K15" s="26" t="str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#N/A</v>
      </c>
      <c r="L15" s="15" t="str">
        <f t="shared" si="2"/>
        <v/>
      </c>
      <c r="M15" s="26" t="str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#N/A</v>
      </c>
      <c r="N15" s="13"/>
      <c r="O15" s="26" t="str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#N/A</v>
      </c>
      <c r="P15" s="15" t="str">
        <f t="shared" si="3"/>
        <v/>
      </c>
      <c r="Q15" s="11">
        <v>10.0</v>
      </c>
      <c r="R15" s="6"/>
      <c r="S15" s="6"/>
      <c r="T15" s="6">
        <f t="shared" ref="T15:U15" si="19">C15</f>
        <v>10</v>
      </c>
      <c r="U15" s="27" t="str">
        <f t="shared" si="19"/>
        <v>Utah St.</v>
      </c>
      <c r="V15" s="29">
        <f>VLOOKUP(U14,ratings,2,0)-VLOOKUP(U15,ratings,2,0)</f>
        <v>0</v>
      </c>
      <c r="W15" s="29"/>
      <c r="X15" s="19">
        <f t="shared" si="5"/>
        <v>0.5</v>
      </c>
      <c r="Y15" s="20">
        <f t="shared" si="6"/>
        <v>100</v>
      </c>
      <c r="Z15" s="32">
        <f>(W14/2)+(V14/2)</f>
        <v>77</v>
      </c>
      <c r="AA15" s="7">
        <f>V15</f>
        <v>0</v>
      </c>
      <c r="AB15" s="6"/>
      <c r="AC15" s="6"/>
      <c r="AD15" s="6"/>
      <c r="AE15" s="6"/>
      <c r="AF15" s="6"/>
    </row>
    <row r="16" ht="14.25" customHeight="1">
      <c r="B16" s="11" t="s">
        <v>28</v>
      </c>
      <c r="C16" s="11">
        <v>2.0</v>
      </c>
      <c r="D16" s="11" t="s">
        <v>88</v>
      </c>
      <c r="E16" s="42">
        <f>_xlfn.NORM.DIST(0,VLOOKUP(D17,ratings,2,0)-VLOOKUP(D16,ratings,2,0),$A$1,1)</f>
        <v>0.9618630452</v>
      </c>
      <c r="F16" s="13"/>
      <c r="G16" s="81">
        <f>_xlfn.NORM.DIST(0,VLOOKUP(D14,ratings,2,0)-VLOOKUP(D16,ratings,2,0),$A$1,1)*E16*E14+_xlfn.NORM.DIST(0,VLOOKUP(D15,ratings,2,0)-VLOOKUP(D16,ratings,2,0),$A$1,1)*E16*E15</f>
        <v>0.775363725</v>
      </c>
      <c r="H16" s="13"/>
      <c r="I16" s="13" t="str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#N/A</v>
      </c>
      <c r="J16" s="13"/>
      <c r="K16" s="13" t="str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#N/A</v>
      </c>
      <c r="L16" s="15" t="str">
        <f t="shared" si="2"/>
        <v/>
      </c>
      <c r="M16" s="13" t="str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#N/A</v>
      </c>
      <c r="N16" s="13"/>
      <c r="O16" s="13" t="str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#N/A</v>
      </c>
      <c r="P16" s="15" t="str">
        <f t="shared" si="3"/>
        <v/>
      </c>
      <c r="Q16" s="11">
        <v>2.0</v>
      </c>
      <c r="R16" s="6"/>
      <c r="S16" s="11"/>
      <c r="T16" s="6">
        <f t="shared" ref="T16:U16" si="20">C16</f>
        <v>2</v>
      </c>
      <c r="U16" s="16" t="str">
        <f t="shared" si="20"/>
        <v>Tennessee</v>
      </c>
      <c r="V16" s="18">
        <f>VLOOKUP($U17,ratings,2,0)-VLOOKUP($U16,ratings,2,0)</f>
        <v>-19.5</v>
      </c>
      <c r="W16" s="18">
        <f>VLOOKUP($U17,ratings22,3,0)+VLOOKUP($U16,ratings22,3,0)-146.5</f>
        <v>138</v>
      </c>
      <c r="X16" s="19">
        <f t="shared" si="5"/>
        <v>0.9406200594</v>
      </c>
      <c r="Y16" s="20">
        <f t="shared" si="6"/>
        <v>-1584.070395</v>
      </c>
      <c r="Z16" s="21">
        <f>(W16/2)+(V17/2)</f>
        <v>78.75</v>
      </c>
      <c r="AA16" s="7">
        <f>W16</f>
        <v>138</v>
      </c>
      <c r="AB16" s="6"/>
      <c r="AC16" s="6"/>
      <c r="AD16" s="6"/>
      <c r="AE16" s="6"/>
      <c r="AF16" s="6"/>
    </row>
    <row r="17" ht="14.25" customHeight="1">
      <c r="B17" s="11" t="s">
        <v>28</v>
      </c>
      <c r="C17" s="53">
        <v>15.0</v>
      </c>
      <c r="D17" s="54" t="s">
        <v>57</v>
      </c>
      <c r="E17" s="83">
        <f>_xlfn.NORM.DIST(0,VLOOKUP(D16,ratings,2,0)-VLOOKUP(D17,ratings,2,0),$A$1,1)</f>
        <v>0.03813695482</v>
      </c>
      <c r="F17" s="13"/>
      <c r="G17" s="84">
        <f>_xlfn.NORM.DIST(0,VLOOKUP(D15,ratings,2,0)-VLOOKUP(D17,ratings,2,0),$A$1,1)*E17*E15+_xlfn.NORM.DIST(0,VLOOKUP(D14,ratings,2,0)-VLOOKUP(D17,ratings,2,0),$A$1,1)*E17*E14</f>
        <v>0.006927618666</v>
      </c>
      <c r="H17" s="13"/>
      <c r="I17" s="85" t="str">
        <f>_xlfn.NORM.DIST(0,VLOOKUP($D13,ratings,2,0)-VLOOKUP($D17,ratings,2,0),$A$1,1)*$G17*$G13+_xlfn.NORM.DIST(0,VLOOKUP($D12,ratings,2,0)-VLOOKUP($D17,ratings,2,0),$A$1,1)*$G17*$G12+_xlfn.NORM.DIST(0,VLOOKUP($D11,ratings,2,0)-VLOOKUP($D17,ratings,2,0),$A$1,1)*$G17*$G11+_xlfn.NORM.DIST(0,VLOOKUP($D10,ratings,2,0)-VLOOKUP($D17,ratings,2,0),$A$1,1)*$G17*$G10</f>
        <v>#N/A</v>
      </c>
      <c r="J17" s="85"/>
      <c r="K17" s="85" t="str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#N/A</v>
      </c>
      <c r="L17" s="15" t="str">
        <f t="shared" si="2"/>
        <v/>
      </c>
      <c r="M17" s="85" t="str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#N/A</v>
      </c>
      <c r="N17" s="13"/>
      <c r="O17" s="85" t="str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#N/A</v>
      </c>
      <c r="P17" s="15" t="str">
        <f t="shared" si="3"/>
        <v/>
      </c>
      <c r="Q17" s="11">
        <v>15.0</v>
      </c>
      <c r="R17" s="6"/>
      <c r="S17" s="6"/>
      <c r="T17" s="6">
        <f t="shared" ref="T17:U17" si="21">C17</f>
        <v>15</v>
      </c>
      <c r="U17" s="27" t="str">
        <f t="shared" si="21"/>
        <v>Nebraska Omaha</v>
      </c>
      <c r="V17" s="29">
        <f>VLOOKUP(U16,ratings,2,0)-VLOOKUP(U17,ratings,2,0)</f>
        <v>19.5</v>
      </c>
      <c r="W17" s="29"/>
      <c r="X17" s="19">
        <f t="shared" si="5"/>
        <v>0.05937994059</v>
      </c>
      <c r="Y17" s="20">
        <f t="shared" si="6"/>
        <v>1584.070395</v>
      </c>
      <c r="Z17" s="32">
        <f>(W16/2)+(V16/2)</f>
        <v>59.25</v>
      </c>
      <c r="AA17" s="7">
        <f>V17</f>
        <v>19.5</v>
      </c>
      <c r="AB17" s="6"/>
      <c r="AC17" s="6"/>
      <c r="AD17" s="6"/>
      <c r="AE17" s="11" t="s">
        <v>39</v>
      </c>
      <c r="AF17" s="11" t="s">
        <v>18</v>
      </c>
    </row>
    <row r="18" ht="14.25" customHeight="1">
      <c r="A18" s="87" t="s">
        <v>40</v>
      </c>
      <c r="B18" s="11" t="s">
        <v>30</v>
      </c>
      <c r="C18" s="11">
        <v>1.0</v>
      </c>
      <c r="D18" s="11" t="s">
        <v>74</v>
      </c>
      <c r="E18" s="12">
        <f>_xlfn.NORM.DIST(0,VLOOKUP(D19,ratings,2,0)-VLOOKUP(D18,ratings,2,0),$A$1,1)</f>
        <v>0.9963388378</v>
      </c>
      <c r="F18" s="13"/>
      <c r="G18" s="14">
        <f>_xlfn.NORM.DIST(0,VLOOKUP(D20,ratings,2,0)-VLOOKUP(D18,ratings,2,0),$A$1,1)*E18*E20+_xlfn.NORM.DIST(0,VLOOKUP(D21,ratings,2,0)-VLOOKUP(D18,ratings,2,0),$A$1,1)*E18*E21</f>
        <v>0.830339976</v>
      </c>
      <c r="H18" s="13"/>
      <c r="I18" s="13" t="str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#N/A</v>
      </c>
      <c r="J18" s="13"/>
      <c r="K18" s="13" t="str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#N/A</v>
      </c>
      <c r="L18" s="15" t="str">
        <f t="shared" si="2"/>
        <v/>
      </c>
      <c r="M18" s="13" t="str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#N/A</v>
      </c>
      <c r="N18" s="13"/>
      <c r="O18" s="13" t="str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#N/A</v>
      </c>
      <c r="P18" s="15" t="str">
        <f t="shared" si="3"/>
        <v/>
      </c>
      <c r="Q18" s="11">
        <v>1.0</v>
      </c>
      <c r="R18" s="6"/>
      <c r="S18" s="11"/>
      <c r="T18" s="6">
        <f t="shared" ref="T18:U18" si="22">C18</f>
        <v>1</v>
      </c>
      <c r="U18" s="16" t="str">
        <f t="shared" si="22"/>
        <v>Houston</v>
      </c>
      <c r="V18" s="18">
        <f>VLOOKUP($U19,ratings,2,0)-VLOOKUP($U18,ratings,2,0)</f>
        <v>-29.5</v>
      </c>
      <c r="W18" s="18">
        <f>VLOOKUP($U19,ratings22,3,0)+VLOOKUP($U18,ratings22,3,0)-146.5</f>
        <v>120.5</v>
      </c>
      <c r="X18" s="19">
        <f t="shared" si="5"/>
        <v>0.9908625325</v>
      </c>
      <c r="Y18" s="20">
        <f t="shared" si="6"/>
        <v>-10843.95134</v>
      </c>
      <c r="Z18" s="21">
        <f>(W18/2)+(V19/2)</f>
        <v>75</v>
      </c>
      <c r="AA18" s="7">
        <f>W18</f>
        <v>120.5</v>
      </c>
      <c r="AB18" s="6"/>
      <c r="AC18" s="6"/>
      <c r="AD18" s="6"/>
      <c r="AE18" s="11" t="s">
        <v>40</v>
      </c>
      <c r="AF18" s="11" t="s">
        <v>42</v>
      </c>
    </row>
    <row r="19" ht="14.25" customHeight="1">
      <c r="B19" s="11" t="s">
        <v>30</v>
      </c>
      <c r="C19" s="22">
        <v>16.0</v>
      </c>
      <c r="D19" s="354" t="s">
        <v>92</v>
      </c>
      <c r="E19" s="24">
        <f>_xlfn.NORM.DIST(0,VLOOKUP(D18,ratings,2,0)-VLOOKUP(D19,ratings,2,0),$A$1,1)</f>
        <v>0.003661162225</v>
      </c>
      <c r="F19" s="13"/>
      <c r="G19" s="25">
        <f>_xlfn.NORM.DIST(0,VLOOKUP(D21,ratings,2,0)-VLOOKUP(D19,ratings,2,0),$A$1,1)*E19*E21+_xlfn.NORM.DIST(0,VLOOKUP(D20,ratings,2,0)-VLOOKUP(D19,ratings,2,0),$A$1,1)*E19*E20</f>
        <v>0.0001604254064</v>
      </c>
      <c r="H19" s="13"/>
      <c r="I19" s="26" t="str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#N/A</v>
      </c>
      <c r="J19" s="26"/>
      <c r="K19" s="26" t="str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#N/A</v>
      </c>
      <c r="L19" s="15" t="str">
        <f t="shared" si="2"/>
        <v/>
      </c>
      <c r="M19" s="26" t="str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#N/A</v>
      </c>
      <c r="N19" s="13"/>
      <c r="O19" s="26" t="str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#N/A</v>
      </c>
      <c r="P19" s="15" t="str">
        <f t="shared" si="3"/>
        <v/>
      </c>
      <c r="Q19" s="11">
        <v>16.0</v>
      </c>
      <c r="R19" s="6"/>
      <c r="S19" s="6"/>
      <c r="T19" s="6">
        <f t="shared" ref="T19:U19" si="23">C19</f>
        <v>16</v>
      </c>
      <c r="U19" s="27" t="str">
        <f t="shared" si="23"/>
        <v>Mount St. Mary's</v>
      </c>
      <c r="V19" s="29">
        <f>VLOOKUP(U18,ratings,2,0)-VLOOKUP(U19,ratings,2,0)</f>
        <v>29.5</v>
      </c>
      <c r="W19" s="29"/>
      <c r="X19" s="19">
        <f t="shared" si="5"/>
        <v>0.009137467531</v>
      </c>
      <c r="Y19" s="20">
        <f t="shared" si="6"/>
        <v>10843.95134</v>
      </c>
      <c r="Z19" s="32">
        <f>(W18/2)+(V18/2)</f>
        <v>45.5</v>
      </c>
      <c r="AA19" s="7">
        <f>V19</f>
        <v>29.5</v>
      </c>
      <c r="AB19" s="6"/>
      <c r="AC19" s="6"/>
      <c r="AD19" s="6"/>
      <c r="AE19" s="6"/>
      <c r="AF19" s="6"/>
    </row>
    <row r="20" ht="14.25" customHeight="1">
      <c r="B20" s="11" t="s">
        <v>30</v>
      </c>
      <c r="C20" s="11">
        <v>8.0</v>
      </c>
      <c r="D20" s="11" t="s">
        <v>60</v>
      </c>
      <c r="E20" s="12">
        <f>_xlfn.NORM.DIST(0,VLOOKUP(D21,ratings,2,0)-VLOOKUP(D20,ratings,2,0),$A$1,1)</f>
        <v>0.5542330905</v>
      </c>
      <c r="F20" s="13"/>
      <c r="G20" s="34">
        <f>_xlfn.NORM.DIST(0,VLOOKUP(D18,ratings,2,0)-VLOOKUP(D20,ratings,2,0),$A$1,1)*E20*E18+_xlfn.NORM.DIST(0,VLOOKUP(D19,ratings,2,0)-VLOOKUP(D20,ratings,2,0),$A$1,1)*E20*E19</f>
        <v>0.1022601913</v>
      </c>
      <c r="H20" s="13"/>
      <c r="I20" s="13" t="str">
        <f>_xlfn.NORM.DIST(0,VLOOKUP($D24,ratings,2,0)-VLOOKUP($D20,ratings,2,0),$A$1,1)*$G20*$G24+_xlfn.NORM.DIST(0,VLOOKUP($D25,ratings,2,0)-VLOOKUP($D20,ratings,2,0),$A$1,1)*$G20*$G25+_xlfn.NORM.DIST(0,VLOOKUP($D22,ratings,2,0)-VLOOKUP($D20,ratings,2,0),$A$1,1)*$G20*$G22+_xlfn.NORM.DIST(0,VLOOKUP($D23,ratings,2,0)-VLOOKUP($D20,ratings,2,0),$A$1,1)*$G20*$G23</f>
        <v>#N/A</v>
      </c>
      <c r="J20" s="13"/>
      <c r="K20" s="13" t="str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#N/A</v>
      </c>
      <c r="L20" s="15" t="str">
        <f t="shared" si="2"/>
        <v/>
      </c>
      <c r="M20" s="13" t="str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#N/A</v>
      </c>
      <c r="N20" s="13"/>
      <c r="O20" s="13" t="str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#N/A</v>
      </c>
      <c r="P20" s="15" t="str">
        <f t="shared" si="3"/>
        <v/>
      </c>
      <c r="Q20" s="11">
        <v>8.0</v>
      </c>
      <c r="R20" s="6"/>
      <c r="S20" s="11"/>
      <c r="T20" s="6">
        <f t="shared" ref="T20:U20" si="24">C20</f>
        <v>8</v>
      </c>
      <c r="U20" s="16" t="str">
        <f t="shared" si="24"/>
        <v>Mississippi St.</v>
      </c>
      <c r="V20" s="36">
        <f>VLOOKUP($U21,ratings,2,0)-VLOOKUP($U20,ratings,2,0)</f>
        <v>-1.5</v>
      </c>
      <c r="W20" s="18">
        <f>VLOOKUP($U21,ratings22,3,0)+VLOOKUP($U20,ratings22,3,0)-146.5</f>
        <v>148</v>
      </c>
      <c r="X20" s="19">
        <f t="shared" si="5"/>
        <v>0.547758426</v>
      </c>
      <c r="Y20" s="20">
        <f t="shared" si="6"/>
        <v>-121.1207588</v>
      </c>
      <c r="Z20" s="21">
        <f>(W20/2)+(V21/2)</f>
        <v>74.75</v>
      </c>
      <c r="AA20" s="7">
        <f>W20</f>
        <v>148</v>
      </c>
      <c r="AB20" s="6"/>
      <c r="AC20" s="6"/>
      <c r="AD20" s="6"/>
      <c r="AE20" s="6"/>
      <c r="AF20" s="6"/>
    </row>
    <row r="21" ht="14.25" customHeight="1">
      <c r="B21" s="11" t="s">
        <v>30</v>
      </c>
      <c r="C21" s="22">
        <v>9.0</v>
      </c>
      <c r="D21" s="38" t="s">
        <v>23</v>
      </c>
      <c r="E21" s="24">
        <f>_xlfn.NORM.DIST(0,VLOOKUP(D20,ratings,2,0)-VLOOKUP(D21,ratings,2,0),$A$1,1)</f>
        <v>0.4457669095</v>
      </c>
      <c r="F21" s="13"/>
      <c r="G21" s="25">
        <f>_xlfn.NORM.DIST(0,VLOOKUP(D19,ratings,2,0)-VLOOKUP(D21,ratings,2,0),$A$1,1)*E21*E19+_xlfn.NORM.DIST(0,VLOOKUP(D18,ratings,2,0)-VLOOKUP(D21,ratings,2,0),$A$1,1)*E21*E18</f>
        <v>0.06723940727</v>
      </c>
      <c r="H21" s="13"/>
      <c r="I21" s="26" t="str">
        <f>_xlfn.NORM.DIST(0,VLOOKUP($D25,ratings,2,0)-VLOOKUP($D21,ratings,2,0),$A$1,1)*$G21*$G25+_xlfn.NORM.DIST(0,VLOOKUP($D22,ratings,2,0)-VLOOKUP($D21,ratings,2,0),$A$1,1)*$G21*$G22+_xlfn.NORM.DIST(0,VLOOKUP($D23,ratings,2,0)-VLOOKUP($D21,ratings,2,0),$A$1,1)*$G21*$G23+_xlfn.NORM.DIST(0,VLOOKUP($D24,ratings,2,0)-VLOOKUP($D21,ratings,2,0),$A$1,1)*$G21*$G24</f>
        <v>#N/A</v>
      </c>
      <c r="J21" s="26"/>
      <c r="K21" s="26" t="str">
        <f>_xlfn.NORM.DIST(0,VLOOKUP($D29,ratings,2,0)-VLOOKUP($D21,ratings,2,0),$A$1,1)*$I21*$I29+_xlfn.NORM.DIST(0,VLOOKUP($D30,ratings,2,0)-VLOOKUP($D21,ratings,2,0),$A$1,1)*$I21*$I30+_xlfn.NORM.DIST(0,VLOOKUP($D31,ratings,2,0)-VLOOKUP($D21,ratings,2,0),$A$1,1)*$I21*$I31+_xlfn.NORM.DIST(0,VLOOKUP($D32,ratings,2,0)-VLOOKUP($D21,ratings,2,0),$A$1,1)*$I21*$I32+_xlfn.NORM.DIST(0,VLOOKUP($D33,ratings,2,0)-VLOOKUP($D21,ratings,2,0),$A$1,1)*$I21*$I33+_xlfn.NORM.DIST(0,VLOOKUP($D26,ratings,2,0)-VLOOKUP($D21,ratings,2,0),$A$1,1)*$I21*$I26+_xlfn.NORM.DIST(0,VLOOKUP($D27,ratings,2,0)-VLOOKUP($D21,ratings,2,0),$A$1,1)*$I21*$I27+_xlfn.NORM.DIST(0,VLOOKUP($D28,ratings,2,0)-VLOOKUP($D21,ratings,2,0),$A$1,1)*$I21*$I28</f>
        <v>#N/A</v>
      </c>
      <c r="L21" s="15" t="str">
        <f t="shared" si="2"/>
        <v/>
      </c>
      <c r="M21" s="26" t="str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#N/A</v>
      </c>
      <c r="N21" s="13"/>
      <c r="O21" s="26" t="str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#N/A</v>
      </c>
      <c r="P21" s="15" t="str">
        <f t="shared" si="3"/>
        <v/>
      </c>
      <c r="Q21" s="11">
        <v>9.0</v>
      </c>
      <c r="R21" s="6"/>
      <c r="S21" s="6"/>
      <c r="T21" s="6">
        <f t="shared" ref="T21:U21" si="25">C21</f>
        <v>9</v>
      </c>
      <c r="U21" s="27" t="str">
        <f t="shared" si="25"/>
        <v>Creighton</v>
      </c>
      <c r="V21" s="40">
        <f>VLOOKUP(U20,ratings,2,0)-VLOOKUP(U21,ratings,2,0)</f>
        <v>1.5</v>
      </c>
      <c r="W21" s="29"/>
      <c r="X21" s="19">
        <f t="shared" si="5"/>
        <v>0.452241574</v>
      </c>
      <c r="Y21" s="20">
        <f t="shared" si="6"/>
        <v>121.1207588</v>
      </c>
      <c r="Z21" s="32">
        <f>(W20/2)+(V20/2)</f>
        <v>73.25</v>
      </c>
      <c r="AA21" s="8">
        <f>V21</f>
        <v>1.5</v>
      </c>
      <c r="AB21" s="6"/>
      <c r="AC21" s="6"/>
      <c r="AD21" s="6"/>
      <c r="AE21" s="6"/>
      <c r="AF21" s="6"/>
    </row>
    <row r="22" ht="14.25" customHeight="1">
      <c r="B22" s="11" t="s">
        <v>30</v>
      </c>
      <c r="C22" s="11">
        <v>5.0</v>
      </c>
      <c r="D22" s="11" t="s">
        <v>22</v>
      </c>
      <c r="E22" s="42" t="str">
        <f>_xlfn.NORM.DIST(0,VLOOKUP(D23,ratings,2,0)-VLOOKUP(D22,ratings,2,0),$A$1,1)</f>
        <v>#N/A</v>
      </c>
      <c r="F22" s="13"/>
      <c r="G22" s="43" t="str">
        <f>_xlfn.NORM.DIST(0,VLOOKUP(D24,ratings,2,0)-VLOOKUP(D22,ratings,2,0),$A$1,1)*E22*E24+_xlfn.NORM.DIST(0,VLOOKUP(D25,ratings,2,0)-VLOOKUP(D22,ratings,2,0),$A$1,1)*E22*E25</f>
        <v>#N/A</v>
      </c>
      <c r="H22" s="13"/>
      <c r="I22" s="13" t="str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#N/A</v>
      </c>
      <c r="J22" s="13"/>
      <c r="K22" s="13" t="str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#N/A</v>
      </c>
      <c r="L22" s="15" t="str">
        <f t="shared" si="2"/>
        <v/>
      </c>
      <c r="M22" s="13" t="str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#N/A</v>
      </c>
      <c r="N22" s="13"/>
      <c r="O22" s="13" t="str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#N/A</v>
      </c>
      <c r="P22" s="15" t="str">
        <f t="shared" si="3"/>
        <v/>
      </c>
      <c r="Q22" s="11">
        <v>5.0</v>
      </c>
      <c r="R22" s="6"/>
      <c r="S22" s="11"/>
      <c r="T22" s="6">
        <f t="shared" ref="T22:U22" si="26">C22</f>
        <v>5</v>
      </c>
      <c r="U22" s="16" t="str">
        <f t="shared" si="26"/>
        <v>Louisville</v>
      </c>
      <c r="V22" s="18" t="str">
        <f>VLOOKUP($U23,ratings,2,0)-VLOOKUP($U22,ratings,2,0)</f>
        <v>#N/A</v>
      </c>
      <c r="W22" s="18" t="str">
        <f>VLOOKUP($U23,ratings22,3,0)+VLOOKUP($U22,ratings22,3,0)-146.5</f>
        <v>#N/A</v>
      </c>
      <c r="X22" s="19" t="str">
        <f t="shared" si="5"/>
        <v>#N/A</v>
      </c>
      <c r="Y22" s="20" t="str">
        <f t="shared" si="6"/>
        <v>#N/A</v>
      </c>
      <c r="Z22" s="21" t="str">
        <f>(W22/2)+(V23/2)</f>
        <v>#N/A</v>
      </c>
      <c r="AA22" s="7" t="str">
        <f>W22</f>
        <v>#N/A</v>
      </c>
      <c r="AB22" s="6"/>
      <c r="AC22" s="6"/>
      <c r="AD22" s="6"/>
      <c r="AE22" s="6"/>
      <c r="AF22" s="6"/>
    </row>
    <row r="23" ht="14.25" customHeight="1">
      <c r="B23" s="11" t="s">
        <v>30</v>
      </c>
      <c r="C23" s="22">
        <v>12.0</v>
      </c>
      <c r="D23" s="38" t="s">
        <v>327</v>
      </c>
      <c r="E23" s="49" t="str">
        <f>_xlfn.NORM.DIST(0,VLOOKUP(D22,ratings,2,0)-VLOOKUP(D23,ratings,2,0),$A$1,1)</f>
        <v>#N/A</v>
      </c>
      <c r="F23" s="13"/>
      <c r="G23" s="25" t="str">
        <f>_xlfn.NORM.DIST(0,VLOOKUP(D25,ratings,2,0)-VLOOKUP(D23,ratings,2,0),$A$1,1)*E23*E25+_xlfn.NORM.DIST(0,VLOOKUP(D24,ratings,2,0)-VLOOKUP(D23,ratings,2,0),$A$1,1)*E23*E24</f>
        <v>#N/A</v>
      </c>
      <c r="H23" s="13"/>
      <c r="I23" s="26" t="str">
        <f>_xlfn.NORM.DIST(0,VLOOKUP($D19,ratings,2,0)-VLOOKUP($D23,ratings,2,0),$A$1,1)*$G23*$G19+_xlfn.NORM.DIST(0,VLOOKUP($D18,ratings,2,0)-VLOOKUP($D23,ratings,2,0),$A$1,1)*$G23*$G18+_xlfn.NORM.DIST(0,VLOOKUP($D21,ratings,2,0)-VLOOKUP($D23,ratings,2,0),$A$1,1)*$G23*$G21+_xlfn.NORM.DIST(0,VLOOKUP($D20,ratings,2,0)-VLOOKUP($D23,ratings,2,0),$A$1,1)*$G23*$G20</f>
        <v>#N/A</v>
      </c>
      <c r="J23" s="26"/>
      <c r="K23" s="26" t="str">
        <f>_xlfn.NORM.DIST(0,VLOOKUP($D31,ratings,2,0)-VLOOKUP($D23,ratings,2,0),$A$1,1)*$I23*$I31+_xlfn.NORM.DIST(0,VLOOKUP($D32,ratings,2,0)-VLOOKUP($D23,ratings,2,0),$A$1,1)*$I23*$I32+_xlfn.NORM.DIST(0,VLOOKUP($D33,ratings,2,0)-VLOOKUP($D23,ratings,2,0),$A$1,1)*$I23*$I33+_xlfn.NORM.DIST(0,VLOOKUP($D26,ratings,2,0)-VLOOKUP($D23,ratings,2,0),$A$1,1)*$I23*$I26+_xlfn.NORM.DIST(0,VLOOKUP($D27,ratings,2,0)-VLOOKUP($D23,ratings,2,0),$A$1,1)*$I23*$I27+_xlfn.NORM.DIST(0,VLOOKUP($D28,ratings,2,0)-VLOOKUP($D23,ratings,2,0),$A$1,1)*$I23*$I28+_xlfn.NORM.DIST(0,VLOOKUP($D29,ratings,2,0)-VLOOKUP($D23,ratings,2,0),$A$1,1)*$I23*$I29+_xlfn.NORM.DIST(0,VLOOKUP($D30,ratings,2,0)-VLOOKUP($D23,ratings,2,0),$A$1,1)*$I23*$I30</f>
        <v>#N/A</v>
      </c>
      <c r="L23" s="15" t="str">
        <f t="shared" si="2"/>
        <v/>
      </c>
      <c r="M23" s="26" t="str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#N/A</v>
      </c>
      <c r="N23" s="13"/>
      <c r="O23" s="26" t="str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#N/A</v>
      </c>
      <c r="P23" s="15" t="str">
        <f t="shared" si="3"/>
        <v/>
      </c>
      <c r="Q23" s="11">
        <v>12.0</v>
      </c>
      <c r="R23" s="6"/>
      <c r="S23" s="6"/>
      <c r="T23" s="6">
        <f t="shared" ref="T23:U23" si="27">C23</f>
        <v>12</v>
      </c>
      <c r="U23" s="27" t="str">
        <f t="shared" si="27"/>
        <v>Indiana</v>
      </c>
      <c r="V23" s="29" t="str">
        <f>VLOOKUP(U22,ratings,2,0)-VLOOKUP(U23,ratings,2,0)</f>
        <v>#N/A</v>
      </c>
      <c r="W23" s="29"/>
      <c r="X23" s="19" t="str">
        <f t="shared" si="5"/>
        <v>#N/A</v>
      </c>
      <c r="Y23" s="20" t="str">
        <f t="shared" si="6"/>
        <v>#N/A</v>
      </c>
      <c r="Z23" s="32" t="str">
        <f>(W22/2)+(V22/2)</f>
        <v>#N/A</v>
      </c>
      <c r="AA23" s="7" t="str">
        <f>V23</f>
        <v>#N/A</v>
      </c>
      <c r="AB23" s="6"/>
      <c r="AC23" s="6"/>
      <c r="AD23" s="6"/>
      <c r="AE23" s="6"/>
      <c r="AF23" s="6"/>
    </row>
    <row r="24" ht="14.25" customHeight="1">
      <c r="B24" s="11" t="s">
        <v>30</v>
      </c>
      <c r="C24" s="11">
        <v>4.0</v>
      </c>
      <c r="D24" s="11" t="s">
        <v>24</v>
      </c>
      <c r="E24" s="42">
        <f>_xlfn.NORM.DIST(0,VLOOKUP(D25,ratings,2,0)-VLOOKUP(D24,ratings,2,0),$A$1,1)</f>
        <v>0.8623435567</v>
      </c>
      <c r="F24" s="13"/>
      <c r="G24" s="51" t="str">
        <f>_xlfn.NORM.DIST(0,VLOOKUP(D22,ratings,2,0)-VLOOKUP(D24,ratings,2,0),$A$1,1)*E24*E22+_xlfn.NORM.DIST(0,VLOOKUP(D23,ratings,2,0)-VLOOKUP(D24,ratings,2,0),$A$1,1)*E24*E23</f>
        <v>#N/A</v>
      </c>
      <c r="H24" s="13"/>
      <c r="I24" s="13" t="str">
        <f>_xlfn.NORM.DIST(0,VLOOKUP($D20,ratings,2,0)-VLOOKUP($D24,ratings,2,0),$A$1,1)*$G24*$G20+_xlfn.NORM.DIST(0,VLOOKUP($D19,ratings,2,0)-VLOOKUP($D24,ratings,2,0),$A$1,1)*$G24*$G19+_xlfn.NORM.DIST(0,VLOOKUP($D18,ratings,2,0)-VLOOKUP($D24,ratings,2,0),$A$1,1)*$G24*$G18+_xlfn.NORM.DIST(0,VLOOKUP($D21,ratings,2,0)-VLOOKUP($D24,ratings,2,0),$A$1,1)*$G24*$G21</f>
        <v>#N/A</v>
      </c>
      <c r="J24" s="13"/>
      <c r="K24" s="13" t="str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#N/A</v>
      </c>
      <c r="L24" s="15" t="str">
        <f t="shared" si="2"/>
        <v/>
      </c>
      <c r="M24" s="13" t="str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#N/A</v>
      </c>
      <c r="N24" s="13"/>
      <c r="O24" s="13" t="str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#N/A</v>
      </c>
      <c r="P24" s="15" t="str">
        <f t="shared" si="3"/>
        <v/>
      </c>
      <c r="Q24" s="11">
        <v>4.0</v>
      </c>
      <c r="R24" s="6"/>
      <c r="S24" s="11"/>
      <c r="T24" s="6">
        <f t="shared" ref="T24:U24" si="28">C24</f>
        <v>4</v>
      </c>
      <c r="U24" s="16" t="str">
        <f t="shared" si="28"/>
        <v>Michigan</v>
      </c>
      <c r="V24" s="18">
        <f>VLOOKUP($U25,ratings,2,0)-VLOOKUP($U24,ratings,2,0)</f>
        <v>-12</v>
      </c>
      <c r="W24" s="18">
        <f>VLOOKUP($U25,ratings22,3,0)+VLOOKUP($U24,ratings22,3,0)-146.5</f>
        <v>155.5</v>
      </c>
      <c r="X24" s="19">
        <f t="shared" si="5"/>
        <v>0.8314723925</v>
      </c>
      <c r="Y24" s="20">
        <f t="shared" si="6"/>
        <v>-493.3745901</v>
      </c>
      <c r="Z24" s="21">
        <f>(W24/2)+(V25/2)</f>
        <v>83.75</v>
      </c>
      <c r="AA24" s="7">
        <f>W24</f>
        <v>155.5</v>
      </c>
      <c r="AB24" s="6"/>
      <c r="AC24" s="6"/>
      <c r="AD24" s="6"/>
      <c r="AE24" s="6"/>
      <c r="AF24" s="6"/>
    </row>
    <row r="25" ht="14.25" customHeight="1">
      <c r="B25" s="11" t="s">
        <v>30</v>
      </c>
      <c r="C25" s="53">
        <v>13.0</v>
      </c>
      <c r="D25" s="54" t="s">
        <v>65</v>
      </c>
      <c r="E25" s="83">
        <f>_xlfn.NORM.DIST(0,VLOOKUP(D24,ratings,2,0)-VLOOKUP(D25,ratings,2,0),$A$1,1)</f>
        <v>0.1376564433</v>
      </c>
      <c r="F25" s="13"/>
      <c r="G25" s="95" t="str">
        <f>_xlfn.NORM.DIST(0,VLOOKUP(D23,ratings,2,0)-VLOOKUP(D25,ratings,2,0),$A$1,1)*E25*E23+_xlfn.NORM.DIST(0,VLOOKUP(D22,ratings,2,0)-VLOOKUP(D25,ratings,2,0),$A$1,1)*E25*E22</f>
        <v>#N/A</v>
      </c>
      <c r="H25" s="13"/>
      <c r="I25" s="85" t="str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#N/A</v>
      </c>
      <c r="J25" s="85"/>
      <c r="K25" s="85" t="str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#N/A</v>
      </c>
      <c r="L25" s="15" t="str">
        <f t="shared" si="2"/>
        <v/>
      </c>
      <c r="M25" s="85" t="str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#N/A</v>
      </c>
      <c r="N25" s="13"/>
      <c r="O25" s="85" t="str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#N/A</v>
      </c>
      <c r="P25" s="15" t="str">
        <f t="shared" si="3"/>
        <v/>
      </c>
      <c r="Q25" s="11">
        <v>13.0</v>
      </c>
      <c r="R25" s="6"/>
      <c r="S25" s="6"/>
      <c r="T25" s="6">
        <f t="shared" ref="T25:U25" si="29">C25</f>
        <v>13</v>
      </c>
      <c r="U25" s="27" t="str">
        <f t="shared" si="29"/>
        <v>Akron</v>
      </c>
      <c r="V25" s="29">
        <f>VLOOKUP(U24,ratings,2,0)-VLOOKUP(U25,ratings,2,0)</f>
        <v>12</v>
      </c>
      <c r="W25" s="29"/>
      <c r="X25" s="19">
        <f t="shared" si="5"/>
        <v>0.1685276075</v>
      </c>
      <c r="Y25" s="20">
        <f t="shared" si="6"/>
        <v>493.3745901</v>
      </c>
      <c r="Z25" s="32">
        <f>(W24/2)+(V24/2)</f>
        <v>71.75</v>
      </c>
      <c r="AA25" s="7">
        <f>V25</f>
        <v>12</v>
      </c>
      <c r="AB25" s="6"/>
      <c r="AC25" s="6"/>
      <c r="AD25" s="6"/>
      <c r="AE25" s="6"/>
      <c r="AF25" s="6"/>
    </row>
    <row r="26" ht="14.25" customHeight="1">
      <c r="B26" s="11" t="s">
        <v>30</v>
      </c>
      <c r="C26" s="11">
        <v>6.0</v>
      </c>
      <c r="D26" s="11" t="s">
        <v>62</v>
      </c>
      <c r="E26" s="42">
        <f>_xlfn.NORM.DIST(0,VLOOKUP(D27,ratings,2,0)-VLOOKUP(D26,ratings,2,0),$A$1,1)</f>
        <v>0.5898941606</v>
      </c>
      <c r="F26" s="13"/>
      <c r="G26" s="74">
        <f>_xlfn.NORM.DIST(0,VLOOKUP(D28,ratings,2,0)-VLOOKUP(D26,ratings,2,0),$A$1,1)*E26*E28+_xlfn.NORM.DIST(0,VLOOKUP(D29,ratings,2,0)-VLOOKUP(D26,ratings,2,0),$A$1,1)*E26*E29</f>
        <v>0.2385412735</v>
      </c>
      <c r="H26" s="13"/>
      <c r="I26" s="13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0.08560198597</v>
      </c>
      <c r="J26" s="13"/>
      <c r="K26" s="13" t="str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#N/A</v>
      </c>
      <c r="L26" s="15" t="str">
        <f t="shared" si="2"/>
        <v/>
      </c>
      <c r="M26" s="13" t="str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#N/A</v>
      </c>
      <c r="N26" s="13"/>
      <c r="O26" s="13" t="str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#N/A</v>
      </c>
      <c r="P26" s="15" t="str">
        <f t="shared" si="3"/>
        <v/>
      </c>
      <c r="Q26" s="11">
        <v>6.0</v>
      </c>
      <c r="R26" s="6"/>
      <c r="S26" s="11"/>
      <c r="T26" s="6">
        <f t="shared" ref="T26:U26" si="30">C26</f>
        <v>6</v>
      </c>
      <c r="U26" s="16" t="str">
        <f t="shared" si="30"/>
        <v>Oregon</v>
      </c>
      <c r="V26" s="18">
        <f>VLOOKUP($U27,ratings,2,0)-VLOOKUP($U26,ratings,2,0)</f>
        <v>-2.5</v>
      </c>
      <c r="W26" s="18">
        <f>VLOOKUP($U27,ratings22,3,0)+VLOOKUP($U26,ratings22,3,0)-146.5</f>
        <v>149</v>
      </c>
      <c r="X26" s="19">
        <f t="shared" si="5"/>
        <v>0.5792597094</v>
      </c>
      <c r="Y26" s="20">
        <f t="shared" si="6"/>
        <v>-137.6763106</v>
      </c>
      <c r="Z26" s="21">
        <f>(W26/2)+(V27/2)</f>
        <v>75.75</v>
      </c>
      <c r="AA26" s="7">
        <f>W26</f>
        <v>149</v>
      </c>
      <c r="AB26" s="6"/>
      <c r="AC26" s="6"/>
      <c r="AD26" s="6"/>
      <c r="AE26" s="6"/>
      <c r="AF26" s="6"/>
    </row>
    <row r="27" ht="14.25" customHeight="1">
      <c r="B27" s="11" t="s">
        <v>30</v>
      </c>
      <c r="C27" s="22">
        <v>11.0</v>
      </c>
      <c r="D27" s="38" t="s">
        <v>45</v>
      </c>
      <c r="E27" s="49">
        <f>_xlfn.NORM.DIST(0,VLOOKUP(D26,ratings,2,0)-VLOOKUP(D27,ratings,2,0),$A$1,1)</f>
        <v>0.4101058394</v>
      </c>
      <c r="F27" s="13"/>
      <c r="G27" s="25">
        <f>_xlfn.NORM.DIST(0,VLOOKUP(D29,ratings,2,0)-VLOOKUP(D27,ratings,2,0),$A$1,1)*E27*E29+_xlfn.NORM.DIST(0,VLOOKUP(D28,ratings,2,0)-VLOOKUP(D27,ratings,2,0),$A$1,1)*E27*E28</f>
        <v>0.1328504587</v>
      </c>
      <c r="H27" s="13"/>
      <c r="I27" s="26">
        <f>_xlfn.NORM.DIST(0,VLOOKUP($D31,ratings,2,0)-VLOOKUP($D27,ratings,2,0),$A$1,1)*$G27*$G31+_xlfn.NORM.DIST(0,VLOOKUP($D32,ratings,2,0)-VLOOKUP($D27,ratings,2,0),$A$1,1)*$G27*$G32+_xlfn.NORM.DIST(0,VLOOKUP($D33,ratings,2,0)-VLOOKUP($D27,ratings,2,0),$A$1,1)*$G27*$G33+_xlfn.NORM.DIST(0,VLOOKUP($D30,ratings,2,0)-VLOOKUP($D27,ratings,2,0),$A$1,1)*$G27*$G30</f>
        <v>0.03737774486</v>
      </c>
      <c r="J27" s="26"/>
      <c r="K27" s="26" t="str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#N/A</v>
      </c>
      <c r="L27" s="15" t="str">
        <f t="shared" si="2"/>
        <v/>
      </c>
      <c r="M27" s="26" t="str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#N/A</v>
      </c>
      <c r="N27" s="13"/>
      <c r="O27" s="26" t="str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#N/A</v>
      </c>
      <c r="P27" s="15" t="str">
        <f t="shared" si="3"/>
        <v/>
      </c>
      <c r="Q27" s="11">
        <v>11.0</v>
      </c>
      <c r="R27" s="6"/>
      <c r="S27" s="6"/>
      <c r="T27" s="6">
        <f t="shared" ref="T27:U27" si="31">C27</f>
        <v>11</v>
      </c>
      <c r="U27" s="27" t="str">
        <f t="shared" si="31"/>
        <v>Oklahoma</v>
      </c>
      <c r="V27" s="29">
        <f>VLOOKUP(U26,ratings,2,0)-VLOOKUP(U27,ratings,2,0)</f>
        <v>2.5</v>
      </c>
      <c r="W27" s="29"/>
      <c r="X27" s="19">
        <f t="shared" si="5"/>
        <v>0.4207402906</v>
      </c>
      <c r="Y27" s="20">
        <f t="shared" si="6"/>
        <v>137.6763106</v>
      </c>
      <c r="Z27" s="32">
        <f>(W26/2)+(V26/2)</f>
        <v>73.25</v>
      </c>
      <c r="AA27" s="7">
        <f>V27</f>
        <v>2.5</v>
      </c>
      <c r="AB27" s="6"/>
      <c r="AC27" s="6"/>
      <c r="AD27" s="6"/>
      <c r="AE27" s="6"/>
      <c r="AF27" s="6"/>
    </row>
    <row r="28" ht="14.25" customHeight="1">
      <c r="B28" s="11" t="s">
        <v>30</v>
      </c>
      <c r="C28" s="11">
        <v>3.0</v>
      </c>
      <c r="D28" s="11" t="s">
        <v>64</v>
      </c>
      <c r="E28" s="42">
        <f>_xlfn.NORM.DIST(0,VLOOKUP(D29,ratings,2,0)-VLOOKUP(D28,ratings,2,0),$A$1,1)</f>
        <v>0.9441849818</v>
      </c>
      <c r="F28" s="13"/>
      <c r="G28" s="75">
        <f>_xlfn.NORM.DIST(0,VLOOKUP(D26,ratings,2,0)-VLOOKUP(D28,ratings,2,0),$A$1,1)*E28*E26+_xlfn.NORM.DIST(0,VLOOKUP(D27,ratings,2,0)-VLOOKUP(D28,ratings,2,0),$A$1,1)*E28*E27</f>
        <v>0.6218789059</v>
      </c>
      <c r="H28" s="13"/>
      <c r="I28" s="13">
        <f>_xlfn.NORM.DIST(0,VLOOKUP($D32,ratings,2,0)-VLOOKUP($D28,ratings,2,0),$A$1,1)*$G28*$G32+_xlfn.NORM.DIST(0,VLOOKUP($D33,ratings,2,0)-VLOOKUP($D28,ratings,2,0),$A$1,1)*$G28*$G33+_xlfn.NORM.DIST(0,VLOOKUP($D30,ratings,2,0)-VLOOKUP($D28,ratings,2,0),$A$1,1)*$G28*$G30+_xlfn.NORM.DIST(0,VLOOKUP($D31,ratings,2,0)-VLOOKUP($D28,ratings,2,0),$A$1,1)*$G28*$G31</f>
        <v>0.2970300239</v>
      </c>
      <c r="J28" s="13"/>
      <c r="K28" s="13" t="str">
        <f>_xlfn.NORM.DIST(0,VLOOKUP($D20,ratings,2,0)-VLOOKUP($D28,ratings,2,0),$A$1,1)*$I28*$I20+_xlfn.NORM.DIST(0,VLOOKUP($D19,ratings,2,0)-VLOOKUP($D28,ratings,2,0),$A$1,1)*$I28*$I19+_xlfn.NORM.DIST(0,VLOOKUP($D18,ratings,2,0)-VLOOKUP($D28,ratings,2,0),$A$1,1)*$I28*$I18+_xlfn.NORM.DIST(0,VLOOKUP($D25,ratings,2,0)-VLOOKUP($D28,ratings,2,0),$A$1,1)*$I28*$I25+_xlfn.NORM.DIST(0,VLOOKUP($D24,ratings,2,0)-VLOOKUP($D28,ratings,2,0),$A$1,1)*$I28*$I24+_xlfn.NORM.DIST(0,VLOOKUP($D23,ratings,2,0)-VLOOKUP($D28,ratings,2,0),$A$1,1)*$I28*$I23+_xlfn.NORM.DIST(0,VLOOKUP($D22,ratings,2,0)-VLOOKUP($D28,ratings,2,0),$A$1,1)*$I28*$I22+_xlfn.NORM.DIST(0,VLOOKUP($D21,ratings,2,0)-VLOOKUP($D28,ratings,2,0),$A$1,1)*$I28*$I21</f>
        <v>#N/A</v>
      </c>
      <c r="L28" s="15" t="str">
        <f t="shared" si="2"/>
        <v/>
      </c>
      <c r="M28" s="13" t="str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#N/A</v>
      </c>
      <c r="N28" s="13"/>
      <c r="O28" s="13" t="str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#N/A</v>
      </c>
      <c r="P28" s="15" t="str">
        <f t="shared" si="3"/>
        <v/>
      </c>
      <c r="Q28" s="11">
        <v>3.0</v>
      </c>
      <c r="R28" s="6"/>
      <c r="S28" s="11"/>
      <c r="T28" s="6">
        <f t="shared" ref="T28:U28" si="32">C28</f>
        <v>3</v>
      </c>
      <c r="U28" s="16" t="str">
        <f t="shared" si="32"/>
        <v>Arizona</v>
      </c>
      <c r="V28" s="36">
        <f>VLOOKUP($U29,ratings,2,0)-VLOOKUP($U28,ratings,2,0)</f>
        <v>-17.5</v>
      </c>
      <c r="W28" s="18">
        <f>VLOOKUP($U29,ratings22,3,0)+VLOOKUP($U28,ratings22,3,0)-146.5</f>
        <v>154.5</v>
      </c>
      <c r="X28" s="19">
        <f t="shared" si="5"/>
        <v>0.9192433408</v>
      </c>
      <c r="Y28" s="20">
        <f t="shared" si="6"/>
        <v>-1138.287975</v>
      </c>
      <c r="Z28" s="21">
        <f>(W28/2)+(V29/2)</f>
        <v>86</v>
      </c>
      <c r="AA28" s="7">
        <f>W28</f>
        <v>154.5</v>
      </c>
      <c r="AB28" s="6"/>
      <c r="AC28" s="6"/>
      <c r="AD28" s="6"/>
      <c r="AE28" s="6"/>
      <c r="AF28" s="6"/>
    </row>
    <row r="29" ht="14.25" customHeight="1">
      <c r="B29" s="11" t="s">
        <v>30</v>
      </c>
      <c r="C29" s="22">
        <v>14.0</v>
      </c>
      <c r="D29" s="38" t="s">
        <v>69</v>
      </c>
      <c r="E29" s="49">
        <f>_xlfn.NORM.DIST(0,VLOOKUP(D28,ratings,2,0)-VLOOKUP(D29,ratings,2,0),$A$1,1)</f>
        <v>0.05581501818</v>
      </c>
      <c r="F29" s="13"/>
      <c r="G29" s="25">
        <f>_xlfn.NORM.DIST(0,VLOOKUP(D27,ratings,2,0)-VLOOKUP(D29,ratings,2,0),$A$1,1)*E29*E27+_xlfn.NORM.DIST(0,VLOOKUP(D26,ratings,2,0)-VLOOKUP(D29,ratings,2,0),$A$1,1)*E29*E26</f>
        <v>0.006729361924</v>
      </c>
      <c r="H29" s="13"/>
      <c r="I29" s="26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0.0003939061525</v>
      </c>
      <c r="J29" s="26"/>
      <c r="K29" s="26" t="str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#N/A</v>
      </c>
      <c r="L29" s="15" t="str">
        <f t="shared" si="2"/>
        <v/>
      </c>
      <c r="M29" s="26" t="str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#N/A</v>
      </c>
      <c r="N29" s="13"/>
      <c r="O29" s="26" t="str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#N/A</v>
      </c>
      <c r="P29" s="15" t="str">
        <f t="shared" si="3"/>
        <v/>
      </c>
      <c r="Q29" s="11">
        <v>14.0</v>
      </c>
      <c r="R29" s="6"/>
      <c r="S29" s="6"/>
      <c r="T29" s="6">
        <f t="shared" ref="T29:U29" si="33">C29</f>
        <v>14</v>
      </c>
      <c r="U29" s="27" t="str">
        <f t="shared" si="33"/>
        <v>Montana</v>
      </c>
      <c r="V29" s="40">
        <f>VLOOKUP(U28,ratings,2,0)-VLOOKUP(U29,ratings,2,0)</f>
        <v>17.5</v>
      </c>
      <c r="W29" s="29"/>
      <c r="X29" s="19">
        <f t="shared" si="5"/>
        <v>0.08075665923</v>
      </c>
      <c r="Y29" s="20">
        <f t="shared" si="6"/>
        <v>1138.287975</v>
      </c>
      <c r="Z29" s="32">
        <f>(W28/2)+(V28/2)</f>
        <v>68.5</v>
      </c>
      <c r="AA29" s="8">
        <f>V29</f>
        <v>17.5</v>
      </c>
      <c r="AB29" s="6"/>
      <c r="AC29" s="6"/>
      <c r="AD29" s="6"/>
      <c r="AE29" s="6"/>
      <c r="AF29" s="6"/>
    </row>
    <row r="30" ht="14.25" customHeight="1">
      <c r="B30" s="11" t="s">
        <v>30</v>
      </c>
      <c r="C30" s="11">
        <v>7.0</v>
      </c>
      <c r="D30" s="11" t="s">
        <v>82</v>
      </c>
      <c r="E30" s="42">
        <f>_xlfn.NORM.DIST(0,VLOOKUP(D31,ratings,2,0)-VLOOKUP(D30,ratings,2,0),$A$1,1)</f>
        <v>0.6914624613</v>
      </c>
      <c r="F30" s="13"/>
      <c r="G30" s="78">
        <f>_xlfn.NORM.DIST(0,VLOOKUP(D32,ratings,2,0)-VLOOKUP(D30,ratings,2,0),$A$1,1)*E30*E32+_xlfn.NORM.DIST(0,VLOOKUP(D33,ratings,2,0)-VLOOKUP(D30,ratings,2,0),$A$1,1)*E30*E33</f>
        <v>0.2552641852</v>
      </c>
      <c r="H30" s="13"/>
      <c r="I30" s="13">
        <f>_xlfn.NORM.DIST(0,VLOOKUP($D26,ratings,2,0)-VLOOKUP($D30,ratings,2,0),$A$1,1)*$G30*$G26+_xlfn.NORM.DIST(0,VLOOKUP($D29,ratings,2,0)-VLOOKUP($D30,ratings,2,0),$A$1,1)*$G30*$G29+_xlfn.NORM.DIST(0,VLOOKUP($D28,ratings,2,0)-VLOOKUP($D30,ratings,2,0),$A$1,1)*$G30*$G28+_xlfn.NORM.DIST(0,VLOOKUP($D27,ratings,2,0)-VLOOKUP($D30,ratings,2,0),$A$1,1)*$G30*$G27</f>
        <v>0.1250188689</v>
      </c>
      <c r="J30" s="13"/>
      <c r="K30" s="13" t="str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#N/A</v>
      </c>
      <c r="L30" s="15" t="str">
        <f t="shared" si="2"/>
        <v/>
      </c>
      <c r="M30" s="13" t="str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#N/A</v>
      </c>
      <c r="N30" s="13"/>
      <c r="O30" s="13" t="str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#N/A</v>
      </c>
      <c r="P30" s="15" t="str">
        <f t="shared" si="3"/>
        <v/>
      </c>
      <c r="Q30" s="11">
        <v>7.0</v>
      </c>
      <c r="R30" s="6"/>
      <c r="S30" s="11"/>
      <c r="T30" s="6">
        <f t="shared" ref="T30:U30" si="34">C30</f>
        <v>7</v>
      </c>
      <c r="U30" s="16" t="str">
        <f t="shared" si="34"/>
        <v>Illinois</v>
      </c>
      <c r="V30" s="36">
        <f>VLOOKUP($U31,ratings,2,0)-VLOOKUP($U30,ratings,2,0)</f>
        <v>-5.5</v>
      </c>
      <c r="W30" s="18">
        <f>VLOOKUP($U31,ratings22,3,0)+VLOOKUP($U30,ratings22,3,0)-146.5</f>
        <v>133</v>
      </c>
      <c r="X30" s="19">
        <f t="shared" si="5"/>
        <v>0.6700314463</v>
      </c>
      <c r="Y30" s="20">
        <f t="shared" si="6"/>
        <v>-203.0591821</v>
      </c>
      <c r="Z30" s="21">
        <f>(W30/2)+(V31/2)</f>
        <v>69.25</v>
      </c>
      <c r="AA30" s="7">
        <f>W30</f>
        <v>133</v>
      </c>
      <c r="AB30" s="6"/>
      <c r="AC30" s="6"/>
      <c r="AD30" s="6"/>
      <c r="AE30" s="6"/>
      <c r="AF30" s="6"/>
    </row>
    <row r="31" ht="14.25" customHeight="1">
      <c r="B31" s="11" t="s">
        <v>30</v>
      </c>
      <c r="C31" s="22">
        <v>10.0</v>
      </c>
      <c r="D31" s="38" t="s">
        <v>51</v>
      </c>
      <c r="E31" s="49">
        <f>_xlfn.NORM.DIST(0,VLOOKUP(D30,ratings,2,0)-VLOOKUP(D31,ratings,2,0),$A$1,1)</f>
        <v>0.3085375387</v>
      </c>
      <c r="F31" s="13"/>
      <c r="G31" s="25">
        <f>_xlfn.NORM.DIST(0,VLOOKUP(D33,ratings,2,0)-VLOOKUP(D31,ratings,2,0),$A$1,1)*E31*E33+_xlfn.NORM.DIST(0,VLOOKUP(D32,ratings,2,0)-VLOOKUP(D31,ratings,2,0),$A$1,1)*E31*E32</f>
        <v>0.06522721463</v>
      </c>
      <c r="H31" s="13"/>
      <c r="I31" s="26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0.01983987572</v>
      </c>
      <c r="J31" s="26"/>
      <c r="K31" s="26" t="str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#N/A</v>
      </c>
      <c r="L31" s="15" t="str">
        <f t="shared" si="2"/>
        <v/>
      </c>
      <c r="M31" s="26" t="str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#N/A</v>
      </c>
      <c r="N31" s="13"/>
      <c r="O31" s="26" t="str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#N/A</v>
      </c>
      <c r="P31" s="15" t="str">
        <f t="shared" si="3"/>
        <v/>
      </c>
      <c r="Q31" s="11">
        <v>10.0</v>
      </c>
      <c r="R31" s="6"/>
      <c r="S31" s="6"/>
      <c r="T31" s="6">
        <f t="shared" ref="T31:U31" si="35">C31</f>
        <v>10</v>
      </c>
      <c r="U31" s="27" t="str">
        <f t="shared" si="35"/>
        <v>Drake</v>
      </c>
      <c r="V31" s="40">
        <f>VLOOKUP(U30,ratings,2,0)-VLOOKUP(U31,ratings,2,0)</f>
        <v>5.5</v>
      </c>
      <c r="W31" s="29"/>
      <c r="X31" s="19">
        <f t="shared" si="5"/>
        <v>0.3299685537</v>
      </c>
      <c r="Y31" s="20">
        <f t="shared" si="6"/>
        <v>203.0591821</v>
      </c>
      <c r="Z31" s="32">
        <f>(W30/2)+(V30/2)</f>
        <v>63.75</v>
      </c>
      <c r="AA31" s="8">
        <f>V31</f>
        <v>5.5</v>
      </c>
      <c r="AB31" s="6"/>
      <c r="AC31" s="6"/>
      <c r="AD31" s="6"/>
      <c r="AE31" s="6"/>
      <c r="AF31" s="6"/>
    </row>
    <row r="32" ht="14.25" customHeight="1">
      <c r="B32" s="11" t="s">
        <v>30</v>
      </c>
      <c r="C32" s="11">
        <v>2.0</v>
      </c>
      <c r="D32" s="11" t="s">
        <v>72</v>
      </c>
      <c r="E32" s="42">
        <f>_xlfn.NORM.DIST(0,VLOOKUP(D33,ratings,2,0)-VLOOKUP(D32,ratings,2,0),$A$1,1)</f>
        <v>0.9491182475</v>
      </c>
      <c r="F32" s="13"/>
      <c r="G32" s="81">
        <f>_xlfn.NORM.DIST(0,VLOOKUP(D30,ratings,2,0)-VLOOKUP(D32,ratings,2,0),$A$1,1)*E32*E30+_xlfn.NORM.DIST(0,VLOOKUP(D31,ratings,2,0)-VLOOKUP(D32,ratings,2,0),$A$1,1)*E32*E31</f>
        <v>0.6719772509</v>
      </c>
      <c r="H32" s="13"/>
      <c r="I32" s="13">
        <f>_xlfn.NORM.DIST(0,VLOOKUP($D28,ratings,2,0)-VLOOKUP($D32,ratings,2,0),$A$1,1)*$G32*$G28+_xlfn.NORM.DIST(0,VLOOKUP($D27,ratings,2,0)-VLOOKUP($D32,ratings,2,0),$A$1,1)*$G32*$G27+_xlfn.NORM.DIST(0,VLOOKUP($D26,ratings,2,0)-VLOOKUP($D32,ratings,2,0),$A$1,1)*$G32*$G26+_xlfn.NORM.DIST(0,VLOOKUP($D29,ratings,2,0)-VLOOKUP($D32,ratings,2,0),$A$1,1)*$G32*$G29</f>
        <v>0.4338953975</v>
      </c>
      <c r="J32" s="13"/>
      <c r="K32" s="13" t="str">
        <f>_xlfn.NORM.DIST(0,VLOOKUP($D24,ratings,2,0)-VLOOKUP($D32,ratings,2,0),$A$1,1)*$I32*$I24+_xlfn.NORM.DIST(0,VLOOKUP($D23,ratings,2,0)-VLOOKUP($D32,ratings,2,0),$A$1,1)*$I32*$I23+_xlfn.NORM.DIST(0,VLOOKUP($D22,ratings,2,0)-VLOOKUP($D32,ratings,2,0),$A$1,1)*$I32*$I22+_xlfn.NORM.DIST(0,VLOOKUP($D21,ratings,2,0)-VLOOKUP($D32,ratings,2,0),$A$1,1)*$I32*$I21+_xlfn.NORM.DIST(0,VLOOKUP($D20,ratings,2,0)-VLOOKUP($D32,ratings,2,0),$A$1,1)*$I32*$I20+_xlfn.NORM.DIST(0,VLOOKUP($D19,ratings,2,0)-VLOOKUP($D32,ratings,2,0),$A$1,1)*$I32*$I19+_xlfn.NORM.DIST(0,VLOOKUP($D18,ratings,2,0)-VLOOKUP($D32,ratings,2,0),$A$1,1)*$I32*$I18+_xlfn.NORM.DIST(0,VLOOKUP($D25,ratings,2,0)-VLOOKUP($D32,ratings,2,0),$A$1,1)*$I32*$I25</f>
        <v>#N/A</v>
      </c>
      <c r="L32" s="15" t="str">
        <f t="shared" si="2"/>
        <v/>
      </c>
      <c r="M32" s="13" t="str">
        <f>_xlfn.NORM.DIST(0,VLOOKUP($D15,ratings,2,0)-VLOOKUP($D32,ratings,2,0),$A$1,1)*$K32*$K15+_xlfn.NORM.DIST(0,VLOOKUP($D16,ratings,2,0)-VLOOKUP($D32,ratings,2,0),$A$1,1)*$K32*$K16+_xlfn.NORM.DIST(0,VLOOKUP($D14,ratings,2,0)-VLOOKUP($D32,ratings,2,0),$A$1,1)*$K32*$K14+_xlfn.NORM.DIST(0,VLOOKUP($D13,ratings,2,0)-VLOOKUP($D32,ratings,2,0),$A$1,1)*$K32*$K13+_xlfn.NORM.DIST(0,VLOOKUP($D12,ratings,2,0)-VLOOKUP($D32,ratings,2,0),$A$1,1)*$K32*$K12+_xlfn.NORM.DIST(0,VLOOKUP($D11,ratings,2,0)-VLOOKUP($D32,ratings,2,0),$A$1,1)*$K32*$K11+_xlfn.NORM.DIST(0,VLOOKUP($D10,ratings,2,0)-VLOOKUP($D32,ratings,2,0),$A$1,1)*$K32*$K10+_xlfn.NORM.DIST(0,VLOOKUP($D9,ratings,2,0)-VLOOKUP($D32,ratings,2,0),$A$1,1)*$K32*$K9+_xlfn.NORM.DIST(0,VLOOKUP($D8,ratings,2,0)-VLOOKUP($D32,ratings,2,0),$A$1,1)*$K32*$K8+_xlfn.NORM.DIST(0,VLOOKUP($D7,ratings,2,0)-VLOOKUP($D32,ratings,2,0),$A$1,1)*$K32*$K7+_xlfn.NORM.DIST(0,VLOOKUP($D6,ratings,2,0)-VLOOKUP($D32,ratings,2,0),$A$1,1)*$K32*$K6+_xlfn.NORM.DIST(0,VLOOKUP($D5,ratings,2,0)-VLOOKUP($D32,ratings,2,0),$A$1,1)*$K32*$K5+_xlfn.NORM.DIST(0,VLOOKUP($D4,ratings,2,0)-VLOOKUP($D32,ratings,2,0),$A$1,1)*$K32*$K4+_xlfn.NORM.DIST(0,VLOOKUP($D3,ratings,2,0)-VLOOKUP($D32,ratings,2,0),$A$1,1)*$K32*$K3+_xlfn.NORM.DIST(0,VLOOKUP($D2,ratings,2,0)-VLOOKUP($D32,ratings,2,0),$A$1,1)*$K32*$K2+_xlfn.NORM.DIST(0,VLOOKUP($D17,ratings,2,0)-VLOOKUP($D32,ratings,2,0),$A$1,1)*$K32*$K17</f>
        <v>#N/A</v>
      </c>
      <c r="N32" s="13"/>
      <c r="O32" s="13" t="str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#N/A</v>
      </c>
      <c r="P32" s="15" t="str">
        <f t="shared" si="3"/>
        <v/>
      </c>
      <c r="Q32" s="11">
        <v>2.0</v>
      </c>
      <c r="R32" s="6"/>
      <c r="S32" s="11"/>
      <c r="T32" s="6">
        <f t="shared" ref="T32:U32" si="36">C32</f>
        <v>2</v>
      </c>
      <c r="U32" s="16" t="str">
        <f t="shared" si="36"/>
        <v>Alabama</v>
      </c>
      <c r="V32" s="36">
        <f>VLOOKUP($U33,ratings,2,0)-VLOOKUP($U32,ratings,2,0)</f>
        <v>-18</v>
      </c>
      <c r="W32" s="18">
        <f>VLOOKUP($U33,ratings22,3,0)+VLOOKUP($U32,ratings22,3,0)-146.5</f>
        <v>173</v>
      </c>
      <c r="X32" s="19">
        <f t="shared" si="5"/>
        <v>0.9250663005</v>
      </c>
      <c r="Y32" s="20">
        <f t="shared" si="6"/>
        <v>-1234.513051</v>
      </c>
      <c r="Z32" s="21">
        <f>(W32/2)+(V33/2)</f>
        <v>95.5</v>
      </c>
      <c r="AA32" s="7">
        <f>W32</f>
        <v>173</v>
      </c>
      <c r="AB32" s="6"/>
      <c r="AC32" s="6"/>
      <c r="AD32" s="6"/>
      <c r="AE32" s="6"/>
      <c r="AF32" s="6"/>
    </row>
    <row r="33" ht="14.25" customHeight="1">
      <c r="B33" s="11" t="s">
        <v>30</v>
      </c>
      <c r="C33" s="53">
        <v>15.0</v>
      </c>
      <c r="D33" s="54" t="s">
        <v>38</v>
      </c>
      <c r="E33" s="83">
        <f>_xlfn.NORM.DIST(0,VLOOKUP(D32,ratings,2,0)-VLOOKUP(D33,ratings,2,0),$A$1,1)</f>
        <v>0.05088175248</v>
      </c>
      <c r="F33" s="13"/>
      <c r="G33" s="84">
        <f>_xlfn.NORM.DIST(0,VLOOKUP(D31,ratings,2,0)-VLOOKUP(D33,ratings,2,0),$A$1,1)*E33*E31+_xlfn.NORM.DIST(0,VLOOKUP(D30,ratings,2,0)-VLOOKUP(D33,ratings,2,0),$A$1,1)*E33*E30</f>
        <v>0.007531349267</v>
      </c>
      <c r="H33" s="13"/>
      <c r="I33" s="85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0.0008421969748</v>
      </c>
      <c r="J33" s="85"/>
      <c r="K33" s="85" t="str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#N/A</v>
      </c>
      <c r="L33" s="15" t="str">
        <f t="shared" si="2"/>
        <v/>
      </c>
      <c r="M33" s="85" t="str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#N/A</v>
      </c>
      <c r="N33" s="13"/>
      <c r="O33" s="85" t="str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#N/A</v>
      </c>
      <c r="P33" s="15" t="str">
        <f t="shared" si="3"/>
        <v/>
      </c>
      <c r="Q33" s="11">
        <v>15.0</v>
      </c>
      <c r="R33" s="6"/>
      <c r="S33" s="6"/>
      <c r="T33" s="6">
        <f t="shared" ref="T33:U33" si="37">C33</f>
        <v>15</v>
      </c>
      <c r="U33" s="27" t="str">
        <f t="shared" si="37"/>
        <v>Bryant</v>
      </c>
      <c r="V33" s="40">
        <f>VLOOKUP(U32,ratings,2,0)-VLOOKUP(U33,ratings,2,0)</f>
        <v>18</v>
      </c>
      <c r="W33" s="29"/>
      <c r="X33" s="19">
        <f t="shared" si="5"/>
        <v>0.07493369953</v>
      </c>
      <c r="Y33" s="20">
        <f t="shared" si="6"/>
        <v>1234.513051</v>
      </c>
      <c r="Z33" s="32">
        <f>(W32/2)+(V32/2)</f>
        <v>77.5</v>
      </c>
      <c r="AA33" s="8">
        <f>V33</f>
        <v>18</v>
      </c>
      <c r="AB33" s="6"/>
      <c r="AC33" s="6"/>
      <c r="AD33" s="6"/>
      <c r="AE33" s="6"/>
      <c r="AF33" s="6"/>
    </row>
    <row r="34" ht="14.25" customHeight="1">
      <c r="A34" s="10" t="s">
        <v>18</v>
      </c>
      <c r="B34" s="11" t="s">
        <v>19</v>
      </c>
      <c r="C34" s="11">
        <v>1.0</v>
      </c>
      <c r="D34" s="11" t="s">
        <v>20</v>
      </c>
      <c r="E34" s="12">
        <f>_xlfn.NORM.DIST(0,VLOOKUP(D35,ratings,2,0)-VLOOKUP(D34,ratings,2,0),$A$1,1)</f>
        <v>0.9984343499</v>
      </c>
      <c r="F34" s="13"/>
      <c r="G34" s="13">
        <f>_xlfn.NORM.DIST(0,VLOOKUP(D36,ratings,2,0)-VLOOKUP(D34,ratings,2,0),$A$1,1)*E34*E36+_xlfn.NORM.DIST(0,VLOOKUP(D37,ratings,2,0)-VLOOKUP(D34,ratings,2,0),$A$1,1)*E34*E37</f>
        <v>0.7946149851</v>
      </c>
      <c r="H34" s="13"/>
      <c r="I34" s="13">
        <f>_xlfn.NORM.DIST(0,VLOOKUP($D38,ratings,2,0)-VLOOKUP($D34,ratings,2,0),$A$1,1)*$G34*$G38+_xlfn.NORM.DIST(0,VLOOKUP($D39,ratings,2,0)-VLOOKUP($D34,ratings,2,0),$A$1,1)*$G34*$G39+_xlfn.NORM.DIST(0,VLOOKUP($D40,ratings,2,0)-VLOOKUP($D34,ratings,2,0),$A$1,1)*$G34*$G40+_xlfn.NORM.DIST(0,VLOOKUP($D41,ratings,2,0)-VLOOKUP($D34,ratings,2,0),$A$1,1)*$G34*$G41</f>
        <v>0.5628709498</v>
      </c>
      <c r="J34" s="13"/>
      <c r="K34" s="13">
        <f>_xlfn.NORM.DIST(0,VLOOKUP($D42,ratings,2,0)-VLOOKUP($D34,ratings,2,0),$A$1,1)*$I34*$I42+_xlfn.NORM.DIST(0,VLOOKUP($D43,ratings,2,0)-VLOOKUP($D34,ratings,2,0),$A$1,1)*$I34*$I43+_xlfn.NORM.DIST(0,VLOOKUP($D44,ratings,2,0)-VLOOKUP($D34,ratings,2,0),$A$1,1)*$I34*$I44+_xlfn.NORM.DIST(0,VLOOKUP($D45,ratings,2,0)-VLOOKUP($D34,ratings,2,0),$A$1,1)*$I34*$I45+_xlfn.NORM.DIST(0,VLOOKUP($D46,ratings,2,0)-VLOOKUP($D34,ratings,2,0),$A$1,1)*$I34*$I46+_xlfn.NORM.DIST(0,VLOOKUP($D47,ratings,2,0)-VLOOKUP($D34,ratings,2,0),$A$1,1)*$I34*$I47+_xlfn.NORM.DIST(0,VLOOKUP($D48,ratings,2,0)-VLOOKUP($D34,ratings,2,0),$A$1,1)*$I34*$I48+_xlfn.NORM.DIST(0,VLOOKUP($D49,ratings,2,0)-VLOOKUP($D34,ratings,2,0),$A$1,1)*$I34*$I49</f>
        <v>0.3918088519</v>
      </c>
      <c r="L34" s="15">
        <f t="shared" si="2"/>
        <v>2.55226495</v>
      </c>
      <c r="M34" s="13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0.219923857</v>
      </c>
      <c r="N34" s="13"/>
      <c r="O34" s="13" t="str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#N/A</v>
      </c>
      <c r="P34" s="15" t="str">
        <f t="shared" si="3"/>
        <v/>
      </c>
      <c r="Q34" s="11">
        <v>1.0</v>
      </c>
      <c r="R34" s="6"/>
      <c r="S34" s="11"/>
      <c r="T34" s="6">
        <f t="shared" ref="T34:U34" si="38">C34</f>
        <v>1</v>
      </c>
      <c r="U34" s="16" t="str">
        <f t="shared" si="38"/>
        <v>Auburn</v>
      </c>
      <c r="V34" s="18">
        <f>VLOOKUP($U35,ratings,2,0)-VLOOKUP($U34,ratings,2,0)</f>
        <v>-32.5</v>
      </c>
      <c r="W34" s="18">
        <f>VLOOKUP($U35,ratings22,3,0)+VLOOKUP($U34,ratings22,3,0)-146.5</f>
        <v>149</v>
      </c>
      <c r="X34" s="19">
        <f t="shared" si="5"/>
        <v>0.995338812</v>
      </c>
      <c r="Y34" s="20">
        <f t="shared" si="6"/>
        <v>-21353.75803</v>
      </c>
      <c r="Z34" s="21">
        <f>(W34/2)+(V35/2)</f>
        <v>90.75</v>
      </c>
      <c r="AA34" s="7">
        <f>W34</f>
        <v>149</v>
      </c>
      <c r="AB34" s="6"/>
      <c r="AC34" s="6"/>
      <c r="AD34" s="6"/>
      <c r="AE34" s="6"/>
      <c r="AF34" s="6"/>
    </row>
    <row r="35" ht="14.25" customHeight="1">
      <c r="B35" s="11" t="s">
        <v>19</v>
      </c>
      <c r="C35" s="22">
        <v>16.0</v>
      </c>
      <c r="D35" s="38" t="s">
        <v>91</v>
      </c>
      <c r="E35" s="24">
        <f>_xlfn.NORM.DIST(0,VLOOKUP(D34,ratings,2,0)-VLOOKUP(D35,ratings,2,0),$A$1,1)</f>
        <v>0.001565650111</v>
      </c>
      <c r="F35" s="13"/>
      <c r="G35" s="26">
        <f>_xlfn.NORM.DIST(0,VLOOKUP(D37,ratings,2,0)-VLOOKUP(D35,ratings,2,0),$A$1,1)*E35*E37+_xlfn.NORM.DIST(0,VLOOKUP(D36,ratings,2,0)-VLOOKUP(D35,ratings,2,0),$A$1,1)*E35*E36</f>
        <v>0.0000278901765</v>
      </c>
      <c r="H35" s="13"/>
      <c r="I35" s="26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0.000000300898175</v>
      </c>
      <c r="J35" s="26"/>
      <c r="K35" s="26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0.000000002682737068</v>
      </c>
      <c r="L35" s="15">
        <f t="shared" si="2"/>
        <v>372753637.3</v>
      </c>
      <c r="M35" s="26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0</v>
      </c>
      <c r="N35" s="13"/>
      <c r="O35" s="26" t="str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#N/A</v>
      </c>
      <c r="P35" s="15" t="str">
        <f t="shared" si="3"/>
        <v/>
      </c>
      <c r="Q35" s="11">
        <v>16.0</v>
      </c>
      <c r="R35" s="6"/>
      <c r="S35" s="6"/>
      <c r="T35" s="6">
        <f t="shared" ref="T35:U35" si="39">C35</f>
        <v>16</v>
      </c>
      <c r="U35" s="27" t="str">
        <f t="shared" si="39"/>
        <v>Saint Francis</v>
      </c>
      <c r="V35" s="29">
        <f>VLOOKUP(U34,ratings,2,0)-VLOOKUP(U35,ratings,2,0)</f>
        <v>32.5</v>
      </c>
      <c r="W35" s="29"/>
      <c r="X35" s="19">
        <f t="shared" si="5"/>
        <v>0.004661188024</v>
      </c>
      <c r="Y35" s="20">
        <f t="shared" si="6"/>
        <v>21353.75803</v>
      </c>
      <c r="Z35" s="32">
        <f>(W34/2)+(V34/2)</f>
        <v>58.25</v>
      </c>
      <c r="AA35" s="7">
        <f>V35</f>
        <v>32.5</v>
      </c>
      <c r="AB35" s="6"/>
      <c r="AC35" s="6"/>
      <c r="AD35" s="6"/>
      <c r="AE35" s="6"/>
      <c r="AF35" s="6"/>
    </row>
    <row r="36" ht="14.25" customHeight="1">
      <c r="B36" s="11" t="s">
        <v>19</v>
      </c>
      <c r="C36" s="11">
        <v>8.0</v>
      </c>
      <c r="D36" s="11" t="s">
        <v>44</v>
      </c>
      <c r="E36" s="12">
        <f>_xlfn.NORM.DIST(0,VLOOKUP(D37,ratings,2,0)-VLOOKUP(D36,ratings,2,0),$A$1,1)</f>
        <v>0.6074685657</v>
      </c>
      <c r="F36" s="13"/>
      <c r="G36" s="13">
        <f>_xlfn.NORM.DIST(0,VLOOKUP(D34,ratings,2,0)-VLOOKUP(D36,ratings,2,0),$A$1,1)*E36*E34+_xlfn.NORM.DIST(0,VLOOKUP(D35,ratings,2,0)-VLOOKUP(D36,ratings,2,0),$A$1,1)*E36*E35</f>
        <v>0.1425784475</v>
      </c>
      <c r="H36" s="13"/>
      <c r="I36" s="13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0.06219778684</v>
      </c>
      <c r="J36" s="13"/>
      <c r="K36" s="13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0.02618769105</v>
      </c>
      <c r="L36" s="15">
        <f t="shared" si="2"/>
        <v>38.18587894</v>
      </c>
      <c r="M36" s="13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0.007856565798</v>
      </c>
      <c r="N36" s="13"/>
      <c r="O36" s="13" t="str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#N/A</v>
      </c>
      <c r="P36" s="15" t="str">
        <f t="shared" si="3"/>
        <v/>
      </c>
      <c r="Q36" s="11">
        <v>8.0</v>
      </c>
      <c r="R36" s="6"/>
      <c r="S36" s="11"/>
      <c r="T36" s="6">
        <f t="shared" ref="T36:U36" si="40">C36</f>
        <v>8</v>
      </c>
      <c r="U36" s="16" t="str">
        <f t="shared" si="40"/>
        <v>Connecticut</v>
      </c>
      <c r="V36" s="18">
        <f>VLOOKUP($U37,ratings,2,0)-VLOOKUP($U36,ratings,2,0)</f>
        <v>-3</v>
      </c>
      <c r="W36" s="18">
        <f>VLOOKUP($U37,ratings22,3,0)+VLOOKUP($U36,ratings22,3,0)-146.5</f>
        <v>142.5</v>
      </c>
      <c r="X36" s="19">
        <f t="shared" si="5"/>
        <v>0.5948348717</v>
      </c>
      <c r="Y36" s="20">
        <f t="shared" si="6"/>
        <v>-146.8129486</v>
      </c>
      <c r="Z36" s="21">
        <f>(W36/2)+(V37/2)</f>
        <v>72.75</v>
      </c>
      <c r="AA36" s="7">
        <f>W36</f>
        <v>142.5</v>
      </c>
      <c r="AB36" s="6"/>
      <c r="AC36" s="6"/>
      <c r="AD36" s="6"/>
      <c r="AE36" s="6"/>
      <c r="AF36" s="6"/>
    </row>
    <row r="37" ht="14.25" customHeight="1">
      <c r="B37" s="11" t="s">
        <v>19</v>
      </c>
      <c r="C37" s="22">
        <v>9.0</v>
      </c>
      <c r="D37" s="38" t="s">
        <v>36</v>
      </c>
      <c r="E37" s="24">
        <f>_xlfn.NORM.DIST(0,VLOOKUP(D36,ratings,2,0)-VLOOKUP(D37,ratings,2,0),$A$1,1)</f>
        <v>0.3925314343</v>
      </c>
      <c r="F37" s="13"/>
      <c r="G37" s="26">
        <f>_xlfn.NORM.DIST(0,VLOOKUP(D35,ratings,2,0)-VLOOKUP(D37,ratings,2,0),$A$1,1)*E37*E35+_xlfn.NORM.DIST(0,VLOOKUP(D34,ratings,2,0)-VLOOKUP(D37,ratings,2,0),$A$1,1)*E37*E34</f>
        <v>0.06277867717</v>
      </c>
      <c r="H37" s="13"/>
      <c r="I37" s="26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0.0210501718</v>
      </c>
      <c r="J37" s="26"/>
      <c r="K37" s="26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0.006748711284</v>
      </c>
      <c r="L37" s="15">
        <f t="shared" si="2"/>
        <v>148.1764381</v>
      </c>
      <c r="M37" s="26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0.001472664643</v>
      </c>
      <c r="N37" s="13"/>
      <c r="O37" s="26" t="str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#N/A</v>
      </c>
      <c r="P37" s="15" t="str">
        <f t="shared" si="3"/>
        <v/>
      </c>
      <c r="Q37" s="11">
        <v>9.0</v>
      </c>
      <c r="R37" s="6"/>
      <c r="S37" s="6"/>
      <c r="T37" s="6">
        <f t="shared" ref="T37:U37" si="41">C37</f>
        <v>9</v>
      </c>
      <c r="U37" s="27" t="str">
        <f t="shared" si="41"/>
        <v>New Mexico</v>
      </c>
      <c r="V37" s="29">
        <f>VLOOKUP(U36,ratings,2,0)-VLOOKUP(U37,ratings,2,0)</f>
        <v>3</v>
      </c>
      <c r="W37" s="29"/>
      <c r="X37" s="19">
        <f t="shared" si="5"/>
        <v>0.4051651283</v>
      </c>
      <c r="Y37" s="20">
        <f t="shared" si="6"/>
        <v>146.8129486</v>
      </c>
      <c r="Z37" s="32">
        <f>(W36/2)+(V36/2)</f>
        <v>69.75</v>
      </c>
      <c r="AA37" s="7">
        <f>V37</f>
        <v>3</v>
      </c>
      <c r="AB37" s="6"/>
      <c r="AC37" s="6"/>
      <c r="AD37" s="6"/>
      <c r="AE37" s="6"/>
      <c r="AF37" s="6"/>
    </row>
    <row r="38" ht="14.25" customHeight="1">
      <c r="B38" s="11" t="s">
        <v>19</v>
      </c>
      <c r="C38" s="11">
        <v>5.0</v>
      </c>
      <c r="D38" s="11" t="s">
        <v>78</v>
      </c>
      <c r="E38" s="42">
        <f>_xlfn.NORM.DIST(0,VLOOKUP(D39,ratings,2,0)-VLOOKUP(D38,ratings,2,0),$A$1,1)</f>
        <v>0.6419352156</v>
      </c>
      <c r="F38" s="13"/>
      <c r="G38" s="13">
        <f>_xlfn.NORM.DIST(0,VLOOKUP(D40,ratings,2,0)-VLOOKUP(D38,ratings,2,0),$A$1,1)*E38*E40+_xlfn.NORM.DIST(0,VLOOKUP(D41,ratings,2,0)-VLOOKUP(D38,ratings,2,0),$A$1,1)*E38*E41</f>
        <v>0.3091660475</v>
      </c>
      <c r="H38" s="13"/>
      <c r="I38" s="13">
        <f>_xlfn.NORM.DIST(0,VLOOKUP($D34,ratings,2,0)-VLOOKUP($D38,ratings,2,0),$A$1,1)*$G38*$G34+_xlfn.NORM.DIST(0,VLOOKUP($D37,ratings,2,0)-VLOOKUP($D38,ratings,2,0),$A$1,1)*$G38*$G37+_xlfn.NORM.DIST(0,VLOOKUP($D36,ratings,2,0)-VLOOKUP($D38,ratings,2,0),$A$1,1)*$G38*$G36+_xlfn.NORM.DIST(0,VLOOKUP($D35,ratings,2,0)-VLOOKUP($D38,ratings,2,0),$A$1,1)*$G38*$G35</f>
        <v>0.1053467705</v>
      </c>
      <c r="J38" s="13"/>
      <c r="K38" s="13">
        <f>_xlfn.NORM.DIST(0,VLOOKUP($D46,ratings,2,0)-VLOOKUP($D38,ratings,2,0),$A$1,1)*$I38*$I46+_xlfn.NORM.DIST(0,VLOOKUP($D47,ratings,2,0)-VLOOKUP($D38,ratings,2,0),$A$1,1)*$I38*$I47+_xlfn.NORM.DIST(0,VLOOKUP($D48,ratings,2,0)-VLOOKUP($D38,ratings,2,0),$A$1,1)*$I38*$I48+_xlfn.NORM.DIST(0,VLOOKUP($D49,ratings,2,0)-VLOOKUP($D38,ratings,2,0),$A$1,1)*$I38*$I49+_xlfn.NORM.DIST(0,VLOOKUP($D42,ratings,2,0)-VLOOKUP($D38,ratings,2,0),$A$1,1)*$I38*$I42+_xlfn.NORM.DIST(0,VLOOKUP($D43,ratings,2,0)-VLOOKUP($D38,ratings,2,0),$A$1,1)*$I38*$I43+_xlfn.NORM.DIST(0,VLOOKUP($D44,ratings,2,0)-VLOOKUP($D38,ratings,2,0),$A$1,1)*$I38*$I44+_xlfn.NORM.DIST(0,VLOOKUP($D45,ratings,2,0)-VLOOKUP($D38,ratings,2,0),$A$1,1)*$I38*$I45</f>
        <v>0.0499115206</v>
      </c>
      <c r="L38" s="15">
        <f t="shared" si="2"/>
        <v>20.0354545</v>
      </c>
      <c r="M38" s="13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0.01724735508</v>
      </c>
      <c r="N38" s="13"/>
      <c r="O38" s="13" t="str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#N/A</v>
      </c>
      <c r="P38" s="15" t="str">
        <f t="shared" si="3"/>
        <v/>
      </c>
      <c r="Q38" s="11">
        <v>5.0</v>
      </c>
      <c r="R38" s="6"/>
      <c r="S38" s="11"/>
      <c r="T38" s="6">
        <f t="shared" ref="T38:U38" si="42">C38</f>
        <v>5</v>
      </c>
      <c r="U38" s="16" t="str">
        <f t="shared" si="42"/>
        <v>Clemson</v>
      </c>
      <c r="V38" s="36">
        <f>VLOOKUP($U39,ratings,2,0)-VLOOKUP($U38,ratings,2,0)</f>
        <v>-4</v>
      </c>
      <c r="W38" s="18">
        <f>VLOOKUP($U39,ratings22,3,0)+VLOOKUP($U38,ratings22,3,0)-146.5</f>
        <v>133</v>
      </c>
      <c r="X38" s="19">
        <f t="shared" si="5"/>
        <v>0.6255158347</v>
      </c>
      <c r="Y38" s="20">
        <f t="shared" si="6"/>
        <v>-167.0339877</v>
      </c>
      <c r="Z38" s="21">
        <f>(W38/2)+(V39/2)</f>
        <v>68.5</v>
      </c>
      <c r="AA38" s="7">
        <f>W38</f>
        <v>133</v>
      </c>
      <c r="AB38" s="6"/>
      <c r="AC38" s="6"/>
      <c r="AD38" s="6"/>
      <c r="AE38" s="6"/>
      <c r="AF38" s="6"/>
    </row>
    <row r="39" ht="14.25" customHeight="1">
      <c r="B39" s="11" t="s">
        <v>19</v>
      </c>
      <c r="C39" s="22">
        <v>12.0</v>
      </c>
      <c r="D39" s="38" t="s">
        <v>47</v>
      </c>
      <c r="E39" s="49">
        <f>_xlfn.NORM.DIST(0,VLOOKUP(D38,ratings,2,0)-VLOOKUP(D39,ratings,2,0),$A$1,1)</f>
        <v>0.3580647844</v>
      </c>
      <c r="F39" s="13"/>
      <c r="G39" s="26">
        <f>_xlfn.NORM.DIST(0,VLOOKUP(D41,ratings,2,0)-VLOOKUP(D39,ratings,2,0),$A$1,1)*E39*E41+_xlfn.NORM.DIST(0,VLOOKUP(D40,ratings,2,0)-VLOOKUP(D39,ratings,2,0),$A$1,1)*E39*E40</f>
        <v>0.1252464761</v>
      </c>
      <c r="H39" s="13"/>
      <c r="I39" s="26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0.02831008458</v>
      </c>
      <c r="J39" s="26"/>
      <c r="K39" s="26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0.009531137053</v>
      </c>
      <c r="L39" s="15">
        <f t="shared" si="2"/>
        <v>104.9192761</v>
      </c>
      <c r="M39" s="26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0.002200575889</v>
      </c>
      <c r="N39" s="13"/>
      <c r="O39" s="26" t="str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#N/A</v>
      </c>
      <c r="P39" s="15" t="str">
        <f t="shared" si="3"/>
        <v/>
      </c>
      <c r="Q39" s="11">
        <v>12.0</v>
      </c>
      <c r="R39" s="6"/>
      <c r="S39" s="6"/>
      <c r="T39" s="6">
        <f t="shared" ref="T39:U39" si="43">C39</f>
        <v>12</v>
      </c>
      <c r="U39" s="27" t="str">
        <f t="shared" si="43"/>
        <v>Colorado St.</v>
      </c>
      <c r="V39" s="40">
        <f>VLOOKUP(U38,ratings,2,0)-VLOOKUP(U39,ratings,2,0)</f>
        <v>4</v>
      </c>
      <c r="W39" s="29"/>
      <c r="X39" s="19">
        <f t="shared" si="5"/>
        <v>0.3744841653</v>
      </c>
      <c r="Y39" s="20">
        <f t="shared" si="6"/>
        <v>167.0339877</v>
      </c>
      <c r="Z39" s="32">
        <f>(W38/2)+(V38/2)</f>
        <v>64.5</v>
      </c>
      <c r="AA39" s="8">
        <f>V39</f>
        <v>4</v>
      </c>
      <c r="AB39" s="6"/>
      <c r="AC39" s="6"/>
      <c r="AD39" s="6"/>
      <c r="AE39" s="6"/>
      <c r="AF39" s="6"/>
    </row>
    <row r="40" ht="14.25" customHeight="1">
      <c r="B40" s="11" t="s">
        <v>19</v>
      </c>
      <c r="C40" s="11">
        <v>4.0</v>
      </c>
      <c r="D40" s="11" t="s">
        <v>48</v>
      </c>
      <c r="E40" s="42">
        <f>_xlfn.NORM.DIST(0,VLOOKUP(D41,ratings,2,0)-VLOOKUP(D40,ratings,2,0),$A$1,1)</f>
        <v>0.8623435567</v>
      </c>
      <c r="F40" s="13"/>
      <c r="G40" s="13">
        <f>_xlfn.NORM.DIST(0,VLOOKUP(D38,ratings,2,0)-VLOOKUP(D40,ratings,2,0),$A$1,1)*E40*E38+_xlfn.NORM.DIST(0,VLOOKUP(D39,ratings,2,0)-VLOOKUP(D40,ratings,2,0),$A$1,1)*E40*E39</f>
        <v>0.5351074339</v>
      </c>
      <c r="H40" s="13"/>
      <c r="I40" s="13">
        <f>_xlfn.NORM.DIST(0,VLOOKUP($D36,ratings,2,0)-VLOOKUP($D40,ratings,2,0),$A$1,1)*$G40*$G36+_xlfn.NORM.DIST(0,VLOOKUP($D35,ratings,2,0)-VLOOKUP($D40,ratings,2,0),$A$1,1)*$G40*$G35+_xlfn.NORM.DIST(0,VLOOKUP($D34,ratings,2,0)-VLOOKUP($D40,ratings,2,0),$A$1,1)*$G40*$G34+_xlfn.NORM.DIST(0,VLOOKUP($D37,ratings,2,0)-VLOOKUP($D40,ratings,2,0),$A$1,1)*$G40*$G37</f>
        <v>0.21705931</v>
      </c>
      <c r="J40" s="13"/>
      <c r="K40" s="13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0.1182320735</v>
      </c>
      <c r="L40" s="15">
        <f t="shared" si="2"/>
        <v>8.457941829</v>
      </c>
      <c r="M40" s="13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0.0484620959</v>
      </c>
      <c r="N40" s="13"/>
      <c r="O40" s="13" t="str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#N/A</v>
      </c>
      <c r="P40" s="15" t="str">
        <f t="shared" si="3"/>
        <v/>
      </c>
      <c r="Q40" s="11">
        <v>4.0</v>
      </c>
      <c r="R40" s="6"/>
      <c r="S40" s="11"/>
      <c r="T40" s="6">
        <f t="shared" ref="T40:U40" si="44">C40</f>
        <v>4</v>
      </c>
      <c r="U40" s="16" t="str">
        <f t="shared" si="44"/>
        <v>Maryland</v>
      </c>
      <c r="V40" s="18">
        <f>VLOOKUP($U41,ratings,2,0)-VLOOKUP($U40,ratings,2,0)</f>
        <v>-12</v>
      </c>
      <c r="W40" s="18">
        <f>VLOOKUP($U41,ratings22,3,0)+VLOOKUP($U40,ratings22,3,0)-146.5</f>
        <v>148</v>
      </c>
      <c r="X40" s="19">
        <f t="shared" si="5"/>
        <v>0.8314723925</v>
      </c>
      <c r="Y40" s="20">
        <f t="shared" si="6"/>
        <v>-493.3745901</v>
      </c>
      <c r="Z40" s="21">
        <f>(W40/2)+(V41/2)</f>
        <v>80</v>
      </c>
      <c r="AA40" s="7">
        <f>W40</f>
        <v>148</v>
      </c>
      <c r="AB40" s="6"/>
      <c r="AC40" s="6"/>
      <c r="AD40" s="6"/>
      <c r="AE40" s="6"/>
      <c r="AF40" s="6"/>
    </row>
    <row r="41" ht="14.25" customHeight="1">
      <c r="B41" s="11" t="s">
        <v>19</v>
      </c>
      <c r="C41" s="53">
        <v>13.0</v>
      </c>
      <c r="D41" s="54" t="s">
        <v>81</v>
      </c>
      <c r="E41" s="83">
        <f>_xlfn.NORM.DIST(0,VLOOKUP(D40,ratings,2,0)-VLOOKUP(D41,ratings,2,0),$A$1,1)</f>
        <v>0.1376564433</v>
      </c>
      <c r="F41" s="13"/>
      <c r="G41" s="85">
        <f>_xlfn.NORM.DIST(0,VLOOKUP(D39,ratings,2,0)-VLOOKUP(D41,ratings,2,0),$A$1,1)*E41*E39+_xlfn.NORM.DIST(0,VLOOKUP(D38,ratings,2,0)-VLOOKUP(D41,ratings,2,0),$A$1,1)*E41*E38</f>
        <v>0.03048004248</v>
      </c>
      <c r="H41" s="13"/>
      <c r="I41" s="85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0.003164625639</v>
      </c>
      <c r="J41" s="85"/>
      <c r="K41" s="85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0.0005377302699</v>
      </c>
      <c r="L41" s="15">
        <f t="shared" si="2"/>
        <v>1859.668417</v>
      </c>
      <c r="M41" s="85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0.0000574739005</v>
      </c>
      <c r="N41" s="13"/>
      <c r="O41" s="85" t="str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#N/A</v>
      </c>
      <c r="P41" s="15" t="str">
        <f t="shared" si="3"/>
        <v/>
      </c>
      <c r="Q41" s="11">
        <v>13.0</v>
      </c>
      <c r="R41" s="6"/>
      <c r="S41" s="6"/>
      <c r="T41" s="6">
        <f t="shared" ref="T41:U41" si="45">C41</f>
        <v>13</v>
      </c>
      <c r="U41" s="27" t="str">
        <f t="shared" si="45"/>
        <v>High Point</v>
      </c>
      <c r="V41" s="29">
        <f>VLOOKUP(U40,ratings,2,0)-VLOOKUP(U41,ratings,2,0)</f>
        <v>12</v>
      </c>
      <c r="W41" s="29"/>
      <c r="X41" s="19">
        <f t="shared" si="5"/>
        <v>0.1685276075</v>
      </c>
      <c r="Y41" s="20">
        <f t="shared" si="6"/>
        <v>493.3745901</v>
      </c>
      <c r="Z41" s="32">
        <f>(W40/2)+(V40/2)</f>
        <v>68</v>
      </c>
      <c r="AA41" s="7">
        <f>V41</f>
        <v>12</v>
      </c>
      <c r="AB41" s="6"/>
      <c r="AC41" s="6"/>
      <c r="AD41" s="6"/>
      <c r="AE41" s="6"/>
      <c r="AF41" s="6"/>
    </row>
    <row r="42" ht="14.25" customHeight="1">
      <c r="B42" s="11" t="s">
        <v>19</v>
      </c>
      <c r="C42" s="11">
        <v>6.0</v>
      </c>
      <c r="D42" s="11" t="s">
        <v>54</v>
      </c>
      <c r="E42" s="42">
        <f>_xlfn.NORM.DIST(0,VLOOKUP(D43,ratings,2,0)-VLOOKUP(D42,ratings,2,0),$A$1,1)</f>
        <v>0.5721372923</v>
      </c>
      <c r="F42" s="13"/>
      <c r="G42" s="13">
        <f>_xlfn.NORM.DIST(0,VLOOKUP(D44,ratings,2,0)-VLOOKUP(D42,ratings,2,0),$A$1,1)*E42*E44+_xlfn.NORM.DIST(0,VLOOKUP(D45,ratings,2,0)-VLOOKUP(D42,ratings,2,0),$A$1,1)*E42*E45</f>
        <v>0.3102532276</v>
      </c>
      <c r="H42" s="13"/>
      <c r="I42" s="13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0.1342237118</v>
      </c>
      <c r="J42" s="13"/>
      <c r="K42" s="13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0.0475835963</v>
      </c>
      <c r="L42" s="15">
        <f t="shared" si="2"/>
        <v>21.01564568</v>
      </c>
      <c r="M42" s="13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0.01570639215</v>
      </c>
      <c r="N42" s="13"/>
      <c r="O42" s="13" t="str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#N/A</v>
      </c>
      <c r="P42" s="15" t="str">
        <f t="shared" si="3"/>
        <v/>
      </c>
      <c r="Q42" s="11">
        <v>6.0</v>
      </c>
      <c r="R42" s="6"/>
      <c r="S42" s="11"/>
      <c r="T42" s="6">
        <f t="shared" ref="T42:U42" si="46">C42</f>
        <v>6</v>
      </c>
      <c r="U42" s="16" t="str">
        <f t="shared" si="46"/>
        <v>Kansas</v>
      </c>
      <c r="V42" s="18">
        <f>VLOOKUP($U43,ratings,2,0)-VLOOKUP($U42,ratings,2,0)</f>
        <v>-2</v>
      </c>
      <c r="W42" s="18">
        <f>VLOOKUP($U43,ratings22,3,0)+VLOOKUP($U42,ratings22,3,0)-146.5</f>
        <v>140.5</v>
      </c>
      <c r="X42" s="19">
        <f t="shared" si="5"/>
        <v>0.5635594629</v>
      </c>
      <c r="Y42" s="20">
        <f t="shared" si="6"/>
        <v>-129.1262875</v>
      </c>
      <c r="Z42" s="21">
        <f>(W42/2)+(V43/2)</f>
        <v>71.25</v>
      </c>
      <c r="AA42" s="7">
        <f>W42</f>
        <v>140.5</v>
      </c>
      <c r="AB42" s="6"/>
      <c r="AC42" s="6"/>
      <c r="AD42" s="6"/>
      <c r="AE42" s="6"/>
      <c r="AF42" s="6"/>
    </row>
    <row r="43" ht="14.25" customHeight="1">
      <c r="B43" s="11" t="s">
        <v>19</v>
      </c>
      <c r="C43" s="22">
        <v>11.0</v>
      </c>
      <c r="D43" s="38" t="s">
        <v>67</v>
      </c>
      <c r="E43" s="49">
        <f>_xlfn.NORM.DIST(0,VLOOKUP(D42,ratings,2,0)-VLOOKUP(D43,ratings,2,0),$A$1,1)</f>
        <v>0.4278627077</v>
      </c>
      <c r="F43" s="13"/>
      <c r="G43" s="26">
        <f>_xlfn.NORM.DIST(0,VLOOKUP(D45,ratings,2,0)-VLOOKUP(D43,ratings,2,0),$A$1,1)*E43*E45+_xlfn.NORM.DIST(0,VLOOKUP(D44,ratings,2,0)-VLOOKUP(D43,ratings,2,0),$A$1,1)*E43*E44</f>
        <v>0.2026487002</v>
      </c>
      <c r="H43" s="13"/>
      <c r="I43" s="26">
        <f>_xlfn.NORM.DIST(0,VLOOKUP($D47,ratings,2,0)-VLOOKUP($D43,ratings,2,0),$A$1,1)*$G43*$G47+_xlfn.NORM.DIST(0,VLOOKUP($D48,ratings,2,0)-VLOOKUP($D43,ratings,2,0),$A$1,1)*$G43*$G48+_xlfn.NORM.DIST(0,VLOOKUP($D49,ratings,2,0)-VLOOKUP($D43,ratings,2,0),$A$1,1)*$G43*$G49+_xlfn.NORM.DIST(0,VLOOKUP($D46,ratings,2,0)-VLOOKUP($D43,ratings,2,0),$A$1,1)*$G43*$G46</f>
        <v>0.07387396314</v>
      </c>
      <c r="J43" s="26"/>
      <c r="K43" s="26">
        <f>_xlfn.NORM.DIST(0,VLOOKUP($D35,ratings,2,0)-VLOOKUP($D43,ratings,2,0),$A$1,1)*$I43*$I35+_xlfn.NORM.DIST(0,VLOOKUP($D34,ratings,2,0)-VLOOKUP($D43,ratings,2,0),$A$1,1)*$I43*$I34+_xlfn.NORM.DIST(0,VLOOKUP($D41,ratings,2,0)-VLOOKUP($D43,ratings,2,0),$A$1,1)*$I43*$I41+_xlfn.NORM.DIST(0,VLOOKUP($D40,ratings,2,0)-VLOOKUP($D43,ratings,2,0),$A$1,1)*$I43*$I40+_xlfn.NORM.DIST(0,VLOOKUP($D39,ratings,2,0)-VLOOKUP($D43,ratings,2,0),$A$1,1)*$I43*$I39+_xlfn.NORM.DIST(0,VLOOKUP($D38,ratings,2,0)-VLOOKUP($D43,ratings,2,0),$A$1,1)*$I43*$I38+_xlfn.NORM.DIST(0,VLOOKUP($D37,ratings,2,0)-VLOOKUP($D43,ratings,2,0),$A$1,1)*$I43*$I37+_xlfn.NORM.DIST(0,VLOOKUP($D36,ratings,2,0)-VLOOKUP($D43,ratings,2,0),$A$1,1)*$I43*$I36</f>
        <v>0.02161089486</v>
      </c>
      <c r="L43" s="15">
        <f t="shared" si="2"/>
        <v>46.27295659</v>
      </c>
      <c r="M43" s="26">
        <f>_xlfn.NORM.DIST(0,VLOOKUP($D59,ratings,2,0)-VLOOKUP($D43,ratings,2,0),$A$1,1)*$K43*$K59+_xlfn.NORM.DIST(0,VLOOKUP($D60,ratings,2,0)-VLOOKUP($D43,ratings,2,0),$A$1,1)*$K43*$K60+_xlfn.NORM.DIST(0,VLOOKUP($D61,ratings,2,0)-VLOOKUP($D43,ratings,2,0),$A$1,1)*$K43*$K61+_xlfn.NORM.DIST(0,VLOOKUP($D62,ratings,2,0)-VLOOKUP($D43,ratings,2,0),$A$1,1)*$K43*$K62+_xlfn.NORM.DIST(0,VLOOKUP($D63,ratings,2,0)-VLOOKUP($D43,ratings,2,0),$A$1,1)*$K43*$K63+_xlfn.NORM.DIST(0,VLOOKUP($D64,ratings,2,0)-VLOOKUP($D43,ratings,2,0),$A$1,1)*$K43*$K64+_xlfn.NORM.DIST(0,VLOOKUP($D65,ratings,2,0)-VLOOKUP($D43,ratings,2,0),$A$1,1)*$K43*$K65+_xlfn.NORM.DIST(0,VLOOKUP($D50,ratings,2,0)-VLOOKUP($D43,ratings,2,0),$A$1,1)*$K43*$K50+_xlfn.NORM.DIST(0,VLOOKUP($D51,ratings,2,0)-VLOOKUP($D43,ratings,2,0),$A$1,1)*$K43*$K51+_xlfn.NORM.DIST(0,VLOOKUP($D52,ratings,2,0)-VLOOKUP($D43,ratings,2,0),$A$1,1)*$K43*$K52+_xlfn.NORM.DIST(0,VLOOKUP($D53,ratings,2,0)-VLOOKUP($D43,ratings,2,0),$A$1,1)*$K43*$K53+_xlfn.NORM.DIST(0,VLOOKUP($D54,ratings,2,0)-VLOOKUP($D43,ratings,2,0),$A$1,1)*$K43*$K54+_xlfn.NORM.DIST(0,VLOOKUP($D55,ratings,2,0)-VLOOKUP($D43,ratings,2,0),$A$1,1)*$K43*$K55+_xlfn.NORM.DIST(0,VLOOKUP($D56,ratings,2,0)-VLOOKUP($D43,ratings,2,0),$A$1,1)*$K43*$K56+_xlfn.NORM.DIST(0,VLOOKUP($D57,ratings,2,0)-VLOOKUP($D43,ratings,2,0),$A$1,1)*$K43*$K57+_xlfn.NORM.DIST(0,VLOOKUP($D58,ratings,2,0)-VLOOKUP($D43,ratings,2,0),$A$1,1)*$K43*$K58</f>
        <v>0.00586207316</v>
      </c>
      <c r="N43" s="13"/>
      <c r="O43" s="26" t="str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#N/A</v>
      </c>
      <c r="P43" s="15" t="str">
        <f t="shared" si="3"/>
        <v/>
      </c>
      <c r="Q43" s="11">
        <v>11.0</v>
      </c>
      <c r="R43" s="6"/>
      <c r="S43" s="6"/>
      <c r="T43" s="6">
        <f t="shared" ref="T43:U43" si="47">C43</f>
        <v>11</v>
      </c>
      <c r="U43" s="27" t="str">
        <f t="shared" si="47"/>
        <v>VCU</v>
      </c>
      <c r="V43" s="29">
        <f>VLOOKUP(U42,ratings,2,0)-VLOOKUP(U43,ratings,2,0)</f>
        <v>2</v>
      </c>
      <c r="W43" s="29"/>
      <c r="X43" s="19">
        <f t="shared" si="5"/>
        <v>0.4364405371</v>
      </c>
      <c r="Y43" s="20">
        <f t="shared" si="6"/>
        <v>129.1262875</v>
      </c>
      <c r="Z43" s="32">
        <f>(W42/2)+(V42/2)</f>
        <v>69.25</v>
      </c>
      <c r="AA43" s="7">
        <f>V43</f>
        <v>2</v>
      </c>
      <c r="AB43" s="6"/>
      <c r="AC43" s="6"/>
      <c r="AD43" s="6"/>
      <c r="AE43" s="6"/>
      <c r="AF43" s="6"/>
    </row>
    <row r="44" ht="14.25" customHeight="1">
      <c r="B44" s="11" t="s">
        <v>19</v>
      </c>
      <c r="C44" s="11">
        <v>3.0</v>
      </c>
      <c r="D44" s="11" t="s">
        <v>27</v>
      </c>
      <c r="E44" s="42">
        <f>_xlfn.NORM.DIST(0,VLOOKUP(D45,ratings,2,0)-VLOOKUP(D44,ratings,2,0),$A$1,1)</f>
        <v>0.8061061592</v>
      </c>
      <c r="F44" s="13"/>
      <c r="G44" s="13">
        <f>_xlfn.NORM.DIST(0,VLOOKUP(D42,ratings,2,0)-VLOOKUP(D44,ratings,2,0),$A$1,1)*E44*E42+_xlfn.NORM.DIST(0,VLOOKUP(D43,ratings,2,0)-VLOOKUP(D44,ratings,2,0),$A$1,1)*E44*E43</f>
        <v>0.4424182875</v>
      </c>
      <c r="H44" s="13"/>
      <c r="I44" s="13">
        <f>_xlfn.NORM.DIST(0,VLOOKUP($D48,ratings,2,0)-VLOOKUP($D44,ratings,2,0),$A$1,1)*$G44*$G48+_xlfn.NORM.DIST(0,VLOOKUP($D49,ratings,2,0)-VLOOKUP($D44,ratings,2,0),$A$1,1)*$G44*$G49+_xlfn.NORM.DIST(0,VLOOKUP($D46,ratings,2,0)-VLOOKUP($D44,ratings,2,0),$A$1,1)*$G44*$G46+_xlfn.NORM.DIST(0,VLOOKUP($D47,ratings,2,0)-VLOOKUP($D44,ratings,2,0),$A$1,1)*$G44*$G47</f>
        <v>0.1991186616</v>
      </c>
      <c r="J44" s="13"/>
      <c r="K44" s="13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0.07381852348</v>
      </c>
      <c r="L44" s="15">
        <f t="shared" si="2"/>
        <v>13.54673533</v>
      </c>
      <c r="M44" s="13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0.02550862548</v>
      </c>
      <c r="N44" s="13"/>
      <c r="O44" s="13" t="str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#N/A</v>
      </c>
      <c r="P44" s="15" t="str">
        <f t="shared" si="3"/>
        <v/>
      </c>
      <c r="Q44" s="11">
        <v>3.0</v>
      </c>
      <c r="R44" s="6"/>
      <c r="S44" s="11"/>
      <c r="T44" s="6">
        <f t="shared" ref="T44:U44" si="48">C44</f>
        <v>3</v>
      </c>
      <c r="U44" s="16" t="str">
        <f t="shared" si="48"/>
        <v>Texas A&amp;M</v>
      </c>
      <c r="V44" s="18">
        <f>VLOOKUP($U45,ratings,2,0)-VLOOKUP($U44,ratings,2,0)</f>
        <v>-9.5</v>
      </c>
      <c r="W44" s="18">
        <f>VLOOKUP($U45,ratings22,3,0)+VLOOKUP($U44,ratings22,3,0)-146.5</f>
        <v>140</v>
      </c>
      <c r="X44" s="19">
        <f t="shared" si="5"/>
        <v>0.7763727076</v>
      </c>
      <c r="Y44" s="20">
        <f t="shared" si="6"/>
        <v>-347.1726099</v>
      </c>
      <c r="Z44" s="21">
        <f>(W44/2)+(V45/2)</f>
        <v>74.75</v>
      </c>
      <c r="AA44" s="7">
        <f>W44</f>
        <v>140</v>
      </c>
      <c r="AB44" s="6"/>
      <c r="AC44" s="6"/>
      <c r="AD44" s="6"/>
      <c r="AE44" s="6"/>
      <c r="AF44" s="6"/>
    </row>
    <row r="45" ht="14.25" customHeight="1">
      <c r="B45" s="11" t="s">
        <v>19</v>
      </c>
      <c r="C45" s="22">
        <v>14.0</v>
      </c>
      <c r="D45" s="38" t="s">
        <v>49</v>
      </c>
      <c r="E45" s="49">
        <f>_xlfn.NORM.DIST(0,VLOOKUP(D44,ratings,2,0)-VLOOKUP(D45,ratings,2,0),$A$1,1)</f>
        <v>0.1938938408</v>
      </c>
      <c r="F45" s="13"/>
      <c r="G45" s="26">
        <f>_xlfn.NORM.DIST(0,VLOOKUP(D43,ratings,2,0)-VLOOKUP(D45,ratings,2,0),$A$1,1)*E45*E43+_xlfn.NORM.DIST(0,VLOOKUP(D42,ratings,2,0)-VLOOKUP(D45,ratings,2,0),$A$1,1)*E45*E42</f>
        <v>0.04467978478</v>
      </c>
      <c r="H45" s="13"/>
      <c r="I45" s="26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0.007504084899</v>
      </c>
      <c r="J45" s="26"/>
      <c r="K45" s="26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0.0009402435478</v>
      </c>
      <c r="L45" s="15">
        <f t="shared" si="2"/>
        <v>1063.554227</v>
      </c>
      <c r="M45" s="26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0.0001080090741</v>
      </c>
      <c r="N45" s="13"/>
      <c r="O45" s="26" t="str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#N/A</v>
      </c>
      <c r="P45" s="15" t="str">
        <f t="shared" si="3"/>
        <v/>
      </c>
      <c r="Q45" s="11">
        <v>14.0</v>
      </c>
      <c r="R45" s="6"/>
      <c r="S45" s="6"/>
      <c r="T45" s="6">
        <f t="shared" ref="T45:U45" si="49">C45</f>
        <v>14</v>
      </c>
      <c r="U45" s="27" t="str">
        <f t="shared" si="49"/>
        <v>Grand Canyon</v>
      </c>
      <c r="V45" s="29">
        <f>VLOOKUP(U44,ratings,2,0)-VLOOKUP(U45,ratings,2,0)</f>
        <v>9.5</v>
      </c>
      <c r="W45" s="29"/>
      <c r="X45" s="19">
        <f t="shared" si="5"/>
        <v>0.2236272924</v>
      </c>
      <c r="Y45" s="20">
        <f t="shared" si="6"/>
        <v>347.1726099</v>
      </c>
      <c r="Z45" s="32">
        <f>(W44/2)+(V44/2)</f>
        <v>65.25</v>
      </c>
      <c r="AA45" s="7">
        <f>V45</f>
        <v>9.5</v>
      </c>
      <c r="AB45" s="6"/>
      <c r="AC45" s="6"/>
      <c r="AD45" s="6"/>
      <c r="AE45" s="6"/>
      <c r="AF45" s="6"/>
    </row>
    <row r="46" ht="14.25" customHeight="1">
      <c r="B46" s="11" t="s">
        <v>19</v>
      </c>
      <c r="C46" s="11">
        <v>7.0</v>
      </c>
      <c r="D46" s="11" t="s">
        <v>70</v>
      </c>
      <c r="E46" s="42">
        <f>_xlfn.NORM.DIST(0,VLOOKUP(D47,ratings,2,0)-VLOOKUP(D46,ratings,2,0),$A$1,1)</f>
        <v>0.6752818581</v>
      </c>
      <c r="F46" s="13"/>
      <c r="G46" s="13">
        <f>_xlfn.NORM.DIST(0,VLOOKUP(D48,ratings,2,0)-VLOOKUP(D46,ratings,2,0),$A$1,1)*E46*E48+_xlfn.NORM.DIST(0,VLOOKUP(D49,ratings,2,0)-VLOOKUP(D46,ratings,2,0),$A$1,1)*E46*E49</f>
        <v>0.2641547742</v>
      </c>
      <c r="H46" s="13"/>
      <c r="I46" s="13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0.1372829396</v>
      </c>
      <c r="J46" s="13"/>
      <c r="K46" s="13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0.04866812196</v>
      </c>
      <c r="L46" s="15">
        <f t="shared" si="2"/>
        <v>20.54733077</v>
      </c>
      <c r="M46" s="13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0.01606437235</v>
      </c>
      <c r="N46" s="13"/>
      <c r="O46" s="13" t="str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#N/A</v>
      </c>
      <c r="P46" s="15" t="str">
        <f t="shared" si="3"/>
        <v/>
      </c>
      <c r="Q46" s="11">
        <v>7.0</v>
      </c>
      <c r="R46" s="6"/>
      <c r="S46" s="11"/>
      <c r="T46" s="6">
        <f t="shared" ref="T46:U46" si="50">C46</f>
        <v>7</v>
      </c>
      <c r="U46" s="16" t="str">
        <f t="shared" si="50"/>
        <v>Saint Mary's</v>
      </c>
      <c r="V46" s="18">
        <f>VLOOKUP($U47,ratings,2,0)-VLOOKUP($U46,ratings,2,0)</f>
        <v>-5</v>
      </c>
      <c r="W46" s="18">
        <f>VLOOKUP($U47,ratings22,3,0)+VLOOKUP($U46,ratings22,3,0)-146.5</f>
        <v>135</v>
      </c>
      <c r="X46" s="19">
        <f t="shared" si="5"/>
        <v>0.6554217416</v>
      </c>
      <c r="Y46" s="20">
        <f t="shared" si="6"/>
        <v>-190.2098364</v>
      </c>
      <c r="Z46" s="21">
        <f>(W46/2)+(V47/2)</f>
        <v>70</v>
      </c>
      <c r="AA46" s="7">
        <f>W46</f>
        <v>135</v>
      </c>
      <c r="AB46" s="6"/>
      <c r="AC46" s="6"/>
      <c r="AD46" s="6"/>
      <c r="AE46" s="6"/>
      <c r="AF46" s="6"/>
    </row>
    <row r="47" ht="14.25" customHeight="1">
      <c r="B47" s="11" t="s">
        <v>19</v>
      </c>
      <c r="C47" s="22">
        <v>10.0</v>
      </c>
      <c r="D47" s="354" t="s">
        <v>71</v>
      </c>
      <c r="E47" s="49">
        <f>_xlfn.NORM.DIST(0,VLOOKUP(D46,ratings,2,0)-VLOOKUP(D47,ratings,2,0),$A$1,1)</f>
        <v>0.3247181419</v>
      </c>
      <c r="F47" s="13"/>
      <c r="G47" s="26">
        <f>_xlfn.NORM.DIST(0,VLOOKUP(D49,ratings,2,0)-VLOOKUP(D47,ratings,2,0),$A$1,1)*E47*E49+_xlfn.NORM.DIST(0,VLOOKUP(D48,ratings,2,0)-VLOOKUP(D47,ratings,2,0),$A$1,1)*E47*E48</f>
        <v>0.07734354831</v>
      </c>
      <c r="H47" s="13"/>
      <c r="I47" s="26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0.02672026338</v>
      </c>
      <c r="J47" s="26"/>
      <c r="K47" s="26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0.005624217414</v>
      </c>
      <c r="L47" s="15">
        <f t="shared" si="2"/>
        <v>177.8025148</v>
      </c>
      <c r="M47" s="26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0.001091768663</v>
      </c>
      <c r="N47" s="13"/>
      <c r="O47" s="26" t="str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#N/A</v>
      </c>
      <c r="P47" s="15" t="str">
        <f t="shared" si="3"/>
        <v/>
      </c>
      <c r="Q47" s="11">
        <v>10.0</v>
      </c>
      <c r="R47" s="6"/>
      <c r="S47" s="6"/>
      <c r="T47" s="6">
        <f t="shared" ref="T47:U47" si="51">C47</f>
        <v>10</v>
      </c>
      <c r="U47" s="27" t="str">
        <f t="shared" si="51"/>
        <v>Vanderbilt</v>
      </c>
      <c r="V47" s="29">
        <f>VLOOKUP(U46,ratings,2,0)-VLOOKUP(U47,ratings,2,0)</f>
        <v>5</v>
      </c>
      <c r="W47" s="29"/>
      <c r="X47" s="19">
        <f t="shared" si="5"/>
        <v>0.3445782584</v>
      </c>
      <c r="Y47" s="20">
        <f t="shared" si="6"/>
        <v>190.2098364</v>
      </c>
      <c r="Z47" s="32">
        <f>(W46/2)+(V46/2)</f>
        <v>65</v>
      </c>
      <c r="AA47" s="7">
        <f>V47</f>
        <v>5</v>
      </c>
      <c r="AB47" s="6"/>
      <c r="AC47" s="6"/>
      <c r="AD47" s="6"/>
      <c r="AE47" s="6"/>
      <c r="AF47" s="6"/>
    </row>
    <row r="48" ht="14.25" customHeight="1">
      <c r="B48" s="11" t="s">
        <v>19</v>
      </c>
      <c r="C48" s="11">
        <v>2.0</v>
      </c>
      <c r="D48" s="11" t="s">
        <v>37</v>
      </c>
      <c r="E48" s="42">
        <f>_xlfn.NORM.DIST(0,VLOOKUP(D49,ratings,2,0)-VLOOKUP(D48,ratings,2,0),$A$1,1)</f>
        <v>0.9718748174</v>
      </c>
      <c r="F48" s="13"/>
      <c r="G48" s="13">
        <f>_xlfn.NORM.DIST(0,VLOOKUP(D46,ratings,2,0)-VLOOKUP(D48,ratings,2,0),$A$1,1)*E48*E46+_xlfn.NORM.DIST(0,VLOOKUP(D47,ratings,2,0)-VLOOKUP(D48,ratings,2,0),$A$1,1)*E48*E47</f>
        <v>0.6562735152</v>
      </c>
      <c r="H48" s="13"/>
      <c r="I48" s="13">
        <f>_xlfn.NORM.DIST(0,VLOOKUP($D44,ratings,2,0)-VLOOKUP($D48,ratings,2,0),$A$1,1)*$G48*$G44+_xlfn.NORM.DIST(0,VLOOKUP($D43,ratings,2,0)-VLOOKUP($D48,ratings,2,0),$A$1,1)*$G48*$G43+_xlfn.NORM.DIST(0,VLOOKUP($D42,ratings,2,0)-VLOOKUP($D48,ratings,2,0),$A$1,1)*$G48*$G42+_xlfn.NORM.DIST(0,VLOOKUP($D45,ratings,2,0)-VLOOKUP($D48,ratings,2,0),$A$1,1)*$G48*$G45</f>
        <v>0.421129893</v>
      </c>
      <c r="J48" s="13"/>
      <c r="K48" s="13">
        <f>_xlfn.NORM.DIST(0,VLOOKUP($D40,ratings,2,0)-VLOOKUP($D48,ratings,2,0),$A$1,1)*$I48*$I40+_xlfn.NORM.DIST(0,VLOOKUP($D39,ratings,2,0)-VLOOKUP($D48,ratings,2,0),$A$1,1)*$I48*$I39+_xlfn.NORM.DIST(0,VLOOKUP($D38,ratings,2,0)-VLOOKUP($D48,ratings,2,0),$A$1,1)*$I48*$I38+_xlfn.NORM.DIST(0,VLOOKUP($D37,ratings,2,0)-VLOOKUP($D48,ratings,2,0),$A$1,1)*$I48*$I37+_xlfn.NORM.DIST(0,VLOOKUP($D36,ratings,2,0)-VLOOKUP($D48,ratings,2,0),$A$1,1)*$I48*$I36+_xlfn.NORM.DIST(0,VLOOKUP($D35,ratings,2,0)-VLOOKUP($D48,ratings,2,0),$A$1,1)*$I48*$I35+_xlfn.NORM.DIST(0,VLOOKUP($D34,ratings,2,0)-VLOOKUP($D48,ratings,2,0),$A$1,1)*$I48*$I34+_xlfn.NORM.DIST(0,VLOOKUP($D41,ratings,2,0)-VLOOKUP($D48,ratings,2,0),$A$1,1)*$I48*$I41</f>
        <v>0.1987922555</v>
      </c>
      <c r="L48" s="15">
        <f t="shared" si="2"/>
        <v>5.03037705</v>
      </c>
      <c r="M48" s="13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0.08809319603</v>
      </c>
      <c r="N48" s="13"/>
      <c r="O48" s="13" t="str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#N/A</v>
      </c>
      <c r="P48" s="15" t="str">
        <f t="shared" si="3"/>
        <v/>
      </c>
      <c r="Q48" s="11">
        <v>2.0</v>
      </c>
      <c r="R48" s="6"/>
      <c r="S48" s="11"/>
      <c r="T48" s="6">
        <f t="shared" ref="T48:U48" si="52">C48</f>
        <v>2</v>
      </c>
      <c r="U48" s="16" t="str">
        <f t="shared" si="52"/>
        <v>Michigan St.</v>
      </c>
      <c r="V48" s="18">
        <f>VLOOKUP($U49,ratings,2,0)-VLOOKUP($U48,ratings,2,0)</f>
        <v>-21</v>
      </c>
      <c r="W48" s="18">
        <f>VLOOKUP($U49,ratings22,3,0)+VLOOKUP($U48,ratings22,3,0)-146.5</f>
        <v>139</v>
      </c>
      <c r="X48" s="19">
        <f t="shared" si="5"/>
        <v>0.9535213421</v>
      </c>
      <c r="Y48" s="20">
        <f t="shared" si="6"/>
        <v>-2051.525121</v>
      </c>
      <c r="Z48" s="21">
        <f>(W48/2)+(V49/2)</f>
        <v>80</v>
      </c>
      <c r="AA48" s="7">
        <f>W48</f>
        <v>139</v>
      </c>
      <c r="AB48" s="6"/>
      <c r="AC48" s="6"/>
      <c r="AD48" s="6"/>
      <c r="AE48" s="6"/>
      <c r="AF48" s="6"/>
    </row>
    <row r="49" ht="14.25" customHeight="1">
      <c r="B49" s="11" t="s">
        <v>19</v>
      </c>
      <c r="C49" s="53">
        <v>15.0</v>
      </c>
      <c r="D49" s="54" t="s">
        <v>73</v>
      </c>
      <c r="E49" s="83">
        <f>_xlfn.NORM.DIST(0,VLOOKUP(D48,ratings,2,0)-VLOOKUP(D49,ratings,2,0),$A$1,1)</f>
        <v>0.02812518264</v>
      </c>
      <c r="F49" s="13"/>
      <c r="G49" s="85">
        <f>_xlfn.NORM.DIST(0,VLOOKUP(D47,ratings,2,0)-VLOOKUP(D49,ratings,2,0),$A$1,1)*E49*E47+_xlfn.NORM.DIST(0,VLOOKUP(D46,ratings,2,0)-VLOOKUP(D49,ratings,2,0),$A$1,1)*E49*E46</f>
        <v>0.002228162335</v>
      </c>
      <c r="H49" s="13"/>
      <c r="I49" s="85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0.0001464826067</v>
      </c>
      <c r="J49" s="85"/>
      <c r="K49" s="85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0.000004428501781</v>
      </c>
      <c r="L49" s="15">
        <f t="shared" si="2"/>
        <v>225810.0029</v>
      </c>
      <c r="M49" s="85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0.0000001215019723</v>
      </c>
      <c r="N49" s="13"/>
      <c r="O49" s="85" t="str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#N/A</v>
      </c>
      <c r="P49" s="15" t="str">
        <f t="shared" si="3"/>
        <v/>
      </c>
      <c r="Q49" s="11">
        <v>15.0</v>
      </c>
      <c r="R49" s="6"/>
      <c r="S49" s="6"/>
      <c r="T49" s="6">
        <f t="shared" ref="T49:U49" si="53">C49</f>
        <v>15</v>
      </c>
      <c r="U49" s="27" t="str">
        <f t="shared" si="53"/>
        <v>Robert Morris</v>
      </c>
      <c r="V49" s="29">
        <f>VLOOKUP(U48,ratings,2,0)-VLOOKUP(U49,ratings,2,0)</f>
        <v>21</v>
      </c>
      <c r="W49" s="29"/>
      <c r="X49" s="19">
        <f t="shared" si="5"/>
        <v>0.04647865786</v>
      </c>
      <c r="Y49" s="20">
        <f t="shared" si="6"/>
        <v>2051.525121</v>
      </c>
      <c r="Z49" s="32">
        <f>(W48/2)+(V48/2)</f>
        <v>59</v>
      </c>
      <c r="AA49" s="7">
        <f>V49</f>
        <v>21</v>
      </c>
      <c r="AB49" s="6"/>
      <c r="AC49" s="6"/>
      <c r="AD49" s="6"/>
      <c r="AE49" s="6"/>
      <c r="AF49" s="6"/>
    </row>
    <row r="50" ht="14.25" customHeight="1">
      <c r="A50" s="121" t="s">
        <v>42</v>
      </c>
      <c r="B50" s="11" t="s">
        <v>26</v>
      </c>
      <c r="C50" s="11">
        <v>1.0</v>
      </c>
      <c r="D50" s="11" t="s">
        <v>41</v>
      </c>
      <c r="E50" s="12">
        <f>_xlfn.NORM.DIST(0,VLOOKUP(D51,ratings,2,0)-VLOOKUP(D50,ratings,2,0),$A$1,1)</f>
        <v>0.9945432214</v>
      </c>
      <c r="F50" s="13"/>
      <c r="G50" s="13">
        <f>_xlfn.NORM.DIST(0,VLOOKUP(D52,ratings,2,0)-VLOOKUP(D50,ratings,2,0),$A$1,1)*E50*E52+_xlfn.NORM.DIST(0,VLOOKUP(D53,ratings,2,0)-VLOOKUP(D50,ratings,2,0),$A$1,1)*E50*E53</f>
        <v>0.8288435252</v>
      </c>
      <c r="H50" s="13"/>
      <c r="I50" s="13">
        <f>_xlfn.NORM.DIST(0,VLOOKUP($D54,ratings,2,0)-VLOOKUP($D50,ratings,2,0),$A$1,1)*$G50*$G54+_xlfn.NORM.DIST(0,VLOOKUP($D55,ratings,2,0)-VLOOKUP($D50,ratings,2,0),$A$1,1)*$G50*$G55+_xlfn.NORM.DIST(0,VLOOKUP($D56,ratings,2,0)-VLOOKUP($D50,ratings,2,0),$A$1,1)*$G50*$G56+_xlfn.NORM.DIST(0,VLOOKUP($D57,ratings,2,0)-VLOOKUP($D50,ratings,2,0),$A$1,1)*$G50*$G57</f>
        <v>0.6599502282</v>
      </c>
      <c r="J50" s="13"/>
      <c r="K50" s="13">
        <f>_xlfn.NORM.DIST(0,VLOOKUP($D58,ratings,2,0)-VLOOKUP($D50,ratings,2,0),$A$1,1)*$I50*$I58+_xlfn.NORM.DIST(0,VLOOKUP($D59,ratings,2,0)-VLOOKUP($D50,ratings,2,0),$A$1,1)*$I50*$I59+_xlfn.NORM.DIST(0,VLOOKUP($D60,ratings,2,0)-VLOOKUP($D50,ratings,2,0),$A$1,1)*$I50*$I60+_xlfn.NORM.DIST(0,VLOOKUP($D61,ratings,2,0)-VLOOKUP($D50,ratings,2,0),$A$1,1)*$I50*$I61+_xlfn.NORM.DIST(0,VLOOKUP($D62,ratings,2,0)-VLOOKUP($D50,ratings,2,0),$A$1,1)*$I50*$I62+_xlfn.NORM.DIST(0,VLOOKUP($D63,ratings,2,0)-VLOOKUP($D50,ratings,2,0),$A$1,1)*$I50*$I63+_xlfn.NORM.DIST(0,VLOOKUP($D64,ratings,2,0)-VLOOKUP($D50,ratings,2,0),$A$1,1)*$I50*$I64+_xlfn.NORM.DIST(0,VLOOKUP($D65,ratings,2,0)-VLOOKUP($D50,ratings,2,0),$A$1,1)*$I50*$I65</f>
        <v>0.494183588</v>
      </c>
      <c r="L50" s="15">
        <f t="shared" si="2"/>
        <v>2.023539479</v>
      </c>
      <c r="M50" s="13">
        <f>_xlfn.NORM.DIST(0,VLOOKUP($D49,ratings,2,0)-VLOOKUP($D50,ratings,2,0),$A$1,1)*$K50*$K49+_xlfn.NORM.DIST(0,VLOOKUP($D34,ratings,2,0)-VLOOKUP($D50,ratings,2,0),$A$1,1)*$K50*$K34+_xlfn.NORM.DIST(0,VLOOKUP($D48,ratings,2,0)-VLOOKUP($D50,ratings,2,0),$A$1,1)*$K50*$K48+_xlfn.NORM.DIST(0,VLOOKUP($D47,ratings,2,0)-VLOOKUP($D50,ratings,2,0),$A$1,1)*$K50*$K47+_xlfn.NORM.DIST(0,VLOOKUP($D46,ratings,2,0)-VLOOKUP($D50,ratings,2,0),$A$1,1)*$K50*$K46+_xlfn.NORM.DIST(0,VLOOKUP($D45,ratings,2,0)-VLOOKUP($D50,ratings,2,0),$A$1,1)*$K50*$K45+_xlfn.NORM.DIST(0,VLOOKUP($D44,ratings,2,0)-VLOOKUP($D50,ratings,2,0),$A$1,1)*$K50*$K44+_xlfn.NORM.DIST(0,VLOOKUP($D43,ratings,2,0)-VLOOKUP($D50,ratings,2,0),$A$1,1)*$K50*$K43+_xlfn.NORM.DIST(0,VLOOKUP($D42,ratings,2,0)-VLOOKUP($D50,ratings,2,0),$A$1,1)*$K50*$K42+_xlfn.NORM.DIST(0,VLOOKUP($D41,ratings,2,0)-VLOOKUP($D50,ratings,2,0),$A$1,1)*$K50*$K41+_xlfn.NORM.DIST(0,VLOOKUP($D40,ratings,2,0)-VLOOKUP($D50,ratings,2,0),$A$1,1)*$K50*$K40+_xlfn.NORM.DIST(0,VLOOKUP($D39,ratings,2,0)-VLOOKUP($D50,ratings,2,0),$A$1,1)*$K50*$K39+_xlfn.NORM.DIST(0,VLOOKUP($D38,ratings,2,0)-VLOOKUP($D50,ratings,2,0),$A$1,1)*$K50*$K38+_xlfn.NORM.DIST(0,VLOOKUP($D37,ratings,2,0)-VLOOKUP($D50,ratings,2,0),$A$1,1)*$K50*$K37+_xlfn.NORM.DIST(0,VLOOKUP($D36,ratings,2,0)-VLOOKUP($D50,ratings,2,0),$A$1,1)*$K50*$K36+_xlfn.NORM.DIST(0,VLOOKUP($D35,ratings,2,0)-VLOOKUP($D50,ratings,2,0),$A$1,1)*$K50*$K35</f>
        <v>0.3361938288</v>
      </c>
      <c r="N50" s="13"/>
      <c r="O50" s="13" t="str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#N/A</v>
      </c>
      <c r="P50" s="15" t="str">
        <f t="shared" si="3"/>
        <v/>
      </c>
      <c r="Q50" s="11">
        <v>1.0</v>
      </c>
      <c r="R50" s="6"/>
      <c r="S50" s="11"/>
      <c r="T50" s="6">
        <f t="shared" ref="T50:U50" si="54">C50</f>
        <v>1</v>
      </c>
      <c r="U50" s="16" t="str">
        <f t="shared" si="54"/>
        <v>Florida</v>
      </c>
      <c r="V50" s="36">
        <f>VLOOKUP($U51,ratings,2,0)-VLOOKUP($U50,ratings,2,0)</f>
        <v>-28</v>
      </c>
      <c r="W50" s="18">
        <f>VLOOKUP($U51,ratings22,3,0)+VLOOKUP($U50,ratings22,3,0)-146.5</f>
        <v>153</v>
      </c>
      <c r="X50" s="19">
        <f t="shared" si="5"/>
        <v>0.9874545386</v>
      </c>
      <c r="Y50" s="20">
        <f t="shared" si="6"/>
        <v>-7871.010115</v>
      </c>
      <c r="Z50" s="21">
        <f>(W50/2)+(V51/2)</f>
        <v>90.5</v>
      </c>
      <c r="AA50" s="7">
        <f>W50</f>
        <v>153</v>
      </c>
      <c r="AB50" s="6"/>
      <c r="AC50" s="6"/>
      <c r="AD50" s="6"/>
      <c r="AE50" s="6"/>
      <c r="AF50" s="6"/>
    </row>
    <row r="51" ht="14.25" customHeight="1">
      <c r="B51" s="11" t="s">
        <v>26</v>
      </c>
      <c r="C51" s="22">
        <v>16.0</v>
      </c>
      <c r="D51" s="354" t="s">
        <v>43</v>
      </c>
      <c r="E51" s="24">
        <f>_xlfn.NORM.DIST(0,VLOOKUP(D50,ratings,2,0)-VLOOKUP(D51,ratings,2,0),$A$1,1)</f>
        <v>0.005456778574</v>
      </c>
      <c r="F51" s="13"/>
      <c r="G51" s="26">
        <f>_xlfn.NORM.DIST(0,VLOOKUP(D53,ratings,2,0)-VLOOKUP(D51,ratings,2,0),$A$1,1)*E51*E53+_xlfn.NORM.DIST(0,VLOOKUP(D52,ratings,2,0)-VLOOKUP(D51,ratings,2,0),$A$1,1)*E51*E52</f>
        <v>0.0003163883357</v>
      </c>
      <c r="H51" s="13"/>
      <c r="I51" s="26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0.00001623959396</v>
      </c>
      <c r="J51" s="26"/>
      <c r="K51" s="26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0.0000005895285886</v>
      </c>
      <c r="L51" s="15">
        <f t="shared" si="2"/>
        <v>1696270.579</v>
      </c>
      <c r="M51" s="26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0.00000001426835301</v>
      </c>
      <c r="N51" s="13"/>
      <c r="O51" s="26" t="str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#N/A</v>
      </c>
      <c r="P51" s="15" t="str">
        <f t="shared" si="3"/>
        <v/>
      </c>
      <c r="Q51" s="11">
        <v>16.0</v>
      </c>
      <c r="R51" s="6"/>
      <c r="S51" s="6"/>
      <c r="T51" s="6">
        <f t="shared" ref="T51:U51" si="55">C51</f>
        <v>16</v>
      </c>
      <c r="U51" s="27" t="str">
        <f t="shared" si="55"/>
        <v>Norfolk St.</v>
      </c>
      <c r="V51" s="40">
        <f>VLOOKUP(U50,ratings,2,0)-VLOOKUP(U51,ratings,2,0)</f>
        <v>28</v>
      </c>
      <c r="W51" s="29"/>
      <c r="X51" s="19">
        <f t="shared" si="5"/>
        <v>0.01254546144</v>
      </c>
      <c r="Y51" s="20">
        <f t="shared" si="6"/>
        <v>7871.010115</v>
      </c>
      <c r="Z51" s="32">
        <f>(W50/2)+(V50/2)</f>
        <v>62.5</v>
      </c>
      <c r="AA51" s="8">
        <f>V51</f>
        <v>28</v>
      </c>
      <c r="AB51" s="6"/>
      <c r="AC51" s="6"/>
      <c r="AD51" s="6"/>
      <c r="AE51" s="6"/>
      <c r="AF51" s="6"/>
    </row>
    <row r="52" ht="14.25" customHeight="1">
      <c r="B52" s="11" t="s">
        <v>26</v>
      </c>
      <c r="C52" s="11">
        <v>8.0</v>
      </c>
      <c r="D52" s="11" t="s">
        <v>35</v>
      </c>
      <c r="E52" s="12">
        <f>_xlfn.NORM.DIST(0,VLOOKUP(D53,ratings,2,0)-VLOOKUP(D52,ratings,2,0),$A$1,1)</f>
        <v>0.5542330905</v>
      </c>
      <c r="F52" s="13"/>
      <c r="G52" s="13">
        <f>_xlfn.NORM.DIST(0,VLOOKUP(D50,ratings,2,0)-VLOOKUP(D52,ratings,2,0),$A$1,1)*E52*E50+_xlfn.NORM.DIST(0,VLOOKUP(D51,ratings,2,0)-VLOOKUP(D52,ratings,2,0),$A$1,1)*E52*E51</f>
        <v>0.1029981061</v>
      </c>
      <c r="H52" s="13"/>
      <c r="I52" s="13">
        <f>_xlfn.NORM.DIST(0,VLOOKUP($D56,ratings,2,0)-VLOOKUP($D52,ratings,2,0),$A$1,1)*$G52*$G56+_xlfn.NORM.DIST(0,VLOOKUP($D57,ratings,2,0)-VLOOKUP($D52,ratings,2,0),$A$1,1)*$G52*$G57+_xlfn.NORM.DIST(0,VLOOKUP($D54,ratings,2,0)-VLOOKUP($D52,ratings,2,0),$A$1,1)*$G52*$G54+_xlfn.NORM.DIST(0,VLOOKUP($D55,ratings,2,0)-VLOOKUP($D52,ratings,2,0),$A$1,1)*$G52*$G55</f>
        <v>0.04900520176</v>
      </c>
      <c r="J52" s="13"/>
      <c r="K52" s="13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0.02034309639</v>
      </c>
      <c r="L52" s="15">
        <f t="shared" si="2"/>
        <v>49.15672525</v>
      </c>
      <c r="M52" s="13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0.006970458466</v>
      </c>
      <c r="N52" s="13"/>
      <c r="O52" s="13" t="str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#N/A</v>
      </c>
      <c r="P52" s="15" t="str">
        <f t="shared" si="3"/>
        <v/>
      </c>
      <c r="Q52" s="11">
        <v>8.0</v>
      </c>
      <c r="R52" s="6"/>
      <c r="S52" s="11"/>
      <c r="T52" s="6">
        <f t="shared" ref="T52:U52" si="56">C52</f>
        <v>8</v>
      </c>
      <c r="U52" s="16" t="str">
        <f t="shared" si="56"/>
        <v>Marquette</v>
      </c>
      <c r="V52" s="36">
        <f>VLOOKUP($U53,ratings,2,0)-VLOOKUP($U52,ratings,2,0)</f>
        <v>-1.5</v>
      </c>
      <c r="W52" s="18">
        <f>VLOOKUP($U53,ratings22,3,0)+VLOOKUP($U52,ratings22,3,0)-146.5</f>
        <v>141.5</v>
      </c>
      <c r="X52" s="19">
        <f t="shared" si="5"/>
        <v>0.547758426</v>
      </c>
      <c r="Y52" s="20">
        <f t="shared" si="6"/>
        <v>-121.1207588</v>
      </c>
      <c r="Z52" s="21">
        <f>(W52/2)+(V53/2)</f>
        <v>71.5</v>
      </c>
      <c r="AA52" s="7">
        <f>W52</f>
        <v>141.5</v>
      </c>
      <c r="AB52" s="6"/>
      <c r="AC52" s="6"/>
      <c r="AD52" s="6"/>
      <c r="AE52" s="6"/>
      <c r="AF52" s="6"/>
    </row>
    <row r="53" ht="14.25" customHeight="1">
      <c r="B53" s="11" t="s">
        <v>26</v>
      </c>
      <c r="C53" s="22">
        <v>9.0</v>
      </c>
      <c r="D53" s="38" t="s">
        <v>61</v>
      </c>
      <c r="E53" s="24">
        <f>_xlfn.NORM.DIST(0,VLOOKUP(D52,ratings,2,0)-VLOOKUP(D53,ratings,2,0),$A$1,1)</f>
        <v>0.4457669095</v>
      </c>
      <c r="F53" s="13"/>
      <c r="G53" s="26">
        <f>_xlfn.NORM.DIST(0,VLOOKUP(D51,ratings,2,0)-VLOOKUP(D53,ratings,2,0),$A$1,1)*E53*E51+_xlfn.NORM.DIST(0,VLOOKUP(D50,ratings,2,0)-VLOOKUP(D53,ratings,2,0),$A$1,1)*E53*E50</f>
        <v>0.06784198041</v>
      </c>
      <c r="H53" s="13"/>
      <c r="I53" s="26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0.02872124826</v>
      </c>
      <c r="J53" s="26"/>
      <c r="K53" s="26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0.0104654056</v>
      </c>
      <c r="L53" s="15">
        <f t="shared" si="2"/>
        <v>95.55291392</v>
      </c>
      <c r="M53" s="26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0.003097024303</v>
      </c>
      <c r="N53" s="13"/>
      <c r="O53" s="26" t="str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#N/A</v>
      </c>
      <c r="P53" s="15" t="str">
        <f t="shared" si="3"/>
        <v/>
      </c>
      <c r="Q53" s="11">
        <v>9.0</v>
      </c>
      <c r="R53" s="6"/>
      <c r="S53" s="6"/>
      <c r="T53" s="6">
        <f t="shared" ref="T53:U53" si="57">C53</f>
        <v>9</v>
      </c>
      <c r="U53" s="27" t="str">
        <f t="shared" si="57"/>
        <v>Baylor</v>
      </c>
      <c r="V53" s="40">
        <f>VLOOKUP(U52,ratings,2,0)-VLOOKUP(U53,ratings,2,0)</f>
        <v>1.5</v>
      </c>
      <c r="W53" s="29"/>
      <c r="X53" s="19">
        <f t="shared" si="5"/>
        <v>0.452241574</v>
      </c>
      <c r="Y53" s="20">
        <f t="shared" si="6"/>
        <v>121.1207588</v>
      </c>
      <c r="Z53" s="32">
        <f>(W52/2)+(V52/2)</f>
        <v>70</v>
      </c>
      <c r="AA53" s="8">
        <f>V53</f>
        <v>1.5</v>
      </c>
      <c r="AB53" s="6"/>
      <c r="AC53" s="6"/>
      <c r="AD53" s="6"/>
      <c r="AE53" s="6"/>
      <c r="AF53" s="6"/>
    </row>
    <row r="54" ht="14.25" customHeight="1">
      <c r="B54" s="11" t="s">
        <v>26</v>
      </c>
      <c r="C54" s="11">
        <v>5.0</v>
      </c>
      <c r="D54" s="11" t="s">
        <v>80</v>
      </c>
      <c r="E54" s="42">
        <f>_xlfn.NORM.DIST(0,VLOOKUP(D55,ratings,2,0)-VLOOKUP(D54,ratings,2,0),$A$1,1)</f>
        <v>0.7377302818</v>
      </c>
      <c r="F54" s="13"/>
      <c r="G54" s="13">
        <f>_xlfn.NORM.DIST(0,VLOOKUP(D56,ratings,2,0)-VLOOKUP(D54,ratings,2,0),$A$1,1)*E54*E56+_xlfn.NORM.DIST(0,VLOOKUP(D57,ratings,2,0)-VLOOKUP(D54,ratings,2,0),$A$1,1)*E54*E57</f>
        <v>0.3607973031</v>
      </c>
      <c r="H54" s="13"/>
      <c r="I54" s="13">
        <f>_xlfn.NORM.DIST(0,VLOOKUP($D50,ratings,2,0)-VLOOKUP($D54,ratings,2,0),$A$1,1)*$G54*$G50+_xlfn.NORM.DIST(0,VLOOKUP($D53,ratings,2,0)-VLOOKUP($D54,ratings,2,0),$A$1,1)*$G54*$G53+_xlfn.NORM.DIST(0,VLOOKUP($D52,ratings,2,0)-VLOOKUP($D54,ratings,2,0),$A$1,1)*$G54*$G52+_xlfn.NORM.DIST(0,VLOOKUP($D51,ratings,2,0)-VLOOKUP($D54,ratings,2,0),$A$1,1)*$G54*$G51</f>
        <v>0.09135043923</v>
      </c>
      <c r="J54" s="13"/>
      <c r="K54" s="13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0.03950098865</v>
      </c>
      <c r="L54" s="15">
        <f t="shared" si="2"/>
        <v>25.31582207</v>
      </c>
      <c r="M54" s="13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0.01417371463</v>
      </c>
      <c r="N54" s="13"/>
      <c r="O54" s="13" t="str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#N/A</v>
      </c>
      <c r="P54" s="15" t="str">
        <f t="shared" si="3"/>
        <v/>
      </c>
      <c r="Q54" s="11">
        <v>5.0</v>
      </c>
      <c r="R54" s="6"/>
      <c r="S54" s="11"/>
      <c r="T54" s="6">
        <f t="shared" ref="T54:U54" si="58">C54</f>
        <v>5</v>
      </c>
      <c r="U54" s="16" t="str">
        <f t="shared" si="58"/>
        <v>Purdue</v>
      </c>
      <c r="V54" s="18">
        <f>VLOOKUP($U55,ratings,2,0)-VLOOKUP($U54,ratings,2,0)</f>
        <v>-7</v>
      </c>
      <c r="W54" s="18">
        <f>VLOOKUP($U55,ratings22,3,0)+VLOOKUP($U54,ratings22,3,0)-146.5</f>
        <v>141.5</v>
      </c>
      <c r="X54" s="19">
        <f t="shared" si="5"/>
        <v>0.7122602812</v>
      </c>
      <c r="Y54" s="20">
        <f t="shared" si="6"/>
        <v>-247.5363096</v>
      </c>
      <c r="Z54" s="21">
        <f>(W54/2)+(V55/2)</f>
        <v>74.25</v>
      </c>
      <c r="AA54" s="7">
        <f>W54</f>
        <v>141.5</v>
      </c>
      <c r="AB54" s="6"/>
      <c r="AC54" s="6"/>
      <c r="AD54" s="6"/>
      <c r="AE54" s="6"/>
      <c r="AF54" s="6"/>
    </row>
    <row r="55" ht="14.25" customHeight="1">
      <c r="B55" s="11" t="s">
        <v>26</v>
      </c>
      <c r="C55" s="22">
        <v>12.0</v>
      </c>
      <c r="D55" s="38" t="s">
        <v>79</v>
      </c>
      <c r="E55" s="49">
        <f>_xlfn.NORM.DIST(0,VLOOKUP(D54,ratings,2,0)-VLOOKUP(D55,ratings,2,0),$A$1,1)</f>
        <v>0.2622697182</v>
      </c>
      <c r="F55" s="13"/>
      <c r="G55" s="26">
        <f>_xlfn.NORM.DIST(0,VLOOKUP(D57,ratings,2,0)-VLOOKUP(D55,ratings,2,0),$A$1,1)*E55*E57+_xlfn.NORM.DIST(0,VLOOKUP(D56,ratings,2,0)-VLOOKUP(D55,ratings,2,0),$A$1,1)*E55*E56</f>
        <v>0.07021969249</v>
      </c>
      <c r="H55" s="13"/>
      <c r="I55" s="26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0.007459595508</v>
      </c>
      <c r="J55" s="26"/>
      <c r="K55" s="26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0.00160797551</v>
      </c>
      <c r="L55" s="15">
        <f t="shared" si="2"/>
        <v>621.9000189</v>
      </c>
      <c r="M55" s="26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0.0002660945904</v>
      </c>
      <c r="N55" s="13"/>
      <c r="O55" s="26" t="str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#N/A</v>
      </c>
      <c r="P55" s="15" t="str">
        <f t="shared" si="3"/>
        <v/>
      </c>
      <c r="Q55" s="11">
        <v>12.0</v>
      </c>
      <c r="R55" s="6"/>
      <c r="S55" s="6"/>
      <c r="T55" s="6">
        <f t="shared" ref="T55:U55" si="59">C55</f>
        <v>12</v>
      </c>
      <c r="U55" s="27" t="str">
        <f t="shared" si="59"/>
        <v>McNeese</v>
      </c>
      <c r="V55" s="29">
        <f>VLOOKUP(U54,ratings,2,0)-VLOOKUP(U55,ratings,2,0)</f>
        <v>7</v>
      </c>
      <c r="W55" s="29"/>
      <c r="X55" s="19">
        <f t="shared" si="5"/>
        <v>0.2877397188</v>
      </c>
      <c r="Y55" s="20">
        <f t="shared" si="6"/>
        <v>247.5363096</v>
      </c>
      <c r="Z55" s="32">
        <f>(W54/2)+(V54/2)</f>
        <v>67.25</v>
      </c>
      <c r="AA55" s="7">
        <f>V55</f>
        <v>7</v>
      </c>
      <c r="AB55" s="6"/>
      <c r="AC55" s="6"/>
      <c r="AD55" s="6"/>
      <c r="AE55" s="6"/>
      <c r="AF55" s="6"/>
    </row>
    <row r="56" ht="14.25" customHeight="1">
      <c r="B56" s="11" t="s">
        <v>26</v>
      </c>
      <c r="C56" s="11">
        <v>4.0</v>
      </c>
      <c r="D56" s="11" t="s">
        <v>33</v>
      </c>
      <c r="E56" s="42">
        <f>_xlfn.NORM.DIST(0,VLOOKUP(D57,ratings,2,0)-VLOOKUP(D56,ratings,2,0),$A$1,1)</f>
        <v>0.8984425818</v>
      </c>
      <c r="F56" s="13"/>
      <c r="G56" s="13">
        <f>_xlfn.NORM.DIST(0,VLOOKUP(D54,ratings,2,0)-VLOOKUP(D56,ratings,2,0),$A$1,1)*E56*E54+_xlfn.NORM.DIST(0,VLOOKUP(D55,ratings,2,0)-VLOOKUP(D56,ratings,2,0),$A$1,1)*E56*E55</f>
        <v>0.551182286</v>
      </c>
      <c r="H56" s="13"/>
      <c r="I56" s="13">
        <f>_xlfn.NORM.DIST(0,VLOOKUP($D52,ratings,2,0)-VLOOKUP($D56,ratings,2,0),$A$1,1)*$G56*$G52+_xlfn.NORM.DIST(0,VLOOKUP($D51,ratings,2,0)-VLOOKUP($D56,ratings,2,0),$A$1,1)*$G56*$G51+_xlfn.NORM.DIST(0,VLOOKUP($D50,ratings,2,0)-VLOOKUP($D56,ratings,2,0),$A$1,1)*$G56*$G50+_xlfn.NORM.DIST(0,VLOOKUP($D53,ratings,2,0)-VLOOKUP($D56,ratings,2,0),$A$1,1)*$G56*$G53</f>
        <v>0.1626998416</v>
      </c>
      <c r="J56" s="13"/>
      <c r="K56" s="13">
        <f>_xlfn.NORM.DIST(0,VLOOKUP($D64,ratings,2,0)-VLOOKUP($D56,ratings,2,0),$A$1,1)*$I56*$I64+_xlfn.NORM.DIST(0,VLOOKUP($D65,ratings,2,0)-VLOOKUP($D56,ratings,2,0),$A$1,1)*$I56*$I65+_xlfn.NORM.DIST(0,VLOOKUP($D58,ratings,2,0)-VLOOKUP($D56,ratings,2,0),$A$1,1)*$I56*$I58+_xlfn.NORM.DIST(0,VLOOKUP($D59,ratings,2,0)-VLOOKUP($D56,ratings,2,0),$A$1,1)*$I56*$I59+_xlfn.NORM.DIST(0,VLOOKUP($D60,ratings,2,0)-VLOOKUP($D56,ratings,2,0),$A$1,1)*$I56*$I60+_xlfn.NORM.DIST(0,VLOOKUP($D61,ratings,2,0)-VLOOKUP($D56,ratings,2,0),$A$1,1)*$I56*$I61+_xlfn.NORM.DIST(0,VLOOKUP($D62,ratings,2,0)-VLOOKUP($D56,ratings,2,0),$A$1,1)*$I56*$I62+_xlfn.NORM.DIST(0,VLOOKUP($D63,ratings,2,0)-VLOOKUP($D56,ratings,2,0),$A$1,1)*$I56*$I63</f>
        <v>0.07890287113</v>
      </c>
      <c r="L56" s="15">
        <f t="shared" si="2"/>
        <v>12.67381004</v>
      </c>
      <c r="M56" s="13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0.03225430703</v>
      </c>
      <c r="N56" s="13"/>
      <c r="O56" s="13" t="str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#N/A</v>
      </c>
      <c r="P56" s="15" t="str">
        <f t="shared" si="3"/>
        <v/>
      </c>
      <c r="Q56" s="11">
        <v>4.0</v>
      </c>
      <c r="R56" s="6"/>
      <c r="S56" s="11"/>
      <c r="T56" s="6">
        <f t="shared" ref="T56:U56" si="60">C56</f>
        <v>4</v>
      </c>
      <c r="U56" s="16" t="str">
        <f t="shared" si="60"/>
        <v>Iowa St.</v>
      </c>
      <c r="V56" s="18">
        <f>VLOOKUP($U57,ratings,2,0)-VLOOKUP($U56,ratings,2,0)</f>
        <v>-14</v>
      </c>
      <c r="W56" s="18">
        <f>VLOOKUP($U57,ratings22,3,0)+VLOOKUP($U56,ratings22,3,0)-146.5</f>
        <v>142.5</v>
      </c>
      <c r="X56" s="19">
        <f t="shared" si="5"/>
        <v>0.868643119</v>
      </c>
      <c r="Y56" s="20">
        <f t="shared" si="6"/>
        <v>-661.2848235</v>
      </c>
      <c r="Z56" s="21">
        <f>(W56/2)+(V57/2)</f>
        <v>78.25</v>
      </c>
      <c r="AA56" s="7">
        <f>W56</f>
        <v>142.5</v>
      </c>
      <c r="AB56" s="6"/>
      <c r="AC56" s="6"/>
      <c r="AD56" s="6"/>
      <c r="AE56" s="6"/>
      <c r="AF56" s="6"/>
    </row>
    <row r="57" ht="14.25" customHeight="1">
      <c r="B57" s="11" t="s">
        <v>26</v>
      </c>
      <c r="C57" s="53">
        <v>13.0</v>
      </c>
      <c r="D57" s="54" t="s">
        <v>34</v>
      </c>
      <c r="E57" s="83">
        <f>_xlfn.NORM.DIST(0,VLOOKUP(D56,ratings,2,0)-VLOOKUP(D57,ratings,2,0),$A$1,1)</f>
        <v>0.1015574182</v>
      </c>
      <c r="F57" s="13"/>
      <c r="G57" s="85">
        <f>_xlfn.NORM.DIST(0,VLOOKUP(D55,ratings,2,0)-VLOOKUP(D57,ratings,2,0),$A$1,1)*E57*E55+_xlfn.NORM.DIST(0,VLOOKUP(D54,ratings,2,0)-VLOOKUP(D57,ratings,2,0),$A$1,1)*E57*E54</f>
        <v>0.01780071841</v>
      </c>
      <c r="H57" s="13"/>
      <c r="I57" s="85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0.0007972058539</v>
      </c>
      <c r="J57" s="85"/>
      <c r="K57" s="85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0.00008130107827</v>
      </c>
      <c r="L57" s="15">
        <f t="shared" si="2"/>
        <v>12299.95987</v>
      </c>
      <c r="M57" s="85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0.000005962329683</v>
      </c>
      <c r="N57" s="13"/>
      <c r="O57" s="85" t="str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#N/A</v>
      </c>
      <c r="P57" s="15" t="str">
        <f t="shared" si="3"/>
        <v/>
      </c>
      <c r="Q57" s="11">
        <v>13.0</v>
      </c>
      <c r="R57" s="6"/>
      <c r="S57" s="6"/>
      <c r="T57" s="6">
        <f t="shared" ref="T57:U57" si="61">C57</f>
        <v>13</v>
      </c>
      <c r="U57" s="27" t="str">
        <f t="shared" si="61"/>
        <v>Lipscomb</v>
      </c>
      <c r="V57" s="29">
        <f>VLOOKUP(U56,ratings,2,0)-VLOOKUP(U57,ratings,2,0)</f>
        <v>14</v>
      </c>
      <c r="W57" s="29"/>
      <c r="X57" s="19">
        <f t="shared" si="5"/>
        <v>0.131356881</v>
      </c>
      <c r="Y57" s="20">
        <f t="shared" si="6"/>
        <v>661.2848235</v>
      </c>
      <c r="Z57" s="32">
        <f>(W56/2)+(V56/2)</f>
        <v>64.25</v>
      </c>
      <c r="AA57" s="7">
        <f>V57</f>
        <v>14</v>
      </c>
      <c r="AB57" s="6"/>
      <c r="AC57" s="6"/>
      <c r="AD57" s="6"/>
      <c r="AE57" s="6"/>
      <c r="AF57" s="6"/>
    </row>
    <row r="58" ht="14.25" customHeight="1">
      <c r="B58" s="11" t="s">
        <v>26</v>
      </c>
      <c r="C58" s="11">
        <v>6.0</v>
      </c>
      <c r="D58" s="11" t="s">
        <v>31</v>
      </c>
      <c r="E58" s="42">
        <f>_xlfn.NORM.DIST(0,VLOOKUP(D59,ratings,2,0)-VLOOKUP(D58,ratings,2,0),$A$1,1)</f>
        <v>0.5181274976</v>
      </c>
      <c r="F58" s="13"/>
      <c r="G58" s="13">
        <f>_xlfn.NORM.DIST(0,VLOOKUP(D60,ratings,2,0)-VLOOKUP(D58,ratings,2,0),$A$1,1)*E58*E60+_xlfn.NORM.DIST(0,VLOOKUP(D61,ratings,2,0)-VLOOKUP(D58,ratings,2,0),$A$1,1)*E58*E61</f>
        <v>0.2025403134</v>
      </c>
      <c r="H58" s="13"/>
      <c r="I58" s="13">
        <f>_xlfn.NORM.DIST(0,VLOOKUP($D62,ratings,2,0)-VLOOKUP($D58,ratings,2,0),$A$1,1)*$G58*$G62+_xlfn.NORM.DIST(0,VLOOKUP($D63,ratings,2,0)-VLOOKUP($D58,ratings,2,0),$A$1,1)*$G58*$G63+_xlfn.NORM.DIST(0,VLOOKUP($D64,ratings,2,0)-VLOOKUP($D58,ratings,2,0),$A$1,1)*$G58*$G64+_xlfn.NORM.DIST(0,VLOOKUP($D65,ratings,2,0)-VLOOKUP($D58,ratings,2,0),$A$1,1)*$G58*$G65</f>
        <v>0.07320258539</v>
      </c>
      <c r="J58" s="13"/>
      <c r="K58" s="13">
        <f>_xlfn.NORM.DIST(0,VLOOKUP($D50,ratings,2,0)-VLOOKUP($D58,ratings,2,0),$A$1,1)*$I58*$I50+_xlfn.NORM.DIST(0,VLOOKUP($D57,ratings,2,0)-VLOOKUP($D58,ratings,2,0),$A$1,1)*$I58*$I57+_xlfn.NORM.DIST(0,VLOOKUP($D56,ratings,2,0)-VLOOKUP($D58,ratings,2,0),$A$1,1)*$I58*$I56+_xlfn.NORM.DIST(0,VLOOKUP($D55,ratings,2,0)-VLOOKUP($D58,ratings,2,0),$A$1,1)*$I58*$I55+_xlfn.NORM.DIST(0,VLOOKUP($D54,ratings,2,0)-VLOOKUP($D58,ratings,2,0),$A$1,1)*$I58*$I54+_xlfn.NORM.DIST(0,VLOOKUP($D53,ratings,2,0)-VLOOKUP($D58,ratings,2,0),$A$1,1)*$I58*$I53+_xlfn.NORM.DIST(0,VLOOKUP($D52,ratings,2,0)-VLOOKUP($D58,ratings,2,0),$A$1,1)*$I58*$I52+_xlfn.NORM.DIST(0,VLOOKUP($D51,ratings,2,0)-VLOOKUP($D58,ratings,2,0),$A$1,1)*$I58*$I51</f>
        <v>0.01754349652</v>
      </c>
      <c r="L58" s="15">
        <f t="shared" si="2"/>
        <v>57.00117983</v>
      </c>
      <c r="M58" s="13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0.005191641604</v>
      </c>
      <c r="N58" s="13"/>
      <c r="O58" s="13" t="str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#N/A</v>
      </c>
      <c r="P58" s="15" t="str">
        <f t="shared" si="3"/>
        <v/>
      </c>
      <c r="Q58" s="11">
        <v>6.0</v>
      </c>
      <c r="R58" s="6"/>
      <c r="S58" s="11"/>
      <c r="T58" s="6">
        <f t="shared" ref="T58:U58" si="62">C58</f>
        <v>6</v>
      </c>
      <c r="U58" s="16" t="str">
        <f t="shared" si="62"/>
        <v>Mississippi</v>
      </c>
      <c r="V58" s="18">
        <f>VLOOKUP($U59,ratings,2,0)-VLOOKUP($U58,ratings,2,0)</f>
        <v>-0.5</v>
      </c>
      <c r="W58" s="18">
        <f>VLOOKUP($U59,ratings22,3,0)+VLOOKUP($U58,ratings22,3,0)-146.5</f>
        <v>144</v>
      </c>
      <c r="X58" s="19">
        <f t="shared" si="5"/>
        <v>0.5159534369</v>
      </c>
      <c r="Y58" s="20">
        <f t="shared" si="6"/>
        <v>-106.5916951</v>
      </c>
      <c r="Z58" s="21">
        <f>(W58/2)+(V59/2)</f>
        <v>72.25</v>
      </c>
      <c r="AA58" s="7">
        <f>W58</f>
        <v>144</v>
      </c>
      <c r="AB58" s="6"/>
      <c r="AC58" s="6"/>
      <c r="AD58" s="6"/>
      <c r="AE58" s="6"/>
      <c r="AF58" s="6"/>
    </row>
    <row r="59" ht="14.25" customHeight="1">
      <c r="B59" s="11" t="s">
        <v>26</v>
      </c>
      <c r="C59" s="22">
        <v>11.0</v>
      </c>
      <c r="D59" s="38" t="s">
        <v>25</v>
      </c>
      <c r="E59" s="49">
        <f>_xlfn.NORM.DIST(0,VLOOKUP(D58,ratings,2,0)-VLOOKUP(D59,ratings,2,0),$A$1,1)</f>
        <v>0.4818725024</v>
      </c>
      <c r="F59" s="13"/>
      <c r="G59" s="26">
        <f>_xlfn.NORM.DIST(0,VLOOKUP(D61,ratings,2,0)-VLOOKUP(D59,ratings,2,0),$A$1,1)*E59*E61+_xlfn.NORM.DIST(0,VLOOKUP(D60,ratings,2,0)-VLOOKUP(D59,ratings,2,0),$A$1,1)*E59*E60</f>
        <v>0.180583069</v>
      </c>
      <c r="H59" s="13"/>
      <c r="I59" s="26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0.06234934732</v>
      </c>
      <c r="J59" s="26"/>
      <c r="K59" s="26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0.01415055032</v>
      </c>
      <c r="L59" s="15">
        <f t="shared" si="2"/>
        <v>70.66862966</v>
      </c>
      <c r="M59" s="26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0.003976827039</v>
      </c>
      <c r="N59" s="13"/>
      <c r="O59" s="26" t="str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#N/A</v>
      </c>
      <c r="P59" s="15" t="str">
        <f t="shared" si="3"/>
        <v/>
      </c>
      <c r="Q59" s="11">
        <v>11.0</v>
      </c>
      <c r="R59" s="6"/>
      <c r="S59" s="6"/>
      <c r="T59" s="6">
        <f t="shared" ref="T59:U59" si="63">C59</f>
        <v>11</v>
      </c>
      <c r="U59" s="27" t="str">
        <f t="shared" si="63"/>
        <v>UC San Diego</v>
      </c>
      <c r="V59" s="29">
        <f>VLOOKUP(U58,ratings,2,0)-VLOOKUP(U59,ratings,2,0)</f>
        <v>0.5</v>
      </c>
      <c r="W59" s="29"/>
      <c r="X59" s="19">
        <f t="shared" si="5"/>
        <v>0.4840465631</v>
      </c>
      <c r="Y59" s="20">
        <f t="shared" si="6"/>
        <v>106.5916951</v>
      </c>
      <c r="Z59" s="32">
        <f>(W58/2)+(V58/2)</f>
        <v>71.75</v>
      </c>
      <c r="AA59" s="7">
        <f>V59</f>
        <v>0.5</v>
      </c>
      <c r="AB59" s="6"/>
      <c r="AC59" s="6"/>
      <c r="AD59" s="6"/>
      <c r="AE59" s="6"/>
      <c r="AF59" s="6"/>
    </row>
    <row r="60" ht="14.25" customHeight="1">
      <c r="B60" s="11" t="s">
        <v>26</v>
      </c>
      <c r="C60" s="11">
        <v>3.0</v>
      </c>
      <c r="D60" s="11" t="s">
        <v>52</v>
      </c>
      <c r="E60" s="42">
        <f>_xlfn.NORM.DIST(0,VLOOKUP(D61,ratings,2,0)-VLOOKUP(D60,ratings,2,0),$A$1,1)</f>
        <v>0.8901399487</v>
      </c>
      <c r="F60" s="13"/>
      <c r="G60" s="13">
        <f>_xlfn.NORM.DIST(0,VLOOKUP(D58,ratings,2,0)-VLOOKUP(D60,ratings,2,0),$A$1,1)*E60*E58+_xlfn.NORM.DIST(0,VLOOKUP(D59,ratings,2,0)-VLOOKUP(D60,ratings,2,0),$A$1,1)*E60*E59</f>
        <v>0.5934770051</v>
      </c>
      <c r="H60" s="13"/>
      <c r="I60" s="13">
        <f>_xlfn.NORM.DIST(0,VLOOKUP($D64,ratings,2,0)-VLOOKUP($D60,ratings,2,0),$A$1,1)*$G60*$G64+_xlfn.NORM.DIST(0,VLOOKUP($D65,ratings,2,0)-VLOOKUP($D60,ratings,2,0),$A$1,1)*$G60*$G65+_xlfn.NORM.DIST(0,VLOOKUP($D62,ratings,2,0)-VLOOKUP($D60,ratings,2,0),$A$1,1)*$G60*$G62+_xlfn.NORM.DIST(0,VLOOKUP($D63,ratings,2,0)-VLOOKUP($D60,ratings,2,0),$A$1,1)*$G60*$G63</f>
        <v>0.3056547552</v>
      </c>
      <c r="J60" s="13"/>
      <c r="K60" s="13">
        <f>_xlfn.NORM.DIST(0,VLOOKUP($D52,ratings,2,0)-VLOOKUP($D60,ratings,2,0),$A$1,1)*$I60*$I52+_xlfn.NORM.DIST(0,VLOOKUP($D51,ratings,2,0)-VLOOKUP($D60,ratings,2,0),$A$1,1)*$I60*$I51+_xlfn.NORM.DIST(0,VLOOKUP($D50,ratings,2,0)-VLOOKUP($D60,ratings,2,0),$A$1,1)*$I60*$I50+_xlfn.NORM.DIST(0,VLOOKUP($D57,ratings,2,0)-VLOOKUP($D60,ratings,2,0),$A$1,1)*$I60*$I57+_xlfn.NORM.DIST(0,VLOOKUP($D56,ratings,2,0)-VLOOKUP($D60,ratings,2,0),$A$1,1)*$I60*$I56+_xlfn.NORM.DIST(0,VLOOKUP($D55,ratings,2,0)-VLOOKUP($D60,ratings,2,0),$A$1,1)*$I60*$I55+_xlfn.NORM.DIST(0,VLOOKUP($D54,ratings,2,0)-VLOOKUP($D60,ratings,2,0),$A$1,1)*$I60*$I54+_xlfn.NORM.DIST(0,VLOOKUP($D53,ratings,2,0)-VLOOKUP($D60,ratings,2,0),$A$1,1)*$I60*$I53</f>
        <v>0.11298882</v>
      </c>
      <c r="L60" s="15">
        <f t="shared" si="2"/>
        <v>8.850433166</v>
      </c>
      <c r="M60" s="13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0.05005484324</v>
      </c>
      <c r="N60" s="13"/>
      <c r="O60" s="13" t="str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#N/A</v>
      </c>
      <c r="P60" s="15" t="str">
        <f t="shared" si="3"/>
        <v/>
      </c>
      <c r="Q60" s="11">
        <v>3.0</v>
      </c>
      <c r="R60" s="6"/>
      <c r="S60" s="11"/>
      <c r="T60" s="6">
        <f t="shared" ref="T60:U60" si="64">C60</f>
        <v>3</v>
      </c>
      <c r="U60" s="16" t="str">
        <f t="shared" si="64"/>
        <v>Texas Tech</v>
      </c>
      <c r="V60" s="18">
        <f>VLOOKUP($U61,ratings,2,0)-VLOOKUP($U60,ratings,2,0)</f>
        <v>-13.5</v>
      </c>
      <c r="W60" s="18">
        <f>VLOOKUP($U61,ratings22,3,0)+VLOOKUP($U60,ratings22,3,0)-146.5</f>
        <v>137</v>
      </c>
      <c r="X60" s="19">
        <f t="shared" si="5"/>
        <v>0.8599289099</v>
      </c>
      <c r="Y60" s="20">
        <f t="shared" si="6"/>
        <v>-613.9231938</v>
      </c>
      <c r="Z60" s="21">
        <f>(W60/2)+(V61/2)</f>
        <v>75.25</v>
      </c>
      <c r="AA60" s="7">
        <f>W60</f>
        <v>137</v>
      </c>
      <c r="AB60" s="6"/>
      <c r="AC60" s="6"/>
      <c r="AD60" s="6"/>
      <c r="AE60" s="6"/>
      <c r="AF60" s="6"/>
    </row>
    <row r="61" ht="14.25" customHeight="1">
      <c r="B61" s="11" t="s">
        <v>26</v>
      </c>
      <c r="C61" s="22">
        <v>14.0</v>
      </c>
      <c r="D61" s="38" t="s">
        <v>85</v>
      </c>
      <c r="E61" s="49">
        <f>_xlfn.NORM.DIST(0,VLOOKUP(D60,ratings,2,0)-VLOOKUP(D61,ratings,2,0),$A$1,1)</f>
        <v>0.1098600513</v>
      </c>
      <c r="F61" s="13"/>
      <c r="G61" s="26">
        <f>_xlfn.NORM.DIST(0,VLOOKUP(D59,ratings,2,0)-VLOOKUP(D61,ratings,2,0),$A$1,1)*E61*E59+_xlfn.NORM.DIST(0,VLOOKUP(D58,ratings,2,0)-VLOOKUP(D61,ratings,2,0),$A$1,1)*E61*E58</f>
        <v>0.0233996126</v>
      </c>
      <c r="H61" s="13"/>
      <c r="I61" s="26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0.00300965025</v>
      </c>
      <c r="J61" s="26"/>
      <c r="K61" s="26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0.0002205176263</v>
      </c>
      <c r="L61" s="15">
        <f t="shared" si="2"/>
        <v>4534.784892</v>
      </c>
      <c r="M61" s="26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0.00002057353913</v>
      </c>
      <c r="N61" s="13"/>
      <c r="O61" s="26" t="str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#N/A</v>
      </c>
      <c r="P61" s="15" t="str">
        <f t="shared" si="3"/>
        <v/>
      </c>
      <c r="Q61" s="11">
        <v>14.0</v>
      </c>
      <c r="R61" s="6"/>
      <c r="S61" s="6"/>
      <c r="T61" s="6">
        <f t="shared" ref="T61:U61" si="65">C61</f>
        <v>14</v>
      </c>
      <c r="U61" s="27" t="str">
        <f t="shared" si="65"/>
        <v>Troy</v>
      </c>
      <c r="V61" s="29">
        <f>VLOOKUP(U60,ratings,2,0)-VLOOKUP(U61,ratings,2,0)</f>
        <v>13.5</v>
      </c>
      <c r="W61" s="29"/>
      <c r="X61" s="19">
        <f t="shared" si="5"/>
        <v>0.1400710901</v>
      </c>
      <c r="Y61" s="20">
        <f t="shared" si="6"/>
        <v>613.9231938</v>
      </c>
      <c r="Z61" s="32">
        <f>(W60/2)+(V60/2)</f>
        <v>61.75</v>
      </c>
      <c r="AA61" s="7">
        <f>V61</f>
        <v>13.5</v>
      </c>
      <c r="AB61" s="6"/>
      <c r="AC61" s="6"/>
      <c r="AD61" s="6"/>
      <c r="AE61" s="6"/>
      <c r="AF61" s="6"/>
    </row>
    <row r="62" ht="14.25" customHeight="1">
      <c r="B62" s="11" t="s">
        <v>26</v>
      </c>
      <c r="C62" s="11">
        <v>7.0</v>
      </c>
      <c r="D62" s="11" t="s">
        <v>86</v>
      </c>
      <c r="E62" s="42">
        <f>_xlfn.NORM.DIST(0,VLOOKUP(D63,ratings,2,0)-VLOOKUP(D62,ratings,2,0),$A$1,1)</f>
        <v>0.6419352156</v>
      </c>
      <c r="F62" s="13"/>
      <c r="G62" s="13">
        <f>_xlfn.NORM.DIST(0,VLOOKUP(D64,ratings,2,0)-VLOOKUP(D62,ratings,2,0),$A$1,1)*E62*E64+_xlfn.NORM.DIST(0,VLOOKUP(D65,ratings,2,0)-VLOOKUP(D62,ratings,2,0),$A$1,1)*E62*E65</f>
        <v>0.2252539959</v>
      </c>
      <c r="H62" s="13"/>
      <c r="I62" s="13">
        <f>_xlfn.NORM.DIST(0,VLOOKUP($D58,ratings,2,0)-VLOOKUP($D62,ratings,2,0),$A$1,1)*$G62*$G58+_xlfn.NORM.DIST(0,VLOOKUP($D61,ratings,2,0)-VLOOKUP($D62,ratings,2,0),$A$1,1)*$G62*$G61+_xlfn.NORM.DIST(0,VLOOKUP($D60,ratings,2,0)-VLOOKUP($D62,ratings,2,0),$A$1,1)*$G62*$G60+_xlfn.NORM.DIST(0,VLOOKUP($D59,ratings,2,0)-VLOOKUP($D62,ratings,2,0),$A$1,1)*$G62*$G59</f>
        <v>0.1014761797</v>
      </c>
      <c r="J62" s="13"/>
      <c r="K62" s="13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0.02701343413</v>
      </c>
      <c r="L62" s="15">
        <f t="shared" si="2"/>
        <v>37.01861804</v>
      </c>
      <c r="M62" s="13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0.00882679521</v>
      </c>
      <c r="N62" s="13"/>
      <c r="O62" s="13" t="str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#N/A</v>
      </c>
      <c r="P62" s="15" t="str">
        <f t="shared" si="3"/>
        <v/>
      </c>
      <c r="Q62" s="11">
        <v>7.0</v>
      </c>
      <c r="R62" s="6"/>
      <c r="S62" s="11"/>
      <c r="T62" s="6">
        <f t="shared" ref="T62:U62" si="66">C62</f>
        <v>7</v>
      </c>
      <c r="U62" s="16" t="str">
        <f t="shared" si="66"/>
        <v>UCLA</v>
      </c>
      <c r="V62" s="18">
        <f>VLOOKUP($U63,ratings,2,0)-VLOOKUP($U62,ratings,2,0)</f>
        <v>-4</v>
      </c>
      <c r="W62" s="18">
        <f>VLOOKUP($U63,ratings22,3,0)+VLOOKUP($U62,ratings22,3,0)-146.5</f>
        <v>138.5</v>
      </c>
      <c r="X62" s="19">
        <f t="shared" si="5"/>
        <v>0.6255158347</v>
      </c>
      <c r="Y62" s="20">
        <f t="shared" si="6"/>
        <v>-167.0339877</v>
      </c>
      <c r="Z62" s="21">
        <f>(W62/2)+(V63/2)</f>
        <v>71.25</v>
      </c>
      <c r="AA62" s="7">
        <f>W62</f>
        <v>138.5</v>
      </c>
      <c r="AB62" s="6"/>
      <c r="AC62" s="6"/>
      <c r="AD62" s="6"/>
      <c r="AE62" s="6"/>
      <c r="AF62" s="6"/>
    </row>
    <row r="63" ht="14.25" customHeight="1">
      <c r="B63" s="11" t="s">
        <v>26</v>
      </c>
      <c r="C63" s="22">
        <v>10.0</v>
      </c>
      <c r="D63" s="354" t="s">
        <v>55</v>
      </c>
      <c r="E63" s="49">
        <f>_xlfn.NORM.DIST(0,VLOOKUP(D62,ratings,2,0)-VLOOKUP(D63,ratings,2,0),$A$1,1)</f>
        <v>0.3580647844</v>
      </c>
      <c r="F63" s="13"/>
      <c r="G63" s="26">
        <f>_xlfn.NORM.DIST(0,VLOOKUP(D65,ratings,2,0)-VLOOKUP(D63,ratings,2,0),$A$1,1)*E63*E65+_xlfn.NORM.DIST(0,VLOOKUP(D64,ratings,2,0)-VLOOKUP(D63,ratings,2,0),$A$1,1)*E63*E64</f>
        <v>0.08392459083</v>
      </c>
      <c r="H63" s="13"/>
      <c r="I63" s="26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0.02661267743</v>
      </c>
      <c r="J63" s="26"/>
      <c r="K63" s="26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0.004511067802</v>
      </c>
      <c r="L63" s="15">
        <f t="shared" si="2"/>
        <v>221.6770051</v>
      </c>
      <c r="M63" s="26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0.0009585672268</v>
      </c>
      <c r="N63" s="13"/>
      <c r="O63" s="26" t="str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#N/A</v>
      </c>
      <c r="P63" s="15" t="str">
        <f t="shared" si="3"/>
        <v/>
      </c>
      <c r="Q63" s="11">
        <v>10.0</v>
      </c>
      <c r="R63" s="6"/>
      <c r="S63" s="6"/>
      <c r="T63" s="6">
        <f t="shared" ref="T63:U63" si="67">C63</f>
        <v>10</v>
      </c>
      <c r="U63" s="27" t="str">
        <f t="shared" si="67"/>
        <v>Arkansas</v>
      </c>
      <c r="V63" s="29">
        <f>VLOOKUP(U62,ratings,2,0)-VLOOKUP(U63,ratings,2,0)</f>
        <v>4</v>
      </c>
      <c r="W63" s="29"/>
      <c r="X63" s="19">
        <f t="shared" si="5"/>
        <v>0.3744841653</v>
      </c>
      <c r="Y63" s="20">
        <f t="shared" si="6"/>
        <v>167.0339877</v>
      </c>
      <c r="Z63" s="32">
        <f>(W62/2)+(V62/2)</f>
        <v>67.25</v>
      </c>
      <c r="AA63" s="7">
        <f>V63</f>
        <v>4</v>
      </c>
      <c r="AB63" s="6"/>
      <c r="AC63" s="6"/>
      <c r="AD63" s="6"/>
      <c r="AE63" s="6"/>
      <c r="AF63" s="6"/>
    </row>
    <row r="64" ht="14.25" customHeight="1">
      <c r="B64" s="11" t="s">
        <v>26</v>
      </c>
      <c r="C64" s="11">
        <v>2.0</v>
      </c>
      <c r="D64" s="11" t="s">
        <v>56</v>
      </c>
      <c r="E64" s="42">
        <f>_xlfn.NORM.DIST(0,VLOOKUP(D65,ratings,2,0)-VLOOKUP(D64,ratings,2,0),$A$1,1)</f>
        <v>0.953697949</v>
      </c>
      <c r="F64" s="13"/>
      <c r="G64" s="13">
        <f>_xlfn.NORM.DIST(0,VLOOKUP(D62,ratings,2,0)-VLOOKUP(D64,ratings,2,0),$A$1,1)*E64*E62+_xlfn.NORM.DIST(0,VLOOKUP(D63,ratings,2,0)-VLOOKUP(D64,ratings,2,0),$A$1,1)*E64*E63</f>
        <v>0.6843414602</v>
      </c>
      <c r="H64" s="13"/>
      <c r="I64" s="13">
        <f>_xlfn.NORM.DIST(0,VLOOKUP($D60,ratings,2,0)-VLOOKUP($D64,ratings,2,0),$A$1,1)*$G64*$G60+_xlfn.NORM.DIST(0,VLOOKUP($D59,ratings,2,0)-VLOOKUP($D64,ratings,2,0),$A$1,1)*$G64*$G59+_xlfn.NORM.DIST(0,VLOOKUP($D58,ratings,2,0)-VLOOKUP($D64,ratings,2,0),$A$1,1)*$G64*$G58+_xlfn.NORM.DIST(0,VLOOKUP($D61,ratings,2,0)-VLOOKUP($D64,ratings,2,0),$A$1,1)*$G64*$G61</f>
        <v>0.4270739285</v>
      </c>
      <c r="J64" s="13"/>
      <c r="K64" s="13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0.1784609155</v>
      </c>
      <c r="L64" s="15">
        <f t="shared" si="2"/>
        <v>5.603467836</v>
      </c>
      <c r="M64" s="13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0.08835288071</v>
      </c>
      <c r="N64" s="13"/>
      <c r="O64" s="13" t="str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#N/A</v>
      </c>
      <c r="P64" s="15" t="str">
        <f t="shared" si="3"/>
        <v/>
      </c>
      <c r="Q64" s="11">
        <v>2.0</v>
      </c>
      <c r="R64" s="6"/>
      <c r="S64" s="11"/>
      <c r="T64" s="6">
        <f t="shared" ref="T64:U64" si="68">C64</f>
        <v>2</v>
      </c>
      <c r="U64" s="16" t="str">
        <f t="shared" si="68"/>
        <v>St. John's</v>
      </c>
      <c r="V64" s="18">
        <f>VLOOKUP($U65,ratings,2,0)-VLOOKUP($U64,ratings,2,0)</f>
        <v>-18.5</v>
      </c>
      <c r="W64" s="18">
        <f>VLOOKUP($U65,ratings22,3,0)+VLOOKUP($U64,ratings22,3,0)-146.5</f>
        <v>140</v>
      </c>
      <c r="X64" s="19">
        <f t="shared" si="5"/>
        <v>0.9305633767</v>
      </c>
      <c r="Y64" s="20">
        <f t="shared" si="6"/>
        <v>-1340.162197</v>
      </c>
      <c r="Z64" s="21">
        <f>(W64/2)+(V65/2)</f>
        <v>79.25</v>
      </c>
      <c r="AA64" s="7">
        <f>W64</f>
        <v>140</v>
      </c>
      <c r="AB64" s="6"/>
      <c r="AC64" s="6"/>
      <c r="AD64" s="6"/>
      <c r="AE64" s="6"/>
      <c r="AF64" s="6"/>
    </row>
    <row r="65" ht="14.25" customHeight="1">
      <c r="B65" s="11" t="s">
        <v>26</v>
      </c>
      <c r="C65" s="53">
        <v>15.0</v>
      </c>
      <c r="D65" s="54" t="s">
        <v>89</v>
      </c>
      <c r="E65" s="83">
        <f>_xlfn.NORM.DIST(0,VLOOKUP(D64,ratings,2,0)-VLOOKUP(D65,ratings,2,0),$A$1,1)</f>
        <v>0.04630205097</v>
      </c>
      <c r="F65" s="13"/>
      <c r="G65" s="85">
        <f>_xlfn.NORM.DIST(0,VLOOKUP(D63,ratings,2,0)-VLOOKUP(D65,ratings,2,0),$A$1,1)*E65*E63+_xlfn.NORM.DIST(0,VLOOKUP(D62,ratings,2,0)-VLOOKUP(D65,ratings,2,0),$A$1,1)*E65*E62</f>
        <v>0.006479953143</v>
      </c>
      <c r="H65" s="13"/>
      <c r="I65" s="85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0.0006208762138</v>
      </c>
      <c r="J65" s="85"/>
      <c r="K65" s="85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0.0000253821684</v>
      </c>
      <c r="L65" s="15">
        <f t="shared" si="2"/>
        <v>39397.73719</v>
      </c>
      <c r="M65" s="85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0.000001320424784</v>
      </c>
      <c r="N65" s="13"/>
      <c r="O65" s="85" t="str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#N/A</v>
      </c>
      <c r="P65" s="15" t="str">
        <f t="shared" si="3"/>
        <v/>
      </c>
      <c r="Q65" s="11">
        <v>15.0</v>
      </c>
      <c r="R65" s="6"/>
      <c r="S65" s="6"/>
      <c r="T65" s="6">
        <f t="shared" ref="T65:U65" si="69">C65</f>
        <v>15</v>
      </c>
      <c r="U65" s="27" t="str">
        <f t="shared" si="69"/>
        <v>Wofford</v>
      </c>
      <c r="V65" s="29">
        <f>VLOOKUP(U64,ratings,2,0)-VLOOKUP(U65,ratings,2,0)</f>
        <v>18.5</v>
      </c>
      <c r="W65" s="29"/>
      <c r="X65" s="19">
        <f t="shared" si="5"/>
        <v>0.06943662333</v>
      </c>
      <c r="Y65" s="20">
        <f t="shared" si="6"/>
        <v>1340.162197</v>
      </c>
      <c r="Z65" s="32">
        <f>(W64/2)+(V64/2)</f>
        <v>60.75</v>
      </c>
      <c r="AA65" s="7">
        <f>V65</f>
        <v>18.5</v>
      </c>
      <c r="AB65" s="6"/>
      <c r="AC65" s="6"/>
      <c r="AD65" s="6"/>
      <c r="AE65" s="6"/>
      <c r="AF65" s="6"/>
    </row>
    <row r="66" ht="14.25" customHeight="1">
      <c r="A66" s="6"/>
      <c r="B66" s="6"/>
      <c r="C66" s="6"/>
      <c r="D66" s="6"/>
      <c r="E66" s="136"/>
      <c r="F66" s="136"/>
      <c r="G66" s="136"/>
      <c r="H66" s="136"/>
      <c r="I66" s="136"/>
      <c r="J66" s="136"/>
      <c r="K66" s="136"/>
      <c r="L66" s="137"/>
      <c r="M66" s="136"/>
      <c r="N66" s="136"/>
      <c r="O66" s="136"/>
      <c r="P66" s="7"/>
      <c r="Q66" s="6"/>
      <c r="R66" s="6"/>
      <c r="S66" s="6"/>
      <c r="T66" s="6"/>
      <c r="U66" s="6"/>
      <c r="V66" s="7"/>
      <c r="W66" s="7"/>
      <c r="X66" s="136"/>
      <c r="Y66" s="7"/>
      <c r="Z66" s="7"/>
      <c r="AA66" s="7"/>
      <c r="AB66" s="6"/>
      <c r="AC66" s="6"/>
      <c r="AD66" s="6"/>
      <c r="AE66" s="6"/>
      <c r="AF66" s="6"/>
    </row>
    <row r="67" ht="14.25" customHeight="1">
      <c r="A67" s="6"/>
      <c r="B67" s="6"/>
      <c r="C67" s="6"/>
      <c r="D67" s="6"/>
      <c r="E67" s="136"/>
      <c r="F67" s="136"/>
      <c r="G67" s="136"/>
      <c r="H67" s="136"/>
      <c r="I67" s="136"/>
      <c r="J67" s="136"/>
      <c r="K67" s="136"/>
      <c r="L67" s="137"/>
      <c r="M67" s="136"/>
      <c r="N67" s="136"/>
      <c r="O67" s="136"/>
      <c r="P67" s="7"/>
      <c r="Q67" s="6"/>
      <c r="R67" s="6"/>
      <c r="S67" s="6"/>
      <c r="T67" s="6"/>
      <c r="U67" s="6"/>
      <c r="V67" s="7"/>
      <c r="W67" s="7"/>
      <c r="X67" s="136"/>
      <c r="Y67" s="7"/>
      <c r="Z67" s="7"/>
      <c r="AA67" s="7"/>
      <c r="AB67" s="6"/>
      <c r="AC67" s="6"/>
      <c r="AD67" s="6"/>
      <c r="AE67" s="6"/>
      <c r="AF67" s="6"/>
    </row>
    <row r="68" ht="14.25" customHeight="1">
      <c r="A68" s="6"/>
      <c r="B68" s="6"/>
      <c r="C68" s="6"/>
      <c r="D68" s="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6"/>
      <c r="P68" s="7"/>
      <c r="Q68" s="6"/>
      <c r="R68" s="6"/>
      <c r="S68" s="6"/>
      <c r="T68" s="6"/>
      <c r="U68" s="6"/>
      <c r="V68" s="7"/>
      <c r="W68" s="7"/>
      <c r="X68" s="136"/>
      <c r="Y68" s="7"/>
      <c r="Z68" s="7"/>
      <c r="AA68" s="7"/>
      <c r="AB68" s="6"/>
      <c r="AC68" s="6"/>
      <c r="AD68" s="6"/>
      <c r="AE68" s="6"/>
      <c r="AF68" s="6"/>
    </row>
    <row r="69" ht="14.25" customHeight="1">
      <c r="A69" s="6"/>
      <c r="B69" s="6"/>
      <c r="C69" s="6"/>
      <c r="D69" s="6"/>
      <c r="E69" s="136"/>
      <c r="F69" s="136"/>
      <c r="G69" s="136"/>
      <c r="H69" s="136"/>
      <c r="I69" s="136"/>
      <c r="J69" s="136"/>
      <c r="K69" s="136"/>
      <c r="L69" s="137"/>
      <c r="M69" s="136"/>
      <c r="N69" s="136"/>
      <c r="O69" s="136"/>
      <c r="P69" s="7"/>
      <c r="Q69" s="6"/>
      <c r="R69" s="6"/>
      <c r="S69" s="6"/>
      <c r="T69" s="6"/>
      <c r="U69" s="6"/>
      <c r="V69" s="7"/>
      <c r="W69" s="7"/>
      <c r="X69" s="136"/>
      <c r="Y69" s="7"/>
      <c r="Z69" s="7"/>
      <c r="AA69" s="7"/>
      <c r="AB69" s="6"/>
      <c r="AC69" s="6"/>
      <c r="AD69" s="6"/>
      <c r="AE69" s="6"/>
      <c r="AF69" s="6"/>
    </row>
    <row r="70" ht="14.25" customHeight="1">
      <c r="A70" s="6"/>
      <c r="B70" s="6"/>
      <c r="C70" s="6"/>
      <c r="D70" s="6"/>
      <c r="E70" s="136">
        <f t="shared" ref="E70:K70" si="70">E47</f>
        <v>0.3247181419</v>
      </c>
      <c r="F70" s="136" t="str">
        <f t="shared" si="70"/>
        <v/>
      </c>
      <c r="G70" s="136">
        <f t="shared" si="70"/>
        <v>0.07734354831</v>
      </c>
      <c r="H70" s="136" t="str">
        <f t="shared" si="70"/>
        <v/>
      </c>
      <c r="I70" s="136">
        <f t="shared" si="70"/>
        <v>0.02672026338</v>
      </c>
      <c r="J70" s="136" t="str">
        <f t="shared" si="70"/>
        <v/>
      </c>
      <c r="K70" s="136">
        <f t="shared" si="70"/>
        <v>0.005624217414</v>
      </c>
      <c r="L70" s="137"/>
      <c r="M70" s="136">
        <f>M47</f>
        <v>0.001091768663</v>
      </c>
      <c r="N70" s="136"/>
      <c r="O70" s="136" t="str">
        <f>O47</f>
        <v>#N/A</v>
      </c>
      <c r="P70" s="7"/>
      <c r="Q70" s="6"/>
      <c r="R70" s="6"/>
      <c r="S70" s="6"/>
      <c r="T70" s="6"/>
      <c r="U70" s="6"/>
      <c r="V70" s="7"/>
      <c r="W70" s="7"/>
      <c r="X70" s="136"/>
      <c r="Y70" s="7"/>
      <c r="Z70" s="7"/>
      <c r="AA70" s="7"/>
      <c r="AB70" s="6"/>
      <c r="AC70" s="6"/>
      <c r="AD70" s="6"/>
      <c r="AE70" s="6"/>
      <c r="AF70" s="6"/>
    </row>
    <row r="71" ht="14.25" customHeight="1">
      <c r="A71" s="11" t="s">
        <v>19</v>
      </c>
      <c r="B71" s="6"/>
      <c r="C71" s="6"/>
      <c r="D71" s="2" t="s">
        <v>2</v>
      </c>
      <c r="E71" s="3" t="s">
        <v>3</v>
      </c>
      <c r="F71" s="136"/>
      <c r="G71" s="3" t="s">
        <v>5</v>
      </c>
      <c r="H71" s="136"/>
      <c r="I71" s="3" t="s">
        <v>6</v>
      </c>
      <c r="J71" s="136"/>
      <c r="K71" s="3" t="s">
        <v>7</v>
      </c>
      <c r="L71" s="137"/>
      <c r="M71" s="5" t="s">
        <v>9</v>
      </c>
      <c r="N71" s="136"/>
      <c r="O71" s="5" t="s">
        <v>10</v>
      </c>
      <c r="P71" s="7"/>
      <c r="Q71" s="6"/>
      <c r="R71" s="6"/>
      <c r="S71" s="6"/>
      <c r="T71" s="6"/>
      <c r="U71" s="2" t="s">
        <v>12</v>
      </c>
      <c r="V71" s="4" t="s">
        <v>13</v>
      </c>
      <c r="W71" s="4" t="s">
        <v>14</v>
      </c>
      <c r="X71" s="3" t="s">
        <v>15</v>
      </c>
      <c r="Y71" s="4" t="s">
        <v>16</v>
      </c>
      <c r="Z71" s="4" t="s">
        <v>17</v>
      </c>
      <c r="AA71" s="7"/>
      <c r="AB71" s="6"/>
      <c r="AC71" s="6"/>
      <c r="AD71" s="6"/>
      <c r="AE71" s="6"/>
      <c r="AF71" s="6"/>
    </row>
    <row r="72" ht="14.25" customHeight="1">
      <c r="A72" s="6"/>
      <c r="B72" s="11" t="s">
        <v>19</v>
      </c>
      <c r="C72" s="11">
        <v>16.0</v>
      </c>
      <c r="D72" s="11" t="s">
        <v>59</v>
      </c>
      <c r="E72" s="136">
        <f>E70*$R72</f>
        <v>0.2192762702</v>
      </c>
      <c r="F72" s="136"/>
      <c r="G72" s="136">
        <f>G70*$R72</f>
        <v>0.05222869502</v>
      </c>
      <c r="H72" s="136"/>
      <c r="I72" s="136">
        <f>I70*$R72</f>
        <v>0.01804370911</v>
      </c>
      <c r="J72" s="136"/>
      <c r="K72" s="136">
        <f>K70*$R72</f>
        <v>0.003797931986</v>
      </c>
      <c r="L72" s="15">
        <f t="shared" ref="L72:L73" si="72">1/K72</f>
        <v>263.301187</v>
      </c>
      <c r="M72" s="136">
        <f>M70*$R72</f>
        <v>0.0007372515716</v>
      </c>
      <c r="N72" s="136"/>
      <c r="O72" s="136" t="str">
        <f>O70*$R72</f>
        <v>#N/A</v>
      </c>
      <c r="P72" s="15" t="str">
        <f t="shared" ref="P72:P73" si="73">1/O72</f>
        <v>#N/A</v>
      </c>
      <c r="Q72" s="6"/>
      <c r="R72" s="139">
        <f>_xlfn.NORM.DIST(0,VLOOKUP(D73,ratings,2,0)-VLOOKUP(D72,ratings,2,0),$A$1,1)</f>
        <v>0.6752818581</v>
      </c>
      <c r="S72" s="6"/>
      <c r="T72" s="6">
        <f t="shared" ref="T72:U72" si="71">C72</f>
        <v>16</v>
      </c>
      <c r="U72" s="6" t="str">
        <f t="shared" si="71"/>
        <v>American</v>
      </c>
      <c r="V72" s="18">
        <f>VLOOKUP($U73,ratings,2,0)-VLOOKUP($U72,ratings,2,0)</f>
        <v>-5</v>
      </c>
      <c r="W72" s="18">
        <f>VLOOKUP($U73,ratings22,3,0)+VLOOKUP($U72,ratings22,3,0)-146.5</f>
        <v>132</v>
      </c>
      <c r="X72" s="19">
        <f t="shared" ref="X72:X73" si="75">_xlfn.NORM.DIST(0,V72,12.5,1)</f>
        <v>0.6554217416</v>
      </c>
      <c r="Y72" s="20">
        <f t="shared" ref="Y72:Y73" si="76">IF(X72&gt;0.5,-(X72/(1-X72)),(1-X72)/X72)*100</f>
        <v>-190.2098364</v>
      </c>
      <c r="Z72" s="21">
        <f>(W72/2)+(V73/2)</f>
        <v>68.5</v>
      </c>
      <c r="AA72" s="7">
        <f>W72</f>
        <v>132</v>
      </c>
      <c r="AB72" s="6"/>
      <c r="AC72" s="6"/>
      <c r="AD72" s="6"/>
      <c r="AE72" s="6"/>
      <c r="AF72" s="6"/>
    </row>
    <row r="73" ht="14.25" customHeight="1">
      <c r="A73" s="6"/>
      <c r="B73" s="11" t="s">
        <v>19</v>
      </c>
      <c r="C73" s="11">
        <v>16.0</v>
      </c>
      <c r="D73" s="54" t="s">
        <v>91</v>
      </c>
      <c r="E73" s="136">
        <f>E70*$R73</f>
        <v>0.1054418717</v>
      </c>
      <c r="F73" s="136"/>
      <c r="G73" s="136">
        <f>G70*$R73</f>
        <v>0.02511485329</v>
      </c>
      <c r="H73" s="136"/>
      <c r="I73" s="136">
        <f>I70*$R73</f>
        <v>0.008676554275</v>
      </c>
      <c r="J73" s="136"/>
      <c r="K73" s="136">
        <f>K70*$R73</f>
        <v>0.001826285428</v>
      </c>
      <c r="L73" s="15">
        <f t="shared" si="72"/>
        <v>547.5595351</v>
      </c>
      <c r="M73" s="136">
        <f>M70*$R73</f>
        <v>0.0003545170917</v>
      </c>
      <c r="N73" s="136"/>
      <c r="O73" s="136" t="str">
        <f>O70*$R73</f>
        <v>#N/A</v>
      </c>
      <c r="P73" s="15" t="str">
        <f t="shared" si="73"/>
        <v>#N/A</v>
      </c>
      <c r="Q73" s="6"/>
      <c r="R73" s="141">
        <f>_xlfn.NORM.DIST(0,VLOOKUP(D72,ratings,2,0)-VLOOKUP(D73,ratings,2,0),$A$1,1)</f>
        <v>0.3247181419</v>
      </c>
      <c r="S73" s="6"/>
      <c r="T73" s="6">
        <f t="shared" ref="T73:U73" si="74">C73</f>
        <v>16</v>
      </c>
      <c r="U73" s="160" t="str">
        <f t="shared" si="74"/>
        <v>Saint Francis</v>
      </c>
      <c r="V73" s="29">
        <f>VLOOKUP(U72,ratings,2,0)-VLOOKUP(U73,ratings,2,0)</f>
        <v>5</v>
      </c>
      <c r="W73" s="29"/>
      <c r="X73" s="19">
        <f t="shared" si="75"/>
        <v>0.3445782584</v>
      </c>
      <c r="Y73" s="20">
        <f t="shared" si="76"/>
        <v>190.2098364</v>
      </c>
      <c r="Z73" s="32">
        <f>(W72/2)+(V72/2)</f>
        <v>63.5</v>
      </c>
      <c r="AA73" s="7">
        <f>V73</f>
        <v>5</v>
      </c>
      <c r="AB73" s="6"/>
      <c r="AC73" s="6"/>
      <c r="AD73" s="6"/>
      <c r="AE73" s="6"/>
      <c r="AF73" s="6"/>
    </row>
    <row r="74" ht="14.25" customHeight="1">
      <c r="A74" s="6"/>
      <c r="B74" s="6"/>
      <c r="C74" s="6"/>
      <c r="D74" s="6"/>
      <c r="E74" s="136"/>
      <c r="F74" s="136"/>
      <c r="G74" s="136"/>
      <c r="H74" s="136"/>
      <c r="I74" s="136"/>
      <c r="J74" s="136"/>
      <c r="K74" s="136"/>
      <c r="L74" s="137"/>
      <c r="M74" s="136"/>
      <c r="N74" s="136"/>
      <c r="O74" s="136"/>
      <c r="P74" s="7"/>
      <c r="Q74" s="6"/>
      <c r="R74" s="6"/>
      <c r="S74" s="6"/>
      <c r="T74" s="6"/>
      <c r="U74" s="6"/>
      <c r="V74" s="7"/>
      <c r="W74" s="7"/>
      <c r="X74" s="136"/>
      <c r="Y74" s="7"/>
      <c r="Z74" s="7"/>
      <c r="AA74" s="7"/>
      <c r="AB74" s="6"/>
      <c r="AC74" s="6"/>
      <c r="AD74" s="6"/>
      <c r="AE74" s="6"/>
      <c r="AF74" s="6"/>
    </row>
    <row r="75" ht="14.25" customHeight="1">
      <c r="A75" s="6"/>
      <c r="B75" s="6"/>
      <c r="C75" s="6"/>
      <c r="D75" s="6"/>
      <c r="E75" s="136">
        <f t="shared" ref="E75:K75" si="77">E51</f>
        <v>0.005456778574</v>
      </c>
      <c r="F75" s="136" t="str">
        <f t="shared" si="77"/>
        <v/>
      </c>
      <c r="G75" s="136">
        <f t="shared" si="77"/>
        <v>0.0003163883357</v>
      </c>
      <c r="H75" s="136" t="str">
        <f t="shared" si="77"/>
        <v/>
      </c>
      <c r="I75" s="136">
        <f t="shared" si="77"/>
        <v>0.00001623959396</v>
      </c>
      <c r="J75" s="136" t="str">
        <f t="shared" si="77"/>
        <v/>
      </c>
      <c r="K75" s="136">
        <f t="shared" si="77"/>
        <v>0.0000005895285886</v>
      </c>
      <c r="L75" s="136"/>
      <c r="M75" s="136">
        <f t="shared" ref="M75:O75" si="78">M51</f>
        <v>0.00000001426835301</v>
      </c>
      <c r="N75" s="136" t="str">
        <f t="shared" si="78"/>
        <v/>
      </c>
      <c r="O75" s="136" t="str">
        <f t="shared" si="78"/>
        <v>#N/A</v>
      </c>
      <c r="P75" s="7"/>
      <c r="Q75" s="6"/>
      <c r="R75" s="6"/>
      <c r="S75" s="6"/>
      <c r="T75" s="6"/>
      <c r="U75" s="6"/>
      <c r="V75" s="7"/>
      <c r="W75" s="7"/>
      <c r="X75" s="136"/>
      <c r="Y75" s="7"/>
      <c r="Z75" s="7"/>
      <c r="AA75" s="7"/>
      <c r="AB75" s="6"/>
      <c r="AC75" s="6"/>
      <c r="AD75" s="6"/>
      <c r="AE75" s="6"/>
      <c r="AF75" s="6"/>
    </row>
    <row r="76" ht="14.25" customHeight="1">
      <c r="A76" s="6"/>
      <c r="B76" s="6"/>
      <c r="C76" s="6"/>
      <c r="D76" s="2" t="s">
        <v>2</v>
      </c>
      <c r="E76" s="3" t="s">
        <v>3</v>
      </c>
      <c r="F76" s="136"/>
      <c r="G76" s="3" t="s">
        <v>5</v>
      </c>
      <c r="H76" s="136"/>
      <c r="I76" s="3" t="s">
        <v>6</v>
      </c>
      <c r="J76" s="136"/>
      <c r="K76" s="3" t="s">
        <v>7</v>
      </c>
      <c r="L76" s="137"/>
      <c r="M76" s="5" t="s">
        <v>9</v>
      </c>
      <c r="N76" s="136"/>
      <c r="O76" s="5" t="s">
        <v>10</v>
      </c>
      <c r="P76" s="7"/>
      <c r="Q76" s="6"/>
      <c r="R76" s="6"/>
      <c r="S76" s="6"/>
      <c r="T76" s="6"/>
      <c r="U76" s="2" t="s">
        <v>12</v>
      </c>
      <c r="V76" s="4" t="s">
        <v>13</v>
      </c>
      <c r="W76" s="4" t="s">
        <v>14</v>
      </c>
      <c r="X76" s="3" t="s">
        <v>15</v>
      </c>
      <c r="Y76" s="4" t="s">
        <v>16</v>
      </c>
      <c r="Z76" s="4" t="s">
        <v>17</v>
      </c>
      <c r="AA76" s="7"/>
      <c r="AB76" s="6"/>
      <c r="AC76" s="6"/>
      <c r="AD76" s="6"/>
      <c r="AE76" s="6"/>
      <c r="AF76" s="6"/>
    </row>
    <row r="77" ht="14.25" customHeight="1">
      <c r="A77" s="11" t="s">
        <v>800</v>
      </c>
      <c r="B77" s="11" t="s">
        <v>800</v>
      </c>
      <c r="C77" s="11">
        <v>11.0</v>
      </c>
      <c r="D77" s="11" t="s">
        <v>45</v>
      </c>
      <c r="E77" s="136">
        <f>E75*$R77</f>
        <v>0.002530757936</v>
      </c>
      <c r="F77" s="136"/>
      <c r="G77" s="136">
        <f>G75*$R77</f>
        <v>0.0001467353459</v>
      </c>
      <c r="H77" s="136"/>
      <c r="I77" s="136">
        <f>I75*$R77</f>
        <v>0.000007531638078</v>
      </c>
      <c r="J77" s="136"/>
      <c r="K77" s="136">
        <f>K75*$R77</f>
        <v>0.0000002734129915</v>
      </c>
      <c r="L77" s="15">
        <f t="shared" ref="L77:L78" si="80">1/K77</f>
        <v>3657470.68</v>
      </c>
      <c r="M77" s="136">
        <f>M75*$R77</f>
        <v>0.000000006617411191</v>
      </c>
      <c r="N77" s="136"/>
      <c r="O77" s="136" t="str">
        <f>O75*$R77</f>
        <v>#N/A</v>
      </c>
      <c r="P77" s="15" t="str">
        <f t="shared" ref="P77:P78" si="81">1/O77</f>
        <v>#N/A</v>
      </c>
      <c r="Q77" s="6"/>
      <c r="R77" s="139">
        <f>_xlfn.NORM.DIST(0,VLOOKUP(D78,ratings,2,0)-VLOOKUP(D77,ratings,2,0),$A$1,1)</f>
        <v>0.4637824133</v>
      </c>
      <c r="S77" s="6"/>
      <c r="T77" s="6">
        <f t="shared" ref="T77:U77" si="79">C77</f>
        <v>11</v>
      </c>
      <c r="U77" s="6" t="str">
        <f t="shared" si="79"/>
        <v>Oklahoma</v>
      </c>
      <c r="V77" s="18">
        <f>VLOOKUP($U78,ratings,2,0)-VLOOKUP($U77,ratings,2,0)</f>
        <v>1</v>
      </c>
      <c r="W77" s="18">
        <f>VLOOKUP($U78,ratings22,3,0)+VLOOKUP($U77,ratings22,3,0)-146.5</f>
        <v>142</v>
      </c>
      <c r="X77" s="19">
        <f t="shared" ref="X77:X78" si="83">_xlfn.NORM.DIST(0,V77,12.5,1)</f>
        <v>0.468118628</v>
      </c>
      <c r="Y77" s="20">
        <f t="shared" ref="Y77:Y78" si="84">IF(X77&gt;0.5,-(X77/(1-X77)),(1-X77)/X77)*100</f>
        <v>113.6210653</v>
      </c>
      <c r="Z77" s="21">
        <f>(W77/2)+(V78/2)</f>
        <v>70.5</v>
      </c>
      <c r="AA77" s="7">
        <f>W77</f>
        <v>142</v>
      </c>
      <c r="AB77" s="6"/>
      <c r="AC77" s="6"/>
      <c r="AD77" s="6"/>
      <c r="AE77" s="6"/>
      <c r="AF77" s="6"/>
    </row>
    <row r="78" ht="14.25" customHeight="1">
      <c r="A78" s="6"/>
      <c r="B78" s="11" t="s">
        <v>800</v>
      </c>
      <c r="C78" s="11">
        <v>11.0</v>
      </c>
      <c r="D78" s="54" t="s">
        <v>90</v>
      </c>
      <c r="E78" s="136">
        <f>E75*$R78</f>
        <v>0.002926020638</v>
      </c>
      <c r="F78" s="136"/>
      <c r="G78" s="136">
        <f>G75*$R78</f>
        <v>0.0001696529898</v>
      </c>
      <c r="H78" s="136"/>
      <c r="I78" s="136">
        <f>I75*$R78</f>
        <v>0.000008707955882</v>
      </c>
      <c r="J78" s="136"/>
      <c r="K78" s="136">
        <f>K75*$R78</f>
        <v>0.000000316115597</v>
      </c>
      <c r="L78" s="15">
        <f t="shared" si="80"/>
        <v>3163399.748</v>
      </c>
      <c r="M78" s="136">
        <f>M75*$R78</f>
        <v>0.000000007650941816</v>
      </c>
      <c r="N78" s="136"/>
      <c r="O78" s="136" t="str">
        <f>O75*$R78</f>
        <v>#N/A</v>
      </c>
      <c r="P78" s="15" t="str">
        <f t="shared" si="81"/>
        <v>#N/A</v>
      </c>
      <c r="Q78" s="6"/>
      <c r="R78" s="141">
        <f>_xlfn.NORM.DIST(0,VLOOKUP(D77,ratings,2,0)-VLOOKUP(D78,ratings,2,0),$A$1,1)</f>
        <v>0.5362175867</v>
      </c>
      <c r="S78" s="6"/>
      <c r="T78" s="6">
        <f t="shared" ref="T78:U78" si="82">C78</f>
        <v>11</v>
      </c>
      <c r="U78" s="160" t="str">
        <f t="shared" si="82"/>
        <v>San Diego St.</v>
      </c>
      <c r="V78" s="29">
        <f>VLOOKUP(U77,ratings,2,0)-VLOOKUP(U78,ratings,2,0)</f>
        <v>-1</v>
      </c>
      <c r="W78" s="29"/>
      <c r="X78" s="19">
        <f t="shared" si="83"/>
        <v>0.531881372</v>
      </c>
      <c r="Y78" s="20">
        <f t="shared" si="84"/>
        <v>-113.6210653</v>
      </c>
      <c r="Z78" s="32">
        <f>(W77/2)+(V77/2)</f>
        <v>71.5</v>
      </c>
      <c r="AA78" s="7">
        <f>V78</f>
        <v>-1</v>
      </c>
      <c r="AB78" s="6"/>
      <c r="AC78" s="6"/>
      <c r="AD78" s="6"/>
      <c r="AE78" s="6"/>
      <c r="AF78" s="6"/>
    </row>
    <row r="79" ht="14.25" customHeight="1">
      <c r="A79" s="6"/>
      <c r="B79" s="6"/>
      <c r="C79" s="6"/>
      <c r="D79" s="6"/>
      <c r="E79" s="136"/>
      <c r="F79" s="136"/>
      <c r="G79" s="136"/>
      <c r="H79" s="136"/>
      <c r="I79" s="136"/>
      <c r="J79" s="136"/>
      <c r="K79" s="136"/>
      <c r="L79" s="137"/>
      <c r="M79" s="136"/>
      <c r="N79" s="136"/>
      <c r="O79" s="136"/>
      <c r="P79" s="7"/>
      <c r="Q79" s="6"/>
      <c r="R79" s="6"/>
      <c r="S79" s="6"/>
      <c r="T79" s="6"/>
      <c r="U79" s="6"/>
      <c r="V79" s="7"/>
      <c r="W79" s="7"/>
      <c r="X79" s="136"/>
      <c r="Y79" s="7"/>
      <c r="Z79" s="7"/>
      <c r="AA79" s="7"/>
      <c r="AB79" s="6"/>
      <c r="AC79" s="6"/>
      <c r="AD79" s="6"/>
      <c r="AE79" s="6"/>
      <c r="AF79" s="6"/>
    </row>
    <row r="80" ht="14.25" customHeight="1">
      <c r="A80" s="6"/>
      <c r="B80" s="6"/>
      <c r="C80" s="6"/>
      <c r="D80" s="6"/>
      <c r="E80" s="136">
        <f t="shared" ref="E80:K80" si="85">E63</f>
        <v>0.3580647844</v>
      </c>
      <c r="F80" s="136" t="str">
        <f t="shared" si="85"/>
        <v/>
      </c>
      <c r="G80" s="136">
        <f t="shared" si="85"/>
        <v>0.08392459083</v>
      </c>
      <c r="H80" s="136" t="str">
        <f t="shared" si="85"/>
        <v/>
      </c>
      <c r="I80" s="136">
        <f t="shared" si="85"/>
        <v>0.02661267743</v>
      </c>
      <c r="J80" s="136" t="str">
        <f t="shared" si="85"/>
        <v/>
      </c>
      <c r="K80" s="136">
        <f t="shared" si="85"/>
        <v>0.004511067802</v>
      </c>
      <c r="L80" s="136"/>
      <c r="M80" s="136">
        <f t="shared" ref="M80:O80" si="86">M63</f>
        <v>0.0009585672268</v>
      </c>
      <c r="N80" s="136" t="str">
        <f t="shared" si="86"/>
        <v/>
      </c>
      <c r="O80" s="136" t="str">
        <f t="shared" si="86"/>
        <v>#N/A</v>
      </c>
      <c r="P80" s="7"/>
      <c r="Q80" s="6"/>
      <c r="R80" s="6"/>
      <c r="S80" s="6"/>
      <c r="T80" s="6"/>
      <c r="U80" s="6"/>
      <c r="V80" s="7"/>
      <c r="W80" s="7"/>
      <c r="X80" s="136"/>
      <c r="Y80" s="7"/>
      <c r="Z80" s="7"/>
      <c r="AA80" s="7"/>
      <c r="AB80" s="6"/>
      <c r="AC80" s="6"/>
      <c r="AD80" s="6"/>
      <c r="AE80" s="6"/>
      <c r="AF80" s="6"/>
    </row>
    <row r="81" ht="14.25" customHeight="1">
      <c r="A81" s="6"/>
      <c r="B81" s="6"/>
      <c r="C81" s="6"/>
      <c r="D81" s="2" t="s">
        <v>2</v>
      </c>
      <c r="E81" s="3" t="s">
        <v>3</v>
      </c>
      <c r="F81" s="136"/>
      <c r="G81" s="3" t="s">
        <v>5</v>
      </c>
      <c r="H81" s="136"/>
      <c r="I81" s="3" t="s">
        <v>6</v>
      </c>
      <c r="J81" s="136"/>
      <c r="K81" s="3" t="s">
        <v>7</v>
      </c>
      <c r="L81" s="137"/>
      <c r="M81" s="5" t="s">
        <v>9</v>
      </c>
      <c r="N81" s="136"/>
      <c r="O81" s="5" t="s">
        <v>10</v>
      </c>
      <c r="P81" s="7"/>
      <c r="Q81" s="6"/>
      <c r="R81" s="6"/>
      <c r="S81" s="6"/>
      <c r="T81" s="6"/>
      <c r="U81" s="2" t="s">
        <v>12</v>
      </c>
      <c r="V81" s="4" t="s">
        <v>13</v>
      </c>
      <c r="W81" s="4" t="s">
        <v>14</v>
      </c>
      <c r="X81" s="3" t="s">
        <v>15</v>
      </c>
      <c r="Y81" s="4" t="s">
        <v>16</v>
      </c>
      <c r="Z81" s="4" t="s">
        <v>17</v>
      </c>
      <c r="AA81" s="7"/>
      <c r="AB81" s="6"/>
      <c r="AC81" s="6"/>
      <c r="AD81" s="6"/>
      <c r="AE81" s="6"/>
      <c r="AF81" s="6"/>
    </row>
    <row r="82" ht="14.25" customHeight="1">
      <c r="A82" s="11" t="s">
        <v>26</v>
      </c>
      <c r="B82" s="11" t="s">
        <v>26</v>
      </c>
      <c r="C82" s="11">
        <v>16.0</v>
      </c>
      <c r="D82" s="11" t="s">
        <v>21</v>
      </c>
      <c r="E82" s="136">
        <f>E80*$R82</f>
        <v>0.1405516834</v>
      </c>
      <c r="F82" s="136"/>
      <c r="G82" s="136">
        <f>G80*$R82</f>
        <v>0.03294304001</v>
      </c>
      <c r="H82" s="136"/>
      <c r="I82" s="136">
        <f>I80*$R82</f>
        <v>0.01044631244</v>
      </c>
      <c r="J82" s="136"/>
      <c r="K82" s="136">
        <f>K80*$R82</f>
        <v>0.001770735914</v>
      </c>
      <c r="L82" s="15">
        <f t="shared" ref="L82:L83" si="88">1/K82</f>
        <v>564.7369503</v>
      </c>
      <c r="M82" s="136">
        <f>M80*$R82</f>
        <v>0.0003762677684</v>
      </c>
      <c r="N82" s="136"/>
      <c r="O82" s="136" t="str">
        <f>O80*$R82</f>
        <v>#N/A</v>
      </c>
      <c r="P82" s="15" t="str">
        <f t="shared" ref="P82:P83" si="89">1/O82</f>
        <v>#N/A</v>
      </c>
      <c r="Q82" s="6"/>
      <c r="R82" s="139">
        <f>_xlfn.NORM.DIST(0,VLOOKUP(D83,ratings,2,0)-VLOOKUP(D82,ratings,2,0),$A$1,1)</f>
        <v>0.3925314343</v>
      </c>
      <c r="S82" s="6"/>
      <c r="T82" s="6">
        <f t="shared" ref="T82:U82" si="87">C82</f>
        <v>16</v>
      </c>
      <c r="U82" s="6" t="str">
        <f t="shared" si="87"/>
        <v>Alabama St.</v>
      </c>
      <c r="V82" s="18">
        <f>VLOOKUP($U83,ratings,2,0)-VLOOKUP($U82,ratings,2,0)</f>
        <v>3</v>
      </c>
      <c r="W82" s="18">
        <f>VLOOKUP($U83,ratings22,3,0)+VLOOKUP($U82,ratings22,3,0)-146.5</f>
        <v>134</v>
      </c>
      <c r="X82" s="19">
        <f t="shared" ref="X82:X83" si="91">_xlfn.NORM.DIST(0,V82,12.5,1)</f>
        <v>0.4051651283</v>
      </c>
      <c r="Y82" s="20">
        <f t="shared" ref="Y82:Y83" si="92">IF(X82&gt;0.5,-(X82/(1-X82)),(1-X82)/X82)*100</f>
        <v>146.8129486</v>
      </c>
      <c r="Z82" s="21">
        <f>(W82/2)+(V83/2)</f>
        <v>65.5</v>
      </c>
      <c r="AA82" s="7">
        <f>W82</f>
        <v>134</v>
      </c>
      <c r="AB82" s="6"/>
      <c r="AC82" s="6"/>
      <c r="AD82" s="6"/>
      <c r="AE82" s="6"/>
      <c r="AF82" s="6"/>
    </row>
    <row r="83" ht="14.25" customHeight="1">
      <c r="A83" s="6"/>
      <c r="B83" s="11" t="s">
        <v>26</v>
      </c>
      <c r="C83" s="11">
        <v>16.0</v>
      </c>
      <c r="D83" s="54" t="s">
        <v>75</v>
      </c>
      <c r="E83" s="136">
        <f>E80*$R83</f>
        <v>0.217513101</v>
      </c>
      <c r="F83" s="136"/>
      <c r="G83" s="136">
        <f>G80*$R83</f>
        <v>0.05098155082</v>
      </c>
      <c r="H83" s="136"/>
      <c r="I83" s="136">
        <f>I80*$R83</f>
        <v>0.01616636499</v>
      </c>
      <c r="J83" s="136"/>
      <c r="K83" s="136">
        <f>K80*$R83</f>
        <v>0.002740331887</v>
      </c>
      <c r="L83" s="15">
        <f t="shared" si="88"/>
        <v>364.9193021</v>
      </c>
      <c r="M83" s="136">
        <f>M80*$R83</f>
        <v>0.0005822994584</v>
      </c>
      <c r="N83" s="136"/>
      <c r="O83" s="136" t="str">
        <f>O80*$R83</f>
        <v>#N/A</v>
      </c>
      <c r="P83" s="15" t="str">
        <f t="shared" si="89"/>
        <v>#N/A</v>
      </c>
      <c r="Q83" s="6"/>
      <c r="R83" s="141">
        <f>_xlfn.NORM.DIST(0,VLOOKUP(D82,ratings,2,0)-VLOOKUP(D83,ratings,2,0),$A$1,1)</f>
        <v>0.6074685657</v>
      </c>
      <c r="S83" s="6"/>
      <c r="T83" s="6">
        <f t="shared" ref="T83:U83" si="90">C83</f>
        <v>16</v>
      </c>
      <c r="U83" s="160" t="str">
        <f t="shared" si="90"/>
        <v>SIUE</v>
      </c>
      <c r="V83" s="29">
        <f>VLOOKUP(U82,ratings,2,0)-VLOOKUP(U83,ratings,2,0)</f>
        <v>-3</v>
      </c>
      <c r="W83" s="29"/>
      <c r="X83" s="19">
        <f t="shared" si="91"/>
        <v>0.5948348717</v>
      </c>
      <c r="Y83" s="20">
        <f t="shared" si="92"/>
        <v>-146.8129486</v>
      </c>
      <c r="Z83" s="32">
        <f>(W82/2)+(V82/2)</f>
        <v>68.5</v>
      </c>
      <c r="AA83" s="7">
        <f>V83</f>
        <v>-3</v>
      </c>
      <c r="AB83" s="6"/>
      <c r="AC83" s="6"/>
      <c r="AD83" s="6"/>
      <c r="AE83" s="6"/>
      <c r="AF83" s="6"/>
    </row>
    <row r="84" ht="14.25" customHeight="1">
      <c r="A84" s="6"/>
      <c r="B84" s="6"/>
      <c r="C84" s="6"/>
      <c r="D84" s="6"/>
      <c r="E84" s="136"/>
      <c r="F84" s="136"/>
      <c r="G84" s="136"/>
      <c r="H84" s="136"/>
      <c r="I84" s="136"/>
      <c r="J84" s="136"/>
      <c r="K84" s="136"/>
      <c r="L84" s="137"/>
      <c r="M84" s="136"/>
      <c r="N84" s="136"/>
      <c r="O84" s="136"/>
      <c r="P84" s="7"/>
      <c r="Q84" s="6"/>
      <c r="R84" s="6"/>
      <c r="S84" s="6"/>
      <c r="T84" s="6"/>
      <c r="U84" s="6"/>
      <c r="V84" s="7"/>
      <c r="W84" s="7"/>
      <c r="X84" s="136"/>
      <c r="Y84" s="7"/>
      <c r="Z84" s="7"/>
      <c r="AA84" s="7"/>
      <c r="AB84" s="6"/>
      <c r="AC84" s="6"/>
      <c r="AD84" s="6"/>
      <c r="AE84" s="6"/>
      <c r="AF84" s="6"/>
    </row>
    <row r="85" ht="14.25" customHeight="1">
      <c r="A85" s="6"/>
      <c r="B85" s="6"/>
      <c r="C85" s="6"/>
      <c r="D85" s="6"/>
      <c r="E85" s="136">
        <f t="shared" ref="E85:K85" si="93">E19</f>
        <v>0.003661162225</v>
      </c>
      <c r="F85" s="136" t="str">
        <f t="shared" si="93"/>
        <v/>
      </c>
      <c r="G85" s="136">
        <f t="shared" si="93"/>
        <v>0.0001604254064</v>
      </c>
      <c r="H85" s="136" t="str">
        <f t="shared" si="93"/>
        <v/>
      </c>
      <c r="I85" s="136" t="str">
        <f t="shared" si="93"/>
        <v>#N/A</v>
      </c>
      <c r="J85" s="136" t="str">
        <f t="shared" si="93"/>
        <v/>
      </c>
      <c r="K85" s="136" t="str">
        <f t="shared" si="93"/>
        <v>#N/A</v>
      </c>
      <c r="L85" s="136"/>
      <c r="M85" s="136" t="str">
        <f t="shared" ref="M85:O85" si="94">M19</f>
        <v>#N/A</v>
      </c>
      <c r="N85" s="136" t="str">
        <f t="shared" si="94"/>
        <v/>
      </c>
      <c r="O85" s="136" t="str">
        <f t="shared" si="94"/>
        <v>#N/A</v>
      </c>
      <c r="P85" s="7"/>
      <c r="Q85" s="6"/>
      <c r="R85" s="6"/>
      <c r="S85" s="6"/>
      <c r="T85" s="6"/>
      <c r="U85" s="6"/>
      <c r="V85" s="7"/>
      <c r="W85" s="7"/>
      <c r="X85" s="136"/>
      <c r="Y85" s="7"/>
      <c r="Z85" s="7"/>
      <c r="AA85" s="7"/>
      <c r="AB85" s="6"/>
      <c r="AC85" s="6"/>
      <c r="AD85" s="6"/>
      <c r="AE85" s="6"/>
      <c r="AF85" s="6"/>
    </row>
    <row r="86" ht="14.25" customHeight="1">
      <c r="A86" s="6"/>
      <c r="B86" s="6"/>
      <c r="C86" s="6"/>
      <c r="D86" s="2" t="s">
        <v>2</v>
      </c>
      <c r="E86" s="3" t="s">
        <v>3</v>
      </c>
      <c r="F86" s="136"/>
      <c r="G86" s="3" t="s">
        <v>5</v>
      </c>
      <c r="H86" s="136"/>
      <c r="I86" s="3" t="s">
        <v>6</v>
      </c>
      <c r="J86" s="136"/>
      <c r="K86" s="3" t="s">
        <v>7</v>
      </c>
      <c r="L86" s="137"/>
      <c r="M86" s="5" t="s">
        <v>9</v>
      </c>
      <c r="N86" s="136"/>
      <c r="O86" s="5" t="s">
        <v>10</v>
      </c>
      <c r="P86" s="7"/>
      <c r="Q86" s="6"/>
      <c r="R86" s="6"/>
      <c r="S86" s="6"/>
      <c r="T86" s="6"/>
      <c r="U86" s="2" t="s">
        <v>12</v>
      </c>
      <c r="V86" s="4" t="s">
        <v>13</v>
      </c>
      <c r="W86" s="4" t="s">
        <v>14</v>
      </c>
      <c r="X86" s="3" t="s">
        <v>15</v>
      </c>
      <c r="Y86" s="4" t="s">
        <v>16</v>
      </c>
      <c r="Z86" s="4" t="s">
        <v>17</v>
      </c>
      <c r="AA86" s="7"/>
      <c r="AB86" s="6"/>
      <c r="AC86" s="6"/>
      <c r="AD86" s="6"/>
      <c r="AE86" s="6"/>
      <c r="AF86" s="6"/>
    </row>
    <row r="87" ht="14.25" customHeight="1">
      <c r="A87" s="11" t="s">
        <v>30</v>
      </c>
      <c r="B87" s="11" t="s">
        <v>30</v>
      </c>
      <c r="C87" s="11">
        <v>12.0</v>
      </c>
      <c r="D87" s="11" t="s">
        <v>327</v>
      </c>
      <c r="E87" s="136" t="str">
        <f>E85*$R87</f>
        <v>#N/A</v>
      </c>
      <c r="F87" s="136"/>
      <c r="G87" s="136" t="str">
        <f>G85*$R87</f>
        <v>#N/A</v>
      </c>
      <c r="H87" s="136"/>
      <c r="I87" s="136" t="str">
        <f>I85*$R87</f>
        <v>#N/A</v>
      </c>
      <c r="J87" s="136"/>
      <c r="K87" s="136" t="str">
        <f>K85*$R87</f>
        <v>#N/A</v>
      </c>
      <c r="L87" s="15" t="str">
        <f t="shared" ref="L87:L88" si="96">1/K87</f>
        <v>#N/A</v>
      </c>
      <c r="M87" s="136" t="str">
        <f>M85*$R87</f>
        <v>#N/A</v>
      </c>
      <c r="N87" s="136"/>
      <c r="O87" s="136" t="str">
        <f>O85*$R87</f>
        <v>#N/A</v>
      </c>
      <c r="P87" s="15" t="str">
        <f t="shared" ref="P87:P88" si="97">1/O87</f>
        <v>#N/A</v>
      </c>
      <c r="Q87" s="6"/>
      <c r="R87" s="139" t="str">
        <f>_xlfn.NORM.DIST(0,VLOOKUP(D88,ratings,2,0)-VLOOKUP(D87,ratings,2,0),$A$1,1)</f>
        <v>#N/A</v>
      </c>
      <c r="S87" s="6"/>
      <c r="T87" s="6">
        <f t="shared" ref="T87:U87" si="95">C87</f>
        <v>12</v>
      </c>
      <c r="U87" s="6" t="str">
        <f t="shared" si="95"/>
        <v>Indiana</v>
      </c>
      <c r="V87" s="18" t="str">
        <f>VLOOKUP($U88,ratings,2,0)-VLOOKUP($U87,ratings,2,0)</f>
        <v>#N/A</v>
      </c>
      <c r="W87" s="18" t="str">
        <f>VLOOKUP($U88,ratings22,3,0)+VLOOKUP($U87,ratings22,3,0)-146.5</f>
        <v>#N/A</v>
      </c>
      <c r="X87" s="19" t="str">
        <f t="shared" ref="X87:X88" si="99">_xlfn.NORM.DIST(0,V87,12.5,1)</f>
        <v>#N/A</v>
      </c>
      <c r="Y87" s="20" t="str">
        <f t="shared" ref="Y87:Y88" si="100">IF(X87&gt;0.5,-(X87/(1-X87)),(1-X87)/X87)*100</f>
        <v>#N/A</v>
      </c>
      <c r="Z87" s="21" t="str">
        <f>(W87/2)+(V88/2)</f>
        <v>#N/A</v>
      </c>
      <c r="AA87" s="7" t="str">
        <f>W87</f>
        <v>#N/A</v>
      </c>
      <c r="AB87" s="6"/>
      <c r="AC87" s="6"/>
      <c r="AD87" s="6"/>
      <c r="AE87" s="6"/>
      <c r="AF87" s="6"/>
    </row>
    <row r="88" ht="14.25" customHeight="1">
      <c r="A88" s="6"/>
      <c r="B88" s="11" t="s">
        <v>30</v>
      </c>
      <c r="C88" s="11">
        <v>12.0</v>
      </c>
      <c r="D88" s="54" t="s">
        <v>386</v>
      </c>
      <c r="E88" s="136" t="str">
        <f>E85*$R88</f>
        <v>#N/A</v>
      </c>
      <c r="F88" s="136"/>
      <c r="G88" s="136" t="str">
        <f>G85*$R88</f>
        <v>#N/A</v>
      </c>
      <c r="H88" s="136"/>
      <c r="I88" s="136" t="str">
        <f>I85*$R88</f>
        <v>#N/A</v>
      </c>
      <c r="J88" s="136"/>
      <c r="K88" s="136" t="str">
        <f>K85*$R88</f>
        <v>#N/A</v>
      </c>
      <c r="L88" s="15" t="str">
        <f t="shared" si="96"/>
        <v>#N/A</v>
      </c>
      <c r="M88" s="136" t="str">
        <f>M85*$R88</f>
        <v>#N/A</v>
      </c>
      <c r="N88" s="136"/>
      <c r="O88" s="136" t="str">
        <f>O85*$R88</f>
        <v>#N/A</v>
      </c>
      <c r="P88" s="15" t="str">
        <f t="shared" si="97"/>
        <v>#N/A</v>
      </c>
      <c r="Q88" s="6"/>
      <c r="R88" s="141" t="str">
        <f>_xlfn.NORM.DIST(0,VLOOKUP(D87,ratings,2,0)-VLOOKUP(D88,ratings,2,0),$A$1,1)</f>
        <v>#N/A</v>
      </c>
      <c r="S88" s="6"/>
      <c r="T88" s="6">
        <f t="shared" ref="T88:U88" si="98">C88</f>
        <v>12</v>
      </c>
      <c r="U88" s="160" t="str">
        <f t="shared" si="98"/>
        <v>Boise St.</v>
      </c>
      <c r="V88" s="29" t="str">
        <f>VLOOKUP(U87,ratings,2,0)-VLOOKUP(U88,ratings,2,0)</f>
        <v>#N/A</v>
      </c>
      <c r="W88" s="29"/>
      <c r="X88" s="19" t="str">
        <f t="shared" si="99"/>
        <v>#N/A</v>
      </c>
      <c r="Y88" s="20" t="str">
        <f t="shared" si="100"/>
        <v>#N/A</v>
      </c>
      <c r="Z88" s="32" t="str">
        <f>(W87/2)+(V87/2)</f>
        <v>#N/A</v>
      </c>
      <c r="AA88" s="7" t="str">
        <f>V88</f>
        <v>#N/A</v>
      </c>
      <c r="AB88" s="6"/>
      <c r="AC88" s="6"/>
      <c r="AD88" s="6"/>
      <c r="AE88" s="6"/>
      <c r="AF88" s="6"/>
    </row>
    <row r="89" ht="14.25" customHeight="1">
      <c r="A89" s="6"/>
      <c r="B89" s="6"/>
      <c r="C89" s="6"/>
      <c r="D89" s="6"/>
      <c r="E89" s="136"/>
      <c r="F89" s="136"/>
      <c r="G89" s="136"/>
      <c r="H89" s="136"/>
      <c r="I89" s="136"/>
      <c r="J89" s="136"/>
      <c r="K89" s="136"/>
      <c r="L89" s="137"/>
      <c r="M89" s="136"/>
      <c r="N89" s="136"/>
      <c r="O89" s="136"/>
      <c r="P89" s="7"/>
      <c r="Q89" s="6"/>
      <c r="R89" s="6"/>
      <c r="S89" s="6"/>
      <c r="T89" s="6"/>
      <c r="U89" s="6"/>
      <c r="V89" s="7"/>
      <c r="W89" s="7"/>
      <c r="X89" s="136"/>
      <c r="Y89" s="7"/>
      <c r="Z89" s="7"/>
      <c r="AA89" s="7"/>
      <c r="AB89" s="6"/>
      <c r="AC89" s="6"/>
      <c r="AD89" s="6"/>
      <c r="AE89" s="6"/>
      <c r="AF89" s="6"/>
    </row>
    <row r="90" ht="14.25" customHeight="1">
      <c r="A90" s="6"/>
      <c r="B90" s="6"/>
      <c r="C90" s="6"/>
      <c r="D90" s="6"/>
      <c r="E90" s="136"/>
      <c r="F90" s="136"/>
      <c r="G90" s="136"/>
      <c r="H90" s="136"/>
      <c r="I90" s="136"/>
      <c r="J90" s="136"/>
      <c r="K90" s="136"/>
      <c r="L90" s="137"/>
      <c r="M90" s="136"/>
      <c r="N90" s="136"/>
      <c r="O90" s="136"/>
      <c r="P90" s="7"/>
      <c r="Q90" s="6"/>
      <c r="R90" s="6"/>
      <c r="S90" s="6"/>
      <c r="T90" s="6"/>
      <c r="U90" s="6"/>
      <c r="V90" s="7"/>
      <c r="W90" s="7"/>
      <c r="X90" s="136"/>
      <c r="Y90" s="7"/>
      <c r="Z90" s="7"/>
      <c r="AA90" s="7"/>
      <c r="AB90" s="6"/>
      <c r="AC90" s="6"/>
      <c r="AD90" s="6"/>
      <c r="AE90" s="6"/>
      <c r="AF90" s="6"/>
    </row>
    <row r="91" ht="14.25" customHeight="1">
      <c r="A91" s="6"/>
      <c r="B91" s="6"/>
      <c r="C91" s="6"/>
      <c r="D91" s="6"/>
      <c r="E91" s="136"/>
      <c r="F91" s="136"/>
      <c r="G91" s="136"/>
      <c r="H91" s="136"/>
      <c r="I91" s="136"/>
      <c r="J91" s="136"/>
      <c r="K91" s="136"/>
      <c r="L91" s="137"/>
      <c r="M91" s="136"/>
      <c r="N91" s="136"/>
      <c r="O91" s="136"/>
      <c r="P91" s="7"/>
      <c r="Q91" s="6"/>
      <c r="R91" s="6"/>
      <c r="S91" s="6"/>
      <c r="T91" s="6"/>
      <c r="U91" s="6"/>
      <c r="V91" s="7"/>
      <c r="W91" s="7"/>
      <c r="X91" s="136"/>
      <c r="Y91" s="7"/>
      <c r="Z91" s="7"/>
      <c r="AA91" s="7"/>
      <c r="AB91" s="6"/>
      <c r="AC91" s="6"/>
      <c r="AD91" s="6"/>
      <c r="AE91" s="6"/>
      <c r="AF91" s="6"/>
    </row>
    <row r="92" ht="14.25" customHeight="1">
      <c r="A92" s="6"/>
      <c r="B92" s="6"/>
      <c r="C92" s="6"/>
      <c r="D92" s="6"/>
      <c r="E92" s="136"/>
      <c r="F92" s="136"/>
      <c r="G92" s="136"/>
      <c r="H92" s="136"/>
      <c r="I92" s="136"/>
      <c r="J92" s="136"/>
      <c r="K92" s="136"/>
      <c r="L92" s="137"/>
      <c r="M92" s="136"/>
      <c r="N92" s="136"/>
      <c r="O92" s="136"/>
      <c r="P92" s="7"/>
      <c r="Q92" s="6"/>
      <c r="R92" s="6"/>
      <c r="S92" s="6"/>
      <c r="T92" s="6"/>
      <c r="U92" s="6"/>
      <c r="V92" s="7"/>
      <c r="W92" s="7"/>
      <c r="X92" s="136"/>
      <c r="Y92" s="7"/>
      <c r="Z92" s="7"/>
      <c r="AA92" s="7"/>
      <c r="AB92" s="6"/>
      <c r="AC92" s="6"/>
      <c r="AD92" s="6"/>
      <c r="AE92" s="6"/>
      <c r="AF92" s="6"/>
    </row>
    <row r="93" ht="14.25" customHeight="1">
      <c r="A93" s="6"/>
      <c r="B93" s="6"/>
      <c r="C93" s="6"/>
      <c r="D93" s="6"/>
      <c r="E93" s="136"/>
      <c r="F93" s="136"/>
      <c r="G93" s="136"/>
      <c r="H93" s="136"/>
      <c r="I93" s="136"/>
      <c r="J93" s="136"/>
      <c r="K93" s="136"/>
      <c r="L93" s="137"/>
      <c r="M93" s="136"/>
      <c r="N93" s="136"/>
      <c r="O93" s="136"/>
      <c r="P93" s="7"/>
      <c r="Q93" s="6"/>
      <c r="R93" s="6"/>
      <c r="S93" s="6"/>
      <c r="T93" s="6"/>
      <c r="U93" s="6"/>
      <c r="V93" s="7"/>
      <c r="W93" s="7"/>
      <c r="X93" s="136"/>
      <c r="Y93" s="7"/>
      <c r="Z93" s="7"/>
      <c r="AA93" s="7"/>
      <c r="AB93" s="6"/>
      <c r="AC93" s="6"/>
      <c r="AD93" s="6"/>
      <c r="AE93" s="6"/>
      <c r="AF93" s="6"/>
    </row>
    <row r="94" ht="14.25" customHeight="1">
      <c r="A94" s="6"/>
      <c r="B94" s="6"/>
      <c r="C94" s="6"/>
      <c r="D94" s="6"/>
      <c r="E94" s="136"/>
      <c r="F94" s="136"/>
      <c r="G94" s="136"/>
      <c r="H94" s="136"/>
      <c r="I94" s="136"/>
      <c r="J94" s="136"/>
      <c r="K94" s="136"/>
      <c r="L94" s="137"/>
      <c r="M94" s="136"/>
      <c r="N94" s="136"/>
      <c r="O94" s="136"/>
      <c r="P94" s="7"/>
      <c r="Q94" s="6"/>
      <c r="R94" s="6"/>
      <c r="S94" s="6"/>
      <c r="T94" s="6"/>
      <c r="U94" s="6"/>
      <c r="V94" s="7"/>
      <c r="W94" s="7"/>
      <c r="X94" s="136"/>
      <c r="Y94" s="7"/>
      <c r="Z94" s="7"/>
      <c r="AA94" s="7"/>
      <c r="AB94" s="6"/>
      <c r="AC94" s="6"/>
      <c r="AD94" s="6"/>
      <c r="AE94" s="6"/>
      <c r="AF94" s="6"/>
    </row>
    <row r="95" ht="14.25" customHeight="1">
      <c r="A95" s="6"/>
      <c r="B95" s="6"/>
      <c r="C95" s="6"/>
      <c r="D95" s="6"/>
      <c r="E95" s="136"/>
      <c r="F95" s="136"/>
      <c r="G95" s="136"/>
      <c r="H95" s="136"/>
      <c r="I95" s="136"/>
      <c r="J95" s="136"/>
      <c r="K95" s="136"/>
      <c r="L95" s="137"/>
      <c r="M95" s="136"/>
      <c r="N95" s="136"/>
      <c r="O95" s="136"/>
      <c r="P95" s="7"/>
      <c r="Q95" s="6"/>
      <c r="R95" s="6"/>
      <c r="S95" s="6"/>
      <c r="T95" s="6"/>
      <c r="U95" s="6"/>
      <c r="V95" s="7"/>
      <c r="W95" s="7"/>
      <c r="X95" s="136"/>
      <c r="Y95" s="7"/>
      <c r="Z95" s="7"/>
      <c r="AA95" s="7"/>
      <c r="AB95" s="6"/>
      <c r="AC95" s="6"/>
      <c r="AD95" s="6"/>
      <c r="AE95" s="6"/>
      <c r="AF95" s="6"/>
    </row>
    <row r="96" ht="14.25" customHeight="1">
      <c r="A96" s="6"/>
      <c r="B96" s="6"/>
      <c r="C96" s="6"/>
      <c r="D96" s="6"/>
      <c r="E96" s="136"/>
      <c r="F96" s="136"/>
      <c r="G96" s="136"/>
      <c r="H96" s="136"/>
      <c r="I96" s="136"/>
      <c r="J96" s="136"/>
      <c r="K96" s="136"/>
      <c r="L96" s="137"/>
      <c r="M96" s="136"/>
      <c r="N96" s="136"/>
      <c r="O96" s="136"/>
      <c r="P96" s="7"/>
      <c r="Q96" s="6"/>
      <c r="R96" s="6"/>
      <c r="S96" s="6"/>
      <c r="T96" s="6"/>
      <c r="U96" s="6"/>
      <c r="V96" s="7"/>
      <c r="W96" s="7"/>
      <c r="X96" s="136"/>
      <c r="Y96" s="7"/>
      <c r="Z96" s="7"/>
      <c r="AA96" s="7"/>
      <c r="AB96" s="6"/>
      <c r="AC96" s="6"/>
      <c r="AD96" s="6"/>
      <c r="AE96" s="6"/>
      <c r="AF96" s="6"/>
    </row>
    <row r="97" ht="14.25" customHeight="1">
      <c r="A97" s="6"/>
      <c r="B97" s="6"/>
      <c r="C97" s="6"/>
      <c r="D97" s="6"/>
      <c r="E97" s="136"/>
      <c r="F97" s="136"/>
      <c r="G97" s="136"/>
      <c r="H97" s="136"/>
      <c r="I97" s="136"/>
      <c r="J97" s="136"/>
      <c r="K97" s="136"/>
      <c r="L97" s="137"/>
      <c r="M97" s="136"/>
      <c r="N97" s="136"/>
      <c r="O97" s="136"/>
      <c r="P97" s="7"/>
      <c r="Q97" s="6"/>
      <c r="R97" s="6"/>
      <c r="S97" s="6"/>
      <c r="T97" s="6"/>
      <c r="U97" s="6"/>
      <c r="V97" s="7"/>
      <c r="W97" s="7"/>
      <c r="X97" s="136"/>
      <c r="Y97" s="7"/>
      <c r="Z97" s="7"/>
      <c r="AA97" s="7"/>
      <c r="AB97" s="6"/>
      <c r="AC97" s="6"/>
      <c r="AD97" s="6"/>
      <c r="AE97" s="6"/>
      <c r="AF97" s="6"/>
    </row>
    <row r="98" ht="14.25" customHeight="1">
      <c r="A98" s="6"/>
      <c r="B98" s="6"/>
      <c r="C98" s="6"/>
      <c r="D98" s="6"/>
      <c r="E98" s="136"/>
      <c r="F98" s="136"/>
      <c r="G98" s="136"/>
      <c r="H98" s="136"/>
      <c r="I98" s="136"/>
      <c r="J98" s="136"/>
      <c r="K98" s="136"/>
      <c r="L98" s="137"/>
      <c r="M98" s="136"/>
      <c r="N98" s="136"/>
      <c r="O98" s="136"/>
      <c r="P98" s="7"/>
      <c r="Q98" s="6"/>
      <c r="R98" s="6"/>
      <c r="S98" s="6"/>
      <c r="T98" s="6"/>
      <c r="U98" s="6"/>
      <c r="V98" s="7"/>
      <c r="W98" s="7"/>
      <c r="X98" s="136"/>
      <c r="Y98" s="7"/>
      <c r="Z98" s="7"/>
      <c r="AA98" s="7"/>
      <c r="AB98" s="6"/>
      <c r="AC98" s="6"/>
      <c r="AD98" s="6"/>
      <c r="AE98" s="6"/>
      <c r="AF98" s="6"/>
    </row>
    <row r="99" ht="14.25" customHeight="1">
      <c r="A99" s="6"/>
      <c r="B99" s="6"/>
      <c r="C99" s="6"/>
      <c r="D99" s="6"/>
      <c r="E99" s="136"/>
      <c r="F99" s="136"/>
      <c r="G99" s="136"/>
      <c r="H99" s="136"/>
      <c r="I99" s="136"/>
      <c r="J99" s="136"/>
      <c r="K99" s="136"/>
      <c r="L99" s="137"/>
      <c r="M99" s="136"/>
      <c r="N99" s="136"/>
      <c r="O99" s="136"/>
      <c r="P99" s="7"/>
      <c r="Q99" s="6"/>
      <c r="R99" s="6"/>
      <c r="S99" s="6"/>
      <c r="T99" s="6"/>
      <c r="U99" s="6"/>
      <c r="V99" s="7"/>
      <c r="W99" s="7"/>
      <c r="X99" s="136"/>
      <c r="Y99" s="7"/>
      <c r="Z99" s="7"/>
      <c r="AA99" s="7"/>
      <c r="AB99" s="6"/>
      <c r="AC99" s="6"/>
      <c r="AD99" s="6"/>
      <c r="AE99" s="6"/>
      <c r="AF99" s="6"/>
    </row>
    <row r="100" ht="14.25" customHeight="1">
      <c r="A100" s="6"/>
      <c r="B100" s="6"/>
      <c r="C100" s="6"/>
      <c r="D100" s="6"/>
      <c r="E100" s="136"/>
      <c r="F100" s="136"/>
      <c r="G100" s="136"/>
      <c r="H100" s="136"/>
      <c r="I100" s="136"/>
      <c r="J100" s="136"/>
      <c r="K100" s="136"/>
      <c r="L100" s="137"/>
      <c r="M100" s="136"/>
      <c r="N100" s="136"/>
      <c r="O100" s="136"/>
      <c r="P100" s="7"/>
      <c r="Q100" s="6"/>
      <c r="R100" s="6"/>
      <c r="S100" s="6"/>
      <c r="T100" s="6"/>
      <c r="U100" s="6"/>
      <c r="V100" s="7"/>
      <c r="W100" s="7"/>
      <c r="X100" s="136"/>
      <c r="Y100" s="7"/>
      <c r="Z100" s="7"/>
      <c r="AA100" s="7"/>
      <c r="AB100" s="6"/>
      <c r="AC100" s="6"/>
      <c r="AD100" s="6"/>
      <c r="AE100" s="6"/>
      <c r="AF100" s="6"/>
    </row>
    <row r="101" ht="14.25" customHeight="1">
      <c r="A101" s="6"/>
      <c r="B101" s="6"/>
      <c r="C101" s="6"/>
      <c r="D101" s="6"/>
      <c r="E101" s="136"/>
      <c r="F101" s="136"/>
      <c r="G101" s="136"/>
      <c r="H101" s="136"/>
      <c r="I101" s="136"/>
      <c r="J101" s="136"/>
      <c r="K101" s="136"/>
      <c r="L101" s="137"/>
      <c r="M101" s="136"/>
      <c r="N101" s="136"/>
      <c r="O101" s="136"/>
      <c r="P101" s="7"/>
      <c r="Q101" s="6"/>
      <c r="R101" s="6"/>
      <c r="S101" s="6"/>
      <c r="T101" s="6"/>
      <c r="U101" s="6"/>
      <c r="V101" s="7"/>
      <c r="W101" s="7"/>
      <c r="X101" s="136"/>
      <c r="Y101" s="7"/>
      <c r="Z101" s="7"/>
      <c r="AA101" s="7"/>
      <c r="AB101" s="6"/>
      <c r="AC101" s="6"/>
      <c r="AD101" s="6"/>
      <c r="AE101" s="6"/>
      <c r="AF101" s="6"/>
    </row>
    <row r="102" ht="14.25" customHeight="1">
      <c r="A102" s="6"/>
      <c r="B102" s="6"/>
      <c r="C102" s="6"/>
      <c r="D102" s="6"/>
      <c r="E102" s="136"/>
      <c r="F102" s="136"/>
      <c r="G102" s="136"/>
      <c r="H102" s="136"/>
      <c r="I102" s="136"/>
      <c r="J102" s="136"/>
      <c r="K102" s="136"/>
      <c r="L102" s="137"/>
      <c r="M102" s="136"/>
      <c r="N102" s="136"/>
      <c r="O102" s="136"/>
      <c r="P102" s="7"/>
      <c r="Q102" s="6"/>
      <c r="R102" s="6"/>
      <c r="S102" s="6"/>
      <c r="T102" s="6"/>
      <c r="U102" s="6"/>
      <c r="V102" s="7"/>
      <c r="W102" s="7"/>
      <c r="X102" s="136"/>
      <c r="Y102" s="7"/>
      <c r="Z102" s="7"/>
      <c r="AA102" s="7"/>
      <c r="AB102" s="6"/>
      <c r="AC102" s="6"/>
      <c r="AD102" s="6"/>
      <c r="AE102" s="6"/>
      <c r="AF102" s="6"/>
    </row>
    <row r="103" ht="14.25" customHeight="1">
      <c r="A103" s="6"/>
      <c r="B103" s="6"/>
      <c r="C103" s="6"/>
      <c r="D103" s="6"/>
      <c r="E103" s="136"/>
      <c r="F103" s="136"/>
      <c r="G103" s="136"/>
      <c r="H103" s="136"/>
      <c r="I103" s="136"/>
      <c r="J103" s="136"/>
      <c r="K103" s="136"/>
      <c r="L103" s="137"/>
      <c r="M103" s="136"/>
      <c r="N103" s="136"/>
      <c r="O103" s="136"/>
      <c r="P103" s="7"/>
      <c r="Q103" s="6"/>
      <c r="R103" s="6"/>
      <c r="S103" s="6"/>
      <c r="T103" s="6"/>
      <c r="U103" s="6"/>
      <c r="V103" s="7"/>
      <c r="W103" s="7"/>
      <c r="X103" s="136"/>
      <c r="Y103" s="7"/>
      <c r="Z103" s="7"/>
      <c r="AA103" s="7"/>
      <c r="AB103" s="6"/>
      <c r="AC103" s="6"/>
      <c r="AD103" s="6"/>
      <c r="AE103" s="6"/>
      <c r="AF103" s="6"/>
    </row>
    <row r="104" ht="14.25" customHeight="1">
      <c r="A104" s="6"/>
      <c r="B104" s="6"/>
      <c r="C104" s="6"/>
      <c r="D104" s="6"/>
      <c r="E104" s="136"/>
      <c r="F104" s="136"/>
      <c r="G104" s="136"/>
      <c r="H104" s="136"/>
      <c r="I104" s="136"/>
      <c r="J104" s="136"/>
      <c r="K104" s="136"/>
      <c r="L104" s="137"/>
      <c r="M104" s="136"/>
      <c r="N104" s="136"/>
      <c r="O104" s="136"/>
      <c r="P104" s="7"/>
      <c r="Q104" s="6"/>
      <c r="R104" s="6"/>
      <c r="S104" s="6"/>
      <c r="T104" s="6"/>
      <c r="U104" s="6"/>
      <c r="V104" s="7"/>
      <c r="W104" s="7"/>
      <c r="X104" s="136"/>
      <c r="Y104" s="7"/>
      <c r="Z104" s="7"/>
      <c r="AA104" s="7"/>
      <c r="AB104" s="6"/>
      <c r="AC104" s="6"/>
      <c r="AD104" s="6"/>
      <c r="AE104" s="6"/>
      <c r="AF104" s="6"/>
    </row>
    <row r="105" ht="14.25" customHeight="1">
      <c r="A105" s="6"/>
      <c r="B105" s="6"/>
      <c r="C105" s="6"/>
      <c r="D105" s="6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36"/>
      <c r="P105" s="7"/>
      <c r="Q105" s="6"/>
      <c r="R105" s="6"/>
      <c r="S105" s="6"/>
      <c r="T105" s="6"/>
      <c r="U105" s="6"/>
      <c r="V105" s="7"/>
      <c r="W105" s="7"/>
      <c r="X105" s="136"/>
      <c r="Y105" s="7"/>
      <c r="Z105" s="7"/>
      <c r="AA105" s="7"/>
      <c r="AB105" s="6"/>
      <c r="AC105" s="6"/>
      <c r="AD105" s="6"/>
      <c r="AE105" s="6"/>
      <c r="AF105" s="6"/>
    </row>
    <row r="106" ht="14.25" customHeight="1">
      <c r="A106" s="6"/>
      <c r="B106" s="6"/>
      <c r="C106" s="6"/>
      <c r="D106" s="6"/>
      <c r="E106" s="136"/>
      <c r="F106" s="136"/>
      <c r="G106" s="136"/>
      <c r="H106" s="136"/>
      <c r="I106" s="136"/>
      <c r="J106" s="136"/>
      <c r="K106" s="136"/>
      <c r="L106" s="137"/>
      <c r="M106" s="136"/>
      <c r="N106" s="136"/>
      <c r="O106" s="136"/>
      <c r="P106" s="7"/>
      <c r="Q106" s="6"/>
      <c r="R106" s="6"/>
      <c r="S106" s="6"/>
      <c r="T106" s="6"/>
      <c r="U106" s="6"/>
      <c r="V106" s="7"/>
      <c r="W106" s="7"/>
      <c r="X106" s="136"/>
      <c r="Y106" s="7"/>
      <c r="Z106" s="7"/>
      <c r="AA106" s="7"/>
      <c r="AB106" s="6"/>
      <c r="AC106" s="6"/>
      <c r="AD106" s="6"/>
      <c r="AE106" s="6"/>
      <c r="AF106" s="6"/>
    </row>
    <row r="107" ht="14.25" customHeight="1">
      <c r="A107" s="6"/>
      <c r="B107" s="6"/>
      <c r="C107" s="6"/>
      <c r="D107" s="6"/>
      <c r="E107" s="136"/>
      <c r="F107" s="136"/>
      <c r="G107" s="136"/>
      <c r="H107" s="136"/>
      <c r="I107" s="136"/>
      <c r="J107" s="136"/>
      <c r="K107" s="136"/>
      <c r="L107" s="137"/>
      <c r="M107" s="136"/>
      <c r="N107" s="136"/>
      <c r="O107" s="136"/>
      <c r="P107" s="7"/>
      <c r="Q107" s="6"/>
      <c r="R107" s="6"/>
      <c r="S107" s="6"/>
      <c r="T107" s="6"/>
      <c r="U107" s="6"/>
      <c r="V107" s="7"/>
      <c r="W107" s="7"/>
      <c r="X107" s="136"/>
      <c r="Y107" s="7"/>
      <c r="Z107" s="7"/>
      <c r="AA107" s="7"/>
      <c r="AB107" s="6"/>
      <c r="AC107" s="6"/>
      <c r="AD107" s="6"/>
      <c r="AE107" s="6"/>
      <c r="AF107" s="6"/>
    </row>
    <row r="108" ht="14.25" customHeight="1">
      <c r="A108" s="6"/>
      <c r="B108" s="6"/>
      <c r="C108" s="6"/>
      <c r="D108" s="6"/>
      <c r="E108" s="136"/>
      <c r="F108" s="136"/>
      <c r="G108" s="136"/>
      <c r="H108" s="136"/>
      <c r="I108" s="136"/>
      <c r="J108" s="136"/>
      <c r="K108" s="136"/>
      <c r="L108" s="137"/>
      <c r="M108" s="136"/>
      <c r="N108" s="136"/>
      <c r="O108" s="136"/>
      <c r="P108" s="7"/>
      <c r="Q108" s="6"/>
      <c r="R108" s="6"/>
      <c r="S108" s="6"/>
      <c r="T108" s="6"/>
      <c r="U108" s="6"/>
      <c r="V108" s="7"/>
      <c r="W108" s="7"/>
      <c r="X108" s="136"/>
      <c r="Y108" s="7"/>
      <c r="Z108" s="7"/>
      <c r="AA108" s="7"/>
      <c r="AB108" s="6"/>
      <c r="AC108" s="6"/>
      <c r="AD108" s="6"/>
      <c r="AE108" s="6"/>
      <c r="AF108" s="6"/>
    </row>
    <row r="109" ht="14.25" customHeight="1">
      <c r="A109" s="6"/>
      <c r="B109" s="6"/>
      <c r="C109" s="6"/>
      <c r="D109" s="6"/>
      <c r="E109" s="136"/>
      <c r="F109" s="136"/>
      <c r="G109" s="136"/>
      <c r="H109" s="136"/>
      <c r="I109" s="136"/>
      <c r="J109" s="136"/>
      <c r="K109" s="136"/>
      <c r="L109" s="137"/>
      <c r="M109" s="136"/>
      <c r="N109" s="136"/>
      <c r="O109" s="136"/>
      <c r="P109" s="7"/>
      <c r="Q109" s="6"/>
      <c r="R109" s="6"/>
      <c r="S109" s="6"/>
      <c r="T109" s="6"/>
      <c r="U109" s="6"/>
      <c r="V109" s="7"/>
      <c r="W109" s="7"/>
      <c r="X109" s="136"/>
      <c r="Y109" s="7"/>
      <c r="Z109" s="7"/>
      <c r="AA109" s="7"/>
      <c r="AB109" s="6"/>
      <c r="AC109" s="6"/>
      <c r="AD109" s="6"/>
      <c r="AE109" s="6"/>
      <c r="AF109" s="6"/>
    </row>
    <row r="110" ht="14.25" customHeight="1">
      <c r="A110" s="6"/>
      <c r="B110" s="6"/>
      <c r="C110" s="6"/>
      <c r="D110" s="6"/>
      <c r="E110" s="136"/>
      <c r="F110" s="136"/>
      <c r="G110" s="136"/>
      <c r="H110" s="136"/>
      <c r="I110" s="136"/>
      <c r="J110" s="136"/>
      <c r="K110" s="136"/>
      <c r="L110" s="137"/>
      <c r="M110" s="136"/>
      <c r="N110" s="136"/>
      <c r="O110" s="136"/>
      <c r="P110" s="7"/>
      <c r="Q110" s="6"/>
      <c r="R110" s="6"/>
      <c r="S110" s="6"/>
      <c r="T110" s="6"/>
      <c r="U110" s="6"/>
      <c r="V110" s="7"/>
      <c r="W110" s="7"/>
      <c r="X110" s="136"/>
      <c r="Y110" s="7"/>
      <c r="Z110" s="7"/>
      <c r="AA110" s="7"/>
      <c r="AB110" s="6"/>
      <c r="AC110" s="6"/>
      <c r="AD110" s="6"/>
      <c r="AE110" s="6"/>
      <c r="AF110" s="6"/>
    </row>
    <row r="111" ht="14.25" customHeight="1">
      <c r="A111" s="6"/>
      <c r="B111" s="6"/>
      <c r="C111" s="6"/>
      <c r="D111" s="6"/>
      <c r="E111" s="136"/>
      <c r="F111" s="136"/>
      <c r="G111" s="136"/>
      <c r="H111" s="136"/>
      <c r="I111" s="136"/>
      <c r="J111" s="136"/>
      <c r="K111" s="136"/>
      <c r="L111" s="137"/>
      <c r="M111" s="136"/>
      <c r="N111" s="136"/>
      <c r="O111" s="136"/>
      <c r="P111" s="7"/>
      <c r="Q111" s="6"/>
      <c r="R111" s="6"/>
      <c r="S111" s="6"/>
      <c r="T111" s="6"/>
      <c r="U111" s="6"/>
      <c r="V111" s="7"/>
      <c r="W111" s="7"/>
      <c r="X111" s="136"/>
      <c r="Y111" s="7"/>
      <c r="Z111" s="7"/>
      <c r="AA111" s="7"/>
      <c r="AB111" s="6"/>
      <c r="AC111" s="6"/>
      <c r="AD111" s="6"/>
      <c r="AE111" s="6"/>
      <c r="AF111" s="6"/>
    </row>
    <row r="112" ht="14.25" customHeight="1">
      <c r="A112" s="6"/>
      <c r="B112" s="6"/>
      <c r="C112" s="6"/>
      <c r="D112" s="6"/>
      <c r="E112" s="136"/>
      <c r="F112" s="136"/>
      <c r="G112" s="136"/>
      <c r="H112" s="136"/>
      <c r="I112" s="136"/>
      <c r="J112" s="136"/>
      <c r="K112" s="136"/>
      <c r="L112" s="137"/>
      <c r="M112" s="136"/>
      <c r="N112" s="136"/>
      <c r="O112" s="136"/>
      <c r="P112" s="7"/>
      <c r="Q112" s="6"/>
      <c r="R112" s="6"/>
      <c r="S112" s="6"/>
      <c r="T112" s="6"/>
      <c r="U112" s="6"/>
      <c r="V112" s="7"/>
      <c r="W112" s="7"/>
      <c r="X112" s="136"/>
      <c r="Y112" s="7"/>
      <c r="Z112" s="7"/>
      <c r="AA112" s="7"/>
      <c r="AB112" s="6"/>
      <c r="AC112" s="6"/>
      <c r="AD112" s="6"/>
      <c r="AE112" s="6"/>
      <c r="AF112" s="6"/>
    </row>
    <row r="113" ht="14.25" customHeight="1">
      <c r="A113" s="6"/>
      <c r="B113" s="6"/>
      <c r="C113" s="6"/>
      <c r="D113" s="6"/>
      <c r="E113" s="136"/>
      <c r="F113" s="136"/>
      <c r="G113" s="136"/>
      <c r="H113" s="136"/>
      <c r="I113" s="136"/>
      <c r="J113" s="136"/>
      <c r="K113" s="136"/>
      <c r="L113" s="137"/>
      <c r="M113" s="136"/>
      <c r="N113" s="136"/>
      <c r="O113" s="136"/>
      <c r="P113" s="7"/>
      <c r="Q113" s="6"/>
      <c r="R113" s="6"/>
      <c r="S113" s="6"/>
      <c r="T113" s="6"/>
      <c r="U113" s="6"/>
      <c r="V113" s="7"/>
      <c r="W113" s="7"/>
      <c r="X113" s="136"/>
      <c r="Y113" s="7"/>
      <c r="Z113" s="7"/>
      <c r="AA113" s="7"/>
      <c r="AB113" s="6"/>
      <c r="AC113" s="6"/>
      <c r="AD113" s="6"/>
      <c r="AE113" s="6"/>
      <c r="AF113" s="6"/>
    </row>
    <row r="114" ht="14.25" customHeight="1">
      <c r="A114" s="6"/>
      <c r="B114" s="6"/>
      <c r="C114" s="6"/>
      <c r="D114" s="6"/>
      <c r="E114" s="136"/>
      <c r="F114" s="136"/>
      <c r="G114" s="136"/>
      <c r="H114" s="136"/>
      <c r="I114" s="136"/>
      <c r="J114" s="136"/>
      <c r="K114" s="136"/>
      <c r="L114" s="137"/>
      <c r="M114" s="136"/>
      <c r="N114" s="136"/>
      <c r="O114" s="136"/>
      <c r="P114" s="7"/>
      <c r="Q114" s="6"/>
      <c r="R114" s="6"/>
      <c r="S114" s="6"/>
      <c r="T114" s="6"/>
      <c r="U114" s="6"/>
      <c r="V114" s="7"/>
      <c r="W114" s="7"/>
      <c r="X114" s="136"/>
      <c r="Y114" s="7"/>
      <c r="Z114" s="7"/>
      <c r="AA114" s="7"/>
      <c r="AB114" s="6"/>
      <c r="AC114" s="6"/>
      <c r="AD114" s="6"/>
      <c r="AE114" s="6"/>
      <c r="AF114" s="6"/>
    </row>
    <row r="115" ht="14.25" customHeight="1">
      <c r="A115" s="6"/>
      <c r="B115" s="6"/>
      <c r="C115" s="6"/>
      <c r="D115" s="6"/>
      <c r="E115" s="136"/>
      <c r="F115" s="136"/>
      <c r="G115" s="136"/>
      <c r="H115" s="136"/>
      <c r="I115" s="136"/>
      <c r="J115" s="136"/>
      <c r="K115" s="136"/>
      <c r="L115" s="137"/>
      <c r="M115" s="136"/>
      <c r="N115" s="136"/>
      <c r="O115" s="136"/>
      <c r="P115" s="7"/>
      <c r="Q115" s="6"/>
      <c r="R115" s="6"/>
      <c r="S115" s="6"/>
      <c r="T115" s="6"/>
      <c r="U115" s="6"/>
      <c r="V115" s="7"/>
      <c r="W115" s="7"/>
      <c r="X115" s="136"/>
      <c r="Y115" s="7"/>
      <c r="Z115" s="7"/>
      <c r="AA115" s="7"/>
      <c r="AB115" s="6"/>
      <c r="AC115" s="6"/>
      <c r="AD115" s="6"/>
      <c r="AE115" s="6"/>
      <c r="AF115" s="6"/>
    </row>
    <row r="116" ht="14.25" customHeight="1">
      <c r="A116" s="6"/>
      <c r="B116" s="6"/>
      <c r="C116" s="6"/>
      <c r="D116" s="6"/>
      <c r="E116" s="136"/>
      <c r="F116" s="136"/>
      <c r="G116" s="136"/>
      <c r="H116" s="136"/>
      <c r="I116" s="136"/>
      <c r="J116" s="136"/>
      <c r="K116" s="136"/>
      <c r="L116" s="137"/>
      <c r="M116" s="136"/>
      <c r="N116" s="136"/>
      <c r="O116" s="136"/>
      <c r="P116" s="7"/>
      <c r="Q116" s="6"/>
      <c r="R116" s="6"/>
      <c r="S116" s="6"/>
      <c r="T116" s="6"/>
      <c r="U116" s="6"/>
      <c r="V116" s="7"/>
      <c r="W116" s="7"/>
      <c r="X116" s="136"/>
      <c r="Y116" s="7"/>
      <c r="Z116" s="7"/>
      <c r="AA116" s="7"/>
      <c r="AB116" s="6"/>
      <c r="AC116" s="6"/>
      <c r="AD116" s="6"/>
      <c r="AE116" s="6"/>
      <c r="AF116" s="6"/>
    </row>
    <row r="117" ht="14.25" customHeight="1">
      <c r="A117" s="6"/>
      <c r="B117" s="6"/>
      <c r="C117" s="6"/>
      <c r="D117" s="6"/>
      <c r="E117" s="136"/>
      <c r="F117" s="136"/>
      <c r="G117" s="136"/>
      <c r="H117" s="136"/>
      <c r="I117" s="136"/>
      <c r="J117" s="136"/>
      <c r="K117" s="136"/>
      <c r="L117" s="137"/>
      <c r="M117" s="136"/>
      <c r="N117" s="136"/>
      <c r="O117" s="136"/>
      <c r="P117" s="7"/>
      <c r="Q117" s="6"/>
      <c r="R117" s="6"/>
      <c r="S117" s="6"/>
      <c r="T117" s="6"/>
      <c r="U117" s="6"/>
      <c r="V117" s="7"/>
      <c r="W117" s="7"/>
      <c r="X117" s="136"/>
      <c r="Y117" s="7"/>
      <c r="Z117" s="7"/>
      <c r="AA117" s="7"/>
      <c r="AB117" s="6"/>
      <c r="AC117" s="6"/>
      <c r="AD117" s="6"/>
      <c r="AE117" s="6"/>
      <c r="AF117" s="6"/>
    </row>
    <row r="118" ht="14.25" customHeight="1">
      <c r="A118" s="6"/>
      <c r="B118" s="6"/>
      <c r="C118" s="6"/>
      <c r="D118" s="6"/>
      <c r="E118" s="136"/>
      <c r="F118" s="136"/>
      <c r="G118" s="136"/>
      <c r="H118" s="136"/>
      <c r="I118" s="136"/>
      <c r="J118" s="136"/>
      <c r="K118" s="136"/>
      <c r="L118" s="137"/>
      <c r="M118" s="136"/>
      <c r="N118" s="136"/>
      <c r="O118" s="136"/>
      <c r="P118" s="7"/>
      <c r="Q118" s="6"/>
      <c r="R118" s="6"/>
      <c r="S118" s="6"/>
      <c r="T118" s="6"/>
      <c r="U118" s="6"/>
      <c r="V118" s="7"/>
      <c r="W118" s="7"/>
      <c r="X118" s="136"/>
      <c r="Y118" s="7"/>
      <c r="Z118" s="7"/>
      <c r="AA118" s="7"/>
      <c r="AB118" s="6"/>
      <c r="AC118" s="6"/>
      <c r="AD118" s="6"/>
      <c r="AE118" s="6"/>
      <c r="AF118" s="6"/>
    </row>
    <row r="119" ht="14.25" customHeight="1">
      <c r="A119" s="6"/>
      <c r="B119" s="6"/>
      <c r="C119" s="6"/>
      <c r="D119" s="6"/>
      <c r="E119" s="136"/>
      <c r="F119" s="136"/>
      <c r="G119" s="136"/>
      <c r="H119" s="136"/>
      <c r="I119" s="136"/>
      <c r="J119" s="136"/>
      <c r="K119" s="136"/>
      <c r="L119" s="137"/>
      <c r="M119" s="136"/>
      <c r="N119" s="136"/>
      <c r="O119" s="136"/>
      <c r="P119" s="7"/>
      <c r="Q119" s="6"/>
      <c r="R119" s="6"/>
      <c r="S119" s="6"/>
      <c r="T119" s="6"/>
      <c r="U119" s="6"/>
      <c r="V119" s="7"/>
      <c r="W119" s="7"/>
      <c r="X119" s="136"/>
      <c r="Y119" s="7"/>
      <c r="Z119" s="7"/>
      <c r="AA119" s="7"/>
      <c r="AB119" s="6"/>
      <c r="AC119" s="6"/>
      <c r="AD119" s="6"/>
      <c r="AE119" s="6"/>
      <c r="AF119" s="6"/>
    </row>
    <row r="120" ht="14.25" customHeight="1">
      <c r="A120" s="6"/>
      <c r="B120" s="6"/>
      <c r="C120" s="6"/>
      <c r="D120" s="6"/>
      <c r="E120" s="136"/>
      <c r="F120" s="136"/>
      <c r="G120" s="136"/>
      <c r="H120" s="136"/>
      <c r="I120" s="136"/>
      <c r="J120" s="136"/>
      <c r="K120" s="136"/>
      <c r="L120" s="137"/>
      <c r="M120" s="136"/>
      <c r="N120" s="136"/>
      <c r="O120" s="136"/>
      <c r="P120" s="7"/>
      <c r="Q120" s="6"/>
      <c r="R120" s="6"/>
      <c r="S120" s="6"/>
      <c r="T120" s="6"/>
      <c r="U120" s="6"/>
      <c r="V120" s="7"/>
      <c r="W120" s="7"/>
      <c r="X120" s="136"/>
      <c r="Y120" s="7"/>
      <c r="Z120" s="7"/>
      <c r="AA120" s="7"/>
      <c r="AB120" s="6"/>
      <c r="AC120" s="6"/>
      <c r="AD120" s="6"/>
      <c r="AE120" s="6"/>
      <c r="AF120" s="6"/>
    </row>
    <row r="121" ht="14.25" customHeight="1">
      <c r="A121" s="6"/>
      <c r="B121" s="6"/>
      <c r="C121" s="6"/>
      <c r="D121" s="6"/>
      <c r="E121" s="136"/>
      <c r="F121" s="136"/>
      <c r="G121" s="136"/>
      <c r="H121" s="136"/>
      <c r="I121" s="136"/>
      <c r="J121" s="136"/>
      <c r="K121" s="136"/>
      <c r="L121" s="137"/>
      <c r="M121" s="136"/>
      <c r="N121" s="136"/>
      <c r="O121" s="136"/>
      <c r="P121" s="7"/>
      <c r="Q121" s="6"/>
      <c r="R121" s="6"/>
      <c r="S121" s="6"/>
      <c r="T121" s="6"/>
      <c r="U121" s="6"/>
      <c r="V121" s="7"/>
      <c r="W121" s="7"/>
      <c r="X121" s="136"/>
      <c r="Y121" s="7"/>
      <c r="Z121" s="7"/>
      <c r="AA121" s="7"/>
      <c r="AB121" s="6"/>
      <c r="AC121" s="6"/>
      <c r="AD121" s="6"/>
      <c r="AE121" s="6"/>
      <c r="AF121" s="6"/>
    </row>
    <row r="122" ht="14.25" customHeight="1">
      <c r="A122" s="6"/>
      <c r="B122" s="6"/>
      <c r="C122" s="6"/>
      <c r="D122" s="6"/>
      <c r="E122" s="136"/>
      <c r="F122" s="136"/>
      <c r="G122" s="136"/>
      <c r="H122" s="136"/>
      <c r="I122" s="136"/>
      <c r="J122" s="136"/>
      <c r="K122" s="136"/>
      <c r="L122" s="137"/>
      <c r="M122" s="136"/>
      <c r="N122" s="136"/>
      <c r="O122" s="136"/>
      <c r="P122" s="7"/>
      <c r="Q122" s="6"/>
      <c r="R122" s="6"/>
      <c r="S122" s="6"/>
      <c r="T122" s="6"/>
      <c r="U122" s="6"/>
      <c r="V122" s="7"/>
      <c r="W122" s="7"/>
      <c r="X122" s="136"/>
      <c r="Y122" s="7"/>
      <c r="Z122" s="7"/>
      <c r="AA122" s="7"/>
      <c r="AB122" s="6"/>
      <c r="AC122" s="6"/>
      <c r="AD122" s="6"/>
      <c r="AE122" s="6"/>
      <c r="AF122" s="6"/>
    </row>
    <row r="123" ht="14.25" customHeight="1">
      <c r="A123" s="6"/>
      <c r="B123" s="6"/>
      <c r="C123" s="6"/>
      <c r="D123" s="6"/>
      <c r="E123" s="136"/>
      <c r="F123" s="136"/>
      <c r="G123" s="136"/>
      <c r="H123" s="136"/>
      <c r="I123" s="136"/>
      <c r="J123" s="136"/>
      <c r="K123" s="136"/>
      <c r="L123" s="137"/>
      <c r="M123" s="136"/>
      <c r="N123" s="136"/>
      <c r="O123" s="136"/>
      <c r="P123" s="7"/>
      <c r="Q123" s="6"/>
      <c r="R123" s="6"/>
      <c r="S123" s="6"/>
      <c r="T123" s="6"/>
      <c r="U123" s="6"/>
      <c r="V123" s="7"/>
      <c r="W123" s="7"/>
      <c r="X123" s="136"/>
      <c r="Y123" s="7"/>
      <c r="Z123" s="7"/>
      <c r="AA123" s="7"/>
      <c r="AB123" s="6"/>
      <c r="AC123" s="6"/>
      <c r="AD123" s="6"/>
      <c r="AE123" s="6"/>
      <c r="AF123" s="6"/>
    </row>
    <row r="124" ht="14.25" customHeight="1">
      <c r="A124" s="6"/>
      <c r="B124" s="6"/>
      <c r="C124" s="6"/>
      <c r="D124" s="6"/>
      <c r="E124" s="136"/>
      <c r="F124" s="136"/>
      <c r="G124" s="136"/>
      <c r="H124" s="136"/>
      <c r="I124" s="136"/>
      <c r="J124" s="136"/>
      <c r="K124" s="136"/>
      <c r="L124" s="137"/>
      <c r="M124" s="136"/>
      <c r="N124" s="136"/>
      <c r="O124" s="136"/>
      <c r="P124" s="7"/>
      <c r="Q124" s="6"/>
      <c r="R124" s="6"/>
      <c r="S124" s="6"/>
      <c r="T124" s="6"/>
      <c r="U124" s="6"/>
      <c r="V124" s="7"/>
      <c r="W124" s="7"/>
      <c r="X124" s="136"/>
      <c r="Y124" s="7"/>
      <c r="Z124" s="7"/>
      <c r="AA124" s="7"/>
      <c r="AB124" s="6"/>
      <c r="AC124" s="6"/>
      <c r="AD124" s="6"/>
      <c r="AE124" s="6"/>
      <c r="AF124" s="6"/>
    </row>
    <row r="125" ht="14.25" customHeight="1">
      <c r="A125" s="6"/>
      <c r="B125" s="6"/>
      <c r="C125" s="6"/>
      <c r="D125" s="6"/>
      <c r="E125" s="136"/>
      <c r="F125" s="136"/>
      <c r="G125" s="136"/>
      <c r="H125" s="136"/>
      <c r="I125" s="136"/>
      <c r="J125" s="136"/>
      <c r="K125" s="136"/>
      <c r="L125" s="137"/>
      <c r="M125" s="136"/>
      <c r="N125" s="136"/>
      <c r="O125" s="136"/>
      <c r="P125" s="7"/>
      <c r="Q125" s="6"/>
      <c r="R125" s="6"/>
      <c r="S125" s="6"/>
      <c r="T125" s="6"/>
      <c r="U125" s="6"/>
      <c r="V125" s="7"/>
      <c r="W125" s="7"/>
      <c r="X125" s="136"/>
      <c r="Y125" s="7"/>
      <c r="Z125" s="7"/>
      <c r="AA125" s="7"/>
      <c r="AB125" s="6"/>
      <c r="AC125" s="6"/>
      <c r="AD125" s="6"/>
      <c r="AE125" s="6"/>
      <c r="AF125" s="6"/>
    </row>
    <row r="126" ht="14.25" customHeight="1">
      <c r="A126" s="6"/>
      <c r="B126" s="6"/>
      <c r="C126" s="6"/>
      <c r="D126" s="6"/>
      <c r="E126" s="136"/>
      <c r="F126" s="136"/>
      <c r="G126" s="136"/>
      <c r="H126" s="136"/>
      <c r="I126" s="136"/>
      <c r="J126" s="136"/>
      <c r="K126" s="136"/>
      <c r="L126" s="137"/>
      <c r="M126" s="136"/>
      <c r="N126" s="136"/>
      <c r="O126" s="136"/>
      <c r="P126" s="7"/>
      <c r="Q126" s="6"/>
      <c r="R126" s="6"/>
      <c r="S126" s="6"/>
      <c r="T126" s="6"/>
      <c r="U126" s="6"/>
      <c r="V126" s="7"/>
      <c r="W126" s="7"/>
      <c r="X126" s="136"/>
      <c r="Y126" s="7"/>
      <c r="Z126" s="7"/>
      <c r="AA126" s="7"/>
      <c r="AB126" s="6"/>
      <c r="AC126" s="6"/>
      <c r="AD126" s="6"/>
      <c r="AE126" s="6"/>
      <c r="AF126" s="6"/>
    </row>
    <row r="127" ht="14.25" customHeight="1">
      <c r="A127" s="6"/>
      <c r="B127" s="6"/>
      <c r="C127" s="6"/>
      <c r="D127" s="6"/>
      <c r="E127" s="136"/>
      <c r="F127" s="136"/>
      <c r="G127" s="136"/>
      <c r="H127" s="136"/>
      <c r="I127" s="136"/>
      <c r="J127" s="136"/>
      <c r="K127" s="136"/>
      <c r="L127" s="137"/>
      <c r="M127" s="136"/>
      <c r="N127" s="136"/>
      <c r="O127" s="136"/>
      <c r="P127" s="7"/>
      <c r="Q127" s="6"/>
      <c r="R127" s="6"/>
      <c r="S127" s="6"/>
      <c r="T127" s="6"/>
      <c r="U127" s="6"/>
      <c r="V127" s="7"/>
      <c r="W127" s="7"/>
      <c r="X127" s="136"/>
      <c r="Y127" s="7"/>
      <c r="Z127" s="7"/>
      <c r="AA127" s="7"/>
      <c r="AB127" s="6"/>
      <c r="AC127" s="6"/>
      <c r="AD127" s="6"/>
      <c r="AE127" s="6"/>
      <c r="AF127" s="6"/>
    </row>
    <row r="128" ht="14.25" customHeight="1">
      <c r="A128" s="6"/>
      <c r="B128" s="6"/>
      <c r="C128" s="6"/>
      <c r="D128" s="6"/>
      <c r="E128" s="136"/>
      <c r="F128" s="136"/>
      <c r="G128" s="136"/>
      <c r="H128" s="136"/>
      <c r="I128" s="136"/>
      <c r="J128" s="136"/>
      <c r="K128" s="136"/>
      <c r="L128" s="137"/>
      <c r="M128" s="136"/>
      <c r="N128" s="136"/>
      <c r="O128" s="136"/>
      <c r="P128" s="7"/>
      <c r="Q128" s="6"/>
      <c r="R128" s="6"/>
      <c r="S128" s="6"/>
      <c r="T128" s="6"/>
      <c r="U128" s="6"/>
      <c r="V128" s="7"/>
      <c r="W128" s="7"/>
      <c r="X128" s="136"/>
      <c r="Y128" s="7"/>
      <c r="Z128" s="7"/>
      <c r="AA128" s="7"/>
      <c r="AB128" s="6"/>
      <c r="AC128" s="6"/>
      <c r="AD128" s="6"/>
      <c r="AE128" s="6"/>
      <c r="AF128" s="6"/>
    </row>
    <row r="129" ht="14.25" customHeight="1">
      <c r="A129" s="6"/>
      <c r="B129" s="6"/>
      <c r="C129" s="6"/>
      <c r="D129" s="6"/>
      <c r="E129" s="136"/>
      <c r="F129" s="136"/>
      <c r="G129" s="136"/>
      <c r="H129" s="136"/>
      <c r="I129" s="136"/>
      <c r="J129" s="136"/>
      <c r="K129" s="136"/>
      <c r="L129" s="137"/>
      <c r="M129" s="136"/>
      <c r="N129" s="136"/>
      <c r="O129" s="136"/>
      <c r="P129" s="7"/>
      <c r="Q129" s="6"/>
      <c r="R129" s="6"/>
      <c r="S129" s="6"/>
      <c r="T129" s="6"/>
      <c r="U129" s="6"/>
      <c r="V129" s="7"/>
      <c r="W129" s="7"/>
      <c r="X129" s="136"/>
      <c r="Y129" s="7"/>
      <c r="Z129" s="7"/>
      <c r="AA129" s="7"/>
      <c r="AB129" s="6"/>
      <c r="AC129" s="6"/>
      <c r="AD129" s="6"/>
      <c r="AE129" s="6"/>
      <c r="AF129" s="6"/>
    </row>
    <row r="130" ht="14.25" customHeight="1">
      <c r="A130" s="6"/>
      <c r="B130" s="6"/>
      <c r="C130" s="6"/>
      <c r="D130" s="6"/>
      <c r="E130" s="136"/>
      <c r="F130" s="136"/>
      <c r="G130" s="136"/>
      <c r="H130" s="136"/>
      <c r="I130" s="136"/>
      <c r="J130" s="136"/>
      <c r="K130" s="136"/>
      <c r="L130" s="137"/>
      <c r="M130" s="136"/>
      <c r="N130" s="136"/>
      <c r="O130" s="136"/>
      <c r="P130" s="7"/>
      <c r="Q130" s="6"/>
      <c r="R130" s="6"/>
      <c r="S130" s="6"/>
      <c r="T130" s="6"/>
      <c r="U130" s="6"/>
      <c r="V130" s="7"/>
      <c r="W130" s="7"/>
      <c r="X130" s="136"/>
      <c r="Y130" s="7"/>
      <c r="Z130" s="7"/>
      <c r="AA130" s="7"/>
      <c r="AB130" s="6"/>
      <c r="AC130" s="6"/>
      <c r="AD130" s="6"/>
      <c r="AE130" s="6"/>
      <c r="AF130" s="6"/>
    </row>
    <row r="131" ht="14.25" customHeight="1">
      <c r="A131" s="6"/>
      <c r="B131" s="6"/>
      <c r="C131" s="6"/>
      <c r="D131" s="6"/>
      <c r="E131" s="136"/>
      <c r="F131" s="136"/>
      <c r="G131" s="136"/>
      <c r="H131" s="136"/>
      <c r="I131" s="136"/>
      <c r="J131" s="136"/>
      <c r="K131" s="136"/>
      <c r="L131" s="137"/>
      <c r="M131" s="136"/>
      <c r="N131" s="136"/>
      <c r="O131" s="136"/>
      <c r="P131" s="7"/>
      <c r="Q131" s="6"/>
      <c r="R131" s="6"/>
      <c r="S131" s="6"/>
      <c r="T131" s="6"/>
      <c r="U131" s="6"/>
      <c r="V131" s="7"/>
      <c r="W131" s="7"/>
      <c r="X131" s="136"/>
      <c r="Y131" s="7"/>
      <c r="Z131" s="7"/>
      <c r="AA131" s="7"/>
      <c r="AB131" s="6"/>
      <c r="AC131" s="6"/>
      <c r="AD131" s="6"/>
      <c r="AE131" s="6"/>
      <c r="AF131" s="6"/>
    </row>
    <row r="132" ht="14.25" customHeight="1">
      <c r="A132" s="6"/>
      <c r="B132" s="6"/>
      <c r="C132" s="6"/>
      <c r="D132" s="6"/>
      <c r="E132" s="136"/>
      <c r="F132" s="136"/>
      <c r="G132" s="136"/>
      <c r="H132" s="136"/>
      <c r="I132" s="136"/>
      <c r="J132" s="136"/>
      <c r="K132" s="136"/>
      <c r="L132" s="137"/>
      <c r="M132" s="136"/>
      <c r="N132" s="136"/>
      <c r="O132" s="136"/>
      <c r="P132" s="7"/>
      <c r="Q132" s="6"/>
      <c r="R132" s="6"/>
      <c r="S132" s="6"/>
      <c r="T132" s="6"/>
      <c r="U132" s="6"/>
      <c r="V132" s="7"/>
      <c r="W132" s="7"/>
      <c r="X132" s="136"/>
      <c r="Y132" s="7"/>
      <c r="Z132" s="7"/>
      <c r="AA132" s="7"/>
      <c r="AB132" s="6"/>
      <c r="AC132" s="6"/>
      <c r="AD132" s="6"/>
      <c r="AE132" s="6"/>
      <c r="AF132" s="6"/>
    </row>
    <row r="133" ht="14.25" customHeight="1">
      <c r="A133" s="6"/>
      <c r="B133" s="6"/>
      <c r="C133" s="6"/>
      <c r="D133" s="6"/>
      <c r="E133" s="136"/>
      <c r="F133" s="136"/>
      <c r="G133" s="136"/>
      <c r="H133" s="136"/>
      <c r="I133" s="136"/>
      <c r="J133" s="136"/>
      <c r="K133" s="136"/>
      <c r="L133" s="137"/>
      <c r="M133" s="136"/>
      <c r="N133" s="136"/>
      <c r="O133" s="136"/>
      <c r="P133" s="7"/>
      <c r="Q133" s="6"/>
      <c r="R133" s="6"/>
      <c r="S133" s="6"/>
      <c r="T133" s="6"/>
      <c r="U133" s="6"/>
      <c r="V133" s="7"/>
      <c r="W133" s="7"/>
      <c r="X133" s="136"/>
      <c r="Y133" s="7"/>
      <c r="Z133" s="7"/>
      <c r="AA133" s="7"/>
      <c r="AB133" s="6"/>
      <c r="AC133" s="6"/>
      <c r="AD133" s="6"/>
      <c r="AE133" s="6"/>
      <c r="AF133" s="6"/>
    </row>
    <row r="134" ht="14.25" customHeight="1">
      <c r="A134" s="6"/>
      <c r="B134" s="6"/>
      <c r="C134" s="6"/>
      <c r="D134" s="6"/>
      <c r="E134" s="136"/>
      <c r="F134" s="136"/>
      <c r="G134" s="136"/>
      <c r="H134" s="136"/>
      <c r="I134" s="136"/>
      <c r="J134" s="136"/>
      <c r="K134" s="136"/>
      <c r="L134" s="137"/>
      <c r="M134" s="136"/>
      <c r="N134" s="136"/>
      <c r="O134" s="136"/>
      <c r="P134" s="7"/>
      <c r="Q134" s="6"/>
      <c r="R134" s="6"/>
      <c r="S134" s="6"/>
      <c r="T134" s="6"/>
      <c r="U134" s="6"/>
      <c r="V134" s="7"/>
      <c r="W134" s="7"/>
      <c r="X134" s="136"/>
      <c r="Y134" s="7"/>
      <c r="Z134" s="7"/>
      <c r="AA134" s="7"/>
      <c r="AB134" s="6"/>
      <c r="AC134" s="6"/>
      <c r="AD134" s="6"/>
      <c r="AE134" s="6"/>
      <c r="AF134" s="6"/>
    </row>
    <row r="135" ht="14.25" customHeight="1">
      <c r="A135" s="6"/>
      <c r="B135" s="6"/>
      <c r="C135" s="6"/>
      <c r="D135" s="6"/>
      <c r="E135" s="136"/>
      <c r="F135" s="136"/>
      <c r="G135" s="136"/>
      <c r="H135" s="136"/>
      <c r="I135" s="136"/>
      <c r="J135" s="136"/>
      <c r="K135" s="136"/>
      <c r="L135" s="137"/>
      <c r="M135" s="136"/>
      <c r="N135" s="136"/>
      <c r="O135" s="136"/>
      <c r="P135" s="7"/>
      <c r="Q135" s="6"/>
      <c r="R135" s="6"/>
      <c r="S135" s="6"/>
      <c r="T135" s="6"/>
      <c r="U135" s="6"/>
      <c r="V135" s="7"/>
      <c r="W135" s="7"/>
      <c r="X135" s="136"/>
      <c r="Y135" s="7"/>
      <c r="Z135" s="7"/>
      <c r="AA135" s="7"/>
      <c r="AB135" s="6"/>
      <c r="AC135" s="6"/>
      <c r="AD135" s="6"/>
      <c r="AE135" s="6"/>
      <c r="AF135" s="6"/>
    </row>
    <row r="136" ht="14.25" customHeight="1">
      <c r="A136" s="6"/>
      <c r="B136" s="6"/>
      <c r="C136" s="6"/>
      <c r="D136" s="6"/>
      <c r="E136" s="136"/>
      <c r="F136" s="136"/>
      <c r="G136" s="136"/>
      <c r="H136" s="136"/>
      <c r="I136" s="136"/>
      <c r="J136" s="136"/>
      <c r="K136" s="136"/>
      <c r="L136" s="137"/>
      <c r="M136" s="136"/>
      <c r="N136" s="136"/>
      <c r="O136" s="136"/>
      <c r="P136" s="7"/>
      <c r="Q136" s="6"/>
      <c r="R136" s="6"/>
      <c r="S136" s="6"/>
      <c r="T136" s="6"/>
      <c r="U136" s="6"/>
      <c r="V136" s="7"/>
      <c r="W136" s="7"/>
      <c r="X136" s="136"/>
      <c r="Y136" s="7"/>
      <c r="Z136" s="7"/>
      <c r="AA136" s="7"/>
      <c r="AB136" s="6"/>
      <c r="AC136" s="6"/>
      <c r="AD136" s="6"/>
      <c r="AE136" s="6"/>
      <c r="AF136" s="6"/>
    </row>
    <row r="137" ht="14.25" customHeight="1">
      <c r="A137" s="6"/>
      <c r="B137" s="6"/>
      <c r="C137" s="6"/>
      <c r="D137" s="6"/>
      <c r="E137" s="136"/>
      <c r="F137" s="136"/>
      <c r="G137" s="136"/>
      <c r="H137" s="136"/>
      <c r="I137" s="136"/>
      <c r="J137" s="136"/>
      <c r="K137" s="136"/>
      <c r="L137" s="137"/>
      <c r="M137" s="136"/>
      <c r="N137" s="136"/>
      <c r="O137" s="136"/>
      <c r="P137" s="7"/>
      <c r="Q137" s="6"/>
      <c r="R137" s="6"/>
      <c r="S137" s="6"/>
      <c r="T137" s="6"/>
      <c r="U137" s="6"/>
      <c r="V137" s="7"/>
      <c r="W137" s="7"/>
      <c r="X137" s="136"/>
      <c r="Y137" s="7"/>
      <c r="Z137" s="7"/>
      <c r="AA137" s="7"/>
      <c r="AB137" s="6"/>
      <c r="AC137" s="6"/>
      <c r="AD137" s="6"/>
      <c r="AE137" s="6"/>
      <c r="AF137" s="6"/>
    </row>
    <row r="138" ht="14.25" customHeight="1">
      <c r="A138" s="6"/>
      <c r="B138" s="6"/>
      <c r="C138" s="6"/>
      <c r="D138" s="6"/>
      <c r="E138" s="136"/>
      <c r="F138" s="136"/>
      <c r="G138" s="136"/>
      <c r="H138" s="136"/>
      <c r="I138" s="136"/>
      <c r="J138" s="136"/>
      <c r="K138" s="136"/>
      <c r="L138" s="137"/>
      <c r="M138" s="136"/>
      <c r="N138" s="136"/>
      <c r="O138" s="136"/>
      <c r="P138" s="7"/>
      <c r="Q138" s="6"/>
      <c r="R138" s="6"/>
      <c r="S138" s="6"/>
      <c r="T138" s="6"/>
      <c r="U138" s="6"/>
      <c r="V138" s="7"/>
      <c r="W138" s="7"/>
      <c r="X138" s="136"/>
      <c r="Y138" s="7"/>
      <c r="Z138" s="7"/>
      <c r="AA138" s="7"/>
      <c r="AB138" s="6"/>
      <c r="AC138" s="6"/>
      <c r="AD138" s="6"/>
      <c r="AE138" s="6"/>
      <c r="AF138" s="6"/>
    </row>
    <row r="139" ht="14.25" customHeight="1">
      <c r="A139" s="6"/>
      <c r="B139" s="6"/>
      <c r="C139" s="6"/>
      <c r="D139" s="6"/>
      <c r="E139" s="136"/>
      <c r="F139" s="136"/>
      <c r="G139" s="136"/>
      <c r="H139" s="136"/>
      <c r="I139" s="136"/>
      <c r="J139" s="136"/>
      <c r="K139" s="136"/>
      <c r="L139" s="137"/>
      <c r="M139" s="136"/>
      <c r="N139" s="136"/>
      <c r="O139" s="136"/>
      <c r="P139" s="7"/>
      <c r="Q139" s="6"/>
      <c r="R139" s="6"/>
      <c r="S139" s="6"/>
      <c r="T139" s="6"/>
      <c r="U139" s="6"/>
      <c r="V139" s="7"/>
      <c r="W139" s="7"/>
      <c r="X139" s="136"/>
      <c r="Y139" s="7"/>
      <c r="Z139" s="7"/>
      <c r="AA139" s="7"/>
      <c r="AB139" s="6"/>
      <c r="AC139" s="6"/>
      <c r="AD139" s="6"/>
      <c r="AE139" s="6"/>
      <c r="AF139" s="6"/>
    </row>
    <row r="140" ht="14.25" customHeight="1">
      <c r="A140" s="6"/>
      <c r="B140" s="6"/>
      <c r="C140" s="6"/>
      <c r="D140" s="6"/>
      <c r="E140" s="136"/>
      <c r="F140" s="136"/>
      <c r="G140" s="136"/>
      <c r="H140" s="136"/>
      <c r="I140" s="136"/>
      <c r="J140" s="136"/>
      <c r="K140" s="136"/>
      <c r="L140" s="137"/>
      <c r="M140" s="136"/>
      <c r="N140" s="136"/>
      <c r="O140" s="136"/>
      <c r="P140" s="7"/>
      <c r="Q140" s="6"/>
      <c r="R140" s="6"/>
      <c r="S140" s="6"/>
      <c r="T140" s="6"/>
      <c r="U140" s="6"/>
      <c r="V140" s="7"/>
      <c r="W140" s="7"/>
      <c r="X140" s="136"/>
      <c r="Y140" s="7"/>
      <c r="Z140" s="7"/>
      <c r="AA140" s="7"/>
      <c r="AB140" s="6"/>
      <c r="AC140" s="6"/>
      <c r="AD140" s="6"/>
      <c r="AE140" s="6"/>
      <c r="AF140" s="6"/>
    </row>
    <row r="141" ht="14.25" customHeight="1">
      <c r="A141" s="6"/>
      <c r="B141" s="6"/>
      <c r="C141" s="6"/>
      <c r="D141" s="6"/>
      <c r="E141" s="136"/>
      <c r="F141" s="136"/>
      <c r="G141" s="136"/>
      <c r="H141" s="136"/>
      <c r="I141" s="136"/>
      <c r="J141" s="136"/>
      <c r="K141" s="136"/>
      <c r="L141" s="137"/>
      <c r="M141" s="136"/>
      <c r="N141" s="136"/>
      <c r="O141" s="136"/>
      <c r="P141" s="7"/>
      <c r="Q141" s="6"/>
      <c r="R141" s="6"/>
      <c r="S141" s="6"/>
      <c r="T141" s="6"/>
      <c r="U141" s="6"/>
      <c r="V141" s="7"/>
      <c r="W141" s="7"/>
      <c r="X141" s="136"/>
      <c r="Y141" s="7"/>
      <c r="Z141" s="7"/>
      <c r="AA141" s="7"/>
      <c r="AB141" s="6"/>
      <c r="AC141" s="6"/>
      <c r="AD141" s="6"/>
      <c r="AE141" s="6"/>
      <c r="AF141" s="6"/>
    </row>
    <row r="142" ht="14.25" customHeight="1">
      <c r="A142" s="6"/>
      <c r="B142" s="6"/>
      <c r="C142" s="6"/>
      <c r="D142" s="6"/>
      <c r="E142" s="136"/>
      <c r="F142" s="136"/>
      <c r="G142" s="136"/>
      <c r="H142" s="136"/>
      <c r="I142" s="136"/>
      <c r="J142" s="136"/>
      <c r="K142" s="136"/>
      <c r="L142" s="137"/>
      <c r="M142" s="136"/>
      <c r="N142" s="136"/>
      <c r="O142" s="136"/>
      <c r="P142" s="7"/>
      <c r="Q142" s="6"/>
      <c r="R142" s="6"/>
      <c r="S142" s="6"/>
      <c r="T142" s="6"/>
      <c r="U142" s="6"/>
      <c r="V142" s="7"/>
      <c r="W142" s="7"/>
      <c r="X142" s="136"/>
      <c r="Y142" s="7"/>
      <c r="Z142" s="7"/>
      <c r="AA142" s="7"/>
      <c r="AB142" s="6"/>
      <c r="AC142" s="6"/>
      <c r="AD142" s="6"/>
      <c r="AE142" s="6"/>
      <c r="AF142" s="6"/>
    </row>
    <row r="143" ht="14.25" customHeight="1">
      <c r="A143" s="6"/>
      <c r="B143" s="6"/>
      <c r="C143" s="6"/>
      <c r="D143" s="6"/>
      <c r="E143" s="136"/>
      <c r="F143" s="136"/>
      <c r="G143" s="136"/>
      <c r="H143" s="136"/>
      <c r="I143" s="136"/>
      <c r="J143" s="136"/>
      <c r="K143" s="136"/>
      <c r="L143" s="137"/>
      <c r="M143" s="136"/>
      <c r="N143" s="136"/>
      <c r="O143" s="136"/>
      <c r="P143" s="7"/>
      <c r="Q143" s="6"/>
      <c r="R143" s="6"/>
      <c r="S143" s="6"/>
      <c r="T143" s="6"/>
      <c r="U143" s="6"/>
      <c r="V143" s="7"/>
      <c r="W143" s="7"/>
      <c r="X143" s="136"/>
      <c r="Y143" s="7"/>
      <c r="Z143" s="7"/>
      <c r="AA143" s="7"/>
      <c r="AB143" s="6"/>
      <c r="AC143" s="6"/>
      <c r="AD143" s="6"/>
      <c r="AE143" s="6"/>
      <c r="AF143" s="6"/>
    </row>
    <row r="144" ht="14.25" customHeight="1">
      <c r="A144" s="6"/>
      <c r="B144" s="6"/>
      <c r="C144" s="6"/>
      <c r="D144" s="6"/>
      <c r="E144" s="136"/>
      <c r="F144" s="136"/>
      <c r="G144" s="136"/>
      <c r="H144" s="136"/>
      <c r="I144" s="136"/>
      <c r="J144" s="136"/>
      <c r="K144" s="136"/>
      <c r="L144" s="137"/>
      <c r="M144" s="136"/>
      <c r="N144" s="136"/>
      <c r="O144" s="136"/>
      <c r="P144" s="7"/>
      <c r="Q144" s="6"/>
      <c r="R144" s="6"/>
      <c r="S144" s="6"/>
      <c r="T144" s="6"/>
      <c r="U144" s="6"/>
      <c r="V144" s="7"/>
      <c r="W144" s="7"/>
      <c r="X144" s="136"/>
      <c r="Y144" s="7"/>
      <c r="Z144" s="7"/>
      <c r="AA144" s="7"/>
      <c r="AB144" s="6"/>
      <c r="AC144" s="6"/>
      <c r="AD144" s="6"/>
      <c r="AE144" s="6"/>
      <c r="AF144" s="6"/>
    </row>
    <row r="145" ht="14.25" customHeight="1">
      <c r="A145" s="6"/>
      <c r="B145" s="6"/>
      <c r="C145" s="6"/>
      <c r="D145" s="6"/>
      <c r="E145" s="136"/>
      <c r="F145" s="136"/>
      <c r="G145" s="136"/>
      <c r="H145" s="136"/>
      <c r="I145" s="136"/>
      <c r="J145" s="136"/>
      <c r="K145" s="136"/>
      <c r="L145" s="137"/>
      <c r="M145" s="136"/>
      <c r="N145" s="136"/>
      <c r="O145" s="136"/>
      <c r="P145" s="7"/>
      <c r="Q145" s="6"/>
      <c r="R145" s="6"/>
      <c r="S145" s="6"/>
      <c r="T145" s="6"/>
      <c r="U145" s="6"/>
      <c r="V145" s="7"/>
      <c r="W145" s="7"/>
      <c r="X145" s="136"/>
      <c r="Y145" s="7"/>
      <c r="Z145" s="7"/>
      <c r="AA145" s="7"/>
      <c r="AB145" s="6"/>
      <c r="AC145" s="6"/>
      <c r="AD145" s="6"/>
      <c r="AE145" s="6"/>
      <c r="AF145" s="6"/>
    </row>
    <row r="146" ht="14.25" customHeight="1">
      <c r="A146" s="6"/>
      <c r="B146" s="6"/>
      <c r="C146" s="6"/>
      <c r="D146" s="6"/>
      <c r="E146" s="136"/>
      <c r="F146" s="136"/>
      <c r="G146" s="136"/>
      <c r="H146" s="136"/>
      <c r="I146" s="136"/>
      <c r="J146" s="136"/>
      <c r="K146" s="136"/>
      <c r="L146" s="137"/>
      <c r="M146" s="136"/>
      <c r="N146" s="136"/>
      <c r="O146" s="136"/>
      <c r="P146" s="7"/>
      <c r="Q146" s="6"/>
      <c r="R146" s="6"/>
      <c r="S146" s="6"/>
      <c r="T146" s="6"/>
      <c r="U146" s="6"/>
      <c r="V146" s="7"/>
      <c r="W146" s="7"/>
      <c r="X146" s="136"/>
      <c r="Y146" s="7"/>
      <c r="Z146" s="7"/>
      <c r="AA146" s="7"/>
      <c r="AB146" s="6"/>
      <c r="AC146" s="6"/>
      <c r="AD146" s="6"/>
      <c r="AE146" s="6"/>
      <c r="AF146" s="6"/>
    </row>
    <row r="147" ht="14.25" customHeight="1">
      <c r="A147" s="6"/>
      <c r="B147" s="6"/>
      <c r="C147" s="6"/>
      <c r="D147" s="6"/>
      <c r="E147" s="136"/>
      <c r="F147" s="136"/>
      <c r="G147" s="136"/>
      <c r="H147" s="136"/>
      <c r="I147" s="136"/>
      <c r="J147" s="136"/>
      <c r="K147" s="136"/>
      <c r="L147" s="137"/>
      <c r="M147" s="136"/>
      <c r="N147" s="136"/>
      <c r="O147" s="136"/>
      <c r="P147" s="7"/>
      <c r="Q147" s="6"/>
      <c r="R147" s="6"/>
      <c r="S147" s="6"/>
      <c r="T147" s="6"/>
      <c r="U147" s="6"/>
      <c r="V147" s="7"/>
      <c r="W147" s="7"/>
      <c r="X147" s="136"/>
      <c r="Y147" s="7"/>
      <c r="Z147" s="7"/>
      <c r="AA147" s="7"/>
      <c r="AB147" s="6"/>
      <c r="AC147" s="6"/>
      <c r="AD147" s="6"/>
      <c r="AE147" s="6"/>
      <c r="AF147" s="6"/>
    </row>
    <row r="148" ht="14.25" customHeight="1">
      <c r="A148" s="6"/>
      <c r="B148" s="6"/>
      <c r="C148" s="6"/>
      <c r="D148" s="6"/>
      <c r="E148" s="136"/>
      <c r="F148" s="136"/>
      <c r="G148" s="136"/>
      <c r="H148" s="136"/>
      <c r="I148" s="136"/>
      <c r="J148" s="136"/>
      <c r="K148" s="136"/>
      <c r="L148" s="137"/>
      <c r="M148" s="136"/>
      <c r="N148" s="136"/>
      <c r="O148" s="136"/>
      <c r="P148" s="7"/>
      <c r="Q148" s="6"/>
      <c r="R148" s="6"/>
      <c r="S148" s="6"/>
      <c r="T148" s="6"/>
      <c r="U148" s="6"/>
      <c r="V148" s="7"/>
      <c r="W148" s="7"/>
      <c r="X148" s="136"/>
      <c r="Y148" s="7"/>
      <c r="Z148" s="7"/>
      <c r="AA148" s="7"/>
      <c r="AB148" s="6"/>
      <c r="AC148" s="6"/>
      <c r="AD148" s="6"/>
      <c r="AE148" s="6"/>
      <c r="AF148" s="6"/>
    </row>
    <row r="149" ht="14.25" customHeight="1">
      <c r="A149" s="6"/>
      <c r="B149" s="6"/>
      <c r="C149" s="6"/>
      <c r="D149" s="6"/>
      <c r="E149" s="136"/>
      <c r="F149" s="136"/>
      <c r="G149" s="136"/>
      <c r="H149" s="136"/>
      <c r="I149" s="136"/>
      <c r="J149" s="136"/>
      <c r="K149" s="136"/>
      <c r="L149" s="137"/>
      <c r="M149" s="136"/>
      <c r="N149" s="136"/>
      <c r="O149" s="136"/>
      <c r="P149" s="7"/>
      <c r="Q149" s="6"/>
      <c r="R149" s="6"/>
      <c r="S149" s="6"/>
      <c r="T149" s="6"/>
      <c r="U149" s="6"/>
      <c r="V149" s="7"/>
      <c r="W149" s="7"/>
      <c r="X149" s="136"/>
      <c r="Y149" s="7"/>
      <c r="Z149" s="7"/>
      <c r="AA149" s="7"/>
      <c r="AB149" s="6"/>
      <c r="AC149" s="6"/>
      <c r="AD149" s="6"/>
      <c r="AE149" s="6"/>
      <c r="AF149" s="6"/>
    </row>
    <row r="150" ht="14.25" customHeight="1">
      <c r="A150" s="6"/>
      <c r="B150" s="6"/>
      <c r="C150" s="6"/>
      <c r="D150" s="6"/>
      <c r="E150" s="136"/>
      <c r="F150" s="136"/>
      <c r="G150" s="136"/>
      <c r="H150" s="136"/>
      <c r="I150" s="136"/>
      <c r="J150" s="136"/>
      <c r="K150" s="136"/>
      <c r="L150" s="137"/>
      <c r="M150" s="136"/>
      <c r="N150" s="136"/>
      <c r="O150" s="136"/>
      <c r="P150" s="7"/>
      <c r="Q150" s="6"/>
      <c r="R150" s="6"/>
      <c r="S150" s="6"/>
      <c r="T150" s="6"/>
      <c r="U150" s="6"/>
      <c r="V150" s="7"/>
      <c r="W150" s="7"/>
      <c r="X150" s="136"/>
      <c r="Y150" s="7"/>
      <c r="Z150" s="7"/>
      <c r="AA150" s="7"/>
      <c r="AB150" s="6"/>
      <c r="AC150" s="6"/>
      <c r="AD150" s="6"/>
      <c r="AE150" s="6"/>
      <c r="AF150" s="6"/>
    </row>
    <row r="151" ht="14.25" customHeight="1">
      <c r="A151" s="6"/>
      <c r="B151" s="6"/>
      <c r="C151" s="6"/>
      <c r="D151" s="6"/>
      <c r="E151" s="136"/>
      <c r="F151" s="136"/>
      <c r="G151" s="136"/>
      <c r="H151" s="136"/>
      <c r="I151" s="136"/>
      <c r="J151" s="136"/>
      <c r="K151" s="136"/>
      <c r="L151" s="137"/>
      <c r="M151" s="136"/>
      <c r="N151" s="136"/>
      <c r="O151" s="136"/>
      <c r="P151" s="7"/>
      <c r="Q151" s="6"/>
      <c r="R151" s="6"/>
      <c r="S151" s="6"/>
      <c r="T151" s="6"/>
      <c r="U151" s="6"/>
      <c r="V151" s="7"/>
      <c r="W151" s="7"/>
      <c r="X151" s="136"/>
      <c r="Y151" s="7"/>
      <c r="Z151" s="7"/>
      <c r="AA151" s="7"/>
      <c r="AB151" s="6"/>
      <c r="AC151" s="6"/>
      <c r="AD151" s="6"/>
      <c r="AE151" s="6"/>
      <c r="AF151" s="6"/>
    </row>
    <row r="152" ht="14.25" customHeight="1">
      <c r="A152" s="6"/>
      <c r="B152" s="6"/>
      <c r="C152" s="6"/>
      <c r="D152" s="6"/>
      <c r="E152" s="136"/>
      <c r="F152" s="136"/>
      <c r="G152" s="136"/>
      <c r="H152" s="136"/>
      <c r="I152" s="136"/>
      <c r="J152" s="136"/>
      <c r="K152" s="136"/>
      <c r="L152" s="137"/>
      <c r="M152" s="136"/>
      <c r="N152" s="136"/>
      <c r="O152" s="136"/>
      <c r="P152" s="7"/>
      <c r="Q152" s="6"/>
      <c r="R152" s="6"/>
      <c r="S152" s="6"/>
      <c r="T152" s="6"/>
      <c r="U152" s="6"/>
      <c r="V152" s="7"/>
      <c r="W152" s="7"/>
      <c r="X152" s="136"/>
      <c r="Y152" s="7"/>
      <c r="Z152" s="7"/>
      <c r="AA152" s="7"/>
      <c r="AB152" s="6"/>
      <c r="AC152" s="6"/>
      <c r="AD152" s="6"/>
      <c r="AE152" s="6"/>
      <c r="AF152" s="6"/>
    </row>
    <row r="153" ht="14.25" customHeight="1">
      <c r="A153" s="6"/>
      <c r="B153" s="6"/>
      <c r="C153" s="6"/>
      <c r="D153" s="6"/>
      <c r="E153" s="136"/>
      <c r="F153" s="136"/>
      <c r="G153" s="136"/>
      <c r="H153" s="136"/>
      <c r="I153" s="136"/>
      <c r="J153" s="136"/>
      <c r="K153" s="136"/>
      <c r="L153" s="137"/>
      <c r="M153" s="136"/>
      <c r="N153" s="136"/>
      <c r="O153" s="136"/>
      <c r="P153" s="7"/>
      <c r="Q153" s="6"/>
      <c r="R153" s="6"/>
      <c r="S153" s="6"/>
      <c r="T153" s="6"/>
      <c r="U153" s="6"/>
      <c r="V153" s="7"/>
      <c r="W153" s="7"/>
      <c r="X153" s="136"/>
      <c r="Y153" s="7"/>
      <c r="Z153" s="7"/>
      <c r="AA153" s="7"/>
      <c r="AB153" s="6"/>
      <c r="AC153" s="6"/>
      <c r="AD153" s="6"/>
      <c r="AE153" s="6"/>
      <c r="AF153" s="6"/>
    </row>
    <row r="154" ht="14.25" customHeight="1">
      <c r="A154" s="6"/>
      <c r="B154" s="6"/>
      <c r="C154" s="6"/>
      <c r="D154" s="6"/>
      <c r="E154" s="136"/>
      <c r="F154" s="136"/>
      <c r="G154" s="136"/>
      <c r="H154" s="136"/>
      <c r="I154" s="136"/>
      <c r="J154" s="136"/>
      <c r="K154" s="136"/>
      <c r="L154" s="137"/>
      <c r="M154" s="136"/>
      <c r="N154" s="136"/>
      <c r="O154" s="136"/>
      <c r="P154" s="7"/>
      <c r="Q154" s="6"/>
      <c r="R154" s="6"/>
      <c r="S154" s="6"/>
      <c r="T154" s="6"/>
      <c r="U154" s="6"/>
      <c r="V154" s="7"/>
      <c r="W154" s="7"/>
      <c r="X154" s="136"/>
      <c r="Y154" s="7"/>
      <c r="Z154" s="7"/>
      <c r="AA154" s="7"/>
      <c r="AB154" s="6"/>
      <c r="AC154" s="6"/>
      <c r="AD154" s="6"/>
      <c r="AE154" s="6"/>
      <c r="AF154" s="6"/>
    </row>
    <row r="155" ht="14.25" customHeight="1">
      <c r="A155" s="6"/>
      <c r="B155" s="6"/>
      <c r="C155" s="6"/>
      <c r="D155" s="6"/>
      <c r="E155" s="136"/>
      <c r="F155" s="136"/>
      <c r="G155" s="136"/>
      <c r="H155" s="136"/>
      <c r="I155" s="136"/>
      <c r="J155" s="136"/>
      <c r="K155" s="136"/>
      <c r="L155" s="137"/>
      <c r="M155" s="136"/>
      <c r="N155" s="136"/>
      <c r="O155" s="136"/>
      <c r="P155" s="7"/>
      <c r="Q155" s="6"/>
      <c r="R155" s="6"/>
      <c r="S155" s="6"/>
      <c r="T155" s="6"/>
      <c r="U155" s="6"/>
      <c r="V155" s="7"/>
      <c r="W155" s="7"/>
      <c r="X155" s="136"/>
      <c r="Y155" s="7"/>
      <c r="Z155" s="7"/>
      <c r="AA155" s="7"/>
      <c r="AB155" s="6"/>
      <c r="AC155" s="6"/>
      <c r="AD155" s="6"/>
      <c r="AE155" s="6"/>
      <c r="AF155" s="6"/>
    </row>
    <row r="156" ht="14.25" customHeight="1">
      <c r="A156" s="6"/>
      <c r="B156" s="6"/>
      <c r="C156" s="6"/>
      <c r="D156" s="6"/>
      <c r="E156" s="136"/>
      <c r="F156" s="136"/>
      <c r="G156" s="136"/>
      <c r="H156" s="136"/>
      <c r="I156" s="136"/>
      <c r="J156" s="136"/>
      <c r="K156" s="136"/>
      <c r="L156" s="137"/>
      <c r="M156" s="136"/>
      <c r="N156" s="136"/>
      <c r="O156" s="136"/>
      <c r="P156" s="7"/>
      <c r="Q156" s="6"/>
      <c r="R156" s="6"/>
      <c r="S156" s="6"/>
      <c r="T156" s="6"/>
      <c r="U156" s="6"/>
      <c r="V156" s="7"/>
      <c r="W156" s="7"/>
      <c r="X156" s="136"/>
      <c r="Y156" s="7"/>
      <c r="Z156" s="7"/>
      <c r="AA156" s="7"/>
      <c r="AB156" s="6"/>
      <c r="AC156" s="6"/>
      <c r="AD156" s="6"/>
      <c r="AE156" s="6"/>
      <c r="AF156" s="6"/>
    </row>
    <row r="157" ht="14.25" customHeight="1">
      <c r="A157" s="6"/>
      <c r="B157" s="6"/>
      <c r="C157" s="6"/>
      <c r="D157" s="6"/>
      <c r="E157" s="136"/>
      <c r="F157" s="136"/>
      <c r="G157" s="136"/>
      <c r="H157" s="136"/>
      <c r="I157" s="136"/>
      <c r="J157" s="136"/>
      <c r="K157" s="136"/>
      <c r="L157" s="137"/>
      <c r="M157" s="136"/>
      <c r="N157" s="136"/>
      <c r="O157" s="136"/>
      <c r="P157" s="7"/>
      <c r="Q157" s="6"/>
      <c r="R157" s="6"/>
      <c r="S157" s="6"/>
      <c r="T157" s="6"/>
      <c r="U157" s="6"/>
      <c r="V157" s="7"/>
      <c r="W157" s="7"/>
      <c r="X157" s="136"/>
      <c r="Y157" s="7"/>
      <c r="Z157" s="7"/>
      <c r="AA157" s="7"/>
      <c r="AB157" s="6"/>
      <c r="AC157" s="6"/>
      <c r="AD157" s="6"/>
      <c r="AE157" s="6"/>
      <c r="AF157" s="6"/>
    </row>
    <row r="158" ht="14.25" customHeight="1">
      <c r="A158" s="6"/>
      <c r="B158" s="6"/>
      <c r="C158" s="6"/>
      <c r="D158" s="6"/>
      <c r="E158" s="136"/>
      <c r="F158" s="136"/>
      <c r="G158" s="136"/>
      <c r="H158" s="136"/>
      <c r="I158" s="136"/>
      <c r="J158" s="136"/>
      <c r="K158" s="136"/>
      <c r="L158" s="137"/>
      <c r="M158" s="136"/>
      <c r="N158" s="136"/>
      <c r="O158" s="136"/>
      <c r="P158" s="7"/>
      <c r="Q158" s="6"/>
      <c r="R158" s="6"/>
      <c r="S158" s="6"/>
      <c r="T158" s="6"/>
      <c r="U158" s="6"/>
      <c r="V158" s="7"/>
      <c r="W158" s="7"/>
      <c r="X158" s="136"/>
      <c r="Y158" s="7"/>
      <c r="Z158" s="7"/>
      <c r="AA158" s="7"/>
      <c r="AB158" s="6"/>
      <c r="AC158" s="6"/>
      <c r="AD158" s="6"/>
      <c r="AE158" s="6"/>
      <c r="AF158" s="6"/>
    </row>
    <row r="159" ht="14.25" customHeight="1">
      <c r="A159" s="6"/>
      <c r="B159" s="6"/>
      <c r="C159" s="6"/>
      <c r="D159" s="6"/>
      <c r="E159" s="136"/>
      <c r="F159" s="136"/>
      <c r="G159" s="136"/>
      <c r="H159" s="136"/>
      <c r="I159" s="136"/>
      <c r="J159" s="136"/>
      <c r="K159" s="136"/>
      <c r="L159" s="137"/>
      <c r="M159" s="136"/>
      <c r="N159" s="136"/>
      <c r="O159" s="136"/>
      <c r="P159" s="7"/>
      <c r="Q159" s="6"/>
      <c r="R159" s="6"/>
      <c r="S159" s="6"/>
      <c r="T159" s="6"/>
      <c r="U159" s="6"/>
      <c r="V159" s="7"/>
      <c r="W159" s="7"/>
      <c r="X159" s="136"/>
      <c r="Y159" s="7"/>
      <c r="Z159" s="7"/>
      <c r="AA159" s="7"/>
      <c r="AB159" s="6"/>
      <c r="AC159" s="6"/>
      <c r="AD159" s="6"/>
      <c r="AE159" s="6"/>
      <c r="AF159" s="6"/>
    </row>
    <row r="160" ht="14.25" customHeight="1">
      <c r="A160" s="6"/>
      <c r="B160" s="6"/>
      <c r="C160" s="6"/>
      <c r="D160" s="6"/>
      <c r="E160" s="136"/>
      <c r="F160" s="136"/>
      <c r="G160" s="136"/>
      <c r="H160" s="136"/>
      <c r="I160" s="136"/>
      <c r="J160" s="136"/>
      <c r="K160" s="136"/>
      <c r="L160" s="137"/>
      <c r="M160" s="136"/>
      <c r="N160" s="136"/>
      <c r="O160" s="136"/>
      <c r="P160" s="7"/>
      <c r="Q160" s="6"/>
      <c r="R160" s="6"/>
      <c r="S160" s="6"/>
      <c r="T160" s="6"/>
      <c r="U160" s="6"/>
      <c r="V160" s="7"/>
      <c r="W160" s="7"/>
      <c r="X160" s="136"/>
      <c r="Y160" s="7"/>
      <c r="Z160" s="7"/>
      <c r="AA160" s="7"/>
      <c r="AB160" s="6"/>
      <c r="AC160" s="6"/>
      <c r="AD160" s="6"/>
      <c r="AE160" s="6"/>
      <c r="AF160" s="6"/>
    </row>
    <row r="161" ht="14.25" customHeight="1">
      <c r="A161" s="6"/>
      <c r="B161" s="6"/>
      <c r="C161" s="6"/>
      <c r="D161" s="6"/>
      <c r="E161" s="136"/>
      <c r="F161" s="136"/>
      <c r="G161" s="136"/>
      <c r="H161" s="136"/>
      <c r="I161" s="136"/>
      <c r="J161" s="136"/>
      <c r="K161" s="136"/>
      <c r="L161" s="137"/>
      <c r="M161" s="136"/>
      <c r="N161" s="136"/>
      <c r="O161" s="136"/>
      <c r="P161" s="7"/>
      <c r="Q161" s="6"/>
      <c r="R161" s="6"/>
      <c r="S161" s="6"/>
      <c r="T161" s="6"/>
      <c r="U161" s="6"/>
      <c r="V161" s="7"/>
      <c r="W161" s="7"/>
      <c r="X161" s="136"/>
      <c r="Y161" s="7"/>
      <c r="Z161" s="7"/>
      <c r="AA161" s="7"/>
      <c r="AB161" s="6"/>
      <c r="AC161" s="6"/>
      <c r="AD161" s="6"/>
      <c r="AE161" s="6"/>
      <c r="AF161" s="6"/>
    </row>
    <row r="162" ht="14.25" customHeight="1">
      <c r="A162" s="6"/>
      <c r="B162" s="6"/>
      <c r="C162" s="6"/>
      <c r="D162" s="6"/>
      <c r="E162" s="136"/>
      <c r="F162" s="136"/>
      <c r="G162" s="136"/>
      <c r="H162" s="136"/>
      <c r="I162" s="136"/>
      <c r="J162" s="136"/>
      <c r="K162" s="136"/>
      <c r="L162" s="137"/>
      <c r="M162" s="136"/>
      <c r="N162" s="136"/>
      <c r="O162" s="136"/>
      <c r="P162" s="7"/>
      <c r="Q162" s="6"/>
      <c r="R162" s="6"/>
      <c r="S162" s="6"/>
      <c r="T162" s="6"/>
      <c r="U162" s="6"/>
      <c r="V162" s="7"/>
      <c r="W162" s="7"/>
      <c r="X162" s="136"/>
      <c r="Y162" s="7"/>
      <c r="Z162" s="7"/>
      <c r="AA162" s="7"/>
      <c r="AB162" s="6"/>
      <c r="AC162" s="6"/>
      <c r="AD162" s="6"/>
      <c r="AE162" s="6"/>
      <c r="AF162" s="6"/>
    </row>
    <row r="163" ht="14.25" customHeight="1">
      <c r="A163" s="6"/>
      <c r="B163" s="6"/>
      <c r="C163" s="6"/>
      <c r="D163" s="6"/>
      <c r="E163" s="136"/>
      <c r="F163" s="136"/>
      <c r="G163" s="136"/>
      <c r="H163" s="136"/>
      <c r="I163" s="136"/>
      <c r="J163" s="136"/>
      <c r="K163" s="136"/>
      <c r="L163" s="137"/>
      <c r="M163" s="136"/>
      <c r="N163" s="136"/>
      <c r="O163" s="136"/>
      <c r="P163" s="7"/>
      <c r="Q163" s="6"/>
      <c r="R163" s="6"/>
      <c r="S163" s="6"/>
      <c r="T163" s="6"/>
      <c r="U163" s="6"/>
      <c r="V163" s="7"/>
      <c r="W163" s="7"/>
      <c r="X163" s="136"/>
      <c r="Y163" s="7"/>
      <c r="Z163" s="7"/>
      <c r="AA163" s="7"/>
      <c r="AB163" s="6"/>
      <c r="AC163" s="6"/>
      <c r="AD163" s="6"/>
      <c r="AE163" s="6"/>
      <c r="AF163" s="6"/>
    </row>
    <row r="164" ht="14.25" customHeight="1">
      <c r="A164" s="6"/>
      <c r="B164" s="6"/>
      <c r="C164" s="6"/>
      <c r="D164" s="6"/>
      <c r="E164" s="136"/>
      <c r="F164" s="136"/>
      <c r="G164" s="136"/>
      <c r="H164" s="136"/>
      <c r="I164" s="136"/>
      <c r="J164" s="136"/>
      <c r="K164" s="136"/>
      <c r="L164" s="137"/>
      <c r="M164" s="136"/>
      <c r="N164" s="136"/>
      <c r="O164" s="136"/>
      <c r="P164" s="7"/>
      <c r="Q164" s="6"/>
      <c r="R164" s="6"/>
      <c r="S164" s="6"/>
      <c r="T164" s="6"/>
      <c r="U164" s="6"/>
      <c r="V164" s="7"/>
      <c r="W164" s="7"/>
      <c r="X164" s="136"/>
      <c r="Y164" s="7"/>
      <c r="Z164" s="7"/>
      <c r="AA164" s="7"/>
      <c r="AB164" s="6"/>
      <c r="AC164" s="6"/>
      <c r="AD164" s="6"/>
      <c r="AE164" s="6"/>
      <c r="AF164" s="6"/>
    </row>
    <row r="165" ht="14.25" customHeight="1">
      <c r="A165" s="6"/>
      <c r="B165" s="6"/>
      <c r="C165" s="6"/>
      <c r="D165" s="6"/>
      <c r="E165" s="136"/>
      <c r="F165" s="136"/>
      <c r="G165" s="136"/>
      <c r="H165" s="136"/>
      <c r="I165" s="136"/>
      <c r="J165" s="136"/>
      <c r="K165" s="136"/>
      <c r="L165" s="137"/>
      <c r="M165" s="136"/>
      <c r="N165" s="136"/>
      <c r="O165" s="136"/>
      <c r="P165" s="7"/>
      <c r="Q165" s="6"/>
      <c r="R165" s="6"/>
      <c r="S165" s="6"/>
      <c r="T165" s="6"/>
      <c r="U165" s="6"/>
      <c r="V165" s="7"/>
      <c r="W165" s="7"/>
      <c r="X165" s="136"/>
      <c r="Y165" s="7"/>
      <c r="Z165" s="7"/>
      <c r="AA165" s="7"/>
      <c r="AB165" s="6"/>
      <c r="AC165" s="6"/>
      <c r="AD165" s="6"/>
      <c r="AE165" s="6"/>
      <c r="AF165" s="6"/>
    </row>
    <row r="166" ht="14.25" customHeight="1">
      <c r="A166" s="6"/>
      <c r="B166" s="6"/>
      <c r="C166" s="6"/>
      <c r="D166" s="6"/>
      <c r="E166" s="136"/>
      <c r="F166" s="136"/>
      <c r="G166" s="136"/>
      <c r="H166" s="136"/>
      <c r="I166" s="136"/>
      <c r="J166" s="136"/>
      <c r="K166" s="136"/>
      <c r="L166" s="137"/>
      <c r="M166" s="136"/>
      <c r="N166" s="136"/>
      <c r="O166" s="136"/>
      <c r="P166" s="7"/>
      <c r="Q166" s="6"/>
      <c r="R166" s="6"/>
      <c r="S166" s="6"/>
      <c r="T166" s="6"/>
      <c r="U166" s="6"/>
      <c r="V166" s="7"/>
      <c r="W166" s="7"/>
      <c r="X166" s="136"/>
      <c r="Y166" s="7"/>
      <c r="Z166" s="7"/>
      <c r="AA166" s="7"/>
      <c r="AB166" s="6"/>
      <c r="AC166" s="6"/>
      <c r="AD166" s="6"/>
      <c r="AE166" s="6"/>
      <c r="AF166" s="6"/>
    </row>
    <row r="167" ht="14.25" customHeight="1">
      <c r="A167" s="6"/>
      <c r="B167" s="6"/>
      <c r="C167" s="6"/>
      <c r="D167" s="6"/>
      <c r="E167" s="136"/>
      <c r="F167" s="136"/>
      <c r="G167" s="136"/>
      <c r="H167" s="136"/>
      <c r="I167" s="136"/>
      <c r="J167" s="136"/>
      <c r="K167" s="136"/>
      <c r="L167" s="137"/>
      <c r="M167" s="136"/>
      <c r="N167" s="136"/>
      <c r="O167" s="136"/>
      <c r="P167" s="7"/>
      <c r="Q167" s="6"/>
      <c r="R167" s="6"/>
      <c r="S167" s="6"/>
      <c r="T167" s="6"/>
      <c r="U167" s="6"/>
      <c r="V167" s="7"/>
      <c r="W167" s="7"/>
      <c r="X167" s="136"/>
      <c r="Y167" s="7"/>
      <c r="Z167" s="7"/>
      <c r="AA167" s="7"/>
      <c r="AB167" s="6"/>
      <c r="AC167" s="6"/>
      <c r="AD167" s="6"/>
      <c r="AE167" s="6"/>
      <c r="AF167" s="6"/>
    </row>
    <row r="168" ht="14.25" customHeight="1">
      <c r="A168" s="6"/>
      <c r="B168" s="6"/>
      <c r="C168" s="6"/>
      <c r="D168" s="6"/>
      <c r="E168" s="136"/>
      <c r="F168" s="136"/>
      <c r="G168" s="136"/>
      <c r="H168" s="136"/>
      <c r="I168" s="136"/>
      <c r="J168" s="136"/>
      <c r="K168" s="136"/>
      <c r="L168" s="137"/>
      <c r="M168" s="136"/>
      <c r="N168" s="136"/>
      <c r="O168" s="136"/>
      <c r="P168" s="7"/>
      <c r="Q168" s="6"/>
      <c r="R168" s="6"/>
      <c r="S168" s="6"/>
      <c r="T168" s="6"/>
      <c r="U168" s="6"/>
      <c r="V168" s="7"/>
      <c r="W168" s="7"/>
      <c r="X168" s="136"/>
      <c r="Y168" s="7"/>
      <c r="Z168" s="7"/>
      <c r="AA168" s="7"/>
      <c r="AB168" s="6"/>
      <c r="AC168" s="6"/>
      <c r="AD168" s="6"/>
      <c r="AE168" s="6"/>
      <c r="AF168" s="6"/>
    </row>
    <row r="169" ht="14.25" customHeight="1">
      <c r="A169" s="6"/>
      <c r="B169" s="6"/>
      <c r="C169" s="6"/>
      <c r="D169" s="6"/>
      <c r="E169" s="136"/>
      <c r="F169" s="136"/>
      <c r="G169" s="136"/>
      <c r="H169" s="136"/>
      <c r="I169" s="136"/>
      <c r="J169" s="136"/>
      <c r="K169" s="136"/>
      <c r="L169" s="137"/>
      <c r="M169" s="136"/>
      <c r="N169" s="136"/>
      <c r="O169" s="136"/>
      <c r="P169" s="7"/>
      <c r="Q169" s="6"/>
      <c r="R169" s="6"/>
      <c r="S169" s="6"/>
      <c r="T169" s="6"/>
      <c r="U169" s="6"/>
      <c r="V169" s="7"/>
      <c r="W169" s="7"/>
      <c r="X169" s="136"/>
      <c r="Y169" s="7"/>
      <c r="Z169" s="7"/>
      <c r="AA169" s="7"/>
      <c r="AB169" s="6"/>
      <c r="AC169" s="6"/>
      <c r="AD169" s="6"/>
      <c r="AE169" s="6"/>
      <c r="AF169" s="6"/>
    </row>
    <row r="170" ht="14.25" customHeight="1">
      <c r="A170" s="6"/>
      <c r="B170" s="6"/>
      <c r="C170" s="6"/>
      <c r="D170" s="6"/>
      <c r="E170" s="136"/>
      <c r="F170" s="136"/>
      <c r="G170" s="136"/>
      <c r="H170" s="136"/>
      <c r="I170" s="136"/>
      <c r="J170" s="136"/>
      <c r="K170" s="136"/>
      <c r="L170" s="137"/>
      <c r="M170" s="136"/>
      <c r="N170" s="136"/>
      <c r="O170" s="136"/>
      <c r="P170" s="7"/>
      <c r="Q170" s="6"/>
      <c r="R170" s="6"/>
      <c r="S170" s="6"/>
      <c r="T170" s="6"/>
      <c r="U170" s="6"/>
      <c r="V170" s="7"/>
      <c r="W170" s="7"/>
      <c r="X170" s="136"/>
      <c r="Y170" s="7"/>
      <c r="Z170" s="7"/>
      <c r="AA170" s="7"/>
      <c r="AB170" s="6"/>
      <c r="AC170" s="6"/>
      <c r="AD170" s="6"/>
      <c r="AE170" s="6"/>
      <c r="AF170" s="6"/>
    </row>
    <row r="171" ht="14.25" customHeight="1">
      <c r="A171" s="6"/>
      <c r="B171" s="6"/>
      <c r="C171" s="6"/>
      <c r="D171" s="6"/>
      <c r="E171" s="136"/>
      <c r="F171" s="136"/>
      <c r="G171" s="136"/>
      <c r="H171" s="136"/>
      <c r="I171" s="136"/>
      <c r="J171" s="136"/>
      <c r="K171" s="136"/>
      <c r="L171" s="137"/>
      <c r="M171" s="136"/>
      <c r="N171" s="136"/>
      <c r="O171" s="136"/>
      <c r="P171" s="7"/>
      <c r="Q171" s="6"/>
      <c r="R171" s="6"/>
      <c r="S171" s="6"/>
      <c r="T171" s="6"/>
      <c r="U171" s="6"/>
      <c r="V171" s="7"/>
      <c r="W171" s="7"/>
      <c r="X171" s="136"/>
      <c r="Y171" s="7"/>
      <c r="Z171" s="7"/>
      <c r="AA171" s="7"/>
      <c r="AB171" s="6"/>
      <c r="AC171" s="6"/>
      <c r="AD171" s="6"/>
      <c r="AE171" s="6"/>
      <c r="AF171" s="6"/>
    </row>
    <row r="172" ht="14.25" customHeight="1">
      <c r="A172" s="6"/>
      <c r="B172" s="6"/>
      <c r="C172" s="6"/>
      <c r="D172" s="6"/>
      <c r="E172" s="136"/>
      <c r="F172" s="136"/>
      <c r="G172" s="136"/>
      <c r="H172" s="136"/>
      <c r="I172" s="136"/>
      <c r="J172" s="136"/>
      <c r="K172" s="136"/>
      <c r="L172" s="137"/>
      <c r="M172" s="136"/>
      <c r="N172" s="136"/>
      <c r="O172" s="136"/>
      <c r="P172" s="7"/>
      <c r="Q172" s="6"/>
      <c r="R172" s="6"/>
      <c r="S172" s="6"/>
      <c r="T172" s="6"/>
      <c r="U172" s="6"/>
      <c r="V172" s="7"/>
      <c r="W172" s="7"/>
      <c r="X172" s="136"/>
      <c r="Y172" s="7"/>
      <c r="Z172" s="7"/>
      <c r="AA172" s="7"/>
      <c r="AB172" s="6"/>
      <c r="AC172" s="6"/>
      <c r="AD172" s="6"/>
      <c r="AE172" s="6"/>
      <c r="AF172" s="6"/>
    </row>
    <row r="173" ht="14.25" customHeight="1">
      <c r="A173" s="6"/>
      <c r="B173" s="6"/>
      <c r="C173" s="6"/>
      <c r="D173" s="6"/>
      <c r="E173" s="136"/>
      <c r="F173" s="136"/>
      <c r="G173" s="136"/>
      <c r="H173" s="136"/>
      <c r="I173" s="136"/>
      <c r="J173" s="136"/>
      <c r="K173" s="136"/>
      <c r="L173" s="137"/>
      <c r="M173" s="136"/>
      <c r="N173" s="136"/>
      <c r="O173" s="136"/>
      <c r="P173" s="7"/>
      <c r="Q173" s="6"/>
      <c r="R173" s="6"/>
      <c r="S173" s="6"/>
      <c r="T173" s="6"/>
      <c r="U173" s="6"/>
      <c r="V173" s="7"/>
      <c r="W173" s="7"/>
      <c r="X173" s="136"/>
      <c r="Y173" s="7"/>
      <c r="Z173" s="7"/>
      <c r="AA173" s="7"/>
      <c r="AB173" s="6"/>
      <c r="AC173" s="6"/>
      <c r="AD173" s="6"/>
      <c r="AE173" s="6"/>
      <c r="AF173" s="6"/>
    </row>
    <row r="174" ht="14.25" customHeight="1">
      <c r="A174" s="6"/>
      <c r="B174" s="6"/>
      <c r="C174" s="6"/>
      <c r="D174" s="6"/>
      <c r="E174" s="136"/>
      <c r="F174" s="136"/>
      <c r="G174" s="136"/>
      <c r="H174" s="136"/>
      <c r="I174" s="136"/>
      <c r="J174" s="136"/>
      <c r="K174" s="136"/>
      <c r="L174" s="137"/>
      <c r="M174" s="136"/>
      <c r="N174" s="136"/>
      <c r="O174" s="136"/>
      <c r="P174" s="7"/>
      <c r="Q174" s="6"/>
      <c r="R174" s="6"/>
      <c r="S174" s="6"/>
      <c r="T174" s="6"/>
      <c r="U174" s="6"/>
      <c r="V174" s="7"/>
      <c r="W174" s="7"/>
      <c r="X174" s="136"/>
      <c r="Y174" s="7"/>
      <c r="Z174" s="7"/>
      <c r="AA174" s="7"/>
      <c r="AB174" s="6"/>
      <c r="AC174" s="6"/>
      <c r="AD174" s="6"/>
      <c r="AE174" s="6"/>
      <c r="AF174" s="6"/>
    </row>
    <row r="175" ht="14.25" customHeight="1">
      <c r="A175" s="6"/>
      <c r="B175" s="6"/>
      <c r="C175" s="6"/>
      <c r="D175" s="6"/>
      <c r="E175" s="136"/>
      <c r="F175" s="136"/>
      <c r="G175" s="136"/>
      <c r="H175" s="136"/>
      <c r="I175" s="136"/>
      <c r="J175" s="136"/>
      <c r="K175" s="136"/>
      <c r="L175" s="137"/>
      <c r="M175" s="136"/>
      <c r="N175" s="136"/>
      <c r="O175" s="136"/>
      <c r="P175" s="7"/>
      <c r="Q175" s="6"/>
      <c r="R175" s="6"/>
      <c r="S175" s="6"/>
      <c r="T175" s="6"/>
      <c r="U175" s="6"/>
      <c r="V175" s="7"/>
      <c r="W175" s="7"/>
      <c r="X175" s="136"/>
      <c r="Y175" s="7"/>
      <c r="Z175" s="7"/>
      <c r="AA175" s="7"/>
      <c r="AB175" s="6"/>
      <c r="AC175" s="6"/>
      <c r="AD175" s="6"/>
      <c r="AE175" s="6"/>
      <c r="AF175" s="6"/>
    </row>
    <row r="176" ht="14.25" customHeight="1">
      <c r="A176" s="6"/>
      <c r="B176" s="6"/>
      <c r="C176" s="6"/>
      <c r="D176" s="6"/>
      <c r="E176" s="136"/>
      <c r="F176" s="136"/>
      <c r="G176" s="136"/>
      <c r="H176" s="136"/>
      <c r="I176" s="136"/>
      <c r="J176" s="136"/>
      <c r="K176" s="136"/>
      <c r="L176" s="137"/>
      <c r="M176" s="136"/>
      <c r="N176" s="136"/>
      <c r="O176" s="136"/>
      <c r="P176" s="7"/>
      <c r="Q176" s="6"/>
      <c r="R176" s="6"/>
      <c r="S176" s="6"/>
      <c r="T176" s="6"/>
      <c r="U176" s="6"/>
      <c r="V176" s="7"/>
      <c r="W176" s="7"/>
      <c r="X176" s="136"/>
      <c r="Y176" s="7"/>
      <c r="Z176" s="7"/>
      <c r="AA176" s="7"/>
      <c r="AB176" s="6"/>
      <c r="AC176" s="6"/>
      <c r="AD176" s="6"/>
      <c r="AE176" s="6"/>
      <c r="AF176" s="6"/>
    </row>
    <row r="177" ht="14.25" customHeight="1">
      <c r="A177" s="6"/>
      <c r="B177" s="6"/>
      <c r="C177" s="6"/>
      <c r="D177" s="6"/>
      <c r="E177" s="136"/>
      <c r="F177" s="136"/>
      <c r="G177" s="136"/>
      <c r="H177" s="136"/>
      <c r="I177" s="136"/>
      <c r="J177" s="136"/>
      <c r="K177" s="136"/>
      <c r="L177" s="137"/>
      <c r="M177" s="136"/>
      <c r="N177" s="136"/>
      <c r="O177" s="136"/>
      <c r="P177" s="7"/>
      <c r="Q177" s="6"/>
      <c r="R177" s="6"/>
      <c r="S177" s="6"/>
      <c r="T177" s="6"/>
      <c r="U177" s="6"/>
      <c r="V177" s="7"/>
      <c r="W177" s="7"/>
      <c r="X177" s="136"/>
      <c r="Y177" s="7"/>
      <c r="Z177" s="7"/>
      <c r="AA177" s="7"/>
      <c r="AB177" s="6"/>
      <c r="AC177" s="6"/>
      <c r="AD177" s="6"/>
      <c r="AE177" s="6"/>
      <c r="AF177" s="6"/>
    </row>
    <row r="178" ht="14.25" customHeight="1">
      <c r="A178" s="6"/>
      <c r="B178" s="6"/>
      <c r="C178" s="6"/>
      <c r="D178" s="6"/>
      <c r="E178" s="136"/>
      <c r="F178" s="136"/>
      <c r="G178" s="136"/>
      <c r="H178" s="136"/>
      <c r="I178" s="136"/>
      <c r="J178" s="136"/>
      <c r="K178" s="136"/>
      <c r="L178" s="137"/>
      <c r="M178" s="136"/>
      <c r="N178" s="136"/>
      <c r="O178" s="136"/>
      <c r="P178" s="7"/>
      <c r="Q178" s="6"/>
      <c r="R178" s="6"/>
      <c r="S178" s="6"/>
      <c r="T178" s="6"/>
      <c r="U178" s="6"/>
      <c r="V178" s="7"/>
      <c r="W178" s="7"/>
      <c r="X178" s="136"/>
      <c r="Y178" s="7"/>
      <c r="Z178" s="7"/>
      <c r="AA178" s="7"/>
      <c r="AB178" s="6"/>
      <c r="AC178" s="6"/>
      <c r="AD178" s="6"/>
      <c r="AE178" s="6"/>
      <c r="AF178" s="6"/>
    </row>
    <row r="179" ht="14.25" customHeight="1">
      <c r="A179" s="6"/>
      <c r="B179" s="6"/>
      <c r="C179" s="6"/>
      <c r="D179" s="6"/>
      <c r="E179" s="136"/>
      <c r="F179" s="136"/>
      <c r="G179" s="136"/>
      <c r="H179" s="136"/>
      <c r="I179" s="136"/>
      <c r="J179" s="136"/>
      <c r="K179" s="136"/>
      <c r="L179" s="137"/>
      <c r="M179" s="136"/>
      <c r="N179" s="136"/>
      <c r="O179" s="136"/>
      <c r="P179" s="7"/>
      <c r="Q179" s="6"/>
      <c r="R179" s="6"/>
      <c r="S179" s="6"/>
      <c r="T179" s="6"/>
      <c r="U179" s="6"/>
      <c r="V179" s="7"/>
      <c r="W179" s="7"/>
      <c r="X179" s="136"/>
      <c r="Y179" s="7"/>
      <c r="Z179" s="7"/>
      <c r="AA179" s="7"/>
      <c r="AB179" s="6"/>
      <c r="AC179" s="6"/>
      <c r="AD179" s="6"/>
      <c r="AE179" s="6"/>
      <c r="AF179" s="6"/>
    </row>
    <row r="180" ht="14.25" customHeight="1">
      <c r="A180" s="6"/>
      <c r="B180" s="6"/>
      <c r="C180" s="6"/>
      <c r="D180" s="6"/>
      <c r="E180" s="136"/>
      <c r="F180" s="136"/>
      <c r="G180" s="136"/>
      <c r="H180" s="136"/>
      <c r="I180" s="136"/>
      <c r="J180" s="136"/>
      <c r="K180" s="136"/>
      <c r="L180" s="137"/>
      <c r="M180" s="136"/>
      <c r="N180" s="136"/>
      <c r="O180" s="136"/>
      <c r="P180" s="7"/>
      <c r="Q180" s="6"/>
      <c r="R180" s="6"/>
      <c r="S180" s="6"/>
      <c r="T180" s="6"/>
      <c r="U180" s="6"/>
      <c r="V180" s="7"/>
      <c r="W180" s="7"/>
      <c r="X180" s="136"/>
      <c r="Y180" s="7"/>
      <c r="Z180" s="7"/>
      <c r="AA180" s="7"/>
      <c r="AB180" s="6"/>
      <c r="AC180" s="6"/>
      <c r="AD180" s="6"/>
      <c r="AE180" s="6"/>
      <c r="AF180" s="6"/>
    </row>
    <row r="181" ht="14.25" customHeight="1">
      <c r="A181" s="6"/>
      <c r="B181" s="6"/>
      <c r="C181" s="6"/>
      <c r="D181" s="6"/>
      <c r="E181" s="136"/>
      <c r="F181" s="136"/>
      <c r="G181" s="136"/>
      <c r="H181" s="136"/>
      <c r="I181" s="136"/>
      <c r="J181" s="136"/>
      <c r="K181" s="136"/>
      <c r="L181" s="137"/>
      <c r="M181" s="136"/>
      <c r="N181" s="136"/>
      <c r="O181" s="136"/>
      <c r="P181" s="7"/>
      <c r="Q181" s="6"/>
      <c r="R181" s="6"/>
      <c r="S181" s="6"/>
      <c r="T181" s="6"/>
      <c r="U181" s="6"/>
      <c r="V181" s="7"/>
      <c r="W181" s="7"/>
      <c r="X181" s="136"/>
      <c r="Y181" s="7"/>
      <c r="Z181" s="7"/>
      <c r="AA181" s="7"/>
      <c r="AB181" s="6"/>
      <c r="AC181" s="6"/>
      <c r="AD181" s="6"/>
      <c r="AE181" s="6"/>
      <c r="AF181" s="6"/>
    </row>
    <row r="182" ht="14.25" customHeight="1">
      <c r="A182" s="6"/>
      <c r="B182" s="6"/>
      <c r="C182" s="6"/>
      <c r="D182" s="6"/>
      <c r="E182" s="136"/>
      <c r="F182" s="136"/>
      <c r="G182" s="136"/>
      <c r="H182" s="136"/>
      <c r="I182" s="136"/>
      <c r="J182" s="136"/>
      <c r="K182" s="136"/>
      <c r="L182" s="137"/>
      <c r="M182" s="136"/>
      <c r="N182" s="136"/>
      <c r="O182" s="136"/>
      <c r="P182" s="7"/>
      <c r="Q182" s="6"/>
      <c r="R182" s="6"/>
      <c r="S182" s="6"/>
      <c r="T182" s="6"/>
      <c r="U182" s="6"/>
      <c r="V182" s="7"/>
      <c r="W182" s="7"/>
      <c r="X182" s="136"/>
      <c r="Y182" s="7"/>
      <c r="Z182" s="7"/>
      <c r="AA182" s="7"/>
      <c r="AB182" s="6"/>
      <c r="AC182" s="6"/>
      <c r="AD182" s="6"/>
      <c r="AE182" s="6"/>
      <c r="AF182" s="6"/>
    </row>
    <row r="183" ht="14.25" customHeight="1">
      <c r="A183" s="6"/>
      <c r="B183" s="6"/>
      <c r="C183" s="6"/>
      <c r="D183" s="6"/>
      <c r="E183" s="136"/>
      <c r="F183" s="136"/>
      <c r="G183" s="136"/>
      <c r="H183" s="136"/>
      <c r="I183" s="136"/>
      <c r="J183" s="136"/>
      <c r="K183" s="136"/>
      <c r="L183" s="137"/>
      <c r="M183" s="136"/>
      <c r="N183" s="136"/>
      <c r="O183" s="136"/>
      <c r="P183" s="7"/>
      <c r="Q183" s="6"/>
      <c r="R183" s="6"/>
      <c r="S183" s="6"/>
      <c r="T183" s="6"/>
      <c r="U183" s="6"/>
      <c r="V183" s="7"/>
      <c r="W183" s="7"/>
      <c r="X183" s="136"/>
      <c r="Y183" s="7"/>
      <c r="Z183" s="7"/>
      <c r="AA183" s="7"/>
      <c r="AB183" s="6"/>
      <c r="AC183" s="6"/>
      <c r="AD183" s="6"/>
      <c r="AE183" s="6"/>
      <c r="AF183" s="6"/>
    </row>
    <row r="184" ht="14.25" customHeight="1">
      <c r="A184" s="6"/>
      <c r="B184" s="6"/>
      <c r="C184" s="6"/>
      <c r="D184" s="6"/>
      <c r="E184" s="136"/>
      <c r="F184" s="136"/>
      <c r="G184" s="136"/>
      <c r="H184" s="136"/>
      <c r="I184" s="136"/>
      <c r="J184" s="136"/>
      <c r="K184" s="136"/>
      <c r="L184" s="137"/>
      <c r="M184" s="136"/>
      <c r="N184" s="136"/>
      <c r="O184" s="136"/>
      <c r="P184" s="7"/>
      <c r="Q184" s="6"/>
      <c r="R184" s="6"/>
      <c r="S184" s="6"/>
      <c r="T184" s="6"/>
      <c r="U184" s="6"/>
      <c r="V184" s="7"/>
      <c r="W184" s="7"/>
      <c r="X184" s="136"/>
      <c r="Y184" s="7"/>
      <c r="Z184" s="7"/>
      <c r="AA184" s="7"/>
      <c r="AB184" s="6"/>
      <c r="AC184" s="6"/>
      <c r="AD184" s="6"/>
      <c r="AE184" s="6"/>
      <c r="AF184" s="6"/>
    </row>
    <row r="185" ht="14.25" customHeight="1">
      <c r="A185" s="6"/>
      <c r="B185" s="6"/>
      <c r="C185" s="6"/>
      <c r="D185" s="6"/>
      <c r="E185" s="136"/>
      <c r="F185" s="136"/>
      <c r="G185" s="136"/>
      <c r="H185" s="136"/>
      <c r="I185" s="136"/>
      <c r="J185" s="136"/>
      <c r="K185" s="136"/>
      <c r="L185" s="137"/>
      <c r="M185" s="136"/>
      <c r="N185" s="136"/>
      <c r="O185" s="136"/>
      <c r="P185" s="7"/>
      <c r="Q185" s="6"/>
      <c r="R185" s="6"/>
      <c r="S185" s="6"/>
      <c r="T185" s="6"/>
      <c r="U185" s="6"/>
      <c r="V185" s="7"/>
      <c r="W185" s="7"/>
      <c r="X185" s="136"/>
      <c r="Y185" s="7"/>
      <c r="Z185" s="7"/>
      <c r="AA185" s="7"/>
      <c r="AB185" s="6"/>
      <c r="AC185" s="6"/>
      <c r="AD185" s="6"/>
      <c r="AE185" s="6"/>
      <c r="AF185" s="6"/>
    </row>
    <row r="186" ht="14.25" customHeight="1">
      <c r="A186" s="6"/>
      <c r="B186" s="6"/>
      <c r="C186" s="6"/>
      <c r="D186" s="6"/>
      <c r="E186" s="136"/>
      <c r="F186" s="136"/>
      <c r="G186" s="136"/>
      <c r="H186" s="136"/>
      <c r="I186" s="136"/>
      <c r="J186" s="136"/>
      <c r="K186" s="136"/>
      <c r="L186" s="137"/>
      <c r="M186" s="136"/>
      <c r="N186" s="136"/>
      <c r="O186" s="136"/>
      <c r="P186" s="7"/>
      <c r="Q186" s="6"/>
      <c r="R186" s="6"/>
      <c r="S186" s="6"/>
      <c r="T186" s="6"/>
      <c r="U186" s="6"/>
      <c r="V186" s="7"/>
      <c r="W186" s="7"/>
      <c r="X186" s="136"/>
      <c r="Y186" s="7"/>
      <c r="Z186" s="7"/>
      <c r="AA186" s="7"/>
      <c r="AB186" s="6"/>
      <c r="AC186" s="6"/>
      <c r="AD186" s="6"/>
      <c r="AE186" s="6"/>
      <c r="AF186" s="6"/>
    </row>
    <row r="187" ht="14.25" customHeight="1">
      <c r="A187" s="6"/>
      <c r="B187" s="6"/>
      <c r="C187" s="6"/>
      <c r="D187" s="6"/>
      <c r="E187" s="136"/>
      <c r="F187" s="136"/>
      <c r="G187" s="136"/>
      <c r="H187" s="136"/>
      <c r="I187" s="136"/>
      <c r="J187" s="136"/>
      <c r="K187" s="136"/>
      <c r="L187" s="137"/>
      <c r="M187" s="136"/>
      <c r="N187" s="136"/>
      <c r="O187" s="136"/>
      <c r="P187" s="7"/>
      <c r="Q187" s="6"/>
      <c r="R187" s="6"/>
      <c r="S187" s="6"/>
      <c r="T187" s="6"/>
      <c r="U187" s="6"/>
      <c r="V187" s="7"/>
      <c r="W187" s="7"/>
      <c r="X187" s="136"/>
      <c r="Y187" s="7"/>
      <c r="Z187" s="7"/>
      <c r="AA187" s="7"/>
      <c r="AB187" s="6"/>
      <c r="AC187" s="6"/>
      <c r="AD187" s="6"/>
      <c r="AE187" s="6"/>
      <c r="AF187" s="6"/>
    </row>
    <row r="188" ht="14.25" customHeight="1">
      <c r="A188" s="6"/>
      <c r="B188" s="6"/>
      <c r="C188" s="6"/>
      <c r="D188" s="6"/>
      <c r="E188" s="136"/>
      <c r="F188" s="136"/>
      <c r="G188" s="136"/>
      <c r="H188" s="136"/>
      <c r="I188" s="136"/>
      <c r="J188" s="136"/>
      <c r="K188" s="136"/>
      <c r="L188" s="137"/>
      <c r="M188" s="136"/>
      <c r="N188" s="136"/>
      <c r="O188" s="136"/>
      <c r="P188" s="7"/>
      <c r="Q188" s="6"/>
      <c r="R188" s="6"/>
      <c r="S188" s="6"/>
      <c r="T188" s="6"/>
      <c r="U188" s="6"/>
      <c r="V188" s="7"/>
      <c r="W188" s="7"/>
      <c r="X188" s="136"/>
      <c r="Y188" s="7"/>
      <c r="Z188" s="7"/>
      <c r="AA188" s="7"/>
      <c r="AB188" s="6"/>
      <c r="AC188" s="6"/>
      <c r="AD188" s="6"/>
      <c r="AE188" s="6"/>
      <c r="AF188" s="6"/>
    </row>
    <row r="189" ht="14.25" customHeight="1">
      <c r="A189" s="6"/>
      <c r="B189" s="6"/>
      <c r="C189" s="6"/>
      <c r="D189" s="6"/>
      <c r="E189" s="136"/>
      <c r="F189" s="136"/>
      <c r="G189" s="136"/>
      <c r="H189" s="136"/>
      <c r="I189" s="136"/>
      <c r="J189" s="136"/>
      <c r="K189" s="136"/>
      <c r="L189" s="137"/>
      <c r="M189" s="136"/>
      <c r="N189" s="136"/>
      <c r="O189" s="136"/>
      <c r="P189" s="7"/>
      <c r="Q189" s="6"/>
      <c r="R189" s="6"/>
      <c r="S189" s="6"/>
      <c r="T189" s="6"/>
      <c r="U189" s="6"/>
      <c r="V189" s="7"/>
      <c r="W189" s="7"/>
      <c r="X189" s="136"/>
      <c r="Y189" s="7"/>
      <c r="Z189" s="7"/>
      <c r="AA189" s="7"/>
      <c r="AB189" s="6"/>
      <c r="AC189" s="6"/>
      <c r="AD189" s="6"/>
      <c r="AE189" s="6"/>
      <c r="AF189" s="6"/>
    </row>
    <row r="190" ht="14.25" customHeight="1">
      <c r="A190" s="6"/>
      <c r="B190" s="6"/>
      <c r="C190" s="6"/>
      <c r="D190" s="6"/>
      <c r="E190" s="136"/>
      <c r="F190" s="136"/>
      <c r="G190" s="136"/>
      <c r="H190" s="136"/>
      <c r="I190" s="136"/>
      <c r="J190" s="136"/>
      <c r="K190" s="136"/>
      <c r="L190" s="137"/>
      <c r="M190" s="136"/>
      <c r="N190" s="136"/>
      <c r="O190" s="136"/>
      <c r="P190" s="7"/>
      <c r="Q190" s="6"/>
      <c r="R190" s="6"/>
      <c r="S190" s="6"/>
      <c r="T190" s="6"/>
      <c r="U190" s="6"/>
      <c r="V190" s="7"/>
      <c r="W190" s="7"/>
      <c r="X190" s="136"/>
      <c r="Y190" s="7"/>
      <c r="Z190" s="7"/>
      <c r="AA190" s="7"/>
      <c r="AB190" s="6"/>
      <c r="AC190" s="6"/>
      <c r="AD190" s="6"/>
      <c r="AE190" s="6"/>
      <c r="AF190" s="6"/>
    </row>
    <row r="191" ht="14.25" customHeight="1">
      <c r="A191" s="6"/>
      <c r="B191" s="6"/>
      <c r="C191" s="6"/>
      <c r="D191" s="6"/>
      <c r="E191" s="136"/>
      <c r="F191" s="136"/>
      <c r="G191" s="136"/>
      <c r="H191" s="136"/>
      <c r="I191" s="136"/>
      <c r="J191" s="136"/>
      <c r="K191" s="136"/>
      <c r="L191" s="137"/>
      <c r="M191" s="136"/>
      <c r="N191" s="136"/>
      <c r="O191" s="136"/>
      <c r="P191" s="7"/>
      <c r="Q191" s="6"/>
      <c r="R191" s="6"/>
      <c r="S191" s="6"/>
      <c r="T191" s="6"/>
      <c r="U191" s="6"/>
      <c r="V191" s="7"/>
      <c r="W191" s="7"/>
      <c r="X191" s="136"/>
      <c r="Y191" s="7"/>
      <c r="Z191" s="7"/>
      <c r="AA191" s="7"/>
      <c r="AB191" s="6"/>
      <c r="AC191" s="6"/>
      <c r="AD191" s="6"/>
      <c r="AE191" s="6"/>
      <c r="AF191" s="6"/>
    </row>
    <row r="192" ht="14.25" customHeight="1">
      <c r="A192" s="6"/>
      <c r="B192" s="6"/>
      <c r="C192" s="6"/>
      <c r="D192" s="6"/>
      <c r="E192" s="136"/>
      <c r="F192" s="136"/>
      <c r="G192" s="136"/>
      <c r="H192" s="136"/>
      <c r="I192" s="136"/>
      <c r="J192" s="136"/>
      <c r="K192" s="136"/>
      <c r="L192" s="137"/>
      <c r="M192" s="136"/>
      <c r="N192" s="136"/>
      <c r="O192" s="136"/>
      <c r="P192" s="7"/>
      <c r="Q192" s="6"/>
      <c r="R192" s="6"/>
      <c r="S192" s="6"/>
      <c r="T192" s="6"/>
      <c r="U192" s="6"/>
      <c r="V192" s="7"/>
      <c r="W192" s="7"/>
      <c r="X192" s="136"/>
      <c r="Y192" s="7"/>
      <c r="Z192" s="7"/>
      <c r="AA192" s="7"/>
      <c r="AB192" s="6"/>
      <c r="AC192" s="6"/>
      <c r="AD192" s="6"/>
      <c r="AE192" s="6"/>
      <c r="AF192" s="6"/>
    </row>
    <row r="193" ht="14.25" customHeight="1">
      <c r="A193" s="6"/>
      <c r="B193" s="6"/>
      <c r="C193" s="6"/>
      <c r="D193" s="6"/>
      <c r="E193" s="136"/>
      <c r="F193" s="136"/>
      <c r="G193" s="136"/>
      <c r="H193" s="136"/>
      <c r="I193" s="136"/>
      <c r="J193" s="136"/>
      <c r="K193" s="136"/>
      <c r="L193" s="137"/>
      <c r="M193" s="136"/>
      <c r="N193" s="136"/>
      <c r="O193" s="136"/>
      <c r="P193" s="7"/>
      <c r="Q193" s="6"/>
      <c r="R193" s="6"/>
      <c r="S193" s="6"/>
      <c r="T193" s="6"/>
      <c r="U193" s="6"/>
      <c r="V193" s="7"/>
      <c r="W193" s="7"/>
      <c r="X193" s="136"/>
      <c r="Y193" s="7"/>
      <c r="Z193" s="7"/>
      <c r="AA193" s="7"/>
      <c r="AB193" s="6"/>
      <c r="AC193" s="6"/>
      <c r="AD193" s="6"/>
      <c r="AE193" s="6"/>
      <c r="AF193" s="6"/>
    </row>
    <row r="194" ht="14.25" customHeight="1">
      <c r="A194" s="6"/>
      <c r="B194" s="6"/>
      <c r="C194" s="6"/>
      <c r="D194" s="6"/>
      <c r="E194" s="136"/>
      <c r="F194" s="136"/>
      <c r="G194" s="136"/>
      <c r="H194" s="136"/>
      <c r="I194" s="136"/>
      <c r="J194" s="136"/>
      <c r="K194" s="136"/>
      <c r="L194" s="137"/>
      <c r="M194" s="136"/>
      <c r="N194" s="136"/>
      <c r="O194" s="136"/>
      <c r="P194" s="7"/>
      <c r="Q194" s="6"/>
      <c r="R194" s="6"/>
      <c r="S194" s="6"/>
      <c r="T194" s="6"/>
      <c r="U194" s="6"/>
      <c r="V194" s="7"/>
      <c r="W194" s="7"/>
      <c r="X194" s="136"/>
      <c r="Y194" s="7"/>
      <c r="Z194" s="7"/>
      <c r="AA194" s="7"/>
      <c r="AB194" s="6"/>
      <c r="AC194" s="6"/>
      <c r="AD194" s="6"/>
      <c r="AE194" s="6"/>
      <c r="AF194" s="6"/>
    </row>
    <row r="195" ht="14.25" customHeight="1">
      <c r="A195" s="6"/>
      <c r="B195" s="6"/>
      <c r="C195" s="6"/>
      <c r="D195" s="6"/>
      <c r="E195" s="136"/>
      <c r="F195" s="136"/>
      <c r="G195" s="136"/>
      <c r="H195" s="136"/>
      <c r="I195" s="136"/>
      <c r="J195" s="136"/>
      <c r="K195" s="136"/>
      <c r="L195" s="137"/>
      <c r="M195" s="136"/>
      <c r="N195" s="136"/>
      <c r="O195" s="136"/>
      <c r="P195" s="7"/>
      <c r="Q195" s="6"/>
      <c r="R195" s="6"/>
      <c r="S195" s="6"/>
      <c r="T195" s="6"/>
      <c r="U195" s="6"/>
      <c r="V195" s="7"/>
      <c r="W195" s="7"/>
      <c r="X195" s="136"/>
      <c r="Y195" s="7"/>
      <c r="Z195" s="7"/>
      <c r="AA195" s="7"/>
      <c r="AB195" s="6"/>
      <c r="AC195" s="6"/>
      <c r="AD195" s="6"/>
      <c r="AE195" s="6"/>
      <c r="AF195" s="6"/>
    </row>
    <row r="196" ht="14.25" customHeight="1">
      <c r="A196" s="6"/>
      <c r="B196" s="6"/>
      <c r="C196" s="6"/>
      <c r="D196" s="6"/>
      <c r="E196" s="136"/>
      <c r="F196" s="136"/>
      <c r="G196" s="136"/>
      <c r="H196" s="136"/>
      <c r="I196" s="136"/>
      <c r="J196" s="136"/>
      <c r="K196" s="136"/>
      <c r="L196" s="137"/>
      <c r="M196" s="136"/>
      <c r="N196" s="136"/>
      <c r="O196" s="136"/>
      <c r="P196" s="7"/>
      <c r="Q196" s="6"/>
      <c r="R196" s="6"/>
      <c r="S196" s="6"/>
      <c r="T196" s="6"/>
      <c r="U196" s="6"/>
      <c r="V196" s="7"/>
      <c r="W196" s="7"/>
      <c r="X196" s="136"/>
      <c r="Y196" s="7"/>
      <c r="Z196" s="7"/>
      <c r="AA196" s="7"/>
      <c r="AB196" s="6"/>
      <c r="AC196" s="6"/>
      <c r="AD196" s="6"/>
      <c r="AE196" s="6"/>
      <c r="AF196" s="6"/>
    </row>
    <row r="197" ht="14.25" customHeight="1">
      <c r="A197" s="6"/>
      <c r="B197" s="6"/>
      <c r="C197" s="6"/>
      <c r="D197" s="6"/>
      <c r="E197" s="136"/>
      <c r="F197" s="136"/>
      <c r="G197" s="136"/>
      <c r="H197" s="136"/>
      <c r="I197" s="136"/>
      <c r="J197" s="136"/>
      <c r="K197" s="136"/>
      <c r="L197" s="137"/>
      <c r="M197" s="136"/>
      <c r="N197" s="136"/>
      <c r="O197" s="136"/>
      <c r="P197" s="7"/>
      <c r="Q197" s="6"/>
      <c r="R197" s="6"/>
      <c r="S197" s="6"/>
      <c r="T197" s="6"/>
      <c r="U197" s="6"/>
      <c r="V197" s="7"/>
      <c r="W197" s="7"/>
      <c r="X197" s="136"/>
      <c r="Y197" s="7"/>
      <c r="Z197" s="7"/>
      <c r="AA197" s="7"/>
      <c r="AB197" s="6"/>
      <c r="AC197" s="6"/>
      <c r="AD197" s="6"/>
      <c r="AE197" s="6"/>
      <c r="AF197" s="6"/>
    </row>
    <row r="198" ht="14.25" customHeight="1">
      <c r="A198" s="6"/>
      <c r="B198" s="6"/>
      <c r="C198" s="6"/>
      <c r="D198" s="6"/>
      <c r="E198" s="136"/>
      <c r="F198" s="136"/>
      <c r="G198" s="136"/>
      <c r="H198" s="136"/>
      <c r="I198" s="136"/>
      <c r="J198" s="136"/>
      <c r="K198" s="136"/>
      <c r="L198" s="137"/>
      <c r="M198" s="136"/>
      <c r="N198" s="136"/>
      <c r="O198" s="136"/>
      <c r="P198" s="7"/>
      <c r="Q198" s="6"/>
      <c r="R198" s="6"/>
      <c r="S198" s="6"/>
      <c r="T198" s="6"/>
      <c r="U198" s="6"/>
      <c r="V198" s="7"/>
      <c r="W198" s="7"/>
      <c r="X198" s="136"/>
      <c r="Y198" s="7"/>
      <c r="Z198" s="7"/>
      <c r="AA198" s="7"/>
      <c r="AB198" s="6"/>
      <c r="AC198" s="6"/>
      <c r="AD198" s="6"/>
      <c r="AE198" s="6"/>
      <c r="AF198" s="6"/>
    </row>
    <row r="199" ht="14.25" customHeight="1">
      <c r="A199" s="6"/>
      <c r="B199" s="6"/>
      <c r="C199" s="6"/>
      <c r="D199" s="6"/>
      <c r="E199" s="136"/>
      <c r="F199" s="136"/>
      <c r="G199" s="136"/>
      <c r="H199" s="136"/>
      <c r="I199" s="136"/>
      <c r="J199" s="136"/>
      <c r="K199" s="136"/>
      <c r="L199" s="137"/>
      <c r="M199" s="136"/>
      <c r="N199" s="136"/>
      <c r="O199" s="136"/>
      <c r="P199" s="7"/>
      <c r="Q199" s="6"/>
      <c r="R199" s="6"/>
      <c r="S199" s="6"/>
      <c r="T199" s="6"/>
      <c r="U199" s="6"/>
      <c r="V199" s="7"/>
      <c r="W199" s="7"/>
      <c r="X199" s="136"/>
      <c r="Y199" s="7"/>
      <c r="Z199" s="7"/>
      <c r="AA199" s="7"/>
      <c r="AB199" s="6"/>
      <c r="AC199" s="6"/>
      <c r="AD199" s="6"/>
      <c r="AE199" s="6"/>
      <c r="AF199" s="6"/>
    </row>
    <row r="200" ht="14.25" customHeight="1">
      <c r="A200" s="6"/>
      <c r="B200" s="6"/>
      <c r="C200" s="6"/>
      <c r="D200" s="6"/>
      <c r="E200" s="136"/>
      <c r="F200" s="136"/>
      <c r="G200" s="136"/>
      <c r="H200" s="136"/>
      <c r="I200" s="136"/>
      <c r="J200" s="136"/>
      <c r="K200" s="136"/>
      <c r="L200" s="137"/>
      <c r="M200" s="136"/>
      <c r="N200" s="136"/>
      <c r="O200" s="136"/>
      <c r="P200" s="7"/>
      <c r="Q200" s="6"/>
      <c r="R200" s="6"/>
      <c r="S200" s="6"/>
      <c r="T200" s="6"/>
      <c r="U200" s="6"/>
      <c r="V200" s="7"/>
      <c r="W200" s="7"/>
      <c r="X200" s="136"/>
      <c r="Y200" s="7"/>
      <c r="Z200" s="7"/>
      <c r="AA200" s="7"/>
      <c r="AB200" s="6"/>
      <c r="AC200" s="6"/>
      <c r="AD200" s="6"/>
      <c r="AE200" s="6"/>
      <c r="AF200" s="6"/>
    </row>
    <row r="201" ht="14.25" customHeight="1">
      <c r="A201" s="6"/>
      <c r="B201" s="6"/>
      <c r="C201" s="6"/>
      <c r="D201" s="6"/>
      <c r="E201" s="136"/>
      <c r="F201" s="136"/>
      <c r="G201" s="136"/>
      <c r="H201" s="136"/>
      <c r="I201" s="136"/>
      <c r="J201" s="136"/>
      <c r="K201" s="136"/>
      <c r="L201" s="137"/>
      <c r="M201" s="136"/>
      <c r="N201" s="136"/>
      <c r="O201" s="136"/>
      <c r="P201" s="7"/>
      <c r="Q201" s="6"/>
      <c r="R201" s="6"/>
      <c r="S201" s="6"/>
      <c r="T201" s="6"/>
      <c r="U201" s="6"/>
      <c r="V201" s="7"/>
      <c r="W201" s="7"/>
      <c r="X201" s="136"/>
      <c r="Y201" s="7"/>
      <c r="Z201" s="7"/>
      <c r="AA201" s="7"/>
      <c r="AB201" s="6"/>
      <c r="AC201" s="6"/>
      <c r="AD201" s="6"/>
      <c r="AE201" s="6"/>
      <c r="AF201" s="6"/>
    </row>
    <row r="202" ht="14.25" customHeight="1">
      <c r="A202" s="6"/>
      <c r="B202" s="6"/>
      <c r="C202" s="6"/>
      <c r="D202" s="6"/>
      <c r="E202" s="136"/>
      <c r="F202" s="136"/>
      <c r="G202" s="136"/>
      <c r="H202" s="136"/>
      <c r="I202" s="136"/>
      <c r="J202" s="136"/>
      <c r="K202" s="136"/>
      <c r="L202" s="137"/>
      <c r="M202" s="136"/>
      <c r="N202" s="136"/>
      <c r="O202" s="136"/>
      <c r="P202" s="7"/>
      <c r="Q202" s="6"/>
      <c r="R202" s="6"/>
      <c r="S202" s="6"/>
      <c r="T202" s="6"/>
      <c r="U202" s="6"/>
      <c r="V202" s="7"/>
      <c r="W202" s="7"/>
      <c r="X202" s="136"/>
      <c r="Y202" s="7"/>
      <c r="Z202" s="7"/>
      <c r="AA202" s="7"/>
      <c r="AB202" s="6"/>
      <c r="AC202" s="6"/>
      <c r="AD202" s="6"/>
      <c r="AE202" s="6"/>
      <c r="AF202" s="6"/>
    </row>
    <row r="203" ht="14.25" customHeight="1">
      <c r="A203" s="6"/>
      <c r="B203" s="6"/>
      <c r="C203" s="6"/>
      <c r="D203" s="6"/>
      <c r="E203" s="136"/>
      <c r="F203" s="136"/>
      <c r="G203" s="136"/>
      <c r="H203" s="136"/>
      <c r="I203" s="136"/>
      <c r="J203" s="136"/>
      <c r="K203" s="136"/>
      <c r="L203" s="137"/>
      <c r="M203" s="136"/>
      <c r="N203" s="136"/>
      <c r="O203" s="136"/>
      <c r="P203" s="7"/>
      <c r="Q203" s="6"/>
      <c r="R203" s="6"/>
      <c r="S203" s="6"/>
      <c r="T203" s="6"/>
      <c r="U203" s="6"/>
      <c r="V203" s="7"/>
      <c r="W203" s="7"/>
      <c r="X203" s="136"/>
      <c r="Y203" s="7"/>
      <c r="Z203" s="7"/>
      <c r="AA203" s="7"/>
      <c r="AB203" s="6"/>
      <c r="AC203" s="6"/>
      <c r="AD203" s="6"/>
      <c r="AE203" s="6"/>
      <c r="AF203" s="6"/>
    </row>
    <row r="204" ht="14.25" customHeight="1">
      <c r="A204" s="6"/>
      <c r="B204" s="6"/>
      <c r="C204" s="6"/>
      <c r="D204" s="6"/>
      <c r="E204" s="136"/>
      <c r="F204" s="136"/>
      <c r="G204" s="136"/>
      <c r="H204" s="136"/>
      <c r="I204" s="136"/>
      <c r="J204" s="136"/>
      <c r="K204" s="136"/>
      <c r="L204" s="137"/>
      <c r="M204" s="136"/>
      <c r="N204" s="136"/>
      <c r="O204" s="136"/>
      <c r="P204" s="7"/>
      <c r="Q204" s="6"/>
      <c r="R204" s="6"/>
      <c r="S204" s="6"/>
      <c r="T204" s="6"/>
      <c r="U204" s="6"/>
      <c r="V204" s="7"/>
      <c r="W204" s="7"/>
      <c r="X204" s="136"/>
      <c r="Y204" s="7"/>
      <c r="Z204" s="7"/>
      <c r="AA204" s="7"/>
      <c r="AB204" s="6"/>
      <c r="AC204" s="6"/>
      <c r="AD204" s="6"/>
      <c r="AE204" s="6"/>
      <c r="AF204" s="6"/>
    </row>
    <row r="205" ht="14.25" customHeight="1">
      <c r="A205" s="6"/>
      <c r="B205" s="6"/>
      <c r="C205" s="6"/>
      <c r="D205" s="6"/>
      <c r="E205" s="136"/>
      <c r="F205" s="136"/>
      <c r="G205" s="136"/>
      <c r="H205" s="136"/>
      <c r="I205" s="136"/>
      <c r="J205" s="136"/>
      <c r="K205" s="136"/>
      <c r="L205" s="137"/>
      <c r="M205" s="136"/>
      <c r="N205" s="136"/>
      <c r="O205" s="136"/>
      <c r="P205" s="7"/>
      <c r="Q205" s="6"/>
      <c r="R205" s="6"/>
      <c r="S205" s="6"/>
      <c r="T205" s="6"/>
      <c r="U205" s="6"/>
      <c r="V205" s="7"/>
      <c r="W205" s="7"/>
      <c r="X205" s="136"/>
      <c r="Y205" s="7"/>
      <c r="Z205" s="7"/>
      <c r="AA205" s="7"/>
      <c r="AB205" s="6"/>
      <c r="AC205" s="6"/>
      <c r="AD205" s="6"/>
      <c r="AE205" s="6"/>
      <c r="AF205" s="6"/>
    </row>
    <row r="206" ht="14.25" customHeight="1">
      <c r="A206" s="6"/>
      <c r="B206" s="6"/>
      <c r="C206" s="6"/>
      <c r="D206" s="6"/>
      <c r="E206" s="136"/>
      <c r="F206" s="136"/>
      <c r="G206" s="136"/>
      <c r="H206" s="136"/>
      <c r="I206" s="136"/>
      <c r="J206" s="136"/>
      <c r="K206" s="136"/>
      <c r="L206" s="137"/>
      <c r="M206" s="136"/>
      <c r="N206" s="136"/>
      <c r="O206" s="136"/>
      <c r="P206" s="7"/>
      <c r="Q206" s="6"/>
      <c r="R206" s="6"/>
      <c r="S206" s="6"/>
      <c r="T206" s="6"/>
      <c r="U206" s="6"/>
      <c r="V206" s="7"/>
      <c r="W206" s="7"/>
      <c r="X206" s="136"/>
      <c r="Y206" s="7"/>
      <c r="Z206" s="7"/>
      <c r="AA206" s="7"/>
      <c r="AB206" s="6"/>
      <c r="AC206" s="6"/>
      <c r="AD206" s="6"/>
      <c r="AE206" s="6"/>
      <c r="AF206" s="6"/>
    </row>
    <row r="207" ht="14.25" customHeight="1">
      <c r="A207" s="6"/>
      <c r="B207" s="6"/>
      <c r="C207" s="6"/>
      <c r="D207" s="6"/>
      <c r="E207" s="136"/>
      <c r="F207" s="136"/>
      <c r="G207" s="136"/>
      <c r="H207" s="136"/>
      <c r="I207" s="136"/>
      <c r="J207" s="136"/>
      <c r="K207" s="136"/>
      <c r="L207" s="137"/>
      <c r="M207" s="136"/>
      <c r="N207" s="136"/>
      <c r="O207" s="136"/>
      <c r="P207" s="7"/>
      <c r="Q207" s="6"/>
      <c r="R207" s="6"/>
      <c r="S207" s="6"/>
      <c r="T207" s="6"/>
      <c r="U207" s="6"/>
      <c r="V207" s="7"/>
      <c r="W207" s="7"/>
      <c r="X207" s="136"/>
      <c r="Y207" s="7"/>
      <c r="Z207" s="7"/>
      <c r="AA207" s="7"/>
      <c r="AB207" s="6"/>
      <c r="AC207" s="6"/>
      <c r="AD207" s="6"/>
      <c r="AE207" s="6"/>
      <c r="AF207" s="6"/>
    </row>
    <row r="208" ht="14.25" customHeight="1">
      <c r="A208" s="6"/>
      <c r="B208" s="6"/>
      <c r="C208" s="6"/>
      <c r="D208" s="6"/>
      <c r="E208" s="136"/>
      <c r="F208" s="136"/>
      <c r="G208" s="136"/>
      <c r="H208" s="136"/>
      <c r="I208" s="136"/>
      <c r="J208" s="136"/>
      <c r="K208" s="136"/>
      <c r="L208" s="137"/>
      <c r="M208" s="136"/>
      <c r="N208" s="136"/>
      <c r="O208" s="136"/>
      <c r="P208" s="7"/>
      <c r="Q208" s="6"/>
      <c r="R208" s="6"/>
      <c r="S208" s="6"/>
      <c r="T208" s="6"/>
      <c r="U208" s="6"/>
      <c r="V208" s="7"/>
      <c r="W208" s="7"/>
      <c r="X208" s="136"/>
      <c r="Y208" s="7"/>
      <c r="Z208" s="7"/>
      <c r="AA208" s="7"/>
      <c r="AB208" s="6"/>
      <c r="AC208" s="6"/>
      <c r="AD208" s="6"/>
      <c r="AE208" s="6"/>
      <c r="AF208" s="6"/>
    </row>
    <row r="209" ht="14.25" customHeight="1">
      <c r="A209" s="6"/>
      <c r="B209" s="6"/>
      <c r="C209" s="6"/>
      <c r="D209" s="6"/>
      <c r="E209" s="136"/>
      <c r="F209" s="136"/>
      <c r="G209" s="136"/>
      <c r="H209" s="136"/>
      <c r="I209" s="136"/>
      <c r="J209" s="136"/>
      <c r="K209" s="136"/>
      <c r="L209" s="137"/>
      <c r="M209" s="136"/>
      <c r="N209" s="136"/>
      <c r="O209" s="136"/>
      <c r="P209" s="7"/>
      <c r="Q209" s="6"/>
      <c r="R209" s="6"/>
      <c r="S209" s="6"/>
      <c r="T209" s="6"/>
      <c r="U209" s="6"/>
      <c r="V209" s="7"/>
      <c r="W209" s="7"/>
      <c r="X209" s="136"/>
      <c r="Y209" s="7"/>
      <c r="Z209" s="7"/>
      <c r="AA209" s="7"/>
      <c r="AB209" s="6"/>
      <c r="AC209" s="6"/>
      <c r="AD209" s="6"/>
      <c r="AE209" s="6"/>
      <c r="AF209" s="6"/>
    </row>
    <row r="210" ht="14.25" customHeight="1">
      <c r="A210" s="6"/>
      <c r="B210" s="6"/>
      <c r="C210" s="6"/>
      <c r="D210" s="6"/>
      <c r="E210" s="136"/>
      <c r="F210" s="136"/>
      <c r="G210" s="136"/>
      <c r="H210" s="136"/>
      <c r="I210" s="136"/>
      <c r="J210" s="136"/>
      <c r="K210" s="136"/>
      <c r="L210" s="137"/>
      <c r="M210" s="136"/>
      <c r="N210" s="136"/>
      <c r="O210" s="136"/>
      <c r="P210" s="7"/>
      <c r="Q210" s="6"/>
      <c r="R210" s="6"/>
      <c r="S210" s="6"/>
      <c r="T210" s="6"/>
      <c r="U210" s="6"/>
      <c r="V210" s="7"/>
      <c r="W210" s="7"/>
      <c r="X210" s="136"/>
      <c r="Y210" s="7"/>
      <c r="Z210" s="7"/>
      <c r="AA210" s="7"/>
      <c r="AB210" s="6"/>
      <c r="AC210" s="6"/>
      <c r="AD210" s="6"/>
      <c r="AE210" s="6"/>
      <c r="AF210" s="6"/>
    </row>
    <row r="211" ht="14.25" customHeight="1">
      <c r="A211" s="6"/>
      <c r="B211" s="6"/>
      <c r="C211" s="6"/>
      <c r="D211" s="6"/>
      <c r="E211" s="136"/>
      <c r="F211" s="136"/>
      <c r="G211" s="136"/>
      <c r="H211" s="136"/>
      <c r="I211" s="136"/>
      <c r="J211" s="136"/>
      <c r="K211" s="136"/>
      <c r="L211" s="137"/>
      <c r="M211" s="136"/>
      <c r="N211" s="136"/>
      <c r="O211" s="136"/>
      <c r="P211" s="7"/>
      <c r="Q211" s="6"/>
      <c r="R211" s="6"/>
      <c r="S211" s="6"/>
      <c r="T211" s="6"/>
      <c r="U211" s="6"/>
      <c r="V211" s="7"/>
      <c r="W211" s="7"/>
      <c r="X211" s="136"/>
      <c r="Y211" s="7"/>
      <c r="Z211" s="7"/>
      <c r="AA211" s="7"/>
      <c r="AB211" s="6"/>
      <c r="AC211" s="6"/>
      <c r="AD211" s="6"/>
      <c r="AE211" s="6"/>
      <c r="AF211" s="6"/>
    </row>
    <row r="212" ht="14.25" customHeight="1">
      <c r="A212" s="6"/>
      <c r="B212" s="6"/>
      <c r="C212" s="6"/>
      <c r="D212" s="6"/>
      <c r="E212" s="136"/>
      <c r="F212" s="136"/>
      <c r="G212" s="136"/>
      <c r="H212" s="136"/>
      <c r="I212" s="136"/>
      <c r="J212" s="136"/>
      <c r="K212" s="136"/>
      <c r="L212" s="137"/>
      <c r="M212" s="136"/>
      <c r="N212" s="136"/>
      <c r="O212" s="136"/>
      <c r="P212" s="7"/>
      <c r="Q212" s="6"/>
      <c r="R212" s="6"/>
      <c r="S212" s="6"/>
      <c r="T212" s="6"/>
      <c r="U212" s="6"/>
      <c r="V212" s="7"/>
      <c r="W212" s="7"/>
      <c r="X212" s="136"/>
      <c r="Y212" s="7"/>
      <c r="Z212" s="7"/>
      <c r="AA212" s="7"/>
      <c r="AB212" s="6"/>
      <c r="AC212" s="6"/>
      <c r="AD212" s="6"/>
      <c r="AE212" s="6"/>
      <c r="AF212" s="6"/>
    </row>
    <row r="213" ht="14.25" customHeight="1">
      <c r="A213" s="6"/>
      <c r="B213" s="6"/>
      <c r="C213" s="6"/>
      <c r="D213" s="6"/>
      <c r="E213" s="136"/>
      <c r="F213" s="136"/>
      <c r="G213" s="136"/>
      <c r="H213" s="136"/>
      <c r="I213" s="136"/>
      <c r="J213" s="136"/>
      <c r="K213" s="136"/>
      <c r="L213" s="137"/>
      <c r="M213" s="136"/>
      <c r="N213" s="136"/>
      <c r="O213" s="136"/>
      <c r="P213" s="7"/>
      <c r="Q213" s="6"/>
      <c r="R213" s="6"/>
      <c r="S213" s="6"/>
      <c r="T213" s="6"/>
      <c r="U213" s="6"/>
      <c r="V213" s="7"/>
      <c r="W213" s="7"/>
      <c r="X213" s="136"/>
      <c r="Y213" s="7"/>
      <c r="Z213" s="7"/>
      <c r="AA213" s="7"/>
      <c r="AB213" s="6"/>
      <c r="AC213" s="6"/>
      <c r="AD213" s="6"/>
      <c r="AE213" s="6"/>
      <c r="AF213" s="6"/>
    </row>
    <row r="214" ht="14.25" customHeight="1">
      <c r="A214" s="6"/>
      <c r="B214" s="6"/>
      <c r="C214" s="6"/>
      <c r="D214" s="6"/>
      <c r="E214" s="136"/>
      <c r="F214" s="136"/>
      <c r="G214" s="136"/>
      <c r="H214" s="136"/>
      <c r="I214" s="136"/>
      <c r="J214" s="136"/>
      <c r="K214" s="136"/>
      <c r="L214" s="137"/>
      <c r="M214" s="136"/>
      <c r="N214" s="136"/>
      <c r="O214" s="136"/>
      <c r="P214" s="7"/>
      <c r="Q214" s="6"/>
      <c r="R214" s="6"/>
      <c r="S214" s="6"/>
      <c r="T214" s="6"/>
      <c r="U214" s="6"/>
      <c r="V214" s="7"/>
      <c r="W214" s="7"/>
      <c r="X214" s="136"/>
      <c r="Y214" s="7"/>
      <c r="Z214" s="7"/>
      <c r="AA214" s="7"/>
      <c r="AB214" s="6"/>
      <c r="AC214" s="6"/>
      <c r="AD214" s="6"/>
      <c r="AE214" s="6"/>
      <c r="AF214" s="6"/>
    </row>
    <row r="215" ht="14.25" customHeight="1">
      <c r="A215" s="6"/>
      <c r="B215" s="6"/>
      <c r="C215" s="6"/>
      <c r="D215" s="6"/>
      <c r="E215" s="136"/>
      <c r="F215" s="136"/>
      <c r="G215" s="136"/>
      <c r="H215" s="136"/>
      <c r="I215" s="136"/>
      <c r="J215" s="136"/>
      <c r="K215" s="136"/>
      <c r="L215" s="137"/>
      <c r="M215" s="136"/>
      <c r="N215" s="136"/>
      <c r="O215" s="136"/>
      <c r="P215" s="7"/>
      <c r="Q215" s="6"/>
      <c r="R215" s="6"/>
      <c r="S215" s="6"/>
      <c r="T215" s="6"/>
      <c r="U215" s="6"/>
      <c r="V215" s="7"/>
      <c r="W215" s="7"/>
      <c r="X215" s="136"/>
      <c r="Y215" s="7"/>
      <c r="Z215" s="7"/>
      <c r="AA215" s="7"/>
      <c r="AB215" s="6"/>
      <c r="AC215" s="6"/>
      <c r="AD215" s="6"/>
      <c r="AE215" s="6"/>
      <c r="AF215" s="6"/>
    </row>
    <row r="216" ht="14.25" customHeight="1">
      <c r="A216" s="6"/>
      <c r="B216" s="6"/>
      <c r="C216" s="6"/>
      <c r="D216" s="6"/>
      <c r="E216" s="136"/>
      <c r="F216" s="136"/>
      <c r="G216" s="136"/>
      <c r="H216" s="136"/>
      <c r="I216" s="136"/>
      <c r="J216" s="136"/>
      <c r="K216" s="136"/>
      <c r="L216" s="137"/>
      <c r="M216" s="136"/>
      <c r="N216" s="136"/>
      <c r="O216" s="136"/>
      <c r="P216" s="7"/>
      <c r="Q216" s="6"/>
      <c r="R216" s="6"/>
      <c r="S216" s="6"/>
      <c r="T216" s="6"/>
      <c r="U216" s="6"/>
      <c r="V216" s="7"/>
      <c r="W216" s="7"/>
      <c r="X216" s="136"/>
      <c r="Y216" s="7"/>
      <c r="Z216" s="7"/>
      <c r="AA216" s="7"/>
      <c r="AB216" s="6"/>
      <c r="AC216" s="6"/>
      <c r="AD216" s="6"/>
      <c r="AE216" s="6"/>
      <c r="AF216" s="6"/>
    </row>
    <row r="217" ht="14.25" customHeight="1">
      <c r="A217" s="6"/>
      <c r="B217" s="6"/>
      <c r="C217" s="6"/>
      <c r="D217" s="6"/>
      <c r="E217" s="136"/>
      <c r="F217" s="136"/>
      <c r="G217" s="136"/>
      <c r="H217" s="136"/>
      <c r="I217" s="136"/>
      <c r="J217" s="136"/>
      <c r="K217" s="136"/>
      <c r="L217" s="137"/>
      <c r="M217" s="136"/>
      <c r="N217" s="136"/>
      <c r="O217" s="136"/>
      <c r="P217" s="7"/>
      <c r="Q217" s="6"/>
      <c r="R217" s="6"/>
      <c r="S217" s="6"/>
      <c r="T217" s="6"/>
      <c r="U217" s="6"/>
      <c r="V217" s="7"/>
      <c r="W217" s="7"/>
      <c r="X217" s="136"/>
      <c r="Y217" s="7"/>
      <c r="Z217" s="7"/>
      <c r="AA217" s="7"/>
      <c r="AB217" s="6"/>
      <c r="AC217" s="6"/>
      <c r="AD217" s="6"/>
      <c r="AE217" s="6"/>
      <c r="AF217" s="6"/>
    </row>
    <row r="218" ht="14.25" customHeight="1">
      <c r="A218" s="6"/>
      <c r="B218" s="6"/>
      <c r="C218" s="6"/>
      <c r="D218" s="6"/>
      <c r="E218" s="136"/>
      <c r="F218" s="136"/>
      <c r="G218" s="136"/>
      <c r="H218" s="136"/>
      <c r="I218" s="136"/>
      <c r="J218" s="136"/>
      <c r="K218" s="136"/>
      <c r="L218" s="137"/>
      <c r="M218" s="136"/>
      <c r="N218" s="136"/>
      <c r="O218" s="136"/>
      <c r="P218" s="7"/>
      <c r="Q218" s="6"/>
      <c r="R218" s="6"/>
      <c r="S218" s="6"/>
      <c r="T218" s="6"/>
      <c r="U218" s="6"/>
      <c r="V218" s="7"/>
      <c r="W218" s="7"/>
      <c r="X218" s="136"/>
      <c r="Y218" s="7"/>
      <c r="Z218" s="7"/>
      <c r="AA218" s="7"/>
      <c r="AB218" s="6"/>
      <c r="AC218" s="6"/>
      <c r="AD218" s="6"/>
      <c r="AE218" s="6"/>
      <c r="AF218" s="6"/>
    </row>
    <row r="219" ht="14.25" customHeight="1">
      <c r="A219" s="6"/>
      <c r="B219" s="6"/>
      <c r="C219" s="6"/>
      <c r="D219" s="6"/>
      <c r="E219" s="136"/>
      <c r="F219" s="136"/>
      <c r="G219" s="136"/>
      <c r="H219" s="136"/>
      <c r="I219" s="136"/>
      <c r="J219" s="136"/>
      <c r="K219" s="136"/>
      <c r="L219" s="137"/>
      <c r="M219" s="136"/>
      <c r="N219" s="136"/>
      <c r="O219" s="136"/>
      <c r="P219" s="7"/>
      <c r="Q219" s="6"/>
      <c r="R219" s="6"/>
      <c r="S219" s="6"/>
      <c r="T219" s="6"/>
      <c r="U219" s="6"/>
      <c r="V219" s="7"/>
      <c r="W219" s="7"/>
      <c r="X219" s="136"/>
      <c r="Y219" s="7"/>
      <c r="Z219" s="7"/>
      <c r="AA219" s="7"/>
      <c r="AB219" s="6"/>
      <c r="AC219" s="6"/>
      <c r="AD219" s="6"/>
      <c r="AE219" s="6"/>
      <c r="AF219" s="6"/>
    </row>
    <row r="220" ht="14.25" customHeight="1">
      <c r="A220" s="6"/>
      <c r="B220" s="6"/>
      <c r="C220" s="6"/>
      <c r="D220" s="6"/>
      <c r="E220" s="136"/>
      <c r="F220" s="136"/>
      <c r="G220" s="136"/>
      <c r="H220" s="136"/>
      <c r="I220" s="136"/>
      <c r="J220" s="136"/>
      <c r="K220" s="136"/>
      <c r="L220" s="137"/>
      <c r="M220" s="136"/>
      <c r="N220" s="136"/>
      <c r="O220" s="136"/>
      <c r="P220" s="7"/>
      <c r="Q220" s="6"/>
      <c r="R220" s="6"/>
      <c r="S220" s="6"/>
      <c r="T220" s="6"/>
      <c r="U220" s="6"/>
      <c r="V220" s="7"/>
      <c r="W220" s="7"/>
      <c r="X220" s="136"/>
      <c r="Y220" s="7"/>
      <c r="Z220" s="7"/>
      <c r="AA220" s="7"/>
      <c r="AB220" s="6"/>
      <c r="AC220" s="6"/>
      <c r="AD220" s="6"/>
      <c r="AE220" s="6"/>
      <c r="AF220" s="6"/>
    </row>
    <row r="221" ht="14.25" customHeight="1">
      <c r="A221" s="6"/>
      <c r="B221" s="6"/>
      <c r="C221" s="6"/>
      <c r="D221" s="6"/>
      <c r="E221" s="136"/>
      <c r="F221" s="136"/>
      <c r="G221" s="136"/>
      <c r="H221" s="136"/>
      <c r="I221" s="136"/>
      <c r="J221" s="136"/>
      <c r="K221" s="136"/>
      <c r="L221" s="137"/>
      <c r="M221" s="136"/>
      <c r="N221" s="136"/>
      <c r="O221" s="136"/>
      <c r="P221" s="7"/>
      <c r="Q221" s="6"/>
      <c r="R221" s="6"/>
      <c r="S221" s="6"/>
      <c r="T221" s="6"/>
      <c r="U221" s="6"/>
      <c r="V221" s="7"/>
      <c r="W221" s="7"/>
      <c r="X221" s="136"/>
      <c r="Y221" s="7"/>
      <c r="Z221" s="7"/>
      <c r="AA221" s="7"/>
      <c r="AB221" s="6"/>
      <c r="AC221" s="6"/>
      <c r="AD221" s="6"/>
      <c r="AE221" s="6"/>
      <c r="AF221" s="6"/>
    </row>
    <row r="222" ht="14.25" customHeight="1">
      <c r="A222" s="6"/>
      <c r="B222" s="6"/>
      <c r="C222" s="6"/>
      <c r="D222" s="6"/>
      <c r="E222" s="136"/>
      <c r="F222" s="136"/>
      <c r="G222" s="136"/>
      <c r="H222" s="136"/>
      <c r="I222" s="136"/>
      <c r="J222" s="136"/>
      <c r="K222" s="136"/>
      <c r="L222" s="137"/>
      <c r="M222" s="136"/>
      <c r="N222" s="136"/>
      <c r="O222" s="136"/>
      <c r="P222" s="7"/>
      <c r="Q222" s="6"/>
      <c r="R222" s="6"/>
      <c r="S222" s="6"/>
      <c r="T222" s="6"/>
      <c r="U222" s="6"/>
      <c r="V222" s="7"/>
      <c r="W222" s="7"/>
      <c r="X222" s="136"/>
      <c r="Y222" s="7"/>
      <c r="Z222" s="7"/>
      <c r="AA222" s="7"/>
      <c r="AB222" s="6"/>
      <c r="AC222" s="6"/>
      <c r="AD222" s="6"/>
      <c r="AE222" s="6"/>
      <c r="AF222" s="6"/>
    </row>
    <row r="223" ht="14.25" customHeight="1">
      <c r="A223" s="6"/>
      <c r="B223" s="6"/>
      <c r="C223" s="6"/>
      <c r="D223" s="6"/>
      <c r="E223" s="136"/>
      <c r="F223" s="136"/>
      <c r="G223" s="136"/>
      <c r="H223" s="136"/>
      <c r="I223" s="136"/>
      <c r="J223" s="136"/>
      <c r="K223" s="136"/>
      <c r="L223" s="137"/>
      <c r="M223" s="136"/>
      <c r="N223" s="136"/>
      <c r="O223" s="136"/>
      <c r="P223" s="7"/>
      <c r="Q223" s="6"/>
      <c r="R223" s="6"/>
      <c r="S223" s="6"/>
      <c r="T223" s="6"/>
      <c r="U223" s="6"/>
      <c r="V223" s="7"/>
      <c r="W223" s="7"/>
      <c r="X223" s="136"/>
      <c r="Y223" s="7"/>
      <c r="Z223" s="7"/>
      <c r="AA223" s="7"/>
      <c r="AB223" s="6"/>
      <c r="AC223" s="6"/>
      <c r="AD223" s="6"/>
      <c r="AE223" s="6"/>
      <c r="AF223" s="6"/>
    </row>
    <row r="224" ht="14.25" customHeight="1">
      <c r="A224" s="6"/>
      <c r="B224" s="6"/>
      <c r="C224" s="6"/>
      <c r="D224" s="6"/>
      <c r="E224" s="136"/>
      <c r="F224" s="136"/>
      <c r="G224" s="136"/>
      <c r="H224" s="136"/>
      <c r="I224" s="136"/>
      <c r="J224" s="136"/>
      <c r="K224" s="136"/>
      <c r="L224" s="137"/>
      <c r="M224" s="136"/>
      <c r="N224" s="136"/>
      <c r="O224" s="136"/>
      <c r="P224" s="7"/>
      <c r="Q224" s="6"/>
      <c r="R224" s="6"/>
      <c r="S224" s="6"/>
      <c r="T224" s="6"/>
      <c r="U224" s="6"/>
      <c r="V224" s="7"/>
      <c r="W224" s="7"/>
      <c r="X224" s="136"/>
      <c r="Y224" s="7"/>
      <c r="Z224" s="7"/>
      <c r="AA224" s="7"/>
      <c r="AB224" s="6"/>
      <c r="AC224" s="6"/>
      <c r="AD224" s="6"/>
      <c r="AE224" s="6"/>
      <c r="AF224" s="6"/>
    </row>
    <row r="225" ht="14.25" customHeight="1">
      <c r="A225" s="6"/>
      <c r="B225" s="6"/>
      <c r="C225" s="6"/>
      <c r="D225" s="6"/>
      <c r="E225" s="136"/>
      <c r="F225" s="136"/>
      <c r="G225" s="136"/>
      <c r="H225" s="136"/>
      <c r="I225" s="136"/>
      <c r="J225" s="136"/>
      <c r="K225" s="136"/>
      <c r="L225" s="137"/>
      <c r="M225" s="136"/>
      <c r="N225" s="136"/>
      <c r="O225" s="136"/>
      <c r="P225" s="7"/>
      <c r="Q225" s="6"/>
      <c r="R225" s="6"/>
      <c r="S225" s="6"/>
      <c r="T225" s="6"/>
      <c r="U225" s="6"/>
      <c r="V225" s="7"/>
      <c r="W225" s="7"/>
      <c r="X225" s="136"/>
      <c r="Y225" s="7"/>
      <c r="Z225" s="7"/>
      <c r="AA225" s="7"/>
      <c r="AB225" s="6"/>
      <c r="AC225" s="6"/>
      <c r="AD225" s="6"/>
      <c r="AE225" s="6"/>
      <c r="AF225" s="6"/>
    </row>
    <row r="226" ht="14.25" customHeight="1">
      <c r="A226" s="6"/>
      <c r="B226" s="6"/>
      <c r="C226" s="6"/>
      <c r="D226" s="6"/>
      <c r="E226" s="136"/>
      <c r="F226" s="136"/>
      <c r="G226" s="136"/>
      <c r="H226" s="136"/>
      <c r="I226" s="136"/>
      <c r="J226" s="136"/>
      <c r="K226" s="136"/>
      <c r="L226" s="137"/>
      <c r="M226" s="136"/>
      <c r="N226" s="136"/>
      <c r="O226" s="136"/>
      <c r="P226" s="7"/>
      <c r="Q226" s="6"/>
      <c r="R226" s="6"/>
      <c r="S226" s="6"/>
      <c r="T226" s="6"/>
      <c r="U226" s="6"/>
      <c r="V226" s="7"/>
      <c r="W226" s="7"/>
      <c r="X226" s="136"/>
      <c r="Y226" s="7"/>
      <c r="Z226" s="7"/>
      <c r="AA226" s="7"/>
      <c r="AB226" s="6"/>
      <c r="AC226" s="6"/>
      <c r="AD226" s="6"/>
      <c r="AE226" s="6"/>
      <c r="AF226" s="6"/>
    </row>
    <row r="227" ht="14.25" customHeight="1">
      <c r="A227" s="6"/>
      <c r="B227" s="6"/>
      <c r="C227" s="6"/>
      <c r="D227" s="6"/>
      <c r="E227" s="136"/>
      <c r="F227" s="136"/>
      <c r="G227" s="136"/>
      <c r="H227" s="136"/>
      <c r="I227" s="136"/>
      <c r="J227" s="136"/>
      <c r="K227" s="136"/>
      <c r="L227" s="137"/>
      <c r="M227" s="136"/>
      <c r="N227" s="136"/>
      <c r="O227" s="136"/>
      <c r="P227" s="7"/>
      <c r="Q227" s="6"/>
      <c r="R227" s="6"/>
      <c r="S227" s="6"/>
      <c r="T227" s="6"/>
      <c r="U227" s="6"/>
      <c r="V227" s="7"/>
      <c r="W227" s="7"/>
      <c r="X227" s="136"/>
      <c r="Y227" s="7"/>
      <c r="Z227" s="7"/>
      <c r="AA227" s="7"/>
      <c r="AB227" s="6"/>
      <c r="AC227" s="6"/>
      <c r="AD227" s="6"/>
      <c r="AE227" s="6"/>
      <c r="AF227" s="6"/>
    </row>
    <row r="228" ht="14.25" customHeight="1">
      <c r="A228" s="6"/>
      <c r="B228" s="6"/>
      <c r="C228" s="6"/>
      <c r="D228" s="6"/>
      <c r="E228" s="136"/>
      <c r="F228" s="136"/>
      <c r="G228" s="136"/>
      <c r="H228" s="136"/>
      <c r="I228" s="136"/>
      <c r="J228" s="136"/>
      <c r="K228" s="136"/>
      <c r="L228" s="137"/>
      <c r="M228" s="136"/>
      <c r="N228" s="136"/>
      <c r="O228" s="136"/>
      <c r="P228" s="7"/>
      <c r="Q228" s="6"/>
      <c r="R228" s="6"/>
      <c r="S228" s="6"/>
      <c r="T228" s="6"/>
      <c r="U228" s="6"/>
      <c r="V228" s="7"/>
      <c r="W228" s="7"/>
      <c r="X228" s="136"/>
      <c r="Y228" s="7"/>
      <c r="Z228" s="7"/>
      <c r="AA228" s="7"/>
      <c r="AB228" s="6"/>
      <c r="AC228" s="6"/>
      <c r="AD228" s="6"/>
      <c r="AE228" s="6"/>
      <c r="AF228" s="6"/>
    </row>
    <row r="229" ht="14.25" customHeight="1">
      <c r="A229" s="6"/>
      <c r="B229" s="6"/>
      <c r="C229" s="6"/>
      <c r="D229" s="6"/>
      <c r="E229" s="136"/>
      <c r="F229" s="136"/>
      <c r="G229" s="136"/>
      <c r="H229" s="136"/>
      <c r="I229" s="136"/>
      <c r="J229" s="136"/>
      <c r="K229" s="136"/>
      <c r="L229" s="137"/>
      <c r="M229" s="136"/>
      <c r="N229" s="136"/>
      <c r="O229" s="136"/>
      <c r="P229" s="7"/>
      <c r="Q229" s="6"/>
      <c r="R229" s="6"/>
      <c r="S229" s="6"/>
      <c r="T229" s="6"/>
      <c r="U229" s="6"/>
      <c r="V229" s="7"/>
      <c r="W229" s="7"/>
      <c r="X229" s="136"/>
      <c r="Y229" s="7"/>
      <c r="Z229" s="7"/>
      <c r="AA229" s="7"/>
      <c r="AB229" s="6"/>
      <c r="AC229" s="6"/>
      <c r="AD229" s="6"/>
      <c r="AE229" s="6"/>
      <c r="AF229" s="6"/>
    </row>
    <row r="230" ht="14.25" customHeight="1">
      <c r="A230" s="6"/>
      <c r="B230" s="6"/>
      <c r="C230" s="6"/>
      <c r="D230" s="6"/>
      <c r="E230" s="136"/>
      <c r="F230" s="136"/>
      <c r="G230" s="136"/>
      <c r="H230" s="136"/>
      <c r="I230" s="136"/>
      <c r="J230" s="136"/>
      <c r="K230" s="136"/>
      <c r="L230" s="137"/>
      <c r="M230" s="136"/>
      <c r="N230" s="136"/>
      <c r="O230" s="136"/>
      <c r="P230" s="7"/>
      <c r="Q230" s="6"/>
      <c r="R230" s="6"/>
      <c r="S230" s="6"/>
      <c r="T230" s="6"/>
      <c r="U230" s="6"/>
      <c r="V230" s="7"/>
      <c r="W230" s="7"/>
      <c r="X230" s="136"/>
      <c r="Y230" s="7"/>
      <c r="Z230" s="7"/>
      <c r="AA230" s="7"/>
      <c r="AB230" s="6"/>
      <c r="AC230" s="6"/>
      <c r="AD230" s="6"/>
      <c r="AE230" s="6"/>
      <c r="AF230" s="6"/>
    </row>
    <row r="231" ht="14.25" customHeight="1">
      <c r="A231" s="6"/>
      <c r="B231" s="6"/>
      <c r="C231" s="6"/>
      <c r="D231" s="6"/>
      <c r="E231" s="136"/>
      <c r="F231" s="136"/>
      <c r="G231" s="136"/>
      <c r="H231" s="136"/>
      <c r="I231" s="136"/>
      <c r="J231" s="136"/>
      <c r="K231" s="136"/>
      <c r="L231" s="137"/>
      <c r="M231" s="136"/>
      <c r="N231" s="136"/>
      <c r="O231" s="136"/>
      <c r="P231" s="7"/>
      <c r="Q231" s="6"/>
      <c r="R231" s="6"/>
      <c r="S231" s="6"/>
      <c r="T231" s="6"/>
      <c r="U231" s="6"/>
      <c r="V231" s="7"/>
      <c r="W231" s="7"/>
      <c r="X231" s="136"/>
      <c r="Y231" s="7"/>
      <c r="Z231" s="7"/>
      <c r="AA231" s="7"/>
      <c r="AB231" s="6"/>
      <c r="AC231" s="6"/>
      <c r="AD231" s="6"/>
      <c r="AE231" s="6"/>
      <c r="AF231" s="6"/>
    </row>
    <row r="232" ht="14.25" customHeight="1">
      <c r="A232" s="6"/>
      <c r="B232" s="6"/>
      <c r="C232" s="6"/>
      <c r="D232" s="6"/>
      <c r="E232" s="136"/>
      <c r="F232" s="136"/>
      <c r="G232" s="136"/>
      <c r="H232" s="136"/>
      <c r="I232" s="136"/>
      <c r="J232" s="136"/>
      <c r="K232" s="136"/>
      <c r="L232" s="137"/>
      <c r="M232" s="136"/>
      <c r="N232" s="136"/>
      <c r="O232" s="136"/>
      <c r="P232" s="7"/>
      <c r="Q232" s="6"/>
      <c r="R232" s="6"/>
      <c r="S232" s="6"/>
      <c r="T232" s="6"/>
      <c r="U232" s="6"/>
      <c r="V232" s="7"/>
      <c r="W232" s="7"/>
      <c r="X232" s="136"/>
      <c r="Y232" s="7"/>
      <c r="Z232" s="7"/>
      <c r="AA232" s="7"/>
      <c r="AB232" s="6"/>
      <c r="AC232" s="6"/>
      <c r="AD232" s="6"/>
      <c r="AE232" s="6"/>
      <c r="AF232" s="6"/>
    </row>
    <row r="233" ht="14.25" customHeight="1">
      <c r="A233" s="6"/>
      <c r="B233" s="6"/>
      <c r="C233" s="6"/>
      <c r="D233" s="6"/>
      <c r="E233" s="136"/>
      <c r="F233" s="136"/>
      <c r="G233" s="136"/>
      <c r="H233" s="136"/>
      <c r="I233" s="136"/>
      <c r="J233" s="136"/>
      <c r="K233" s="136"/>
      <c r="L233" s="137"/>
      <c r="M233" s="136"/>
      <c r="N233" s="136"/>
      <c r="O233" s="136"/>
      <c r="P233" s="7"/>
      <c r="Q233" s="6"/>
      <c r="R233" s="6"/>
      <c r="S233" s="6"/>
      <c r="T233" s="6"/>
      <c r="U233" s="6"/>
      <c r="V233" s="7"/>
      <c r="W233" s="7"/>
      <c r="X233" s="136"/>
      <c r="Y233" s="7"/>
      <c r="Z233" s="7"/>
      <c r="AA233" s="7"/>
      <c r="AB233" s="6"/>
      <c r="AC233" s="6"/>
      <c r="AD233" s="6"/>
      <c r="AE233" s="6"/>
      <c r="AF233" s="6"/>
    </row>
    <row r="234" ht="14.25" customHeight="1">
      <c r="A234" s="6"/>
      <c r="B234" s="6"/>
      <c r="C234" s="6"/>
      <c r="D234" s="6"/>
      <c r="E234" s="136"/>
      <c r="F234" s="136"/>
      <c r="G234" s="136"/>
      <c r="H234" s="136"/>
      <c r="I234" s="136"/>
      <c r="J234" s="136"/>
      <c r="K234" s="136"/>
      <c r="L234" s="137"/>
      <c r="M234" s="136"/>
      <c r="N234" s="136"/>
      <c r="O234" s="136"/>
      <c r="P234" s="7"/>
      <c r="Q234" s="6"/>
      <c r="R234" s="6"/>
      <c r="S234" s="6"/>
      <c r="T234" s="6"/>
      <c r="U234" s="6"/>
      <c r="V234" s="7"/>
      <c r="W234" s="7"/>
      <c r="X234" s="136"/>
      <c r="Y234" s="7"/>
      <c r="Z234" s="7"/>
      <c r="AA234" s="7"/>
      <c r="AB234" s="6"/>
      <c r="AC234" s="6"/>
      <c r="AD234" s="6"/>
      <c r="AE234" s="6"/>
      <c r="AF234" s="6"/>
    </row>
    <row r="235" ht="14.25" customHeight="1">
      <c r="A235" s="6"/>
      <c r="B235" s="6"/>
      <c r="C235" s="6"/>
      <c r="D235" s="6"/>
      <c r="E235" s="136"/>
      <c r="F235" s="136"/>
      <c r="G235" s="136"/>
      <c r="H235" s="136"/>
      <c r="I235" s="136"/>
      <c r="J235" s="136"/>
      <c r="K235" s="136"/>
      <c r="L235" s="137"/>
      <c r="M235" s="136"/>
      <c r="N235" s="136"/>
      <c r="O235" s="136"/>
      <c r="P235" s="7"/>
      <c r="Q235" s="6"/>
      <c r="R235" s="6"/>
      <c r="S235" s="6"/>
      <c r="T235" s="6"/>
      <c r="U235" s="6"/>
      <c r="V235" s="7"/>
      <c r="W235" s="7"/>
      <c r="X235" s="136"/>
      <c r="Y235" s="7"/>
      <c r="Z235" s="7"/>
      <c r="AA235" s="7"/>
      <c r="AB235" s="6"/>
      <c r="AC235" s="6"/>
      <c r="AD235" s="6"/>
      <c r="AE235" s="6"/>
      <c r="AF235" s="6"/>
    </row>
    <row r="236" ht="14.25" customHeight="1">
      <c r="A236" s="6"/>
      <c r="B236" s="6"/>
      <c r="C236" s="6"/>
      <c r="D236" s="6"/>
      <c r="E236" s="136"/>
      <c r="F236" s="136"/>
      <c r="G236" s="136"/>
      <c r="H236" s="136"/>
      <c r="I236" s="136"/>
      <c r="J236" s="136"/>
      <c r="K236" s="136"/>
      <c r="L236" s="137"/>
      <c r="M236" s="136"/>
      <c r="N236" s="136"/>
      <c r="O236" s="136"/>
      <c r="P236" s="7"/>
      <c r="Q236" s="6"/>
      <c r="R236" s="6"/>
      <c r="S236" s="6"/>
      <c r="T236" s="6"/>
      <c r="U236" s="6"/>
      <c r="V236" s="7"/>
      <c r="W236" s="7"/>
      <c r="X236" s="136"/>
      <c r="Y236" s="7"/>
      <c r="Z236" s="7"/>
      <c r="AA236" s="7"/>
      <c r="AB236" s="6"/>
      <c r="AC236" s="6"/>
      <c r="AD236" s="6"/>
      <c r="AE236" s="6"/>
      <c r="AF236" s="6"/>
    </row>
    <row r="237" ht="14.25" customHeight="1">
      <c r="A237" s="6"/>
      <c r="B237" s="6"/>
      <c r="C237" s="6"/>
      <c r="D237" s="6"/>
      <c r="E237" s="136"/>
      <c r="F237" s="136"/>
      <c r="G237" s="136"/>
      <c r="H237" s="136"/>
      <c r="I237" s="136"/>
      <c r="J237" s="136"/>
      <c r="K237" s="136"/>
      <c r="L237" s="137"/>
      <c r="M237" s="136"/>
      <c r="N237" s="136"/>
      <c r="O237" s="136"/>
      <c r="P237" s="7"/>
      <c r="Q237" s="6"/>
      <c r="R237" s="6"/>
      <c r="S237" s="6"/>
      <c r="T237" s="6"/>
      <c r="U237" s="6"/>
      <c r="V237" s="7"/>
      <c r="W237" s="7"/>
      <c r="X237" s="136"/>
      <c r="Y237" s="7"/>
      <c r="Z237" s="7"/>
      <c r="AA237" s="7"/>
      <c r="AB237" s="6"/>
      <c r="AC237" s="6"/>
      <c r="AD237" s="6"/>
      <c r="AE237" s="6"/>
      <c r="AF237" s="6"/>
    </row>
    <row r="238" ht="14.25" customHeight="1">
      <c r="A238" s="6"/>
      <c r="B238" s="6"/>
      <c r="C238" s="6"/>
      <c r="D238" s="6"/>
      <c r="E238" s="136"/>
      <c r="F238" s="136"/>
      <c r="G238" s="136"/>
      <c r="H238" s="136"/>
      <c r="I238" s="136"/>
      <c r="J238" s="136"/>
      <c r="K238" s="136"/>
      <c r="L238" s="137"/>
      <c r="M238" s="136"/>
      <c r="N238" s="136"/>
      <c r="O238" s="136"/>
      <c r="P238" s="7"/>
      <c r="Q238" s="6"/>
      <c r="R238" s="6"/>
      <c r="S238" s="6"/>
      <c r="T238" s="6"/>
      <c r="U238" s="6"/>
      <c r="V238" s="7"/>
      <c r="W238" s="7"/>
      <c r="X238" s="136"/>
      <c r="Y238" s="7"/>
      <c r="Z238" s="7"/>
      <c r="AA238" s="7"/>
      <c r="AB238" s="6"/>
      <c r="AC238" s="6"/>
      <c r="AD238" s="6"/>
      <c r="AE238" s="6"/>
      <c r="AF238" s="6"/>
    </row>
    <row r="239" ht="14.25" customHeight="1">
      <c r="A239" s="6"/>
      <c r="B239" s="6"/>
      <c r="C239" s="6"/>
      <c r="D239" s="6"/>
      <c r="E239" s="136"/>
      <c r="F239" s="136"/>
      <c r="G239" s="136"/>
      <c r="H239" s="136"/>
      <c r="I239" s="136"/>
      <c r="J239" s="136"/>
      <c r="K239" s="136"/>
      <c r="L239" s="137"/>
      <c r="M239" s="136"/>
      <c r="N239" s="136"/>
      <c r="O239" s="136"/>
      <c r="P239" s="7"/>
      <c r="Q239" s="6"/>
      <c r="R239" s="6"/>
      <c r="S239" s="6"/>
      <c r="T239" s="6"/>
      <c r="U239" s="6"/>
      <c r="V239" s="7"/>
      <c r="W239" s="7"/>
      <c r="X239" s="136"/>
      <c r="Y239" s="7"/>
      <c r="Z239" s="7"/>
      <c r="AA239" s="7"/>
      <c r="AB239" s="6"/>
      <c r="AC239" s="6"/>
      <c r="AD239" s="6"/>
      <c r="AE239" s="6"/>
      <c r="AF239" s="6"/>
    </row>
    <row r="240" ht="14.25" customHeight="1">
      <c r="A240" s="6"/>
      <c r="B240" s="6"/>
      <c r="C240" s="6"/>
      <c r="D240" s="6"/>
      <c r="E240" s="136"/>
      <c r="F240" s="136"/>
      <c r="G240" s="136"/>
      <c r="H240" s="136"/>
      <c r="I240" s="136"/>
      <c r="J240" s="136"/>
      <c r="K240" s="136"/>
      <c r="L240" s="137"/>
      <c r="M240" s="136"/>
      <c r="N240" s="136"/>
      <c r="O240" s="136"/>
      <c r="P240" s="7"/>
      <c r="Q240" s="6"/>
      <c r="R240" s="6"/>
      <c r="S240" s="6"/>
      <c r="T240" s="6"/>
      <c r="U240" s="6"/>
      <c r="V240" s="7"/>
      <c r="W240" s="7"/>
      <c r="X240" s="136"/>
      <c r="Y240" s="7"/>
      <c r="Z240" s="7"/>
      <c r="AA240" s="7"/>
      <c r="AB240" s="6"/>
      <c r="AC240" s="6"/>
      <c r="AD240" s="6"/>
      <c r="AE240" s="6"/>
      <c r="AF240" s="6"/>
    </row>
    <row r="241" ht="14.25" customHeight="1">
      <c r="A241" s="6"/>
      <c r="B241" s="6"/>
      <c r="C241" s="6"/>
      <c r="D241" s="6"/>
      <c r="E241" s="136"/>
      <c r="F241" s="136"/>
      <c r="G241" s="136"/>
      <c r="H241" s="136"/>
      <c r="I241" s="136"/>
      <c r="J241" s="136"/>
      <c r="K241" s="136"/>
      <c r="L241" s="137"/>
      <c r="M241" s="136"/>
      <c r="N241" s="136"/>
      <c r="O241" s="136"/>
      <c r="P241" s="7"/>
      <c r="Q241" s="6"/>
      <c r="R241" s="6"/>
      <c r="S241" s="6"/>
      <c r="T241" s="6"/>
      <c r="U241" s="6"/>
      <c r="V241" s="7"/>
      <c r="W241" s="7"/>
      <c r="X241" s="136"/>
      <c r="Y241" s="7"/>
      <c r="Z241" s="7"/>
      <c r="AA241" s="7"/>
      <c r="AB241" s="6"/>
      <c r="AC241" s="6"/>
      <c r="AD241" s="6"/>
      <c r="AE241" s="6"/>
      <c r="AF241" s="6"/>
    </row>
    <row r="242" ht="14.25" customHeight="1">
      <c r="A242" s="6"/>
      <c r="B242" s="6"/>
      <c r="C242" s="6"/>
      <c r="D242" s="6"/>
      <c r="E242" s="136"/>
      <c r="F242" s="136"/>
      <c r="G242" s="136"/>
      <c r="H242" s="136"/>
      <c r="I242" s="136"/>
      <c r="J242" s="136"/>
      <c r="K242" s="136"/>
      <c r="L242" s="137"/>
      <c r="M242" s="136"/>
      <c r="N242" s="136"/>
      <c r="O242" s="136"/>
      <c r="P242" s="7"/>
      <c r="Q242" s="6"/>
      <c r="R242" s="6"/>
      <c r="S242" s="6"/>
      <c r="T242" s="6"/>
      <c r="U242" s="6"/>
      <c r="V242" s="7"/>
      <c r="W242" s="7"/>
      <c r="X242" s="136"/>
      <c r="Y242" s="7"/>
      <c r="Z242" s="7"/>
      <c r="AA242" s="7"/>
      <c r="AB242" s="6"/>
      <c r="AC242" s="6"/>
      <c r="AD242" s="6"/>
      <c r="AE242" s="6"/>
      <c r="AF242" s="6"/>
    </row>
    <row r="243" ht="14.25" customHeight="1">
      <c r="A243" s="6"/>
      <c r="B243" s="6"/>
      <c r="C243" s="6"/>
      <c r="D243" s="6"/>
      <c r="E243" s="136"/>
      <c r="F243" s="136"/>
      <c r="G243" s="136"/>
      <c r="H243" s="136"/>
      <c r="I243" s="136"/>
      <c r="J243" s="136"/>
      <c r="K243" s="136"/>
      <c r="L243" s="137"/>
      <c r="M243" s="136"/>
      <c r="N243" s="136"/>
      <c r="O243" s="136"/>
      <c r="P243" s="7"/>
      <c r="Q243" s="6"/>
      <c r="R243" s="6"/>
      <c r="S243" s="6"/>
      <c r="T243" s="6"/>
      <c r="U243" s="6"/>
      <c r="V243" s="7"/>
      <c r="W243" s="7"/>
      <c r="X243" s="136"/>
      <c r="Y243" s="7"/>
      <c r="Z243" s="7"/>
      <c r="AA243" s="7"/>
      <c r="AB243" s="6"/>
      <c r="AC243" s="6"/>
      <c r="AD243" s="6"/>
      <c r="AE243" s="6"/>
      <c r="AF243" s="6"/>
    </row>
    <row r="244" ht="14.25" customHeight="1">
      <c r="A244" s="6"/>
      <c r="B244" s="6"/>
      <c r="C244" s="6"/>
      <c r="D244" s="6"/>
      <c r="E244" s="136"/>
      <c r="F244" s="136"/>
      <c r="G244" s="136"/>
      <c r="H244" s="136"/>
      <c r="I244" s="136"/>
      <c r="J244" s="136"/>
      <c r="K244" s="136"/>
      <c r="L244" s="137"/>
      <c r="M244" s="136"/>
      <c r="N244" s="136"/>
      <c r="O244" s="136"/>
      <c r="P244" s="7"/>
      <c r="Q244" s="6"/>
      <c r="R244" s="6"/>
      <c r="S244" s="6"/>
      <c r="T244" s="6"/>
      <c r="U244" s="6"/>
      <c r="V244" s="7"/>
      <c r="W244" s="7"/>
      <c r="X244" s="136"/>
      <c r="Y244" s="7"/>
      <c r="Z244" s="7"/>
      <c r="AA244" s="7"/>
      <c r="AB244" s="6"/>
      <c r="AC244" s="6"/>
      <c r="AD244" s="6"/>
      <c r="AE244" s="6"/>
      <c r="AF244" s="6"/>
    </row>
    <row r="245" ht="14.25" customHeight="1">
      <c r="A245" s="6"/>
      <c r="B245" s="6"/>
      <c r="C245" s="6"/>
      <c r="D245" s="6"/>
      <c r="E245" s="136"/>
      <c r="F245" s="136"/>
      <c r="G245" s="136"/>
      <c r="H245" s="136"/>
      <c r="I245" s="136"/>
      <c r="J245" s="136"/>
      <c r="K245" s="136"/>
      <c r="L245" s="137"/>
      <c r="M245" s="136"/>
      <c r="N245" s="136"/>
      <c r="O245" s="136"/>
      <c r="P245" s="7"/>
      <c r="Q245" s="6"/>
      <c r="R245" s="6"/>
      <c r="S245" s="6"/>
      <c r="T245" s="6"/>
      <c r="U245" s="6"/>
      <c r="V245" s="7"/>
      <c r="W245" s="7"/>
      <c r="X245" s="136"/>
      <c r="Y245" s="7"/>
      <c r="Z245" s="7"/>
      <c r="AA245" s="7"/>
      <c r="AB245" s="6"/>
      <c r="AC245" s="6"/>
      <c r="AD245" s="6"/>
      <c r="AE245" s="6"/>
      <c r="AF245" s="6"/>
    </row>
    <row r="246" ht="14.25" customHeight="1">
      <c r="A246" s="6"/>
      <c r="B246" s="6"/>
      <c r="C246" s="6"/>
      <c r="D246" s="6"/>
      <c r="E246" s="136"/>
      <c r="F246" s="136"/>
      <c r="G246" s="136"/>
      <c r="H246" s="136"/>
      <c r="I246" s="136"/>
      <c r="J246" s="136"/>
      <c r="K246" s="136"/>
      <c r="L246" s="137"/>
      <c r="M246" s="136"/>
      <c r="N246" s="136"/>
      <c r="O246" s="136"/>
      <c r="P246" s="7"/>
      <c r="Q246" s="6"/>
      <c r="R246" s="6"/>
      <c r="S246" s="6"/>
      <c r="T246" s="6"/>
      <c r="U246" s="6"/>
      <c r="V246" s="7"/>
      <c r="W246" s="7"/>
      <c r="X246" s="136"/>
      <c r="Y246" s="7"/>
      <c r="Z246" s="7"/>
      <c r="AA246" s="7"/>
      <c r="AB246" s="6"/>
      <c r="AC246" s="6"/>
      <c r="AD246" s="6"/>
      <c r="AE246" s="6"/>
      <c r="AF246" s="6"/>
    </row>
    <row r="247" ht="14.25" customHeight="1">
      <c r="A247" s="6"/>
      <c r="B247" s="6"/>
      <c r="C247" s="6"/>
      <c r="D247" s="6"/>
      <c r="E247" s="136"/>
      <c r="F247" s="136"/>
      <c r="G247" s="136"/>
      <c r="H247" s="136"/>
      <c r="I247" s="136"/>
      <c r="J247" s="136"/>
      <c r="K247" s="136"/>
      <c r="L247" s="137"/>
      <c r="M247" s="136"/>
      <c r="N247" s="136"/>
      <c r="O247" s="136"/>
      <c r="P247" s="7"/>
      <c r="Q247" s="6"/>
      <c r="R247" s="6"/>
      <c r="S247" s="6"/>
      <c r="T247" s="6"/>
      <c r="U247" s="6"/>
      <c r="V247" s="7"/>
      <c r="W247" s="7"/>
      <c r="X247" s="136"/>
      <c r="Y247" s="7"/>
      <c r="Z247" s="7"/>
      <c r="AA247" s="7"/>
      <c r="AB247" s="6"/>
      <c r="AC247" s="6"/>
      <c r="AD247" s="6"/>
      <c r="AE247" s="6"/>
      <c r="AF247" s="6"/>
    </row>
    <row r="248" ht="14.25" customHeight="1">
      <c r="A248" s="6"/>
      <c r="B248" s="6"/>
      <c r="C248" s="6"/>
      <c r="D248" s="6"/>
      <c r="E248" s="136"/>
      <c r="F248" s="136"/>
      <c r="G248" s="136"/>
      <c r="H248" s="136"/>
      <c r="I248" s="136"/>
      <c r="J248" s="136"/>
      <c r="K248" s="136"/>
      <c r="L248" s="137"/>
      <c r="M248" s="136"/>
      <c r="N248" s="136"/>
      <c r="O248" s="136"/>
      <c r="P248" s="7"/>
      <c r="Q248" s="6"/>
      <c r="R248" s="6"/>
      <c r="S248" s="6"/>
      <c r="T248" s="6"/>
      <c r="U248" s="6"/>
      <c r="V248" s="7"/>
      <c r="W248" s="7"/>
      <c r="X248" s="136"/>
      <c r="Y248" s="7"/>
      <c r="Z248" s="7"/>
      <c r="AA248" s="7"/>
      <c r="AB248" s="6"/>
      <c r="AC248" s="6"/>
      <c r="AD248" s="6"/>
      <c r="AE248" s="6"/>
      <c r="AF248" s="6"/>
    </row>
    <row r="249" ht="14.25" customHeight="1">
      <c r="A249" s="6"/>
      <c r="B249" s="6"/>
      <c r="C249" s="6"/>
      <c r="D249" s="6"/>
      <c r="E249" s="136"/>
      <c r="F249" s="136"/>
      <c r="G249" s="136"/>
      <c r="H249" s="136"/>
      <c r="I249" s="136"/>
      <c r="J249" s="136"/>
      <c r="K249" s="136"/>
      <c r="L249" s="137"/>
      <c r="M249" s="136"/>
      <c r="N249" s="136"/>
      <c r="O249" s="136"/>
      <c r="P249" s="7"/>
      <c r="Q249" s="6"/>
      <c r="R249" s="6"/>
      <c r="S249" s="6"/>
      <c r="T249" s="6"/>
      <c r="U249" s="6"/>
      <c r="V249" s="7"/>
      <c r="W249" s="7"/>
      <c r="X249" s="136"/>
      <c r="Y249" s="7"/>
      <c r="Z249" s="7"/>
      <c r="AA249" s="7"/>
      <c r="AB249" s="6"/>
      <c r="AC249" s="6"/>
      <c r="AD249" s="6"/>
      <c r="AE249" s="6"/>
      <c r="AF249" s="6"/>
    </row>
    <row r="250" ht="14.25" customHeight="1">
      <c r="A250" s="6"/>
      <c r="B250" s="6"/>
      <c r="C250" s="6"/>
      <c r="D250" s="6"/>
      <c r="E250" s="136"/>
      <c r="F250" s="136"/>
      <c r="G250" s="136"/>
      <c r="H250" s="136"/>
      <c r="I250" s="136"/>
      <c r="J250" s="136"/>
      <c r="K250" s="136"/>
      <c r="L250" s="137"/>
      <c r="M250" s="136"/>
      <c r="N250" s="136"/>
      <c r="O250" s="136"/>
      <c r="P250" s="7"/>
      <c r="Q250" s="6"/>
      <c r="R250" s="6"/>
      <c r="S250" s="6"/>
      <c r="T250" s="6"/>
      <c r="U250" s="6"/>
      <c r="V250" s="7"/>
      <c r="W250" s="7"/>
      <c r="X250" s="136"/>
      <c r="Y250" s="7"/>
      <c r="Z250" s="7"/>
      <c r="AA250" s="7"/>
      <c r="AB250" s="6"/>
      <c r="AC250" s="6"/>
      <c r="AD250" s="6"/>
      <c r="AE250" s="6"/>
      <c r="AF250" s="6"/>
    </row>
    <row r="251" ht="14.25" customHeight="1">
      <c r="A251" s="6"/>
      <c r="B251" s="6"/>
      <c r="C251" s="6"/>
      <c r="D251" s="6"/>
      <c r="E251" s="136"/>
      <c r="F251" s="136"/>
      <c r="G251" s="136"/>
      <c r="H251" s="136"/>
      <c r="I251" s="136"/>
      <c r="J251" s="136"/>
      <c r="K251" s="136"/>
      <c r="L251" s="137"/>
      <c r="M251" s="136"/>
      <c r="N251" s="136"/>
      <c r="O251" s="136"/>
      <c r="P251" s="7"/>
      <c r="Q251" s="6"/>
      <c r="R251" s="6"/>
      <c r="S251" s="6"/>
      <c r="T251" s="6"/>
      <c r="U251" s="6"/>
      <c r="V251" s="7"/>
      <c r="W251" s="7"/>
      <c r="X251" s="136"/>
      <c r="Y251" s="7"/>
      <c r="Z251" s="7"/>
      <c r="AA251" s="7"/>
      <c r="AB251" s="6"/>
      <c r="AC251" s="6"/>
      <c r="AD251" s="6"/>
      <c r="AE251" s="6"/>
      <c r="AF251" s="6"/>
    </row>
    <row r="252" ht="14.25" customHeight="1">
      <c r="A252" s="6"/>
      <c r="B252" s="6"/>
      <c r="C252" s="6"/>
      <c r="D252" s="6"/>
      <c r="E252" s="136"/>
      <c r="F252" s="136"/>
      <c r="G252" s="136"/>
      <c r="H252" s="136"/>
      <c r="I252" s="136"/>
      <c r="J252" s="136"/>
      <c r="K252" s="136"/>
      <c r="L252" s="137"/>
      <c r="M252" s="136"/>
      <c r="N252" s="136"/>
      <c r="O252" s="136"/>
      <c r="P252" s="7"/>
      <c r="Q252" s="6"/>
      <c r="R252" s="6"/>
      <c r="S252" s="6"/>
      <c r="T252" s="6"/>
      <c r="U252" s="6"/>
      <c r="V252" s="7"/>
      <c r="W252" s="7"/>
      <c r="X252" s="136"/>
      <c r="Y252" s="7"/>
      <c r="Z252" s="7"/>
      <c r="AA252" s="7"/>
      <c r="AB252" s="6"/>
      <c r="AC252" s="6"/>
      <c r="AD252" s="6"/>
      <c r="AE252" s="6"/>
      <c r="AF252" s="6"/>
    </row>
    <row r="253" ht="14.25" customHeight="1">
      <c r="A253" s="6"/>
      <c r="B253" s="6"/>
      <c r="C253" s="6"/>
      <c r="D253" s="6"/>
      <c r="E253" s="136"/>
      <c r="F253" s="136"/>
      <c r="G253" s="136"/>
      <c r="H253" s="136"/>
      <c r="I253" s="136"/>
      <c r="J253" s="136"/>
      <c r="K253" s="136"/>
      <c r="L253" s="137"/>
      <c r="M253" s="136"/>
      <c r="N253" s="136"/>
      <c r="O253" s="136"/>
      <c r="P253" s="7"/>
      <c r="Q253" s="6"/>
      <c r="R253" s="6"/>
      <c r="S253" s="6"/>
      <c r="T253" s="6"/>
      <c r="U253" s="6"/>
      <c r="V253" s="7"/>
      <c r="W253" s="7"/>
      <c r="X253" s="136"/>
      <c r="Y253" s="7"/>
      <c r="Z253" s="7"/>
      <c r="AA253" s="7"/>
      <c r="AB253" s="6"/>
      <c r="AC253" s="6"/>
      <c r="AD253" s="6"/>
      <c r="AE253" s="6"/>
      <c r="AF253" s="6"/>
    </row>
    <row r="254" ht="14.25" customHeight="1">
      <c r="A254" s="6"/>
      <c r="B254" s="6"/>
      <c r="C254" s="6"/>
      <c r="D254" s="6"/>
      <c r="E254" s="136"/>
      <c r="F254" s="136"/>
      <c r="G254" s="136"/>
      <c r="H254" s="136"/>
      <c r="I254" s="136"/>
      <c r="J254" s="136"/>
      <c r="K254" s="136"/>
      <c r="L254" s="137"/>
      <c r="M254" s="136"/>
      <c r="N254" s="136"/>
      <c r="O254" s="136"/>
      <c r="P254" s="7"/>
      <c r="Q254" s="6"/>
      <c r="R254" s="6"/>
      <c r="S254" s="6"/>
      <c r="T254" s="6"/>
      <c r="U254" s="6"/>
      <c r="V254" s="7"/>
      <c r="W254" s="7"/>
      <c r="X254" s="136"/>
      <c r="Y254" s="7"/>
      <c r="Z254" s="7"/>
      <c r="AA254" s="7"/>
      <c r="AB254" s="6"/>
      <c r="AC254" s="6"/>
      <c r="AD254" s="6"/>
      <c r="AE254" s="6"/>
      <c r="AF254" s="6"/>
    </row>
    <row r="255" ht="14.25" customHeight="1">
      <c r="A255" s="6"/>
      <c r="B255" s="6"/>
      <c r="C255" s="6"/>
      <c r="D255" s="6"/>
      <c r="E255" s="136"/>
      <c r="F255" s="136"/>
      <c r="G255" s="136"/>
      <c r="H255" s="136"/>
      <c r="I255" s="136"/>
      <c r="J255" s="136"/>
      <c r="K255" s="136"/>
      <c r="L255" s="137"/>
      <c r="M255" s="136"/>
      <c r="N255" s="136"/>
      <c r="O255" s="136"/>
      <c r="P255" s="7"/>
      <c r="Q255" s="6"/>
      <c r="R255" s="6"/>
      <c r="S255" s="6"/>
      <c r="T255" s="6"/>
      <c r="U255" s="6"/>
      <c r="V255" s="7"/>
      <c r="W255" s="7"/>
      <c r="X255" s="136"/>
      <c r="Y255" s="7"/>
      <c r="Z255" s="7"/>
      <c r="AA255" s="7"/>
      <c r="AB255" s="6"/>
      <c r="AC255" s="6"/>
      <c r="AD255" s="6"/>
      <c r="AE255" s="6"/>
      <c r="AF255" s="6"/>
    </row>
    <row r="256" ht="14.25" customHeight="1">
      <c r="A256" s="6"/>
      <c r="B256" s="6"/>
      <c r="C256" s="6"/>
      <c r="D256" s="6"/>
      <c r="E256" s="136"/>
      <c r="F256" s="136"/>
      <c r="G256" s="136"/>
      <c r="H256" s="136"/>
      <c r="I256" s="136"/>
      <c r="J256" s="136"/>
      <c r="K256" s="136"/>
      <c r="L256" s="137"/>
      <c r="M256" s="136"/>
      <c r="N256" s="136"/>
      <c r="O256" s="136"/>
      <c r="P256" s="7"/>
      <c r="Q256" s="6"/>
      <c r="R256" s="6"/>
      <c r="S256" s="6"/>
      <c r="T256" s="6"/>
      <c r="U256" s="6"/>
      <c r="V256" s="7"/>
      <c r="W256" s="7"/>
      <c r="X256" s="136"/>
      <c r="Y256" s="7"/>
      <c r="Z256" s="7"/>
      <c r="AA256" s="7"/>
      <c r="AB256" s="6"/>
      <c r="AC256" s="6"/>
      <c r="AD256" s="6"/>
      <c r="AE256" s="6"/>
      <c r="AF256" s="6"/>
    </row>
    <row r="257" ht="14.25" customHeight="1">
      <c r="A257" s="6"/>
      <c r="B257" s="6"/>
      <c r="C257" s="6"/>
      <c r="D257" s="6"/>
      <c r="E257" s="136"/>
      <c r="F257" s="136"/>
      <c r="G257" s="136"/>
      <c r="H257" s="136"/>
      <c r="I257" s="136"/>
      <c r="J257" s="136"/>
      <c r="K257" s="136"/>
      <c r="L257" s="137"/>
      <c r="M257" s="136"/>
      <c r="N257" s="136"/>
      <c r="O257" s="136"/>
      <c r="P257" s="7"/>
      <c r="Q257" s="6"/>
      <c r="R257" s="6"/>
      <c r="S257" s="6"/>
      <c r="T257" s="6"/>
      <c r="U257" s="6"/>
      <c r="V257" s="7"/>
      <c r="W257" s="7"/>
      <c r="X257" s="136"/>
      <c r="Y257" s="7"/>
      <c r="Z257" s="7"/>
      <c r="AA257" s="7"/>
      <c r="AB257" s="6"/>
      <c r="AC257" s="6"/>
      <c r="AD257" s="6"/>
      <c r="AE257" s="6"/>
      <c r="AF257" s="6"/>
    </row>
    <row r="258" ht="14.25" customHeight="1">
      <c r="A258" s="6"/>
      <c r="B258" s="6"/>
      <c r="C258" s="6"/>
      <c r="D258" s="6"/>
      <c r="E258" s="136"/>
      <c r="F258" s="136"/>
      <c r="G258" s="136"/>
      <c r="H258" s="136"/>
      <c r="I258" s="136"/>
      <c r="J258" s="136"/>
      <c r="K258" s="136"/>
      <c r="L258" s="137"/>
      <c r="M258" s="136"/>
      <c r="N258" s="136"/>
      <c r="O258" s="136"/>
      <c r="P258" s="7"/>
      <c r="Q258" s="6"/>
      <c r="R258" s="6"/>
      <c r="S258" s="6"/>
      <c r="T258" s="6"/>
      <c r="U258" s="6"/>
      <c r="V258" s="7"/>
      <c r="W258" s="7"/>
      <c r="X258" s="136"/>
      <c r="Y258" s="7"/>
      <c r="Z258" s="7"/>
      <c r="AA258" s="7"/>
      <c r="AB258" s="6"/>
      <c r="AC258" s="6"/>
      <c r="AD258" s="6"/>
      <c r="AE258" s="6"/>
      <c r="AF258" s="6"/>
    </row>
    <row r="259" ht="14.25" customHeight="1">
      <c r="A259" s="6"/>
      <c r="B259" s="6"/>
      <c r="C259" s="6"/>
      <c r="D259" s="6"/>
      <c r="E259" s="136"/>
      <c r="F259" s="136"/>
      <c r="G259" s="136"/>
      <c r="H259" s="136"/>
      <c r="I259" s="136"/>
      <c r="J259" s="136"/>
      <c r="K259" s="136"/>
      <c r="L259" s="137"/>
      <c r="M259" s="136"/>
      <c r="N259" s="136"/>
      <c r="O259" s="136"/>
      <c r="P259" s="7"/>
      <c r="Q259" s="6"/>
      <c r="R259" s="6"/>
      <c r="S259" s="6"/>
      <c r="T259" s="6"/>
      <c r="U259" s="6"/>
      <c r="V259" s="7"/>
      <c r="W259" s="7"/>
      <c r="X259" s="136"/>
      <c r="Y259" s="7"/>
      <c r="Z259" s="7"/>
      <c r="AA259" s="7"/>
      <c r="AB259" s="6"/>
      <c r="AC259" s="6"/>
      <c r="AD259" s="6"/>
      <c r="AE259" s="6"/>
      <c r="AF259" s="6"/>
    </row>
    <row r="260" ht="14.25" customHeight="1">
      <c r="A260" s="6"/>
      <c r="B260" s="6"/>
      <c r="C260" s="6"/>
      <c r="D260" s="6"/>
      <c r="E260" s="136"/>
      <c r="F260" s="136"/>
      <c r="G260" s="136"/>
      <c r="H260" s="136"/>
      <c r="I260" s="136"/>
      <c r="J260" s="136"/>
      <c r="K260" s="136"/>
      <c r="L260" s="137"/>
      <c r="M260" s="136"/>
      <c r="N260" s="136"/>
      <c r="O260" s="136"/>
      <c r="P260" s="7"/>
      <c r="Q260" s="6"/>
      <c r="R260" s="6"/>
      <c r="S260" s="6"/>
      <c r="T260" s="6"/>
      <c r="U260" s="6"/>
      <c r="V260" s="7"/>
      <c r="W260" s="7"/>
      <c r="X260" s="136"/>
      <c r="Y260" s="7"/>
      <c r="Z260" s="7"/>
      <c r="AA260" s="7"/>
      <c r="AB260" s="6"/>
      <c r="AC260" s="6"/>
      <c r="AD260" s="6"/>
      <c r="AE260" s="6"/>
      <c r="AF260" s="6"/>
    </row>
    <row r="261" ht="14.25" customHeight="1">
      <c r="A261" s="6"/>
      <c r="B261" s="6"/>
      <c r="C261" s="6"/>
      <c r="D261" s="6"/>
      <c r="E261" s="136"/>
      <c r="F261" s="136"/>
      <c r="G261" s="136"/>
      <c r="H261" s="136"/>
      <c r="I261" s="136"/>
      <c r="J261" s="136"/>
      <c r="K261" s="136"/>
      <c r="L261" s="137"/>
      <c r="M261" s="136"/>
      <c r="N261" s="136"/>
      <c r="O261" s="136"/>
      <c r="P261" s="7"/>
      <c r="Q261" s="6"/>
      <c r="R261" s="6"/>
      <c r="S261" s="6"/>
      <c r="T261" s="6"/>
      <c r="U261" s="6"/>
      <c r="V261" s="7"/>
      <c r="W261" s="7"/>
      <c r="X261" s="136"/>
      <c r="Y261" s="7"/>
      <c r="Z261" s="7"/>
      <c r="AA261" s="7"/>
      <c r="AB261" s="6"/>
      <c r="AC261" s="6"/>
      <c r="AD261" s="6"/>
      <c r="AE261" s="6"/>
      <c r="AF261" s="6"/>
    </row>
    <row r="262" ht="14.25" customHeight="1">
      <c r="A262" s="6"/>
      <c r="B262" s="6"/>
      <c r="C262" s="6"/>
      <c r="D262" s="6"/>
      <c r="E262" s="136"/>
      <c r="F262" s="136"/>
      <c r="G262" s="136"/>
      <c r="H262" s="136"/>
      <c r="I262" s="136"/>
      <c r="J262" s="136"/>
      <c r="K262" s="136"/>
      <c r="L262" s="137"/>
      <c r="M262" s="136"/>
      <c r="N262" s="136"/>
      <c r="O262" s="136"/>
      <c r="P262" s="7"/>
      <c r="Q262" s="6"/>
      <c r="R262" s="6"/>
      <c r="S262" s="6"/>
      <c r="T262" s="6"/>
      <c r="U262" s="6"/>
      <c r="V262" s="7"/>
      <c r="W262" s="7"/>
      <c r="X262" s="136"/>
      <c r="Y262" s="7"/>
      <c r="Z262" s="7"/>
      <c r="AA262" s="7"/>
      <c r="AB262" s="6"/>
      <c r="AC262" s="6"/>
      <c r="AD262" s="6"/>
      <c r="AE262" s="6"/>
      <c r="AF262" s="6"/>
    </row>
    <row r="263" ht="14.25" customHeight="1">
      <c r="A263" s="6"/>
      <c r="B263" s="6"/>
      <c r="C263" s="6"/>
      <c r="D263" s="6"/>
      <c r="E263" s="136"/>
      <c r="F263" s="136"/>
      <c r="G263" s="136"/>
      <c r="H263" s="136"/>
      <c r="I263" s="136"/>
      <c r="J263" s="136"/>
      <c r="K263" s="136"/>
      <c r="L263" s="137"/>
      <c r="M263" s="136"/>
      <c r="N263" s="136"/>
      <c r="O263" s="136"/>
      <c r="P263" s="7"/>
      <c r="Q263" s="6"/>
      <c r="R263" s="6"/>
      <c r="S263" s="6"/>
      <c r="T263" s="6"/>
      <c r="U263" s="6"/>
      <c r="V263" s="7"/>
      <c r="W263" s="7"/>
      <c r="X263" s="136"/>
      <c r="Y263" s="7"/>
      <c r="Z263" s="7"/>
      <c r="AA263" s="7"/>
      <c r="AB263" s="6"/>
      <c r="AC263" s="6"/>
      <c r="AD263" s="6"/>
      <c r="AE263" s="6"/>
      <c r="AF263" s="6"/>
    </row>
    <row r="264" ht="14.25" customHeight="1">
      <c r="A264" s="6"/>
      <c r="B264" s="6"/>
      <c r="C264" s="6"/>
      <c r="D264" s="6"/>
      <c r="E264" s="136"/>
      <c r="F264" s="136"/>
      <c r="G264" s="136"/>
      <c r="H264" s="136"/>
      <c r="I264" s="136"/>
      <c r="J264" s="136"/>
      <c r="K264" s="136"/>
      <c r="L264" s="137"/>
      <c r="M264" s="136"/>
      <c r="N264" s="136"/>
      <c r="O264" s="136"/>
      <c r="P264" s="7"/>
      <c r="Q264" s="6"/>
      <c r="R264" s="6"/>
      <c r="S264" s="6"/>
      <c r="T264" s="6"/>
      <c r="U264" s="6"/>
      <c r="V264" s="7"/>
      <c r="W264" s="7"/>
      <c r="X264" s="136"/>
      <c r="Y264" s="7"/>
      <c r="Z264" s="7"/>
      <c r="AA264" s="7"/>
      <c r="AB264" s="6"/>
      <c r="AC264" s="6"/>
      <c r="AD264" s="6"/>
      <c r="AE264" s="6"/>
      <c r="AF264" s="6"/>
    </row>
    <row r="265" ht="14.25" customHeight="1">
      <c r="A265" s="6"/>
      <c r="B265" s="6"/>
      <c r="C265" s="6"/>
      <c r="D265" s="6"/>
      <c r="E265" s="136"/>
      <c r="F265" s="136"/>
      <c r="G265" s="136"/>
      <c r="H265" s="136"/>
      <c r="I265" s="136"/>
      <c r="J265" s="136"/>
      <c r="K265" s="136"/>
      <c r="L265" s="137"/>
      <c r="M265" s="136"/>
      <c r="N265" s="136"/>
      <c r="O265" s="136"/>
      <c r="P265" s="7"/>
      <c r="Q265" s="6"/>
      <c r="R265" s="6"/>
      <c r="S265" s="6"/>
      <c r="T265" s="6"/>
      <c r="U265" s="6"/>
      <c r="V265" s="7"/>
      <c r="W265" s="7"/>
      <c r="X265" s="136"/>
      <c r="Y265" s="7"/>
      <c r="Z265" s="7"/>
      <c r="AA265" s="7"/>
      <c r="AB265" s="6"/>
      <c r="AC265" s="6"/>
      <c r="AD265" s="6"/>
      <c r="AE265" s="6"/>
      <c r="AF265" s="6"/>
    </row>
    <row r="266" ht="14.25" customHeight="1">
      <c r="A266" s="6"/>
      <c r="B266" s="6"/>
      <c r="C266" s="6"/>
      <c r="D266" s="6"/>
      <c r="E266" s="136"/>
      <c r="F266" s="136"/>
      <c r="G266" s="136"/>
      <c r="H266" s="136"/>
      <c r="I266" s="136"/>
      <c r="J266" s="136"/>
      <c r="K266" s="136"/>
      <c r="L266" s="137"/>
      <c r="M266" s="136"/>
      <c r="N266" s="136"/>
      <c r="O266" s="136"/>
      <c r="P266" s="7"/>
      <c r="Q266" s="6"/>
      <c r="R266" s="6"/>
      <c r="S266" s="6"/>
      <c r="T266" s="6"/>
      <c r="U266" s="6"/>
      <c r="V266" s="7"/>
      <c r="W266" s="7"/>
      <c r="X266" s="136"/>
      <c r="Y266" s="7"/>
      <c r="Z266" s="7"/>
      <c r="AA266" s="7"/>
      <c r="AB266" s="6"/>
      <c r="AC266" s="6"/>
      <c r="AD266" s="6"/>
      <c r="AE266" s="6"/>
      <c r="AF266" s="6"/>
    </row>
    <row r="267" ht="14.25" customHeight="1">
      <c r="A267" s="6"/>
      <c r="B267" s="6"/>
      <c r="C267" s="6"/>
      <c r="D267" s="6"/>
      <c r="E267" s="136"/>
      <c r="F267" s="136"/>
      <c r="G267" s="136"/>
      <c r="H267" s="136"/>
      <c r="I267" s="136"/>
      <c r="J267" s="136"/>
      <c r="K267" s="136"/>
      <c r="L267" s="137"/>
      <c r="M267" s="136"/>
      <c r="N267" s="136"/>
      <c r="O267" s="136"/>
      <c r="P267" s="7"/>
      <c r="Q267" s="6"/>
      <c r="R267" s="6"/>
      <c r="S267" s="6"/>
      <c r="T267" s="6"/>
      <c r="U267" s="6"/>
      <c r="V267" s="7"/>
      <c r="W267" s="7"/>
      <c r="X267" s="136"/>
      <c r="Y267" s="7"/>
      <c r="Z267" s="7"/>
      <c r="AA267" s="7"/>
      <c r="AB267" s="6"/>
      <c r="AC267" s="6"/>
      <c r="AD267" s="6"/>
      <c r="AE267" s="6"/>
      <c r="AF267" s="6"/>
    </row>
    <row r="268" ht="14.25" customHeight="1">
      <c r="A268" s="6"/>
      <c r="B268" s="6"/>
      <c r="C268" s="6"/>
      <c r="D268" s="6"/>
      <c r="E268" s="136"/>
      <c r="F268" s="136"/>
      <c r="G268" s="136"/>
      <c r="H268" s="136"/>
      <c r="I268" s="136"/>
      <c r="J268" s="136"/>
      <c r="K268" s="136"/>
      <c r="L268" s="137"/>
      <c r="M268" s="136"/>
      <c r="N268" s="136"/>
      <c r="O268" s="136"/>
      <c r="P268" s="7"/>
      <c r="Q268" s="6"/>
      <c r="R268" s="6"/>
      <c r="S268" s="6"/>
      <c r="T268" s="6"/>
      <c r="U268" s="6"/>
      <c r="V268" s="7"/>
      <c r="W268" s="7"/>
      <c r="X268" s="136"/>
      <c r="Y268" s="7"/>
      <c r="Z268" s="7"/>
      <c r="AA268" s="7"/>
      <c r="AB268" s="6"/>
      <c r="AC268" s="6"/>
      <c r="AD268" s="6"/>
      <c r="AE268" s="6"/>
      <c r="AF268" s="6"/>
    </row>
    <row r="269" ht="14.25" customHeight="1">
      <c r="A269" s="6"/>
      <c r="B269" s="6"/>
      <c r="C269" s="6"/>
      <c r="D269" s="6"/>
      <c r="E269" s="136"/>
      <c r="F269" s="136"/>
      <c r="G269" s="136"/>
      <c r="H269" s="136"/>
      <c r="I269" s="136"/>
      <c r="J269" s="136"/>
      <c r="K269" s="136"/>
      <c r="L269" s="137"/>
      <c r="M269" s="136"/>
      <c r="N269" s="136"/>
      <c r="O269" s="136"/>
      <c r="P269" s="7"/>
      <c r="Q269" s="6"/>
      <c r="R269" s="6"/>
      <c r="S269" s="6"/>
      <c r="T269" s="6"/>
      <c r="U269" s="6"/>
      <c r="V269" s="7"/>
      <c r="W269" s="7"/>
      <c r="X269" s="136"/>
      <c r="Y269" s="7"/>
      <c r="Z269" s="7"/>
      <c r="AA269" s="7"/>
      <c r="AB269" s="6"/>
      <c r="AC269" s="6"/>
      <c r="AD269" s="6"/>
      <c r="AE269" s="6"/>
      <c r="AF269" s="6"/>
    </row>
    <row r="270" ht="14.25" customHeight="1">
      <c r="A270" s="6"/>
      <c r="B270" s="6"/>
      <c r="C270" s="6"/>
      <c r="D270" s="6"/>
      <c r="E270" s="136"/>
      <c r="F270" s="136"/>
      <c r="G270" s="136"/>
      <c r="H270" s="136"/>
      <c r="I270" s="136"/>
      <c r="J270" s="136"/>
      <c r="K270" s="136"/>
      <c r="L270" s="137"/>
      <c r="M270" s="136"/>
      <c r="N270" s="136"/>
      <c r="O270" s="136"/>
      <c r="P270" s="7"/>
      <c r="Q270" s="6"/>
      <c r="R270" s="6"/>
      <c r="S270" s="6"/>
      <c r="T270" s="6"/>
      <c r="U270" s="6"/>
      <c r="V270" s="7"/>
      <c r="W270" s="7"/>
      <c r="X270" s="136"/>
      <c r="Y270" s="7"/>
      <c r="Z270" s="7"/>
      <c r="AA270" s="7"/>
      <c r="AB270" s="6"/>
      <c r="AC270" s="6"/>
      <c r="AD270" s="6"/>
      <c r="AE270" s="6"/>
      <c r="AF270" s="6"/>
    </row>
    <row r="271" ht="14.25" customHeight="1">
      <c r="A271" s="6"/>
      <c r="B271" s="6"/>
      <c r="C271" s="6"/>
      <c r="D271" s="6"/>
      <c r="E271" s="136"/>
      <c r="F271" s="136"/>
      <c r="G271" s="136"/>
      <c r="H271" s="136"/>
      <c r="I271" s="136"/>
      <c r="J271" s="136"/>
      <c r="K271" s="136"/>
      <c r="L271" s="137"/>
      <c r="M271" s="136"/>
      <c r="N271" s="136"/>
      <c r="O271" s="136"/>
      <c r="P271" s="7"/>
      <c r="Q271" s="6"/>
      <c r="R271" s="6"/>
      <c r="S271" s="6"/>
      <c r="T271" s="6"/>
      <c r="U271" s="6"/>
      <c r="V271" s="7"/>
      <c r="W271" s="7"/>
      <c r="X271" s="136"/>
      <c r="Y271" s="7"/>
      <c r="Z271" s="7"/>
      <c r="AA271" s="7"/>
      <c r="AB271" s="6"/>
      <c r="AC271" s="6"/>
      <c r="AD271" s="6"/>
      <c r="AE271" s="6"/>
      <c r="AF271" s="6"/>
    </row>
    <row r="272" ht="14.25" customHeight="1">
      <c r="A272" s="6"/>
      <c r="B272" s="6"/>
      <c r="C272" s="6"/>
      <c r="D272" s="6"/>
      <c r="E272" s="136"/>
      <c r="F272" s="136"/>
      <c r="G272" s="136"/>
      <c r="H272" s="136"/>
      <c r="I272" s="136"/>
      <c r="J272" s="136"/>
      <c r="K272" s="136"/>
      <c r="L272" s="137"/>
      <c r="M272" s="136"/>
      <c r="N272" s="136"/>
      <c r="O272" s="136"/>
      <c r="P272" s="7"/>
      <c r="Q272" s="6"/>
      <c r="R272" s="6"/>
      <c r="S272" s="6"/>
      <c r="T272" s="6"/>
      <c r="U272" s="6"/>
      <c r="V272" s="7"/>
      <c r="W272" s="7"/>
      <c r="X272" s="136"/>
      <c r="Y272" s="7"/>
      <c r="Z272" s="7"/>
      <c r="AA272" s="7"/>
      <c r="AB272" s="6"/>
      <c r="AC272" s="6"/>
      <c r="AD272" s="6"/>
      <c r="AE272" s="6"/>
      <c r="AF272" s="6"/>
    </row>
    <row r="273" ht="14.25" customHeight="1">
      <c r="A273" s="6"/>
      <c r="B273" s="6"/>
      <c r="C273" s="6"/>
      <c r="D273" s="6"/>
      <c r="E273" s="136"/>
      <c r="F273" s="136"/>
      <c r="G273" s="136"/>
      <c r="H273" s="136"/>
      <c r="I273" s="136"/>
      <c r="J273" s="136"/>
      <c r="K273" s="136"/>
      <c r="L273" s="137"/>
      <c r="M273" s="136"/>
      <c r="N273" s="136"/>
      <c r="O273" s="136"/>
      <c r="P273" s="7"/>
      <c r="Q273" s="6"/>
      <c r="R273" s="6"/>
      <c r="S273" s="6"/>
      <c r="T273" s="6"/>
      <c r="U273" s="6"/>
      <c r="V273" s="7"/>
      <c r="W273" s="7"/>
      <c r="X273" s="136"/>
      <c r="Y273" s="7"/>
      <c r="Z273" s="7"/>
      <c r="AA273" s="7"/>
      <c r="AB273" s="6"/>
      <c r="AC273" s="6"/>
      <c r="AD273" s="6"/>
      <c r="AE273" s="6"/>
      <c r="AF273" s="6"/>
    </row>
    <row r="274" ht="14.25" customHeight="1">
      <c r="A274" s="6"/>
      <c r="B274" s="6"/>
      <c r="C274" s="6"/>
      <c r="D274" s="6"/>
      <c r="E274" s="136"/>
      <c r="F274" s="136"/>
      <c r="G274" s="136"/>
      <c r="H274" s="136"/>
      <c r="I274" s="136"/>
      <c r="J274" s="136"/>
      <c r="K274" s="136"/>
      <c r="L274" s="137"/>
      <c r="M274" s="136"/>
      <c r="N274" s="136"/>
      <c r="O274" s="136"/>
      <c r="P274" s="7"/>
      <c r="Q274" s="6"/>
      <c r="R274" s="6"/>
      <c r="S274" s="6"/>
      <c r="T274" s="6"/>
      <c r="U274" s="6"/>
      <c r="V274" s="7"/>
      <c r="W274" s="7"/>
      <c r="X274" s="136"/>
      <c r="Y274" s="7"/>
      <c r="Z274" s="7"/>
      <c r="AA274" s="7"/>
      <c r="AB274" s="6"/>
      <c r="AC274" s="6"/>
      <c r="AD274" s="6"/>
      <c r="AE274" s="6"/>
      <c r="AF274" s="6"/>
    </row>
    <row r="275" ht="14.25" customHeight="1">
      <c r="A275" s="6"/>
      <c r="B275" s="6"/>
      <c r="C275" s="6"/>
      <c r="D275" s="6"/>
      <c r="E275" s="136"/>
      <c r="F275" s="136"/>
      <c r="G275" s="136"/>
      <c r="H275" s="136"/>
      <c r="I275" s="136"/>
      <c r="J275" s="136"/>
      <c r="K275" s="136"/>
      <c r="L275" s="137"/>
      <c r="M275" s="136"/>
      <c r="N275" s="136"/>
      <c r="O275" s="136"/>
      <c r="P275" s="7"/>
      <c r="Q275" s="6"/>
      <c r="R275" s="6"/>
      <c r="S275" s="6"/>
      <c r="T275" s="6"/>
      <c r="U275" s="6"/>
      <c r="V275" s="7"/>
      <c r="W275" s="7"/>
      <c r="X275" s="136"/>
      <c r="Y275" s="7"/>
      <c r="Z275" s="7"/>
      <c r="AA275" s="7"/>
      <c r="AB275" s="6"/>
      <c r="AC275" s="6"/>
      <c r="AD275" s="6"/>
      <c r="AE275" s="6"/>
      <c r="AF275" s="6"/>
    </row>
    <row r="276" ht="14.25" customHeight="1">
      <c r="A276" s="6"/>
      <c r="B276" s="6"/>
      <c r="C276" s="6"/>
      <c r="D276" s="6"/>
      <c r="E276" s="136"/>
      <c r="F276" s="136"/>
      <c r="G276" s="136"/>
      <c r="H276" s="136"/>
      <c r="I276" s="136"/>
      <c r="J276" s="136"/>
      <c r="K276" s="136"/>
      <c r="L276" s="137"/>
      <c r="M276" s="136"/>
      <c r="N276" s="136"/>
      <c r="O276" s="136"/>
      <c r="P276" s="7"/>
      <c r="Q276" s="6"/>
      <c r="R276" s="6"/>
      <c r="S276" s="6"/>
      <c r="T276" s="6"/>
      <c r="U276" s="6"/>
      <c r="V276" s="7"/>
      <c r="W276" s="7"/>
      <c r="X276" s="136"/>
      <c r="Y276" s="7"/>
      <c r="Z276" s="7"/>
      <c r="AA276" s="7"/>
      <c r="AB276" s="6"/>
      <c r="AC276" s="6"/>
      <c r="AD276" s="6"/>
      <c r="AE276" s="6"/>
      <c r="AF276" s="6"/>
    </row>
    <row r="277" ht="14.25" customHeight="1">
      <c r="A277" s="6"/>
      <c r="B277" s="6"/>
      <c r="C277" s="6"/>
      <c r="D277" s="6"/>
      <c r="E277" s="136"/>
      <c r="F277" s="136"/>
      <c r="G277" s="136"/>
      <c r="H277" s="136"/>
      <c r="I277" s="136"/>
      <c r="J277" s="136"/>
      <c r="K277" s="136"/>
      <c r="L277" s="137"/>
      <c r="M277" s="136"/>
      <c r="N277" s="136"/>
      <c r="O277" s="136"/>
      <c r="P277" s="7"/>
      <c r="Q277" s="6"/>
      <c r="R277" s="6"/>
      <c r="S277" s="6"/>
      <c r="T277" s="6"/>
      <c r="U277" s="6"/>
      <c r="V277" s="7"/>
      <c r="W277" s="7"/>
      <c r="X277" s="136"/>
      <c r="Y277" s="7"/>
      <c r="Z277" s="7"/>
      <c r="AA277" s="7"/>
      <c r="AB277" s="6"/>
      <c r="AC277" s="6"/>
      <c r="AD277" s="6"/>
      <c r="AE277" s="6"/>
      <c r="AF277" s="6"/>
    </row>
    <row r="278" ht="14.25" customHeight="1">
      <c r="A278" s="6"/>
      <c r="B278" s="6"/>
      <c r="C278" s="6"/>
      <c r="D278" s="6"/>
      <c r="E278" s="136"/>
      <c r="F278" s="136"/>
      <c r="G278" s="136"/>
      <c r="H278" s="136"/>
      <c r="I278" s="136"/>
      <c r="J278" s="136"/>
      <c r="K278" s="136"/>
      <c r="L278" s="137"/>
      <c r="M278" s="136"/>
      <c r="N278" s="136"/>
      <c r="O278" s="136"/>
      <c r="P278" s="7"/>
      <c r="Q278" s="6"/>
      <c r="R278" s="6"/>
      <c r="S278" s="6"/>
      <c r="T278" s="6"/>
      <c r="U278" s="6"/>
      <c r="V278" s="7"/>
      <c r="W278" s="7"/>
      <c r="X278" s="136"/>
      <c r="Y278" s="7"/>
      <c r="Z278" s="7"/>
      <c r="AA278" s="7"/>
      <c r="AB278" s="6"/>
      <c r="AC278" s="6"/>
      <c r="AD278" s="6"/>
      <c r="AE278" s="6"/>
      <c r="AF278" s="6"/>
    </row>
    <row r="279" ht="14.25" customHeight="1">
      <c r="A279" s="6"/>
      <c r="B279" s="6"/>
      <c r="C279" s="6"/>
      <c r="D279" s="6"/>
      <c r="E279" s="136"/>
      <c r="F279" s="136"/>
      <c r="G279" s="136"/>
      <c r="H279" s="136"/>
      <c r="I279" s="136"/>
      <c r="J279" s="136"/>
      <c r="K279" s="136"/>
      <c r="L279" s="137"/>
      <c r="M279" s="136"/>
      <c r="N279" s="136"/>
      <c r="O279" s="136"/>
      <c r="P279" s="7"/>
      <c r="Q279" s="6"/>
      <c r="R279" s="6"/>
      <c r="S279" s="6"/>
      <c r="T279" s="6"/>
      <c r="U279" s="6"/>
      <c r="V279" s="7"/>
      <c r="W279" s="7"/>
      <c r="X279" s="136"/>
      <c r="Y279" s="7"/>
      <c r="Z279" s="7"/>
      <c r="AA279" s="7"/>
      <c r="AB279" s="6"/>
      <c r="AC279" s="6"/>
      <c r="AD279" s="6"/>
      <c r="AE279" s="6"/>
      <c r="AF279" s="6"/>
    </row>
    <row r="280" ht="14.25" customHeight="1">
      <c r="A280" s="6"/>
      <c r="B280" s="6"/>
      <c r="C280" s="6"/>
      <c r="D280" s="6"/>
      <c r="E280" s="136"/>
      <c r="F280" s="136"/>
      <c r="G280" s="136"/>
      <c r="H280" s="136"/>
      <c r="I280" s="136"/>
      <c r="J280" s="136"/>
      <c r="K280" s="136"/>
      <c r="L280" s="137"/>
      <c r="M280" s="136"/>
      <c r="N280" s="136"/>
      <c r="O280" s="136"/>
      <c r="P280" s="7"/>
      <c r="Q280" s="6"/>
      <c r="R280" s="6"/>
      <c r="S280" s="6"/>
      <c r="T280" s="6"/>
      <c r="U280" s="6"/>
      <c r="V280" s="7"/>
      <c r="W280" s="7"/>
      <c r="X280" s="136"/>
      <c r="Y280" s="7"/>
      <c r="Z280" s="7"/>
      <c r="AA280" s="7"/>
      <c r="AB280" s="6"/>
      <c r="AC280" s="6"/>
      <c r="AD280" s="6"/>
      <c r="AE280" s="6"/>
      <c r="AF280" s="6"/>
    </row>
    <row r="281" ht="14.25" customHeight="1">
      <c r="A281" s="6"/>
      <c r="B281" s="6"/>
      <c r="C281" s="6"/>
      <c r="D281" s="6"/>
      <c r="E281" s="136"/>
      <c r="F281" s="136"/>
      <c r="G281" s="136"/>
      <c r="H281" s="136"/>
      <c r="I281" s="136"/>
      <c r="J281" s="136"/>
      <c r="K281" s="136"/>
      <c r="L281" s="137"/>
      <c r="M281" s="136"/>
      <c r="N281" s="136"/>
      <c r="O281" s="136"/>
      <c r="P281" s="7"/>
      <c r="Q281" s="6"/>
      <c r="R281" s="6"/>
      <c r="S281" s="6"/>
      <c r="T281" s="6"/>
      <c r="U281" s="6"/>
      <c r="V281" s="7"/>
      <c r="W281" s="7"/>
      <c r="X281" s="136"/>
      <c r="Y281" s="7"/>
      <c r="Z281" s="7"/>
      <c r="AA281" s="7"/>
      <c r="AB281" s="6"/>
      <c r="AC281" s="6"/>
      <c r="AD281" s="6"/>
      <c r="AE281" s="6"/>
      <c r="AF281" s="6"/>
    </row>
    <row r="282" ht="14.25" customHeight="1">
      <c r="A282" s="6"/>
      <c r="B282" s="6"/>
      <c r="C282" s="6"/>
      <c r="D282" s="6"/>
      <c r="E282" s="136"/>
      <c r="F282" s="136"/>
      <c r="G282" s="136"/>
      <c r="H282" s="136"/>
      <c r="I282" s="136"/>
      <c r="J282" s="136"/>
      <c r="K282" s="136"/>
      <c r="L282" s="137"/>
      <c r="M282" s="136"/>
      <c r="N282" s="136"/>
      <c r="O282" s="136"/>
      <c r="P282" s="7"/>
      <c r="Q282" s="6"/>
      <c r="R282" s="6"/>
      <c r="S282" s="6"/>
      <c r="T282" s="6"/>
      <c r="U282" s="6"/>
      <c r="V282" s="7"/>
      <c r="W282" s="7"/>
      <c r="X282" s="136"/>
      <c r="Y282" s="7"/>
      <c r="Z282" s="7"/>
      <c r="AA282" s="7"/>
      <c r="AB282" s="6"/>
      <c r="AC282" s="6"/>
      <c r="AD282" s="6"/>
      <c r="AE282" s="6"/>
      <c r="AF282" s="6"/>
    </row>
    <row r="283" ht="14.25" customHeight="1">
      <c r="A283" s="6"/>
      <c r="B283" s="6"/>
      <c r="C283" s="6"/>
      <c r="D283" s="6"/>
      <c r="E283" s="136"/>
      <c r="F283" s="136"/>
      <c r="G283" s="136"/>
      <c r="H283" s="136"/>
      <c r="I283" s="136"/>
      <c r="J283" s="136"/>
      <c r="K283" s="136"/>
      <c r="L283" s="137"/>
      <c r="M283" s="136"/>
      <c r="N283" s="136"/>
      <c r="O283" s="136"/>
      <c r="P283" s="7"/>
      <c r="Q283" s="6"/>
      <c r="R283" s="6"/>
      <c r="S283" s="6"/>
      <c r="T283" s="6"/>
      <c r="U283" s="6"/>
      <c r="V283" s="7"/>
      <c r="W283" s="7"/>
      <c r="X283" s="136"/>
      <c r="Y283" s="7"/>
      <c r="Z283" s="7"/>
      <c r="AA283" s="7"/>
      <c r="AB283" s="6"/>
      <c r="AC283" s="6"/>
      <c r="AD283" s="6"/>
      <c r="AE283" s="6"/>
      <c r="AF283" s="6"/>
    </row>
    <row r="284" ht="14.25" customHeight="1">
      <c r="A284" s="6"/>
      <c r="B284" s="6"/>
      <c r="C284" s="6"/>
      <c r="D284" s="6"/>
      <c r="E284" s="136"/>
      <c r="F284" s="136"/>
      <c r="G284" s="136"/>
      <c r="H284" s="136"/>
      <c r="I284" s="136"/>
      <c r="J284" s="136"/>
      <c r="K284" s="136"/>
      <c r="L284" s="137"/>
      <c r="M284" s="136"/>
      <c r="N284" s="136"/>
      <c r="O284" s="136"/>
      <c r="P284" s="7"/>
      <c r="Q284" s="6"/>
      <c r="R284" s="6"/>
      <c r="S284" s="6"/>
      <c r="T284" s="6"/>
      <c r="U284" s="6"/>
      <c r="V284" s="7"/>
      <c r="W284" s="7"/>
      <c r="X284" s="136"/>
      <c r="Y284" s="7"/>
      <c r="Z284" s="7"/>
      <c r="AA284" s="7"/>
      <c r="AB284" s="6"/>
      <c r="AC284" s="6"/>
      <c r="AD284" s="6"/>
      <c r="AE284" s="6"/>
      <c r="AF284" s="6"/>
    </row>
    <row r="285" ht="14.25" customHeight="1">
      <c r="A285" s="6"/>
      <c r="B285" s="6"/>
      <c r="C285" s="6"/>
      <c r="D285" s="6"/>
      <c r="E285" s="136"/>
      <c r="F285" s="136"/>
      <c r="G285" s="136"/>
      <c r="H285" s="136"/>
      <c r="I285" s="136"/>
      <c r="J285" s="136"/>
      <c r="K285" s="136"/>
      <c r="L285" s="137"/>
      <c r="M285" s="136"/>
      <c r="N285" s="136"/>
      <c r="O285" s="136"/>
      <c r="P285" s="7"/>
      <c r="Q285" s="6"/>
      <c r="R285" s="6"/>
      <c r="S285" s="6"/>
      <c r="T285" s="6"/>
      <c r="U285" s="6"/>
      <c r="V285" s="7"/>
      <c r="W285" s="7"/>
      <c r="X285" s="136"/>
      <c r="Y285" s="7"/>
      <c r="Z285" s="7"/>
      <c r="AA285" s="7"/>
      <c r="AB285" s="6"/>
      <c r="AC285" s="6"/>
      <c r="AD285" s="6"/>
      <c r="AE285" s="6"/>
      <c r="AF285" s="6"/>
    </row>
    <row r="286" ht="14.25" customHeight="1">
      <c r="A286" s="6"/>
      <c r="B286" s="6"/>
      <c r="C286" s="6"/>
      <c r="D286" s="6"/>
      <c r="E286" s="136"/>
      <c r="F286" s="136"/>
      <c r="G286" s="136"/>
      <c r="H286" s="136"/>
      <c r="I286" s="136"/>
      <c r="J286" s="136"/>
      <c r="K286" s="136"/>
      <c r="L286" s="137"/>
      <c r="M286" s="136"/>
      <c r="N286" s="136"/>
      <c r="O286" s="136"/>
      <c r="P286" s="7"/>
      <c r="Q286" s="6"/>
      <c r="R286" s="6"/>
      <c r="S286" s="6"/>
      <c r="T286" s="6"/>
      <c r="U286" s="6"/>
      <c r="V286" s="7"/>
      <c r="W286" s="7"/>
      <c r="X286" s="136"/>
      <c r="Y286" s="7"/>
      <c r="Z286" s="7"/>
      <c r="AA286" s="7"/>
      <c r="AB286" s="6"/>
      <c r="AC286" s="6"/>
      <c r="AD286" s="6"/>
      <c r="AE286" s="6"/>
      <c r="AF286" s="6"/>
    </row>
    <row r="287" ht="14.25" customHeight="1">
      <c r="A287" s="6"/>
      <c r="B287" s="6"/>
      <c r="C287" s="6"/>
      <c r="D287" s="6"/>
      <c r="E287" s="136"/>
      <c r="F287" s="136"/>
      <c r="G287" s="136"/>
      <c r="H287" s="136"/>
      <c r="I287" s="136"/>
      <c r="J287" s="136"/>
      <c r="K287" s="136"/>
      <c r="L287" s="137"/>
      <c r="M287" s="136"/>
      <c r="N287" s="136"/>
      <c r="O287" s="136"/>
      <c r="P287" s="7"/>
      <c r="Q287" s="6"/>
      <c r="R287" s="6"/>
      <c r="S287" s="6"/>
      <c r="T287" s="6"/>
      <c r="U287" s="6"/>
      <c r="V287" s="7"/>
      <c r="W287" s="7"/>
      <c r="X287" s="136"/>
      <c r="Y287" s="7"/>
      <c r="Z287" s="7"/>
      <c r="AA287" s="7"/>
      <c r="AB287" s="6"/>
      <c r="AC287" s="6"/>
      <c r="AD287" s="6"/>
      <c r="AE287" s="6"/>
      <c r="AF287" s="6"/>
    </row>
    <row r="288" ht="14.25" customHeight="1">
      <c r="A288" s="6"/>
      <c r="B288" s="6"/>
      <c r="C288" s="6"/>
      <c r="D288" s="6"/>
      <c r="E288" s="136"/>
      <c r="F288" s="136"/>
      <c r="G288" s="136"/>
      <c r="H288" s="136"/>
      <c r="I288" s="136"/>
      <c r="J288" s="136"/>
      <c r="K288" s="136"/>
      <c r="L288" s="137"/>
      <c r="M288" s="136"/>
      <c r="N288" s="136"/>
      <c r="O288" s="136"/>
      <c r="P288" s="7"/>
      <c r="Q288" s="6"/>
      <c r="R288" s="6"/>
      <c r="S288" s="6"/>
      <c r="T288" s="6"/>
      <c r="U288" s="6"/>
      <c r="V288" s="7"/>
      <c r="W288" s="7"/>
      <c r="X288" s="136"/>
      <c r="Y288" s="7"/>
      <c r="Z288" s="7"/>
      <c r="AA288" s="7"/>
      <c r="AB288" s="6"/>
      <c r="AC288" s="6"/>
      <c r="AD288" s="6"/>
      <c r="AE288" s="6"/>
      <c r="AF288" s="6"/>
    </row>
    <row r="289" ht="14.25" customHeight="1">
      <c r="A289" s="6"/>
      <c r="B289" s="6"/>
      <c r="C289" s="6"/>
      <c r="D289" s="6"/>
      <c r="E289" s="136"/>
      <c r="F289" s="136"/>
      <c r="G289" s="136"/>
      <c r="H289" s="136"/>
      <c r="I289" s="136"/>
      <c r="J289" s="136"/>
      <c r="K289" s="136"/>
      <c r="L289" s="137"/>
      <c r="M289" s="136"/>
      <c r="N289" s="136"/>
      <c r="O289" s="136"/>
      <c r="P289" s="7"/>
      <c r="Q289" s="6"/>
      <c r="R289" s="6"/>
      <c r="S289" s="6"/>
      <c r="T289" s="6"/>
      <c r="U289" s="6"/>
      <c r="V289" s="7"/>
      <c r="W289" s="7"/>
      <c r="X289" s="136"/>
      <c r="Y289" s="7"/>
      <c r="Z289" s="7"/>
      <c r="AA289" s="7"/>
      <c r="AB289" s="6"/>
      <c r="AC289" s="6"/>
      <c r="AD289" s="6"/>
      <c r="AE289" s="6"/>
      <c r="AF289" s="6"/>
    </row>
    <row r="290" ht="14.25" customHeight="1">
      <c r="A290" s="6"/>
      <c r="B290" s="6"/>
      <c r="C290" s="6"/>
      <c r="D290" s="6"/>
      <c r="E290" s="136"/>
      <c r="F290" s="136"/>
      <c r="G290" s="136"/>
      <c r="H290" s="136"/>
      <c r="I290" s="136"/>
      <c r="J290" s="136"/>
      <c r="K290" s="136"/>
      <c r="L290" s="137"/>
      <c r="M290" s="136"/>
      <c r="N290" s="136"/>
      <c r="O290" s="136"/>
      <c r="P290" s="7"/>
      <c r="Q290" s="6"/>
      <c r="R290" s="6"/>
      <c r="S290" s="6"/>
      <c r="T290" s="6"/>
      <c r="U290" s="6"/>
      <c r="V290" s="7"/>
      <c r="W290" s="7"/>
      <c r="X290" s="136"/>
      <c r="Y290" s="7"/>
      <c r="Z290" s="7"/>
      <c r="AA290" s="7"/>
      <c r="AB290" s="6"/>
      <c r="AC290" s="6"/>
      <c r="AD290" s="6"/>
      <c r="AE290" s="6"/>
      <c r="AF290" s="6"/>
    </row>
    <row r="291" ht="14.25" customHeight="1">
      <c r="A291" s="6"/>
      <c r="B291" s="6"/>
      <c r="C291" s="6"/>
      <c r="D291" s="6"/>
      <c r="E291" s="136"/>
      <c r="F291" s="136"/>
      <c r="G291" s="136"/>
      <c r="H291" s="136"/>
      <c r="I291" s="136"/>
      <c r="J291" s="136"/>
      <c r="K291" s="136"/>
      <c r="L291" s="137"/>
      <c r="M291" s="136"/>
      <c r="N291" s="136"/>
      <c r="O291" s="136"/>
      <c r="P291" s="7"/>
      <c r="Q291" s="6"/>
      <c r="R291" s="6"/>
      <c r="S291" s="6"/>
      <c r="T291" s="6"/>
      <c r="U291" s="6"/>
      <c r="V291" s="7"/>
      <c r="W291" s="7"/>
      <c r="X291" s="136"/>
      <c r="Y291" s="7"/>
      <c r="Z291" s="7"/>
      <c r="AA291" s="7"/>
      <c r="AB291" s="6"/>
      <c r="AC291" s="6"/>
      <c r="AD291" s="6"/>
      <c r="AE291" s="6"/>
      <c r="AF291" s="6"/>
    </row>
    <row r="292" ht="14.25" customHeight="1">
      <c r="A292" s="6"/>
      <c r="B292" s="6"/>
      <c r="C292" s="6"/>
      <c r="D292" s="6"/>
      <c r="E292" s="136"/>
      <c r="F292" s="136"/>
      <c r="G292" s="136"/>
      <c r="H292" s="136"/>
      <c r="I292" s="136"/>
      <c r="J292" s="136"/>
      <c r="K292" s="136"/>
      <c r="L292" s="137"/>
      <c r="M292" s="136"/>
      <c r="N292" s="136"/>
      <c r="O292" s="136"/>
      <c r="P292" s="7"/>
      <c r="Q292" s="6"/>
      <c r="R292" s="6"/>
      <c r="S292" s="6"/>
      <c r="T292" s="6"/>
      <c r="U292" s="6"/>
      <c r="V292" s="7"/>
      <c r="W292" s="7"/>
      <c r="X292" s="136"/>
      <c r="Y292" s="7"/>
      <c r="Z292" s="7"/>
      <c r="AA292" s="7"/>
      <c r="AB292" s="6"/>
      <c r="AC292" s="6"/>
      <c r="AD292" s="6"/>
      <c r="AE292" s="6"/>
      <c r="AF292" s="6"/>
    </row>
    <row r="293" ht="14.25" customHeight="1">
      <c r="A293" s="6"/>
      <c r="B293" s="6"/>
      <c r="C293" s="6"/>
      <c r="D293" s="6"/>
      <c r="E293" s="136"/>
      <c r="F293" s="136"/>
      <c r="G293" s="136"/>
      <c r="H293" s="136"/>
      <c r="I293" s="136"/>
      <c r="J293" s="136"/>
      <c r="K293" s="136"/>
      <c r="L293" s="137"/>
      <c r="M293" s="136"/>
      <c r="N293" s="136"/>
      <c r="O293" s="136"/>
      <c r="P293" s="7"/>
      <c r="Q293" s="6"/>
      <c r="R293" s="6"/>
      <c r="S293" s="6"/>
      <c r="T293" s="6"/>
      <c r="U293" s="6"/>
      <c r="V293" s="7"/>
      <c r="W293" s="7"/>
      <c r="X293" s="136"/>
      <c r="Y293" s="7"/>
      <c r="Z293" s="7"/>
      <c r="AA293" s="7"/>
      <c r="AB293" s="6"/>
      <c r="AC293" s="6"/>
      <c r="AD293" s="6"/>
      <c r="AE293" s="6"/>
      <c r="AF293" s="6"/>
    </row>
    <row r="294" ht="14.25" customHeight="1">
      <c r="A294" s="6"/>
      <c r="B294" s="6"/>
      <c r="C294" s="6"/>
      <c r="D294" s="6"/>
      <c r="E294" s="136"/>
      <c r="F294" s="136"/>
      <c r="G294" s="136"/>
      <c r="H294" s="136"/>
      <c r="I294" s="136"/>
      <c r="J294" s="136"/>
      <c r="K294" s="136"/>
      <c r="L294" s="137"/>
      <c r="M294" s="136"/>
      <c r="N294" s="136"/>
      <c r="O294" s="136"/>
      <c r="P294" s="7"/>
      <c r="Q294" s="6"/>
      <c r="R294" s="6"/>
      <c r="S294" s="6"/>
      <c r="T294" s="6"/>
      <c r="U294" s="6"/>
      <c r="V294" s="7"/>
      <c r="W294" s="7"/>
      <c r="X294" s="136"/>
      <c r="Y294" s="7"/>
      <c r="Z294" s="7"/>
      <c r="AA294" s="7"/>
      <c r="AB294" s="6"/>
      <c r="AC294" s="6"/>
      <c r="AD294" s="6"/>
      <c r="AE294" s="6"/>
      <c r="AF294" s="6"/>
    </row>
    <row r="295" ht="14.25" customHeight="1">
      <c r="A295" s="6"/>
      <c r="B295" s="6"/>
      <c r="C295" s="6"/>
      <c r="D295" s="6"/>
      <c r="E295" s="136"/>
      <c r="F295" s="136"/>
      <c r="G295" s="136"/>
      <c r="H295" s="136"/>
      <c r="I295" s="136"/>
      <c r="J295" s="136"/>
      <c r="K295" s="136"/>
      <c r="L295" s="137"/>
      <c r="M295" s="136"/>
      <c r="N295" s="136"/>
      <c r="O295" s="136"/>
      <c r="P295" s="7"/>
      <c r="Q295" s="6"/>
      <c r="R295" s="6"/>
      <c r="S295" s="6"/>
      <c r="T295" s="6"/>
      <c r="U295" s="6"/>
      <c r="V295" s="7"/>
      <c r="W295" s="7"/>
      <c r="X295" s="136"/>
      <c r="Y295" s="7"/>
      <c r="Z295" s="7"/>
      <c r="AA295" s="7"/>
      <c r="AB295" s="6"/>
      <c r="AC295" s="6"/>
      <c r="AD295" s="6"/>
      <c r="AE295" s="6"/>
      <c r="AF295" s="6"/>
    </row>
    <row r="296" ht="14.25" customHeight="1">
      <c r="A296" s="6"/>
      <c r="B296" s="6"/>
      <c r="C296" s="6"/>
      <c r="D296" s="6"/>
      <c r="E296" s="136"/>
      <c r="F296" s="136"/>
      <c r="G296" s="136"/>
      <c r="H296" s="136"/>
      <c r="I296" s="136"/>
      <c r="J296" s="136"/>
      <c r="K296" s="136"/>
      <c r="L296" s="137"/>
      <c r="M296" s="136"/>
      <c r="N296" s="136"/>
      <c r="O296" s="136"/>
      <c r="P296" s="7"/>
      <c r="Q296" s="6"/>
      <c r="R296" s="6"/>
      <c r="S296" s="6"/>
      <c r="T296" s="6"/>
      <c r="U296" s="6"/>
      <c r="V296" s="7"/>
      <c r="W296" s="7"/>
      <c r="X296" s="136"/>
      <c r="Y296" s="7"/>
      <c r="Z296" s="7"/>
      <c r="AA296" s="7"/>
      <c r="AB296" s="6"/>
      <c r="AC296" s="6"/>
      <c r="AD296" s="6"/>
      <c r="AE296" s="6"/>
      <c r="AF296" s="6"/>
    </row>
    <row r="297" ht="14.25" customHeight="1">
      <c r="A297" s="6"/>
      <c r="B297" s="6"/>
      <c r="C297" s="6"/>
      <c r="D297" s="6"/>
      <c r="E297" s="136"/>
      <c r="F297" s="136"/>
      <c r="G297" s="136"/>
      <c r="H297" s="136"/>
      <c r="I297" s="136"/>
      <c r="J297" s="136"/>
      <c r="K297" s="136"/>
      <c r="L297" s="137"/>
      <c r="M297" s="136"/>
      <c r="N297" s="136"/>
      <c r="O297" s="136"/>
      <c r="P297" s="7"/>
      <c r="Q297" s="6"/>
      <c r="R297" s="6"/>
      <c r="S297" s="6"/>
      <c r="T297" s="6"/>
      <c r="U297" s="6"/>
      <c r="V297" s="7"/>
      <c r="W297" s="7"/>
      <c r="X297" s="136"/>
      <c r="Y297" s="7"/>
      <c r="Z297" s="7"/>
      <c r="AA297" s="7"/>
      <c r="AB297" s="6"/>
      <c r="AC297" s="6"/>
      <c r="AD297" s="6"/>
      <c r="AE297" s="6"/>
      <c r="AF297" s="6"/>
    </row>
    <row r="298" ht="14.25" customHeight="1">
      <c r="A298" s="6"/>
      <c r="B298" s="6"/>
      <c r="C298" s="6"/>
      <c r="D298" s="6"/>
      <c r="E298" s="136"/>
      <c r="F298" s="136"/>
      <c r="G298" s="136"/>
      <c r="H298" s="136"/>
      <c r="I298" s="136"/>
      <c r="J298" s="136"/>
      <c r="K298" s="136"/>
      <c r="L298" s="137"/>
      <c r="M298" s="136"/>
      <c r="N298" s="136"/>
      <c r="O298" s="136"/>
      <c r="P298" s="7"/>
      <c r="Q298" s="6"/>
      <c r="R298" s="6"/>
      <c r="S298" s="6"/>
      <c r="T298" s="6"/>
      <c r="U298" s="6"/>
      <c r="V298" s="7"/>
      <c r="W298" s="7"/>
      <c r="X298" s="136"/>
      <c r="Y298" s="7"/>
      <c r="Z298" s="7"/>
      <c r="AA298" s="7"/>
      <c r="AB298" s="6"/>
      <c r="AC298" s="6"/>
      <c r="AD298" s="6"/>
      <c r="AE298" s="6"/>
      <c r="AF298" s="6"/>
    </row>
    <row r="299" ht="14.25" customHeight="1">
      <c r="A299" s="6"/>
      <c r="B299" s="6"/>
      <c r="C299" s="6"/>
      <c r="D299" s="6"/>
      <c r="E299" s="136"/>
      <c r="F299" s="136"/>
      <c r="G299" s="136"/>
      <c r="H299" s="136"/>
      <c r="I299" s="136"/>
      <c r="J299" s="136"/>
      <c r="K299" s="136"/>
      <c r="L299" s="137"/>
      <c r="M299" s="136"/>
      <c r="N299" s="136"/>
      <c r="O299" s="136"/>
      <c r="P299" s="7"/>
      <c r="Q299" s="6"/>
      <c r="R299" s="6"/>
      <c r="S299" s="6"/>
      <c r="T299" s="6"/>
      <c r="U299" s="6"/>
      <c r="V299" s="7"/>
      <c r="W299" s="7"/>
      <c r="X299" s="136"/>
      <c r="Y299" s="7"/>
      <c r="Z299" s="7"/>
      <c r="AA299" s="7"/>
      <c r="AB299" s="6"/>
      <c r="AC299" s="6"/>
      <c r="AD299" s="6"/>
      <c r="AE299" s="6"/>
      <c r="AF299" s="6"/>
    </row>
    <row r="300" ht="14.25" customHeight="1">
      <c r="A300" s="6"/>
      <c r="B300" s="6"/>
      <c r="C300" s="6"/>
      <c r="D300" s="6"/>
      <c r="E300" s="136"/>
      <c r="F300" s="136"/>
      <c r="G300" s="136"/>
      <c r="H300" s="136"/>
      <c r="I300" s="136"/>
      <c r="J300" s="136"/>
      <c r="K300" s="136"/>
      <c r="L300" s="137"/>
      <c r="M300" s="136"/>
      <c r="N300" s="136"/>
      <c r="O300" s="136"/>
      <c r="P300" s="7"/>
      <c r="Q300" s="6"/>
      <c r="R300" s="6"/>
      <c r="S300" s="6"/>
      <c r="T300" s="6"/>
      <c r="U300" s="6"/>
      <c r="V300" s="7"/>
      <c r="W300" s="7"/>
      <c r="X300" s="136"/>
      <c r="Y300" s="7"/>
      <c r="Z300" s="7"/>
      <c r="AA300" s="7"/>
      <c r="AB300" s="6"/>
      <c r="AC300" s="6"/>
      <c r="AD300" s="6"/>
      <c r="AE300" s="6"/>
      <c r="AF300" s="6"/>
    </row>
    <row r="301" ht="14.25" customHeight="1">
      <c r="A301" s="6"/>
      <c r="B301" s="6"/>
      <c r="C301" s="6"/>
      <c r="D301" s="6"/>
      <c r="E301" s="136"/>
      <c r="F301" s="136"/>
      <c r="G301" s="136"/>
      <c r="H301" s="136"/>
      <c r="I301" s="136"/>
      <c r="J301" s="136"/>
      <c r="K301" s="136"/>
      <c r="L301" s="137"/>
      <c r="M301" s="136"/>
      <c r="N301" s="136"/>
      <c r="O301" s="136"/>
      <c r="P301" s="7"/>
      <c r="Q301" s="6"/>
      <c r="R301" s="6"/>
      <c r="S301" s="6"/>
      <c r="T301" s="6"/>
      <c r="U301" s="6"/>
      <c r="V301" s="7"/>
      <c r="W301" s="7"/>
      <c r="X301" s="136"/>
      <c r="Y301" s="7"/>
      <c r="Z301" s="7"/>
      <c r="AA301" s="7"/>
      <c r="AB301" s="6"/>
      <c r="AC301" s="6"/>
      <c r="AD301" s="6"/>
      <c r="AE301" s="6"/>
      <c r="AF301" s="6"/>
    </row>
    <row r="302" ht="14.25" customHeight="1">
      <c r="A302" s="6"/>
      <c r="B302" s="6"/>
      <c r="C302" s="6"/>
      <c r="D302" s="6"/>
      <c r="E302" s="136"/>
      <c r="F302" s="136"/>
      <c r="G302" s="136"/>
      <c r="H302" s="136"/>
      <c r="I302" s="136"/>
      <c r="J302" s="136"/>
      <c r="K302" s="136"/>
      <c r="L302" s="137"/>
      <c r="M302" s="136"/>
      <c r="N302" s="136"/>
      <c r="O302" s="136"/>
      <c r="P302" s="7"/>
      <c r="Q302" s="6"/>
      <c r="R302" s="6"/>
      <c r="S302" s="6"/>
      <c r="T302" s="6"/>
      <c r="U302" s="6"/>
      <c r="V302" s="7"/>
      <c r="W302" s="7"/>
      <c r="X302" s="136"/>
      <c r="Y302" s="7"/>
      <c r="Z302" s="7"/>
      <c r="AA302" s="7"/>
      <c r="AB302" s="6"/>
      <c r="AC302" s="6"/>
      <c r="AD302" s="6"/>
      <c r="AE302" s="6"/>
      <c r="AF302" s="6"/>
    </row>
    <row r="303" ht="14.25" customHeight="1">
      <c r="A303" s="6"/>
      <c r="B303" s="6"/>
      <c r="C303" s="6"/>
      <c r="D303" s="6"/>
      <c r="E303" s="136"/>
      <c r="F303" s="136"/>
      <c r="G303" s="136"/>
      <c r="H303" s="136"/>
      <c r="I303" s="136"/>
      <c r="J303" s="136"/>
      <c r="K303" s="136"/>
      <c r="L303" s="137"/>
      <c r="M303" s="136"/>
      <c r="N303" s="136"/>
      <c r="O303" s="136"/>
      <c r="P303" s="7"/>
      <c r="Q303" s="6"/>
      <c r="R303" s="6"/>
      <c r="S303" s="6"/>
      <c r="T303" s="6"/>
      <c r="U303" s="6"/>
      <c r="V303" s="7"/>
      <c r="W303" s="7"/>
      <c r="X303" s="136"/>
      <c r="Y303" s="7"/>
      <c r="Z303" s="7"/>
      <c r="AA303" s="7"/>
      <c r="AB303" s="6"/>
      <c r="AC303" s="6"/>
      <c r="AD303" s="6"/>
      <c r="AE303" s="6"/>
      <c r="AF303" s="6"/>
    </row>
    <row r="304" ht="14.25" customHeight="1">
      <c r="A304" s="6"/>
      <c r="B304" s="6"/>
      <c r="C304" s="6"/>
      <c r="D304" s="6"/>
      <c r="E304" s="136"/>
      <c r="F304" s="136"/>
      <c r="G304" s="136"/>
      <c r="H304" s="136"/>
      <c r="I304" s="136"/>
      <c r="J304" s="136"/>
      <c r="K304" s="136"/>
      <c r="L304" s="137"/>
      <c r="M304" s="136"/>
      <c r="N304" s="136"/>
      <c r="O304" s="136"/>
      <c r="P304" s="7"/>
      <c r="Q304" s="6"/>
      <c r="R304" s="6"/>
      <c r="S304" s="6"/>
      <c r="T304" s="6"/>
      <c r="U304" s="6"/>
      <c r="V304" s="7"/>
      <c r="W304" s="7"/>
      <c r="X304" s="136"/>
      <c r="Y304" s="7"/>
      <c r="Z304" s="7"/>
      <c r="AA304" s="7"/>
      <c r="AB304" s="6"/>
      <c r="AC304" s="6"/>
      <c r="AD304" s="6"/>
      <c r="AE304" s="6"/>
      <c r="AF304" s="6"/>
    </row>
    <row r="305" ht="14.25" customHeight="1">
      <c r="A305" s="6"/>
      <c r="B305" s="6"/>
      <c r="C305" s="6"/>
      <c r="D305" s="6"/>
      <c r="E305" s="136"/>
      <c r="F305" s="136"/>
      <c r="G305" s="136"/>
      <c r="H305" s="136"/>
      <c r="I305" s="136"/>
      <c r="J305" s="136"/>
      <c r="K305" s="136"/>
      <c r="L305" s="137"/>
      <c r="M305" s="136"/>
      <c r="N305" s="136"/>
      <c r="O305" s="136"/>
      <c r="P305" s="7"/>
      <c r="Q305" s="6"/>
      <c r="R305" s="6"/>
      <c r="S305" s="6"/>
      <c r="T305" s="6"/>
      <c r="U305" s="6"/>
      <c r="V305" s="7"/>
      <c r="W305" s="7"/>
      <c r="X305" s="136"/>
      <c r="Y305" s="7"/>
      <c r="Z305" s="7"/>
      <c r="AA305" s="7"/>
      <c r="AB305" s="6"/>
      <c r="AC305" s="6"/>
      <c r="AD305" s="6"/>
      <c r="AE305" s="6"/>
      <c r="AF305" s="6"/>
    </row>
    <row r="306" ht="14.25" customHeight="1">
      <c r="A306" s="6"/>
      <c r="B306" s="6"/>
      <c r="C306" s="6"/>
      <c r="D306" s="6"/>
      <c r="E306" s="136"/>
      <c r="F306" s="136"/>
      <c r="G306" s="136"/>
      <c r="H306" s="136"/>
      <c r="I306" s="136"/>
      <c r="J306" s="136"/>
      <c r="K306" s="136"/>
      <c r="L306" s="137"/>
      <c r="M306" s="136"/>
      <c r="N306" s="136"/>
      <c r="O306" s="136"/>
      <c r="P306" s="7"/>
      <c r="Q306" s="6"/>
      <c r="R306" s="6"/>
      <c r="S306" s="6"/>
      <c r="T306" s="6"/>
      <c r="U306" s="6"/>
      <c r="V306" s="7"/>
      <c r="W306" s="7"/>
      <c r="X306" s="136"/>
      <c r="Y306" s="7"/>
      <c r="Z306" s="7"/>
      <c r="AA306" s="7"/>
      <c r="AB306" s="6"/>
      <c r="AC306" s="6"/>
      <c r="AD306" s="6"/>
      <c r="AE306" s="6"/>
      <c r="AF306" s="6"/>
    </row>
    <row r="307" ht="14.25" customHeight="1">
      <c r="A307" s="6"/>
      <c r="B307" s="6"/>
      <c r="C307" s="6"/>
      <c r="D307" s="6"/>
      <c r="E307" s="136"/>
      <c r="F307" s="136"/>
      <c r="G307" s="136"/>
      <c r="H307" s="136"/>
      <c r="I307" s="136"/>
      <c r="J307" s="136"/>
      <c r="K307" s="136"/>
      <c r="L307" s="137"/>
      <c r="M307" s="136"/>
      <c r="N307" s="136"/>
      <c r="O307" s="136"/>
      <c r="P307" s="7"/>
      <c r="Q307" s="6"/>
      <c r="R307" s="6"/>
      <c r="S307" s="6"/>
      <c r="T307" s="6"/>
      <c r="U307" s="6"/>
      <c r="V307" s="7"/>
      <c r="W307" s="7"/>
      <c r="X307" s="136"/>
      <c r="Y307" s="7"/>
      <c r="Z307" s="7"/>
      <c r="AA307" s="7"/>
      <c r="AB307" s="6"/>
      <c r="AC307" s="6"/>
      <c r="AD307" s="6"/>
      <c r="AE307" s="6"/>
      <c r="AF307" s="6"/>
    </row>
    <row r="308" ht="14.25" customHeight="1">
      <c r="A308" s="6"/>
      <c r="B308" s="6"/>
      <c r="C308" s="6"/>
      <c r="D308" s="6"/>
      <c r="E308" s="136"/>
      <c r="F308" s="136"/>
      <c r="G308" s="136"/>
      <c r="H308" s="136"/>
      <c r="I308" s="136"/>
      <c r="J308" s="136"/>
      <c r="K308" s="136"/>
      <c r="L308" s="137"/>
      <c r="M308" s="136"/>
      <c r="N308" s="136"/>
      <c r="O308" s="136"/>
      <c r="P308" s="7"/>
      <c r="Q308" s="6"/>
      <c r="R308" s="6"/>
      <c r="S308" s="6"/>
      <c r="T308" s="6"/>
      <c r="U308" s="6"/>
      <c r="V308" s="7"/>
      <c r="W308" s="7"/>
      <c r="X308" s="136"/>
      <c r="Y308" s="7"/>
      <c r="Z308" s="7"/>
      <c r="AA308" s="7"/>
      <c r="AB308" s="6"/>
      <c r="AC308" s="6"/>
      <c r="AD308" s="6"/>
      <c r="AE308" s="6"/>
      <c r="AF308" s="6"/>
    </row>
    <row r="309" ht="14.25" customHeight="1">
      <c r="A309" s="6"/>
      <c r="B309" s="6"/>
      <c r="C309" s="6"/>
      <c r="D309" s="6"/>
      <c r="E309" s="136"/>
      <c r="F309" s="136"/>
      <c r="G309" s="136"/>
      <c r="H309" s="136"/>
      <c r="I309" s="136"/>
      <c r="J309" s="136"/>
      <c r="K309" s="136"/>
      <c r="L309" s="137"/>
      <c r="M309" s="136"/>
      <c r="N309" s="136"/>
      <c r="O309" s="136"/>
      <c r="P309" s="7"/>
      <c r="Q309" s="6"/>
      <c r="R309" s="6"/>
      <c r="S309" s="6"/>
      <c r="T309" s="6"/>
      <c r="U309" s="6"/>
      <c r="V309" s="7"/>
      <c r="W309" s="7"/>
      <c r="X309" s="136"/>
      <c r="Y309" s="7"/>
      <c r="Z309" s="7"/>
      <c r="AA309" s="7"/>
      <c r="AB309" s="6"/>
      <c r="AC309" s="6"/>
      <c r="AD309" s="6"/>
      <c r="AE309" s="6"/>
      <c r="AF309" s="6"/>
    </row>
    <row r="310" ht="14.25" customHeight="1">
      <c r="A310" s="6"/>
      <c r="B310" s="6"/>
      <c r="C310" s="6"/>
      <c r="D310" s="6"/>
      <c r="E310" s="136"/>
      <c r="F310" s="136"/>
      <c r="G310" s="136"/>
      <c r="H310" s="136"/>
      <c r="I310" s="136"/>
      <c r="J310" s="136"/>
      <c r="K310" s="136"/>
      <c r="L310" s="137"/>
      <c r="M310" s="136"/>
      <c r="N310" s="136"/>
      <c r="O310" s="136"/>
      <c r="P310" s="7"/>
      <c r="Q310" s="6"/>
      <c r="R310" s="6"/>
      <c r="S310" s="6"/>
      <c r="T310" s="6"/>
      <c r="U310" s="6"/>
      <c r="V310" s="7"/>
      <c r="W310" s="7"/>
      <c r="X310" s="136"/>
      <c r="Y310" s="7"/>
      <c r="Z310" s="7"/>
      <c r="AA310" s="7"/>
      <c r="AB310" s="6"/>
      <c r="AC310" s="6"/>
      <c r="AD310" s="6"/>
      <c r="AE310" s="6"/>
      <c r="AF310" s="6"/>
    </row>
    <row r="311" ht="14.25" customHeight="1">
      <c r="A311" s="6"/>
      <c r="B311" s="6"/>
      <c r="C311" s="6"/>
      <c r="D311" s="6"/>
      <c r="E311" s="136"/>
      <c r="F311" s="136"/>
      <c r="G311" s="136"/>
      <c r="H311" s="136"/>
      <c r="I311" s="136"/>
      <c r="J311" s="136"/>
      <c r="K311" s="136"/>
      <c r="L311" s="137"/>
      <c r="M311" s="136"/>
      <c r="N311" s="136"/>
      <c r="O311" s="136"/>
      <c r="P311" s="7"/>
      <c r="Q311" s="6"/>
      <c r="R311" s="6"/>
      <c r="S311" s="6"/>
      <c r="T311" s="6"/>
      <c r="U311" s="6"/>
      <c r="V311" s="7"/>
      <c r="W311" s="7"/>
      <c r="X311" s="136"/>
      <c r="Y311" s="7"/>
      <c r="Z311" s="7"/>
      <c r="AA311" s="7"/>
      <c r="AB311" s="6"/>
      <c r="AC311" s="6"/>
      <c r="AD311" s="6"/>
      <c r="AE311" s="6"/>
      <c r="AF311" s="6"/>
    </row>
    <row r="312" ht="14.25" customHeight="1">
      <c r="A312" s="6"/>
      <c r="B312" s="6"/>
      <c r="C312" s="6"/>
      <c r="D312" s="6"/>
      <c r="E312" s="136"/>
      <c r="F312" s="136"/>
      <c r="G312" s="136"/>
      <c r="H312" s="136"/>
      <c r="I312" s="136"/>
      <c r="J312" s="136"/>
      <c r="K312" s="136"/>
      <c r="L312" s="137"/>
      <c r="M312" s="136"/>
      <c r="N312" s="136"/>
      <c r="O312" s="136"/>
      <c r="P312" s="7"/>
      <c r="Q312" s="6"/>
      <c r="R312" s="6"/>
      <c r="S312" s="6"/>
      <c r="T312" s="6"/>
      <c r="U312" s="6"/>
      <c r="V312" s="7"/>
      <c r="W312" s="7"/>
      <c r="X312" s="136"/>
      <c r="Y312" s="7"/>
      <c r="Z312" s="7"/>
      <c r="AA312" s="7"/>
      <c r="AB312" s="6"/>
      <c r="AC312" s="6"/>
      <c r="AD312" s="6"/>
      <c r="AE312" s="6"/>
      <c r="AF312" s="6"/>
    </row>
    <row r="313" ht="14.25" customHeight="1">
      <c r="A313" s="6"/>
      <c r="B313" s="6"/>
      <c r="C313" s="6"/>
      <c r="D313" s="6"/>
      <c r="E313" s="136"/>
      <c r="F313" s="136"/>
      <c r="G313" s="136"/>
      <c r="H313" s="136"/>
      <c r="I313" s="136"/>
      <c r="J313" s="136"/>
      <c r="K313" s="136"/>
      <c r="L313" s="137"/>
      <c r="M313" s="136"/>
      <c r="N313" s="136"/>
      <c r="O313" s="136"/>
      <c r="P313" s="7"/>
      <c r="Q313" s="6"/>
      <c r="R313" s="6"/>
      <c r="S313" s="6"/>
      <c r="T313" s="6"/>
      <c r="U313" s="6"/>
      <c r="V313" s="7"/>
      <c r="W313" s="7"/>
      <c r="X313" s="136"/>
      <c r="Y313" s="7"/>
      <c r="Z313" s="7"/>
      <c r="AA313" s="7"/>
      <c r="AB313" s="6"/>
      <c r="AC313" s="6"/>
      <c r="AD313" s="6"/>
      <c r="AE313" s="6"/>
      <c r="AF313" s="6"/>
    </row>
    <row r="314" ht="14.25" customHeight="1">
      <c r="A314" s="6"/>
      <c r="B314" s="6"/>
      <c r="C314" s="6"/>
      <c r="D314" s="6"/>
      <c r="E314" s="136"/>
      <c r="F314" s="136"/>
      <c r="G314" s="136"/>
      <c r="H314" s="136"/>
      <c r="I314" s="136"/>
      <c r="J314" s="136"/>
      <c r="K314" s="136"/>
      <c r="L314" s="137"/>
      <c r="M314" s="136"/>
      <c r="N314" s="136"/>
      <c r="O314" s="136"/>
      <c r="P314" s="7"/>
      <c r="Q314" s="6"/>
      <c r="R314" s="6"/>
      <c r="S314" s="6"/>
      <c r="T314" s="6"/>
      <c r="U314" s="6"/>
      <c r="V314" s="7"/>
      <c r="W314" s="7"/>
      <c r="X314" s="136"/>
      <c r="Y314" s="7"/>
      <c r="Z314" s="7"/>
      <c r="AA314" s="7"/>
      <c r="AB314" s="6"/>
      <c r="AC314" s="6"/>
      <c r="AD314" s="6"/>
      <c r="AE314" s="6"/>
      <c r="AF314" s="6"/>
    </row>
    <row r="315" ht="14.25" customHeight="1">
      <c r="A315" s="6"/>
      <c r="B315" s="6"/>
      <c r="C315" s="6"/>
      <c r="D315" s="6"/>
      <c r="E315" s="136"/>
      <c r="F315" s="136"/>
      <c r="G315" s="136"/>
      <c r="H315" s="136"/>
      <c r="I315" s="136"/>
      <c r="J315" s="136"/>
      <c r="K315" s="136"/>
      <c r="L315" s="137"/>
      <c r="M315" s="136"/>
      <c r="N315" s="136"/>
      <c r="O315" s="136"/>
      <c r="P315" s="7"/>
      <c r="Q315" s="6"/>
      <c r="R315" s="6"/>
      <c r="S315" s="6"/>
      <c r="T315" s="6"/>
      <c r="U315" s="6"/>
      <c r="V315" s="7"/>
      <c r="W315" s="7"/>
      <c r="X315" s="136"/>
      <c r="Y315" s="7"/>
      <c r="Z315" s="7"/>
      <c r="AA315" s="7"/>
      <c r="AB315" s="6"/>
      <c r="AC315" s="6"/>
      <c r="AD315" s="6"/>
      <c r="AE315" s="6"/>
      <c r="AF315" s="6"/>
    </row>
    <row r="316" ht="14.25" customHeight="1">
      <c r="A316" s="6"/>
      <c r="B316" s="6"/>
      <c r="C316" s="6"/>
      <c r="D316" s="6"/>
      <c r="E316" s="136"/>
      <c r="F316" s="136"/>
      <c r="G316" s="136"/>
      <c r="H316" s="136"/>
      <c r="I316" s="136"/>
      <c r="J316" s="136"/>
      <c r="K316" s="136"/>
      <c r="L316" s="137"/>
      <c r="M316" s="136"/>
      <c r="N316" s="136"/>
      <c r="O316" s="136"/>
      <c r="P316" s="7"/>
      <c r="Q316" s="6"/>
      <c r="R316" s="6"/>
      <c r="S316" s="6"/>
      <c r="T316" s="6"/>
      <c r="U316" s="6"/>
      <c r="V316" s="7"/>
      <c r="W316" s="7"/>
      <c r="X316" s="136"/>
      <c r="Y316" s="7"/>
      <c r="Z316" s="7"/>
      <c r="AA316" s="7"/>
      <c r="AB316" s="6"/>
      <c r="AC316" s="6"/>
      <c r="AD316" s="6"/>
      <c r="AE316" s="6"/>
      <c r="AF316" s="6"/>
    </row>
    <row r="317" ht="14.25" customHeight="1">
      <c r="A317" s="6"/>
      <c r="B317" s="6"/>
      <c r="C317" s="6"/>
      <c r="D317" s="6"/>
      <c r="E317" s="136"/>
      <c r="F317" s="136"/>
      <c r="G317" s="136"/>
      <c r="H317" s="136"/>
      <c r="I317" s="136"/>
      <c r="J317" s="136"/>
      <c r="K317" s="136"/>
      <c r="L317" s="137"/>
      <c r="M317" s="136"/>
      <c r="N317" s="136"/>
      <c r="O317" s="136"/>
      <c r="P317" s="7"/>
      <c r="Q317" s="6"/>
      <c r="R317" s="6"/>
      <c r="S317" s="6"/>
      <c r="T317" s="6"/>
      <c r="U317" s="6"/>
      <c r="V317" s="7"/>
      <c r="W317" s="7"/>
      <c r="X317" s="136"/>
      <c r="Y317" s="7"/>
      <c r="Z317" s="7"/>
      <c r="AA317" s="7"/>
      <c r="AB317" s="6"/>
      <c r="AC317" s="6"/>
      <c r="AD317" s="6"/>
      <c r="AE317" s="6"/>
      <c r="AF317" s="6"/>
    </row>
    <row r="318" ht="14.25" customHeight="1">
      <c r="A318" s="6"/>
      <c r="B318" s="6"/>
      <c r="C318" s="6"/>
      <c r="D318" s="6"/>
      <c r="E318" s="136"/>
      <c r="F318" s="136"/>
      <c r="G318" s="136"/>
      <c r="H318" s="136"/>
      <c r="I318" s="136"/>
      <c r="J318" s="136"/>
      <c r="K318" s="136"/>
      <c r="L318" s="137"/>
      <c r="M318" s="136"/>
      <c r="N318" s="136"/>
      <c r="O318" s="136"/>
      <c r="P318" s="7"/>
      <c r="Q318" s="6"/>
      <c r="R318" s="6"/>
      <c r="S318" s="6"/>
      <c r="T318" s="6"/>
      <c r="U318" s="6"/>
      <c r="V318" s="7"/>
      <c r="W318" s="7"/>
      <c r="X318" s="136"/>
      <c r="Y318" s="7"/>
      <c r="Z318" s="7"/>
      <c r="AA318" s="7"/>
      <c r="AB318" s="6"/>
      <c r="AC318" s="6"/>
      <c r="AD318" s="6"/>
      <c r="AE318" s="6"/>
      <c r="AF318" s="6"/>
    </row>
    <row r="319" ht="14.25" customHeight="1">
      <c r="A319" s="6"/>
      <c r="B319" s="6"/>
      <c r="C319" s="6"/>
      <c r="D319" s="6"/>
      <c r="E319" s="136"/>
      <c r="F319" s="136"/>
      <c r="G319" s="136"/>
      <c r="H319" s="136"/>
      <c r="I319" s="136"/>
      <c r="J319" s="136"/>
      <c r="K319" s="136"/>
      <c r="L319" s="137"/>
      <c r="M319" s="136"/>
      <c r="N319" s="136"/>
      <c r="O319" s="136"/>
      <c r="P319" s="7"/>
      <c r="Q319" s="6"/>
      <c r="R319" s="6"/>
      <c r="S319" s="6"/>
      <c r="T319" s="6"/>
      <c r="U319" s="6"/>
      <c r="V319" s="7"/>
      <c r="W319" s="7"/>
      <c r="X319" s="136"/>
      <c r="Y319" s="7"/>
      <c r="Z319" s="7"/>
      <c r="AA319" s="7"/>
      <c r="AB319" s="6"/>
      <c r="AC319" s="6"/>
      <c r="AD319" s="6"/>
      <c r="AE319" s="6"/>
      <c r="AF319" s="6"/>
    </row>
    <row r="320" ht="14.25" customHeight="1">
      <c r="A320" s="6"/>
      <c r="B320" s="6"/>
      <c r="C320" s="6"/>
      <c r="D320" s="6"/>
      <c r="E320" s="136"/>
      <c r="F320" s="136"/>
      <c r="G320" s="136"/>
      <c r="H320" s="136"/>
      <c r="I320" s="136"/>
      <c r="J320" s="136"/>
      <c r="K320" s="136"/>
      <c r="L320" s="137"/>
      <c r="M320" s="136"/>
      <c r="N320" s="136"/>
      <c r="O320" s="136"/>
      <c r="P320" s="7"/>
      <c r="Q320" s="6"/>
      <c r="R320" s="6"/>
      <c r="S320" s="6"/>
      <c r="T320" s="6"/>
      <c r="U320" s="6"/>
      <c r="V320" s="7"/>
      <c r="W320" s="7"/>
      <c r="X320" s="136"/>
      <c r="Y320" s="7"/>
      <c r="Z320" s="7"/>
      <c r="AA320" s="7"/>
      <c r="AB320" s="6"/>
      <c r="AC320" s="6"/>
      <c r="AD320" s="6"/>
      <c r="AE320" s="6"/>
      <c r="AF320" s="6"/>
    </row>
    <row r="321" ht="14.25" customHeight="1">
      <c r="A321" s="6"/>
      <c r="B321" s="6"/>
      <c r="C321" s="6"/>
      <c r="D321" s="6"/>
      <c r="E321" s="136"/>
      <c r="F321" s="136"/>
      <c r="G321" s="136"/>
      <c r="H321" s="136"/>
      <c r="I321" s="136"/>
      <c r="J321" s="136"/>
      <c r="K321" s="136"/>
      <c r="L321" s="137"/>
      <c r="M321" s="136"/>
      <c r="N321" s="136"/>
      <c r="O321" s="136"/>
      <c r="P321" s="7"/>
      <c r="Q321" s="6"/>
      <c r="R321" s="6"/>
      <c r="S321" s="6"/>
      <c r="T321" s="6"/>
      <c r="U321" s="6"/>
      <c r="V321" s="7"/>
      <c r="W321" s="7"/>
      <c r="X321" s="136"/>
      <c r="Y321" s="7"/>
      <c r="Z321" s="7"/>
      <c r="AA321" s="7"/>
      <c r="AB321" s="6"/>
      <c r="AC321" s="6"/>
      <c r="AD321" s="6"/>
      <c r="AE321" s="6"/>
      <c r="AF321" s="6"/>
    </row>
    <row r="322" ht="14.25" customHeight="1">
      <c r="A322" s="6"/>
      <c r="B322" s="6"/>
      <c r="C322" s="6"/>
      <c r="D322" s="6"/>
      <c r="E322" s="136"/>
      <c r="F322" s="136"/>
      <c r="G322" s="136"/>
      <c r="H322" s="136"/>
      <c r="I322" s="136"/>
      <c r="J322" s="136"/>
      <c r="K322" s="136"/>
      <c r="L322" s="137"/>
      <c r="M322" s="136"/>
      <c r="N322" s="136"/>
      <c r="O322" s="136"/>
      <c r="P322" s="7"/>
      <c r="Q322" s="6"/>
      <c r="R322" s="6"/>
      <c r="S322" s="6"/>
      <c r="T322" s="6"/>
      <c r="U322" s="6"/>
      <c r="V322" s="7"/>
      <c r="W322" s="7"/>
      <c r="X322" s="136"/>
      <c r="Y322" s="7"/>
      <c r="Z322" s="7"/>
      <c r="AA322" s="7"/>
      <c r="AB322" s="6"/>
      <c r="AC322" s="6"/>
      <c r="AD322" s="6"/>
      <c r="AE322" s="6"/>
      <c r="AF322" s="6"/>
    </row>
    <row r="323" ht="14.25" customHeight="1">
      <c r="A323" s="6"/>
      <c r="B323" s="6"/>
      <c r="C323" s="6"/>
      <c r="D323" s="6"/>
      <c r="E323" s="136"/>
      <c r="F323" s="136"/>
      <c r="G323" s="136"/>
      <c r="H323" s="136"/>
      <c r="I323" s="136"/>
      <c r="J323" s="136"/>
      <c r="K323" s="136"/>
      <c r="L323" s="137"/>
      <c r="M323" s="136"/>
      <c r="N323" s="136"/>
      <c r="O323" s="136"/>
      <c r="P323" s="7"/>
      <c r="Q323" s="6"/>
      <c r="R323" s="6"/>
      <c r="S323" s="6"/>
      <c r="T323" s="6"/>
      <c r="U323" s="6"/>
      <c r="V323" s="7"/>
      <c r="W323" s="7"/>
      <c r="X323" s="136"/>
      <c r="Y323" s="7"/>
      <c r="Z323" s="7"/>
      <c r="AA323" s="7"/>
      <c r="AB323" s="6"/>
      <c r="AC323" s="6"/>
      <c r="AD323" s="6"/>
      <c r="AE323" s="6"/>
      <c r="AF323" s="6"/>
    </row>
    <row r="324" ht="14.25" customHeight="1">
      <c r="A324" s="6"/>
      <c r="B324" s="6"/>
      <c r="C324" s="6"/>
      <c r="D324" s="6"/>
      <c r="E324" s="136"/>
      <c r="F324" s="136"/>
      <c r="G324" s="136"/>
      <c r="H324" s="136"/>
      <c r="I324" s="136"/>
      <c r="J324" s="136"/>
      <c r="K324" s="136"/>
      <c r="L324" s="137"/>
      <c r="M324" s="136"/>
      <c r="N324" s="136"/>
      <c r="O324" s="136"/>
      <c r="P324" s="7"/>
      <c r="Q324" s="6"/>
      <c r="R324" s="6"/>
      <c r="S324" s="6"/>
      <c r="T324" s="6"/>
      <c r="U324" s="6"/>
      <c r="V324" s="7"/>
      <c r="W324" s="7"/>
      <c r="X324" s="136"/>
      <c r="Y324" s="7"/>
      <c r="Z324" s="7"/>
      <c r="AA324" s="7"/>
      <c r="AB324" s="6"/>
      <c r="AC324" s="6"/>
      <c r="AD324" s="6"/>
      <c r="AE324" s="6"/>
      <c r="AF324" s="6"/>
    </row>
    <row r="325" ht="14.25" customHeight="1">
      <c r="A325" s="6"/>
      <c r="B325" s="6"/>
      <c r="C325" s="6"/>
      <c r="D325" s="6"/>
      <c r="E325" s="136"/>
      <c r="F325" s="136"/>
      <c r="G325" s="136"/>
      <c r="H325" s="136"/>
      <c r="I325" s="136"/>
      <c r="J325" s="136"/>
      <c r="K325" s="136"/>
      <c r="L325" s="137"/>
      <c r="M325" s="136"/>
      <c r="N325" s="136"/>
      <c r="O325" s="136"/>
      <c r="P325" s="7"/>
      <c r="Q325" s="6"/>
      <c r="R325" s="6"/>
      <c r="S325" s="6"/>
      <c r="T325" s="6"/>
      <c r="U325" s="6"/>
      <c r="V325" s="7"/>
      <c r="W325" s="7"/>
      <c r="X325" s="136"/>
      <c r="Y325" s="7"/>
      <c r="Z325" s="7"/>
      <c r="AA325" s="7"/>
      <c r="AB325" s="6"/>
      <c r="AC325" s="6"/>
      <c r="AD325" s="6"/>
      <c r="AE325" s="6"/>
      <c r="AF325" s="6"/>
    </row>
    <row r="326" ht="14.25" customHeight="1">
      <c r="A326" s="6"/>
      <c r="B326" s="6"/>
      <c r="C326" s="6"/>
      <c r="D326" s="6"/>
      <c r="E326" s="136"/>
      <c r="F326" s="136"/>
      <c r="G326" s="136"/>
      <c r="H326" s="136"/>
      <c r="I326" s="136"/>
      <c r="J326" s="136"/>
      <c r="K326" s="136"/>
      <c r="L326" s="137"/>
      <c r="M326" s="136"/>
      <c r="N326" s="136"/>
      <c r="O326" s="136"/>
      <c r="P326" s="7"/>
      <c r="Q326" s="6"/>
      <c r="R326" s="6"/>
      <c r="S326" s="6"/>
      <c r="T326" s="6"/>
      <c r="U326" s="6"/>
      <c r="V326" s="7"/>
      <c r="W326" s="7"/>
      <c r="X326" s="136"/>
      <c r="Y326" s="7"/>
      <c r="Z326" s="7"/>
      <c r="AA326" s="7"/>
      <c r="AB326" s="6"/>
      <c r="AC326" s="6"/>
      <c r="AD326" s="6"/>
      <c r="AE326" s="6"/>
      <c r="AF326" s="6"/>
    </row>
    <row r="327" ht="14.25" customHeight="1">
      <c r="A327" s="6"/>
      <c r="B327" s="6"/>
      <c r="C327" s="6"/>
      <c r="D327" s="6"/>
      <c r="E327" s="136"/>
      <c r="F327" s="136"/>
      <c r="G327" s="136"/>
      <c r="H327" s="136"/>
      <c r="I327" s="136"/>
      <c r="J327" s="136"/>
      <c r="K327" s="136"/>
      <c r="L327" s="137"/>
      <c r="M327" s="136"/>
      <c r="N327" s="136"/>
      <c r="O327" s="136"/>
      <c r="P327" s="7"/>
      <c r="Q327" s="6"/>
      <c r="R327" s="6"/>
      <c r="S327" s="6"/>
      <c r="T327" s="6"/>
      <c r="U327" s="6"/>
      <c r="V327" s="7"/>
      <c r="W327" s="7"/>
      <c r="X327" s="136"/>
      <c r="Y327" s="7"/>
      <c r="Z327" s="7"/>
      <c r="AA327" s="7"/>
      <c r="AB327" s="6"/>
      <c r="AC327" s="6"/>
      <c r="AD327" s="6"/>
      <c r="AE327" s="6"/>
      <c r="AF327" s="6"/>
    </row>
    <row r="328" ht="14.25" customHeight="1">
      <c r="A328" s="6"/>
      <c r="B328" s="6"/>
      <c r="C328" s="6"/>
      <c r="D328" s="6"/>
      <c r="E328" s="136"/>
      <c r="F328" s="136"/>
      <c r="G328" s="136"/>
      <c r="H328" s="136"/>
      <c r="I328" s="136"/>
      <c r="J328" s="136"/>
      <c r="K328" s="136"/>
      <c r="L328" s="137"/>
      <c r="M328" s="136"/>
      <c r="N328" s="136"/>
      <c r="O328" s="136"/>
      <c r="P328" s="7"/>
      <c r="Q328" s="6"/>
      <c r="R328" s="6"/>
      <c r="S328" s="6"/>
      <c r="T328" s="6"/>
      <c r="U328" s="6"/>
      <c r="V328" s="7"/>
      <c r="W328" s="7"/>
      <c r="X328" s="136"/>
      <c r="Y328" s="7"/>
      <c r="Z328" s="7"/>
      <c r="AA328" s="7"/>
      <c r="AB328" s="6"/>
      <c r="AC328" s="6"/>
      <c r="AD328" s="6"/>
      <c r="AE328" s="6"/>
      <c r="AF328" s="6"/>
    </row>
    <row r="329" ht="14.25" customHeight="1">
      <c r="A329" s="6"/>
      <c r="B329" s="6"/>
      <c r="C329" s="6"/>
      <c r="D329" s="6"/>
      <c r="E329" s="136"/>
      <c r="F329" s="136"/>
      <c r="G329" s="136"/>
      <c r="H329" s="136"/>
      <c r="I329" s="136"/>
      <c r="J329" s="136"/>
      <c r="K329" s="136"/>
      <c r="L329" s="137"/>
      <c r="M329" s="136"/>
      <c r="N329" s="136"/>
      <c r="O329" s="136"/>
      <c r="P329" s="7"/>
      <c r="Q329" s="6"/>
      <c r="R329" s="6"/>
      <c r="S329" s="6"/>
      <c r="T329" s="6"/>
      <c r="U329" s="6"/>
      <c r="V329" s="7"/>
      <c r="W329" s="7"/>
      <c r="X329" s="136"/>
      <c r="Y329" s="7"/>
      <c r="Z329" s="7"/>
      <c r="AA329" s="7"/>
      <c r="AB329" s="6"/>
      <c r="AC329" s="6"/>
      <c r="AD329" s="6"/>
      <c r="AE329" s="6"/>
      <c r="AF329" s="6"/>
    </row>
    <row r="330" ht="14.25" customHeight="1">
      <c r="A330" s="6"/>
      <c r="B330" s="6"/>
      <c r="C330" s="6"/>
      <c r="D330" s="6"/>
      <c r="E330" s="136"/>
      <c r="F330" s="136"/>
      <c r="G330" s="136"/>
      <c r="H330" s="136"/>
      <c r="I330" s="136"/>
      <c r="J330" s="136"/>
      <c r="K330" s="136"/>
      <c r="L330" s="137"/>
      <c r="M330" s="136"/>
      <c r="N330" s="136"/>
      <c r="O330" s="136"/>
      <c r="P330" s="7"/>
      <c r="Q330" s="6"/>
      <c r="R330" s="6"/>
      <c r="S330" s="6"/>
      <c r="T330" s="6"/>
      <c r="U330" s="6"/>
      <c r="V330" s="7"/>
      <c r="W330" s="7"/>
      <c r="X330" s="136"/>
      <c r="Y330" s="7"/>
      <c r="Z330" s="7"/>
      <c r="AA330" s="7"/>
      <c r="AB330" s="6"/>
      <c r="AC330" s="6"/>
      <c r="AD330" s="6"/>
      <c r="AE330" s="6"/>
      <c r="AF330" s="6"/>
    </row>
    <row r="331" ht="14.25" customHeight="1">
      <c r="A331" s="6"/>
      <c r="B331" s="6"/>
      <c r="C331" s="6"/>
      <c r="D331" s="6"/>
      <c r="E331" s="136"/>
      <c r="F331" s="136"/>
      <c r="G331" s="136"/>
      <c r="H331" s="136"/>
      <c r="I331" s="136"/>
      <c r="J331" s="136"/>
      <c r="K331" s="136"/>
      <c r="L331" s="137"/>
      <c r="M331" s="136"/>
      <c r="N331" s="136"/>
      <c r="O331" s="136"/>
      <c r="P331" s="7"/>
      <c r="Q331" s="6"/>
      <c r="R331" s="6"/>
      <c r="S331" s="6"/>
      <c r="T331" s="6"/>
      <c r="U331" s="6"/>
      <c r="V331" s="7"/>
      <c r="W331" s="7"/>
      <c r="X331" s="136"/>
      <c r="Y331" s="7"/>
      <c r="Z331" s="7"/>
      <c r="AA331" s="7"/>
      <c r="AB331" s="6"/>
      <c r="AC331" s="6"/>
      <c r="AD331" s="6"/>
      <c r="AE331" s="6"/>
      <c r="AF331" s="6"/>
    </row>
    <row r="332" ht="14.25" customHeight="1">
      <c r="A332" s="6"/>
      <c r="B332" s="6"/>
      <c r="C332" s="6"/>
      <c r="D332" s="6"/>
      <c r="E332" s="136"/>
      <c r="F332" s="136"/>
      <c r="G332" s="136"/>
      <c r="H332" s="136"/>
      <c r="I332" s="136"/>
      <c r="J332" s="136"/>
      <c r="K332" s="136"/>
      <c r="L332" s="137"/>
      <c r="M332" s="136"/>
      <c r="N332" s="136"/>
      <c r="O332" s="136"/>
      <c r="P332" s="7"/>
      <c r="Q332" s="6"/>
      <c r="R332" s="6"/>
      <c r="S332" s="6"/>
      <c r="T332" s="6"/>
      <c r="U332" s="6"/>
      <c r="V332" s="7"/>
      <c r="W332" s="7"/>
      <c r="X332" s="136"/>
      <c r="Y332" s="7"/>
      <c r="Z332" s="7"/>
      <c r="AA332" s="7"/>
      <c r="AB332" s="6"/>
      <c r="AC332" s="6"/>
      <c r="AD332" s="6"/>
      <c r="AE332" s="6"/>
      <c r="AF332" s="6"/>
    </row>
    <row r="333" ht="14.25" customHeight="1">
      <c r="A333" s="6"/>
      <c r="B333" s="6"/>
      <c r="C333" s="6"/>
      <c r="D333" s="6"/>
      <c r="E333" s="136"/>
      <c r="F333" s="136"/>
      <c r="G333" s="136"/>
      <c r="H333" s="136"/>
      <c r="I333" s="136"/>
      <c r="J333" s="136"/>
      <c r="K333" s="136"/>
      <c r="L333" s="137"/>
      <c r="M333" s="136"/>
      <c r="N333" s="136"/>
      <c r="O333" s="136"/>
      <c r="P333" s="7"/>
      <c r="Q333" s="6"/>
      <c r="R333" s="6"/>
      <c r="S333" s="6"/>
      <c r="T333" s="6"/>
      <c r="U333" s="6"/>
      <c r="V333" s="7"/>
      <c r="W333" s="7"/>
      <c r="X333" s="136"/>
      <c r="Y333" s="7"/>
      <c r="Z333" s="7"/>
      <c r="AA333" s="7"/>
      <c r="AB333" s="6"/>
      <c r="AC333" s="6"/>
      <c r="AD333" s="6"/>
      <c r="AE333" s="6"/>
      <c r="AF333" s="6"/>
    </row>
    <row r="334" ht="14.25" customHeight="1">
      <c r="A334" s="6"/>
      <c r="B334" s="6"/>
      <c r="C334" s="6"/>
      <c r="D334" s="6"/>
      <c r="E334" s="136"/>
      <c r="F334" s="136"/>
      <c r="G334" s="136"/>
      <c r="H334" s="136"/>
      <c r="I334" s="136"/>
      <c r="J334" s="136"/>
      <c r="K334" s="136"/>
      <c r="L334" s="137"/>
      <c r="M334" s="136"/>
      <c r="N334" s="136"/>
      <c r="O334" s="136"/>
      <c r="P334" s="7"/>
      <c r="Q334" s="6"/>
      <c r="R334" s="6"/>
      <c r="S334" s="6"/>
      <c r="T334" s="6"/>
      <c r="U334" s="6"/>
      <c r="V334" s="7"/>
      <c r="W334" s="7"/>
      <c r="X334" s="136"/>
      <c r="Y334" s="7"/>
      <c r="Z334" s="7"/>
      <c r="AA334" s="7"/>
      <c r="AB334" s="6"/>
      <c r="AC334" s="6"/>
      <c r="AD334" s="6"/>
      <c r="AE334" s="6"/>
      <c r="AF334" s="6"/>
    </row>
    <row r="335" ht="14.25" customHeight="1">
      <c r="A335" s="6"/>
      <c r="B335" s="6"/>
      <c r="C335" s="6"/>
      <c r="D335" s="6"/>
      <c r="E335" s="136"/>
      <c r="F335" s="136"/>
      <c r="G335" s="136"/>
      <c r="H335" s="136"/>
      <c r="I335" s="136"/>
      <c r="J335" s="136"/>
      <c r="K335" s="136"/>
      <c r="L335" s="137"/>
      <c r="M335" s="136"/>
      <c r="N335" s="136"/>
      <c r="O335" s="136"/>
      <c r="P335" s="7"/>
      <c r="Q335" s="6"/>
      <c r="R335" s="6"/>
      <c r="S335" s="6"/>
      <c r="T335" s="6"/>
      <c r="U335" s="6"/>
      <c r="V335" s="7"/>
      <c r="W335" s="7"/>
      <c r="X335" s="136"/>
      <c r="Y335" s="7"/>
      <c r="Z335" s="7"/>
      <c r="AA335" s="7"/>
      <c r="AB335" s="6"/>
      <c r="AC335" s="6"/>
      <c r="AD335" s="6"/>
      <c r="AE335" s="6"/>
      <c r="AF335" s="6"/>
    </row>
    <row r="336" ht="14.25" customHeight="1">
      <c r="A336" s="6"/>
      <c r="B336" s="6"/>
      <c r="C336" s="6"/>
      <c r="D336" s="6"/>
      <c r="E336" s="136"/>
      <c r="F336" s="136"/>
      <c r="G336" s="136"/>
      <c r="H336" s="136"/>
      <c r="I336" s="136"/>
      <c r="J336" s="136"/>
      <c r="K336" s="136"/>
      <c r="L336" s="137"/>
      <c r="M336" s="136"/>
      <c r="N336" s="136"/>
      <c r="O336" s="136"/>
      <c r="P336" s="7"/>
      <c r="Q336" s="6"/>
      <c r="R336" s="6"/>
      <c r="S336" s="6"/>
      <c r="T336" s="6"/>
      <c r="U336" s="6"/>
      <c r="V336" s="7"/>
      <c r="W336" s="7"/>
      <c r="X336" s="136"/>
      <c r="Y336" s="7"/>
      <c r="Z336" s="7"/>
      <c r="AA336" s="7"/>
      <c r="AB336" s="6"/>
      <c r="AC336" s="6"/>
      <c r="AD336" s="6"/>
      <c r="AE336" s="6"/>
      <c r="AF336" s="6"/>
    </row>
    <row r="337" ht="14.25" customHeight="1">
      <c r="A337" s="6"/>
      <c r="B337" s="6"/>
      <c r="C337" s="6"/>
      <c r="D337" s="6"/>
      <c r="E337" s="136"/>
      <c r="F337" s="136"/>
      <c r="G337" s="136"/>
      <c r="H337" s="136"/>
      <c r="I337" s="136"/>
      <c r="J337" s="136"/>
      <c r="K337" s="136"/>
      <c r="L337" s="137"/>
      <c r="M337" s="136"/>
      <c r="N337" s="136"/>
      <c r="O337" s="136"/>
      <c r="P337" s="7"/>
      <c r="Q337" s="6"/>
      <c r="R337" s="6"/>
      <c r="S337" s="6"/>
      <c r="T337" s="6"/>
      <c r="U337" s="6"/>
      <c r="V337" s="7"/>
      <c r="W337" s="7"/>
      <c r="X337" s="136"/>
      <c r="Y337" s="7"/>
      <c r="Z337" s="7"/>
      <c r="AA337" s="7"/>
      <c r="AB337" s="6"/>
      <c r="AC337" s="6"/>
      <c r="AD337" s="6"/>
      <c r="AE337" s="6"/>
      <c r="AF337" s="6"/>
    </row>
    <row r="338" ht="14.25" customHeight="1">
      <c r="A338" s="6"/>
      <c r="B338" s="6"/>
      <c r="C338" s="6"/>
      <c r="D338" s="6"/>
      <c r="E338" s="136"/>
      <c r="F338" s="136"/>
      <c r="G338" s="136"/>
      <c r="H338" s="136"/>
      <c r="I338" s="136"/>
      <c r="J338" s="136"/>
      <c r="K338" s="136"/>
      <c r="L338" s="137"/>
      <c r="M338" s="136"/>
      <c r="N338" s="136"/>
      <c r="O338" s="136"/>
      <c r="P338" s="7"/>
      <c r="Q338" s="6"/>
      <c r="R338" s="6"/>
      <c r="S338" s="6"/>
      <c r="T338" s="6"/>
      <c r="U338" s="6"/>
      <c r="V338" s="7"/>
      <c r="W338" s="7"/>
      <c r="X338" s="136"/>
      <c r="Y338" s="7"/>
      <c r="Z338" s="7"/>
      <c r="AA338" s="7"/>
      <c r="AB338" s="6"/>
      <c r="AC338" s="6"/>
      <c r="AD338" s="6"/>
      <c r="AE338" s="6"/>
      <c r="AF338" s="6"/>
    </row>
    <row r="339" ht="14.25" customHeight="1">
      <c r="A339" s="6"/>
      <c r="B339" s="6"/>
      <c r="C339" s="6"/>
      <c r="D339" s="6"/>
      <c r="E339" s="136"/>
      <c r="F339" s="136"/>
      <c r="G339" s="136"/>
      <c r="H339" s="136"/>
      <c r="I339" s="136"/>
      <c r="J339" s="136"/>
      <c r="K339" s="136"/>
      <c r="L339" s="137"/>
      <c r="M339" s="136"/>
      <c r="N339" s="136"/>
      <c r="O339" s="136"/>
      <c r="P339" s="7"/>
      <c r="Q339" s="6"/>
      <c r="R339" s="6"/>
      <c r="S339" s="6"/>
      <c r="T339" s="6"/>
      <c r="U339" s="6"/>
      <c r="V339" s="7"/>
      <c r="W339" s="7"/>
      <c r="X339" s="136"/>
      <c r="Y339" s="7"/>
      <c r="Z339" s="7"/>
      <c r="AA339" s="7"/>
      <c r="AB339" s="6"/>
      <c r="AC339" s="6"/>
      <c r="AD339" s="6"/>
      <c r="AE339" s="6"/>
      <c r="AF339" s="6"/>
    </row>
    <row r="340" ht="14.25" customHeight="1">
      <c r="A340" s="6"/>
      <c r="B340" s="6"/>
      <c r="C340" s="6"/>
      <c r="D340" s="6"/>
      <c r="E340" s="136"/>
      <c r="F340" s="136"/>
      <c r="G340" s="136"/>
      <c r="H340" s="136"/>
      <c r="I340" s="136"/>
      <c r="J340" s="136"/>
      <c r="K340" s="136"/>
      <c r="L340" s="137"/>
      <c r="M340" s="136"/>
      <c r="N340" s="136"/>
      <c r="O340" s="136"/>
      <c r="P340" s="7"/>
      <c r="Q340" s="6"/>
      <c r="R340" s="6"/>
      <c r="S340" s="6"/>
      <c r="T340" s="6"/>
      <c r="U340" s="6"/>
      <c r="V340" s="7"/>
      <c r="W340" s="7"/>
      <c r="X340" s="136"/>
      <c r="Y340" s="7"/>
      <c r="Z340" s="7"/>
      <c r="AA340" s="7"/>
      <c r="AB340" s="6"/>
      <c r="AC340" s="6"/>
      <c r="AD340" s="6"/>
      <c r="AE340" s="6"/>
      <c r="AF340" s="6"/>
    </row>
    <row r="341" ht="14.25" customHeight="1">
      <c r="A341" s="6"/>
      <c r="B341" s="6"/>
      <c r="C341" s="6"/>
      <c r="D341" s="6"/>
      <c r="E341" s="136"/>
      <c r="F341" s="136"/>
      <c r="G341" s="136"/>
      <c r="H341" s="136"/>
      <c r="I341" s="136"/>
      <c r="J341" s="136"/>
      <c r="K341" s="136"/>
      <c r="L341" s="137"/>
      <c r="M341" s="136"/>
      <c r="N341" s="136"/>
      <c r="O341" s="136"/>
      <c r="P341" s="7"/>
      <c r="Q341" s="6"/>
      <c r="R341" s="6"/>
      <c r="S341" s="6"/>
      <c r="T341" s="6"/>
      <c r="U341" s="6"/>
      <c r="V341" s="7"/>
      <c r="W341" s="7"/>
      <c r="X341" s="136"/>
      <c r="Y341" s="7"/>
      <c r="Z341" s="7"/>
      <c r="AA341" s="7"/>
      <c r="AB341" s="6"/>
      <c r="AC341" s="6"/>
      <c r="AD341" s="6"/>
      <c r="AE341" s="6"/>
      <c r="AF341" s="6"/>
    </row>
    <row r="342" ht="14.25" customHeight="1">
      <c r="A342" s="6"/>
      <c r="B342" s="6"/>
      <c r="C342" s="6"/>
      <c r="D342" s="6"/>
      <c r="E342" s="136"/>
      <c r="F342" s="136"/>
      <c r="G342" s="136"/>
      <c r="H342" s="136"/>
      <c r="I342" s="136"/>
      <c r="J342" s="136"/>
      <c r="K342" s="136"/>
      <c r="L342" s="137"/>
      <c r="M342" s="136"/>
      <c r="N342" s="136"/>
      <c r="O342" s="136"/>
      <c r="P342" s="7"/>
      <c r="Q342" s="6"/>
      <c r="R342" s="6"/>
      <c r="S342" s="6"/>
      <c r="T342" s="6"/>
      <c r="U342" s="6"/>
      <c r="V342" s="7"/>
      <c r="W342" s="7"/>
      <c r="X342" s="136"/>
      <c r="Y342" s="7"/>
      <c r="Z342" s="7"/>
      <c r="AA342" s="7"/>
      <c r="AB342" s="6"/>
      <c r="AC342" s="6"/>
      <c r="AD342" s="6"/>
      <c r="AE342" s="6"/>
      <c r="AF342" s="6"/>
    </row>
    <row r="343" ht="14.25" customHeight="1">
      <c r="A343" s="6"/>
      <c r="B343" s="6"/>
      <c r="C343" s="6"/>
      <c r="D343" s="6"/>
      <c r="E343" s="136"/>
      <c r="F343" s="136"/>
      <c r="G343" s="136"/>
      <c r="H343" s="136"/>
      <c r="I343" s="136"/>
      <c r="J343" s="136"/>
      <c r="K343" s="136"/>
      <c r="L343" s="137"/>
      <c r="M343" s="136"/>
      <c r="N343" s="136"/>
      <c r="O343" s="136"/>
      <c r="P343" s="7"/>
      <c r="Q343" s="6"/>
      <c r="R343" s="6"/>
      <c r="S343" s="6"/>
      <c r="T343" s="6"/>
      <c r="U343" s="6"/>
      <c r="V343" s="7"/>
      <c r="W343" s="7"/>
      <c r="X343" s="136"/>
      <c r="Y343" s="7"/>
      <c r="Z343" s="7"/>
      <c r="AA343" s="7"/>
      <c r="AB343" s="6"/>
      <c r="AC343" s="6"/>
      <c r="AD343" s="6"/>
      <c r="AE343" s="6"/>
      <c r="AF343" s="6"/>
    </row>
    <row r="344" ht="14.25" customHeight="1">
      <c r="A344" s="6"/>
      <c r="B344" s="6"/>
      <c r="C344" s="6"/>
      <c r="D344" s="6"/>
      <c r="E344" s="136"/>
      <c r="F344" s="136"/>
      <c r="G344" s="136"/>
      <c r="H344" s="136"/>
      <c r="I344" s="136"/>
      <c r="J344" s="136"/>
      <c r="K344" s="136"/>
      <c r="L344" s="137"/>
      <c r="M344" s="136"/>
      <c r="N344" s="136"/>
      <c r="O344" s="136"/>
      <c r="P344" s="7"/>
      <c r="Q344" s="6"/>
      <c r="R344" s="6"/>
      <c r="S344" s="6"/>
      <c r="T344" s="6"/>
      <c r="U344" s="6"/>
      <c r="V344" s="7"/>
      <c r="W344" s="7"/>
      <c r="X344" s="136"/>
      <c r="Y344" s="7"/>
      <c r="Z344" s="7"/>
      <c r="AA344" s="7"/>
      <c r="AB344" s="6"/>
      <c r="AC344" s="6"/>
      <c r="AD344" s="6"/>
      <c r="AE344" s="6"/>
      <c r="AF344" s="6"/>
    </row>
    <row r="345" ht="14.25" customHeight="1">
      <c r="A345" s="6"/>
      <c r="B345" s="6"/>
      <c r="C345" s="6"/>
      <c r="D345" s="6"/>
      <c r="E345" s="136"/>
      <c r="F345" s="136"/>
      <c r="G345" s="136"/>
      <c r="H345" s="136"/>
      <c r="I345" s="136"/>
      <c r="J345" s="136"/>
      <c r="K345" s="136"/>
      <c r="L345" s="137"/>
      <c r="M345" s="136"/>
      <c r="N345" s="136"/>
      <c r="O345" s="136"/>
      <c r="P345" s="7"/>
      <c r="Q345" s="6"/>
      <c r="R345" s="6"/>
      <c r="S345" s="6"/>
      <c r="T345" s="6"/>
      <c r="U345" s="6"/>
      <c r="V345" s="7"/>
      <c r="W345" s="7"/>
      <c r="X345" s="136"/>
      <c r="Y345" s="7"/>
      <c r="Z345" s="7"/>
      <c r="AA345" s="7"/>
      <c r="AB345" s="6"/>
      <c r="AC345" s="6"/>
      <c r="AD345" s="6"/>
      <c r="AE345" s="6"/>
      <c r="AF345" s="6"/>
    </row>
    <row r="346" ht="14.25" customHeight="1">
      <c r="A346" s="6"/>
      <c r="B346" s="6"/>
      <c r="C346" s="6"/>
      <c r="D346" s="6"/>
      <c r="E346" s="136"/>
      <c r="F346" s="136"/>
      <c r="G346" s="136"/>
      <c r="H346" s="136"/>
      <c r="I346" s="136"/>
      <c r="J346" s="136"/>
      <c r="K346" s="136"/>
      <c r="L346" s="137"/>
      <c r="M346" s="136"/>
      <c r="N346" s="136"/>
      <c r="O346" s="136"/>
      <c r="P346" s="7"/>
      <c r="Q346" s="6"/>
      <c r="R346" s="6"/>
      <c r="S346" s="6"/>
      <c r="T346" s="6"/>
      <c r="U346" s="6"/>
      <c r="V346" s="7"/>
      <c r="W346" s="7"/>
      <c r="X346" s="136"/>
      <c r="Y346" s="7"/>
      <c r="Z346" s="7"/>
      <c r="AA346" s="7"/>
      <c r="AB346" s="6"/>
      <c r="AC346" s="6"/>
      <c r="AD346" s="6"/>
      <c r="AE346" s="6"/>
      <c r="AF346" s="6"/>
    </row>
    <row r="347" ht="14.25" customHeight="1">
      <c r="A347" s="6"/>
      <c r="B347" s="6"/>
      <c r="C347" s="6"/>
      <c r="D347" s="6"/>
      <c r="E347" s="136"/>
      <c r="F347" s="136"/>
      <c r="G347" s="136"/>
      <c r="H347" s="136"/>
      <c r="I347" s="136"/>
      <c r="J347" s="136"/>
      <c r="K347" s="136"/>
      <c r="L347" s="137"/>
      <c r="M347" s="136"/>
      <c r="N347" s="136"/>
      <c r="O347" s="136"/>
      <c r="P347" s="7"/>
      <c r="Q347" s="6"/>
      <c r="R347" s="6"/>
      <c r="S347" s="6"/>
      <c r="T347" s="6"/>
      <c r="U347" s="6"/>
      <c r="V347" s="7"/>
      <c r="W347" s="7"/>
      <c r="X347" s="136"/>
      <c r="Y347" s="7"/>
      <c r="Z347" s="7"/>
      <c r="AA347" s="7"/>
      <c r="AB347" s="6"/>
      <c r="AC347" s="6"/>
      <c r="AD347" s="6"/>
      <c r="AE347" s="6"/>
      <c r="AF347" s="6"/>
    </row>
    <row r="348" ht="14.25" customHeight="1">
      <c r="A348" s="6"/>
      <c r="B348" s="6"/>
      <c r="C348" s="6"/>
      <c r="D348" s="6"/>
      <c r="E348" s="136"/>
      <c r="F348" s="136"/>
      <c r="G348" s="136"/>
      <c r="H348" s="136"/>
      <c r="I348" s="136"/>
      <c r="J348" s="136"/>
      <c r="K348" s="136"/>
      <c r="L348" s="137"/>
      <c r="M348" s="136"/>
      <c r="N348" s="136"/>
      <c r="O348" s="136"/>
      <c r="P348" s="7"/>
      <c r="Q348" s="6"/>
      <c r="R348" s="6"/>
      <c r="S348" s="6"/>
      <c r="T348" s="6"/>
      <c r="U348" s="6"/>
      <c r="V348" s="7"/>
      <c r="W348" s="7"/>
      <c r="X348" s="136"/>
      <c r="Y348" s="7"/>
      <c r="Z348" s="7"/>
      <c r="AA348" s="7"/>
      <c r="AB348" s="6"/>
      <c r="AC348" s="6"/>
      <c r="AD348" s="6"/>
      <c r="AE348" s="6"/>
      <c r="AF348" s="6"/>
    </row>
    <row r="349" ht="14.25" customHeight="1">
      <c r="A349" s="6"/>
      <c r="B349" s="6"/>
      <c r="C349" s="6"/>
      <c r="D349" s="6"/>
      <c r="E349" s="136"/>
      <c r="F349" s="136"/>
      <c r="G349" s="136"/>
      <c r="H349" s="136"/>
      <c r="I349" s="136"/>
      <c r="J349" s="136"/>
      <c r="K349" s="136"/>
      <c r="L349" s="137"/>
      <c r="M349" s="136"/>
      <c r="N349" s="136"/>
      <c r="O349" s="136"/>
      <c r="P349" s="7"/>
      <c r="Q349" s="6"/>
      <c r="R349" s="6"/>
      <c r="S349" s="6"/>
      <c r="T349" s="6"/>
      <c r="U349" s="6"/>
      <c r="V349" s="7"/>
      <c r="W349" s="7"/>
      <c r="X349" s="136"/>
      <c r="Y349" s="7"/>
      <c r="Z349" s="7"/>
      <c r="AA349" s="7"/>
      <c r="AB349" s="6"/>
      <c r="AC349" s="6"/>
      <c r="AD349" s="6"/>
      <c r="AE349" s="6"/>
      <c r="AF349" s="6"/>
    </row>
    <row r="350" ht="14.25" customHeight="1">
      <c r="A350" s="6"/>
      <c r="B350" s="6"/>
      <c r="C350" s="6"/>
      <c r="D350" s="6"/>
      <c r="E350" s="136"/>
      <c r="F350" s="136"/>
      <c r="G350" s="136"/>
      <c r="H350" s="136"/>
      <c r="I350" s="136"/>
      <c r="J350" s="136"/>
      <c r="K350" s="136"/>
      <c r="L350" s="137"/>
      <c r="M350" s="136"/>
      <c r="N350" s="136"/>
      <c r="O350" s="136"/>
      <c r="P350" s="7"/>
      <c r="Q350" s="6"/>
      <c r="R350" s="6"/>
      <c r="S350" s="6"/>
      <c r="T350" s="6"/>
      <c r="U350" s="6"/>
      <c r="V350" s="7"/>
      <c r="W350" s="7"/>
      <c r="X350" s="136"/>
      <c r="Y350" s="7"/>
      <c r="Z350" s="7"/>
      <c r="AA350" s="7"/>
      <c r="AB350" s="6"/>
      <c r="AC350" s="6"/>
      <c r="AD350" s="6"/>
      <c r="AE350" s="6"/>
      <c r="AF350" s="6"/>
    </row>
    <row r="351" ht="14.25" customHeight="1">
      <c r="A351" s="6"/>
      <c r="B351" s="6"/>
      <c r="C351" s="6"/>
      <c r="D351" s="6"/>
      <c r="E351" s="136"/>
      <c r="F351" s="136"/>
      <c r="G351" s="136"/>
      <c r="H351" s="136"/>
      <c r="I351" s="136"/>
      <c r="J351" s="136"/>
      <c r="K351" s="136"/>
      <c r="L351" s="137"/>
      <c r="M351" s="136"/>
      <c r="N351" s="136"/>
      <c r="O351" s="136"/>
      <c r="P351" s="7"/>
      <c r="Q351" s="6"/>
      <c r="R351" s="6"/>
      <c r="S351" s="6"/>
      <c r="T351" s="6"/>
      <c r="U351" s="6"/>
      <c r="V351" s="7"/>
      <c r="W351" s="7"/>
      <c r="X351" s="136"/>
      <c r="Y351" s="7"/>
      <c r="Z351" s="7"/>
      <c r="AA351" s="7"/>
      <c r="AB351" s="6"/>
      <c r="AC351" s="6"/>
      <c r="AD351" s="6"/>
      <c r="AE351" s="6"/>
      <c r="AF351" s="6"/>
    </row>
    <row r="352" ht="14.25" customHeight="1">
      <c r="A352" s="6"/>
      <c r="B352" s="6"/>
      <c r="C352" s="6"/>
      <c r="D352" s="6"/>
      <c r="E352" s="136"/>
      <c r="F352" s="136"/>
      <c r="G352" s="136"/>
      <c r="H352" s="136"/>
      <c r="I352" s="136"/>
      <c r="J352" s="136"/>
      <c r="K352" s="136"/>
      <c r="L352" s="137"/>
      <c r="M352" s="136"/>
      <c r="N352" s="136"/>
      <c r="O352" s="136"/>
      <c r="P352" s="7"/>
      <c r="Q352" s="6"/>
      <c r="R352" s="6"/>
      <c r="S352" s="6"/>
      <c r="T352" s="6"/>
      <c r="U352" s="6"/>
      <c r="V352" s="7"/>
      <c r="W352" s="7"/>
      <c r="X352" s="136"/>
      <c r="Y352" s="7"/>
      <c r="Z352" s="7"/>
      <c r="AA352" s="7"/>
      <c r="AB352" s="6"/>
      <c r="AC352" s="6"/>
      <c r="AD352" s="6"/>
      <c r="AE352" s="6"/>
      <c r="AF352" s="6"/>
    </row>
    <row r="353" ht="14.25" customHeight="1">
      <c r="A353" s="6"/>
      <c r="B353" s="6"/>
      <c r="C353" s="6"/>
      <c r="D353" s="6"/>
      <c r="E353" s="136"/>
      <c r="F353" s="136"/>
      <c r="G353" s="136"/>
      <c r="H353" s="136"/>
      <c r="I353" s="136"/>
      <c r="J353" s="136"/>
      <c r="K353" s="136"/>
      <c r="L353" s="137"/>
      <c r="M353" s="136"/>
      <c r="N353" s="136"/>
      <c r="O353" s="136"/>
      <c r="P353" s="7"/>
      <c r="Q353" s="6"/>
      <c r="R353" s="6"/>
      <c r="S353" s="6"/>
      <c r="T353" s="6"/>
      <c r="U353" s="6"/>
      <c r="V353" s="7"/>
      <c r="W353" s="7"/>
      <c r="X353" s="136"/>
      <c r="Y353" s="7"/>
      <c r="Z353" s="7"/>
      <c r="AA353" s="7"/>
      <c r="AB353" s="6"/>
      <c r="AC353" s="6"/>
      <c r="AD353" s="6"/>
      <c r="AE353" s="6"/>
      <c r="AF353" s="6"/>
    </row>
    <row r="354" ht="14.25" customHeight="1">
      <c r="A354" s="6"/>
      <c r="B354" s="6"/>
      <c r="C354" s="6"/>
      <c r="D354" s="6"/>
      <c r="E354" s="136"/>
      <c r="F354" s="136"/>
      <c r="G354" s="136"/>
      <c r="H354" s="136"/>
      <c r="I354" s="136"/>
      <c r="J354" s="136"/>
      <c r="K354" s="136"/>
      <c r="L354" s="137"/>
      <c r="M354" s="136"/>
      <c r="N354" s="136"/>
      <c r="O354" s="136"/>
      <c r="P354" s="7"/>
      <c r="Q354" s="6"/>
      <c r="R354" s="6"/>
      <c r="S354" s="6"/>
      <c r="T354" s="6"/>
      <c r="U354" s="6"/>
      <c r="V354" s="7"/>
      <c r="W354" s="7"/>
      <c r="X354" s="136"/>
      <c r="Y354" s="7"/>
      <c r="Z354" s="7"/>
      <c r="AA354" s="7"/>
      <c r="AB354" s="6"/>
      <c r="AC354" s="6"/>
      <c r="AD354" s="6"/>
      <c r="AE354" s="6"/>
      <c r="AF354" s="6"/>
    </row>
    <row r="355" ht="14.25" customHeight="1">
      <c r="A355" s="6"/>
      <c r="B355" s="6"/>
      <c r="C355" s="6"/>
      <c r="D355" s="6"/>
      <c r="E355" s="136"/>
      <c r="F355" s="136"/>
      <c r="G355" s="136"/>
      <c r="H355" s="136"/>
      <c r="I355" s="136"/>
      <c r="J355" s="136"/>
      <c r="K355" s="136"/>
      <c r="L355" s="137"/>
      <c r="M355" s="136"/>
      <c r="N355" s="136"/>
      <c r="O355" s="136"/>
      <c r="P355" s="7"/>
      <c r="Q355" s="6"/>
      <c r="R355" s="6"/>
      <c r="S355" s="6"/>
      <c r="T355" s="6"/>
      <c r="U355" s="6"/>
      <c r="V355" s="7"/>
      <c r="W355" s="7"/>
      <c r="X355" s="136"/>
      <c r="Y355" s="7"/>
      <c r="Z355" s="7"/>
      <c r="AA355" s="7"/>
      <c r="AB355" s="6"/>
      <c r="AC355" s="6"/>
      <c r="AD355" s="6"/>
      <c r="AE355" s="6"/>
      <c r="AF355" s="6"/>
    </row>
    <row r="356" ht="14.25" customHeight="1">
      <c r="A356" s="6"/>
      <c r="B356" s="6"/>
      <c r="C356" s="6"/>
      <c r="D356" s="6"/>
      <c r="E356" s="136"/>
      <c r="F356" s="136"/>
      <c r="G356" s="136"/>
      <c r="H356" s="136"/>
      <c r="I356" s="136"/>
      <c r="J356" s="136"/>
      <c r="K356" s="136"/>
      <c r="L356" s="137"/>
      <c r="M356" s="136"/>
      <c r="N356" s="136"/>
      <c r="O356" s="136"/>
      <c r="P356" s="7"/>
      <c r="Q356" s="6"/>
      <c r="R356" s="6"/>
      <c r="S356" s="6"/>
      <c r="T356" s="6"/>
      <c r="U356" s="6"/>
      <c r="V356" s="7"/>
      <c r="W356" s="7"/>
      <c r="X356" s="136"/>
      <c r="Y356" s="7"/>
      <c r="Z356" s="7"/>
      <c r="AA356" s="7"/>
      <c r="AB356" s="6"/>
      <c r="AC356" s="6"/>
      <c r="AD356" s="6"/>
      <c r="AE356" s="6"/>
      <c r="AF356" s="6"/>
    </row>
    <row r="357" ht="14.25" customHeight="1">
      <c r="A357" s="6"/>
      <c r="B357" s="6"/>
      <c r="C357" s="6"/>
      <c r="D357" s="6"/>
      <c r="E357" s="136"/>
      <c r="F357" s="136"/>
      <c r="G357" s="136"/>
      <c r="H357" s="136"/>
      <c r="I357" s="136"/>
      <c r="J357" s="136"/>
      <c r="K357" s="136"/>
      <c r="L357" s="137"/>
      <c r="M357" s="136"/>
      <c r="N357" s="136"/>
      <c r="O357" s="136"/>
      <c r="P357" s="7"/>
      <c r="Q357" s="6"/>
      <c r="R357" s="6"/>
      <c r="S357" s="6"/>
      <c r="T357" s="6"/>
      <c r="U357" s="6"/>
      <c r="V357" s="7"/>
      <c r="W357" s="7"/>
      <c r="X357" s="136"/>
      <c r="Y357" s="7"/>
      <c r="Z357" s="7"/>
      <c r="AA357" s="7"/>
      <c r="AB357" s="6"/>
      <c r="AC357" s="6"/>
      <c r="AD357" s="6"/>
      <c r="AE357" s="6"/>
      <c r="AF357" s="6"/>
    </row>
    <row r="358" ht="14.25" customHeight="1">
      <c r="A358" s="6"/>
      <c r="B358" s="6"/>
      <c r="C358" s="6"/>
      <c r="D358" s="6"/>
      <c r="E358" s="136"/>
      <c r="F358" s="136"/>
      <c r="G358" s="136"/>
      <c r="H358" s="136"/>
      <c r="I358" s="136"/>
      <c r="J358" s="136"/>
      <c r="K358" s="136"/>
      <c r="L358" s="137"/>
      <c r="M358" s="136"/>
      <c r="N358" s="136"/>
      <c r="O358" s="136"/>
      <c r="P358" s="7"/>
      <c r="Q358" s="6"/>
      <c r="R358" s="6"/>
      <c r="S358" s="6"/>
      <c r="T358" s="6"/>
      <c r="U358" s="6"/>
      <c r="V358" s="7"/>
      <c r="W358" s="7"/>
      <c r="X358" s="136"/>
      <c r="Y358" s="7"/>
      <c r="Z358" s="7"/>
      <c r="AA358" s="7"/>
      <c r="AB358" s="6"/>
      <c r="AC358" s="6"/>
      <c r="AD358" s="6"/>
      <c r="AE358" s="6"/>
      <c r="AF358" s="6"/>
    </row>
    <row r="359" ht="14.25" customHeight="1">
      <c r="A359" s="6"/>
      <c r="B359" s="6"/>
      <c r="C359" s="6"/>
      <c r="D359" s="6"/>
      <c r="E359" s="136"/>
      <c r="F359" s="136"/>
      <c r="G359" s="136"/>
      <c r="H359" s="136"/>
      <c r="I359" s="136"/>
      <c r="J359" s="136"/>
      <c r="K359" s="136"/>
      <c r="L359" s="137"/>
      <c r="M359" s="136"/>
      <c r="N359" s="136"/>
      <c r="O359" s="136"/>
      <c r="P359" s="7"/>
      <c r="Q359" s="6"/>
      <c r="R359" s="6"/>
      <c r="S359" s="6"/>
      <c r="T359" s="6"/>
      <c r="U359" s="6"/>
      <c r="V359" s="7"/>
      <c r="W359" s="7"/>
      <c r="X359" s="136"/>
      <c r="Y359" s="7"/>
      <c r="Z359" s="7"/>
      <c r="AA359" s="7"/>
      <c r="AB359" s="6"/>
      <c r="AC359" s="6"/>
      <c r="AD359" s="6"/>
      <c r="AE359" s="6"/>
      <c r="AF359" s="6"/>
    </row>
    <row r="360" ht="14.25" customHeight="1">
      <c r="A360" s="6"/>
      <c r="B360" s="6"/>
      <c r="C360" s="6"/>
      <c r="D360" s="6"/>
      <c r="E360" s="136"/>
      <c r="F360" s="136"/>
      <c r="G360" s="136"/>
      <c r="H360" s="136"/>
      <c r="I360" s="136"/>
      <c r="J360" s="136"/>
      <c r="K360" s="136"/>
      <c r="L360" s="137"/>
      <c r="M360" s="136"/>
      <c r="N360" s="136"/>
      <c r="O360" s="136"/>
      <c r="P360" s="7"/>
      <c r="Q360" s="6"/>
      <c r="R360" s="6"/>
      <c r="S360" s="6"/>
      <c r="T360" s="6"/>
      <c r="U360" s="6"/>
      <c r="V360" s="7"/>
      <c r="W360" s="7"/>
      <c r="X360" s="136"/>
      <c r="Y360" s="7"/>
      <c r="Z360" s="7"/>
      <c r="AA360" s="7"/>
      <c r="AB360" s="6"/>
      <c r="AC360" s="6"/>
      <c r="AD360" s="6"/>
      <c r="AE360" s="6"/>
      <c r="AF360" s="6"/>
    </row>
    <row r="361" ht="14.25" customHeight="1">
      <c r="A361" s="6"/>
      <c r="B361" s="6"/>
      <c r="C361" s="6"/>
      <c r="D361" s="6"/>
      <c r="E361" s="136"/>
      <c r="F361" s="136"/>
      <c r="G361" s="136"/>
      <c r="H361" s="136"/>
      <c r="I361" s="136"/>
      <c r="J361" s="136"/>
      <c r="K361" s="136"/>
      <c r="L361" s="137"/>
      <c r="M361" s="136"/>
      <c r="N361" s="136"/>
      <c r="O361" s="136"/>
      <c r="P361" s="7"/>
      <c r="Q361" s="6"/>
      <c r="R361" s="6"/>
      <c r="S361" s="6"/>
      <c r="T361" s="6"/>
      <c r="U361" s="6"/>
      <c r="V361" s="7"/>
      <c r="W361" s="7"/>
      <c r="X361" s="136"/>
      <c r="Y361" s="7"/>
      <c r="Z361" s="7"/>
      <c r="AA361" s="7"/>
      <c r="AB361" s="6"/>
      <c r="AC361" s="6"/>
      <c r="AD361" s="6"/>
      <c r="AE361" s="6"/>
      <c r="AF361" s="6"/>
    </row>
    <row r="362" ht="14.25" customHeight="1">
      <c r="A362" s="6"/>
      <c r="B362" s="6"/>
      <c r="C362" s="6"/>
      <c r="D362" s="6"/>
      <c r="E362" s="136"/>
      <c r="F362" s="136"/>
      <c r="G362" s="136"/>
      <c r="H362" s="136"/>
      <c r="I362" s="136"/>
      <c r="J362" s="136"/>
      <c r="K362" s="136"/>
      <c r="L362" s="137"/>
      <c r="M362" s="136"/>
      <c r="N362" s="136"/>
      <c r="O362" s="136"/>
      <c r="P362" s="7"/>
      <c r="Q362" s="6"/>
      <c r="R362" s="6"/>
      <c r="S362" s="6"/>
      <c r="T362" s="6"/>
      <c r="U362" s="6"/>
      <c r="V362" s="7"/>
      <c r="W362" s="7"/>
      <c r="X362" s="136"/>
      <c r="Y362" s="7"/>
      <c r="Z362" s="7"/>
      <c r="AA362" s="7"/>
      <c r="AB362" s="6"/>
      <c r="AC362" s="6"/>
      <c r="AD362" s="6"/>
      <c r="AE362" s="6"/>
      <c r="AF362" s="6"/>
    </row>
    <row r="363" ht="14.25" customHeight="1">
      <c r="A363" s="6"/>
      <c r="B363" s="6"/>
      <c r="C363" s="6"/>
      <c r="D363" s="6"/>
      <c r="E363" s="136"/>
      <c r="F363" s="136"/>
      <c r="G363" s="136"/>
      <c r="H363" s="136"/>
      <c r="I363" s="136"/>
      <c r="J363" s="136"/>
      <c r="K363" s="136"/>
      <c r="L363" s="137"/>
      <c r="M363" s="136"/>
      <c r="N363" s="136"/>
      <c r="O363" s="136"/>
      <c r="P363" s="7"/>
      <c r="Q363" s="6"/>
      <c r="R363" s="6"/>
      <c r="S363" s="6"/>
      <c r="T363" s="6"/>
      <c r="U363" s="6"/>
      <c r="V363" s="7"/>
      <c r="W363" s="7"/>
      <c r="X363" s="136"/>
      <c r="Y363" s="7"/>
      <c r="Z363" s="7"/>
      <c r="AA363" s="7"/>
      <c r="AB363" s="6"/>
      <c r="AC363" s="6"/>
      <c r="AD363" s="6"/>
      <c r="AE363" s="6"/>
      <c r="AF363" s="6"/>
    </row>
    <row r="364" ht="14.25" customHeight="1">
      <c r="A364" s="6"/>
      <c r="B364" s="6"/>
      <c r="C364" s="6"/>
      <c r="D364" s="6"/>
      <c r="E364" s="136"/>
      <c r="F364" s="136"/>
      <c r="G364" s="136"/>
      <c r="H364" s="136"/>
      <c r="I364" s="136"/>
      <c r="J364" s="136"/>
      <c r="K364" s="136"/>
      <c r="L364" s="137"/>
      <c r="M364" s="136"/>
      <c r="N364" s="136"/>
      <c r="O364" s="136"/>
      <c r="P364" s="7"/>
      <c r="Q364" s="6"/>
      <c r="R364" s="6"/>
      <c r="S364" s="6"/>
      <c r="T364" s="6"/>
      <c r="U364" s="6"/>
      <c r="V364" s="7"/>
      <c r="W364" s="7"/>
      <c r="X364" s="136"/>
      <c r="Y364" s="7"/>
      <c r="Z364" s="7"/>
      <c r="AA364" s="7"/>
      <c r="AB364" s="6"/>
      <c r="AC364" s="6"/>
      <c r="AD364" s="6"/>
      <c r="AE364" s="6"/>
      <c r="AF364" s="6"/>
    </row>
    <row r="365" ht="14.25" customHeight="1">
      <c r="A365" s="6"/>
      <c r="B365" s="6"/>
      <c r="C365" s="6"/>
      <c r="D365" s="6"/>
      <c r="E365" s="136"/>
      <c r="F365" s="136"/>
      <c r="G365" s="136"/>
      <c r="H365" s="136"/>
      <c r="I365" s="136"/>
      <c r="J365" s="136"/>
      <c r="K365" s="136"/>
      <c r="L365" s="137"/>
      <c r="M365" s="136"/>
      <c r="N365" s="136"/>
      <c r="O365" s="136"/>
      <c r="P365" s="7"/>
      <c r="Q365" s="6"/>
      <c r="R365" s="6"/>
      <c r="S365" s="6"/>
      <c r="T365" s="6"/>
      <c r="U365" s="6"/>
      <c r="V365" s="7"/>
      <c r="W365" s="7"/>
      <c r="X365" s="136"/>
      <c r="Y365" s="7"/>
      <c r="Z365" s="7"/>
      <c r="AA365" s="7"/>
      <c r="AB365" s="6"/>
      <c r="AC365" s="6"/>
      <c r="AD365" s="6"/>
      <c r="AE365" s="6"/>
      <c r="AF365" s="6"/>
    </row>
    <row r="366" ht="14.25" customHeight="1">
      <c r="A366" s="6"/>
      <c r="B366" s="6"/>
      <c r="C366" s="6"/>
      <c r="D366" s="6"/>
      <c r="E366" s="136"/>
      <c r="F366" s="136"/>
      <c r="G366" s="136"/>
      <c r="H366" s="136"/>
      <c r="I366" s="136"/>
      <c r="J366" s="136"/>
      <c r="K366" s="136"/>
      <c r="L366" s="137"/>
      <c r="M366" s="136"/>
      <c r="N366" s="136"/>
      <c r="O366" s="136"/>
      <c r="P366" s="7"/>
      <c r="Q366" s="6"/>
      <c r="R366" s="6"/>
      <c r="S366" s="6"/>
      <c r="T366" s="6"/>
      <c r="U366" s="6"/>
      <c r="V366" s="7"/>
      <c r="W366" s="7"/>
      <c r="X366" s="136"/>
      <c r="Y366" s="7"/>
      <c r="Z366" s="7"/>
      <c r="AA366" s="7"/>
      <c r="AB366" s="6"/>
      <c r="AC366" s="6"/>
      <c r="AD366" s="6"/>
      <c r="AE366" s="6"/>
      <c r="AF366" s="6"/>
    </row>
    <row r="367" ht="14.25" customHeight="1">
      <c r="A367" s="6"/>
      <c r="B367" s="6"/>
      <c r="C367" s="6"/>
      <c r="D367" s="6"/>
      <c r="E367" s="136"/>
      <c r="F367" s="136"/>
      <c r="G367" s="136"/>
      <c r="H367" s="136"/>
      <c r="I367" s="136"/>
      <c r="J367" s="136"/>
      <c r="K367" s="136"/>
      <c r="L367" s="137"/>
      <c r="M367" s="136"/>
      <c r="N367" s="136"/>
      <c r="O367" s="136"/>
      <c r="P367" s="7"/>
      <c r="Q367" s="6"/>
      <c r="R367" s="6"/>
      <c r="S367" s="6"/>
      <c r="T367" s="6"/>
      <c r="U367" s="6"/>
      <c r="V367" s="7"/>
      <c r="W367" s="7"/>
      <c r="X367" s="136"/>
      <c r="Y367" s="7"/>
      <c r="Z367" s="7"/>
      <c r="AA367" s="7"/>
      <c r="AB367" s="6"/>
      <c r="AC367" s="6"/>
      <c r="AD367" s="6"/>
      <c r="AE367" s="6"/>
      <c r="AF367" s="6"/>
    </row>
    <row r="368" ht="14.25" customHeight="1">
      <c r="A368" s="6"/>
      <c r="B368" s="6"/>
      <c r="C368" s="6"/>
      <c r="D368" s="6"/>
      <c r="E368" s="136"/>
      <c r="F368" s="136"/>
      <c r="G368" s="136"/>
      <c r="H368" s="136"/>
      <c r="I368" s="136"/>
      <c r="J368" s="136"/>
      <c r="K368" s="136"/>
      <c r="L368" s="137"/>
      <c r="M368" s="136"/>
      <c r="N368" s="136"/>
      <c r="O368" s="136"/>
      <c r="P368" s="7"/>
      <c r="Q368" s="6"/>
      <c r="R368" s="6"/>
      <c r="S368" s="6"/>
      <c r="T368" s="6"/>
      <c r="U368" s="6"/>
      <c r="V368" s="7"/>
      <c r="W368" s="7"/>
      <c r="X368" s="136"/>
      <c r="Y368" s="7"/>
      <c r="Z368" s="7"/>
      <c r="AA368" s="7"/>
      <c r="AB368" s="6"/>
      <c r="AC368" s="6"/>
      <c r="AD368" s="6"/>
      <c r="AE368" s="6"/>
      <c r="AF368" s="6"/>
    </row>
    <row r="369" ht="14.25" customHeight="1">
      <c r="A369" s="6"/>
      <c r="B369" s="6"/>
      <c r="C369" s="6"/>
      <c r="D369" s="6"/>
      <c r="E369" s="136"/>
      <c r="F369" s="136"/>
      <c r="G369" s="136"/>
      <c r="H369" s="136"/>
      <c r="I369" s="136"/>
      <c r="J369" s="136"/>
      <c r="K369" s="136"/>
      <c r="L369" s="137"/>
      <c r="M369" s="136"/>
      <c r="N369" s="136"/>
      <c r="O369" s="136"/>
      <c r="P369" s="7"/>
      <c r="Q369" s="6"/>
      <c r="R369" s="6"/>
      <c r="S369" s="6"/>
      <c r="T369" s="6"/>
      <c r="U369" s="6"/>
      <c r="V369" s="7"/>
      <c r="W369" s="7"/>
      <c r="X369" s="136"/>
      <c r="Y369" s="7"/>
      <c r="Z369" s="7"/>
      <c r="AA369" s="7"/>
      <c r="AB369" s="6"/>
      <c r="AC369" s="6"/>
      <c r="AD369" s="6"/>
      <c r="AE369" s="6"/>
      <c r="AF369" s="6"/>
    </row>
    <row r="370" ht="14.25" customHeight="1">
      <c r="A370" s="6"/>
      <c r="B370" s="6"/>
      <c r="C370" s="6"/>
      <c r="D370" s="6"/>
      <c r="E370" s="136"/>
      <c r="F370" s="136"/>
      <c r="G370" s="136"/>
      <c r="H370" s="136"/>
      <c r="I370" s="136"/>
      <c r="J370" s="136"/>
      <c r="K370" s="136"/>
      <c r="L370" s="137"/>
      <c r="M370" s="136"/>
      <c r="N370" s="136"/>
      <c r="O370" s="136"/>
      <c r="P370" s="7"/>
      <c r="Q370" s="6"/>
      <c r="R370" s="6"/>
      <c r="S370" s="6"/>
      <c r="T370" s="6"/>
      <c r="U370" s="6"/>
      <c r="V370" s="7"/>
      <c r="W370" s="7"/>
      <c r="X370" s="136"/>
      <c r="Y370" s="7"/>
      <c r="Z370" s="7"/>
      <c r="AA370" s="7"/>
      <c r="AB370" s="6"/>
      <c r="AC370" s="6"/>
      <c r="AD370" s="6"/>
      <c r="AE370" s="6"/>
      <c r="AF370" s="6"/>
    </row>
    <row r="371" ht="14.25" customHeight="1">
      <c r="A371" s="6"/>
      <c r="B371" s="6"/>
      <c r="C371" s="6"/>
      <c r="D371" s="6"/>
      <c r="E371" s="136"/>
      <c r="F371" s="136"/>
      <c r="G371" s="136"/>
      <c r="H371" s="136"/>
      <c r="I371" s="136"/>
      <c r="J371" s="136"/>
      <c r="K371" s="136"/>
      <c r="L371" s="137"/>
      <c r="M371" s="136"/>
      <c r="N371" s="136"/>
      <c r="O371" s="136"/>
      <c r="P371" s="7"/>
      <c r="Q371" s="6"/>
      <c r="R371" s="6"/>
      <c r="S371" s="6"/>
      <c r="T371" s="6"/>
      <c r="U371" s="6"/>
      <c r="V371" s="7"/>
      <c r="W371" s="7"/>
      <c r="X371" s="136"/>
      <c r="Y371" s="7"/>
      <c r="Z371" s="7"/>
      <c r="AA371" s="7"/>
      <c r="AB371" s="6"/>
      <c r="AC371" s="6"/>
      <c r="AD371" s="6"/>
      <c r="AE371" s="6"/>
      <c r="AF371" s="6"/>
    </row>
    <row r="372" ht="14.25" customHeight="1">
      <c r="A372" s="6"/>
      <c r="B372" s="6"/>
      <c r="C372" s="6"/>
      <c r="D372" s="6"/>
      <c r="E372" s="136"/>
      <c r="F372" s="136"/>
      <c r="G372" s="136"/>
      <c r="H372" s="136"/>
      <c r="I372" s="136"/>
      <c r="J372" s="136"/>
      <c r="K372" s="136"/>
      <c r="L372" s="137"/>
      <c r="M372" s="136"/>
      <c r="N372" s="136"/>
      <c r="O372" s="136"/>
      <c r="P372" s="7"/>
      <c r="Q372" s="6"/>
      <c r="R372" s="6"/>
      <c r="S372" s="6"/>
      <c r="T372" s="6"/>
      <c r="U372" s="6"/>
      <c r="V372" s="7"/>
      <c r="W372" s="7"/>
      <c r="X372" s="136"/>
      <c r="Y372" s="7"/>
      <c r="Z372" s="7"/>
      <c r="AA372" s="7"/>
      <c r="AB372" s="6"/>
      <c r="AC372" s="6"/>
      <c r="AD372" s="6"/>
      <c r="AE372" s="6"/>
      <c r="AF372" s="6"/>
    </row>
    <row r="373" ht="14.25" customHeight="1">
      <c r="A373" s="6"/>
      <c r="B373" s="6"/>
      <c r="C373" s="6"/>
      <c r="D373" s="6"/>
      <c r="E373" s="136"/>
      <c r="F373" s="136"/>
      <c r="G373" s="136"/>
      <c r="H373" s="136"/>
      <c r="I373" s="136"/>
      <c r="J373" s="136"/>
      <c r="K373" s="136"/>
      <c r="L373" s="137"/>
      <c r="M373" s="136"/>
      <c r="N373" s="136"/>
      <c r="O373" s="136"/>
      <c r="P373" s="7"/>
      <c r="Q373" s="6"/>
      <c r="R373" s="6"/>
      <c r="S373" s="6"/>
      <c r="T373" s="6"/>
      <c r="U373" s="6"/>
      <c r="V373" s="7"/>
      <c r="W373" s="7"/>
      <c r="X373" s="136"/>
      <c r="Y373" s="7"/>
      <c r="Z373" s="7"/>
      <c r="AA373" s="7"/>
      <c r="AB373" s="6"/>
      <c r="AC373" s="6"/>
      <c r="AD373" s="6"/>
      <c r="AE373" s="6"/>
      <c r="AF373" s="6"/>
    </row>
    <row r="374" ht="14.25" customHeight="1">
      <c r="A374" s="6"/>
      <c r="B374" s="6"/>
      <c r="C374" s="6"/>
      <c r="D374" s="6"/>
      <c r="E374" s="136"/>
      <c r="F374" s="136"/>
      <c r="G374" s="136"/>
      <c r="H374" s="136"/>
      <c r="I374" s="136"/>
      <c r="J374" s="136"/>
      <c r="K374" s="136"/>
      <c r="L374" s="137"/>
      <c r="M374" s="136"/>
      <c r="N374" s="136"/>
      <c r="O374" s="136"/>
      <c r="P374" s="7"/>
      <c r="Q374" s="6"/>
      <c r="R374" s="6"/>
      <c r="S374" s="6"/>
      <c r="T374" s="6"/>
      <c r="U374" s="6"/>
      <c r="V374" s="7"/>
      <c r="W374" s="7"/>
      <c r="X374" s="136"/>
      <c r="Y374" s="7"/>
      <c r="Z374" s="7"/>
      <c r="AA374" s="7"/>
      <c r="AB374" s="6"/>
      <c r="AC374" s="6"/>
      <c r="AD374" s="6"/>
      <c r="AE374" s="6"/>
      <c r="AF374" s="6"/>
    </row>
    <row r="375" ht="14.25" customHeight="1">
      <c r="A375" s="6"/>
      <c r="B375" s="6"/>
      <c r="C375" s="6"/>
      <c r="D375" s="6"/>
      <c r="E375" s="136"/>
      <c r="F375" s="136"/>
      <c r="G375" s="136"/>
      <c r="H375" s="136"/>
      <c r="I375" s="136"/>
      <c r="J375" s="136"/>
      <c r="K375" s="136"/>
      <c r="L375" s="137"/>
      <c r="M375" s="136"/>
      <c r="N375" s="136"/>
      <c r="O375" s="136"/>
      <c r="P375" s="7"/>
      <c r="Q375" s="6"/>
      <c r="R375" s="6"/>
      <c r="S375" s="6"/>
      <c r="T375" s="6"/>
      <c r="U375" s="6"/>
      <c r="V375" s="7"/>
      <c r="W375" s="7"/>
      <c r="X375" s="136"/>
      <c r="Y375" s="7"/>
      <c r="Z375" s="7"/>
      <c r="AA375" s="7"/>
      <c r="AB375" s="6"/>
      <c r="AC375" s="6"/>
      <c r="AD375" s="6"/>
      <c r="AE375" s="6"/>
      <c r="AF375" s="6"/>
    </row>
    <row r="376" ht="14.25" customHeight="1">
      <c r="A376" s="6"/>
      <c r="B376" s="6"/>
      <c r="C376" s="6"/>
      <c r="D376" s="6"/>
      <c r="E376" s="136"/>
      <c r="F376" s="136"/>
      <c r="G376" s="136"/>
      <c r="H376" s="136"/>
      <c r="I376" s="136"/>
      <c r="J376" s="136"/>
      <c r="K376" s="136"/>
      <c r="L376" s="137"/>
      <c r="M376" s="136"/>
      <c r="N376" s="136"/>
      <c r="O376" s="136"/>
      <c r="P376" s="7"/>
      <c r="Q376" s="6"/>
      <c r="R376" s="6"/>
      <c r="S376" s="6"/>
      <c r="T376" s="6"/>
      <c r="U376" s="6"/>
      <c r="V376" s="7"/>
      <c r="W376" s="7"/>
      <c r="X376" s="136"/>
      <c r="Y376" s="7"/>
      <c r="Z376" s="7"/>
      <c r="AA376" s="7"/>
      <c r="AB376" s="6"/>
      <c r="AC376" s="6"/>
      <c r="AD376" s="6"/>
      <c r="AE376" s="6"/>
      <c r="AF376" s="6"/>
    </row>
    <row r="377" ht="14.25" customHeight="1">
      <c r="A377" s="6"/>
      <c r="B377" s="6"/>
      <c r="C377" s="6"/>
      <c r="D377" s="6"/>
      <c r="E377" s="136"/>
      <c r="F377" s="136"/>
      <c r="G377" s="136"/>
      <c r="H377" s="136"/>
      <c r="I377" s="136"/>
      <c r="J377" s="136"/>
      <c r="K377" s="136"/>
      <c r="L377" s="137"/>
      <c r="M377" s="136"/>
      <c r="N377" s="136"/>
      <c r="O377" s="136"/>
      <c r="P377" s="7"/>
      <c r="Q377" s="6"/>
      <c r="R377" s="6"/>
      <c r="S377" s="6"/>
      <c r="T377" s="6"/>
      <c r="U377" s="6"/>
      <c r="V377" s="7"/>
      <c r="W377" s="7"/>
      <c r="X377" s="136"/>
      <c r="Y377" s="7"/>
      <c r="Z377" s="7"/>
      <c r="AA377" s="7"/>
      <c r="AB377" s="6"/>
      <c r="AC377" s="6"/>
      <c r="AD377" s="6"/>
      <c r="AE377" s="6"/>
      <c r="AF377" s="6"/>
    </row>
    <row r="378" ht="14.25" customHeight="1">
      <c r="A378" s="6"/>
      <c r="B378" s="6"/>
      <c r="C378" s="6"/>
      <c r="D378" s="6"/>
      <c r="E378" s="136"/>
      <c r="F378" s="136"/>
      <c r="G378" s="136"/>
      <c r="H378" s="136"/>
      <c r="I378" s="136"/>
      <c r="J378" s="136"/>
      <c r="K378" s="136"/>
      <c r="L378" s="137"/>
      <c r="M378" s="136"/>
      <c r="N378" s="136"/>
      <c r="O378" s="136"/>
      <c r="P378" s="7"/>
      <c r="Q378" s="6"/>
      <c r="R378" s="6"/>
      <c r="S378" s="6"/>
      <c r="T378" s="6"/>
      <c r="U378" s="6"/>
      <c r="V378" s="7"/>
      <c r="W378" s="7"/>
      <c r="X378" s="136"/>
      <c r="Y378" s="7"/>
      <c r="Z378" s="7"/>
      <c r="AA378" s="7"/>
      <c r="AB378" s="6"/>
      <c r="AC378" s="6"/>
      <c r="AD378" s="6"/>
      <c r="AE378" s="6"/>
      <c r="AF378" s="6"/>
    </row>
    <row r="379" ht="14.25" customHeight="1">
      <c r="A379" s="6"/>
      <c r="B379" s="6"/>
      <c r="C379" s="6"/>
      <c r="D379" s="6"/>
      <c r="E379" s="136"/>
      <c r="F379" s="136"/>
      <c r="G379" s="136"/>
      <c r="H379" s="136"/>
      <c r="I379" s="136"/>
      <c r="J379" s="136"/>
      <c r="K379" s="136"/>
      <c r="L379" s="137"/>
      <c r="M379" s="136"/>
      <c r="N379" s="136"/>
      <c r="O379" s="136"/>
      <c r="P379" s="7"/>
      <c r="Q379" s="6"/>
      <c r="R379" s="6"/>
      <c r="S379" s="6"/>
      <c r="T379" s="6"/>
      <c r="U379" s="6"/>
      <c r="V379" s="7"/>
      <c r="W379" s="7"/>
      <c r="X379" s="136"/>
      <c r="Y379" s="7"/>
      <c r="Z379" s="7"/>
      <c r="AA379" s="7"/>
      <c r="AB379" s="6"/>
      <c r="AC379" s="6"/>
      <c r="AD379" s="6"/>
      <c r="AE379" s="6"/>
      <c r="AF379" s="6"/>
    </row>
    <row r="380" ht="14.25" customHeight="1">
      <c r="A380" s="6"/>
      <c r="B380" s="6"/>
      <c r="C380" s="6"/>
      <c r="D380" s="6"/>
      <c r="E380" s="136"/>
      <c r="F380" s="136"/>
      <c r="G380" s="136"/>
      <c r="H380" s="136"/>
      <c r="I380" s="136"/>
      <c r="J380" s="136"/>
      <c r="K380" s="136"/>
      <c r="L380" s="137"/>
      <c r="M380" s="136"/>
      <c r="N380" s="136"/>
      <c r="O380" s="136"/>
      <c r="P380" s="7"/>
      <c r="Q380" s="6"/>
      <c r="R380" s="6"/>
      <c r="S380" s="6"/>
      <c r="T380" s="6"/>
      <c r="U380" s="6"/>
      <c r="V380" s="7"/>
      <c r="W380" s="7"/>
      <c r="X380" s="136"/>
      <c r="Y380" s="7"/>
      <c r="Z380" s="7"/>
      <c r="AA380" s="7"/>
      <c r="AB380" s="6"/>
      <c r="AC380" s="6"/>
      <c r="AD380" s="6"/>
      <c r="AE380" s="6"/>
      <c r="AF380" s="6"/>
    </row>
    <row r="381" ht="14.25" customHeight="1">
      <c r="A381" s="6"/>
      <c r="B381" s="6"/>
      <c r="C381" s="6"/>
      <c r="D381" s="6"/>
      <c r="E381" s="136"/>
      <c r="F381" s="136"/>
      <c r="G381" s="136"/>
      <c r="H381" s="136"/>
      <c r="I381" s="136"/>
      <c r="J381" s="136"/>
      <c r="K381" s="136"/>
      <c r="L381" s="137"/>
      <c r="M381" s="136"/>
      <c r="N381" s="136"/>
      <c r="O381" s="136"/>
      <c r="P381" s="7"/>
      <c r="Q381" s="6"/>
      <c r="R381" s="6"/>
      <c r="S381" s="6"/>
      <c r="T381" s="6"/>
      <c r="U381" s="6"/>
      <c r="V381" s="7"/>
      <c r="W381" s="7"/>
      <c r="X381" s="136"/>
      <c r="Y381" s="7"/>
      <c r="Z381" s="7"/>
      <c r="AA381" s="7"/>
      <c r="AB381" s="6"/>
      <c r="AC381" s="6"/>
      <c r="AD381" s="6"/>
      <c r="AE381" s="6"/>
      <c r="AF381" s="6"/>
    </row>
    <row r="382" ht="14.25" customHeight="1">
      <c r="A382" s="6"/>
      <c r="B382" s="6"/>
      <c r="C382" s="6"/>
      <c r="D382" s="6"/>
      <c r="E382" s="136"/>
      <c r="F382" s="136"/>
      <c r="G382" s="136"/>
      <c r="H382" s="136"/>
      <c r="I382" s="136"/>
      <c r="J382" s="136"/>
      <c r="K382" s="136"/>
      <c r="L382" s="137"/>
      <c r="M382" s="136"/>
      <c r="N382" s="136"/>
      <c r="O382" s="136"/>
      <c r="P382" s="7"/>
      <c r="Q382" s="6"/>
      <c r="R382" s="6"/>
      <c r="S382" s="6"/>
      <c r="T382" s="6"/>
      <c r="U382" s="6"/>
      <c r="V382" s="7"/>
      <c r="W382" s="7"/>
      <c r="X382" s="136"/>
      <c r="Y382" s="7"/>
      <c r="Z382" s="7"/>
      <c r="AA382" s="7"/>
      <c r="AB382" s="6"/>
      <c r="AC382" s="6"/>
      <c r="AD382" s="6"/>
      <c r="AE382" s="6"/>
      <c r="AF382" s="6"/>
    </row>
    <row r="383" ht="14.25" customHeight="1">
      <c r="A383" s="6"/>
      <c r="B383" s="6"/>
      <c r="C383" s="6"/>
      <c r="D383" s="6"/>
      <c r="E383" s="136"/>
      <c r="F383" s="136"/>
      <c r="G383" s="136"/>
      <c r="H383" s="136"/>
      <c r="I383" s="136"/>
      <c r="J383" s="136"/>
      <c r="K383" s="136"/>
      <c r="L383" s="137"/>
      <c r="M383" s="136"/>
      <c r="N383" s="136"/>
      <c r="O383" s="136"/>
      <c r="P383" s="7"/>
      <c r="Q383" s="6"/>
      <c r="R383" s="6"/>
      <c r="S383" s="6"/>
      <c r="T383" s="6"/>
      <c r="U383" s="6"/>
      <c r="V383" s="7"/>
      <c r="W383" s="7"/>
      <c r="X383" s="136"/>
      <c r="Y383" s="7"/>
      <c r="Z383" s="7"/>
      <c r="AA383" s="7"/>
      <c r="AB383" s="6"/>
      <c r="AC383" s="6"/>
      <c r="AD383" s="6"/>
      <c r="AE383" s="6"/>
      <c r="AF383" s="6"/>
    </row>
    <row r="384" ht="14.25" customHeight="1">
      <c r="A384" s="6"/>
      <c r="B384" s="6"/>
      <c r="C384" s="6"/>
      <c r="D384" s="6"/>
      <c r="E384" s="136"/>
      <c r="F384" s="136"/>
      <c r="G384" s="136"/>
      <c r="H384" s="136"/>
      <c r="I384" s="136"/>
      <c r="J384" s="136"/>
      <c r="K384" s="136"/>
      <c r="L384" s="137"/>
      <c r="M384" s="136"/>
      <c r="N384" s="136"/>
      <c r="O384" s="136"/>
      <c r="P384" s="7"/>
      <c r="Q384" s="6"/>
      <c r="R384" s="6"/>
      <c r="S384" s="6"/>
      <c r="T384" s="6"/>
      <c r="U384" s="6"/>
      <c r="V384" s="7"/>
      <c r="W384" s="7"/>
      <c r="X384" s="136"/>
      <c r="Y384" s="7"/>
      <c r="Z384" s="7"/>
      <c r="AA384" s="7"/>
      <c r="AB384" s="6"/>
      <c r="AC384" s="6"/>
      <c r="AD384" s="6"/>
      <c r="AE384" s="6"/>
      <c r="AF384" s="6"/>
    </row>
    <row r="385" ht="14.25" customHeight="1">
      <c r="A385" s="6"/>
      <c r="B385" s="6"/>
      <c r="C385" s="6"/>
      <c r="D385" s="6"/>
      <c r="E385" s="136"/>
      <c r="F385" s="136"/>
      <c r="G385" s="136"/>
      <c r="H385" s="136"/>
      <c r="I385" s="136"/>
      <c r="J385" s="136"/>
      <c r="K385" s="136"/>
      <c r="L385" s="137"/>
      <c r="M385" s="136"/>
      <c r="N385" s="136"/>
      <c r="O385" s="136"/>
      <c r="P385" s="7"/>
      <c r="Q385" s="6"/>
      <c r="R385" s="6"/>
      <c r="S385" s="6"/>
      <c r="T385" s="6"/>
      <c r="U385" s="6"/>
      <c r="V385" s="7"/>
      <c r="W385" s="7"/>
      <c r="X385" s="136"/>
      <c r="Y385" s="7"/>
      <c r="Z385" s="7"/>
      <c r="AA385" s="7"/>
      <c r="AB385" s="6"/>
      <c r="AC385" s="6"/>
      <c r="AD385" s="6"/>
      <c r="AE385" s="6"/>
      <c r="AF385" s="6"/>
    </row>
    <row r="386" ht="14.25" customHeight="1">
      <c r="A386" s="6"/>
      <c r="B386" s="6"/>
      <c r="C386" s="6"/>
      <c r="D386" s="6"/>
      <c r="E386" s="136"/>
      <c r="F386" s="136"/>
      <c r="G386" s="136"/>
      <c r="H386" s="136"/>
      <c r="I386" s="136"/>
      <c r="J386" s="136"/>
      <c r="K386" s="136"/>
      <c r="L386" s="137"/>
      <c r="M386" s="136"/>
      <c r="N386" s="136"/>
      <c r="O386" s="136"/>
      <c r="P386" s="7"/>
      <c r="Q386" s="6"/>
      <c r="R386" s="6"/>
      <c r="S386" s="6"/>
      <c r="T386" s="6"/>
      <c r="U386" s="6"/>
      <c r="V386" s="7"/>
      <c r="W386" s="7"/>
      <c r="X386" s="136"/>
      <c r="Y386" s="7"/>
      <c r="Z386" s="7"/>
      <c r="AA386" s="7"/>
      <c r="AB386" s="6"/>
      <c r="AC386" s="6"/>
      <c r="AD386" s="6"/>
      <c r="AE386" s="6"/>
      <c r="AF386" s="6"/>
    </row>
    <row r="387" ht="14.25" customHeight="1">
      <c r="A387" s="6"/>
      <c r="B387" s="6"/>
      <c r="C387" s="6"/>
      <c r="D387" s="6"/>
      <c r="E387" s="136"/>
      <c r="F387" s="136"/>
      <c r="G387" s="136"/>
      <c r="H387" s="136"/>
      <c r="I387" s="136"/>
      <c r="J387" s="136"/>
      <c r="K387" s="136"/>
      <c r="L387" s="137"/>
      <c r="M387" s="136"/>
      <c r="N387" s="136"/>
      <c r="O387" s="136"/>
      <c r="P387" s="7"/>
      <c r="Q387" s="6"/>
      <c r="R387" s="6"/>
      <c r="S387" s="6"/>
      <c r="T387" s="6"/>
      <c r="U387" s="6"/>
      <c r="V387" s="7"/>
      <c r="W387" s="7"/>
      <c r="X387" s="136"/>
      <c r="Y387" s="7"/>
      <c r="Z387" s="7"/>
      <c r="AA387" s="7"/>
      <c r="AB387" s="6"/>
      <c r="AC387" s="6"/>
      <c r="AD387" s="6"/>
      <c r="AE387" s="6"/>
      <c r="AF387" s="6"/>
    </row>
    <row r="388" ht="14.25" customHeight="1">
      <c r="A388" s="6"/>
      <c r="B388" s="6"/>
      <c r="C388" s="6"/>
      <c r="D388" s="6"/>
      <c r="E388" s="136"/>
      <c r="F388" s="136"/>
      <c r="G388" s="136"/>
      <c r="H388" s="136"/>
      <c r="I388" s="136"/>
      <c r="J388" s="136"/>
      <c r="K388" s="136"/>
      <c r="L388" s="137"/>
      <c r="M388" s="136"/>
      <c r="N388" s="136"/>
      <c r="O388" s="136"/>
      <c r="P388" s="7"/>
      <c r="Q388" s="6"/>
      <c r="R388" s="6"/>
      <c r="S388" s="6"/>
      <c r="T388" s="6"/>
      <c r="U388" s="6"/>
      <c r="V388" s="7"/>
      <c r="W388" s="7"/>
      <c r="X388" s="136"/>
      <c r="Y388" s="7"/>
      <c r="Z388" s="7"/>
      <c r="AA388" s="7"/>
      <c r="AB388" s="6"/>
      <c r="AC388" s="6"/>
      <c r="AD388" s="6"/>
      <c r="AE388" s="6"/>
      <c r="AF388" s="6"/>
    </row>
    <row r="389" ht="14.25" customHeight="1">
      <c r="A389" s="6"/>
      <c r="B389" s="6"/>
      <c r="C389" s="6"/>
      <c r="D389" s="6"/>
      <c r="E389" s="136"/>
      <c r="F389" s="136"/>
      <c r="G389" s="136"/>
      <c r="H389" s="136"/>
      <c r="I389" s="136"/>
      <c r="J389" s="136"/>
      <c r="K389" s="136"/>
      <c r="L389" s="137"/>
      <c r="M389" s="136"/>
      <c r="N389" s="136"/>
      <c r="O389" s="136"/>
      <c r="P389" s="7"/>
      <c r="Q389" s="6"/>
      <c r="R389" s="6"/>
      <c r="S389" s="6"/>
      <c r="T389" s="6"/>
      <c r="U389" s="6"/>
      <c r="V389" s="7"/>
      <c r="W389" s="7"/>
      <c r="X389" s="136"/>
      <c r="Y389" s="7"/>
      <c r="Z389" s="7"/>
      <c r="AA389" s="7"/>
      <c r="AB389" s="6"/>
      <c r="AC389" s="6"/>
      <c r="AD389" s="6"/>
      <c r="AE389" s="6"/>
      <c r="AF389" s="6"/>
    </row>
    <row r="390" ht="14.25" customHeight="1">
      <c r="A390" s="6"/>
      <c r="B390" s="6"/>
      <c r="C390" s="6"/>
      <c r="D390" s="6"/>
      <c r="E390" s="136"/>
      <c r="F390" s="136"/>
      <c r="G390" s="136"/>
      <c r="H390" s="136"/>
      <c r="I390" s="136"/>
      <c r="J390" s="136"/>
      <c r="K390" s="136"/>
      <c r="L390" s="137"/>
      <c r="M390" s="136"/>
      <c r="N390" s="136"/>
      <c r="O390" s="136"/>
      <c r="P390" s="7"/>
      <c r="Q390" s="6"/>
      <c r="R390" s="6"/>
      <c r="S390" s="6"/>
      <c r="T390" s="6"/>
      <c r="U390" s="6"/>
      <c r="V390" s="7"/>
      <c r="W390" s="7"/>
      <c r="X390" s="136"/>
      <c r="Y390" s="7"/>
      <c r="Z390" s="7"/>
      <c r="AA390" s="7"/>
      <c r="AB390" s="6"/>
      <c r="AC390" s="6"/>
      <c r="AD390" s="6"/>
      <c r="AE390" s="6"/>
      <c r="AF390" s="6"/>
    </row>
    <row r="391" ht="14.25" customHeight="1">
      <c r="A391" s="6"/>
      <c r="B391" s="6"/>
      <c r="C391" s="6"/>
      <c r="D391" s="6"/>
      <c r="E391" s="136"/>
      <c r="F391" s="136"/>
      <c r="G391" s="136"/>
      <c r="H391" s="136"/>
      <c r="I391" s="136"/>
      <c r="J391" s="136"/>
      <c r="K391" s="136"/>
      <c r="L391" s="137"/>
      <c r="M391" s="136"/>
      <c r="N391" s="136"/>
      <c r="O391" s="136"/>
      <c r="P391" s="7"/>
      <c r="Q391" s="6"/>
      <c r="R391" s="6"/>
      <c r="S391" s="6"/>
      <c r="T391" s="6"/>
      <c r="U391" s="6"/>
      <c r="V391" s="7"/>
      <c r="W391" s="7"/>
      <c r="X391" s="136"/>
      <c r="Y391" s="7"/>
      <c r="Z391" s="7"/>
      <c r="AA391" s="7"/>
      <c r="AB391" s="6"/>
      <c r="AC391" s="6"/>
      <c r="AD391" s="6"/>
      <c r="AE391" s="6"/>
      <c r="AF391" s="6"/>
    </row>
    <row r="392" ht="14.25" customHeight="1">
      <c r="A392" s="6"/>
      <c r="B392" s="6"/>
      <c r="C392" s="6"/>
      <c r="D392" s="6"/>
      <c r="E392" s="136"/>
      <c r="F392" s="136"/>
      <c r="G392" s="136"/>
      <c r="H392" s="136"/>
      <c r="I392" s="136"/>
      <c r="J392" s="136"/>
      <c r="K392" s="136"/>
      <c r="L392" s="137"/>
      <c r="M392" s="136"/>
      <c r="N392" s="136"/>
      <c r="O392" s="136"/>
      <c r="P392" s="7"/>
      <c r="Q392" s="6"/>
      <c r="R392" s="6"/>
      <c r="S392" s="6"/>
      <c r="T392" s="6"/>
      <c r="U392" s="6"/>
      <c r="V392" s="7"/>
      <c r="W392" s="7"/>
      <c r="X392" s="136"/>
      <c r="Y392" s="7"/>
      <c r="Z392" s="7"/>
      <c r="AA392" s="7"/>
      <c r="AB392" s="6"/>
      <c r="AC392" s="6"/>
      <c r="AD392" s="6"/>
      <c r="AE392" s="6"/>
      <c r="AF392" s="6"/>
    </row>
    <row r="393" ht="14.25" customHeight="1">
      <c r="A393" s="6"/>
      <c r="B393" s="6"/>
      <c r="C393" s="6"/>
      <c r="D393" s="6"/>
      <c r="E393" s="136"/>
      <c r="F393" s="136"/>
      <c r="G393" s="136"/>
      <c r="H393" s="136"/>
      <c r="I393" s="136"/>
      <c r="J393" s="136"/>
      <c r="K393" s="136"/>
      <c r="L393" s="137"/>
      <c r="M393" s="136"/>
      <c r="N393" s="136"/>
      <c r="O393" s="136"/>
      <c r="P393" s="7"/>
      <c r="Q393" s="6"/>
      <c r="R393" s="6"/>
      <c r="S393" s="6"/>
      <c r="T393" s="6"/>
      <c r="U393" s="6"/>
      <c r="V393" s="7"/>
      <c r="W393" s="7"/>
      <c r="X393" s="136"/>
      <c r="Y393" s="7"/>
      <c r="Z393" s="7"/>
      <c r="AA393" s="7"/>
      <c r="AB393" s="6"/>
      <c r="AC393" s="6"/>
      <c r="AD393" s="6"/>
      <c r="AE393" s="6"/>
      <c r="AF393" s="6"/>
    </row>
    <row r="394" ht="14.25" customHeight="1">
      <c r="A394" s="6"/>
      <c r="B394" s="6"/>
      <c r="C394" s="6"/>
      <c r="D394" s="6"/>
      <c r="E394" s="136"/>
      <c r="F394" s="136"/>
      <c r="G394" s="136"/>
      <c r="H394" s="136"/>
      <c r="I394" s="136"/>
      <c r="J394" s="136"/>
      <c r="K394" s="136"/>
      <c r="L394" s="137"/>
      <c r="M394" s="136"/>
      <c r="N394" s="136"/>
      <c r="O394" s="136"/>
      <c r="P394" s="7"/>
      <c r="Q394" s="6"/>
      <c r="R394" s="6"/>
      <c r="S394" s="6"/>
      <c r="T394" s="6"/>
      <c r="U394" s="6"/>
      <c r="V394" s="7"/>
      <c r="W394" s="7"/>
      <c r="X394" s="136"/>
      <c r="Y394" s="7"/>
      <c r="Z394" s="7"/>
      <c r="AA394" s="7"/>
      <c r="AB394" s="6"/>
      <c r="AC394" s="6"/>
      <c r="AD394" s="6"/>
      <c r="AE394" s="6"/>
      <c r="AF394" s="6"/>
    </row>
    <row r="395" ht="14.25" customHeight="1">
      <c r="A395" s="6"/>
      <c r="B395" s="6"/>
      <c r="C395" s="6"/>
      <c r="D395" s="6"/>
      <c r="E395" s="136"/>
      <c r="F395" s="136"/>
      <c r="G395" s="136"/>
      <c r="H395" s="136"/>
      <c r="I395" s="136"/>
      <c r="J395" s="136"/>
      <c r="K395" s="136"/>
      <c r="L395" s="137"/>
      <c r="M395" s="136"/>
      <c r="N395" s="136"/>
      <c r="O395" s="136"/>
      <c r="P395" s="7"/>
      <c r="Q395" s="6"/>
      <c r="R395" s="6"/>
      <c r="S395" s="6"/>
      <c r="T395" s="6"/>
      <c r="U395" s="6"/>
      <c r="V395" s="7"/>
      <c r="W395" s="7"/>
      <c r="X395" s="136"/>
      <c r="Y395" s="7"/>
      <c r="Z395" s="7"/>
      <c r="AA395" s="7"/>
      <c r="AB395" s="6"/>
      <c r="AC395" s="6"/>
      <c r="AD395" s="6"/>
      <c r="AE395" s="6"/>
      <c r="AF395" s="6"/>
    </row>
    <row r="396" ht="14.25" customHeight="1">
      <c r="A396" s="6"/>
      <c r="B396" s="6"/>
      <c r="C396" s="6"/>
      <c r="D396" s="6"/>
      <c r="E396" s="136"/>
      <c r="F396" s="136"/>
      <c r="G396" s="136"/>
      <c r="H396" s="136"/>
      <c r="I396" s="136"/>
      <c r="J396" s="136"/>
      <c r="K396" s="136"/>
      <c r="L396" s="137"/>
      <c r="M396" s="136"/>
      <c r="N396" s="136"/>
      <c r="O396" s="136"/>
      <c r="P396" s="7"/>
      <c r="Q396" s="6"/>
      <c r="R396" s="6"/>
      <c r="S396" s="6"/>
      <c r="T396" s="6"/>
      <c r="U396" s="6"/>
      <c r="V396" s="7"/>
      <c r="W396" s="7"/>
      <c r="X396" s="136"/>
      <c r="Y396" s="7"/>
      <c r="Z396" s="7"/>
      <c r="AA396" s="7"/>
      <c r="AB396" s="6"/>
      <c r="AC396" s="6"/>
      <c r="AD396" s="6"/>
      <c r="AE396" s="6"/>
      <c r="AF396" s="6"/>
    </row>
    <row r="397" ht="14.25" customHeight="1">
      <c r="A397" s="6"/>
      <c r="B397" s="6"/>
      <c r="C397" s="6"/>
      <c r="D397" s="6"/>
      <c r="E397" s="136"/>
      <c r="F397" s="136"/>
      <c r="G397" s="136"/>
      <c r="H397" s="136"/>
      <c r="I397" s="136"/>
      <c r="J397" s="136"/>
      <c r="K397" s="136"/>
      <c r="L397" s="137"/>
      <c r="M397" s="136"/>
      <c r="N397" s="136"/>
      <c r="O397" s="136"/>
      <c r="P397" s="7"/>
      <c r="Q397" s="6"/>
      <c r="R397" s="6"/>
      <c r="S397" s="6"/>
      <c r="T397" s="6"/>
      <c r="U397" s="6"/>
      <c r="V397" s="7"/>
      <c r="W397" s="7"/>
      <c r="X397" s="136"/>
      <c r="Y397" s="7"/>
      <c r="Z397" s="7"/>
      <c r="AA397" s="7"/>
      <c r="AB397" s="6"/>
      <c r="AC397" s="6"/>
      <c r="AD397" s="6"/>
      <c r="AE397" s="6"/>
      <c r="AF397" s="6"/>
    </row>
    <row r="398" ht="14.25" customHeight="1">
      <c r="A398" s="6"/>
      <c r="B398" s="6"/>
      <c r="C398" s="6"/>
      <c r="D398" s="6"/>
      <c r="E398" s="136"/>
      <c r="F398" s="136"/>
      <c r="G398" s="136"/>
      <c r="H398" s="136"/>
      <c r="I398" s="136"/>
      <c r="J398" s="136"/>
      <c r="K398" s="136"/>
      <c r="L398" s="137"/>
      <c r="M398" s="136"/>
      <c r="N398" s="136"/>
      <c r="O398" s="136"/>
      <c r="P398" s="7"/>
      <c r="Q398" s="6"/>
      <c r="R398" s="6"/>
      <c r="S398" s="6"/>
      <c r="T398" s="6"/>
      <c r="U398" s="6"/>
      <c r="V398" s="7"/>
      <c r="W398" s="7"/>
      <c r="X398" s="136"/>
      <c r="Y398" s="7"/>
      <c r="Z398" s="7"/>
      <c r="AA398" s="7"/>
      <c r="AB398" s="6"/>
      <c r="AC398" s="6"/>
      <c r="AD398" s="6"/>
      <c r="AE398" s="6"/>
      <c r="AF398" s="6"/>
    </row>
    <row r="399" ht="14.25" customHeight="1">
      <c r="A399" s="6"/>
      <c r="B399" s="6"/>
      <c r="C399" s="6"/>
      <c r="D399" s="6"/>
      <c r="E399" s="136"/>
      <c r="F399" s="136"/>
      <c r="G399" s="136"/>
      <c r="H399" s="136"/>
      <c r="I399" s="136"/>
      <c r="J399" s="136"/>
      <c r="K399" s="136"/>
      <c r="L399" s="137"/>
      <c r="M399" s="136"/>
      <c r="N399" s="136"/>
      <c r="O399" s="136"/>
      <c r="P399" s="7"/>
      <c r="Q399" s="6"/>
      <c r="R399" s="6"/>
      <c r="S399" s="6"/>
      <c r="T399" s="6"/>
      <c r="U399" s="6"/>
      <c r="V399" s="7"/>
      <c r="W399" s="7"/>
      <c r="X399" s="136"/>
      <c r="Y399" s="7"/>
      <c r="Z399" s="7"/>
      <c r="AA399" s="7"/>
      <c r="AB399" s="6"/>
      <c r="AC399" s="6"/>
      <c r="AD399" s="6"/>
      <c r="AE399" s="6"/>
      <c r="AF399" s="6"/>
    </row>
    <row r="400" ht="14.25" customHeight="1">
      <c r="A400" s="6"/>
      <c r="B400" s="6"/>
      <c r="C400" s="6"/>
      <c r="D400" s="6"/>
      <c r="E400" s="136"/>
      <c r="F400" s="136"/>
      <c r="G400" s="136"/>
      <c r="H400" s="136"/>
      <c r="I400" s="136"/>
      <c r="J400" s="136"/>
      <c r="K400" s="136"/>
      <c r="L400" s="137"/>
      <c r="M400" s="136"/>
      <c r="N400" s="136"/>
      <c r="O400" s="136"/>
      <c r="P400" s="7"/>
      <c r="Q400" s="6"/>
      <c r="R400" s="6"/>
      <c r="S400" s="6"/>
      <c r="T400" s="6"/>
      <c r="U400" s="6"/>
      <c r="V400" s="7"/>
      <c r="W400" s="7"/>
      <c r="X400" s="136"/>
      <c r="Y400" s="7"/>
      <c r="Z400" s="7"/>
      <c r="AA400" s="7"/>
      <c r="AB400" s="6"/>
      <c r="AC400" s="6"/>
      <c r="AD400" s="6"/>
      <c r="AE400" s="6"/>
      <c r="AF400" s="6"/>
    </row>
    <row r="401" ht="14.25" customHeight="1">
      <c r="A401" s="6"/>
      <c r="B401" s="6"/>
      <c r="C401" s="6"/>
      <c r="D401" s="6"/>
      <c r="E401" s="136"/>
      <c r="F401" s="136"/>
      <c r="G401" s="136"/>
      <c r="H401" s="136"/>
      <c r="I401" s="136"/>
      <c r="J401" s="136"/>
      <c r="K401" s="136"/>
      <c r="L401" s="137"/>
      <c r="M401" s="136"/>
      <c r="N401" s="136"/>
      <c r="O401" s="136"/>
      <c r="P401" s="7"/>
      <c r="Q401" s="6"/>
      <c r="R401" s="6"/>
      <c r="S401" s="6"/>
      <c r="T401" s="6"/>
      <c r="U401" s="6"/>
      <c r="V401" s="7"/>
      <c r="W401" s="7"/>
      <c r="X401" s="136"/>
      <c r="Y401" s="7"/>
      <c r="Z401" s="7"/>
      <c r="AA401" s="7"/>
      <c r="AB401" s="6"/>
      <c r="AC401" s="6"/>
      <c r="AD401" s="6"/>
      <c r="AE401" s="6"/>
      <c r="AF401" s="6"/>
    </row>
    <row r="402" ht="14.25" customHeight="1">
      <c r="A402" s="6"/>
      <c r="B402" s="6"/>
      <c r="C402" s="6"/>
      <c r="D402" s="6"/>
      <c r="E402" s="136"/>
      <c r="F402" s="136"/>
      <c r="G402" s="136"/>
      <c r="H402" s="136"/>
      <c r="I402" s="136"/>
      <c r="J402" s="136"/>
      <c r="K402" s="136"/>
      <c r="L402" s="137"/>
      <c r="M402" s="136"/>
      <c r="N402" s="136"/>
      <c r="O402" s="136"/>
      <c r="P402" s="7"/>
      <c r="Q402" s="6"/>
      <c r="R402" s="6"/>
      <c r="S402" s="6"/>
      <c r="T402" s="6"/>
      <c r="U402" s="6"/>
      <c r="V402" s="7"/>
      <c r="W402" s="7"/>
      <c r="X402" s="136"/>
      <c r="Y402" s="7"/>
      <c r="Z402" s="7"/>
      <c r="AA402" s="7"/>
      <c r="AB402" s="6"/>
      <c r="AC402" s="6"/>
      <c r="AD402" s="6"/>
      <c r="AE402" s="6"/>
      <c r="AF402" s="6"/>
    </row>
    <row r="403" ht="14.25" customHeight="1">
      <c r="A403" s="6"/>
      <c r="B403" s="6"/>
      <c r="C403" s="6"/>
      <c r="D403" s="6"/>
      <c r="E403" s="136"/>
      <c r="F403" s="136"/>
      <c r="G403" s="136"/>
      <c r="H403" s="136"/>
      <c r="I403" s="136"/>
      <c r="J403" s="136"/>
      <c r="K403" s="136"/>
      <c r="L403" s="137"/>
      <c r="M403" s="136"/>
      <c r="N403" s="136"/>
      <c r="O403" s="136"/>
      <c r="P403" s="7"/>
      <c r="Q403" s="6"/>
      <c r="R403" s="6"/>
      <c r="S403" s="6"/>
      <c r="T403" s="6"/>
      <c r="U403" s="6"/>
      <c r="V403" s="7"/>
      <c r="W403" s="7"/>
      <c r="X403" s="136"/>
      <c r="Y403" s="7"/>
      <c r="Z403" s="7"/>
      <c r="AA403" s="7"/>
      <c r="AB403" s="6"/>
      <c r="AC403" s="6"/>
      <c r="AD403" s="6"/>
      <c r="AE403" s="6"/>
      <c r="AF403" s="6"/>
    </row>
    <row r="404" ht="14.25" customHeight="1">
      <c r="A404" s="6"/>
      <c r="B404" s="6"/>
      <c r="C404" s="6"/>
      <c r="D404" s="6"/>
      <c r="E404" s="136"/>
      <c r="F404" s="136"/>
      <c r="G404" s="136"/>
      <c r="H404" s="136"/>
      <c r="I404" s="136"/>
      <c r="J404" s="136"/>
      <c r="K404" s="136"/>
      <c r="L404" s="137"/>
      <c r="M404" s="136"/>
      <c r="N404" s="136"/>
      <c r="O404" s="136"/>
      <c r="P404" s="7"/>
      <c r="Q404" s="6"/>
      <c r="R404" s="6"/>
      <c r="S404" s="6"/>
      <c r="T404" s="6"/>
      <c r="U404" s="6"/>
      <c r="V404" s="7"/>
      <c r="W404" s="7"/>
      <c r="X404" s="136"/>
      <c r="Y404" s="7"/>
      <c r="Z404" s="7"/>
      <c r="AA404" s="7"/>
      <c r="AB404" s="6"/>
      <c r="AC404" s="6"/>
      <c r="AD404" s="6"/>
      <c r="AE404" s="6"/>
      <c r="AF404" s="6"/>
    </row>
    <row r="405" ht="14.25" customHeight="1">
      <c r="A405" s="6"/>
      <c r="B405" s="6"/>
      <c r="C405" s="6"/>
      <c r="D405" s="6"/>
      <c r="E405" s="136"/>
      <c r="F405" s="136"/>
      <c r="G405" s="136"/>
      <c r="H405" s="136"/>
      <c r="I405" s="136"/>
      <c r="J405" s="136"/>
      <c r="K405" s="136"/>
      <c r="L405" s="137"/>
      <c r="M405" s="136"/>
      <c r="N405" s="136"/>
      <c r="O405" s="136"/>
      <c r="P405" s="7"/>
      <c r="Q405" s="6"/>
      <c r="R405" s="6"/>
      <c r="S405" s="6"/>
      <c r="T405" s="6"/>
      <c r="U405" s="6"/>
      <c r="V405" s="7"/>
      <c r="W405" s="7"/>
      <c r="X405" s="136"/>
      <c r="Y405" s="7"/>
      <c r="Z405" s="7"/>
      <c r="AA405" s="7"/>
      <c r="AB405" s="6"/>
      <c r="AC405" s="6"/>
      <c r="AD405" s="6"/>
      <c r="AE405" s="6"/>
      <c r="AF405" s="6"/>
    </row>
    <row r="406" ht="14.25" customHeight="1">
      <c r="A406" s="6"/>
      <c r="B406" s="6"/>
      <c r="C406" s="6"/>
      <c r="D406" s="6"/>
      <c r="E406" s="136"/>
      <c r="F406" s="136"/>
      <c r="G406" s="136"/>
      <c r="H406" s="136"/>
      <c r="I406" s="136"/>
      <c r="J406" s="136"/>
      <c r="K406" s="136"/>
      <c r="L406" s="137"/>
      <c r="M406" s="136"/>
      <c r="N406" s="136"/>
      <c r="O406" s="136"/>
      <c r="P406" s="7"/>
      <c r="Q406" s="6"/>
      <c r="R406" s="6"/>
      <c r="S406" s="6"/>
      <c r="T406" s="6"/>
      <c r="U406" s="6"/>
      <c r="V406" s="7"/>
      <c r="W406" s="7"/>
      <c r="X406" s="136"/>
      <c r="Y406" s="7"/>
      <c r="Z406" s="7"/>
      <c r="AA406" s="7"/>
      <c r="AB406" s="6"/>
      <c r="AC406" s="6"/>
      <c r="AD406" s="6"/>
      <c r="AE406" s="6"/>
      <c r="AF406" s="6"/>
    </row>
    <row r="407" ht="14.25" customHeight="1">
      <c r="A407" s="6"/>
      <c r="B407" s="6"/>
      <c r="C407" s="6"/>
      <c r="D407" s="6"/>
      <c r="E407" s="136"/>
      <c r="F407" s="136"/>
      <c r="G407" s="136"/>
      <c r="H407" s="136"/>
      <c r="I407" s="136"/>
      <c r="J407" s="136"/>
      <c r="K407" s="136"/>
      <c r="L407" s="137"/>
      <c r="M407" s="136"/>
      <c r="N407" s="136"/>
      <c r="O407" s="136"/>
      <c r="P407" s="7"/>
      <c r="Q407" s="6"/>
      <c r="R407" s="6"/>
      <c r="S407" s="6"/>
      <c r="T407" s="6"/>
      <c r="U407" s="6"/>
      <c r="V407" s="7"/>
      <c r="W407" s="7"/>
      <c r="X407" s="136"/>
      <c r="Y407" s="7"/>
      <c r="Z407" s="7"/>
      <c r="AA407" s="7"/>
      <c r="AB407" s="6"/>
      <c r="AC407" s="6"/>
      <c r="AD407" s="6"/>
      <c r="AE407" s="6"/>
      <c r="AF407" s="6"/>
    </row>
    <row r="408" ht="14.25" customHeight="1">
      <c r="A408" s="6"/>
      <c r="B408" s="6"/>
      <c r="C408" s="6"/>
      <c r="D408" s="6"/>
      <c r="E408" s="136"/>
      <c r="F408" s="136"/>
      <c r="G408" s="136"/>
      <c r="H408" s="136"/>
      <c r="I408" s="136"/>
      <c r="J408" s="136"/>
      <c r="K408" s="136"/>
      <c r="L408" s="137"/>
      <c r="M408" s="136"/>
      <c r="N408" s="136"/>
      <c r="O408" s="136"/>
      <c r="P408" s="7"/>
      <c r="Q408" s="6"/>
      <c r="R408" s="6"/>
      <c r="S408" s="6"/>
      <c r="T408" s="6"/>
      <c r="U408" s="6"/>
      <c r="V408" s="7"/>
      <c r="W408" s="7"/>
      <c r="X408" s="136"/>
      <c r="Y408" s="7"/>
      <c r="Z408" s="7"/>
      <c r="AA408" s="7"/>
      <c r="AB408" s="6"/>
      <c r="AC408" s="6"/>
      <c r="AD408" s="6"/>
      <c r="AE408" s="6"/>
      <c r="AF408" s="6"/>
    </row>
    <row r="409" ht="14.25" customHeight="1">
      <c r="A409" s="6"/>
      <c r="B409" s="6"/>
      <c r="C409" s="6"/>
      <c r="D409" s="6"/>
      <c r="E409" s="136"/>
      <c r="F409" s="136"/>
      <c r="G409" s="136"/>
      <c r="H409" s="136"/>
      <c r="I409" s="136"/>
      <c r="J409" s="136"/>
      <c r="K409" s="136"/>
      <c r="L409" s="137"/>
      <c r="M409" s="136"/>
      <c r="N409" s="136"/>
      <c r="O409" s="136"/>
      <c r="P409" s="7"/>
      <c r="Q409" s="6"/>
      <c r="R409" s="6"/>
      <c r="S409" s="6"/>
      <c r="T409" s="6"/>
      <c r="U409" s="6"/>
      <c r="V409" s="7"/>
      <c r="W409" s="7"/>
      <c r="X409" s="136"/>
      <c r="Y409" s="7"/>
      <c r="Z409" s="7"/>
      <c r="AA409" s="7"/>
      <c r="AB409" s="6"/>
      <c r="AC409" s="6"/>
      <c r="AD409" s="6"/>
      <c r="AE409" s="6"/>
      <c r="AF409" s="6"/>
    </row>
    <row r="410" ht="14.25" customHeight="1">
      <c r="A410" s="6"/>
      <c r="B410" s="6"/>
      <c r="C410" s="6"/>
      <c r="D410" s="6"/>
      <c r="E410" s="136"/>
      <c r="F410" s="136"/>
      <c r="G410" s="136"/>
      <c r="H410" s="136"/>
      <c r="I410" s="136"/>
      <c r="J410" s="136"/>
      <c r="K410" s="136"/>
      <c r="L410" s="137"/>
      <c r="M410" s="136"/>
      <c r="N410" s="136"/>
      <c r="O410" s="136"/>
      <c r="P410" s="7"/>
      <c r="Q410" s="6"/>
      <c r="R410" s="6"/>
      <c r="S410" s="6"/>
      <c r="T410" s="6"/>
      <c r="U410" s="6"/>
      <c r="V410" s="7"/>
      <c r="W410" s="7"/>
      <c r="X410" s="136"/>
      <c r="Y410" s="7"/>
      <c r="Z410" s="7"/>
      <c r="AA410" s="7"/>
      <c r="AB410" s="6"/>
      <c r="AC410" s="6"/>
      <c r="AD410" s="6"/>
      <c r="AE410" s="6"/>
      <c r="AF410" s="6"/>
    </row>
    <row r="411" ht="14.25" customHeight="1">
      <c r="A411" s="6"/>
      <c r="B411" s="6"/>
      <c r="C411" s="6"/>
      <c r="D411" s="6"/>
      <c r="E411" s="136"/>
      <c r="F411" s="136"/>
      <c r="G411" s="136"/>
      <c r="H411" s="136"/>
      <c r="I411" s="136"/>
      <c r="J411" s="136"/>
      <c r="K411" s="136"/>
      <c r="L411" s="137"/>
      <c r="M411" s="136"/>
      <c r="N411" s="136"/>
      <c r="O411" s="136"/>
      <c r="P411" s="7"/>
      <c r="Q411" s="6"/>
      <c r="R411" s="6"/>
      <c r="S411" s="6"/>
      <c r="T411" s="6"/>
      <c r="U411" s="6"/>
      <c r="V411" s="7"/>
      <c r="W411" s="7"/>
      <c r="X411" s="136"/>
      <c r="Y411" s="7"/>
      <c r="Z411" s="7"/>
      <c r="AA411" s="7"/>
      <c r="AB411" s="6"/>
      <c r="AC411" s="6"/>
      <c r="AD411" s="6"/>
      <c r="AE411" s="6"/>
      <c r="AF411" s="6"/>
    </row>
    <row r="412" ht="14.25" customHeight="1">
      <c r="A412" s="6"/>
      <c r="B412" s="6"/>
      <c r="C412" s="6"/>
      <c r="D412" s="6"/>
      <c r="E412" s="136"/>
      <c r="F412" s="136"/>
      <c r="G412" s="136"/>
      <c r="H412" s="136"/>
      <c r="I412" s="136"/>
      <c r="J412" s="136"/>
      <c r="K412" s="136"/>
      <c r="L412" s="137"/>
      <c r="M412" s="136"/>
      <c r="N412" s="136"/>
      <c r="O412" s="136"/>
      <c r="P412" s="7"/>
      <c r="Q412" s="6"/>
      <c r="R412" s="6"/>
      <c r="S412" s="6"/>
      <c r="T412" s="6"/>
      <c r="U412" s="6"/>
      <c r="V412" s="7"/>
      <c r="W412" s="7"/>
      <c r="X412" s="136"/>
      <c r="Y412" s="7"/>
      <c r="Z412" s="7"/>
      <c r="AA412" s="7"/>
      <c r="AB412" s="6"/>
      <c r="AC412" s="6"/>
      <c r="AD412" s="6"/>
      <c r="AE412" s="6"/>
      <c r="AF412" s="6"/>
    </row>
    <row r="413" ht="14.25" customHeight="1">
      <c r="A413" s="6"/>
      <c r="B413" s="6"/>
      <c r="C413" s="6"/>
      <c r="D413" s="6"/>
      <c r="E413" s="136"/>
      <c r="F413" s="136"/>
      <c r="G413" s="136"/>
      <c r="H413" s="136"/>
      <c r="I413" s="136"/>
      <c r="J413" s="136"/>
      <c r="K413" s="136"/>
      <c r="L413" s="137"/>
      <c r="M413" s="136"/>
      <c r="N413" s="136"/>
      <c r="O413" s="136"/>
      <c r="P413" s="7"/>
      <c r="Q413" s="6"/>
      <c r="R413" s="6"/>
      <c r="S413" s="6"/>
      <c r="T413" s="6"/>
      <c r="U413" s="6"/>
      <c r="V413" s="7"/>
      <c r="W413" s="7"/>
      <c r="X413" s="136"/>
      <c r="Y413" s="7"/>
      <c r="Z413" s="7"/>
      <c r="AA413" s="7"/>
      <c r="AB413" s="6"/>
      <c r="AC413" s="6"/>
      <c r="AD413" s="6"/>
      <c r="AE413" s="6"/>
      <c r="AF413" s="6"/>
    </row>
    <row r="414" ht="14.25" customHeight="1">
      <c r="A414" s="6"/>
      <c r="B414" s="6"/>
      <c r="C414" s="6"/>
      <c r="D414" s="6"/>
      <c r="E414" s="136"/>
      <c r="F414" s="136"/>
      <c r="G414" s="136"/>
      <c r="H414" s="136"/>
      <c r="I414" s="136"/>
      <c r="J414" s="136"/>
      <c r="K414" s="136"/>
      <c r="L414" s="137"/>
      <c r="M414" s="136"/>
      <c r="N414" s="136"/>
      <c r="O414" s="136"/>
      <c r="P414" s="7"/>
      <c r="Q414" s="6"/>
      <c r="R414" s="6"/>
      <c r="S414" s="6"/>
      <c r="T414" s="6"/>
      <c r="U414" s="6"/>
      <c r="V414" s="7"/>
      <c r="W414" s="7"/>
      <c r="X414" s="136"/>
      <c r="Y414" s="7"/>
      <c r="Z414" s="7"/>
      <c r="AA414" s="7"/>
      <c r="AB414" s="6"/>
      <c r="AC414" s="6"/>
      <c r="AD414" s="6"/>
      <c r="AE414" s="6"/>
      <c r="AF414" s="6"/>
    </row>
    <row r="415" ht="14.25" customHeight="1">
      <c r="A415" s="6"/>
      <c r="B415" s="6"/>
      <c r="C415" s="6"/>
      <c r="D415" s="6"/>
      <c r="E415" s="136"/>
      <c r="F415" s="136"/>
      <c r="G415" s="136"/>
      <c r="H415" s="136"/>
      <c r="I415" s="136"/>
      <c r="J415" s="136"/>
      <c r="K415" s="136"/>
      <c r="L415" s="137"/>
      <c r="M415" s="136"/>
      <c r="N415" s="136"/>
      <c r="O415" s="136"/>
      <c r="P415" s="7"/>
      <c r="Q415" s="6"/>
      <c r="R415" s="6"/>
      <c r="S415" s="6"/>
      <c r="T415" s="6"/>
      <c r="U415" s="6"/>
      <c r="V415" s="7"/>
      <c r="W415" s="7"/>
      <c r="X415" s="136"/>
      <c r="Y415" s="7"/>
      <c r="Z415" s="7"/>
      <c r="AA415" s="7"/>
      <c r="AB415" s="6"/>
      <c r="AC415" s="6"/>
      <c r="AD415" s="6"/>
      <c r="AE415" s="6"/>
      <c r="AF415" s="6"/>
    </row>
    <row r="416" ht="14.25" customHeight="1">
      <c r="A416" s="6"/>
      <c r="B416" s="6"/>
      <c r="C416" s="6"/>
      <c r="D416" s="6"/>
      <c r="E416" s="136"/>
      <c r="F416" s="136"/>
      <c r="G416" s="136"/>
      <c r="H416" s="136"/>
      <c r="I416" s="136"/>
      <c r="J416" s="136"/>
      <c r="K416" s="136"/>
      <c r="L416" s="137"/>
      <c r="M416" s="136"/>
      <c r="N416" s="136"/>
      <c r="O416" s="136"/>
      <c r="P416" s="7"/>
      <c r="Q416" s="6"/>
      <c r="R416" s="6"/>
      <c r="S416" s="6"/>
      <c r="T416" s="6"/>
      <c r="U416" s="6"/>
      <c r="V416" s="7"/>
      <c r="W416" s="7"/>
      <c r="X416" s="136"/>
      <c r="Y416" s="7"/>
      <c r="Z416" s="7"/>
      <c r="AA416" s="7"/>
      <c r="AB416" s="6"/>
      <c r="AC416" s="6"/>
      <c r="AD416" s="6"/>
      <c r="AE416" s="6"/>
      <c r="AF416" s="6"/>
    </row>
    <row r="417" ht="14.25" customHeight="1">
      <c r="A417" s="6"/>
      <c r="B417" s="6"/>
      <c r="C417" s="6"/>
      <c r="D417" s="6"/>
      <c r="E417" s="136"/>
      <c r="F417" s="136"/>
      <c r="G417" s="136"/>
      <c r="H417" s="136"/>
      <c r="I417" s="136"/>
      <c r="J417" s="136"/>
      <c r="K417" s="136"/>
      <c r="L417" s="137"/>
      <c r="M417" s="136"/>
      <c r="N417" s="136"/>
      <c r="O417" s="136"/>
      <c r="P417" s="7"/>
      <c r="Q417" s="6"/>
      <c r="R417" s="6"/>
      <c r="S417" s="6"/>
      <c r="T417" s="6"/>
      <c r="U417" s="6"/>
      <c r="V417" s="7"/>
      <c r="W417" s="7"/>
      <c r="X417" s="136"/>
      <c r="Y417" s="7"/>
      <c r="Z417" s="7"/>
      <c r="AA417" s="7"/>
      <c r="AB417" s="6"/>
      <c r="AC417" s="6"/>
      <c r="AD417" s="6"/>
      <c r="AE417" s="6"/>
      <c r="AF417" s="6"/>
    </row>
    <row r="418" ht="14.25" customHeight="1">
      <c r="A418" s="6"/>
      <c r="B418" s="6"/>
      <c r="C418" s="6"/>
      <c r="D418" s="6"/>
      <c r="E418" s="136"/>
      <c r="F418" s="136"/>
      <c r="G418" s="136"/>
      <c r="H418" s="136"/>
      <c r="I418" s="136"/>
      <c r="J418" s="136"/>
      <c r="K418" s="136"/>
      <c r="L418" s="137"/>
      <c r="M418" s="136"/>
      <c r="N418" s="136"/>
      <c r="O418" s="136"/>
      <c r="P418" s="7"/>
      <c r="Q418" s="6"/>
      <c r="R418" s="6"/>
      <c r="S418" s="6"/>
      <c r="T418" s="6"/>
      <c r="U418" s="6"/>
      <c r="V418" s="7"/>
      <c r="W418" s="7"/>
      <c r="X418" s="136"/>
      <c r="Y418" s="7"/>
      <c r="Z418" s="7"/>
      <c r="AA418" s="7"/>
      <c r="AB418" s="6"/>
      <c r="AC418" s="6"/>
      <c r="AD418" s="6"/>
      <c r="AE418" s="6"/>
      <c r="AF418" s="6"/>
    </row>
    <row r="419" ht="14.25" customHeight="1">
      <c r="A419" s="6"/>
      <c r="B419" s="6"/>
      <c r="C419" s="6"/>
      <c r="D419" s="6"/>
      <c r="E419" s="136"/>
      <c r="F419" s="136"/>
      <c r="G419" s="136"/>
      <c r="H419" s="136"/>
      <c r="I419" s="136"/>
      <c r="J419" s="136"/>
      <c r="K419" s="136"/>
      <c r="L419" s="137"/>
      <c r="M419" s="136"/>
      <c r="N419" s="136"/>
      <c r="O419" s="136"/>
      <c r="P419" s="7"/>
      <c r="Q419" s="6"/>
      <c r="R419" s="6"/>
      <c r="S419" s="6"/>
      <c r="T419" s="6"/>
      <c r="U419" s="6"/>
      <c r="V419" s="7"/>
      <c r="W419" s="7"/>
      <c r="X419" s="136"/>
      <c r="Y419" s="7"/>
      <c r="Z419" s="7"/>
      <c r="AA419" s="7"/>
      <c r="AB419" s="6"/>
      <c r="AC419" s="6"/>
      <c r="AD419" s="6"/>
      <c r="AE419" s="6"/>
      <c r="AF419" s="6"/>
    </row>
    <row r="420" ht="14.25" customHeight="1">
      <c r="A420" s="6"/>
      <c r="B420" s="6"/>
      <c r="C420" s="6"/>
      <c r="D420" s="6"/>
      <c r="E420" s="136"/>
      <c r="F420" s="136"/>
      <c r="G420" s="136"/>
      <c r="H420" s="136"/>
      <c r="I420" s="136"/>
      <c r="J420" s="136"/>
      <c r="K420" s="136"/>
      <c r="L420" s="137"/>
      <c r="M420" s="136"/>
      <c r="N420" s="136"/>
      <c r="O420" s="136"/>
      <c r="P420" s="7"/>
      <c r="Q420" s="6"/>
      <c r="R420" s="6"/>
      <c r="S420" s="6"/>
      <c r="T420" s="6"/>
      <c r="U420" s="6"/>
      <c r="V420" s="7"/>
      <c r="W420" s="7"/>
      <c r="X420" s="136"/>
      <c r="Y420" s="7"/>
      <c r="Z420" s="7"/>
      <c r="AA420" s="7"/>
      <c r="AB420" s="6"/>
      <c r="AC420" s="6"/>
      <c r="AD420" s="6"/>
      <c r="AE420" s="6"/>
      <c r="AF420" s="6"/>
    </row>
    <row r="421" ht="14.25" customHeight="1">
      <c r="A421" s="6"/>
      <c r="B421" s="6"/>
      <c r="C421" s="6"/>
      <c r="D421" s="6"/>
      <c r="E421" s="136"/>
      <c r="F421" s="136"/>
      <c r="G421" s="136"/>
      <c r="H421" s="136"/>
      <c r="I421" s="136"/>
      <c r="J421" s="136"/>
      <c r="K421" s="136"/>
      <c r="L421" s="137"/>
      <c r="M421" s="136"/>
      <c r="N421" s="136"/>
      <c r="O421" s="136"/>
      <c r="P421" s="7"/>
      <c r="Q421" s="6"/>
      <c r="R421" s="6"/>
      <c r="S421" s="6"/>
      <c r="T421" s="6"/>
      <c r="U421" s="6"/>
      <c r="V421" s="7"/>
      <c r="W421" s="7"/>
      <c r="X421" s="136"/>
      <c r="Y421" s="7"/>
      <c r="Z421" s="7"/>
      <c r="AA421" s="7"/>
      <c r="AB421" s="6"/>
      <c r="AC421" s="6"/>
      <c r="AD421" s="6"/>
      <c r="AE421" s="6"/>
      <c r="AF421" s="6"/>
    </row>
    <row r="422" ht="14.25" customHeight="1">
      <c r="A422" s="6"/>
      <c r="B422" s="6"/>
      <c r="C422" s="6"/>
      <c r="D422" s="6"/>
      <c r="E422" s="136"/>
      <c r="F422" s="136"/>
      <c r="G422" s="136"/>
      <c r="H422" s="136"/>
      <c r="I422" s="136"/>
      <c r="J422" s="136"/>
      <c r="K422" s="136"/>
      <c r="L422" s="137"/>
      <c r="M422" s="136"/>
      <c r="N422" s="136"/>
      <c r="O422" s="136"/>
      <c r="P422" s="7"/>
      <c r="Q422" s="6"/>
      <c r="R422" s="6"/>
      <c r="S422" s="6"/>
      <c r="T422" s="6"/>
      <c r="U422" s="6"/>
      <c r="V422" s="7"/>
      <c r="W422" s="7"/>
      <c r="X422" s="136"/>
      <c r="Y422" s="7"/>
      <c r="Z422" s="7"/>
      <c r="AA422" s="7"/>
      <c r="AB422" s="6"/>
      <c r="AC422" s="6"/>
      <c r="AD422" s="6"/>
      <c r="AE422" s="6"/>
      <c r="AF422" s="6"/>
    </row>
    <row r="423" ht="14.25" customHeight="1">
      <c r="A423" s="6"/>
      <c r="B423" s="6"/>
      <c r="C423" s="6"/>
      <c r="D423" s="6"/>
      <c r="E423" s="136"/>
      <c r="F423" s="136"/>
      <c r="G423" s="136"/>
      <c r="H423" s="136"/>
      <c r="I423" s="136"/>
      <c r="J423" s="136"/>
      <c r="K423" s="136"/>
      <c r="L423" s="137"/>
      <c r="M423" s="136"/>
      <c r="N423" s="136"/>
      <c r="O423" s="136"/>
      <c r="P423" s="7"/>
      <c r="Q423" s="6"/>
      <c r="R423" s="6"/>
      <c r="S423" s="6"/>
      <c r="T423" s="6"/>
      <c r="U423" s="6"/>
      <c r="V423" s="7"/>
      <c r="W423" s="7"/>
      <c r="X423" s="136"/>
      <c r="Y423" s="7"/>
      <c r="Z423" s="7"/>
      <c r="AA423" s="7"/>
      <c r="AB423" s="6"/>
      <c r="AC423" s="6"/>
      <c r="AD423" s="6"/>
      <c r="AE423" s="6"/>
      <c r="AF423" s="6"/>
    </row>
    <row r="424" ht="14.25" customHeight="1">
      <c r="A424" s="6"/>
      <c r="B424" s="6"/>
      <c r="C424" s="6"/>
      <c r="D424" s="6"/>
      <c r="E424" s="136"/>
      <c r="F424" s="136"/>
      <c r="G424" s="136"/>
      <c r="H424" s="136"/>
      <c r="I424" s="136"/>
      <c r="J424" s="136"/>
      <c r="K424" s="136"/>
      <c r="L424" s="137"/>
      <c r="M424" s="136"/>
      <c r="N424" s="136"/>
      <c r="O424" s="136"/>
      <c r="P424" s="7"/>
      <c r="Q424" s="6"/>
      <c r="R424" s="6"/>
      <c r="S424" s="6"/>
      <c r="T424" s="6"/>
      <c r="U424" s="6"/>
      <c r="V424" s="7"/>
      <c r="W424" s="7"/>
      <c r="X424" s="136"/>
      <c r="Y424" s="7"/>
      <c r="Z424" s="7"/>
      <c r="AA424" s="7"/>
      <c r="AB424" s="6"/>
      <c r="AC424" s="6"/>
      <c r="AD424" s="6"/>
      <c r="AE424" s="6"/>
      <c r="AF424" s="6"/>
    </row>
    <row r="425" ht="14.25" customHeight="1">
      <c r="A425" s="6"/>
      <c r="B425" s="6"/>
      <c r="C425" s="6"/>
      <c r="D425" s="6"/>
      <c r="E425" s="136"/>
      <c r="F425" s="136"/>
      <c r="G425" s="136"/>
      <c r="H425" s="136"/>
      <c r="I425" s="136"/>
      <c r="J425" s="136"/>
      <c r="K425" s="136"/>
      <c r="L425" s="137"/>
      <c r="M425" s="136"/>
      <c r="N425" s="136"/>
      <c r="O425" s="136"/>
      <c r="P425" s="7"/>
      <c r="Q425" s="6"/>
      <c r="R425" s="6"/>
      <c r="S425" s="6"/>
      <c r="T425" s="6"/>
      <c r="U425" s="6"/>
      <c r="V425" s="7"/>
      <c r="W425" s="7"/>
      <c r="X425" s="136"/>
      <c r="Y425" s="7"/>
      <c r="Z425" s="7"/>
      <c r="AA425" s="7"/>
      <c r="AB425" s="6"/>
      <c r="AC425" s="6"/>
      <c r="AD425" s="6"/>
      <c r="AE425" s="6"/>
      <c r="AF425" s="6"/>
    </row>
    <row r="426" ht="14.25" customHeight="1">
      <c r="A426" s="6"/>
      <c r="B426" s="6"/>
      <c r="C426" s="6"/>
      <c r="D426" s="6"/>
      <c r="E426" s="136"/>
      <c r="F426" s="136"/>
      <c r="G426" s="136"/>
      <c r="H426" s="136"/>
      <c r="I426" s="136"/>
      <c r="J426" s="136"/>
      <c r="K426" s="136"/>
      <c r="L426" s="137"/>
      <c r="M426" s="136"/>
      <c r="N426" s="136"/>
      <c r="O426" s="136"/>
      <c r="P426" s="7"/>
      <c r="Q426" s="6"/>
      <c r="R426" s="6"/>
      <c r="S426" s="6"/>
      <c r="T426" s="6"/>
      <c r="U426" s="6"/>
      <c r="V426" s="7"/>
      <c r="W426" s="7"/>
      <c r="X426" s="136"/>
      <c r="Y426" s="7"/>
      <c r="Z426" s="7"/>
      <c r="AA426" s="7"/>
      <c r="AB426" s="6"/>
      <c r="AC426" s="6"/>
      <c r="AD426" s="6"/>
      <c r="AE426" s="6"/>
      <c r="AF426" s="6"/>
    </row>
    <row r="427" ht="14.25" customHeight="1">
      <c r="A427" s="6"/>
      <c r="B427" s="6"/>
      <c r="C427" s="6"/>
      <c r="D427" s="6"/>
      <c r="E427" s="136"/>
      <c r="F427" s="136"/>
      <c r="G427" s="136"/>
      <c r="H427" s="136"/>
      <c r="I427" s="136"/>
      <c r="J427" s="136"/>
      <c r="K427" s="136"/>
      <c r="L427" s="137"/>
      <c r="M427" s="136"/>
      <c r="N427" s="136"/>
      <c r="O427" s="136"/>
      <c r="P427" s="7"/>
      <c r="Q427" s="6"/>
      <c r="R427" s="6"/>
      <c r="S427" s="6"/>
      <c r="T427" s="6"/>
      <c r="U427" s="6"/>
      <c r="V427" s="7"/>
      <c r="W427" s="7"/>
      <c r="X427" s="136"/>
      <c r="Y427" s="7"/>
      <c r="Z427" s="7"/>
      <c r="AA427" s="7"/>
      <c r="AB427" s="6"/>
      <c r="AC427" s="6"/>
      <c r="AD427" s="6"/>
      <c r="AE427" s="6"/>
      <c r="AF427" s="6"/>
    </row>
    <row r="428" ht="14.25" customHeight="1">
      <c r="A428" s="6"/>
      <c r="B428" s="6"/>
      <c r="C428" s="6"/>
      <c r="D428" s="6"/>
      <c r="E428" s="136"/>
      <c r="F428" s="136"/>
      <c r="G428" s="136"/>
      <c r="H428" s="136"/>
      <c r="I428" s="136"/>
      <c r="J428" s="136"/>
      <c r="K428" s="136"/>
      <c r="L428" s="137"/>
      <c r="M428" s="136"/>
      <c r="N428" s="136"/>
      <c r="O428" s="136"/>
      <c r="P428" s="7"/>
      <c r="Q428" s="6"/>
      <c r="R428" s="6"/>
      <c r="S428" s="6"/>
      <c r="T428" s="6"/>
      <c r="U428" s="6"/>
      <c r="V428" s="7"/>
      <c r="W428" s="7"/>
      <c r="X428" s="136"/>
      <c r="Y428" s="7"/>
      <c r="Z428" s="7"/>
      <c r="AA428" s="7"/>
      <c r="AB428" s="6"/>
      <c r="AC428" s="6"/>
      <c r="AD428" s="6"/>
      <c r="AE428" s="6"/>
      <c r="AF428" s="6"/>
    </row>
    <row r="429" ht="14.25" customHeight="1">
      <c r="A429" s="6"/>
      <c r="B429" s="6"/>
      <c r="C429" s="6"/>
      <c r="D429" s="6"/>
      <c r="E429" s="136"/>
      <c r="F429" s="136"/>
      <c r="G429" s="136"/>
      <c r="H429" s="136"/>
      <c r="I429" s="136"/>
      <c r="J429" s="136"/>
      <c r="K429" s="136"/>
      <c r="L429" s="137"/>
      <c r="M429" s="136"/>
      <c r="N429" s="136"/>
      <c r="O429" s="136"/>
      <c r="P429" s="7"/>
      <c r="Q429" s="6"/>
      <c r="R429" s="6"/>
      <c r="S429" s="6"/>
      <c r="T429" s="6"/>
      <c r="U429" s="6"/>
      <c r="V429" s="7"/>
      <c r="W429" s="7"/>
      <c r="X429" s="136"/>
      <c r="Y429" s="7"/>
      <c r="Z429" s="7"/>
      <c r="AA429" s="7"/>
      <c r="AB429" s="6"/>
      <c r="AC429" s="6"/>
      <c r="AD429" s="6"/>
      <c r="AE429" s="6"/>
      <c r="AF429" s="6"/>
    </row>
    <row r="430" ht="14.25" customHeight="1">
      <c r="A430" s="6"/>
      <c r="B430" s="6"/>
      <c r="C430" s="6"/>
      <c r="D430" s="6"/>
      <c r="E430" s="136"/>
      <c r="F430" s="136"/>
      <c r="G430" s="136"/>
      <c r="H430" s="136"/>
      <c r="I430" s="136"/>
      <c r="J430" s="136"/>
      <c r="K430" s="136"/>
      <c r="L430" s="137"/>
      <c r="M430" s="136"/>
      <c r="N430" s="136"/>
      <c r="O430" s="136"/>
      <c r="P430" s="7"/>
      <c r="Q430" s="6"/>
      <c r="R430" s="6"/>
      <c r="S430" s="6"/>
      <c r="T430" s="6"/>
      <c r="U430" s="6"/>
      <c r="V430" s="7"/>
      <c r="W430" s="7"/>
      <c r="X430" s="136"/>
      <c r="Y430" s="7"/>
      <c r="Z430" s="7"/>
      <c r="AA430" s="7"/>
      <c r="AB430" s="6"/>
      <c r="AC430" s="6"/>
      <c r="AD430" s="6"/>
      <c r="AE430" s="6"/>
      <c r="AF430" s="6"/>
    </row>
    <row r="431" ht="14.25" customHeight="1">
      <c r="A431" s="6"/>
      <c r="B431" s="6"/>
      <c r="C431" s="6"/>
      <c r="D431" s="6"/>
      <c r="E431" s="136"/>
      <c r="F431" s="136"/>
      <c r="G431" s="136"/>
      <c r="H431" s="136"/>
      <c r="I431" s="136"/>
      <c r="J431" s="136"/>
      <c r="K431" s="136"/>
      <c r="L431" s="137"/>
      <c r="M431" s="136"/>
      <c r="N431" s="136"/>
      <c r="O431" s="136"/>
      <c r="P431" s="7"/>
      <c r="Q431" s="6"/>
      <c r="R431" s="6"/>
      <c r="S431" s="6"/>
      <c r="T431" s="6"/>
      <c r="U431" s="6"/>
      <c r="V431" s="7"/>
      <c r="W431" s="7"/>
      <c r="X431" s="136"/>
      <c r="Y431" s="7"/>
      <c r="Z431" s="7"/>
      <c r="AA431" s="7"/>
      <c r="AB431" s="6"/>
      <c r="AC431" s="6"/>
      <c r="AD431" s="6"/>
      <c r="AE431" s="6"/>
      <c r="AF431" s="6"/>
    </row>
    <row r="432" ht="14.25" customHeight="1">
      <c r="A432" s="6"/>
      <c r="B432" s="6"/>
      <c r="C432" s="6"/>
      <c r="D432" s="6"/>
      <c r="E432" s="136"/>
      <c r="F432" s="136"/>
      <c r="G432" s="136"/>
      <c r="H432" s="136"/>
      <c r="I432" s="136"/>
      <c r="J432" s="136"/>
      <c r="K432" s="136"/>
      <c r="L432" s="137"/>
      <c r="M432" s="136"/>
      <c r="N432" s="136"/>
      <c r="O432" s="136"/>
      <c r="P432" s="7"/>
      <c r="Q432" s="6"/>
      <c r="R432" s="6"/>
      <c r="S432" s="6"/>
      <c r="T432" s="6"/>
      <c r="U432" s="6"/>
      <c r="V432" s="7"/>
      <c r="W432" s="7"/>
      <c r="X432" s="136"/>
      <c r="Y432" s="7"/>
      <c r="Z432" s="7"/>
      <c r="AA432" s="7"/>
      <c r="AB432" s="6"/>
      <c r="AC432" s="6"/>
      <c r="AD432" s="6"/>
      <c r="AE432" s="6"/>
      <c r="AF432" s="6"/>
    </row>
    <row r="433" ht="14.25" customHeight="1">
      <c r="A433" s="6"/>
      <c r="B433" s="6"/>
      <c r="C433" s="6"/>
      <c r="D433" s="6"/>
      <c r="E433" s="136"/>
      <c r="F433" s="136"/>
      <c r="G433" s="136"/>
      <c r="H433" s="136"/>
      <c r="I433" s="136"/>
      <c r="J433" s="136"/>
      <c r="K433" s="136"/>
      <c r="L433" s="137"/>
      <c r="M433" s="136"/>
      <c r="N433" s="136"/>
      <c r="O433" s="136"/>
      <c r="P433" s="7"/>
      <c r="Q433" s="6"/>
      <c r="R433" s="6"/>
      <c r="S433" s="6"/>
      <c r="T433" s="6"/>
      <c r="U433" s="6"/>
      <c r="V433" s="7"/>
      <c r="W433" s="7"/>
      <c r="X433" s="136"/>
      <c r="Y433" s="7"/>
      <c r="Z433" s="7"/>
      <c r="AA433" s="7"/>
      <c r="AB433" s="6"/>
      <c r="AC433" s="6"/>
      <c r="AD433" s="6"/>
      <c r="AE433" s="6"/>
      <c r="AF433" s="6"/>
    </row>
    <row r="434" ht="14.25" customHeight="1">
      <c r="A434" s="6"/>
      <c r="B434" s="6"/>
      <c r="C434" s="6"/>
      <c r="D434" s="6"/>
      <c r="E434" s="136"/>
      <c r="F434" s="136"/>
      <c r="G434" s="136"/>
      <c r="H434" s="136"/>
      <c r="I434" s="136"/>
      <c r="J434" s="136"/>
      <c r="K434" s="136"/>
      <c r="L434" s="137"/>
      <c r="M434" s="136"/>
      <c r="N434" s="136"/>
      <c r="O434" s="136"/>
      <c r="P434" s="7"/>
      <c r="Q434" s="6"/>
      <c r="R434" s="6"/>
      <c r="S434" s="6"/>
      <c r="T434" s="6"/>
      <c r="U434" s="6"/>
      <c r="V434" s="7"/>
      <c r="W434" s="7"/>
      <c r="X434" s="136"/>
      <c r="Y434" s="7"/>
      <c r="Z434" s="7"/>
      <c r="AA434" s="7"/>
      <c r="AB434" s="6"/>
      <c r="AC434" s="6"/>
      <c r="AD434" s="6"/>
      <c r="AE434" s="6"/>
      <c r="AF434" s="6"/>
    </row>
    <row r="435" ht="14.25" customHeight="1">
      <c r="A435" s="6"/>
      <c r="B435" s="6"/>
      <c r="C435" s="6"/>
      <c r="D435" s="6"/>
      <c r="E435" s="136"/>
      <c r="F435" s="136"/>
      <c r="G435" s="136"/>
      <c r="H435" s="136"/>
      <c r="I435" s="136"/>
      <c r="J435" s="136"/>
      <c r="K435" s="136"/>
      <c r="L435" s="137"/>
      <c r="M435" s="136"/>
      <c r="N435" s="136"/>
      <c r="O435" s="136"/>
      <c r="P435" s="7"/>
      <c r="Q435" s="6"/>
      <c r="R435" s="6"/>
      <c r="S435" s="6"/>
      <c r="T435" s="6"/>
      <c r="U435" s="6"/>
      <c r="V435" s="7"/>
      <c r="W435" s="7"/>
      <c r="X435" s="136"/>
      <c r="Y435" s="7"/>
      <c r="Z435" s="7"/>
      <c r="AA435" s="7"/>
      <c r="AB435" s="6"/>
      <c r="AC435" s="6"/>
      <c r="AD435" s="6"/>
      <c r="AE435" s="6"/>
      <c r="AF435" s="6"/>
    </row>
    <row r="436" ht="14.25" customHeight="1">
      <c r="A436" s="6"/>
      <c r="B436" s="6"/>
      <c r="C436" s="6"/>
      <c r="D436" s="6"/>
      <c r="E436" s="136"/>
      <c r="F436" s="136"/>
      <c r="G436" s="136"/>
      <c r="H436" s="136"/>
      <c r="I436" s="136"/>
      <c r="J436" s="136"/>
      <c r="K436" s="136"/>
      <c r="L436" s="137"/>
      <c r="M436" s="136"/>
      <c r="N436" s="136"/>
      <c r="O436" s="136"/>
      <c r="P436" s="7"/>
      <c r="Q436" s="6"/>
      <c r="R436" s="6"/>
      <c r="S436" s="6"/>
      <c r="T436" s="6"/>
      <c r="U436" s="6"/>
      <c r="V436" s="7"/>
      <c r="W436" s="7"/>
      <c r="X436" s="136"/>
      <c r="Y436" s="7"/>
      <c r="Z436" s="7"/>
      <c r="AA436" s="7"/>
      <c r="AB436" s="6"/>
      <c r="AC436" s="6"/>
      <c r="AD436" s="6"/>
      <c r="AE436" s="6"/>
      <c r="AF436" s="6"/>
    </row>
    <row r="437" ht="14.25" customHeight="1">
      <c r="A437" s="6"/>
      <c r="B437" s="6"/>
      <c r="C437" s="6"/>
      <c r="D437" s="6"/>
      <c r="E437" s="136"/>
      <c r="F437" s="136"/>
      <c r="G437" s="136"/>
      <c r="H437" s="136"/>
      <c r="I437" s="136"/>
      <c r="J437" s="136"/>
      <c r="K437" s="136"/>
      <c r="L437" s="137"/>
      <c r="M437" s="136"/>
      <c r="N437" s="136"/>
      <c r="O437" s="136"/>
      <c r="P437" s="7"/>
      <c r="Q437" s="6"/>
      <c r="R437" s="6"/>
      <c r="S437" s="6"/>
      <c r="T437" s="6"/>
      <c r="U437" s="6"/>
      <c r="V437" s="7"/>
      <c r="W437" s="7"/>
      <c r="X437" s="136"/>
      <c r="Y437" s="7"/>
      <c r="Z437" s="7"/>
      <c r="AA437" s="7"/>
      <c r="AB437" s="6"/>
      <c r="AC437" s="6"/>
      <c r="AD437" s="6"/>
      <c r="AE437" s="6"/>
      <c r="AF437" s="6"/>
    </row>
    <row r="438" ht="14.25" customHeight="1">
      <c r="A438" s="6"/>
      <c r="B438" s="6"/>
      <c r="C438" s="6"/>
      <c r="D438" s="6"/>
      <c r="E438" s="136"/>
      <c r="F438" s="136"/>
      <c r="G438" s="136"/>
      <c r="H438" s="136"/>
      <c r="I438" s="136"/>
      <c r="J438" s="136"/>
      <c r="K438" s="136"/>
      <c r="L438" s="137"/>
      <c r="M438" s="136"/>
      <c r="N438" s="136"/>
      <c r="O438" s="136"/>
      <c r="P438" s="7"/>
      <c r="Q438" s="6"/>
      <c r="R438" s="6"/>
      <c r="S438" s="6"/>
      <c r="T438" s="6"/>
      <c r="U438" s="6"/>
      <c r="V438" s="7"/>
      <c r="W438" s="7"/>
      <c r="X438" s="136"/>
      <c r="Y438" s="7"/>
      <c r="Z438" s="7"/>
      <c r="AA438" s="7"/>
      <c r="AB438" s="6"/>
      <c r="AC438" s="6"/>
      <c r="AD438" s="6"/>
      <c r="AE438" s="6"/>
      <c r="AF438" s="6"/>
    </row>
    <row r="439" ht="14.25" customHeight="1">
      <c r="A439" s="6"/>
      <c r="B439" s="6"/>
      <c r="C439" s="6"/>
      <c r="D439" s="6"/>
      <c r="E439" s="136"/>
      <c r="F439" s="136"/>
      <c r="G439" s="136"/>
      <c r="H439" s="136"/>
      <c r="I439" s="136"/>
      <c r="J439" s="136"/>
      <c r="K439" s="136"/>
      <c r="L439" s="137"/>
      <c r="M439" s="136"/>
      <c r="N439" s="136"/>
      <c r="O439" s="136"/>
      <c r="P439" s="7"/>
      <c r="Q439" s="6"/>
      <c r="R439" s="6"/>
      <c r="S439" s="6"/>
      <c r="T439" s="6"/>
      <c r="U439" s="6"/>
      <c r="V439" s="7"/>
      <c r="W439" s="7"/>
      <c r="X439" s="136"/>
      <c r="Y439" s="7"/>
      <c r="Z439" s="7"/>
      <c r="AA439" s="7"/>
      <c r="AB439" s="6"/>
      <c r="AC439" s="6"/>
      <c r="AD439" s="6"/>
      <c r="AE439" s="6"/>
      <c r="AF439" s="6"/>
    </row>
    <row r="440" ht="14.25" customHeight="1">
      <c r="A440" s="6"/>
      <c r="B440" s="6"/>
      <c r="C440" s="6"/>
      <c r="D440" s="6"/>
      <c r="E440" s="136"/>
      <c r="F440" s="136"/>
      <c r="G440" s="136"/>
      <c r="H440" s="136"/>
      <c r="I440" s="136"/>
      <c r="J440" s="136"/>
      <c r="K440" s="136"/>
      <c r="L440" s="137"/>
      <c r="M440" s="136"/>
      <c r="N440" s="136"/>
      <c r="O440" s="136"/>
      <c r="P440" s="7"/>
      <c r="Q440" s="6"/>
      <c r="R440" s="6"/>
      <c r="S440" s="6"/>
      <c r="T440" s="6"/>
      <c r="U440" s="6"/>
      <c r="V440" s="7"/>
      <c r="W440" s="7"/>
      <c r="X440" s="136"/>
      <c r="Y440" s="7"/>
      <c r="Z440" s="7"/>
      <c r="AA440" s="7"/>
      <c r="AB440" s="6"/>
      <c r="AC440" s="6"/>
      <c r="AD440" s="6"/>
      <c r="AE440" s="6"/>
      <c r="AF440" s="6"/>
    </row>
    <row r="441" ht="14.25" customHeight="1">
      <c r="A441" s="6"/>
      <c r="B441" s="6"/>
      <c r="C441" s="6"/>
      <c r="D441" s="6"/>
      <c r="E441" s="136"/>
      <c r="F441" s="136"/>
      <c r="G441" s="136"/>
      <c r="H441" s="136"/>
      <c r="I441" s="136"/>
      <c r="J441" s="136"/>
      <c r="K441" s="136"/>
      <c r="L441" s="137"/>
      <c r="M441" s="136"/>
      <c r="N441" s="136"/>
      <c r="O441" s="136"/>
      <c r="P441" s="7"/>
      <c r="Q441" s="6"/>
      <c r="R441" s="6"/>
      <c r="S441" s="6"/>
      <c r="T441" s="6"/>
      <c r="U441" s="6"/>
      <c r="V441" s="7"/>
      <c r="W441" s="7"/>
      <c r="X441" s="136"/>
      <c r="Y441" s="7"/>
      <c r="Z441" s="7"/>
      <c r="AA441" s="7"/>
      <c r="AB441" s="6"/>
      <c r="AC441" s="6"/>
      <c r="AD441" s="6"/>
      <c r="AE441" s="6"/>
      <c r="AF441" s="6"/>
    </row>
    <row r="442" ht="14.25" customHeight="1">
      <c r="A442" s="6"/>
      <c r="B442" s="6"/>
      <c r="C442" s="6"/>
      <c r="D442" s="6"/>
      <c r="E442" s="136"/>
      <c r="F442" s="136"/>
      <c r="G442" s="136"/>
      <c r="H442" s="136"/>
      <c r="I442" s="136"/>
      <c r="J442" s="136"/>
      <c r="K442" s="136"/>
      <c r="L442" s="137"/>
      <c r="M442" s="136"/>
      <c r="N442" s="136"/>
      <c r="O442" s="136"/>
      <c r="P442" s="7"/>
      <c r="Q442" s="6"/>
      <c r="R442" s="6"/>
      <c r="S442" s="6"/>
      <c r="T442" s="6"/>
      <c r="U442" s="6"/>
      <c r="V442" s="7"/>
      <c r="W442" s="7"/>
      <c r="X442" s="136"/>
      <c r="Y442" s="7"/>
      <c r="Z442" s="7"/>
      <c r="AA442" s="7"/>
      <c r="AB442" s="6"/>
      <c r="AC442" s="6"/>
      <c r="AD442" s="6"/>
      <c r="AE442" s="6"/>
      <c r="AF442" s="6"/>
    </row>
    <row r="443" ht="14.25" customHeight="1">
      <c r="A443" s="6"/>
      <c r="B443" s="6"/>
      <c r="C443" s="6"/>
      <c r="D443" s="6"/>
      <c r="E443" s="136"/>
      <c r="F443" s="136"/>
      <c r="G443" s="136"/>
      <c r="H443" s="136"/>
      <c r="I443" s="136"/>
      <c r="J443" s="136"/>
      <c r="K443" s="136"/>
      <c r="L443" s="137"/>
      <c r="M443" s="136"/>
      <c r="N443" s="136"/>
      <c r="O443" s="136"/>
      <c r="P443" s="7"/>
      <c r="Q443" s="6"/>
      <c r="R443" s="6"/>
      <c r="S443" s="6"/>
      <c r="T443" s="6"/>
      <c r="U443" s="6"/>
      <c r="V443" s="7"/>
      <c r="W443" s="7"/>
      <c r="X443" s="136"/>
      <c r="Y443" s="7"/>
      <c r="Z443" s="7"/>
      <c r="AA443" s="7"/>
      <c r="AB443" s="6"/>
      <c r="AC443" s="6"/>
      <c r="AD443" s="6"/>
      <c r="AE443" s="6"/>
      <c r="AF443" s="6"/>
    </row>
    <row r="444" ht="14.25" customHeight="1">
      <c r="A444" s="6"/>
      <c r="B444" s="6"/>
      <c r="C444" s="6"/>
      <c r="D444" s="6"/>
      <c r="E444" s="136"/>
      <c r="F444" s="136"/>
      <c r="G444" s="136"/>
      <c r="H444" s="136"/>
      <c r="I444" s="136"/>
      <c r="J444" s="136"/>
      <c r="K444" s="136"/>
      <c r="L444" s="137"/>
      <c r="M444" s="136"/>
      <c r="N444" s="136"/>
      <c r="O444" s="136"/>
      <c r="P444" s="7"/>
      <c r="Q444" s="6"/>
      <c r="R444" s="6"/>
      <c r="S444" s="6"/>
      <c r="T444" s="6"/>
      <c r="U444" s="6"/>
      <c r="V444" s="7"/>
      <c r="W444" s="7"/>
      <c r="X444" s="136"/>
      <c r="Y444" s="7"/>
      <c r="Z444" s="7"/>
      <c r="AA444" s="7"/>
      <c r="AB444" s="6"/>
      <c r="AC444" s="6"/>
      <c r="AD444" s="6"/>
      <c r="AE444" s="6"/>
      <c r="AF444" s="6"/>
    </row>
    <row r="445" ht="14.25" customHeight="1">
      <c r="A445" s="6"/>
      <c r="B445" s="6"/>
      <c r="C445" s="6"/>
      <c r="D445" s="6"/>
      <c r="E445" s="136"/>
      <c r="F445" s="136"/>
      <c r="G445" s="136"/>
      <c r="H445" s="136"/>
      <c r="I445" s="136"/>
      <c r="J445" s="136"/>
      <c r="K445" s="136"/>
      <c r="L445" s="137"/>
      <c r="M445" s="136"/>
      <c r="N445" s="136"/>
      <c r="O445" s="136"/>
      <c r="P445" s="7"/>
      <c r="Q445" s="6"/>
      <c r="R445" s="6"/>
      <c r="S445" s="6"/>
      <c r="T445" s="6"/>
      <c r="U445" s="6"/>
      <c r="V445" s="7"/>
      <c r="W445" s="7"/>
      <c r="X445" s="136"/>
      <c r="Y445" s="7"/>
      <c r="Z445" s="7"/>
      <c r="AA445" s="7"/>
      <c r="AB445" s="6"/>
      <c r="AC445" s="6"/>
      <c r="AD445" s="6"/>
      <c r="AE445" s="6"/>
      <c r="AF445" s="6"/>
    </row>
    <row r="446" ht="14.25" customHeight="1">
      <c r="A446" s="6"/>
      <c r="B446" s="6"/>
      <c r="C446" s="6"/>
      <c r="D446" s="6"/>
      <c r="E446" s="136"/>
      <c r="F446" s="136"/>
      <c r="G446" s="136"/>
      <c r="H446" s="136"/>
      <c r="I446" s="136"/>
      <c r="J446" s="136"/>
      <c r="K446" s="136"/>
      <c r="L446" s="137"/>
      <c r="M446" s="136"/>
      <c r="N446" s="136"/>
      <c r="O446" s="136"/>
      <c r="P446" s="7"/>
      <c r="Q446" s="6"/>
      <c r="R446" s="6"/>
      <c r="S446" s="6"/>
      <c r="T446" s="6"/>
      <c r="U446" s="6"/>
      <c r="V446" s="7"/>
      <c r="W446" s="7"/>
      <c r="X446" s="136"/>
      <c r="Y446" s="7"/>
      <c r="Z446" s="7"/>
      <c r="AA446" s="7"/>
      <c r="AB446" s="6"/>
      <c r="AC446" s="6"/>
      <c r="AD446" s="6"/>
      <c r="AE446" s="6"/>
      <c r="AF446" s="6"/>
    </row>
    <row r="447" ht="14.25" customHeight="1">
      <c r="A447" s="6"/>
      <c r="B447" s="6"/>
      <c r="C447" s="6"/>
      <c r="D447" s="6"/>
      <c r="E447" s="136"/>
      <c r="F447" s="136"/>
      <c r="G447" s="136"/>
      <c r="H447" s="136"/>
      <c r="I447" s="136"/>
      <c r="J447" s="136"/>
      <c r="K447" s="136"/>
      <c r="L447" s="137"/>
      <c r="M447" s="136"/>
      <c r="N447" s="136"/>
      <c r="O447" s="136"/>
      <c r="P447" s="7"/>
      <c r="Q447" s="6"/>
      <c r="R447" s="6"/>
      <c r="S447" s="6"/>
      <c r="T447" s="6"/>
      <c r="U447" s="6"/>
      <c r="V447" s="7"/>
      <c r="W447" s="7"/>
      <c r="X447" s="136"/>
      <c r="Y447" s="7"/>
      <c r="Z447" s="7"/>
      <c r="AA447" s="7"/>
      <c r="AB447" s="6"/>
      <c r="AC447" s="6"/>
      <c r="AD447" s="6"/>
      <c r="AE447" s="6"/>
      <c r="AF447" s="6"/>
    </row>
    <row r="448" ht="14.25" customHeight="1">
      <c r="A448" s="6"/>
      <c r="B448" s="6"/>
      <c r="C448" s="6"/>
      <c r="D448" s="6"/>
      <c r="E448" s="136"/>
      <c r="F448" s="136"/>
      <c r="G448" s="136"/>
      <c r="H448" s="136"/>
      <c r="I448" s="136"/>
      <c r="J448" s="136"/>
      <c r="K448" s="136"/>
      <c r="L448" s="137"/>
      <c r="M448" s="136"/>
      <c r="N448" s="136"/>
      <c r="O448" s="136"/>
      <c r="P448" s="7"/>
      <c r="Q448" s="6"/>
      <c r="R448" s="6"/>
      <c r="S448" s="6"/>
      <c r="T448" s="6"/>
      <c r="U448" s="6"/>
      <c r="V448" s="7"/>
      <c r="W448" s="7"/>
      <c r="X448" s="136"/>
      <c r="Y448" s="7"/>
      <c r="Z448" s="7"/>
      <c r="AA448" s="7"/>
      <c r="AB448" s="6"/>
      <c r="AC448" s="6"/>
      <c r="AD448" s="6"/>
      <c r="AE448" s="6"/>
      <c r="AF448" s="6"/>
    </row>
    <row r="449" ht="14.25" customHeight="1">
      <c r="A449" s="6"/>
      <c r="B449" s="6"/>
      <c r="C449" s="6"/>
      <c r="D449" s="6"/>
      <c r="E449" s="136"/>
      <c r="F449" s="136"/>
      <c r="G449" s="136"/>
      <c r="H449" s="136"/>
      <c r="I449" s="136"/>
      <c r="J449" s="136"/>
      <c r="K449" s="136"/>
      <c r="L449" s="137"/>
      <c r="M449" s="136"/>
      <c r="N449" s="136"/>
      <c r="O449" s="136"/>
      <c r="P449" s="7"/>
      <c r="Q449" s="6"/>
      <c r="R449" s="6"/>
      <c r="S449" s="6"/>
      <c r="T449" s="6"/>
      <c r="U449" s="6"/>
      <c r="V449" s="7"/>
      <c r="W449" s="7"/>
      <c r="X449" s="136"/>
      <c r="Y449" s="7"/>
      <c r="Z449" s="7"/>
      <c r="AA449" s="7"/>
      <c r="AB449" s="6"/>
      <c r="AC449" s="6"/>
      <c r="AD449" s="6"/>
      <c r="AE449" s="6"/>
      <c r="AF449" s="6"/>
    </row>
    <row r="450" ht="14.25" customHeight="1">
      <c r="A450" s="6"/>
      <c r="B450" s="6"/>
      <c r="C450" s="6"/>
      <c r="D450" s="6"/>
      <c r="E450" s="136"/>
      <c r="F450" s="136"/>
      <c r="G450" s="136"/>
      <c r="H450" s="136"/>
      <c r="I450" s="136"/>
      <c r="J450" s="136"/>
      <c r="K450" s="136"/>
      <c r="L450" s="137"/>
      <c r="M450" s="136"/>
      <c r="N450" s="136"/>
      <c r="O450" s="136"/>
      <c r="P450" s="7"/>
      <c r="Q450" s="6"/>
      <c r="R450" s="6"/>
      <c r="S450" s="6"/>
      <c r="T450" s="6"/>
      <c r="U450" s="6"/>
      <c r="V450" s="7"/>
      <c r="W450" s="7"/>
      <c r="X450" s="136"/>
      <c r="Y450" s="7"/>
      <c r="Z450" s="7"/>
      <c r="AA450" s="7"/>
      <c r="AB450" s="6"/>
      <c r="AC450" s="6"/>
      <c r="AD450" s="6"/>
      <c r="AE450" s="6"/>
      <c r="AF450" s="6"/>
    </row>
    <row r="451" ht="14.25" customHeight="1">
      <c r="A451" s="6"/>
      <c r="B451" s="6"/>
      <c r="C451" s="6"/>
      <c r="D451" s="6"/>
      <c r="E451" s="136"/>
      <c r="F451" s="136"/>
      <c r="G451" s="136"/>
      <c r="H451" s="136"/>
      <c r="I451" s="136"/>
      <c r="J451" s="136"/>
      <c r="K451" s="136"/>
      <c r="L451" s="137"/>
      <c r="M451" s="136"/>
      <c r="N451" s="136"/>
      <c r="O451" s="136"/>
      <c r="P451" s="7"/>
      <c r="Q451" s="6"/>
      <c r="R451" s="6"/>
      <c r="S451" s="6"/>
      <c r="T451" s="6"/>
      <c r="U451" s="6"/>
      <c r="V451" s="7"/>
      <c r="W451" s="7"/>
      <c r="X451" s="136"/>
      <c r="Y451" s="7"/>
      <c r="Z451" s="7"/>
      <c r="AA451" s="7"/>
      <c r="AB451" s="6"/>
      <c r="AC451" s="6"/>
      <c r="AD451" s="6"/>
      <c r="AE451" s="6"/>
      <c r="AF451" s="6"/>
    </row>
    <row r="452" ht="14.25" customHeight="1">
      <c r="A452" s="6"/>
      <c r="B452" s="6"/>
      <c r="C452" s="6"/>
      <c r="D452" s="6"/>
      <c r="E452" s="136"/>
      <c r="F452" s="136"/>
      <c r="G452" s="136"/>
      <c r="H452" s="136"/>
      <c r="I452" s="136"/>
      <c r="J452" s="136"/>
      <c r="K452" s="136"/>
      <c r="L452" s="137"/>
      <c r="M452" s="136"/>
      <c r="N452" s="136"/>
      <c r="O452" s="136"/>
      <c r="P452" s="7"/>
      <c r="Q452" s="6"/>
      <c r="R452" s="6"/>
      <c r="S452" s="6"/>
      <c r="T452" s="6"/>
      <c r="U452" s="6"/>
      <c r="V452" s="7"/>
      <c r="W452" s="7"/>
      <c r="X452" s="136"/>
      <c r="Y452" s="7"/>
      <c r="Z452" s="7"/>
      <c r="AA452" s="7"/>
      <c r="AB452" s="6"/>
      <c r="AC452" s="6"/>
      <c r="AD452" s="6"/>
      <c r="AE452" s="6"/>
      <c r="AF452" s="6"/>
    </row>
    <row r="453" ht="14.25" customHeight="1">
      <c r="A453" s="6"/>
      <c r="B453" s="6"/>
      <c r="C453" s="6"/>
      <c r="D453" s="6"/>
      <c r="E453" s="136"/>
      <c r="F453" s="136"/>
      <c r="G453" s="136"/>
      <c r="H453" s="136"/>
      <c r="I453" s="136"/>
      <c r="J453" s="136"/>
      <c r="K453" s="136"/>
      <c r="L453" s="137"/>
      <c r="M453" s="136"/>
      <c r="N453" s="136"/>
      <c r="O453" s="136"/>
      <c r="P453" s="7"/>
      <c r="Q453" s="6"/>
      <c r="R453" s="6"/>
      <c r="S453" s="6"/>
      <c r="T453" s="6"/>
      <c r="U453" s="6"/>
      <c r="V453" s="7"/>
      <c r="W453" s="7"/>
      <c r="X453" s="136"/>
      <c r="Y453" s="7"/>
      <c r="Z453" s="7"/>
      <c r="AA453" s="7"/>
      <c r="AB453" s="6"/>
      <c r="AC453" s="6"/>
      <c r="AD453" s="6"/>
      <c r="AE453" s="6"/>
      <c r="AF453" s="6"/>
    </row>
    <row r="454" ht="14.25" customHeight="1">
      <c r="A454" s="6"/>
      <c r="B454" s="6"/>
      <c r="C454" s="6"/>
      <c r="D454" s="6"/>
      <c r="E454" s="136"/>
      <c r="F454" s="136"/>
      <c r="G454" s="136"/>
      <c r="H454" s="136"/>
      <c r="I454" s="136"/>
      <c r="J454" s="136"/>
      <c r="K454" s="136"/>
      <c r="L454" s="137"/>
      <c r="M454" s="136"/>
      <c r="N454" s="136"/>
      <c r="O454" s="136"/>
      <c r="P454" s="7"/>
      <c r="Q454" s="6"/>
      <c r="R454" s="6"/>
      <c r="S454" s="6"/>
      <c r="T454" s="6"/>
      <c r="U454" s="6"/>
      <c r="V454" s="7"/>
      <c r="W454" s="7"/>
      <c r="X454" s="136"/>
      <c r="Y454" s="7"/>
      <c r="Z454" s="7"/>
      <c r="AA454" s="7"/>
      <c r="AB454" s="6"/>
      <c r="AC454" s="6"/>
      <c r="AD454" s="6"/>
      <c r="AE454" s="6"/>
      <c r="AF454" s="6"/>
    </row>
    <row r="455" ht="14.25" customHeight="1">
      <c r="A455" s="6"/>
      <c r="B455" s="6"/>
      <c r="C455" s="6"/>
      <c r="D455" s="6"/>
      <c r="E455" s="136"/>
      <c r="F455" s="136"/>
      <c r="G455" s="136"/>
      <c r="H455" s="136"/>
      <c r="I455" s="136"/>
      <c r="J455" s="136"/>
      <c r="K455" s="136"/>
      <c r="L455" s="137"/>
      <c r="M455" s="136"/>
      <c r="N455" s="136"/>
      <c r="O455" s="136"/>
      <c r="P455" s="7"/>
      <c r="Q455" s="6"/>
      <c r="R455" s="6"/>
      <c r="S455" s="6"/>
      <c r="T455" s="6"/>
      <c r="U455" s="6"/>
      <c r="V455" s="7"/>
      <c r="W455" s="7"/>
      <c r="X455" s="136"/>
      <c r="Y455" s="7"/>
      <c r="Z455" s="7"/>
      <c r="AA455" s="7"/>
      <c r="AB455" s="6"/>
      <c r="AC455" s="6"/>
      <c r="AD455" s="6"/>
      <c r="AE455" s="6"/>
      <c r="AF455" s="6"/>
    </row>
    <row r="456" ht="14.25" customHeight="1">
      <c r="A456" s="6"/>
      <c r="B456" s="6"/>
      <c r="C456" s="6"/>
      <c r="D456" s="6"/>
      <c r="E456" s="136"/>
      <c r="F456" s="136"/>
      <c r="G456" s="136"/>
      <c r="H456" s="136"/>
      <c r="I456" s="136"/>
      <c r="J456" s="136"/>
      <c r="K456" s="136"/>
      <c r="L456" s="137"/>
      <c r="M456" s="136"/>
      <c r="N456" s="136"/>
      <c r="O456" s="136"/>
      <c r="P456" s="7"/>
      <c r="Q456" s="6"/>
      <c r="R456" s="6"/>
      <c r="S456" s="6"/>
      <c r="T456" s="6"/>
      <c r="U456" s="6"/>
      <c r="V456" s="7"/>
      <c r="W456" s="7"/>
      <c r="X456" s="136"/>
      <c r="Y456" s="7"/>
      <c r="Z456" s="7"/>
      <c r="AA456" s="7"/>
      <c r="AB456" s="6"/>
      <c r="AC456" s="6"/>
      <c r="AD456" s="6"/>
      <c r="AE456" s="6"/>
      <c r="AF456" s="6"/>
    </row>
    <row r="457" ht="14.25" customHeight="1">
      <c r="A457" s="6"/>
      <c r="B457" s="6"/>
      <c r="C457" s="6"/>
      <c r="D457" s="6"/>
      <c r="E457" s="136"/>
      <c r="F457" s="136"/>
      <c r="G457" s="136"/>
      <c r="H457" s="136"/>
      <c r="I457" s="136"/>
      <c r="J457" s="136"/>
      <c r="K457" s="136"/>
      <c r="L457" s="137"/>
      <c r="M457" s="136"/>
      <c r="N457" s="136"/>
      <c r="O457" s="136"/>
      <c r="P457" s="7"/>
      <c r="Q457" s="6"/>
      <c r="R457" s="6"/>
      <c r="S457" s="6"/>
      <c r="T457" s="6"/>
      <c r="U457" s="6"/>
      <c r="V457" s="7"/>
      <c r="W457" s="7"/>
      <c r="X457" s="136"/>
      <c r="Y457" s="7"/>
      <c r="Z457" s="7"/>
      <c r="AA457" s="7"/>
      <c r="AB457" s="6"/>
      <c r="AC457" s="6"/>
      <c r="AD457" s="6"/>
      <c r="AE457" s="6"/>
      <c r="AF457" s="6"/>
    </row>
    <row r="458" ht="14.25" customHeight="1">
      <c r="A458" s="6"/>
      <c r="B458" s="6"/>
      <c r="C458" s="6"/>
      <c r="D458" s="6"/>
      <c r="E458" s="136"/>
      <c r="F458" s="136"/>
      <c r="G458" s="136"/>
      <c r="H458" s="136"/>
      <c r="I458" s="136"/>
      <c r="J458" s="136"/>
      <c r="K458" s="136"/>
      <c r="L458" s="137"/>
      <c r="M458" s="136"/>
      <c r="N458" s="136"/>
      <c r="O458" s="136"/>
      <c r="P458" s="7"/>
      <c r="Q458" s="6"/>
      <c r="R458" s="6"/>
      <c r="S458" s="6"/>
      <c r="T458" s="6"/>
      <c r="U458" s="6"/>
      <c r="V458" s="7"/>
      <c r="W458" s="7"/>
      <c r="X458" s="136"/>
      <c r="Y458" s="7"/>
      <c r="Z458" s="7"/>
      <c r="AA458" s="7"/>
      <c r="AB458" s="6"/>
      <c r="AC458" s="6"/>
      <c r="AD458" s="6"/>
      <c r="AE458" s="6"/>
      <c r="AF458" s="6"/>
    </row>
    <row r="459" ht="14.25" customHeight="1">
      <c r="A459" s="6"/>
      <c r="B459" s="6"/>
      <c r="C459" s="6"/>
      <c r="D459" s="6"/>
      <c r="E459" s="136"/>
      <c r="F459" s="136"/>
      <c r="G459" s="136"/>
      <c r="H459" s="136"/>
      <c r="I459" s="136"/>
      <c r="J459" s="136"/>
      <c r="K459" s="136"/>
      <c r="L459" s="137"/>
      <c r="M459" s="136"/>
      <c r="N459" s="136"/>
      <c r="O459" s="136"/>
      <c r="P459" s="7"/>
      <c r="Q459" s="6"/>
      <c r="R459" s="6"/>
      <c r="S459" s="6"/>
      <c r="T459" s="6"/>
      <c r="U459" s="6"/>
      <c r="V459" s="7"/>
      <c r="W459" s="7"/>
      <c r="X459" s="136"/>
      <c r="Y459" s="7"/>
      <c r="Z459" s="7"/>
      <c r="AA459" s="7"/>
      <c r="AB459" s="6"/>
      <c r="AC459" s="6"/>
      <c r="AD459" s="6"/>
      <c r="AE459" s="6"/>
      <c r="AF459" s="6"/>
    </row>
    <row r="460" ht="14.25" customHeight="1">
      <c r="A460" s="6"/>
      <c r="B460" s="6"/>
      <c r="C460" s="6"/>
      <c r="D460" s="6"/>
      <c r="E460" s="136"/>
      <c r="F460" s="136"/>
      <c r="G460" s="136"/>
      <c r="H460" s="136"/>
      <c r="I460" s="136"/>
      <c r="J460" s="136"/>
      <c r="K460" s="136"/>
      <c r="L460" s="137"/>
      <c r="M460" s="136"/>
      <c r="N460" s="136"/>
      <c r="O460" s="136"/>
      <c r="P460" s="7"/>
      <c r="Q460" s="6"/>
      <c r="R460" s="6"/>
      <c r="S460" s="6"/>
      <c r="T460" s="6"/>
      <c r="U460" s="6"/>
      <c r="V460" s="7"/>
      <c r="W460" s="7"/>
      <c r="X460" s="136"/>
      <c r="Y460" s="7"/>
      <c r="Z460" s="7"/>
      <c r="AA460" s="7"/>
      <c r="AB460" s="6"/>
      <c r="AC460" s="6"/>
      <c r="AD460" s="6"/>
      <c r="AE460" s="6"/>
      <c r="AF460" s="6"/>
    </row>
    <row r="461" ht="14.25" customHeight="1">
      <c r="A461" s="6"/>
      <c r="B461" s="6"/>
      <c r="C461" s="6"/>
      <c r="D461" s="6"/>
      <c r="E461" s="136"/>
      <c r="F461" s="136"/>
      <c r="G461" s="136"/>
      <c r="H461" s="136"/>
      <c r="I461" s="136"/>
      <c r="J461" s="136"/>
      <c r="K461" s="136"/>
      <c r="L461" s="137"/>
      <c r="M461" s="136"/>
      <c r="N461" s="136"/>
      <c r="O461" s="136"/>
      <c r="P461" s="7"/>
      <c r="Q461" s="6"/>
      <c r="R461" s="6"/>
      <c r="S461" s="6"/>
      <c r="T461" s="6"/>
      <c r="U461" s="6"/>
      <c r="V461" s="7"/>
      <c r="W461" s="7"/>
      <c r="X461" s="136"/>
      <c r="Y461" s="7"/>
      <c r="Z461" s="7"/>
      <c r="AA461" s="7"/>
      <c r="AB461" s="6"/>
      <c r="AC461" s="6"/>
      <c r="AD461" s="6"/>
      <c r="AE461" s="6"/>
      <c r="AF461" s="6"/>
    </row>
    <row r="462" ht="14.25" customHeight="1">
      <c r="A462" s="6"/>
      <c r="B462" s="6"/>
      <c r="C462" s="6"/>
      <c r="D462" s="6"/>
      <c r="E462" s="136"/>
      <c r="F462" s="136"/>
      <c r="G462" s="136"/>
      <c r="H462" s="136"/>
      <c r="I462" s="136"/>
      <c r="J462" s="136"/>
      <c r="K462" s="136"/>
      <c r="L462" s="137"/>
      <c r="M462" s="136"/>
      <c r="N462" s="136"/>
      <c r="O462" s="136"/>
      <c r="P462" s="7"/>
      <c r="Q462" s="6"/>
      <c r="R462" s="6"/>
      <c r="S462" s="6"/>
      <c r="T462" s="6"/>
      <c r="U462" s="6"/>
      <c r="V462" s="7"/>
      <c r="W462" s="7"/>
      <c r="X462" s="136"/>
      <c r="Y462" s="7"/>
      <c r="Z462" s="7"/>
      <c r="AA462" s="7"/>
      <c r="AB462" s="6"/>
      <c r="AC462" s="6"/>
      <c r="AD462" s="6"/>
      <c r="AE462" s="6"/>
      <c r="AF462" s="6"/>
    </row>
    <row r="463" ht="14.25" customHeight="1">
      <c r="A463" s="6"/>
      <c r="B463" s="6"/>
      <c r="C463" s="6"/>
      <c r="D463" s="6"/>
      <c r="E463" s="136"/>
      <c r="F463" s="136"/>
      <c r="G463" s="136"/>
      <c r="H463" s="136"/>
      <c r="I463" s="136"/>
      <c r="J463" s="136"/>
      <c r="K463" s="136"/>
      <c r="L463" s="137"/>
      <c r="M463" s="136"/>
      <c r="N463" s="136"/>
      <c r="O463" s="136"/>
      <c r="P463" s="7"/>
      <c r="Q463" s="6"/>
      <c r="R463" s="6"/>
      <c r="S463" s="6"/>
      <c r="T463" s="6"/>
      <c r="U463" s="6"/>
      <c r="V463" s="7"/>
      <c r="W463" s="7"/>
      <c r="X463" s="136"/>
      <c r="Y463" s="7"/>
      <c r="Z463" s="7"/>
      <c r="AA463" s="7"/>
      <c r="AB463" s="6"/>
      <c r="AC463" s="6"/>
      <c r="AD463" s="6"/>
      <c r="AE463" s="6"/>
      <c r="AF463" s="6"/>
    </row>
    <row r="464" ht="14.25" customHeight="1">
      <c r="A464" s="6"/>
      <c r="B464" s="6"/>
      <c r="C464" s="6"/>
      <c r="D464" s="6"/>
      <c r="E464" s="136"/>
      <c r="F464" s="136"/>
      <c r="G464" s="136"/>
      <c r="H464" s="136"/>
      <c r="I464" s="136"/>
      <c r="J464" s="136"/>
      <c r="K464" s="136"/>
      <c r="L464" s="137"/>
      <c r="M464" s="136"/>
      <c r="N464" s="136"/>
      <c r="O464" s="136"/>
      <c r="P464" s="7"/>
      <c r="Q464" s="6"/>
      <c r="R464" s="6"/>
      <c r="S464" s="6"/>
      <c r="T464" s="6"/>
      <c r="U464" s="6"/>
      <c r="V464" s="7"/>
      <c r="W464" s="7"/>
      <c r="X464" s="136"/>
      <c r="Y464" s="7"/>
      <c r="Z464" s="7"/>
      <c r="AA464" s="7"/>
      <c r="AB464" s="6"/>
      <c r="AC464" s="6"/>
      <c r="AD464" s="6"/>
      <c r="AE464" s="6"/>
      <c r="AF464" s="6"/>
    </row>
    <row r="465" ht="14.25" customHeight="1">
      <c r="A465" s="6"/>
      <c r="B465" s="6"/>
      <c r="C465" s="6"/>
      <c r="D465" s="6"/>
      <c r="E465" s="136"/>
      <c r="F465" s="136"/>
      <c r="G465" s="136"/>
      <c r="H465" s="136"/>
      <c r="I465" s="136"/>
      <c r="J465" s="136"/>
      <c r="K465" s="136"/>
      <c r="L465" s="137"/>
      <c r="M465" s="136"/>
      <c r="N465" s="136"/>
      <c r="O465" s="136"/>
      <c r="P465" s="7"/>
      <c r="Q465" s="6"/>
      <c r="R465" s="6"/>
      <c r="S465" s="6"/>
      <c r="T465" s="6"/>
      <c r="U465" s="6"/>
      <c r="V465" s="7"/>
      <c r="W465" s="7"/>
      <c r="X465" s="136"/>
      <c r="Y465" s="7"/>
      <c r="Z465" s="7"/>
      <c r="AA465" s="7"/>
      <c r="AB465" s="6"/>
      <c r="AC465" s="6"/>
      <c r="AD465" s="6"/>
      <c r="AE465" s="6"/>
      <c r="AF465" s="6"/>
    </row>
    <row r="466" ht="14.25" customHeight="1">
      <c r="A466" s="6"/>
      <c r="B466" s="6"/>
      <c r="C466" s="6"/>
      <c r="D466" s="6"/>
      <c r="E466" s="136"/>
      <c r="F466" s="136"/>
      <c r="G466" s="136"/>
      <c r="H466" s="136"/>
      <c r="I466" s="136"/>
      <c r="J466" s="136"/>
      <c r="K466" s="136"/>
      <c r="L466" s="137"/>
      <c r="M466" s="136"/>
      <c r="N466" s="136"/>
      <c r="O466" s="136"/>
      <c r="P466" s="7"/>
      <c r="Q466" s="6"/>
      <c r="R466" s="6"/>
      <c r="S466" s="6"/>
      <c r="T466" s="6"/>
      <c r="U466" s="6"/>
      <c r="V466" s="7"/>
      <c r="W466" s="7"/>
      <c r="X466" s="136"/>
      <c r="Y466" s="7"/>
      <c r="Z466" s="7"/>
      <c r="AA466" s="7"/>
      <c r="AB466" s="6"/>
      <c r="AC466" s="6"/>
      <c r="AD466" s="6"/>
      <c r="AE466" s="6"/>
      <c r="AF466" s="6"/>
    </row>
    <row r="467" ht="14.25" customHeight="1">
      <c r="A467" s="6"/>
      <c r="B467" s="6"/>
      <c r="C467" s="6"/>
      <c r="D467" s="6"/>
      <c r="E467" s="136"/>
      <c r="F467" s="136"/>
      <c r="G467" s="136"/>
      <c r="H467" s="136"/>
      <c r="I467" s="136"/>
      <c r="J467" s="136"/>
      <c r="K467" s="136"/>
      <c r="L467" s="137"/>
      <c r="M467" s="136"/>
      <c r="N467" s="136"/>
      <c r="O467" s="136"/>
      <c r="P467" s="7"/>
      <c r="Q467" s="6"/>
      <c r="R467" s="6"/>
      <c r="S467" s="6"/>
      <c r="T467" s="6"/>
      <c r="U467" s="6"/>
      <c r="V467" s="7"/>
      <c r="W467" s="7"/>
      <c r="X467" s="136"/>
      <c r="Y467" s="7"/>
      <c r="Z467" s="7"/>
      <c r="AA467" s="7"/>
      <c r="AB467" s="6"/>
      <c r="AC467" s="6"/>
      <c r="AD467" s="6"/>
      <c r="AE467" s="6"/>
      <c r="AF467" s="6"/>
    </row>
    <row r="468" ht="14.25" customHeight="1">
      <c r="A468" s="6"/>
      <c r="B468" s="6"/>
      <c r="C468" s="6"/>
      <c r="D468" s="6"/>
      <c r="E468" s="136"/>
      <c r="F468" s="136"/>
      <c r="G468" s="136"/>
      <c r="H468" s="136"/>
      <c r="I468" s="136"/>
      <c r="J468" s="136"/>
      <c r="K468" s="136"/>
      <c r="L468" s="137"/>
      <c r="M468" s="136"/>
      <c r="N468" s="136"/>
      <c r="O468" s="136"/>
      <c r="P468" s="7"/>
      <c r="Q468" s="6"/>
      <c r="R468" s="6"/>
      <c r="S468" s="6"/>
      <c r="T468" s="6"/>
      <c r="U468" s="6"/>
      <c r="V468" s="7"/>
      <c r="W468" s="7"/>
      <c r="X468" s="136"/>
      <c r="Y468" s="7"/>
      <c r="Z468" s="7"/>
      <c r="AA468" s="7"/>
      <c r="AB468" s="6"/>
      <c r="AC468" s="6"/>
      <c r="AD468" s="6"/>
      <c r="AE468" s="6"/>
      <c r="AF468" s="6"/>
    </row>
    <row r="469" ht="14.25" customHeight="1">
      <c r="A469" s="6"/>
      <c r="B469" s="6"/>
      <c r="C469" s="6"/>
      <c r="D469" s="6"/>
      <c r="E469" s="136"/>
      <c r="F469" s="136"/>
      <c r="G469" s="136"/>
      <c r="H469" s="136"/>
      <c r="I469" s="136"/>
      <c r="J469" s="136"/>
      <c r="K469" s="136"/>
      <c r="L469" s="137"/>
      <c r="M469" s="136"/>
      <c r="N469" s="136"/>
      <c r="O469" s="136"/>
      <c r="P469" s="7"/>
      <c r="Q469" s="6"/>
      <c r="R469" s="6"/>
      <c r="S469" s="6"/>
      <c r="T469" s="6"/>
      <c r="U469" s="6"/>
      <c r="V469" s="7"/>
      <c r="W469" s="7"/>
      <c r="X469" s="136"/>
      <c r="Y469" s="7"/>
      <c r="Z469" s="7"/>
      <c r="AA469" s="7"/>
      <c r="AB469" s="6"/>
      <c r="AC469" s="6"/>
      <c r="AD469" s="6"/>
      <c r="AE469" s="6"/>
      <c r="AF469" s="6"/>
    </row>
    <row r="470" ht="14.25" customHeight="1">
      <c r="A470" s="6"/>
      <c r="B470" s="6"/>
      <c r="C470" s="6"/>
      <c r="D470" s="6"/>
      <c r="E470" s="136"/>
      <c r="F470" s="136"/>
      <c r="G470" s="136"/>
      <c r="H470" s="136"/>
      <c r="I470" s="136"/>
      <c r="J470" s="136"/>
      <c r="K470" s="136"/>
      <c r="L470" s="137"/>
      <c r="M470" s="136"/>
      <c r="N470" s="136"/>
      <c r="O470" s="136"/>
      <c r="P470" s="7"/>
      <c r="Q470" s="6"/>
      <c r="R470" s="6"/>
      <c r="S470" s="6"/>
      <c r="T470" s="6"/>
      <c r="U470" s="6"/>
      <c r="V470" s="7"/>
      <c r="W470" s="7"/>
      <c r="X470" s="136"/>
      <c r="Y470" s="7"/>
      <c r="Z470" s="7"/>
      <c r="AA470" s="7"/>
      <c r="AB470" s="6"/>
      <c r="AC470" s="6"/>
      <c r="AD470" s="6"/>
      <c r="AE470" s="6"/>
      <c r="AF470" s="6"/>
    </row>
    <row r="471" ht="14.25" customHeight="1">
      <c r="A471" s="6"/>
      <c r="B471" s="6"/>
      <c r="C471" s="6"/>
      <c r="D471" s="6"/>
      <c r="E471" s="136"/>
      <c r="F471" s="136"/>
      <c r="G471" s="136"/>
      <c r="H471" s="136"/>
      <c r="I471" s="136"/>
      <c r="J471" s="136"/>
      <c r="K471" s="136"/>
      <c r="L471" s="137"/>
      <c r="M471" s="136"/>
      <c r="N471" s="136"/>
      <c r="O471" s="136"/>
      <c r="P471" s="7"/>
      <c r="Q471" s="6"/>
      <c r="R471" s="6"/>
      <c r="S471" s="6"/>
      <c r="T471" s="6"/>
      <c r="U471" s="6"/>
      <c r="V471" s="7"/>
      <c r="W471" s="7"/>
      <c r="X471" s="136"/>
      <c r="Y471" s="7"/>
      <c r="Z471" s="7"/>
      <c r="AA471" s="7"/>
      <c r="AB471" s="6"/>
      <c r="AC471" s="6"/>
      <c r="AD471" s="6"/>
      <c r="AE471" s="6"/>
      <c r="AF471" s="6"/>
    </row>
    <row r="472" ht="14.25" customHeight="1">
      <c r="A472" s="6"/>
      <c r="B472" s="6"/>
      <c r="C472" s="6"/>
      <c r="D472" s="6"/>
      <c r="E472" s="136"/>
      <c r="F472" s="136"/>
      <c r="G472" s="136"/>
      <c r="H472" s="136"/>
      <c r="I472" s="136"/>
      <c r="J472" s="136"/>
      <c r="K472" s="136"/>
      <c r="L472" s="137"/>
      <c r="M472" s="136"/>
      <c r="N472" s="136"/>
      <c r="O472" s="136"/>
      <c r="P472" s="7"/>
      <c r="Q472" s="6"/>
      <c r="R472" s="6"/>
      <c r="S472" s="6"/>
      <c r="T472" s="6"/>
      <c r="U472" s="6"/>
      <c r="V472" s="7"/>
      <c r="W472" s="7"/>
      <c r="X472" s="136"/>
      <c r="Y472" s="7"/>
      <c r="Z472" s="7"/>
      <c r="AA472" s="7"/>
      <c r="AB472" s="6"/>
      <c r="AC472" s="6"/>
      <c r="AD472" s="6"/>
      <c r="AE472" s="6"/>
      <c r="AF472" s="6"/>
    </row>
    <row r="473" ht="14.25" customHeight="1">
      <c r="A473" s="6"/>
      <c r="B473" s="6"/>
      <c r="C473" s="6"/>
      <c r="D473" s="6"/>
      <c r="E473" s="136"/>
      <c r="F473" s="136"/>
      <c r="G473" s="136"/>
      <c r="H473" s="136"/>
      <c r="I473" s="136"/>
      <c r="J473" s="136"/>
      <c r="K473" s="136"/>
      <c r="L473" s="137"/>
      <c r="M473" s="136"/>
      <c r="N473" s="136"/>
      <c r="O473" s="136"/>
      <c r="P473" s="7"/>
      <c r="Q473" s="6"/>
      <c r="R473" s="6"/>
      <c r="S473" s="6"/>
      <c r="T473" s="6"/>
      <c r="U473" s="6"/>
      <c r="V473" s="7"/>
      <c r="W473" s="7"/>
      <c r="X473" s="136"/>
      <c r="Y473" s="7"/>
      <c r="Z473" s="7"/>
      <c r="AA473" s="7"/>
      <c r="AB473" s="6"/>
      <c r="AC473" s="6"/>
      <c r="AD473" s="6"/>
      <c r="AE473" s="6"/>
      <c r="AF473" s="6"/>
    </row>
    <row r="474" ht="14.25" customHeight="1">
      <c r="A474" s="6"/>
      <c r="B474" s="6"/>
      <c r="C474" s="6"/>
      <c r="D474" s="6"/>
      <c r="E474" s="136"/>
      <c r="F474" s="136"/>
      <c r="G474" s="136"/>
      <c r="H474" s="136"/>
      <c r="I474" s="136"/>
      <c r="J474" s="136"/>
      <c r="K474" s="136"/>
      <c r="L474" s="137"/>
      <c r="M474" s="136"/>
      <c r="N474" s="136"/>
      <c r="O474" s="136"/>
      <c r="P474" s="7"/>
      <c r="Q474" s="6"/>
      <c r="R474" s="6"/>
      <c r="S474" s="6"/>
      <c r="T474" s="6"/>
      <c r="U474" s="6"/>
      <c r="V474" s="7"/>
      <c r="W474" s="7"/>
      <c r="X474" s="136"/>
      <c r="Y474" s="7"/>
      <c r="Z474" s="7"/>
      <c r="AA474" s="7"/>
      <c r="AB474" s="6"/>
      <c r="AC474" s="6"/>
      <c r="AD474" s="6"/>
      <c r="AE474" s="6"/>
      <c r="AF474" s="6"/>
    </row>
    <row r="475" ht="14.25" customHeight="1">
      <c r="A475" s="6"/>
      <c r="B475" s="6"/>
      <c r="C475" s="6"/>
      <c r="D475" s="6"/>
      <c r="E475" s="136"/>
      <c r="F475" s="136"/>
      <c r="G475" s="136"/>
      <c r="H475" s="136"/>
      <c r="I475" s="136"/>
      <c r="J475" s="136"/>
      <c r="K475" s="136"/>
      <c r="L475" s="137"/>
      <c r="M475" s="136"/>
      <c r="N475" s="136"/>
      <c r="O475" s="136"/>
      <c r="P475" s="7"/>
      <c r="Q475" s="6"/>
      <c r="R475" s="6"/>
      <c r="S475" s="6"/>
      <c r="T475" s="6"/>
      <c r="U475" s="6"/>
      <c r="V475" s="7"/>
      <c r="W475" s="7"/>
      <c r="X475" s="136"/>
      <c r="Y475" s="7"/>
      <c r="Z475" s="7"/>
      <c r="AA475" s="7"/>
      <c r="AB475" s="6"/>
      <c r="AC475" s="6"/>
      <c r="AD475" s="6"/>
      <c r="AE475" s="6"/>
      <c r="AF475" s="6"/>
    </row>
    <row r="476" ht="14.25" customHeight="1">
      <c r="A476" s="6"/>
      <c r="B476" s="6"/>
      <c r="C476" s="6"/>
      <c r="D476" s="6"/>
      <c r="E476" s="136"/>
      <c r="F476" s="136"/>
      <c r="G476" s="136"/>
      <c r="H476" s="136"/>
      <c r="I476" s="136"/>
      <c r="J476" s="136"/>
      <c r="K476" s="136"/>
      <c r="L476" s="137"/>
      <c r="M476" s="136"/>
      <c r="N476" s="136"/>
      <c r="O476" s="136"/>
      <c r="P476" s="7"/>
      <c r="Q476" s="6"/>
      <c r="R476" s="6"/>
      <c r="S476" s="6"/>
      <c r="T476" s="6"/>
      <c r="U476" s="6"/>
      <c r="V476" s="7"/>
      <c r="W476" s="7"/>
      <c r="X476" s="136"/>
      <c r="Y476" s="7"/>
      <c r="Z476" s="7"/>
      <c r="AA476" s="7"/>
      <c r="AB476" s="6"/>
      <c r="AC476" s="6"/>
      <c r="AD476" s="6"/>
      <c r="AE476" s="6"/>
      <c r="AF476" s="6"/>
    </row>
    <row r="477" ht="14.25" customHeight="1">
      <c r="A477" s="6"/>
      <c r="B477" s="6"/>
      <c r="C477" s="6"/>
      <c r="D477" s="6"/>
      <c r="E477" s="136"/>
      <c r="F477" s="136"/>
      <c r="G477" s="136"/>
      <c r="H477" s="136"/>
      <c r="I477" s="136"/>
      <c r="J477" s="136"/>
      <c r="K477" s="136"/>
      <c r="L477" s="137"/>
      <c r="M477" s="136"/>
      <c r="N477" s="136"/>
      <c r="O477" s="136"/>
      <c r="P477" s="7"/>
      <c r="Q477" s="6"/>
      <c r="R477" s="6"/>
      <c r="S477" s="6"/>
      <c r="T477" s="6"/>
      <c r="U477" s="6"/>
      <c r="V477" s="7"/>
      <c r="W477" s="7"/>
      <c r="X477" s="136"/>
      <c r="Y477" s="7"/>
      <c r="Z477" s="7"/>
      <c r="AA477" s="7"/>
      <c r="AB477" s="6"/>
      <c r="AC477" s="6"/>
      <c r="AD477" s="6"/>
      <c r="AE477" s="6"/>
      <c r="AF477" s="6"/>
    </row>
    <row r="478" ht="14.25" customHeight="1">
      <c r="A478" s="6"/>
      <c r="B478" s="6"/>
      <c r="C478" s="6"/>
      <c r="D478" s="6"/>
      <c r="E478" s="136"/>
      <c r="F478" s="136"/>
      <c r="G478" s="136"/>
      <c r="H478" s="136"/>
      <c r="I478" s="136"/>
      <c r="J478" s="136"/>
      <c r="K478" s="136"/>
      <c r="L478" s="137"/>
      <c r="M478" s="136"/>
      <c r="N478" s="136"/>
      <c r="O478" s="136"/>
      <c r="P478" s="7"/>
      <c r="Q478" s="6"/>
      <c r="R478" s="6"/>
      <c r="S478" s="6"/>
      <c r="T478" s="6"/>
      <c r="U478" s="6"/>
      <c r="V478" s="7"/>
      <c r="W478" s="7"/>
      <c r="X478" s="136"/>
      <c r="Y478" s="7"/>
      <c r="Z478" s="7"/>
      <c r="AA478" s="7"/>
      <c r="AB478" s="6"/>
      <c r="AC478" s="6"/>
      <c r="AD478" s="6"/>
      <c r="AE478" s="6"/>
      <c r="AF478" s="6"/>
    </row>
    <row r="479" ht="14.25" customHeight="1">
      <c r="A479" s="6"/>
      <c r="B479" s="6"/>
      <c r="C479" s="6"/>
      <c r="D479" s="6"/>
      <c r="E479" s="136"/>
      <c r="F479" s="136"/>
      <c r="G479" s="136"/>
      <c r="H479" s="136"/>
      <c r="I479" s="136"/>
      <c r="J479" s="136"/>
      <c r="K479" s="136"/>
      <c r="L479" s="137"/>
      <c r="M479" s="136"/>
      <c r="N479" s="136"/>
      <c r="O479" s="136"/>
      <c r="P479" s="7"/>
      <c r="Q479" s="6"/>
      <c r="R479" s="6"/>
      <c r="S479" s="6"/>
      <c r="T479" s="6"/>
      <c r="U479" s="6"/>
      <c r="V479" s="7"/>
      <c r="W479" s="7"/>
      <c r="X479" s="136"/>
      <c r="Y479" s="7"/>
      <c r="Z479" s="7"/>
      <c r="AA479" s="7"/>
      <c r="AB479" s="6"/>
      <c r="AC479" s="6"/>
      <c r="AD479" s="6"/>
      <c r="AE479" s="6"/>
      <c r="AF479" s="6"/>
    </row>
    <row r="480" ht="14.25" customHeight="1">
      <c r="A480" s="6"/>
      <c r="B480" s="6"/>
      <c r="C480" s="6"/>
      <c r="D480" s="6"/>
      <c r="E480" s="136"/>
      <c r="F480" s="136"/>
      <c r="G480" s="136"/>
      <c r="H480" s="136"/>
      <c r="I480" s="136"/>
      <c r="J480" s="136"/>
      <c r="K480" s="136"/>
      <c r="L480" s="137"/>
      <c r="M480" s="136"/>
      <c r="N480" s="136"/>
      <c r="O480" s="136"/>
      <c r="P480" s="7"/>
      <c r="Q480" s="6"/>
      <c r="R480" s="6"/>
      <c r="S480" s="6"/>
      <c r="T480" s="6"/>
      <c r="U480" s="6"/>
      <c r="V480" s="7"/>
      <c r="W480" s="7"/>
      <c r="X480" s="136"/>
      <c r="Y480" s="7"/>
      <c r="Z480" s="7"/>
      <c r="AA480" s="7"/>
      <c r="AB480" s="6"/>
      <c r="AC480" s="6"/>
      <c r="AD480" s="6"/>
      <c r="AE480" s="6"/>
      <c r="AF480" s="6"/>
    </row>
    <row r="481" ht="14.25" customHeight="1">
      <c r="A481" s="6"/>
      <c r="B481" s="6"/>
      <c r="C481" s="6"/>
      <c r="D481" s="6"/>
      <c r="E481" s="136"/>
      <c r="F481" s="136"/>
      <c r="G481" s="136"/>
      <c r="H481" s="136"/>
      <c r="I481" s="136"/>
      <c r="J481" s="136"/>
      <c r="K481" s="136"/>
      <c r="L481" s="137"/>
      <c r="M481" s="136"/>
      <c r="N481" s="136"/>
      <c r="O481" s="136"/>
      <c r="P481" s="7"/>
      <c r="Q481" s="6"/>
      <c r="R481" s="6"/>
      <c r="S481" s="6"/>
      <c r="T481" s="6"/>
      <c r="U481" s="6"/>
      <c r="V481" s="7"/>
      <c r="W481" s="7"/>
      <c r="X481" s="136"/>
      <c r="Y481" s="7"/>
      <c r="Z481" s="7"/>
      <c r="AA481" s="7"/>
      <c r="AB481" s="6"/>
      <c r="AC481" s="6"/>
      <c r="AD481" s="6"/>
      <c r="AE481" s="6"/>
      <c r="AF481" s="6"/>
    </row>
    <row r="482" ht="14.25" customHeight="1">
      <c r="A482" s="6"/>
      <c r="B482" s="6"/>
      <c r="C482" s="6"/>
      <c r="D482" s="6"/>
      <c r="E482" s="136"/>
      <c r="F482" s="136"/>
      <c r="G482" s="136"/>
      <c r="H482" s="136"/>
      <c r="I482" s="136"/>
      <c r="J482" s="136"/>
      <c r="K482" s="136"/>
      <c r="L482" s="137"/>
      <c r="M482" s="136"/>
      <c r="N482" s="136"/>
      <c r="O482" s="136"/>
      <c r="P482" s="7"/>
      <c r="Q482" s="6"/>
      <c r="R482" s="6"/>
      <c r="S482" s="6"/>
      <c r="T482" s="6"/>
      <c r="U482" s="6"/>
      <c r="V482" s="7"/>
      <c r="W482" s="7"/>
      <c r="X482" s="136"/>
      <c r="Y482" s="7"/>
      <c r="Z482" s="7"/>
      <c r="AA482" s="7"/>
      <c r="AB482" s="6"/>
      <c r="AC482" s="6"/>
      <c r="AD482" s="6"/>
      <c r="AE482" s="6"/>
      <c r="AF482" s="6"/>
    </row>
    <row r="483" ht="14.25" customHeight="1">
      <c r="A483" s="6"/>
      <c r="B483" s="6"/>
      <c r="C483" s="6"/>
      <c r="D483" s="6"/>
      <c r="E483" s="136"/>
      <c r="F483" s="136"/>
      <c r="G483" s="136"/>
      <c r="H483" s="136"/>
      <c r="I483" s="136"/>
      <c r="J483" s="136"/>
      <c r="K483" s="136"/>
      <c r="L483" s="137"/>
      <c r="M483" s="136"/>
      <c r="N483" s="136"/>
      <c r="O483" s="136"/>
      <c r="P483" s="7"/>
      <c r="Q483" s="6"/>
      <c r="R483" s="6"/>
      <c r="S483" s="6"/>
      <c r="T483" s="6"/>
      <c r="U483" s="6"/>
      <c r="V483" s="7"/>
      <c r="W483" s="7"/>
      <c r="X483" s="136"/>
      <c r="Y483" s="7"/>
      <c r="Z483" s="7"/>
      <c r="AA483" s="7"/>
      <c r="AB483" s="6"/>
      <c r="AC483" s="6"/>
      <c r="AD483" s="6"/>
      <c r="AE483" s="6"/>
      <c r="AF483" s="6"/>
    </row>
    <row r="484" ht="14.25" customHeight="1">
      <c r="A484" s="6"/>
      <c r="B484" s="6"/>
      <c r="C484" s="6"/>
      <c r="D484" s="6"/>
      <c r="E484" s="136"/>
      <c r="F484" s="136"/>
      <c r="G484" s="136"/>
      <c r="H484" s="136"/>
      <c r="I484" s="136"/>
      <c r="J484" s="136"/>
      <c r="K484" s="136"/>
      <c r="L484" s="137"/>
      <c r="M484" s="136"/>
      <c r="N484" s="136"/>
      <c r="O484" s="136"/>
      <c r="P484" s="7"/>
      <c r="Q484" s="6"/>
      <c r="R484" s="6"/>
      <c r="S484" s="6"/>
      <c r="T484" s="6"/>
      <c r="U484" s="6"/>
      <c r="V484" s="7"/>
      <c r="W484" s="7"/>
      <c r="X484" s="136"/>
      <c r="Y484" s="7"/>
      <c r="Z484" s="7"/>
      <c r="AA484" s="7"/>
      <c r="AB484" s="6"/>
      <c r="AC484" s="6"/>
      <c r="AD484" s="6"/>
      <c r="AE484" s="6"/>
      <c r="AF484" s="6"/>
    </row>
    <row r="485" ht="14.25" customHeight="1">
      <c r="A485" s="6"/>
      <c r="B485" s="6"/>
      <c r="C485" s="6"/>
      <c r="D485" s="6"/>
      <c r="E485" s="136"/>
      <c r="F485" s="136"/>
      <c r="G485" s="136"/>
      <c r="H485" s="136"/>
      <c r="I485" s="136"/>
      <c r="J485" s="136"/>
      <c r="K485" s="136"/>
      <c r="L485" s="137"/>
      <c r="M485" s="136"/>
      <c r="N485" s="136"/>
      <c r="O485" s="136"/>
      <c r="P485" s="7"/>
      <c r="Q485" s="6"/>
      <c r="R485" s="6"/>
      <c r="S485" s="6"/>
      <c r="T485" s="6"/>
      <c r="U485" s="6"/>
      <c r="V485" s="7"/>
      <c r="W485" s="7"/>
      <c r="X485" s="136"/>
      <c r="Y485" s="7"/>
      <c r="Z485" s="7"/>
      <c r="AA485" s="7"/>
      <c r="AB485" s="6"/>
      <c r="AC485" s="6"/>
      <c r="AD485" s="6"/>
      <c r="AE485" s="6"/>
      <c r="AF485" s="6"/>
    </row>
    <row r="486" ht="14.25" customHeight="1">
      <c r="A486" s="6"/>
      <c r="B486" s="6"/>
      <c r="C486" s="6"/>
      <c r="D486" s="6"/>
      <c r="E486" s="136"/>
      <c r="F486" s="136"/>
      <c r="G486" s="136"/>
      <c r="H486" s="136"/>
      <c r="I486" s="136"/>
      <c r="J486" s="136"/>
      <c r="K486" s="136"/>
      <c r="L486" s="137"/>
      <c r="M486" s="136"/>
      <c r="N486" s="136"/>
      <c r="O486" s="136"/>
      <c r="P486" s="7"/>
      <c r="Q486" s="6"/>
      <c r="R486" s="6"/>
      <c r="S486" s="6"/>
      <c r="T486" s="6"/>
      <c r="U486" s="6"/>
      <c r="V486" s="7"/>
      <c r="W486" s="7"/>
      <c r="X486" s="136"/>
      <c r="Y486" s="7"/>
      <c r="Z486" s="7"/>
      <c r="AA486" s="7"/>
      <c r="AB486" s="6"/>
      <c r="AC486" s="6"/>
      <c r="AD486" s="6"/>
      <c r="AE486" s="6"/>
      <c r="AF486" s="6"/>
    </row>
    <row r="487" ht="14.25" customHeight="1">
      <c r="A487" s="6"/>
      <c r="B487" s="6"/>
      <c r="C487" s="6"/>
      <c r="D487" s="6"/>
      <c r="E487" s="136"/>
      <c r="F487" s="136"/>
      <c r="G487" s="136"/>
      <c r="H487" s="136"/>
      <c r="I487" s="136"/>
      <c r="J487" s="136"/>
      <c r="K487" s="136"/>
      <c r="L487" s="137"/>
      <c r="M487" s="136"/>
      <c r="N487" s="136"/>
      <c r="O487" s="136"/>
      <c r="P487" s="7"/>
      <c r="Q487" s="6"/>
      <c r="R487" s="6"/>
      <c r="S487" s="6"/>
      <c r="T487" s="6"/>
      <c r="U487" s="6"/>
      <c r="V487" s="7"/>
      <c r="W487" s="7"/>
      <c r="X487" s="136"/>
      <c r="Y487" s="7"/>
      <c r="Z487" s="7"/>
      <c r="AA487" s="7"/>
      <c r="AB487" s="6"/>
      <c r="AC487" s="6"/>
      <c r="AD487" s="6"/>
      <c r="AE487" s="6"/>
      <c r="AF487" s="6"/>
    </row>
    <row r="488" ht="14.25" customHeight="1">
      <c r="A488" s="6"/>
      <c r="B488" s="6"/>
      <c r="C488" s="6"/>
      <c r="D488" s="6"/>
      <c r="E488" s="136"/>
      <c r="F488" s="136"/>
      <c r="G488" s="136"/>
      <c r="H488" s="136"/>
      <c r="I488" s="136"/>
      <c r="J488" s="136"/>
      <c r="K488" s="136"/>
      <c r="L488" s="137"/>
      <c r="M488" s="136"/>
      <c r="N488" s="136"/>
      <c r="O488" s="136"/>
      <c r="P488" s="7"/>
      <c r="Q488" s="6"/>
      <c r="R488" s="6"/>
      <c r="S488" s="6"/>
      <c r="T488" s="6"/>
      <c r="U488" s="6"/>
      <c r="V488" s="7"/>
      <c r="W488" s="7"/>
      <c r="X488" s="136"/>
      <c r="Y488" s="7"/>
      <c r="Z488" s="7"/>
      <c r="AA488" s="7"/>
      <c r="AB488" s="6"/>
      <c r="AC488" s="6"/>
      <c r="AD488" s="6"/>
      <c r="AE488" s="6"/>
      <c r="AF488" s="6"/>
    </row>
    <row r="489" ht="14.25" customHeight="1">
      <c r="A489" s="6"/>
      <c r="B489" s="6"/>
      <c r="C489" s="6"/>
      <c r="D489" s="6"/>
      <c r="E489" s="136"/>
      <c r="F489" s="136"/>
      <c r="G489" s="136"/>
      <c r="H489" s="136"/>
      <c r="I489" s="136"/>
      <c r="J489" s="136"/>
      <c r="K489" s="136"/>
      <c r="L489" s="137"/>
      <c r="M489" s="136"/>
      <c r="N489" s="136"/>
      <c r="O489" s="136"/>
      <c r="P489" s="7"/>
      <c r="Q489" s="6"/>
      <c r="R489" s="6"/>
      <c r="S489" s="6"/>
      <c r="T489" s="6"/>
      <c r="U489" s="6"/>
      <c r="V489" s="7"/>
      <c r="W489" s="7"/>
      <c r="X489" s="136"/>
      <c r="Y489" s="7"/>
      <c r="Z489" s="7"/>
      <c r="AA489" s="7"/>
      <c r="AB489" s="6"/>
      <c r="AC489" s="6"/>
      <c r="AD489" s="6"/>
      <c r="AE489" s="6"/>
      <c r="AF489" s="6"/>
    </row>
    <row r="490" ht="14.25" customHeight="1">
      <c r="A490" s="6"/>
      <c r="B490" s="6"/>
      <c r="C490" s="6"/>
      <c r="D490" s="6"/>
      <c r="E490" s="136"/>
      <c r="F490" s="136"/>
      <c r="G490" s="136"/>
      <c r="H490" s="136"/>
      <c r="I490" s="136"/>
      <c r="J490" s="136"/>
      <c r="K490" s="136"/>
      <c r="L490" s="137"/>
      <c r="M490" s="136"/>
      <c r="N490" s="136"/>
      <c r="O490" s="136"/>
      <c r="P490" s="7"/>
      <c r="Q490" s="6"/>
      <c r="R490" s="6"/>
      <c r="S490" s="6"/>
      <c r="T490" s="6"/>
      <c r="U490" s="6"/>
      <c r="V490" s="7"/>
      <c r="W490" s="7"/>
      <c r="X490" s="136"/>
      <c r="Y490" s="7"/>
      <c r="Z490" s="7"/>
      <c r="AA490" s="7"/>
      <c r="AB490" s="6"/>
      <c r="AC490" s="6"/>
      <c r="AD490" s="6"/>
      <c r="AE490" s="6"/>
      <c r="AF490" s="6"/>
    </row>
    <row r="491" ht="14.25" customHeight="1">
      <c r="A491" s="6"/>
      <c r="B491" s="6"/>
      <c r="C491" s="6"/>
      <c r="D491" s="6"/>
      <c r="E491" s="136"/>
      <c r="F491" s="136"/>
      <c r="G491" s="136"/>
      <c r="H491" s="136"/>
      <c r="I491" s="136"/>
      <c r="J491" s="136"/>
      <c r="K491" s="136"/>
      <c r="L491" s="137"/>
      <c r="M491" s="136"/>
      <c r="N491" s="136"/>
      <c r="O491" s="136"/>
      <c r="P491" s="7"/>
      <c r="Q491" s="6"/>
      <c r="R491" s="6"/>
      <c r="S491" s="6"/>
      <c r="T491" s="6"/>
      <c r="U491" s="6"/>
      <c r="V491" s="7"/>
      <c r="W491" s="7"/>
      <c r="X491" s="136"/>
      <c r="Y491" s="7"/>
      <c r="Z491" s="7"/>
      <c r="AA491" s="7"/>
      <c r="AB491" s="6"/>
      <c r="AC491" s="6"/>
      <c r="AD491" s="6"/>
      <c r="AE491" s="6"/>
      <c r="AF491" s="6"/>
    </row>
    <row r="492" ht="14.25" customHeight="1">
      <c r="A492" s="6"/>
      <c r="B492" s="6"/>
      <c r="C492" s="6"/>
      <c r="D492" s="6"/>
      <c r="E492" s="136"/>
      <c r="F492" s="136"/>
      <c r="G492" s="136"/>
      <c r="H492" s="136"/>
      <c r="I492" s="136"/>
      <c r="J492" s="136"/>
      <c r="K492" s="136"/>
      <c r="L492" s="137"/>
      <c r="M492" s="136"/>
      <c r="N492" s="136"/>
      <c r="O492" s="136"/>
      <c r="P492" s="7"/>
      <c r="Q492" s="6"/>
      <c r="R492" s="6"/>
      <c r="S492" s="6"/>
      <c r="T492" s="6"/>
      <c r="U492" s="6"/>
      <c r="V492" s="7"/>
      <c r="W492" s="7"/>
      <c r="X492" s="136"/>
      <c r="Y492" s="7"/>
      <c r="Z492" s="7"/>
      <c r="AA492" s="7"/>
      <c r="AB492" s="6"/>
      <c r="AC492" s="6"/>
      <c r="AD492" s="6"/>
      <c r="AE492" s="6"/>
      <c r="AF492" s="6"/>
    </row>
    <row r="493" ht="14.25" customHeight="1">
      <c r="A493" s="6"/>
      <c r="B493" s="6"/>
      <c r="C493" s="6"/>
      <c r="D493" s="6"/>
      <c r="E493" s="136"/>
      <c r="F493" s="136"/>
      <c r="G493" s="136"/>
      <c r="H493" s="136"/>
      <c r="I493" s="136"/>
      <c r="J493" s="136"/>
      <c r="K493" s="136"/>
      <c r="L493" s="137"/>
      <c r="M493" s="136"/>
      <c r="N493" s="136"/>
      <c r="O493" s="136"/>
      <c r="P493" s="7"/>
      <c r="Q493" s="6"/>
      <c r="R493" s="6"/>
      <c r="S493" s="6"/>
      <c r="T493" s="6"/>
      <c r="U493" s="6"/>
      <c r="V493" s="7"/>
      <c r="W493" s="7"/>
      <c r="X493" s="136"/>
      <c r="Y493" s="7"/>
      <c r="Z493" s="7"/>
      <c r="AA493" s="7"/>
      <c r="AB493" s="6"/>
      <c r="AC493" s="6"/>
      <c r="AD493" s="6"/>
      <c r="AE493" s="6"/>
      <c r="AF493" s="6"/>
    </row>
    <row r="494" ht="14.25" customHeight="1">
      <c r="A494" s="6"/>
      <c r="B494" s="6"/>
      <c r="C494" s="6"/>
      <c r="D494" s="6"/>
      <c r="E494" s="136"/>
      <c r="F494" s="136"/>
      <c r="G494" s="136"/>
      <c r="H494" s="136"/>
      <c r="I494" s="136"/>
      <c r="J494" s="136"/>
      <c r="K494" s="136"/>
      <c r="L494" s="137"/>
      <c r="M494" s="136"/>
      <c r="N494" s="136"/>
      <c r="O494" s="136"/>
      <c r="P494" s="7"/>
      <c r="Q494" s="6"/>
      <c r="R494" s="6"/>
      <c r="S494" s="6"/>
      <c r="T494" s="6"/>
      <c r="U494" s="6"/>
      <c r="V494" s="7"/>
      <c r="W494" s="7"/>
      <c r="X494" s="136"/>
      <c r="Y494" s="7"/>
      <c r="Z494" s="7"/>
      <c r="AA494" s="7"/>
      <c r="AB494" s="6"/>
      <c r="AC494" s="6"/>
      <c r="AD494" s="6"/>
      <c r="AE494" s="6"/>
      <c r="AF494" s="6"/>
    </row>
    <row r="495" ht="14.25" customHeight="1">
      <c r="A495" s="6"/>
      <c r="B495" s="6"/>
      <c r="C495" s="6"/>
      <c r="D495" s="6"/>
      <c r="E495" s="136"/>
      <c r="F495" s="136"/>
      <c r="G495" s="136"/>
      <c r="H495" s="136"/>
      <c r="I495" s="136"/>
      <c r="J495" s="136"/>
      <c r="K495" s="136"/>
      <c r="L495" s="137"/>
      <c r="M495" s="136"/>
      <c r="N495" s="136"/>
      <c r="O495" s="136"/>
      <c r="P495" s="7"/>
      <c r="Q495" s="6"/>
      <c r="R495" s="6"/>
      <c r="S495" s="6"/>
      <c r="T495" s="6"/>
      <c r="U495" s="6"/>
      <c r="V495" s="7"/>
      <c r="W495" s="7"/>
      <c r="X495" s="136"/>
      <c r="Y495" s="7"/>
      <c r="Z495" s="7"/>
      <c r="AA495" s="7"/>
      <c r="AB495" s="6"/>
      <c r="AC495" s="6"/>
      <c r="AD495" s="6"/>
      <c r="AE495" s="6"/>
      <c r="AF495" s="6"/>
    </row>
    <row r="496" ht="14.25" customHeight="1">
      <c r="A496" s="6"/>
      <c r="B496" s="6"/>
      <c r="C496" s="6"/>
      <c r="D496" s="6"/>
      <c r="E496" s="136"/>
      <c r="F496" s="136"/>
      <c r="G496" s="136"/>
      <c r="H496" s="136"/>
      <c r="I496" s="136"/>
      <c r="J496" s="136"/>
      <c r="K496" s="136"/>
      <c r="L496" s="137"/>
      <c r="M496" s="136"/>
      <c r="N496" s="136"/>
      <c r="O496" s="136"/>
      <c r="P496" s="7"/>
      <c r="Q496" s="6"/>
      <c r="R496" s="6"/>
      <c r="S496" s="6"/>
      <c r="T496" s="6"/>
      <c r="U496" s="6"/>
      <c r="V496" s="7"/>
      <c r="W496" s="7"/>
      <c r="X496" s="136"/>
      <c r="Y496" s="7"/>
      <c r="Z496" s="7"/>
      <c r="AA496" s="7"/>
      <c r="AB496" s="6"/>
      <c r="AC496" s="6"/>
      <c r="AD496" s="6"/>
      <c r="AE496" s="6"/>
      <c r="AF496" s="6"/>
    </row>
    <row r="497" ht="14.25" customHeight="1">
      <c r="A497" s="6"/>
      <c r="B497" s="6"/>
      <c r="C497" s="6"/>
      <c r="D497" s="6"/>
      <c r="E497" s="136"/>
      <c r="F497" s="136"/>
      <c r="G497" s="136"/>
      <c r="H497" s="136"/>
      <c r="I497" s="136"/>
      <c r="J497" s="136"/>
      <c r="K497" s="136"/>
      <c r="L497" s="137"/>
      <c r="M497" s="136"/>
      <c r="N497" s="136"/>
      <c r="O497" s="136"/>
      <c r="P497" s="7"/>
      <c r="Q497" s="6"/>
      <c r="R497" s="6"/>
      <c r="S497" s="6"/>
      <c r="T497" s="6"/>
      <c r="U497" s="6"/>
      <c r="V497" s="7"/>
      <c r="W497" s="7"/>
      <c r="X497" s="136"/>
      <c r="Y497" s="7"/>
      <c r="Z497" s="7"/>
      <c r="AA497" s="7"/>
      <c r="AB497" s="6"/>
      <c r="AC497" s="6"/>
      <c r="AD497" s="6"/>
      <c r="AE497" s="6"/>
      <c r="AF497" s="6"/>
    </row>
    <row r="498" ht="14.25" customHeight="1">
      <c r="A498" s="6"/>
      <c r="B498" s="6"/>
      <c r="C498" s="6"/>
      <c r="D498" s="6"/>
      <c r="E498" s="136"/>
      <c r="F498" s="136"/>
      <c r="G498" s="136"/>
      <c r="H498" s="136"/>
      <c r="I498" s="136"/>
      <c r="J498" s="136"/>
      <c r="K498" s="136"/>
      <c r="L498" s="137"/>
      <c r="M498" s="136"/>
      <c r="N498" s="136"/>
      <c r="O498" s="136"/>
      <c r="P498" s="7"/>
      <c r="Q498" s="6"/>
      <c r="R498" s="6"/>
      <c r="S498" s="6"/>
      <c r="T498" s="6"/>
      <c r="U498" s="6"/>
      <c r="V498" s="7"/>
      <c r="W498" s="7"/>
      <c r="X498" s="136"/>
      <c r="Y498" s="7"/>
      <c r="Z498" s="7"/>
      <c r="AA498" s="7"/>
      <c r="AB498" s="6"/>
      <c r="AC498" s="6"/>
      <c r="AD498" s="6"/>
      <c r="AE498" s="6"/>
      <c r="AF498" s="6"/>
    </row>
    <row r="499" ht="14.25" customHeight="1">
      <c r="A499" s="6"/>
      <c r="B499" s="6"/>
      <c r="C499" s="6"/>
      <c r="D499" s="6"/>
      <c r="E499" s="136"/>
      <c r="F499" s="136"/>
      <c r="G499" s="136"/>
      <c r="H499" s="136"/>
      <c r="I499" s="136"/>
      <c r="J499" s="136"/>
      <c r="K499" s="136"/>
      <c r="L499" s="137"/>
      <c r="M499" s="136"/>
      <c r="N499" s="136"/>
      <c r="O499" s="136"/>
      <c r="P499" s="7"/>
      <c r="Q499" s="6"/>
      <c r="R499" s="6"/>
      <c r="S499" s="6"/>
      <c r="T499" s="6"/>
      <c r="U499" s="6"/>
      <c r="V499" s="7"/>
      <c r="W499" s="7"/>
      <c r="X499" s="136"/>
      <c r="Y499" s="7"/>
      <c r="Z499" s="7"/>
      <c r="AA499" s="7"/>
      <c r="AB499" s="6"/>
      <c r="AC499" s="6"/>
      <c r="AD499" s="6"/>
      <c r="AE499" s="6"/>
      <c r="AF499" s="6"/>
    </row>
    <row r="500" ht="14.25" customHeight="1">
      <c r="A500" s="6"/>
      <c r="B500" s="6"/>
      <c r="C500" s="6"/>
      <c r="D500" s="6"/>
      <c r="E500" s="136"/>
      <c r="F500" s="136"/>
      <c r="G500" s="136"/>
      <c r="H500" s="136"/>
      <c r="I500" s="136"/>
      <c r="J500" s="136"/>
      <c r="K500" s="136"/>
      <c r="L500" s="137"/>
      <c r="M500" s="136"/>
      <c r="N500" s="136"/>
      <c r="O500" s="136"/>
      <c r="P500" s="7"/>
      <c r="Q500" s="6"/>
      <c r="R500" s="6"/>
      <c r="S500" s="6"/>
      <c r="T500" s="6"/>
      <c r="U500" s="6"/>
      <c r="V500" s="7"/>
      <c r="W500" s="7"/>
      <c r="X500" s="136"/>
      <c r="Y500" s="7"/>
      <c r="Z500" s="7"/>
      <c r="AA500" s="7"/>
      <c r="AB500" s="6"/>
      <c r="AC500" s="6"/>
      <c r="AD500" s="6"/>
      <c r="AE500" s="6"/>
      <c r="AF500" s="6"/>
    </row>
    <row r="501" ht="14.25" customHeight="1">
      <c r="A501" s="6"/>
      <c r="B501" s="6"/>
      <c r="C501" s="6"/>
      <c r="D501" s="6"/>
      <c r="E501" s="136"/>
      <c r="F501" s="136"/>
      <c r="G501" s="136"/>
      <c r="H501" s="136"/>
      <c r="I501" s="136"/>
      <c r="J501" s="136"/>
      <c r="K501" s="136"/>
      <c r="L501" s="137"/>
      <c r="M501" s="136"/>
      <c r="N501" s="136"/>
      <c r="O501" s="136"/>
      <c r="P501" s="7"/>
      <c r="Q501" s="6"/>
      <c r="R501" s="6"/>
      <c r="S501" s="6"/>
      <c r="T501" s="6"/>
      <c r="U501" s="6"/>
      <c r="V501" s="7"/>
      <c r="W501" s="7"/>
      <c r="X501" s="136"/>
      <c r="Y501" s="7"/>
      <c r="Z501" s="7"/>
      <c r="AA501" s="7"/>
      <c r="AB501" s="6"/>
      <c r="AC501" s="6"/>
      <c r="AD501" s="6"/>
      <c r="AE501" s="6"/>
      <c r="AF501" s="6"/>
    </row>
    <row r="502" ht="14.25" customHeight="1">
      <c r="A502" s="6"/>
      <c r="B502" s="6"/>
      <c r="C502" s="6"/>
      <c r="D502" s="6"/>
      <c r="E502" s="136"/>
      <c r="F502" s="136"/>
      <c r="G502" s="136"/>
      <c r="H502" s="136"/>
      <c r="I502" s="136"/>
      <c r="J502" s="136"/>
      <c r="K502" s="136"/>
      <c r="L502" s="137"/>
      <c r="M502" s="136"/>
      <c r="N502" s="136"/>
      <c r="O502" s="136"/>
      <c r="P502" s="7"/>
      <c r="Q502" s="6"/>
      <c r="R502" s="6"/>
      <c r="S502" s="6"/>
      <c r="T502" s="6"/>
      <c r="U502" s="6"/>
      <c r="V502" s="7"/>
      <c r="W502" s="7"/>
      <c r="X502" s="136"/>
      <c r="Y502" s="7"/>
      <c r="Z502" s="7"/>
      <c r="AA502" s="7"/>
      <c r="AB502" s="6"/>
      <c r="AC502" s="6"/>
      <c r="AD502" s="6"/>
      <c r="AE502" s="6"/>
      <c r="AF502" s="6"/>
    </row>
    <row r="503" ht="14.25" customHeight="1">
      <c r="A503" s="6"/>
      <c r="B503" s="6"/>
      <c r="C503" s="6"/>
      <c r="D503" s="6"/>
      <c r="E503" s="136"/>
      <c r="F503" s="136"/>
      <c r="G503" s="136"/>
      <c r="H503" s="136"/>
      <c r="I503" s="136"/>
      <c r="J503" s="136"/>
      <c r="K503" s="136"/>
      <c r="L503" s="137"/>
      <c r="M503" s="136"/>
      <c r="N503" s="136"/>
      <c r="O503" s="136"/>
      <c r="P503" s="7"/>
      <c r="Q503" s="6"/>
      <c r="R503" s="6"/>
      <c r="S503" s="6"/>
      <c r="T503" s="6"/>
      <c r="U503" s="6"/>
      <c r="V503" s="7"/>
      <c r="W503" s="7"/>
      <c r="X503" s="136"/>
      <c r="Y503" s="7"/>
      <c r="Z503" s="7"/>
      <c r="AA503" s="7"/>
      <c r="AB503" s="6"/>
      <c r="AC503" s="6"/>
      <c r="AD503" s="6"/>
      <c r="AE503" s="6"/>
      <c r="AF503" s="6"/>
    </row>
    <row r="504" ht="14.25" customHeight="1">
      <c r="A504" s="6"/>
      <c r="B504" s="6"/>
      <c r="C504" s="6"/>
      <c r="D504" s="6"/>
      <c r="E504" s="136"/>
      <c r="F504" s="136"/>
      <c r="G504" s="136"/>
      <c r="H504" s="136"/>
      <c r="I504" s="136"/>
      <c r="J504" s="136"/>
      <c r="K504" s="136"/>
      <c r="L504" s="137"/>
      <c r="M504" s="136"/>
      <c r="N504" s="136"/>
      <c r="O504" s="136"/>
      <c r="P504" s="7"/>
      <c r="Q504" s="6"/>
      <c r="R504" s="6"/>
      <c r="S504" s="6"/>
      <c r="T504" s="6"/>
      <c r="U504" s="6"/>
      <c r="V504" s="7"/>
      <c r="W504" s="7"/>
      <c r="X504" s="136"/>
      <c r="Y504" s="7"/>
      <c r="Z504" s="7"/>
      <c r="AA504" s="7"/>
      <c r="AB504" s="6"/>
      <c r="AC504" s="6"/>
      <c r="AD504" s="6"/>
      <c r="AE504" s="6"/>
      <c r="AF504" s="6"/>
    </row>
    <row r="505" ht="14.25" customHeight="1">
      <c r="A505" s="6"/>
      <c r="B505" s="6"/>
      <c r="C505" s="6"/>
      <c r="D505" s="6"/>
      <c r="E505" s="136"/>
      <c r="F505" s="136"/>
      <c r="G505" s="136"/>
      <c r="H505" s="136"/>
      <c r="I505" s="136"/>
      <c r="J505" s="136"/>
      <c r="K505" s="136"/>
      <c r="L505" s="137"/>
      <c r="M505" s="136"/>
      <c r="N505" s="136"/>
      <c r="O505" s="136"/>
      <c r="P505" s="7"/>
      <c r="Q505" s="6"/>
      <c r="R505" s="6"/>
      <c r="S505" s="6"/>
      <c r="T505" s="6"/>
      <c r="U505" s="6"/>
      <c r="V505" s="7"/>
      <c r="W505" s="7"/>
      <c r="X505" s="136"/>
      <c r="Y505" s="7"/>
      <c r="Z505" s="7"/>
      <c r="AA505" s="7"/>
      <c r="AB505" s="6"/>
      <c r="AC505" s="6"/>
      <c r="AD505" s="6"/>
      <c r="AE505" s="6"/>
      <c r="AF505" s="6"/>
    </row>
    <row r="506" ht="14.25" customHeight="1">
      <c r="A506" s="6"/>
      <c r="B506" s="6"/>
      <c r="C506" s="6"/>
      <c r="D506" s="6"/>
      <c r="E506" s="136"/>
      <c r="F506" s="136"/>
      <c r="G506" s="136"/>
      <c r="H506" s="136"/>
      <c r="I506" s="136"/>
      <c r="J506" s="136"/>
      <c r="K506" s="136"/>
      <c r="L506" s="137"/>
      <c r="M506" s="136"/>
      <c r="N506" s="136"/>
      <c r="O506" s="136"/>
      <c r="P506" s="7"/>
      <c r="Q506" s="6"/>
      <c r="R506" s="6"/>
      <c r="S506" s="6"/>
      <c r="T506" s="6"/>
      <c r="U506" s="6"/>
      <c r="V506" s="7"/>
      <c r="W506" s="7"/>
      <c r="X506" s="136"/>
      <c r="Y506" s="7"/>
      <c r="Z506" s="7"/>
      <c r="AA506" s="7"/>
      <c r="AB506" s="6"/>
      <c r="AC506" s="6"/>
      <c r="AD506" s="6"/>
      <c r="AE506" s="6"/>
      <c r="AF506" s="6"/>
    </row>
    <row r="507" ht="14.25" customHeight="1">
      <c r="A507" s="6"/>
      <c r="B507" s="6"/>
      <c r="C507" s="6"/>
      <c r="D507" s="6"/>
      <c r="E507" s="136"/>
      <c r="F507" s="136"/>
      <c r="G507" s="136"/>
      <c r="H507" s="136"/>
      <c r="I507" s="136"/>
      <c r="J507" s="136"/>
      <c r="K507" s="136"/>
      <c r="L507" s="137"/>
      <c r="M507" s="136"/>
      <c r="N507" s="136"/>
      <c r="O507" s="136"/>
      <c r="P507" s="7"/>
      <c r="Q507" s="6"/>
      <c r="R507" s="6"/>
      <c r="S507" s="6"/>
      <c r="T507" s="6"/>
      <c r="U507" s="6"/>
      <c r="V507" s="7"/>
      <c r="W507" s="7"/>
      <c r="X507" s="136"/>
      <c r="Y507" s="7"/>
      <c r="Z507" s="7"/>
      <c r="AA507" s="7"/>
      <c r="AB507" s="6"/>
      <c r="AC507" s="6"/>
      <c r="AD507" s="6"/>
      <c r="AE507" s="6"/>
      <c r="AF507" s="6"/>
    </row>
    <row r="508" ht="14.25" customHeight="1">
      <c r="A508" s="6"/>
      <c r="B508" s="6"/>
      <c r="C508" s="6"/>
      <c r="D508" s="6"/>
      <c r="E508" s="136"/>
      <c r="F508" s="136"/>
      <c r="G508" s="136"/>
      <c r="H508" s="136"/>
      <c r="I508" s="136"/>
      <c r="J508" s="136"/>
      <c r="K508" s="136"/>
      <c r="L508" s="137"/>
      <c r="M508" s="136"/>
      <c r="N508" s="136"/>
      <c r="O508" s="136"/>
      <c r="P508" s="7"/>
      <c r="Q508" s="6"/>
      <c r="R508" s="6"/>
      <c r="S508" s="6"/>
      <c r="T508" s="6"/>
      <c r="U508" s="6"/>
      <c r="V508" s="7"/>
      <c r="W508" s="7"/>
      <c r="X508" s="136"/>
      <c r="Y508" s="7"/>
      <c r="Z508" s="7"/>
      <c r="AA508" s="7"/>
      <c r="AB508" s="6"/>
      <c r="AC508" s="6"/>
      <c r="AD508" s="6"/>
      <c r="AE508" s="6"/>
      <c r="AF508" s="6"/>
    </row>
    <row r="509" ht="14.25" customHeight="1">
      <c r="A509" s="6"/>
      <c r="B509" s="6"/>
      <c r="C509" s="6"/>
      <c r="D509" s="6"/>
      <c r="E509" s="136"/>
      <c r="F509" s="136"/>
      <c r="G509" s="136"/>
      <c r="H509" s="136"/>
      <c r="I509" s="136"/>
      <c r="J509" s="136"/>
      <c r="K509" s="136"/>
      <c r="L509" s="137"/>
      <c r="M509" s="136"/>
      <c r="N509" s="136"/>
      <c r="O509" s="136"/>
      <c r="P509" s="7"/>
      <c r="Q509" s="6"/>
      <c r="R509" s="6"/>
      <c r="S509" s="6"/>
      <c r="T509" s="6"/>
      <c r="U509" s="6"/>
      <c r="V509" s="7"/>
      <c r="W509" s="7"/>
      <c r="X509" s="136"/>
      <c r="Y509" s="7"/>
      <c r="Z509" s="7"/>
      <c r="AA509" s="7"/>
      <c r="AB509" s="6"/>
      <c r="AC509" s="6"/>
      <c r="AD509" s="6"/>
      <c r="AE509" s="6"/>
      <c r="AF509" s="6"/>
    </row>
    <row r="510" ht="14.25" customHeight="1">
      <c r="A510" s="6"/>
      <c r="B510" s="6"/>
      <c r="C510" s="6"/>
      <c r="D510" s="6"/>
      <c r="E510" s="136"/>
      <c r="F510" s="136"/>
      <c r="G510" s="136"/>
      <c r="H510" s="136"/>
      <c r="I510" s="136"/>
      <c r="J510" s="136"/>
      <c r="K510" s="136"/>
      <c r="L510" s="137"/>
      <c r="M510" s="136"/>
      <c r="N510" s="136"/>
      <c r="O510" s="136"/>
      <c r="P510" s="7"/>
      <c r="Q510" s="6"/>
      <c r="R510" s="6"/>
      <c r="S510" s="6"/>
      <c r="T510" s="6"/>
      <c r="U510" s="6"/>
      <c r="V510" s="7"/>
      <c r="W510" s="7"/>
      <c r="X510" s="136"/>
      <c r="Y510" s="7"/>
      <c r="Z510" s="7"/>
      <c r="AA510" s="7"/>
      <c r="AB510" s="6"/>
      <c r="AC510" s="6"/>
      <c r="AD510" s="6"/>
      <c r="AE510" s="6"/>
      <c r="AF510" s="6"/>
    </row>
    <row r="511" ht="14.25" customHeight="1">
      <c r="A511" s="6"/>
      <c r="B511" s="6"/>
      <c r="C511" s="6"/>
      <c r="D511" s="6"/>
      <c r="E511" s="136"/>
      <c r="F511" s="136"/>
      <c r="G511" s="136"/>
      <c r="H511" s="136"/>
      <c r="I511" s="136"/>
      <c r="J511" s="136"/>
      <c r="K511" s="136"/>
      <c r="L511" s="137"/>
      <c r="M511" s="136"/>
      <c r="N511" s="136"/>
      <c r="O511" s="136"/>
      <c r="P511" s="7"/>
      <c r="Q511" s="6"/>
      <c r="R511" s="6"/>
      <c r="S511" s="6"/>
      <c r="T511" s="6"/>
      <c r="U511" s="6"/>
      <c r="V511" s="7"/>
      <c r="W511" s="7"/>
      <c r="X511" s="136"/>
      <c r="Y511" s="7"/>
      <c r="Z511" s="7"/>
      <c r="AA511" s="7"/>
      <c r="AB511" s="6"/>
      <c r="AC511" s="6"/>
      <c r="AD511" s="6"/>
      <c r="AE511" s="6"/>
      <c r="AF511" s="6"/>
    </row>
    <row r="512" ht="14.25" customHeight="1">
      <c r="A512" s="6"/>
      <c r="B512" s="6"/>
      <c r="C512" s="6"/>
      <c r="D512" s="6"/>
      <c r="E512" s="136"/>
      <c r="F512" s="136"/>
      <c r="G512" s="136"/>
      <c r="H512" s="136"/>
      <c r="I512" s="136"/>
      <c r="J512" s="136"/>
      <c r="K512" s="136"/>
      <c r="L512" s="137"/>
      <c r="M512" s="136"/>
      <c r="N512" s="136"/>
      <c r="O512" s="136"/>
      <c r="P512" s="7"/>
      <c r="Q512" s="6"/>
      <c r="R512" s="6"/>
      <c r="S512" s="6"/>
      <c r="T512" s="6"/>
      <c r="U512" s="6"/>
      <c r="V512" s="7"/>
      <c r="W512" s="7"/>
      <c r="X512" s="136"/>
      <c r="Y512" s="7"/>
      <c r="Z512" s="7"/>
      <c r="AA512" s="7"/>
      <c r="AB512" s="6"/>
      <c r="AC512" s="6"/>
      <c r="AD512" s="6"/>
      <c r="AE512" s="6"/>
      <c r="AF512" s="6"/>
    </row>
    <row r="513" ht="14.25" customHeight="1">
      <c r="A513" s="6"/>
      <c r="B513" s="6"/>
      <c r="C513" s="6"/>
      <c r="D513" s="6"/>
      <c r="E513" s="136"/>
      <c r="F513" s="136"/>
      <c r="G513" s="136"/>
      <c r="H513" s="136"/>
      <c r="I513" s="136"/>
      <c r="J513" s="136"/>
      <c r="K513" s="136"/>
      <c r="L513" s="137"/>
      <c r="M513" s="136"/>
      <c r="N513" s="136"/>
      <c r="O513" s="136"/>
      <c r="P513" s="7"/>
      <c r="Q513" s="6"/>
      <c r="R513" s="6"/>
      <c r="S513" s="6"/>
      <c r="T513" s="6"/>
      <c r="U513" s="6"/>
      <c r="V513" s="7"/>
      <c r="W513" s="7"/>
      <c r="X513" s="136"/>
      <c r="Y513" s="7"/>
      <c r="Z513" s="7"/>
      <c r="AA513" s="7"/>
      <c r="AB513" s="6"/>
      <c r="AC513" s="6"/>
      <c r="AD513" s="6"/>
      <c r="AE513" s="6"/>
      <c r="AF513" s="6"/>
    </row>
    <row r="514" ht="14.25" customHeight="1">
      <c r="A514" s="6"/>
      <c r="B514" s="6"/>
      <c r="C514" s="6"/>
      <c r="D514" s="6"/>
      <c r="E514" s="136"/>
      <c r="F514" s="136"/>
      <c r="G514" s="136"/>
      <c r="H514" s="136"/>
      <c r="I514" s="136"/>
      <c r="J514" s="136"/>
      <c r="K514" s="136"/>
      <c r="L514" s="137"/>
      <c r="M514" s="136"/>
      <c r="N514" s="136"/>
      <c r="O514" s="136"/>
      <c r="P514" s="7"/>
      <c r="Q514" s="6"/>
      <c r="R514" s="6"/>
      <c r="S514" s="6"/>
      <c r="T514" s="6"/>
      <c r="U514" s="6"/>
      <c r="V514" s="7"/>
      <c r="W514" s="7"/>
      <c r="X514" s="136"/>
      <c r="Y514" s="7"/>
      <c r="Z514" s="7"/>
      <c r="AA514" s="7"/>
      <c r="AB514" s="6"/>
      <c r="AC514" s="6"/>
      <c r="AD514" s="6"/>
      <c r="AE514" s="6"/>
      <c r="AF514" s="6"/>
    </row>
    <row r="515" ht="14.25" customHeight="1">
      <c r="A515" s="6"/>
      <c r="B515" s="6"/>
      <c r="C515" s="6"/>
      <c r="D515" s="6"/>
      <c r="E515" s="136"/>
      <c r="F515" s="136"/>
      <c r="G515" s="136"/>
      <c r="H515" s="136"/>
      <c r="I515" s="136"/>
      <c r="J515" s="136"/>
      <c r="K515" s="136"/>
      <c r="L515" s="137"/>
      <c r="M515" s="136"/>
      <c r="N515" s="136"/>
      <c r="O515" s="136"/>
      <c r="P515" s="7"/>
      <c r="Q515" s="6"/>
      <c r="R515" s="6"/>
      <c r="S515" s="6"/>
      <c r="T515" s="6"/>
      <c r="U515" s="6"/>
      <c r="V515" s="7"/>
      <c r="W515" s="7"/>
      <c r="X515" s="136"/>
      <c r="Y515" s="7"/>
      <c r="Z515" s="7"/>
      <c r="AA515" s="7"/>
      <c r="AB515" s="6"/>
      <c r="AC515" s="6"/>
      <c r="AD515" s="6"/>
      <c r="AE515" s="6"/>
      <c r="AF515" s="6"/>
    </row>
    <row r="516" ht="14.25" customHeight="1">
      <c r="A516" s="6"/>
      <c r="B516" s="6"/>
      <c r="C516" s="6"/>
      <c r="D516" s="6"/>
      <c r="E516" s="136"/>
      <c r="F516" s="136"/>
      <c r="G516" s="136"/>
      <c r="H516" s="136"/>
      <c r="I516" s="136"/>
      <c r="J516" s="136"/>
      <c r="K516" s="136"/>
      <c r="L516" s="137"/>
      <c r="M516" s="136"/>
      <c r="N516" s="136"/>
      <c r="O516" s="136"/>
      <c r="P516" s="7"/>
      <c r="Q516" s="6"/>
      <c r="R516" s="6"/>
      <c r="S516" s="6"/>
      <c r="T516" s="6"/>
      <c r="U516" s="6"/>
      <c r="V516" s="7"/>
      <c r="W516" s="7"/>
      <c r="X516" s="136"/>
      <c r="Y516" s="7"/>
      <c r="Z516" s="7"/>
      <c r="AA516" s="7"/>
      <c r="AB516" s="6"/>
      <c r="AC516" s="6"/>
      <c r="AD516" s="6"/>
      <c r="AE516" s="6"/>
      <c r="AF516" s="6"/>
    </row>
    <row r="517" ht="14.25" customHeight="1">
      <c r="A517" s="6"/>
      <c r="B517" s="6"/>
      <c r="C517" s="6"/>
      <c r="D517" s="6"/>
      <c r="E517" s="136"/>
      <c r="F517" s="136"/>
      <c r="G517" s="136"/>
      <c r="H517" s="136"/>
      <c r="I517" s="136"/>
      <c r="J517" s="136"/>
      <c r="K517" s="136"/>
      <c r="L517" s="137"/>
      <c r="M517" s="136"/>
      <c r="N517" s="136"/>
      <c r="O517" s="136"/>
      <c r="P517" s="7"/>
      <c r="Q517" s="6"/>
      <c r="R517" s="6"/>
      <c r="S517" s="6"/>
      <c r="T517" s="6"/>
      <c r="U517" s="6"/>
      <c r="V517" s="7"/>
      <c r="W517" s="7"/>
      <c r="X517" s="136"/>
      <c r="Y517" s="7"/>
      <c r="Z517" s="7"/>
      <c r="AA517" s="7"/>
      <c r="AB517" s="6"/>
      <c r="AC517" s="6"/>
      <c r="AD517" s="6"/>
      <c r="AE517" s="6"/>
      <c r="AF517" s="6"/>
    </row>
    <row r="518" ht="14.25" customHeight="1">
      <c r="A518" s="6"/>
      <c r="B518" s="6"/>
      <c r="C518" s="6"/>
      <c r="D518" s="6"/>
      <c r="E518" s="136"/>
      <c r="F518" s="136"/>
      <c r="G518" s="136"/>
      <c r="H518" s="136"/>
      <c r="I518" s="136"/>
      <c r="J518" s="136"/>
      <c r="K518" s="136"/>
      <c r="L518" s="137"/>
      <c r="M518" s="136"/>
      <c r="N518" s="136"/>
      <c r="O518" s="136"/>
      <c r="P518" s="7"/>
      <c r="Q518" s="6"/>
      <c r="R518" s="6"/>
      <c r="S518" s="6"/>
      <c r="T518" s="6"/>
      <c r="U518" s="6"/>
      <c r="V518" s="7"/>
      <c r="W518" s="7"/>
      <c r="X518" s="136"/>
      <c r="Y518" s="7"/>
      <c r="Z518" s="7"/>
      <c r="AA518" s="7"/>
      <c r="AB518" s="6"/>
      <c r="AC518" s="6"/>
      <c r="AD518" s="6"/>
      <c r="AE518" s="6"/>
      <c r="AF518" s="6"/>
    </row>
    <row r="519" ht="14.25" customHeight="1">
      <c r="A519" s="6"/>
      <c r="B519" s="6"/>
      <c r="C519" s="6"/>
      <c r="D519" s="6"/>
      <c r="E519" s="136"/>
      <c r="F519" s="136"/>
      <c r="G519" s="136"/>
      <c r="H519" s="136"/>
      <c r="I519" s="136"/>
      <c r="J519" s="136"/>
      <c r="K519" s="136"/>
      <c r="L519" s="137"/>
      <c r="M519" s="136"/>
      <c r="N519" s="136"/>
      <c r="O519" s="136"/>
      <c r="P519" s="7"/>
      <c r="Q519" s="6"/>
      <c r="R519" s="6"/>
      <c r="S519" s="6"/>
      <c r="T519" s="6"/>
      <c r="U519" s="6"/>
      <c r="V519" s="7"/>
      <c r="W519" s="7"/>
      <c r="X519" s="136"/>
      <c r="Y519" s="7"/>
      <c r="Z519" s="7"/>
      <c r="AA519" s="7"/>
      <c r="AB519" s="6"/>
      <c r="AC519" s="6"/>
      <c r="AD519" s="6"/>
      <c r="AE519" s="6"/>
      <c r="AF519" s="6"/>
    </row>
    <row r="520" ht="14.25" customHeight="1">
      <c r="A520" s="6"/>
      <c r="B520" s="6"/>
      <c r="C520" s="6"/>
      <c r="D520" s="6"/>
      <c r="E520" s="136"/>
      <c r="F520" s="136"/>
      <c r="G520" s="136"/>
      <c r="H520" s="136"/>
      <c r="I520" s="136"/>
      <c r="J520" s="136"/>
      <c r="K520" s="136"/>
      <c r="L520" s="137"/>
      <c r="M520" s="136"/>
      <c r="N520" s="136"/>
      <c r="O520" s="136"/>
      <c r="P520" s="7"/>
      <c r="Q520" s="6"/>
      <c r="R520" s="6"/>
      <c r="S520" s="6"/>
      <c r="T520" s="6"/>
      <c r="U520" s="6"/>
      <c r="V520" s="7"/>
      <c r="W520" s="7"/>
      <c r="X520" s="136"/>
      <c r="Y520" s="7"/>
      <c r="Z520" s="7"/>
      <c r="AA520" s="7"/>
      <c r="AB520" s="6"/>
      <c r="AC520" s="6"/>
      <c r="AD520" s="6"/>
      <c r="AE520" s="6"/>
      <c r="AF520" s="6"/>
    </row>
    <row r="521" ht="14.25" customHeight="1">
      <c r="A521" s="6"/>
      <c r="B521" s="6"/>
      <c r="C521" s="6"/>
      <c r="D521" s="6"/>
      <c r="E521" s="136"/>
      <c r="F521" s="136"/>
      <c r="G521" s="136"/>
      <c r="H521" s="136"/>
      <c r="I521" s="136"/>
      <c r="J521" s="136"/>
      <c r="K521" s="136"/>
      <c r="L521" s="137"/>
      <c r="M521" s="136"/>
      <c r="N521" s="136"/>
      <c r="O521" s="136"/>
      <c r="P521" s="7"/>
      <c r="Q521" s="6"/>
      <c r="R521" s="6"/>
      <c r="S521" s="6"/>
      <c r="T521" s="6"/>
      <c r="U521" s="6"/>
      <c r="V521" s="7"/>
      <c r="W521" s="7"/>
      <c r="X521" s="136"/>
      <c r="Y521" s="7"/>
      <c r="Z521" s="7"/>
      <c r="AA521" s="7"/>
      <c r="AB521" s="6"/>
      <c r="AC521" s="6"/>
      <c r="AD521" s="6"/>
      <c r="AE521" s="6"/>
      <c r="AF521" s="6"/>
    </row>
    <row r="522" ht="14.25" customHeight="1">
      <c r="A522" s="6"/>
      <c r="B522" s="6"/>
      <c r="C522" s="6"/>
      <c r="D522" s="6"/>
      <c r="E522" s="136"/>
      <c r="F522" s="136"/>
      <c r="G522" s="136"/>
      <c r="H522" s="136"/>
      <c r="I522" s="136"/>
      <c r="J522" s="136"/>
      <c r="K522" s="136"/>
      <c r="L522" s="137"/>
      <c r="M522" s="136"/>
      <c r="N522" s="136"/>
      <c r="O522" s="136"/>
      <c r="P522" s="7"/>
      <c r="Q522" s="6"/>
      <c r="R522" s="6"/>
      <c r="S522" s="6"/>
      <c r="T522" s="6"/>
      <c r="U522" s="6"/>
      <c r="V522" s="7"/>
      <c r="W522" s="7"/>
      <c r="X522" s="136"/>
      <c r="Y522" s="7"/>
      <c r="Z522" s="7"/>
      <c r="AA522" s="7"/>
      <c r="AB522" s="6"/>
      <c r="AC522" s="6"/>
      <c r="AD522" s="6"/>
      <c r="AE522" s="6"/>
      <c r="AF522" s="6"/>
    </row>
    <row r="523" ht="14.25" customHeight="1">
      <c r="A523" s="6"/>
      <c r="B523" s="6"/>
      <c r="C523" s="6"/>
      <c r="D523" s="6"/>
      <c r="E523" s="136"/>
      <c r="F523" s="136"/>
      <c r="G523" s="136"/>
      <c r="H523" s="136"/>
      <c r="I523" s="136"/>
      <c r="J523" s="136"/>
      <c r="K523" s="136"/>
      <c r="L523" s="137"/>
      <c r="M523" s="136"/>
      <c r="N523" s="136"/>
      <c r="O523" s="136"/>
      <c r="P523" s="7"/>
      <c r="Q523" s="6"/>
      <c r="R523" s="6"/>
      <c r="S523" s="6"/>
      <c r="T523" s="6"/>
      <c r="U523" s="6"/>
      <c r="V523" s="7"/>
      <c r="W523" s="7"/>
      <c r="X523" s="136"/>
      <c r="Y523" s="7"/>
      <c r="Z523" s="7"/>
      <c r="AA523" s="7"/>
      <c r="AB523" s="6"/>
      <c r="AC523" s="6"/>
      <c r="AD523" s="6"/>
      <c r="AE523" s="6"/>
      <c r="AF523" s="6"/>
    </row>
    <row r="524" ht="14.25" customHeight="1">
      <c r="A524" s="6"/>
      <c r="B524" s="6"/>
      <c r="C524" s="6"/>
      <c r="D524" s="6"/>
      <c r="E524" s="136"/>
      <c r="F524" s="136"/>
      <c r="G524" s="136"/>
      <c r="H524" s="136"/>
      <c r="I524" s="136"/>
      <c r="J524" s="136"/>
      <c r="K524" s="136"/>
      <c r="L524" s="137"/>
      <c r="M524" s="136"/>
      <c r="N524" s="136"/>
      <c r="O524" s="136"/>
      <c r="P524" s="7"/>
      <c r="Q524" s="6"/>
      <c r="R524" s="6"/>
      <c r="S524" s="6"/>
      <c r="T524" s="6"/>
      <c r="U524" s="6"/>
      <c r="V524" s="7"/>
      <c r="W524" s="7"/>
      <c r="X524" s="136"/>
      <c r="Y524" s="7"/>
      <c r="Z524" s="7"/>
      <c r="AA524" s="7"/>
      <c r="AB524" s="6"/>
      <c r="AC524" s="6"/>
      <c r="AD524" s="6"/>
      <c r="AE524" s="6"/>
      <c r="AF524" s="6"/>
    </row>
    <row r="525" ht="14.25" customHeight="1">
      <c r="A525" s="6"/>
      <c r="B525" s="6"/>
      <c r="C525" s="6"/>
      <c r="D525" s="6"/>
      <c r="E525" s="136"/>
      <c r="F525" s="136"/>
      <c r="G525" s="136"/>
      <c r="H525" s="136"/>
      <c r="I525" s="136"/>
      <c r="J525" s="136"/>
      <c r="K525" s="136"/>
      <c r="L525" s="137"/>
      <c r="M525" s="136"/>
      <c r="N525" s="136"/>
      <c r="O525" s="136"/>
      <c r="P525" s="7"/>
      <c r="Q525" s="6"/>
      <c r="R525" s="6"/>
      <c r="S525" s="6"/>
      <c r="T525" s="6"/>
      <c r="U525" s="6"/>
      <c r="V525" s="7"/>
      <c r="W525" s="7"/>
      <c r="X525" s="136"/>
      <c r="Y525" s="7"/>
      <c r="Z525" s="7"/>
      <c r="AA525" s="7"/>
      <c r="AB525" s="6"/>
      <c r="AC525" s="6"/>
      <c r="AD525" s="6"/>
      <c r="AE525" s="6"/>
      <c r="AF525" s="6"/>
    </row>
    <row r="526" ht="14.25" customHeight="1">
      <c r="A526" s="6"/>
      <c r="B526" s="6"/>
      <c r="C526" s="6"/>
      <c r="D526" s="6"/>
      <c r="E526" s="136"/>
      <c r="F526" s="136"/>
      <c r="G526" s="136"/>
      <c r="H526" s="136"/>
      <c r="I526" s="136"/>
      <c r="J526" s="136"/>
      <c r="K526" s="136"/>
      <c r="L526" s="137"/>
      <c r="M526" s="136"/>
      <c r="N526" s="136"/>
      <c r="O526" s="136"/>
      <c r="P526" s="7"/>
      <c r="Q526" s="6"/>
      <c r="R526" s="6"/>
      <c r="S526" s="6"/>
      <c r="T526" s="6"/>
      <c r="U526" s="6"/>
      <c r="V526" s="7"/>
      <c r="W526" s="7"/>
      <c r="X526" s="136"/>
      <c r="Y526" s="7"/>
      <c r="Z526" s="7"/>
      <c r="AA526" s="7"/>
      <c r="AB526" s="6"/>
      <c r="AC526" s="6"/>
      <c r="AD526" s="6"/>
      <c r="AE526" s="6"/>
      <c r="AF526" s="6"/>
    </row>
    <row r="527" ht="14.25" customHeight="1">
      <c r="A527" s="6"/>
      <c r="B527" s="6"/>
      <c r="C527" s="6"/>
      <c r="D527" s="6"/>
      <c r="E527" s="136"/>
      <c r="F527" s="136"/>
      <c r="G527" s="136"/>
      <c r="H527" s="136"/>
      <c r="I527" s="136"/>
      <c r="J527" s="136"/>
      <c r="K527" s="136"/>
      <c r="L527" s="137"/>
      <c r="M527" s="136"/>
      <c r="N527" s="136"/>
      <c r="O527" s="136"/>
      <c r="P527" s="7"/>
      <c r="Q527" s="6"/>
      <c r="R527" s="6"/>
      <c r="S527" s="6"/>
      <c r="T527" s="6"/>
      <c r="U527" s="6"/>
      <c r="V527" s="7"/>
      <c r="W527" s="7"/>
      <c r="X527" s="136"/>
      <c r="Y527" s="7"/>
      <c r="Z527" s="7"/>
      <c r="AA527" s="7"/>
      <c r="AB527" s="6"/>
      <c r="AC527" s="6"/>
      <c r="AD527" s="6"/>
      <c r="AE527" s="6"/>
      <c r="AF527" s="6"/>
    </row>
    <row r="528" ht="14.25" customHeight="1">
      <c r="A528" s="6"/>
      <c r="B528" s="6"/>
      <c r="C528" s="6"/>
      <c r="D528" s="6"/>
      <c r="E528" s="136"/>
      <c r="F528" s="136"/>
      <c r="G528" s="136"/>
      <c r="H528" s="136"/>
      <c r="I528" s="136"/>
      <c r="J528" s="136"/>
      <c r="K528" s="136"/>
      <c r="L528" s="137"/>
      <c r="M528" s="136"/>
      <c r="N528" s="136"/>
      <c r="O528" s="136"/>
      <c r="P528" s="7"/>
      <c r="Q528" s="6"/>
      <c r="R528" s="6"/>
      <c r="S528" s="6"/>
      <c r="T528" s="6"/>
      <c r="U528" s="6"/>
      <c r="V528" s="7"/>
      <c r="W528" s="7"/>
      <c r="X528" s="136"/>
      <c r="Y528" s="7"/>
      <c r="Z528" s="7"/>
      <c r="AA528" s="7"/>
      <c r="AB528" s="6"/>
      <c r="AC528" s="6"/>
      <c r="AD528" s="6"/>
      <c r="AE528" s="6"/>
      <c r="AF528" s="6"/>
    </row>
    <row r="529" ht="14.25" customHeight="1">
      <c r="A529" s="6"/>
      <c r="B529" s="6"/>
      <c r="C529" s="6"/>
      <c r="D529" s="6"/>
      <c r="E529" s="136"/>
      <c r="F529" s="136"/>
      <c r="G529" s="136"/>
      <c r="H529" s="136"/>
      <c r="I529" s="136"/>
      <c r="J529" s="136"/>
      <c r="K529" s="136"/>
      <c r="L529" s="137"/>
      <c r="M529" s="136"/>
      <c r="N529" s="136"/>
      <c r="O529" s="136"/>
      <c r="P529" s="7"/>
      <c r="Q529" s="6"/>
      <c r="R529" s="6"/>
      <c r="S529" s="6"/>
      <c r="T529" s="6"/>
      <c r="U529" s="6"/>
      <c r="V529" s="7"/>
      <c r="W529" s="7"/>
      <c r="X529" s="136"/>
      <c r="Y529" s="7"/>
      <c r="Z529" s="7"/>
      <c r="AA529" s="7"/>
      <c r="AB529" s="6"/>
      <c r="AC529" s="6"/>
      <c r="AD529" s="6"/>
      <c r="AE529" s="6"/>
      <c r="AF529" s="6"/>
    </row>
    <row r="530" ht="14.25" customHeight="1">
      <c r="A530" s="6"/>
      <c r="B530" s="6"/>
      <c r="C530" s="6"/>
      <c r="D530" s="6"/>
      <c r="E530" s="136"/>
      <c r="F530" s="136"/>
      <c r="G530" s="136"/>
      <c r="H530" s="136"/>
      <c r="I530" s="136"/>
      <c r="J530" s="136"/>
      <c r="K530" s="136"/>
      <c r="L530" s="137"/>
      <c r="M530" s="136"/>
      <c r="N530" s="136"/>
      <c r="O530" s="136"/>
      <c r="P530" s="7"/>
      <c r="Q530" s="6"/>
      <c r="R530" s="6"/>
      <c r="S530" s="6"/>
      <c r="T530" s="6"/>
      <c r="U530" s="6"/>
      <c r="V530" s="7"/>
      <c r="W530" s="7"/>
      <c r="X530" s="136"/>
      <c r="Y530" s="7"/>
      <c r="Z530" s="7"/>
      <c r="AA530" s="7"/>
      <c r="AB530" s="6"/>
      <c r="AC530" s="6"/>
      <c r="AD530" s="6"/>
      <c r="AE530" s="6"/>
      <c r="AF530" s="6"/>
    </row>
    <row r="531" ht="14.25" customHeight="1">
      <c r="A531" s="6"/>
      <c r="B531" s="6"/>
      <c r="C531" s="6"/>
      <c r="D531" s="6"/>
      <c r="E531" s="136"/>
      <c r="F531" s="136"/>
      <c r="G531" s="136"/>
      <c r="H531" s="136"/>
      <c r="I531" s="136"/>
      <c r="J531" s="136"/>
      <c r="K531" s="136"/>
      <c r="L531" s="137"/>
      <c r="M531" s="136"/>
      <c r="N531" s="136"/>
      <c r="O531" s="136"/>
      <c r="P531" s="7"/>
      <c r="Q531" s="6"/>
      <c r="R531" s="6"/>
      <c r="S531" s="6"/>
      <c r="T531" s="6"/>
      <c r="U531" s="6"/>
      <c r="V531" s="7"/>
      <c r="W531" s="7"/>
      <c r="X531" s="136"/>
      <c r="Y531" s="7"/>
      <c r="Z531" s="7"/>
      <c r="AA531" s="7"/>
      <c r="AB531" s="6"/>
      <c r="AC531" s="6"/>
      <c r="AD531" s="6"/>
      <c r="AE531" s="6"/>
      <c r="AF531" s="6"/>
    </row>
    <row r="532" ht="14.25" customHeight="1">
      <c r="A532" s="6"/>
      <c r="B532" s="6"/>
      <c r="C532" s="6"/>
      <c r="D532" s="6"/>
      <c r="E532" s="136"/>
      <c r="F532" s="136"/>
      <c r="G532" s="136"/>
      <c r="H532" s="136"/>
      <c r="I532" s="136"/>
      <c r="J532" s="136"/>
      <c r="K532" s="136"/>
      <c r="L532" s="137"/>
      <c r="M532" s="136"/>
      <c r="N532" s="136"/>
      <c r="O532" s="136"/>
      <c r="P532" s="7"/>
      <c r="Q532" s="6"/>
      <c r="R532" s="6"/>
      <c r="S532" s="6"/>
      <c r="T532" s="6"/>
      <c r="U532" s="6"/>
      <c r="V532" s="7"/>
      <c r="W532" s="7"/>
      <c r="X532" s="136"/>
      <c r="Y532" s="7"/>
      <c r="Z532" s="7"/>
      <c r="AA532" s="7"/>
      <c r="AB532" s="6"/>
      <c r="AC532" s="6"/>
      <c r="AD532" s="6"/>
      <c r="AE532" s="6"/>
      <c r="AF532" s="6"/>
    </row>
    <row r="533" ht="14.25" customHeight="1">
      <c r="A533" s="6"/>
      <c r="B533" s="6"/>
      <c r="C533" s="6"/>
      <c r="D533" s="6"/>
      <c r="E533" s="136"/>
      <c r="F533" s="136"/>
      <c r="G533" s="136"/>
      <c r="H533" s="136"/>
      <c r="I533" s="136"/>
      <c r="J533" s="136"/>
      <c r="K533" s="136"/>
      <c r="L533" s="137"/>
      <c r="M533" s="136"/>
      <c r="N533" s="136"/>
      <c r="O533" s="136"/>
      <c r="P533" s="7"/>
      <c r="Q533" s="6"/>
      <c r="R533" s="6"/>
      <c r="S533" s="6"/>
      <c r="T533" s="6"/>
      <c r="U533" s="6"/>
      <c r="V533" s="7"/>
      <c r="W533" s="7"/>
      <c r="X533" s="136"/>
      <c r="Y533" s="7"/>
      <c r="Z533" s="7"/>
      <c r="AA533" s="7"/>
      <c r="AB533" s="6"/>
      <c r="AC533" s="6"/>
      <c r="AD533" s="6"/>
      <c r="AE533" s="6"/>
      <c r="AF533" s="6"/>
    </row>
    <row r="534" ht="14.25" customHeight="1">
      <c r="A534" s="6"/>
      <c r="B534" s="6"/>
      <c r="C534" s="6"/>
      <c r="D534" s="6"/>
      <c r="E534" s="136"/>
      <c r="F534" s="136"/>
      <c r="G534" s="136"/>
      <c r="H534" s="136"/>
      <c r="I534" s="136"/>
      <c r="J534" s="136"/>
      <c r="K534" s="136"/>
      <c r="L534" s="137"/>
      <c r="M534" s="136"/>
      <c r="N534" s="136"/>
      <c r="O534" s="136"/>
      <c r="P534" s="7"/>
      <c r="Q534" s="6"/>
      <c r="R534" s="6"/>
      <c r="S534" s="6"/>
      <c r="T534" s="6"/>
      <c r="U534" s="6"/>
      <c r="V534" s="7"/>
      <c r="W534" s="7"/>
      <c r="X534" s="136"/>
      <c r="Y534" s="7"/>
      <c r="Z534" s="7"/>
      <c r="AA534" s="7"/>
      <c r="AB534" s="6"/>
      <c r="AC534" s="6"/>
      <c r="AD534" s="6"/>
      <c r="AE534" s="6"/>
      <c r="AF534" s="6"/>
    </row>
    <row r="535" ht="14.25" customHeight="1">
      <c r="A535" s="6"/>
      <c r="B535" s="6"/>
      <c r="C535" s="6"/>
      <c r="D535" s="6"/>
      <c r="E535" s="136"/>
      <c r="F535" s="136"/>
      <c r="G535" s="136"/>
      <c r="H535" s="136"/>
      <c r="I535" s="136"/>
      <c r="J535" s="136"/>
      <c r="K535" s="136"/>
      <c r="L535" s="137"/>
      <c r="M535" s="136"/>
      <c r="N535" s="136"/>
      <c r="O535" s="136"/>
      <c r="P535" s="7"/>
      <c r="Q535" s="6"/>
      <c r="R535" s="6"/>
      <c r="S535" s="6"/>
      <c r="T535" s="6"/>
      <c r="U535" s="6"/>
      <c r="V535" s="7"/>
      <c r="W535" s="7"/>
      <c r="X535" s="136"/>
      <c r="Y535" s="7"/>
      <c r="Z535" s="7"/>
      <c r="AA535" s="7"/>
      <c r="AB535" s="6"/>
      <c r="AC535" s="6"/>
      <c r="AD535" s="6"/>
      <c r="AE535" s="6"/>
      <c r="AF535" s="6"/>
    </row>
    <row r="536" ht="14.25" customHeight="1">
      <c r="A536" s="6"/>
      <c r="B536" s="6"/>
      <c r="C536" s="6"/>
      <c r="D536" s="6"/>
      <c r="E536" s="136"/>
      <c r="F536" s="136"/>
      <c r="G536" s="136"/>
      <c r="H536" s="136"/>
      <c r="I536" s="136"/>
      <c r="J536" s="136"/>
      <c r="K536" s="136"/>
      <c r="L536" s="137"/>
      <c r="M536" s="136"/>
      <c r="N536" s="136"/>
      <c r="O536" s="136"/>
      <c r="P536" s="7"/>
      <c r="Q536" s="6"/>
      <c r="R536" s="6"/>
      <c r="S536" s="6"/>
      <c r="T536" s="6"/>
      <c r="U536" s="6"/>
      <c r="V536" s="7"/>
      <c r="W536" s="7"/>
      <c r="X536" s="136"/>
      <c r="Y536" s="7"/>
      <c r="Z536" s="7"/>
      <c r="AA536" s="7"/>
      <c r="AB536" s="6"/>
      <c r="AC536" s="6"/>
      <c r="AD536" s="6"/>
      <c r="AE536" s="6"/>
      <c r="AF536" s="6"/>
    </row>
    <row r="537" ht="14.25" customHeight="1">
      <c r="A537" s="6"/>
      <c r="B537" s="6"/>
      <c r="C537" s="6"/>
      <c r="D537" s="6"/>
      <c r="E537" s="136"/>
      <c r="F537" s="136"/>
      <c r="G537" s="136"/>
      <c r="H537" s="136"/>
      <c r="I537" s="136"/>
      <c r="J537" s="136"/>
      <c r="K537" s="136"/>
      <c r="L537" s="137"/>
      <c r="M537" s="136"/>
      <c r="N537" s="136"/>
      <c r="O537" s="136"/>
      <c r="P537" s="7"/>
      <c r="Q537" s="6"/>
      <c r="R537" s="6"/>
      <c r="S537" s="6"/>
      <c r="T537" s="6"/>
      <c r="U537" s="6"/>
      <c r="V537" s="7"/>
      <c r="W537" s="7"/>
      <c r="X537" s="136"/>
      <c r="Y537" s="7"/>
      <c r="Z537" s="7"/>
      <c r="AA537" s="7"/>
      <c r="AB537" s="6"/>
      <c r="AC537" s="6"/>
      <c r="AD537" s="6"/>
      <c r="AE537" s="6"/>
      <c r="AF537" s="6"/>
    </row>
    <row r="538" ht="14.25" customHeight="1">
      <c r="A538" s="6"/>
      <c r="B538" s="6"/>
      <c r="C538" s="6"/>
      <c r="D538" s="6"/>
      <c r="E538" s="136"/>
      <c r="F538" s="136"/>
      <c r="G538" s="136"/>
      <c r="H538" s="136"/>
      <c r="I538" s="136"/>
      <c r="J538" s="136"/>
      <c r="K538" s="136"/>
      <c r="L538" s="137"/>
      <c r="M538" s="136"/>
      <c r="N538" s="136"/>
      <c r="O538" s="136"/>
      <c r="P538" s="7"/>
      <c r="Q538" s="6"/>
      <c r="R538" s="6"/>
      <c r="S538" s="6"/>
      <c r="T538" s="6"/>
      <c r="U538" s="6"/>
      <c r="V538" s="7"/>
      <c r="W538" s="7"/>
      <c r="X538" s="136"/>
      <c r="Y538" s="7"/>
      <c r="Z538" s="7"/>
      <c r="AA538" s="7"/>
      <c r="AB538" s="6"/>
      <c r="AC538" s="6"/>
      <c r="AD538" s="6"/>
      <c r="AE538" s="6"/>
      <c r="AF538" s="6"/>
    </row>
    <row r="539" ht="14.25" customHeight="1">
      <c r="A539" s="6"/>
      <c r="B539" s="6"/>
      <c r="C539" s="6"/>
      <c r="D539" s="6"/>
      <c r="E539" s="136"/>
      <c r="F539" s="136"/>
      <c r="G539" s="136"/>
      <c r="H539" s="136"/>
      <c r="I539" s="136"/>
      <c r="J539" s="136"/>
      <c r="K539" s="136"/>
      <c r="L539" s="137"/>
      <c r="M539" s="136"/>
      <c r="N539" s="136"/>
      <c r="O539" s="136"/>
      <c r="P539" s="7"/>
      <c r="Q539" s="6"/>
      <c r="R539" s="6"/>
      <c r="S539" s="6"/>
      <c r="T539" s="6"/>
      <c r="U539" s="6"/>
      <c r="V539" s="7"/>
      <c r="W539" s="7"/>
      <c r="X539" s="136"/>
      <c r="Y539" s="7"/>
      <c r="Z539" s="7"/>
      <c r="AA539" s="7"/>
      <c r="AB539" s="6"/>
      <c r="AC539" s="6"/>
      <c r="AD539" s="6"/>
      <c r="AE539" s="6"/>
      <c r="AF539" s="6"/>
    </row>
    <row r="540" ht="14.25" customHeight="1">
      <c r="A540" s="6"/>
      <c r="B540" s="6"/>
      <c r="C540" s="6"/>
      <c r="D540" s="6"/>
      <c r="E540" s="136"/>
      <c r="F540" s="136"/>
      <c r="G540" s="136"/>
      <c r="H540" s="136"/>
      <c r="I540" s="136"/>
      <c r="J540" s="136"/>
      <c r="K540" s="136"/>
      <c r="L540" s="137"/>
      <c r="M540" s="136"/>
      <c r="N540" s="136"/>
      <c r="O540" s="136"/>
      <c r="P540" s="7"/>
      <c r="Q540" s="6"/>
      <c r="R540" s="6"/>
      <c r="S540" s="6"/>
      <c r="T540" s="6"/>
      <c r="U540" s="6"/>
      <c r="V540" s="7"/>
      <c r="W540" s="7"/>
      <c r="X540" s="136"/>
      <c r="Y540" s="7"/>
      <c r="Z540" s="7"/>
      <c r="AA540" s="7"/>
      <c r="AB540" s="6"/>
      <c r="AC540" s="6"/>
      <c r="AD540" s="6"/>
      <c r="AE540" s="6"/>
      <c r="AF540" s="6"/>
    </row>
    <row r="541" ht="14.25" customHeight="1">
      <c r="A541" s="6"/>
      <c r="B541" s="6"/>
      <c r="C541" s="6"/>
      <c r="D541" s="6"/>
      <c r="E541" s="136"/>
      <c r="F541" s="136"/>
      <c r="G541" s="136"/>
      <c r="H541" s="136"/>
      <c r="I541" s="136"/>
      <c r="J541" s="136"/>
      <c r="K541" s="136"/>
      <c r="L541" s="137"/>
      <c r="M541" s="136"/>
      <c r="N541" s="136"/>
      <c r="O541" s="136"/>
      <c r="P541" s="7"/>
      <c r="Q541" s="6"/>
      <c r="R541" s="6"/>
      <c r="S541" s="6"/>
      <c r="T541" s="6"/>
      <c r="U541" s="6"/>
      <c r="V541" s="7"/>
      <c r="W541" s="7"/>
      <c r="X541" s="136"/>
      <c r="Y541" s="7"/>
      <c r="Z541" s="7"/>
      <c r="AA541" s="7"/>
      <c r="AB541" s="6"/>
      <c r="AC541" s="6"/>
      <c r="AD541" s="6"/>
      <c r="AE541" s="6"/>
      <c r="AF541" s="6"/>
    </row>
    <row r="542" ht="14.25" customHeight="1">
      <c r="A542" s="6"/>
      <c r="B542" s="6"/>
      <c r="C542" s="6"/>
      <c r="D542" s="6"/>
      <c r="E542" s="136"/>
      <c r="F542" s="136"/>
      <c r="G542" s="136"/>
      <c r="H542" s="136"/>
      <c r="I542" s="136"/>
      <c r="J542" s="136"/>
      <c r="K542" s="136"/>
      <c r="L542" s="137"/>
      <c r="M542" s="136"/>
      <c r="N542" s="136"/>
      <c r="O542" s="136"/>
      <c r="P542" s="7"/>
      <c r="Q542" s="6"/>
      <c r="R542" s="6"/>
      <c r="S542" s="6"/>
      <c r="T542" s="6"/>
      <c r="U542" s="6"/>
      <c r="V542" s="7"/>
      <c r="W542" s="7"/>
      <c r="X542" s="136"/>
      <c r="Y542" s="7"/>
      <c r="Z542" s="7"/>
      <c r="AA542" s="7"/>
      <c r="AB542" s="6"/>
      <c r="AC542" s="6"/>
      <c r="AD542" s="6"/>
      <c r="AE542" s="6"/>
      <c r="AF542" s="6"/>
    </row>
    <row r="543" ht="14.25" customHeight="1">
      <c r="A543" s="6"/>
      <c r="B543" s="6"/>
      <c r="C543" s="6"/>
      <c r="D543" s="6"/>
      <c r="E543" s="136"/>
      <c r="F543" s="136"/>
      <c r="G543" s="136"/>
      <c r="H543" s="136"/>
      <c r="I543" s="136"/>
      <c r="J543" s="136"/>
      <c r="K543" s="136"/>
      <c r="L543" s="137"/>
      <c r="M543" s="136"/>
      <c r="N543" s="136"/>
      <c r="O543" s="136"/>
      <c r="P543" s="7"/>
      <c r="Q543" s="6"/>
      <c r="R543" s="6"/>
      <c r="S543" s="6"/>
      <c r="T543" s="6"/>
      <c r="U543" s="6"/>
      <c r="V543" s="7"/>
      <c r="W543" s="7"/>
      <c r="X543" s="136"/>
      <c r="Y543" s="7"/>
      <c r="Z543" s="7"/>
      <c r="AA543" s="7"/>
      <c r="AB543" s="6"/>
      <c r="AC543" s="6"/>
      <c r="AD543" s="6"/>
      <c r="AE543" s="6"/>
      <c r="AF543" s="6"/>
    </row>
    <row r="544" ht="14.25" customHeight="1">
      <c r="A544" s="6"/>
      <c r="B544" s="6"/>
      <c r="C544" s="6"/>
      <c r="D544" s="6"/>
      <c r="E544" s="136"/>
      <c r="F544" s="136"/>
      <c r="G544" s="136"/>
      <c r="H544" s="136"/>
      <c r="I544" s="136"/>
      <c r="J544" s="136"/>
      <c r="K544" s="136"/>
      <c r="L544" s="137"/>
      <c r="M544" s="136"/>
      <c r="N544" s="136"/>
      <c r="O544" s="136"/>
      <c r="P544" s="7"/>
      <c r="Q544" s="6"/>
      <c r="R544" s="6"/>
      <c r="S544" s="6"/>
      <c r="T544" s="6"/>
      <c r="U544" s="6"/>
      <c r="V544" s="7"/>
      <c r="W544" s="7"/>
      <c r="X544" s="136"/>
      <c r="Y544" s="7"/>
      <c r="Z544" s="7"/>
      <c r="AA544" s="7"/>
      <c r="AB544" s="6"/>
      <c r="AC544" s="6"/>
      <c r="AD544" s="6"/>
      <c r="AE544" s="6"/>
      <c r="AF544" s="6"/>
    </row>
    <row r="545" ht="14.25" customHeight="1">
      <c r="A545" s="6"/>
      <c r="B545" s="6"/>
      <c r="C545" s="6"/>
      <c r="D545" s="6"/>
      <c r="E545" s="136"/>
      <c r="F545" s="136"/>
      <c r="G545" s="136"/>
      <c r="H545" s="136"/>
      <c r="I545" s="136"/>
      <c r="J545" s="136"/>
      <c r="K545" s="136"/>
      <c r="L545" s="137"/>
      <c r="M545" s="136"/>
      <c r="N545" s="136"/>
      <c r="O545" s="136"/>
      <c r="P545" s="7"/>
      <c r="Q545" s="6"/>
      <c r="R545" s="6"/>
      <c r="S545" s="6"/>
      <c r="T545" s="6"/>
      <c r="U545" s="6"/>
      <c r="V545" s="7"/>
      <c r="W545" s="7"/>
      <c r="X545" s="136"/>
      <c r="Y545" s="7"/>
      <c r="Z545" s="7"/>
      <c r="AA545" s="7"/>
      <c r="AB545" s="6"/>
      <c r="AC545" s="6"/>
      <c r="AD545" s="6"/>
      <c r="AE545" s="6"/>
      <c r="AF545" s="6"/>
    </row>
    <row r="546" ht="14.25" customHeight="1">
      <c r="A546" s="6"/>
      <c r="B546" s="6"/>
      <c r="C546" s="6"/>
      <c r="D546" s="6"/>
      <c r="E546" s="136"/>
      <c r="F546" s="136"/>
      <c r="G546" s="136"/>
      <c r="H546" s="136"/>
      <c r="I546" s="136"/>
      <c r="J546" s="136"/>
      <c r="K546" s="136"/>
      <c r="L546" s="137"/>
      <c r="M546" s="136"/>
      <c r="N546" s="136"/>
      <c r="O546" s="136"/>
      <c r="P546" s="7"/>
      <c r="Q546" s="6"/>
      <c r="R546" s="6"/>
      <c r="S546" s="6"/>
      <c r="T546" s="6"/>
      <c r="U546" s="6"/>
      <c r="V546" s="7"/>
      <c r="W546" s="7"/>
      <c r="X546" s="136"/>
      <c r="Y546" s="7"/>
      <c r="Z546" s="7"/>
      <c r="AA546" s="7"/>
      <c r="AB546" s="6"/>
      <c r="AC546" s="6"/>
      <c r="AD546" s="6"/>
      <c r="AE546" s="6"/>
      <c r="AF546" s="6"/>
    </row>
    <row r="547" ht="14.25" customHeight="1">
      <c r="A547" s="6"/>
      <c r="B547" s="6"/>
      <c r="C547" s="6"/>
      <c r="D547" s="6"/>
      <c r="E547" s="136"/>
      <c r="F547" s="136"/>
      <c r="G547" s="136"/>
      <c r="H547" s="136"/>
      <c r="I547" s="136"/>
      <c r="J547" s="136"/>
      <c r="K547" s="136"/>
      <c r="L547" s="137"/>
      <c r="M547" s="136"/>
      <c r="N547" s="136"/>
      <c r="O547" s="136"/>
      <c r="P547" s="7"/>
      <c r="Q547" s="6"/>
      <c r="R547" s="6"/>
      <c r="S547" s="6"/>
      <c r="T547" s="6"/>
      <c r="U547" s="6"/>
      <c r="V547" s="7"/>
      <c r="W547" s="7"/>
      <c r="X547" s="136"/>
      <c r="Y547" s="7"/>
      <c r="Z547" s="7"/>
      <c r="AA547" s="7"/>
      <c r="AB547" s="6"/>
      <c r="AC547" s="6"/>
      <c r="AD547" s="6"/>
      <c r="AE547" s="6"/>
      <c r="AF547" s="6"/>
    </row>
    <row r="548" ht="14.25" customHeight="1">
      <c r="A548" s="6"/>
      <c r="B548" s="6"/>
      <c r="C548" s="6"/>
      <c r="D548" s="6"/>
      <c r="E548" s="136"/>
      <c r="F548" s="136"/>
      <c r="G548" s="136"/>
      <c r="H548" s="136"/>
      <c r="I548" s="136"/>
      <c r="J548" s="136"/>
      <c r="K548" s="136"/>
      <c r="L548" s="137"/>
      <c r="M548" s="136"/>
      <c r="N548" s="136"/>
      <c r="O548" s="136"/>
      <c r="P548" s="7"/>
      <c r="Q548" s="6"/>
      <c r="R548" s="6"/>
      <c r="S548" s="6"/>
      <c r="T548" s="6"/>
      <c r="U548" s="6"/>
      <c r="V548" s="7"/>
      <c r="W548" s="7"/>
      <c r="X548" s="136"/>
      <c r="Y548" s="7"/>
      <c r="Z548" s="7"/>
      <c r="AA548" s="7"/>
      <c r="AB548" s="6"/>
      <c r="AC548" s="6"/>
      <c r="AD548" s="6"/>
      <c r="AE548" s="6"/>
      <c r="AF548" s="6"/>
    </row>
    <row r="549" ht="14.25" customHeight="1">
      <c r="A549" s="6"/>
      <c r="B549" s="6"/>
      <c r="C549" s="6"/>
      <c r="D549" s="6"/>
      <c r="E549" s="136"/>
      <c r="F549" s="136"/>
      <c r="G549" s="136"/>
      <c r="H549" s="136"/>
      <c r="I549" s="136"/>
      <c r="J549" s="136"/>
      <c r="K549" s="136"/>
      <c r="L549" s="137"/>
      <c r="M549" s="136"/>
      <c r="N549" s="136"/>
      <c r="O549" s="136"/>
      <c r="P549" s="7"/>
      <c r="Q549" s="6"/>
      <c r="R549" s="6"/>
      <c r="S549" s="6"/>
      <c r="T549" s="6"/>
      <c r="U549" s="6"/>
      <c r="V549" s="7"/>
      <c r="W549" s="7"/>
      <c r="X549" s="136"/>
      <c r="Y549" s="7"/>
      <c r="Z549" s="7"/>
      <c r="AA549" s="7"/>
      <c r="AB549" s="6"/>
      <c r="AC549" s="6"/>
      <c r="AD549" s="6"/>
      <c r="AE549" s="6"/>
      <c r="AF549" s="6"/>
    </row>
    <row r="550" ht="14.25" customHeight="1">
      <c r="A550" s="6"/>
      <c r="B550" s="6"/>
      <c r="C550" s="6"/>
      <c r="D550" s="6"/>
      <c r="E550" s="136"/>
      <c r="F550" s="136"/>
      <c r="G550" s="136"/>
      <c r="H550" s="136"/>
      <c r="I550" s="136"/>
      <c r="J550" s="136"/>
      <c r="K550" s="136"/>
      <c r="L550" s="137"/>
      <c r="M550" s="136"/>
      <c r="N550" s="136"/>
      <c r="O550" s="136"/>
      <c r="P550" s="7"/>
      <c r="Q550" s="6"/>
      <c r="R550" s="6"/>
      <c r="S550" s="6"/>
      <c r="T550" s="6"/>
      <c r="U550" s="6"/>
      <c r="V550" s="7"/>
      <c r="W550" s="7"/>
      <c r="X550" s="136"/>
      <c r="Y550" s="7"/>
      <c r="Z550" s="7"/>
      <c r="AA550" s="7"/>
      <c r="AB550" s="6"/>
      <c r="AC550" s="6"/>
      <c r="AD550" s="6"/>
      <c r="AE550" s="6"/>
      <c r="AF550" s="6"/>
    </row>
    <row r="551" ht="14.25" customHeight="1">
      <c r="A551" s="6"/>
      <c r="B551" s="6"/>
      <c r="C551" s="6"/>
      <c r="D551" s="6"/>
      <c r="E551" s="136"/>
      <c r="F551" s="136"/>
      <c r="G551" s="136"/>
      <c r="H551" s="136"/>
      <c r="I551" s="136"/>
      <c r="J551" s="136"/>
      <c r="K551" s="136"/>
      <c r="L551" s="137"/>
      <c r="M551" s="136"/>
      <c r="N551" s="136"/>
      <c r="O551" s="136"/>
      <c r="P551" s="7"/>
      <c r="Q551" s="6"/>
      <c r="R551" s="6"/>
      <c r="S551" s="6"/>
      <c r="T551" s="6"/>
      <c r="U551" s="6"/>
      <c r="V551" s="7"/>
      <c r="W551" s="7"/>
      <c r="X551" s="136"/>
      <c r="Y551" s="7"/>
      <c r="Z551" s="7"/>
      <c r="AA551" s="7"/>
      <c r="AB551" s="6"/>
      <c r="AC551" s="6"/>
      <c r="AD551" s="6"/>
      <c r="AE551" s="6"/>
      <c r="AF551" s="6"/>
    </row>
    <row r="552" ht="14.25" customHeight="1">
      <c r="A552" s="6"/>
      <c r="B552" s="6"/>
      <c r="C552" s="6"/>
      <c r="D552" s="6"/>
      <c r="E552" s="136"/>
      <c r="F552" s="136"/>
      <c r="G552" s="136"/>
      <c r="H552" s="136"/>
      <c r="I552" s="136"/>
      <c r="J552" s="136"/>
      <c r="K552" s="136"/>
      <c r="L552" s="137"/>
      <c r="M552" s="136"/>
      <c r="N552" s="136"/>
      <c r="O552" s="136"/>
      <c r="P552" s="7"/>
      <c r="Q552" s="6"/>
      <c r="R552" s="6"/>
      <c r="S552" s="6"/>
      <c r="T552" s="6"/>
      <c r="U552" s="6"/>
      <c r="V552" s="7"/>
      <c r="W552" s="7"/>
      <c r="X552" s="136"/>
      <c r="Y552" s="7"/>
      <c r="Z552" s="7"/>
      <c r="AA552" s="7"/>
      <c r="AB552" s="6"/>
      <c r="AC552" s="6"/>
      <c r="AD552" s="6"/>
      <c r="AE552" s="6"/>
      <c r="AF552" s="6"/>
    </row>
    <row r="553" ht="14.25" customHeight="1">
      <c r="A553" s="6"/>
      <c r="B553" s="6"/>
      <c r="C553" s="6"/>
      <c r="D553" s="6"/>
      <c r="E553" s="136"/>
      <c r="F553" s="136"/>
      <c r="G553" s="136"/>
      <c r="H553" s="136"/>
      <c r="I553" s="136"/>
      <c r="J553" s="136"/>
      <c r="K553" s="136"/>
      <c r="L553" s="137"/>
      <c r="M553" s="136"/>
      <c r="N553" s="136"/>
      <c r="O553" s="136"/>
      <c r="P553" s="7"/>
      <c r="Q553" s="6"/>
      <c r="R553" s="6"/>
      <c r="S553" s="6"/>
      <c r="T553" s="6"/>
      <c r="U553" s="6"/>
      <c r="V553" s="7"/>
      <c r="W553" s="7"/>
      <c r="X553" s="136"/>
      <c r="Y553" s="7"/>
      <c r="Z553" s="7"/>
      <c r="AA553" s="7"/>
      <c r="AB553" s="6"/>
      <c r="AC553" s="6"/>
      <c r="AD553" s="6"/>
      <c r="AE553" s="6"/>
      <c r="AF553" s="6"/>
    </row>
    <row r="554" ht="14.25" customHeight="1">
      <c r="A554" s="6"/>
      <c r="B554" s="6"/>
      <c r="C554" s="6"/>
      <c r="D554" s="6"/>
      <c r="E554" s="136"/>
      <c r="F554" s="136"/>
      <c r="G554" s="136"/>
      <c r="H554" s="136"/>
      <c r="I554" s="136"/>
      <c r="J554" s="136"/>
      <c r="K554" s="136"/>
      <c r="L554" s="137"/>
      <c r="M554" s="136"/>
      <c r="N554" s="136"/>
      <c r="O554" s="136"/>
      <c r="P554" s="7"/>
      <c r="Q554" s="6"/>
      <c r="R554" s="6"/>
      <c r="S554" s="6"/>
      <c r="T554" s="6"/>
      <c r="U554" s="6"/>
      <c r="V554" s="7"/>
      <c r="W554" s="7"/>
      <c r="X554" s="136"/>
      <c r="Y554" s="7"/>
      <c r="Z554" s="7"/>
      <c r="AA554" s="7"/>
      <c r="AB554" s="6"/>
      <c r="AC554" s="6"/>
      <c r="AD554" s="6"/>
      <c r="AE554" s="6"/>
      <c r="AF554" s="6"/>
    </row>
    <row r="555" ht="14.25" customHeight="1">
      <c r="A555" s="6"/>
      <c r="B555" s="6"/>
      <c r="C555" s="6"/>
      <c r="D555" s="6"/>
      <c r="E555" s="136"/>
      <c r="F555" s="136"/>
      <c r="G555" s="136"/>
      <c r="H555" s="136"/>
      <c r="I555" s="136"/>
      <c r="J555" s="136"/>
      <c r="K555" s="136"/>
      <c r="L555" s="137"/>
      <c r="M555" s="136"/>
      <c r="N555" s="136"/>
      <c r="O555" s="136"/>
      <c r="P555" s="7"/>
      <c r="Q555" s="6"/>
      <c r="R555" s="6"/>
      <c r="S555" s="6"/>
      <c r="T555" s="6"/>
      <c r="U555" s="6"/>
      <c r="V555" s="7"/>
      <c r="W555" s="7"/>
      <c r="X555" s="136"/>
      <c r="Y555" s="7"/>
      <c r="Z555" s="7"/>
      <c r="AA555" s="7"/>
      <c r="AB555" s="6"/>
      <c r="AC555" s="6"/>
      <c r="AD555" s="6"/>
      <c r="AE555" s="6"/>
      <c r="AF555" s="6"/>
    </row>
    <row r="556" ht="14.25" customHeight="1">
      <c r="A556" s="6"/>
      <c r="B556" s="6"/>
      <c r="C556" s="6"/>
      <c r="D556" s="6"/>
      <c r="E556" s="136"/>
      <c r="F556" s="136"/>
      <c r="G556" s="136"/>
      <c r="H556" s="136"/>
      <c r="I556" s="136"/>
      <c r="J556" s="136"/>
      <c r="K556" s="136"/>
      <c r="L556" s="137"/>
      <c r="M556" s="136"/>
      <c r="N556" s="136"/>
      <c r="O556" s="136"/>
      <c r="P556" s="7"/>
      <c r="Q556" s="6"/>
      <c r="R556" s="6"/>
      <c r="S556" s="6"/>
      <c r="T556" s="6"/>
      <c r="U556" s="6"/>
      <c r="V556" s="7"/>
      <c r="W556" s="7"/>
      <c r="X556" s="136"/>
      <c r="Y556" s="7"/>
      <c r="Z556" s="7"/>
      <c r="AA556" s="7"/>
      <c r="AB556" s="6"/>
      <c r="AC556" s="6"/>
      <c r="AD556" s="6"/>
      <c r="AE556" s="6"/>
      <c r="AF556" s="6"/>
    </row>
    <row r="557" ht="14.25" customHeight="1">
      <c r="A557" s="6"/>
      <c r="B557" s="6"/>
      <c r="C557" s="6"/>
      <c r="D557" s="6"/>
      <c r="E557" s="136"/>
      <c r="F557" s="136"/>
      <c r="G557" s="136"/>
      <c r="H557" s="136"/>
      <c r="I557" s="136"/>
      <c r="J557" s="136"/>
      <c r="K557" s="136"/>
      <c r="L557" s="137"/>
      <c r="M557" s="136"/>
      <c r="N557" s="136"/>
      <c r="O557" s="136"/>
      <c r="P557" s="7"/>
      <c r="Q557" s="6"/>
      <c r="R557" s="6"/>
      <c r="S557" s="6"/>
      <c r="T557" s="6"/>
      <c r="U557" s="6"/>
      <c r="V557" s="7"/>
      <c r="W557" s="7"/>
      <c r="X557" s="136"/>
      <c r="Y557" s="7"/>
      <c r="Z557" s="7"/>
      <c r="AA557" s="7"/>
      <c r="AB557" s="6"/>
      <c r="AC557" s="6"/>
      <c r="AD557" s="6"/>
      <c r="AE557" s="6"/>
      <c r="AF557" s="6"/>
    </row>
    <row r="558" ht="14.25" customHeight="1">
      <c r="A558" s="6"/>
      <c r="B558" s="6"/>
      <c r="C558" s="6"/>
      <c r="D558" s="6"/>
      <c r="E558" s="136"/>
      <c r="F558" s="136"/>
      <c r="G558" s="136"/>
      <c r="H558" s="136"/>
      <c r="I558" s="136"/>
      <c r="J558" s="136"/>
      <c r="K558" s="136"/>
      <c r="L558" s="137"/>
      <c r="M558" s="136"/>
      <c r="N558" s="136"/>
      <c r="O558" s="136"/>
      <c r="P558" s="7"/>
      <c r="Q558" s="6"/>
      <c r="R558" s="6"/>
      <c r="S558" s="6"/>
      <c r="T558" s="6"/>
      <c r="U558" s="6"/>
      <c r="V558" s="7"/>
      <c r="W558" s="7"/>
      <c r="X558" s="136"/>
      <c r="Y558" s="7"/>
      <c r="Z558" s="7"/>
      <c r="AA558" s="7"/>
      <c r="AB558" s="6"/>
      <c r="AC558" s="6"/>
      <c r="AD558" s="6"/>
      <c r="AE558" s="6"/>
      <c r="AF558" s="6"/>
    </row>
    <row r="559" ht="14.25" customHeight="1">
      <c r="A559" s="6"/>
      <c r="B559" s="6"/>
      <c r="C559" s="6"/>
      <c r="D559" s="6"/>
      <c r="E559" s="136"/>
      <c r="F559" s="136"/>
      <c r="G559" s="136"/>
      <c r="H559" s="136"/>
      <c r="I559" s="136"/>
      <c r="J559" s="136"/>
      <c r="K559" s="136"/>
      <c r="L559" s="137"/>
      <c r="M559" s="136"/>
      <c r="N559" s="136"/>
      <c r="O559" s="136"/>
      <c r="P559" s="7"/>
      <c r="Q559" s="6"/>
      <c r="R559" s="6"/>
      <c r="S559" s="6"/>
      <c r="T559" s="6"/>
      <c r="U559" s="6"/>
      <c r="V559" s="7"/>
      <c r="W559" s="7"/>
      <c r="X559" s="136"/>
      <c r="Y559" s="7"/>
      <c r="Z559" s="7"/>
      <c r="AA559" s="7"/>
      <c r="AB559" s="6"/>
      <c r="AC559" s="6"/>
      <c r="AD559" s="6"/>
      <c r="AE559" s="6"/>
      <c r="AF559" s="6"/>
    </row>
    <row r="560" ht="14.25" customHeight="1">
      <c r="A560" s="6"/>
      <c r="B560" s="6"/>
      <c r="C560" s="6"/>
      <c r="D560" s="6"/>
      <c r="E560" s="136"/>
      <c r="F560" s="136"/>
      <c r="G560" s="136"/>
      <c r="H560" s="136"/>
      <c r="I560" s="136"/>
      <c r="J560" s="136"/>
      <c r="K560" s="136"/>
      <c r="L560" s="137"/>
      <c r="M560" s="136"/>
      <c r="N560" s="136"/>
      <c r="O560" s="136"/>
      <c r="P560" s="7"/>
      <c r="Q560" s="6"/>
      <c r="R560" s="6"/>
      <c r="S560" s="6"/>
      <c r="T560" s="6"/>
      <c r="U560" s="6"/>
      <c r="V560" s="7"/>
      <c r="W560" s="7"/>
      <c r="X560" s="136"/>
      <c r="Y560" s="7"/>
      <c r="Z560" s="7"/>
      <c r="AA560" s="7"/>
      <c r="AB560" s="6"/>
      <c r="AC560" s="6"/>
      <c r="AD560" s="6"/>
      <c r="AE560" s="6"/>
      <c r="AF560" s="6"/>
    </row>
    <row r="561" ht="14.25" customHeight="1">
      <c r="A561" s="6"/>
      <c r="B561" s="6"/>
      <c r="C561" s="6"/>
      <c r="D561" s="6"/>
      <c r="E561" s="136"/>
      <c r="F561" s="136"/>
      <c r="G561" s="136"/>
      <c r="H561" s="136"/>
      <c r="I561" s="136"/>
      <c r="J561" s="136"/>
      <c r="K561" s="136"/>
      <c r="L561" s="137"/>
      <c r="M561" s="136"/>
      <c r="N561" s="136"/>
      <c r="O561" s="136"/>
      <c r="P561" s="7"/>
      <c r="Q561" s="6"/>
      <c r="R561" s="6"/>
      <c r="S561" s="6"/>
      <c r="T561" s="6"/>
      <c r="U561" s="6"/>
      <c r="V561" s="7"/>
      <c r="W561" s="7"/>
      <c r="X561" s="136"/>
      <c r="Y561" s="7"/>
      <c r="Z561" s="7"/>
      <c r="AA561" s="7"/>
      <c r="AB561" s="6"/>
      <c r="AC561" s="6"/>
      <c r="AD561" s="6"/>
      <c r="AE561" s="6"/>
      <c r="AF561" s="6"/>
    </row>
    <row r="562" ht="14.25" customHeight="1">
      <c r="A562" s="6"/>
      <c r="B562" s="6"/>
      <c r="C562" s="6"/>
      <c r="D562" s="6"/>
      <c r="E562" s="136"/>
      <c r="F562" s="136"/>
      <c r="G562" s="136"/>
      <c r="H562" s="136"/>
      <c r="I562" s="136"/>
      <c r="J562" s="136"/>
      <c r="K562" s="136"/>
      <c r="L562" s="137"/>
      <c r="M562" s="136"/>
      <c r="N562" s="136"/>
      <c r="O562" s="136"/>
      <c r="P562" s="7"/>
      <c r="Q562" s="6"/>
      <c r="R562" s="6"/>
      <c r="S562" s="6"/>
      <c r="T562" s="6"/>
      <c r="U562" s="6"/>
      <c r="V562" s="7"/>
      <c r="W562" s="7"/>
      <c r="X562" s="136"/>
      <c r="Y562" s="7"/>
      <c r="Z562" s="7"/>
      <c r="AA562" s="7"/>
      <c r="AB562" s="6"/>
      <c r="AC562" s="6"/>
      <c r="AD562" s="6"/>
      <c r="AE562" s="6"/>
      <c r="AF562" s="6"/>
    </row>
    <row r="563" ht="14.25" customHeight="1">
      <c r="A563" s="6"/>
      <c r="B563" s="6"/>
      <c r="C563" s="6"/>
      <c r="D563" s="6"/>
      <c r="E563" s="136"/>
      <c r="F563" s="136"/>
      <c r="G563" s="136"/>
      <c r="H563" s="136"/>
      <c r="I563" s="136"/>
      <c r="J563" s="136"/>
      <c r="K563" s="136"/>
      <c r="L563" s="137"/>
      <c r="M563" s="136"/>
      <c r="N563" s="136"/>
      <c r="O563" s="136"/>
      <c r="P563" s="7"/>
      <c r="Q563" s="6"/>
      <c r="R563" s="6"/>
      <c r="S563" s="6"/>
      <c r="T563" s="6"/>
      <c r="U563" s="6"/>
      <c r="V563" s="7"/>
      <c r="W563" s="7"/>
      <c r="X563" s="136"/>
      <c r="Y563" s="7"/>
      <c r="Z563" s="7"/>
      <c r="AA563" s="7"/>
      <c r="AB563" s="6"/>
      <c r="AC563" s="6"/>
      <c r="AD563" s="6"/>
      <c r="AE563" s="6"/>
      <c r="AF563" s="6"/>
    </row>
    <row r="564" ht="14.25" customHeight="1">
      <c r="A564" s="6"/>
      <c r="B564" s="6"/>
      <c r="C564" s="6"/>
      <c r="D564" s="6"/>
      <c r="E564" s="136"/>
      <c r="F564" s="136"/>
      <c r="G564" s="136"/>
      <c r="H564" s="136"/>
      <c r="I564" s="136"/>
      <c r="J564" s="136"/>
      <c r="K564" s="136"/>
      <c r="L564" s="137"/>
      <c r="M564" s="136"/>
      <c r="N564" s="136"/>
      <c r="O564" s="136"/>
      <c r="P564" s="7"/>
      <c r="Q564" s="6"/>
      <c r="R564" s="6"/>
      <c r="S564" s="6"/>
      <c r="T564" s="6"/>
      <c r="U564" s="6"/>
      <c r="V564" s="7"/>
      <c r="W564" s="7"/>
      <c r="X564" s="136"/>
      <c r="Y564" s="7"/>
      <c r="Z564" s="7"/>
      <c r="AA564" s="7"/>
      <c r="AB564" s="6"/>
      <c r="AC564" s="6"/>
      <c r="AD564" s="6"/>
      <c r="AE564" s="6"/>
      <c r="AF564" s="6"/>
    </row>
    <row r="565" ht="14.25" customHeight="1">
      <c r="A565" s="6"/>
      <c r="B565" s="6"/>
      <c r="C565" s="6"/>
      <c r="D565" s="6"/>
      <c r="E565" s="136"/>
      <c r="F565" s="136"/>
      <c r="G565" s="136"/>
      <c r="H565" s="136"/>
      <c r="I565" s="136"/>
      <c r="J565" s="136"/>
      <c r="K565" s="136"/>
      <c r="L565" s="137"/>
      <c r="M565" s="136"/>
      <c r="N565" s="136"/>
      <c r="O565" s="136"/>
      <c r="P565" s="7"/>
      <c r="Q565" s="6"/>
      <c r="R565" s="6"/>
      <c r="S565" s="6"/>
      <c r="T565" s="6"/>
      <c r="U565" s="6"/>
      <c r="V565" s="7"/>
      <c r="W565" s="7"/>
      <c r="X565" s="136"/>
      <c r="Y565" s="7"/>
      <c r="Z565" s="7"/>
      <c r="AA565" s="7"/>
      <c r="AB565" s="6"/>
      <c r="AC565" s="6"/>
      <c r="AD565" s="6"/>
      <c r="AE565" s="6"/>
      <c r="AF565" s="6"/>
    </row>
    <row r="566" ht="14.25" customHeight="1">
      <c r="A566" s="6"/>
      <c r="B566" s="6"/>
      <c r="C566" s="6"/>
      <c r="D566" s="6"/>
      <c r="E566" s="136"/>
      <c r="F566" s="136"/>
      <c r="G566" s="136"/>
      <c r="H566" s="136"/>
      <c r="I566" s="136"/>
      <c r="J566" s="136"/>
      <c r="K566" s="136"/>
      <c r="L566" s="137"/>
      <c r="M566" s="136"/>
      <c r="N566" s="136"/>
      <c r="O566" s="136"/>
      <c r="P566" s="7"/>
      <c r="Q566" s="6"/>
      <c r="R566" s="6"/>
      <c r="S566" s="6"/>
      <c r="T566" s="6"/>
      <c r="U566" s="6"/>
      <c r="V566" s="7"/>
      <c r="W566" s="7"/>
      <c r="X566" s="136"/>
      <c r="Y566" s="7"/>
      <c r="Z566" s="7"/>
      <c r="AA566" s="7"/>
      <c r="AB566" s="6"/>
      <c r="AC566" s="6"/>
      <c r="AD566" s="6"/>
      <c r="AE566" s="6"/>
      <c r="AF566" s="6"/>
    </row>
    <row r="567" ht="14.25" customHeight="1">
      <c r="A567" s="6"/>
      <c r="B567" s="6"/>
      <c r="C567" s="6"/>
      <c r="D567" s="6"/>
      <c r="E567" s="136"/>
      <c r="F567" s="136"/>
      <c r="G567" s="136"/>
      <c r="H567" s="136"/>
      <c r="I567" s="136"/>
      <c r="J567" s="136"/>
      <c r="K567" s="136"/>
      <c r="L567" s="137"/>
      <c r="M567" s="136"/>
      <c r="N567" s="136"/>
      <c r="O567" s="136"/>
      <c r="P567" s="7"/>
      <c r="Q567" s="6"/>
      <c r="R567" s="6"/>
      <c r="S567" s="6"/>
      <c r="T567" s="6"/>
      <c r="U567" s="6"/>
      <c r="V567" s="7"/>
      <c r="W567" s="7"/>
      <c r="X567" s="136"/>
      <c r="Y567" s="7"/>
      <c r="Z567" s="7"/>
      <c r="AA567" s="7"/>
      <c r="AB567" s="6"/>
      <c r="AC567" s="6"/>
      <c r="AD567" s="6"/>
      <c r="AE567" s="6"/>
      <c r="AF567" s="6"/>
    </row>
    <row r="568" ht="14.25" customHeight="1">
      <c r="A568" s="6"/>
      <c r="B568" s="6"/>
      <c r="C568" s="6"/>
      <c r="D568" s="6"/>
      <c r="E568" s="136"/>
      <c r="F568" s="136"/>
      <c r="G568" s="136"/>
      <c r="H568" s="136"/>
      <c r="I568" s="136"/>
      <c r="J568" s="136"/>
      <c r="K568" s="136"/>
      <c r="L568" s="137"/>
      <c r="M568" s="136"/>
      <c r="N568" s="136"/>
      <c r="O568" s="136"/>
      <c r="P568" s="7"/>
      <c r="Q568" s="6"/>
      <c r="R568" s="6"/>
      <c r="S568" s="6"/>
      <c r="T568" s="6"/>
      <c r="U568" s="6"/>
      <c r="V568" s="7"/>
      <c r="W568" s="7"/>
      <c r="X568" s="136"/>
      <c r="Y568" s="7"/>
      <c r="Z568" s="7"/>
      <c r="AA568" s="7"/>
      <c r="AB568" s="6"/>
      <c r="AC568" s="6"/>
      <c r="AD568" s="6"/>
      <c r="AE568" s="6"/>
      <c r="AF568" s="6"/>
    </row>
    <row r="569" ht="14.25" customHeight="1">
      <c r="A569" s="6"/>
      <c r="B569" s="6"/>
      <c r="C569" s="6"/>
      <c r="D569" s="6"/>
      <c r="E569" s="136"/>
      <c r="F569" s="136"/>
      <c r="G569" s="136"/>
      <c r="H569" s="136"/>
      <c r="I569" s="136"/>
      <c r="J569" s="136"/>
      <c r="K569" s="136"/>
      <c r="L569" s="137"/>
      <c r="M569" s="136"/>
      <c r="N569" s="136"/>
      <c r="O569" s="136"/>
      <c r="P569" s="7"/>
      <c r="Q569" s="6"/>
      <c r="R569" s="6"/>
      <c r="S569" s="6"/>
      <c r="T569" s="6"/>
      <c r="U569" s="6"/>
      <c r="V569" s="7"/>
      <c r="W569" s="7"/>
      <c r="X569" s="136"/>
      <c r="Y569" s="7"/>
      <c r="Z569" s="7"/>
      <c r="AA569" s="7"/>
      <c r="AB569" s="6"/>
      <c r="AC569" s="6"/>
      <c r="AD569" s="6"/>
      <c r="AE569" s="6"/>
      <c r="AF569" s="6"/>
    </row>
    <row r="570" ht="14.25" customHeight="1">
      <c r="A570" s="6"/>
      <c r="B570" s="6"/>
      <c r="C570" s="6"/>
      <c r="D570" s="6"/>
      <c r="E570" s="136"/>
      <c r="F570" s="136"/>
      <c r="G570" s="136"/>
      <c r="H570" s="136"/>
      <c r="I570" s="136"/>
      <c r="J570" s="136"/>
      <c r="K570" s="136"/>
      <c r="L570" s="137"/>
      <c r="M570" s="136"/>
      <c r="N570" s="136"/>
      <c r="O570" s="136"/>
      <c r="P570" s="7"/>
      <c r="Q570" s="6"/>
      <c r="R570" s="6"/>
      <c r="S570" s="6"/>
      <c r="T570" s="6"/>
      <c r="U570" s="6"/>
      <c r="V570" s="7"/>
      <c r="W570" s="7"/>
      <c r="X570" s="136"/>
      <c r="Y570" s="7"/>
      <c r="Z570" s="7"/>
      <c r="AA570" s="7"/>
      <c r="AB570" s="6"/>
      <c r="AC570" s="6"/>
      <c r="AD570" s="6"/>
      <c r="AE570" s="6"/>
      <c r="AF570" s="6"/>
    </row>
    <row r="571" ht="14.25" customHeight="1">
      <c r="A571" s="6"/>
      <c r="B571" s="6"/>
      <c r="C571" s="6"/>
      <c r="D571" s="6"/>
      <c r="E571" s="136"/>
      <c r="F571" s="136"/>
      <c r="G571" s="136"/>
      <c r="H571" s="136"/>
      <c r="I571" s="136"/>
      <c r="J571" s="136"/>
      <c r="K571" s="136"/>
      <c r="L571" s="137"/>
      <c r="M571" s="136"/>
      <c r="N571" s="136"/>
      <c r="O571" s="136"/>
      <c r="P571" s="7"/>
      <c r="Q571" s="6"/>
      <c r="R571" s="6"/>
      <c r="S571" s="6"/>
      <c r="T571" s="6"/>
      <c r="U571" s="6"/>
      <c r="V571" s="7"/>
      <c r="W571" s="7"/>
      <c r="X571" s="136"/>
      <c r="Y571" s="7"/>
      <c r="Z571" s="7"/>
      <c r="AA571" s="7"/>
      <c r="AB571" s="6"/>
      <c r="AC571" s="6"/>
      <c r="AD571" s="6"/>
      <c r="AE571" s="6"/>
      <c r="AF571" s="6"/>
    </row>
    <row r="572" ht="14.25" customHeight="1">
      <c r="A572" s="6"/>
      <c r="B572" s="6"/>
      <c r="C572" s="6"/>
      <c r="D572" s="6"/>
      <c r="E572" s="136"/>
      <c r="F572" s="136"/>
      <c r="G572" s="136"/>
      <c r="H572" s="136"/>
      <c r="I572" s="136"/>
      <c r="J572" s="136"/>
      <c r="K572" s="136"/>
      <c r="L572" s="137"/>
      <c r="M572" s="136"/>
      <c r="N572" s="136"/>
      <c r="O572" s="136"/>
      <c r="P572" s="7"/>
      <c r="Q572" s="6"/>
      <c r="R572" s="6"/>
      <c r="S572" s="6"/>
      <c r="T572" s="6"/>
      <c r="U572" s="6"/>
      <c r="V572" s="7"/>
      <c r="W572" s="7"/>
      <c r="X572" s="136"/>
      <c r="Y572" s="7"/>
      <c r="Z572" s="7"/>
      <c r="AA572" s="7"/>
      <c r="AB572" s="6"/>
      <c r="AC572" s="6"/>
      <c r="AD572" s="6"/>
      <c r="AE572" s="6"/>
      <c r="AF572" s="6"/>
    </row>
    <row r="573" ht="14.25" customHeight="1">
      <c r="A573" s="6"/>
      <c r="B573" s="6"/>
      <c r="C573" s="6"/>
      <c r="D573" s="6"/>
      <c r="E573" s="136"/>
      <c r="F573" s="136"/>
      <c r="G573" s="136"/>
      <c r="H573" s="136"/>
      <c r="I573" s="136"/>
      <c r="J573" s="136"/>
      <c r="K573" s="136"/>
      <c r="L573" s="137"/>
      <c r="M573" s="136"/>
      <c r="N573" s="136"/>
      <c r="O573" s="136"/>
      <c r="P573" s="7"/>
      <c r="Q573" s="6"/>
      <c r="R573" s="6"/>
      <c r="S573" s="6"/>
      <c r="T573" s="6"/>
      <c r="U573" s="6"/>
      <c r="V573" s="7"/>
      <c r="W573" s="7"/>
      <c r="X573" s="136"/>
      <c r="Y573" s="7"/>
      <c r="Z573" s="7"/>
      <c r="AA573" s="7"/>
      <c r="AB573" s="6"/>
      <c r="AC573" s="6"/>
      <c r="AD573" s="6"/>
      <c r="AE573" s="6"/>
      <c r="AF573" s="6"/>
    </row>
    <row r="574" ht="14.25" customHeight="1">
      <c r="A574" s="6"/>
      <c r="B574" s="6"/>
      <c r="C574" s="6"/>
      <c r="D574" s="6"/>
      <c r="E574" s="136"/>
      <c r="F574" s="136"/>
      <c r="G574" s="136"/>
      <c r="H574" s="136"/>
      <c r="I574" s="136"/>
      <c r="J574" s="136"/>
      <c r="K574" s="136"/>
      <c r="L574" s="137"/>
      <c r="M574" s="136"/>
      <c r="N574" s="136"/>
      <c r="O574" s="136"/>
      <c r="P574" s="7"/>
      <c r="Q574" s="6"/>
      <c r="R574" s="6"/>
      <c r="S574" s="6"/>
      <c r="T574" s="6"/>
      <c r="U574" s="6"/>
      <c r="V574" s="7"/>
      <c r="W574" s="7"/>
      <c r="X574" s="136"/>
      <c r="Y574" s="7"/>
      <c r="Z574" s="7"/>
      <c r="AA574" s="7"/>
      <c r="AB574" s="6"/>
      <c r="AC574" s="6"/>
      <c r="AD574" s="6"/>
      <c r="AE574" s="6"/>
      <c r="AF574" s="6"/>
    </row>
    <row r="575" ht="14.25" customHeight="1">
      <c r="A575" s="6"/>
      <c r="B575" s="6"/>
      <c r="C575" s="6"/>
      <c r="D575" s="6"/>
      <c r="E575" s="136"/>
      <c r="F575" s="136"/>
      <c r="G575" s="136"/>
      <c r="H575" s="136"/>
      <c r="I575" s="136"/>
      <c r="J575" s="136"/>
      <c r="K575" s="136"/>
      <c r="L575" s="137"/>
      <c r="M575" s="136"/>
      <c r="N575" s="136"/>
      <c r="O575" s="136"/>
      <c r="P575" s="7"/>
      <c r="Q575" s="6"/>
      <c r="R575" s="6"/>
      <c r="S575" s="6"/>
      <c r="T575" s="6"/>
      <c r="U575" s="6"/>
      <c r="V575" s="7"/>
      <c r="W575" s="7"/>
      <c r="X575" s="136"/>
      <c r="Y575" s="7"/>
      <c r="Z575" s="7"/>
      <c r="AA575" s="7"/>
      <c r="AB575" s="6"/>
      <c r="AC575" s="6"/>
      <c r="AD575" s="6"/>
      <c r="AE575" s="6"/>
      <c r="AF575" s="6"/>
    </row>
    <row r="576" ht="14.25" customHeight="1">
      <c r="A576" s="6"/>
      <c r="B576" s="6"/>
      <c r="C576" s="6"/>
      <c r="D576" s="6"/>
      <c r="E576" s="136"/>
      <c r="F576" s="136"/>
      <c r="G576" s="136"/>
      <c r="H576" s="136"/>
      <c r="I576" s="136"/>
      <c r="J576" s="136"/>
      <c r="K576" s="136"/>
      <c r="L576" s="137"/>
      <c r="M576" s="136"/>
      <c r="N576" s="136"/>
      <c r="O576" s="136"/>
      <c r="P576" s="7"/>
      <c r="Q576" s="6"/>
      <c r="R576" s="6"/>
      <c r="S576" s="6"/>
      <c r="T576" s="6"/>
      <c r="U576" s="6"/>
      <c r="V576" s="7"/>
      <c r="W576" s="7"/>
      <c r="X576" s="136"/>
      <c r="Y576" s="7"/>
      <c r="Z576" s="7"/>
      <c r="AA576" s="7"/>
      <c r="AB576" s="6"/>
      <c r="AC576" s="6"/>
      <c r="AD576" s="6"/>
      <c r="AE576" s="6"/>
      <c r="AF576" s="6"/>
    </row>
    <row r="577" ht="14.25" customHeight="1">
      <c r="A577" s="6"/>
      <c r="B577" s="6"/>
      <c r="C577" s="6"/>
      <c r="D577" s="6"/>
      <c r="E577" s="136"/>
      <c r="F577" s="136"/>
      <c r="G577" s="136"/>
      <c r="H577" s="136"/>
      <c r="I577" s="136"/>
      <c r="J577" s="136"/>
      <c r="K577" s="136"/>
      <c r="L577" s="137"/>
      <c r="M577" s="136"/>
      <c r="N577" s="136"/>
      <c r="O577" s="136"/>
      <c r="P577" s="7"/>
      <c r="Q577" s="6"/>
      <c r="R577" s="6"/>
      <c r="S577" s="6"/>
      <c r="T577" s="6"/>
      <c r="U577" s="6"/>
      <c r="V577" s="7"/>
      <c r="W577" s="7"/>
      <c r="X577" s="136"/>
      <c r="Y577" s="7"/>
      <c r="Z577" s="7"/>
      <c r="AA577" s="7"/>
      <c r="AB577" s="6"/>
      <c r="AC577" s="6"/>
      <c r="AD577" s="6"/>
      <c r="AE577" s="6"/>
      <c r="AF577" s="6"/>
    </row>
    <row r="578" ht="14.25" customHeight="1">
      <c r="A578" s="6"/>
      <c r="B578" s="6"/>
      <c r="C578" s="6"/>
      <c r="D578" s="6"/>
      <c r="E578" s="136"/>
      <c r="F578" s="136"/>
      <c r="G578" s="136"/>
      <c r="H578" s="136"/>
      <c r="I578" s="136"/>
      <c r="J578" s="136"/>
      <c r="K578" s="136"/>
      <c r="L578" s="137"/>
      <c r="M578" s="136"/>
      <c r="N578" s="136"/>
      <c r="O578" s="136"/>
      <c r="P578" s="7"/>
      <c r="Q578" s="6"/>
      <c r="R578" s="6"/>
      <c r="S578" s="6"/>
      <c r="T578" s="6"/>
      <c r="U578" s="6"/>
      <c r="V578" s="7"/>
      <c r="W578" s="7"/>
      <c r="X578" s="136"/>
      <c r="Y578" s="7"/>
      <c r="Z578" s="7"/>
      <c r="AA578" s="7"/>
      <c r="AB578" s="6"/>
      <c r="AC578" s="6"/>
      <c r="AD578" s="6"/>
      <c r="AE578" s="6"/>
      <c r="AF578" s="6"/>
    </row>
    <row r="579" ht="14.25" customHeight="1">
      <c r="A579" s="6"/>
      <c r="B579" s="6"/>
      <c r="C579" s="6"/>
      <c r="D579" s="6"/>
      <c r="E579" s="136"/>
      <c r="F579" s="136"/>
      <c r="G579" s="136"/>
      <c r="H579" s="136"/>
      <c r="I579" s="136"/>
      <c r="J579" s="136"/>
      <c r="K579" s="136"/>
      <c r="L579" s="137"/>
      <c r="M579" s="136"/>
      <c r="N579" s="136"/>
      <c r="O579" s="136"/>
      <c r="P579" s="7"/>
      <c r="Q579" s="6"/>
      <c r="R579" s="6"/>
      <c r="S579" s="6"/>
      <c r="T579" s="6"/>
      <c r="U579" s="6"/>
      <c r="V579" s="7"/>
      <c r="W579" s="7"/>
      <c r="X579" s="136"/>
      <c r="Y579" s="7"/>
      <c r="Z579" s="7"/>
      <c r="AA579" s="7"/>
      <c r="AB579" s="6"/>
      <c r="AC579" s="6"/>
      <c r="AD579" s="6"/>
      <c r="AE579" s="6"/>
      <c r="AF579" s="6"/>
    </row>
    <row r="580" ht="14.25" customHeight="1">
      <c r="A580" s="6"/>
      <c r="B580" s="6"/>
      <c r="C580" s="6"/>
      <c r="D580" s="6"/>
      <c r="E580" s="136"/>
      <c r="F580" s="136"/>
      <c r="G580" s="136"/>
      <c r="H580" s="136"/>
      <c r="I580" s="136"/>
      <c r="J580" s="136"/>
      <c r="K580" s="136"/>
      <c r="L580" s="137"/>
      <c r="M580" s="136"/>
      <c r="N580" s="136"/>
      <c r="O580" s="136"/>
      <c r="P580" s="7"/>
      <c r="Q580" s="6"/>
      <c r="R580" s="6"/>
      <c r="S580" s="6"/>
      <c r="T580" s="6"/>
      <c r="U580" s="6"/>
      <c r="V580" s="7"/>
      <c r="W580" s="7"/>
      <c r="X580" s="136"/>
      <c r="Y580" s="7"/>
      <c r="Z580" s="7"/>
      <c r="AA580" s="7"/>
      <c r="AB580" s="6"/>
      <c r="AC580" s="6"/>
      <c r="AD580" s="6"/>
      <c r="AE580" s="6"/>
      <c r="AF580" s="6"/>
    </row>
    <row r="581" ht="14.25" customHeight="1">
      <c r="A581" s="6"/>
      <c r="B581" s="6"/>
      <c r="C581" s="6"/>
      <c r="D581" s="6"/>
      <c r="E581" s="136"/>
      <c r="F581" s="136"/>
      <c r="G581" s="136"/>
      <c r="H581" s="136"/>
      <c r="I581" s="136"/>
      <c r="J581" s="136"/>
      <c r="K581" s="136"/>
      <c r="L581" s="137"/>
      <c r="M581" s="136"/>
      <c r="N581" s="136"/>
      <c r="O581" s="136"/>
      <c r="P581" s="7"/>
      <c r="Q581" s="6"/>
      <c r="R581" s="6"/>
      <c r="S581" s="6"/>
      <c r="T581" s="6"/>
      <c r="U581" s="6"/>
      <c r="V581" s="7"/>
      <c r="W581" s="7"/>
      <c r="X581" s="136"/>
      <c r="Y581" s="7"/>
      <c r="Z581" s="7"/>
      <c r="AA581" s="7"/>
      <c r="AB581" s="6"/>
      <c r="AC581" s="6"/>
      <c r="AD581" s="6"/>
      <c r="AE581" s="6"/>
      <c r="AF581" s="6"/>
    </row>
    <row r="582" ht="14.25" customHeight="1">
      <c r="A582" s="6"/>
      <c r="B582" s="6"/>
      <c r="C582" s="6"/>
      <c r="D582" s="6"/>
      <c r="E582" s="136"/>
      <c r="F582" s="136"/>
      <c r="G582" s="136"/>
      <c r="H582" s="136"/>
      <c r="I582" s="136"/>
      <c r="J582" s="136"/>
      <c r="K582" s="136"/>
      <c r="L582" s="137"/>
      <c r="M582" s="136"/>
      <c r="N582" s="136"/>
      <c r="O582" s="136"/>
      <c r="P582" s="7"/>
      <c r="Q582" s="6"/>
      <c r="R582" s="6"/>
      <c r="S582" s="6"/>
      <c r="T582" s="6"/>
      <c r="U582" s="6"/>
      <c r="V582" s="7"/>
      <c r="W582" s="7"/>
      <c r="X582" s="136"/>
      <c r="Y582" s="7"/>
      <c r="Z582" s="7"/>
      <c r="AA582" s="7"/>
      <c r="AB582" s="6"/>
      <c r="AC582" s="6"/>
      <c r="AD582" s="6"/>
      <c r="AE582" s="6"/>
      <c r="AF582" s="6"/>
    </row>
    <row r="583" ht="14.25" customHeight="1">
      <c r="A583" s="6"/>
      <c r="B583" s="6"/>
      <c r="C583" s="6"/>
      <c r="D583" s="6"/>
      <c r="E583" s="136"/>
      <c r="F583" s="136"/>
      <c r="G583" s="136"/>
      <c r="H583" s="136"/>
      <c r="I583" s="136"/>
      <c r="J583" s="136"/>
      <c r="K583" s="136"/>
      <c r="L583" s="137"/>
      <c r="M583" s="136"/>
      <c r="N583" s="136"/>
      <c r="O583" s="136"/>
      <c r="P583" s="7"/>
      <c r="Q583" s="6"/>
      <c r="R583" s="6"/>
      <c r="S583" s="6"/>
      <c r="T583" s="6"/>
      <c r="U583" s="6"/>
      <c r="V583" s="7"/>
      <c r="W583" s="7"/>
      <c r="X583" s="136"/>
      <c r="Y583" s="7"/>
      <c r="Z583" s="7"/>
      <c r="AA583" s="7"/>
      <c r="AB583" s="6"/>
      <c r="AC583" s="6"/>
      <c r="AD583" s="6"/>
      <c r="AE583" s="6"/>
      <c r="AF583" s="6"/>
    </row>
    <row r="584" ht="14.25" customHeight="1">
      <c r="A584" s="6"/>
      <c r="B584" s="6"/>
      <c r="C584" s="6"/>
      <c r="D584" s="6"/>
      <c r="E584" s="136"/>
      <c r="F584" s="136"/>
      <c r="G584" s="136"/>
      <c r="H584" s="136"/>
      <c r="I584" s="136"/>
      <c r="J584" s="136"/>
      <c r="K584" s="136"/>
      <c r="L584" s="137"/>
      <c r="M584" s="136"/>
      <c r="N584" s="136"/>
      <c r="O584" s="136"/>
      <c r="P584" s="7"/>
      <c r="Q584" s="6"/>
      <c r="R584" s="6"/>
      <c r="S584" s="6"/>
      <c r="T584" s="6"/>
      <c r="U584" s="6"/>
      <c r="V584" s="7"/>
      <c r="W584" s="7"/>
      <c r="X584" s="136"/>
      <c r="Y584" s="7"/>
      <c r="Z584" s="7"/>
      <c r="AA584" s="7"/>
      <c r="AB584" s="6"/>
      <c r="AC584" s="6"/>
      <c r="AD584" s="6"/>
      <c r="AE584" s="6"/>
      <c r="AF584" s="6"/>
    </row>
    <row r="585" ht="14.25" customHeight="1">
      <c r="A585" s="6"/>
      <c r="B585" s="6"/>
      <c r="C585" s="6"/>
      <c r="D585" s="6"/>
      <c r="E585" s="136"/>
      <c r="F585" s="136"/>
      <c r="G585" s="136"/>
      <c r="H585" s="136"/>
      <c r="I585" s="136"/>
      <c r="J585" s="136"/>
      <c r="K585" s="136"/>
      <c r="L585" s="137"/>
      <c r="M585" s="136"/>
      <c r="N585" s="136"/>
      <c r="O585" s="136"/>
      <c r="P585" s="7"/>
      <c r="Q585" s="6"/>
      <c r="R585" s="6"/>
      <c r="S585" s="6"/>
      <c r="T585" s="6"/>
      <c r="U585" s="6"/>
      <c r="V585" s="7"/>
      <c r="W585" s="7"/>
      <c r="X585" s="136"/>
      <c r="Y585" s="7"/>
      <c r="Z585" s="7"/>
      <c r="AA585" s="7"/>
      <c r="AB585" s="6"/>
      <c r="AC585" s="6"/>
      <c r="AD585" s="6"/>
      <c r="AE585" s="6"/>
      <c r="AF585" s="6"/>
    </row>
    <row r="586" ht="14.25" customHeight="1">
      <c r="A586" s="6"/>
      <c r="B586" s="6"/>
      <c r="C586" s="6"/>
      <c r="D586" s="6"/>
      <c r="E586" s="136"/>
      <c r="F586" s="136"/>
      <c r="G586" s="136"/>
      <c r="H586" s="136"/>
      <c r="I586" s="136"/>
      <c r="J586" s="136"/>
      <c r="K586" s="136"/>
      <c r="L586" s="137"/>
      <c r="M586" s="136"/>
      <c r="N586" s="136"/>
      <c r="O586" s="136"/>
      <c r="P586" s="7"/>
      <c r="Q586" s="6"/>
      <c r="R586" s="6"/>
      <c r="S586" s="6"/>
      <c r="T586" s="6"/>
      <c r="U586" s="6"/>
      <c r="V586" s="7"/>
      <c r="W586" s="7"/>
      <c r="X586" s="136"/>
      <c r="Y586" s="7"/>
      <c r="Z586" s="7"/>
      <c r="AA586" s="7"/>
      <c r="AB586" s="6"/>
      <c r="AC586" s="6"/>
      <c r="AD586" s="6"/>
      <c r="AE586" s="6"/>
      <c r="AF586" s="6"/>
    </row>
    <row r="587" ht="14.25" customHeight="1">
      <c r="A587" s="6"/>
      <c r="B587" s="6"/>
      <c r="C587" s="6"/>
      <c r="D587" s="6"/>
      <c r="E587" s="136"/>
      <c r="F587" s="136"/>
      <c r="G587" s="136"/>
      <c r="H587" s="136"/>
      <c r="I587" s="136"/>
      <c r="J587" s="136"/>
      <c r="K587" s="136"/>
      <c r="L587" s="137"/>
      <c r="M587" s="136"/>
      <c r="N587" s="136"/>
      <c r="O587" s="136"/>
      <c r="P587" s="7"/>
      <c r="Q587" s="6"/>
      <c r="R587" s="6"/>
      <c r="S587" s="6"/>
      <c r="T587" s="6"/>
      <c r="U587" s="6"/>
      <c r="V587" s="7"/>
      <c r="W587" s="7"/>
      <c r="X587" s="136"/>
      <c r="Y587" s="7"/>
      <c r="Z587" s="7"/>
      <c r="AA587" s="7"/>
      <c r="AB587" s="6"/>
      <c r="AC587" s="6"/>
      <c r="AD587" s="6"/>
      <c r="AE587" s="6"/>
      <c r="AF587" s="6"/>
    </row>
    <row r="588" ht="14.25" customHeight="1">
      <c r="A588" s="6"/>
      <c r="B588" s="6"/>
      <c r="C588" s="6"/>
      <c r="D588" s="6"/>
      <c r="E588" s="136"/>
      <c r="F588" s="136"/>
      <c r="G588" s="136"/>
      <c r="H588" s="136"/>
      <c r="I588" s="136"/>
      <c r="J588" s="136"/>
      <c r="K588" s="136"/>
      <c r="L588" s="137"/>
      <c r="M588" s="136"/>
      <c r="N588" s="136"/>
      <c r="O588" s="136"/>
      <c r="P588" s="7"/>
      <c r="Q588" s="6"/>
      <c r="R588" s="6"/>
      <c r="S588" s="6"/>
      <c r="T588" s="6"/>
      <c r="U588" s="6"/>
      <c r="V588" s="7"/>
      <c r="W588" s="7"/>
      <c r="X588" s="136"/>
      <c r="Y588" s="7"/>
      <c r="Z588" s="7"/>
      <c r="AA588" s="7"/>
      <c r="AB588" s="6"/>
      <c r="AC588" s="6"/>
      <c r="AD588" s="6"/>
      <c r="AE588" s="6"/>
      <c r="AF588" s="6"/>
    </row>
    <row r="589" ht="14.25" customHeight="1">
      <c r="A589" s="6"/>
      <c r="B589" s="6"/>
      <c r="C589" s="6"/>
      <c r="D589" s="6"/>
      <c r="E589" s="136"/>
      <c r="F589" s="136"/>
      <c r="G589" s="136"/>
      <c r="H589" s="136"/>
      <c r="I589" s="136"/>
      <c r="J589" s="136"/>
      <c r="K589" s="136"/>
      <c r="L589" s="137"/>
      <c r="M589" s="136"/>
      <c r="N589" s="136"/>
      <c r="O589" s="136"/>
      <c r="P589" s="7"/>
      <c r="Q589" s="6"/>
      <c r="R589" s="6"/>
      <c r="S589" s="6"/>
      <c r="T589" s="6"/>
      <c r="U589" s="6"/>
      <c r="V589" s="7"/>
      <c r="W589" s="7"/>
      <c r="X589" s="136"/>
      <c r="Y589" s="7"/>
      <c r="Z589" s="7"/>
      <c r="AA589" s="7"/>
      <c r="AB589" s="6"/>
      <c r="AC589" s="6"/>
      <c r="AD589" s="6"/>
      <c r="AE589" s="6"/>
      <c r="AF589" s="6"/>
    </row>
    <row r="590" ht="14.25" customHeight="1">
      <c r="A590" s="6"/>
      <c r="B590" s="6"/>
      <c r="C590" s="6"/>
      <c r="D590" s="6"/>
      <c r="E590" s="136"/>
      <c r="F590" s="136"/>
      <c r="G590" s="136"/>
      <c r="H590" s="136"/>
      <c r="I590" s="136"/>
      <c r="J590" s="136"/>
      <c r="K590" s="136"/>
      <c r="L590" s="137"/>
      <c r="M590" s="136"/>
      <c r="N590" s="136"/>
      <c r="O590" s="136"/>
      <c r="P590" s="7"/>
      <c r="Q590" s="6"/>
      <c r="R590" s="6"/>
      <c r="S590" s="6"/>
      <c r="T590" s="6"/>
      <c r="U590" s="6"/>
      <c r="V590" s="7"/>
      <c r="W590" s="7"/>
      <c r="X590" s="136"/>
      <c r="Y590" s="7"/>
      <c r="Z590" s="7"/>
      <c r="AA590" s="7"/>
      <c r="AB590" s="6"/>
      <c r="AC590" s="6"/>
      <c r="AD590" s="6"/>
      <c r="AE590" s="6"/>
      <c r="AF590" s="6"/>
    </row>
    <row r="591" ht="14.25" customHeight="1">
      <c r="A591" s="6"/>
      <c r="B591" s="6"/>
      <c r="C591" s="6"/>
      <c r="D591" s="6"/>
      <c r="E591" s="136"/>
      <c r="F591" s="136"/>
      <c r="G591" s="136"/>
      <c r="H591" s="136"/>
      <c r="I591" s="136"/>
      <c r="J591" s="136"/>
      <c r="K591" s="136"/>
      <c r="L591" s="137"/>
      <c r="M591" s="136"/>
      <c r="N591" s="136"/>
      <c r="O591" s="136"/>
      <c r="P591" s="7"/>
      <c r="Q591" s="6"/>
      <c r="R591" s="6"/>
      <c r="S591" s="6"/>
      <c r="T591" s="6"/>
      <c r="U591" s="6"/>
      <c r="V591" s="7"/>
      <c r="W591" s="7"/>
      <c r="X591" s="136"/>
      <c r="Y591" s="7"/>
      <c r="Z591" s="7"/>
      <c r="AA591" s="7"/>
      <c r="AB591" s="6"/>
      <c r="AC591" s="6"/>
      <c r="AD591" s="6"/>
      <c r="AE591" s="6"/>
      <c r="AF591" s="6"/>
    </row>
    <row r="592" ht="14.25" customHeight="1">
      <c r="A592" s="6"/>
      <c r="B592" s="6"/>
      <c r="C592" s="6"/>
      <c r="D592" s="6"/>
      <c r="E592" s="136"/>
      <c r="F592" s="136"/>
      <c r="G592" s="136"/>
      <c r="H592" s="136"/>
      <c r="I592" s="136"/>
      <c r="J592" s="136"/>
      <c r="K592" s="136"/>
      <c r="L592" s="137"/>
      <c r="M592" s="136"/>
      <c r="N592" s="136"/>
      <c r="O592" s="136"/>
      <c r="P592" s="7"/>
      <c r="Q592" s="6"/>
      <c r="R592" s="6"/>
      <c r="S592" s="6"/>
      <c r="T592" s="6"/>
      <c r="U592" s="6"/>
      <c r="V592" s="7"/>
      <c r="W592" s="7"/>
      <c r="X592" s="136"/>
      <c r="Y592" s="7"/>
      <c r="Z592" s="7"/>
      <c r="AA592" s="7"/>
      <c r="AB592" s="6"/>
      <c r="AC592" s="6"/>
      <c r="AD592" s="6"/>
      <c r="AE592" s="6"/>
      <c r="AF592" s="6"/>
    </row>
    <row r="593" ht="14.25" customHeight="1">
      <c r="A593" s="6"/>
      <c r="B593" s="6"/>
      <c r="C593" s="6"/>
      <c r="D593" s="6"/>
      <c r="E593" s="136"/>
      <c r="F593" s="136"/>
      <c r="G593" s="136"/>
      <c r="H593" s="136"/>
      <c r="I593" s="136"/>
      <c r="J593" s="136"/>
      <c r="K593" s="136"/>
      <c r="L593" s="137"/>
      <c r="M593" s="136"/>
      <c r="N593" s="136"/>
      <c r="O593" s="136"/>
      <c r="P593" s="7"/>
      <c r="Q593" s="6"/>
      <c r="R593" s="6"/>
      <c r="S593" s="6"/>
      <c r="T593" s="6"/>
      <c r="U593" s="6"/>
      <c r="V593" s="7"/>
      <c r="W593" s="7"/>
      <c r="X593" s="136"/>
      <c r="Y593" s="7"/>
      <c r="Z593" s="7"/>
      <c r="AA593" s="7"/>
      <c r="AB593" s="6"/>
      <c r="AC593" s="6"/>
      <c r="AD593" s="6"/>
      <c r="AE593" s="6"/>
      <c r="AF593" s="6"/>
    </row>
    <row r="594" ht="14.25" customHeight="1">
      <c r="A594" s="6"/>
      <c r="B594" s="6"/>
      <c r="C594" s="6"/>
      <c r="D594" s="6"/>
      <c r="E594" s="136"/>
      <c r="F594" s="136"/>
      <c r="G594" s="136"/>
      <c r="H594" s="136"/>
      <c r="I594" s="136"/>
      <c r="J594" s="136"/>
      <c r="K594" s="136"/>
      <c r="L594" s="137"/>
      <c r="M594" s="136"/>
      <c r="N594" s="136"/>
      <c r="O594" s="136"/>
      <c r="P594" s="7"/>
      <c r="Q594" s="6"/>
      <c r="R594" s="6"/>
      <c r="S594" s="6"/>
      <c r="T594" s="6"/>
      <c r="U594" s="6"/>
      <c r="V594" s="7"/>
      <c r="W594" s="7"/>
      <c r="X594" s="136"/>
      <c r="Y594" s="7"/>
      <c r="Z594" s="7"/>
      <c r="AA594" s="7"/>
      <c r="AB594" s="6"/>
      <c r="AC594" s="6"/>
      <c r="AD594" s="6"/>
      <c r="AE594" s="6"/>
      <c r="AF594" s="6"/>
    </row>
    <row r="595" ht="14.25" customHeight="1">
      <c r="A595" s="6"/>
      <c r="B595" s="6"/>
      <c r="C595" s="6"/>
      <c r="D595" s="6"/>
      <c r="E595" s="136"/>
      <c r="F595" s="136"/>
      <c r="G595" s="136"/>
      <c r="H595" s="136"/>
      <c r="I595" s="136"/>
      <c r="J595" s="136"/>
      <c r="K595" s="136"/>
      <c r="L595" s="137"/>
      <c r="M595" s="136"/>
      <c r="N595" s="136"/>
      <c r="O595" s="136"/>
      <c r="P595" s="7"/>
      <c r="Q595" s="6"/>
      <c r="R595" s="6"/>
      <c r="S595" s="6"/>
      <c r="T595" s="6"/>
      <c r="U595" s="6"/>
      <c r="V595" s="7"/>
      <c r="W595" s="7"/>
      <c r="X595" s="136"/>
      <c r="Y595" s="7"/>
      <c r="Z595" s="7"/>
      <c r="AA595" s="7"/>
      <c r="AB595" s="6"/>
      <c r="AC595" s="6"/>
      <c r="AD595" s="6"/>
      <c r="AE595" s="6"/>
      <c r="AF595" s="6"/>
    </row>
    <row r="596" ht="14.25" customHeight="1">
      <c r="A596" s="6"/>
      <c r="B596" s="6"/>
      <c r="C596" s="6"/>
      <c r="D596" s="6"/>
      <c r="E596" s="136"/>
      <c r="F596" s="136"/>
      <c r="G596" s="136"/>
      <c r="H596" s="136"/>
      <c r="I596" s="136"/>
      <c r="J596" s="136"/>
      <c r="K596" s="136"/>
      <c r="L596" s="137"/>
      <c r="M596" s="136"/>
      <c r="N596" s="136"/>
      <c r="O596" s="136"/>
      <c r="P596" s="7"/>
      <c r="Q596" s="6"/>
      <c r="R596" s="6"/>
      <c r="S596" s="6"/>
      <c r="T596" s="6"/>
      <c r="U596" s="6"/>
      <c r="V596" s="7"/>
      <c r="W596" s="7"/>
      <c r="X596" s="136"/>
      <c r="Y596" s="7"/>
      <c r="Z596" s="7"/>
      <c r="AA596" s="7"/>
      <c r="AB596" s="6"/>
      <c r="AC596" s="6"/>
      <c r="AD596" s="6"/>
      <c r="AE596" s="6"/>
      <c r="AF596" s="6"/>
    </row>
    <row r="597" ht="14.25" customHeight="1">
      <c r="A597" s="6"/>
      <c r="B597" s="6"/>
      <c r="C597" s="6"/>
      <c r="D597" s="6"/>
      <c r="E597" s="136"/>
      <c r="F597" s="136"/>
      <c r="G597" s="136"/>
      <c r="H597" s="136"/>
      <c r="I597" s="136"/>
      <c r="J597" s="136"/>
      <c r="K597" s="136"/>
      <c r="L597" s="137"/>
      <c r="M597" s="136"/>
      <c r="N597" s="136"/>
      <c r="O597" s="136"/>
      <c r="P597" s="7"/>
      <c r="Q597" s="6"/>
      <c r="R597" s="6"/>
      <c r="S597" s="6"/>
      <c r="T597" s="6"/>
      <c r="U597" s="6"/>
      <c r="V597" s="7"/>
      <c r="W597" s="7"/>
      <c r="X597" s="136"/>
      <c r="Y597" s="7"/>
      <c r="Z597" s="7"/>
      <c r="AA597" s="7"/>
      <c r="AB597" s="6"/>
      <c r="AC597" s="6"/>
      <c r="AD597" s="6"/>
      <c r="AE597" s="6"/>
      <c r="AF597" s="6"/>
    </row>
    <row r="598" ht="14.25" customHeight="1">
      <c r="A598" s="6"/>
      <c r="B598" s="6"/>
      <c r="C598" s="6"/>
      <c r="D598" s="6"/>
      <c r="E598" s="136"/>
      <c r="F598" s="136"/>
      <c r="G598" s="136"/>
      <c r="H598" s="136"/>
      <c r="I598" s="136"/>
      <c r="J598" s="136"/>
      <c r="K598" s="136"/>
      <c r="L598" s="137"/>
      <c r="M598" s="136"/>
      <c r="N598" s="136"/>
      <c r="O598" s="136"/>
      <c r="P598" s="7"/>
      <c r="Q598" s="6"/>
      <c r="R598" s="6"/>
      <c r="S598" s="6"/>
      <c r="T598" s="6"/>
      <c r="U598" s="6"/>
      <c r="V598" s="7"/>
      <c r="W598" s="7"/>
      <c r="X598" s="136"/>
      <c r="Y598" s="7"/>
      <c r="Z598" s="7"/>
      <c r="AA598" s="7"/>
      <c r="AB598" s="6"/>
      <c r="AC598" s="6"/>
      <c r="AD598" s="6"/>
      <c r="AE598" s="6"/>
      <c r="AF598" s="6"/>
    </row>
    <row r="599" ht="14.25" customHeight="1">
      <c r="A599" s="6"/>
      <c r="B599" s="6"/>
      <c r="C599" s="6"/>
      <c r="D599" s="6"/>
      <c r="E599" s="136"/>
      <c r="F599" s="136"/>
      <c r="G599" s="136"/>
      <c r="H599" s="136"/>
      <c r="I599" s="136"/>
      <c r="J599" s="136"/>
      <c r="K599" s="136"/>
      <c r="L599" s="137"/>
      <c r="M599" s="136"/>
      <c r="N599" s="136"/>
      <c r="O599" s="136"/>
      <c r="P599" s="7"/>
      <c r="Q599" s="6"/>
      <c r="R599" s="6"/>
      <c r="S599" s="6"/>
      <c r="T599" s="6"/>
      <c r="U599" s="6"/>
      <c r="V599" s="7"/>
      <c r="W599" s="7"/>
      <c r="X599" s="136"/>
      <c r="Y599" s="7"/>
      <c r="Z599" s="7"/>
      <c r="AA599" s="7"/>
      <c r="AB599" s="6"/>
      <c r="AC599" s="6"/>
      <c r="AD599" s="6"/>
      <c r="AE599" s="6"/>
      <c r="AF599" s="6"/>
    </row>
    <row r="600" ht="14.25" customHeight="1">
      <c r="A600" s="6"/>
      <c r="B600" s="6"/>
      <c r="C600" s="6"/>
      <c r="D600" s="6"/>
      <c r="E600" s="136"/>
      <c r="F600" s="136"/>
      <c r="G600" s="136"/>
      <c r="H600" s="136"/>
      <c r="I600" s="136"/>
      <c r="J600" s="136"/>
      <c r="K600" s="136"/>
      <c r="L600" s="137"/>
      <c r="M600" s="136"/>
      <c r="N600" s="136"/>
      <c r="O600" s="136"/>
      <c r="P600" s="7"/>
      <c r="Q600" s="6"/>
      <c r="R600" s="6"/>
      <c r="S600" s="6"/>
      <c r="T600" s="6"/>
      <c r="U600" s="6"/>
      <c r="V600" s="7"/>
      <c r="W600" s="7"/>
      <c r="X600" s="136"/>
      <c r="Y600" s="7"/>
      <c r="Z600" s="7"/>
      <c r="AA600" s="7"/>
      <c r="AB600" s="6"/>
      <c r="AC600" s="6"/>
      <c r="AD600" s="6"/>
      <c r="AE600" s="6"/>
      <c r="AF600" s="6"/>
    </row>
    <row r="601" ht="14.25" customHeight="1">
      <c r="A601" s="6"/>
      <c r="B601" s="6"/>
      <c r="C601" s="6"/>
      <c r="D601" s="6"/>
      <c r="E601" s="136"/>
      <c r="F601" s="136"/>
      <c r="G601" s="136"/>
      <c r="H601" s="136"/>
      <c r="I601" s="136"/>
      <c r="J601" s="136"/>
      <c r="K601" s="136"/>
      <c r="L601" s="137"/>
      <c r="M601" s="136"/>
      <c r="N601" s="136"/>
      <c r="O601" s="136"/>
      <c r="P601" s="7"/>
      <c r="Q601" s="6"/>
      <c r="R601" s="6"/>
      <c r="S601" s="6"/>
      <c r="T601" s="6"/>
      <c r="U601" s="6"/>
      <c r="V601" s="7"/>
      <c r="W601" s="7"/>
      <c r="X601" s="136"/>
      <c r="Y601" s="7"/>
      <c r="Z601" s="7"/>
      <c r="AA601" s="7"/>
      <c r="AB601" s="6"/>
      <c r="AC601" s="6"/>
      <c r="AD601" s="6"/>
      <c r="AE601" s="6"/>
      <c r="AF601" s="6"/>
    </row>
    <row r="602" ht="14.25" customHeight="1">
      <c r="A602" s="6"/>
      <c r="B602" s="6"/>
      <c r="C602" s="6"/>
      <c r="D602" s="6"/>
      <c r="E602" s="136"/>
      <c r="F602" s="136"/>
      <c r="G602" s="136"/>
      <c r="H602" s="136"/>
      <c r="I602" s="136"/>
      <c r="J602" s="136"/>
      <c r="K602" s="136"/>
      <c r="L602" s="137"/>
      <c r="M602" s="136"/>
      <c r="N602" s="136"/>
      <c r="O602" s="136"/>
      <c r="P602" s="7"/>
      <c r="Q602" s="6"/>
      <c r="R602" s="6"/>
      <c r="S602" s="6"/>
      <c r="T602" s="6"/>
      <c r="U602" s="6"/>
      <c r="V602" s="7"/>
      <c r="W602" s="7"/>
      <c r="X602" s="136"/>
      <c r="Y602" s="7"/>
      <c r="Z602" s="7"/>
      <c r="AA602" s="7"/>
      <c r="AB602" s="6"/>
      <c r="AC602" s="6"/>
      <c r="AD602" s="6"/>
      <c r="AE602" s="6"/>
      <c r="AF602" s="6"/>
    </row>
    <row r="603" ht="14.25" customHeight="1">
      <c r="A603" s="6"/>
      <c r="B603" s="6"/>
      <c r="C603" s="6"/>
      <c r="D603" s="6"/>
      <c r="E603" s="136"/>
      <c r="F603" s="136"/>
      <c r="G603" s="136"/>
      <c r="H603" s="136"/>
      <c r="I603" s="136"/>
      <c r="J603" s="136"/>
      <c r="K603" s="136"/>
      <c r="L603" s="137"/>
      <c r="M603" s="136"/>
      <c r="N603" s="136"/>
      <c r="O603" s="136"/>
      <c r="P603" s="7"/>
      <c r="Q603" s="6"/>
      <c r="R603" s="6"/>
      <c r="S603" s="6"/>
      <c r="T603" s="6"/>
      <c r="U603" s="6"/>
      <c r="V603" s="7"/>
      <c r="W603" s="7"/>
      <c r="X603" s="136"/>
      <c r="Y603" s="7"/>
      <c r="Z603" s="7"/>
      <c r="AA603" s="7"/>
      <c r="AB603" s="6"/>
      <c r="AC603" s="6"/>
      <c r="AD603" s="6"/>
      <c r="AE603" s="6"/>
      <c r="AF603" s="6"/>
    </row>
    <row r="604" ht="14.25" customHeight="1">
      <c r="A604" s="6"/>
      <c r="B604" s="6"/>
      <c r="C604" s="6"/>
      <c r="D604" s="6"/>
      <c r="E604" s="136"/>
      <c r="F604" s="136"/>
      <c r="G604" s="136"/>
      <c r="H604" s="136"/>
      <c r="I604" s="136"/>
      <c r="J604" s="136"/>
      <c r="K604" s="136"/>
      <c r="L604" s="137"/>
      <c r="M604" s="136"/>
      <c r="N604" s="136"/>
      <c r="O604" s="136"/>
      <c r="P604" s="7"/>
      <c r="Q604" s="6"/>
      <c r="R604" s="6"/>
      <c r="S604" s="6"/>
      <c r="T604" s="6"/>
      <c r="U604" s="6"/>
      <c r="V604" s="7"/>
      <c r="W604" s="7"/>
      <c r="X604" s="136"/>
      <c r="Y604" s="7"/>
      <c r="Z604" s="7"/>
      <c r="AA604" s="7"/>
      <c r="AB604" s="6"/>
      <c r="AC604" s="6"/>
      <c r="AD604" s="6"/>
      <c r="AE604" s="6"/>
      <c r="AF604" s="6"/>
    </row>
    <row r="605" ht="14.25" customHeight="1">
      <c r="A605" s="6"/>
      <c r="B605" s="6"/>
      <c r="C605" s="6"/>
      <c r="D605" s="6"/>
      <c r="E605" s="136"/>
      <c r="F605" s="136"/>
      <c r="G605" s="136"/>
      <c r="H605" s="136"/>
      <c r="I605" s="136"/>
      <c r="J605" s="136"/>
      <c r="K605" s="136"/>
      <c r="L605" s="137"/>
      <c r="M605" s="136"/>
      <c r="N605" s="136"/>
      <c r="O605" s="136"/>
      <c r="P605" s="7"/>
      <c r="Q605" s="6"/>
      <c r="R605" s="6"/>
      <c r="S605" s="6"/>
      <c r="T605" s="6"/>
      <c r="U605" s="6"/>
      <c r="V605" s="7"/>
      <c r="W605" s="7"/>
      <c r="X605" s="136"/>
      <c r="Y605" s="7"/>
      <c r="Z605" s="7"/>
      <c r="AA605" s="7"/>
      <c r="AB605" s="6"/>
      <c r="AC605" s="6"/>
      <c r="AD605" s="6"/>
      <c r="AE605" s="6"/>
      <c r="AF605" s="6"/>
    </row>
    <row r="606" ht="14.25" customHeight="1">
      <c r="A606" s="6"/>
      <c r="B606" s="6"/>
      <c r="C606" s="6"/>
      <c r="D606" s="6"/>
      <c r="E606" s="136"/>
      <c r="F606" s="136"/>
      <c r="G606" s="136"/>
      <c r="H606" s="136"/>
      <c r="I606" s="136"/>
      <c r="J606" s="136"/>
      <c r="K606" s="136"/>
      <c r="L606" s="137"/>
      <c r="M606" s="136"/>
      <c r="N606" s="136"/>
      <c r="O606" s="136"/>
      <c r="P606" s="7"/>
      <c r="Q606" s="6"/>
      <c r="R606" s="6"/>
      <c r="S606" s="6"/>
      <c r="T606" s="6"/>
      <c r="U606" s="6"/>
      <c r="V606" s="7"/>
      <c r="W606" s="7"/>
      <c r="X606" s="136"/>
      <c r="Y606" s="7"/>
      <c r="Z606" s="7"/>
      <c r="AA606" s="7"/>
      <c r="AB606" s="6"/>
      <c r="AC606" s="6"/>
      <c r="AD606" s="6"/>
      <c r="AE606" s="6"/>
      <c r="AF606" s="6"/>
    </row>
    <row r="607" ht="14.25" customHeight="1">
      <c r="A607" s="6"/>
      <c r="B607" s="6"/>
      <c r="C607" s="6"/>
      <c r="D607" s="6"/>
      <c r="E607" s="136"/>
      <c r="F607" s="136"/>
      <c r="G607" s="136"/>
      <c r="H607" s="136"/>
      <c r="I607" s="136"/>
      <c r="J607" s="136"/>
      <c r="K607" s="136"/>
      <c r="L607" s="137"/>
      <c r="M607" s="136"/>
      <c r="N607" s="136"/>
      <c r="O607" s="136"/>
      <c r="P607" s="7"/>
      <c r="Q607" s="6"/>
      <c r="R607" s="6"/>
      <c r="S607" s="6"/>
      <c r="T607" s="6"/>
      <c r="U607" s="6"/>
      <c r="V607" s="7"/>
      <c r="W607" s="7"/>
      <c r="X607" s="136"/>
      <c r="Y607" s="7"/>
      <c r="Z607" s="7"/>
      <c r="AA607" s="7"/>
      <c r="AB607" s="6"/>
      <c r="AC607" s="6"/>
      <c r="AD607" s="6"/>
      <c r="AE607" s="6"/>
      <c r="AF607" s="6"/>
    </row>
    <row r="608" ht="14.25" customHeight="1">
      <c r="A608" s="6"/>
      <c r="B608" s="6"/>
      <c r="C608" s="6"/>
      <c r="D608" s="6"/>
      <c r="E608" s="136"/>
      <c r="F608" s="136"/>
      <c r="G608" s="136"/>
      <c r="H608" s="136"/>
      <c r="I608" s="136"/>
      <c r="J608" s="136"/>
      <c r="K608" s="136"/>
      <c r="L608" s="137"/>
      <c r="M608" s="136"/>
      <c r="N608" s="136"/>
      <c r="O608" s="136"/>
      <c r="P608" s="7"/>
      <c r="Q608" s="6"/>
      <c r="R608" s="6"/>
      <c r="S608" s="6"/>
      <c r="T608" s="6"/>
      <c r="U608" s="6"/>
      <c r="V608" s="7"/>
      <c r="W608" s="7"/>
      <c r="X608" s="136"/>
      <c r="Y608" s="7"/>
      <c r="Z608" s="7"/>
      <c r="AA608" s="7"/>
      <c r="AB608" s="6"/>
      <c r="AC608" s="6"/>
      <c r="AD608" s="6"/>
      <c r="AE608" s="6"/>
      <c r="AF608" s="6"/>
    </row>
    <row r="609" ht="14.25" customHeight="1">
      <c r="A609" s="6"/>
      <c r="B609" s="6"/>
      <c r="C609" s="6"/>
      <c r="D609" s="6"/>
      <c r="E609" s="136"/>
      <c r="F609" s="136"/>
      <c r="G609" s="136"/>
      <c r="H609" s="136"/>
      <c r="I609" s="136"/>
      <c r="J609" s="136"/>
      <c r="K609" s="136"/>
      <c r="L609" s="137"/>
      <c r="M609" s="136"/>
      <c r="N609" s="136"/>
      <c r="O609" s="136"/>
      <c r="P609" s="7"/>
      <c r="Q609" s="6"/>
      <c r="R609" s="6"/>
      <c r="S609" s="6"/>
      <c r="T609" s="6"/>
      <c r="U609" s="6"/>
      <c r="V609" s="7"/>
      <c r="W609" s="7"/>
      <c r="X609" s="136"/>
      <c r="Y609" s="7"/>
      <c r="Z609" s="7"/>
      <c r="AA609" s="7"/>
      <c r="AB609" s="6"/>
      <c r="AC609" s="6"/>
      <c r="AD609" s="6"/>
      <c r="AE609" s="6"/>
      <c r="AF609" s="6"/>
    </row>
    <row r="610" ht="14.25" customHeight="1">
      <c r="A610" s="6"/>
      <c r="B610" s="6"/>
      <c r="C610" s="6"/>
      <c r="D610" s="6"/>
      <c r="E610" s="136"/>
      <c r="F610" s="136"/>
      <c r="G610" s="136"/>
      <c r="H610" s="136"/>
      <c r="I610" s="136"/>
      <c r="J610" s="136"/>
      <c r="K610" s="136"/>
      <c r="L610" s="137"/>
      <c r="M610" s="136"/>
      <c r="N610" s="136"/>
      <c r="O610" s="136"/>
      <c r="P610" s="7"/>
      <c r="Q610" s="6"/>
      <c r="R610" s="6"/>
      <c r="S610" s="6"/>
      <c r="T610" s="6"/>
      <c r="U610" s="6"/>
      <c r="V610" s="7"/>
      <c r="W610" s="7"/>
      <c r="X610" s="136"/>
      <c r="Y610" s="7"/>
      <c r="Z610" s="7"/>
      <c r="AA610" s="7"/>
      <c r="AB610" s="6"/>
      <c r="AC610" s="6"/>
      <c r="AD610" s="6"/>
      <c r="AE610" s="6"/>
      <c r="AF610" s="6"/>
    </row>
    <row r="611" ht="14.25" customHeight="1">
      <c r="A611" s="6"/>
      <c r="B611" s="6"/>
      <c r="C611" s="6"/>
      <c r="D611" s="6"/>
      <c r="E611" s="136"/>
      <c r="F611" s="136"/>
      <c r="G611" s="136"/>
      <c r="H611" s="136"/>
      <c r="I611" s="136"/>
      <c r="J611" s="136"/>
      <c r="K611" s="136"/>
      <c r="L611" s="137"/>
      <c r="M611" s="136"/>
      <c r="N611" s="136"/>
      <c r="O611" s="136"/>
      <c r="P611" s="7"/>
      <c r="Q611" s="6"/>
      <c r="R611" s="6"/>
      <c r="S611" s="6"/>
      <c r="T611" s="6"/>
      <c r="U611" s="6"/>
      <c r="V611" s="7"/>
      <c r="W611" s="7"/>
      <c r="X611" s="136"/>
      <c r="Y611" s="7"/>
      <c r="Z611" s="7"/>
      <c r="AA611" s="7"/>
      <c r="AB611" s="6"/>
      <c r="AC611" s="6"/>
      <c r="AD611" s="6"/>
      <c r="AE611" s="6"/>
      <c r="AF611" s="6"/>
    </row>
    <row r="612" ht="14.25" customHeight="1">
      <c r="A612" s="6"/>
      <c r="B612" s="6"/>
      <c r="C612" s="6"/>
      <c r="D612" s="6"/>
      <c r="E612" s="136"/>
      <c r="F612" s="136"/>
      <c r="G612" s="136"/>
      <c r="H612" s="136"/>
      <c r="I612" s="136"/>
      <c r="J612" s="136"/>
      <c r="K612" s="136"/>
      <c r="L612" s="137"/>
      <c r="M612" s="136"/>
      <c r="N612" s="136"/>
      <c r="O612" s="136"/>
      <c r="P612" s="7"/>
      <c r="Q612" s="6"/>
      <c r="R612" s="6"/>
      <c r="S612" s="6"/>
      <c r="T612" s="6"/>
      <c r="U612" s="6"/>
      <c r="V612" s="7"/>
      <c r="W612" s="7"/>
      <c r="X612" s="136"/>
      <c r="Y612" s="7"/>
      <c r="Z612" s="7"/>
      <c r="AA612" s="7"/>
      <c r="AB612" s="6"/>
      <c r="AC612" s="6"/>
      <c r="AD612" s="6"/>
      <c r="AE612" s="6"/>
      <c r="AF612" s="6"/>
    </row>
    <row r="613" ht="14.25" customHeight="1">
      <c r="A613" s="6"/>
      <c r="B613" s="6"/>
      <c r="C613" s="6"/>
      <c r="D613" s="6"/>
      <c r="E613" s="136"/>
      <c r="F613" s="136"/>
      <c r="G613" s="136"/>
      <c r="H613" s="136"/>
      <c r="I613" s="136"/>
      <c r="J613" s="136"/>
      <c r="K613" s="136"/>
      <c r="L613" s="137"/>
      <c r="M613" s="136"/>
      <c r="N613" s="136"/>
      <c r="O613" s="136"/>
      <c r="P613" s="7"/>
      <c r="Q613" s="6"/>
      <c r="R613" s="6"/>
      <c r="S613" s="6"/>
      <c r="T613" s="6"/>
      <c r="U613" s="6"/>
      <c r="V613" s="7"/>
      <c r="W613" s="7"/>
      <c r="X613" s="136"/>
      <c r="Y613" s="7"/>
      <c r="Z613" s="7"/>
      <c r="AA613" s="7"/>
      <c r="AB613" s="6"/>
      <c r="AC613" s="6"/>
      <c r="AD613" s="6"/>
      <c r="AE613" s="6"/>
      <c r="AF613" s="6"/>
    </row>
    <row r="614" ht="14.25" customHeight="1">
      <c r="A614" s="6"/>
      <c r="B614" s="6"/>
      <c r="C614" s="6"/>
      <c r="D614" s="6"/>
      <c r="E614" s="136"/>
      <c r="F614" s="136"/>
      <c r="G614" s="136"/>
      <c r="H614" s="136"/>
      <c r="I614" s="136"/>
      <c r="J614" s="136"/>
      <c r="K614" s="136"/>
      <c r="L614" s="137"/>
      <c r="M614" s="136"/>
      <c r="N614" s="136"/>
      <c r="O614" s="136"/>
      <c r="P614" s="7"/>
      <c r="Q614" s="6"/>
      <c r="R614" s="6"/>
      <c r="S614" s="6"/>
      <c r="T614" s="6"/>
      <c r="U614" s="6"/>
      <c r="V614" s="7"/>
      <c r="W614" s="7"/>
      <c r="X614" s="136"/>
      <c r="Y614" s="7"/>
      <c r="Z614" s="7"/>
      <c r="AA614" s="7"/>
      <c r="AB614" s="6"/>
      <c r="AC614" s="6"/>
      <c r="AD614" s="6"/>
      <c r="AE614" s="6"/>
      <c r="AF614" s="6"/>
    </row>
    <row r="615" ht="14.25" customHeight="1">
      <c r="A615" s="6"/>
      <c r="B615" s="6"/>
      <c r="C615" s="6"/>
      <c r="D615" s="6"/>
      <c r="E615" s="136"/>
      <c r="F615" s="136"/>
      <c r="G615" s="136"/>
      <c r="H615" s="136"/>
      <c r="I615" s="136"/>
      <c r="J615" s="136"/>
      <c r="K615" s="136"/>
      <c r="L615" s="137"/>
      <c r="M615" s="136"/>
      <c r="N615" s="136"/>
      <c r="O615" s="136"/>
      <c r="P615" s="7"/>
      <c r="Q615" s="6"/>
      <c r="R615" s="6"/>
      <c r="S615" s="6"/>
      <c r="T615" s="6"/>
      <c r="U615" s="6"/>
      <c r="V615" s="7"/>
      <c r="W615" s="7"/>
      <c r="X615" s="136"/>
      <c r="Y615" s="7"/>
      <c r="Z615" s="7"/>
      <c r="AA615" s="7"/>
      <c r="AB615" s="6"/>
      <c r="AC615" s="6"/>
      <c r="AD615" s="6"/>
      <c r="AE615" s="6"/>
      <c r="AF615" s="6"/>
    </row>
    <row r="616" ht="14.25" customHeight="1">
      <c r="A616" s="6"/>
      <c r="B616" s="6"/>
      <c r="C616" s="6"/>
      <c r="D616" s="6"/>
      <c r="E616" s="136"/>
      <c r="F616" s="136"/>
      <c r="G616" s="136"/>
      <c r="H616" s="136"/>
      <c r="I616" s="136"/>
      <c r="J616" s="136"/>
      <c r="K616" s="136"/>
      <c r="L616" s="137"/>
      <c r="M616" s="136"/>
      <c r="N616" s="136"/>
      <c r="O616" s="136"/>
      <c r="P616" s="7"/>
      <c r="Q616" s="6"/>
      <c r="R616" s="6"/>
      <c r="S616" s="6"/>
      <c r="T616" s="6"/>
      <c r="U616" s="6"/>
      <c r="V616" s="7"/>
      <c r="W616" s="7"/>
      <c r="X616" s="136"/>
      <c r="Y616" s="7"/>
      <c r="Z616" s="7"/>
      <c r="AA616" s="7"/>
      <c r="AB616" s="6"/>
      <c r="AC616" s="6"/>
      <c r="AD616" s="6"/>
      <c r="AE616" s="6"/>
      <c r="AF616" s="6"/>
    </row>
    <row r="617" ht="14.25" customHeight="1">
      <c r="A617" s="6"/>
      <c r="B617" s="6"/>
      <c r="C617" s="6"/>
      <c r="D617" s="6"/>
      <c r="E617" s="136"/>
      <c r="F617" s="136"/>
      <c r="G617" s="136"/>
      <c r="H617" s="136"/>
      <c r="I617" s="136"/>
      <c r="J617" s="136"/>
      <c r="K617" s="136"/>
      <c r="L617" s="137"/>
      <c r="M617" s="136"/>
      <c r="N617" s="136"/>
      <c r="O617" s="136"/>
      <c r="P617" s="7"/>
      <c r="Q617" s="6"/>
      <c r="R617" s="6"/>
      <c r="S617" s="6"/>
      <c r="T617" s="6"/>
      <c r="U617" s="6"/>
      <c r="V617" s="7"/>
      <c r="W617" s="7"/>
      <c r="X617" s="136"/>
      <c r="Y617" s="7"/>
      <c r="Z617" s="7"/>
      <c r="AA617" s="7"/>
      <c r="AB617" s="6"/>
      <c r="AC617" s="6"/>
      <c r="AD617" s="6"/>
      <c r="AE617" s="6"/>
      <c r="AF617" s="6"/>
    </row>
    <row r="618" ht="14.25" customHeight="1">
      <c r="A618" s="6"/>
      <c r="B618" s="6"/>
      <c r="C618" s="6"/>
      <c r="D618" s="6"/>
      <c r="E618" s="136"/>
      <c r="F618" s="136"/>
      <c r="G618" s="136"/>
      <c r="H618" s="136"/>
      <c r="I618" s="136"/>
      <c r="J618" s="136"/>
      <c r="K618" s="136"/>
      <c r="L618" s="137"/>
      <c r="M618" s="136"/>
      <c r="N618" s="136"/>
      <c r="O618" s="136"/>
      <c r="P618" s="7"/>
      <c r="Q618" s="6"/>
      <c r="R618" s="6"/>
      <c r="S618" s="6"/>
      <c r="T618" s="6"/>
      <c r="U618" s="6"/>
      <c r="V618" s="7"/>
      <c r="W618" s="7"/>
      <c r="X618" s="136"/>
      <c r="Y618" s="7"/>
      <c r="Z618" s="7"/>
      <c r="AA618" s="7"/>
      <c r="AB618" s="6"/>
      <c r="AC618" s="6"/>
      <c r="AD618" s="6"/>
      <c r="AE618" s="6"/>
      <c r="AF618" s="6"/>
    </row>
    <row r="619" ht="14.25" customHeight="1">
      <c r="A619" s="6"/>
      <c r="B619" s="6"/>
      <c r="C619" s="6"/>
      <c r="D619" s="6"/>
      <c r="E619" s="136"/>
      <c r="F619" s="136"/>
      <c r="G619" s="136"/>
      <c r="H619" s="136"/>
      <c r="I619" s="136"/>
      <c r="J619" s="136"/>
      <c r="K619" s="136"/>
      <c r="L619" s="137"/>
      <c r="M619" s="136"/>
      <c r="N619" s="136"/>
      <c r="O619" s="136"/>
      <c r="P619" s="7"/>
      <c r="Q619" s="6"/>
      <c r="R619" s="6"/>
      <c r="S619" s="6"/>
      <c r="T619" s="6"/>
      <c r="U619" s="6"/>
      <c r="V619" s="7"/>
      <c r="W619" s="7"/>
      <c r="X619" s="136"/>
      <c r="Y619" s="7"/>
      <c r="Z619" s="7"/>
      <c r="AA619" s="7"/>
      <c r="AB619" s="6"/>
      <c r="AC619" s="6"/>
      <c r="AD619" s="6"/>
      <c r="AE619" s="6"/>
      <c r="AF619" s="6"/>
    </row>
    <row r="620" ht="14.25" customHeight="1">
      <c r="A620" s="6"/>
      <c r="B620" s="6"/>
      <c r="C620" s="6"/>
      <c r="D620" s="6"/>
      <c r="E620" s="136"/>
      <c r="F620" s="136"/>
      <c r="G620" s="136"/>
      <c r="H620" s="136"/>
      <c r="I620" s="136"/>
      <c r="J620" s="136"/>
      <c r="K620" s="136"/>
      <c r="L620" s="137"/>
      <c r="M620" s="136"/>
      <c r="N620" s="136"/>
      <c r="O620" s="136"/>
      <c r="P620" s="7"/>
      <c r="Q620" s="6"/>
      <c r="R620" s="6"/>
      <c r="S620" s="6"/>
      <c r="T620" s="6"/>
      <c r="U620" s="6"/>
      <c r="V620" s="7"/>
      <c r="W620" s="7"/>
      <c r="X620" s="136"/>
      <c r="Y620" s="7"/>
      <c r="Z620" s="7"/>
      <c r="AA620" s="7"/>
      <c r="AB620" s="6"/>
      <c r="AC620" s="6"/>
      <c r="AD620" s="6"/>
      <c r="AE620" s="6"/>
      <c r="AF620" s="6"/>
    </row>
    <row r="621" ht="14.25" customHeight="1">
      <c r="A621" s="6"/>
      <c r="B621" s="6"/>
      <c r="C621" s="6"/>
      <c r="D621" s="6"/>
      <c r="E621" s="136"/>
      <c r="F621" s="136"/>
      <c r="G621" s="136"/>
      <c r="H621" s="136"/>
      <c r="I621" s="136"/>
      <c r="J621" s="136"/>
      <c r="K621" s="136"/>
      <c r="L621" s="137"/>
      <c r="M621" s="136"/>
      <c r="N621" s="136"/>
      <c r="O621" s="136"/>
      <c r="P621" s="7"/>
      <c r="Q621" s="6"/>
      <c r="R621" s="6"/>
      <c r="S621" s="6"/>
      <c r="T621" s="6"/>
      <c r="U621" s="6"/>
      <c r="V621" s="7"/>
      <c r="W621" s="7"/>
      <c r="X621" s="136"/>
      <c r="Y621" s="7"/>
      <c r="Z621" s="7"/>
      <c r="AA621" s="7"/>
      <c r="AB621" s="6"/>
      <c r="AC621" s="6"/>
      <c r="AD621" s="6"/>
      <c r="AE621" s="6"/>
      <c r="AF621" s="6"/>
    </row>
    <row r="622" ht="14.25" customHeight="1">
      <c r="A622" s="6"/>
      <c r="B622" s="6"/>
      <c r="C622" s="6"/>
      <c r="D622" s="6"/>
      <c r="E622" s="136"/>
      <c r="F622" s="136"/>
      <c r="G622" s="136"/>
      <c r="H622" s="136"/>
      <c r="I622" s="136"/>
      <c r="J622" s="136"/>
      <c r="K622" s="136"/>
      <c r="L622" s="137"/>
      <c r="M622" s="136"/>
      <c r="N622" s="136"/>
      <c r="O622" s="136"/>
      <c r="P622" s="7"/>
      <c r="Q622" s="6"/>
      <c r="R622" s="6"/>
      <c r="S622" s="6"/>
      <c r="T622" s="6"/>
      <c r="U622" s="6"/>
      <c r="V622" s="7"/>
      <c r="W622" s="7"/>
      <c r="X622" s="136"/>
      <c r="Y622" s="7"/>
      <c r="Z622" s="7"/>
      <c r="AA622" s="7"/>
      <c r="AB622" s="6"/>
      <c r="AC622" s="6"/>
      <c r="AD622" s="6"/>
      <c r="AE622" s="6"/>
      <c r="AF622" s="6"/>
    </row>
    <row r="623" ht="14.25" customHeight="1">
      <c r="A623" s="6"/>
      <c r="B623" s="6"/>
      <c r="C623" s="6"/>
      <c r="D623" s="6"/>
      <c r="E623" s="136"/>
      <c r="F623" s="136"/>
      <c r="G623" s="136"/>
      <c r="H623" s="136"/>
      <c r="I623" s="136"/>
      <c r="J623" s="136"/>
      <c r="K623" s="136"/>
      <c r="L623" s="137"/>
      <c r="M623" s="136"/>
      <c r="N623" s="136"/>
      <c r="O623" s="136"/>
      <c r="P623" s="7"/>
      <c r="Q623" s="6"/>
      <c r="R623" s="6"/>
      <c r="S623" s="6"/>
      <c r="T623" s="6"/>
      <c r="U623" s="6"/>
      <c r="V623" s="7"/>
      <c r="W623" s="7"/>
      <c r="X623" s="136"/>
      <c r="Y623" s="7"/>
      <c r="Z623" s="7"/>
      <c r="AA623" s="7"/>
      <c r="AB623" s="6"/>
      <c r="AC623" s="6"/>
      <c r="AD623" s="6"/>
      <c r="AE623" s="6"/>
      <c r="AF623" s="6"/>
    </row>
    <row r="624" ht="14.25" customHeight="1">
      <c r="A624" s="6"/>
      <c r="B624" s="6"/>
      <c r="C624" s="6"/>
      <c r="D624" s="6"/>
      <c r="E624" s="136"/>
      <c r="F624" s="136"/>
      <c r="G624" s="136"/>
      <c r="H624" s="136"/>
      <c r="I624" s="136"/>
      <c r="J624" s="136"/>
      <c r="K624" s="136"/>
      <c r="L624" s="137"/>
      <c r="M624" s="136"/>
      <c r="N624" s="136"/>
      <c r="O624" s="136"/>
      <c r="P624" s="7"/>
      <c r="Q624" s="6"/>
      <c r="R624" s="6"/>
      <c r="S624" s="6"/>
      <c r="T624" s="6"/>
      <c r="U624" s="6"/>
      <c r="V624" s="7"/>
      <c r="W624" s="7"/>
      <c r="X624" s="136"/>
      <c r="Y624" s="7"/>
      <c r="Z624" s="7"/>
      <c r="AA624" s="7"/>
      <c r="AB624" s="6"/>
      <c r="AC624" s="6"/>
      <c r="AD624" s="6"/>
      <c r="AE624" s="6"/>
      <c r="AF624" s="6"/>
    </row>
    <row r="625" ht="14.25" customHeight="1">
      <c r="A625" s="6"/>
      <c r="B625" s="6"/>
      <c r="C625" s="6"/>
      <c r="D625" s="6"/>
      <c r="E625" s="136"/>
      <c r="F625" s="136"/>
      <c r="G625" s="136"/>
      <c r="H625" s="136"/>
      <c r="I625" s="136"/>
      <c r="J625" s="136"/>
      <c r="K625" s="136"/>
      <c r="L625" s="137"/>
      <c r="M625" s="136"/>
      <c r="N625" s="136"/>
      <c r="O625" s="136"/>
      <c r="P625" s="7"/>
      <c r="Q625" s="6"/>
      <c r="R625" s="6"/>
      <c r="S625" s="6"/>
      <c r="T625" s="6"/>
      <c r="U625" s="6"/>
      <c r="V625" s="7"/>
      <c r="W625" s="7"/>
      <c r="X625" s="136"/>
      <c r="Y625" s="7"/>
      <c r="Z625" s="7"/>
      <c r="AA625" s="7"/>
      <c r="AB625" s="6"/>
      <c r="AC625" s="6"/>
      <c r="AD625" s="6"/>
      <c r="AE625" s="6"/>
      <c r="AF625" s="6"/>
    </row>
    <row r="626" ht="14.25" customHeight="1">
      <c r="A626" s="6"/>
      <c r="B626" s="6"/>
      <c r="C626" s="6"/>
      <c r="D626" s="6"/>
      <c r="E626" s="136"/>
      <c r="F626" s="136"/>
      <c r="G626" s="136"/>
      <c r="H626" s="136"/>
      <c r="I626" s="136"/>
      <c r="J626" s="136"/>
      <c r="K626" s="136"/>
      <c r="L626" s="137"/>
      <c r="M626" s="136"/>
      <c r="N626" s="136"/>
      <c r="O626" s="136"/>
      <c r="P626" s="7"/>
      <c r="Q626" s="6"/>
      <c r="R626" s="6"/>
      <c r="S626" s="6"/>
      <c r="T626" s="6"/>
      <c r="U626" s="6"/>
      <c r="V626" s="7"/>
      <c r="W626" s="7"/>
      <c r="X626" s="136"/>
      <c r="Y626" s="7"/>
      <c r="Z626" s="7"/>
      <c r="AA626" s="7"/>
      <c r="AB626" s="6"/>
      <c r="AC626" s="6"/>
      <c r="AD626" s="6"/>
      <c r="AE626" s="6"/>
      <c r="AF626" s="6"/>
    </row>
    <row r="627" ht="14.25" customHeight="1">
      <c r="A627" s="6"/>
      <c r="B627" s="6"/>
      <c r="C627" s="6"/>
      <c r="D627" s="6"/>
      <c r="E627" s="136"/>
      <c r="F627" s="136"/>
      <c r="G627" s="136"/>
      <c r="H627" s="136"/>
      <c r="I627" s="136"/>
      <c r="J627" s="136"/>
      <c r="K627" s="136"/>
      <c r="L627" s="137"/>
      <c r="M627" s="136"/>
      <c r="N627" s="136"/>
      <c r="O627" s="136"/>
      <c r="P627" s="7"/>
      <c r="Q627" s="6"/>
      <c r="R627" s="6"/>
      <c r="S627" s="6"/>
      <c r="T627" s="6"/>
      <c r="U627" s="6"/>
      <c r="V627" s="7"/>
      <c r="W627" s="7"/>
      <c r="X627" s="136"/>
      <c r="Y627" s="7"/>
      <c r="Z627" s="7"/>
      <c r="AA627" s="7"/>
      <c r="AB627" s="6"/>
      <c r="AC627" s="6"/>
      <c r="AD627" s="6"/>
      <c r="AE627" s="6"/>
      <c r="AF627" s="6"/>
    </row>
    <row r="628" ht="14.25" customHeight="1">
      <c r="A628" s="6"/>
      <c r="B628" s="6"/>
      <c r="C628" s="6"/>
      <c r="D628" s="6"/>
      <c r="E628" s="136"/>
      <c r="F628" s="136"/>
      <c r="G628" s="136"/>
      <c r="H628" s="136"/>
      <c r="I628" s="136"/>
      <c r="J628" s="136"/>
      <c r="K628" s="136"/>
      <c r="L628" s="137"/>
      <c r="M628" s="136"/>
      <c r="N628" s="136"/>
      <c r="O628" s="136"/>
      <c r="P628" s="7"/>
      <c r="Q628" s="6"/>
      <c r="R628" s="6"/>
      <c r="S628" s="6"/>
      <c r="T628" s="6"/>
      <c r="U628" s="6"/>
      <c r="V628" s="7"/>
      <c r="W628" s="7"/>
      <c r="X628" s="136"/>
      <c r="Y628" s="7"/>
      <c r="Z628" s="7"/>
      <c r="AA628" s="7"/>
      <c r="AB628" s="6"/>
      <c r="AC628" s="6"/>
      <c r="AD628" s="6"/>
      <c r="AE628" s="6"/>
      <c r="AF628" s="6"/>
    </row>
    <row r="629" ht="14.25" customHeight="1">
      <c r="A629" s="6"/>
      <c r="B629" s="6"/>
      <c r="C629" s="6"/>
      <c r="D629" s="6"/>
      <c r="E629" s="136"/>
      <c r="F629" s="136"/>
      <c r="G629" s="136"/>
      <c r="H629" s="136"/>
      <c r="I629" s="136"/>
      <c r="J629" s="136"/>
      <c r="K629" s="136"/>
      <c r="L629" s="137"/>
      <c r="M629" s="136"/>
      <c r="N629" s="136"/>
      <c r="O629" s="136"/>
      <c r="P629" s="7"/>
      <c r="Q629" s="6"/>
      <c r="R629" s="6"/>
      <c r="S629" s="6"/>
      <c r="T629" s="6"/>
      <c r="U629" s="6"/>
      <c r="V629" s="7"/>
      <c r="W629" s="7"/>
      <c r="X629" s="136"/>
      <c r="Y629" s="7"/>
      <c r="Z629" s="7"/>
      <c r="AA629" s="7"/>
      <c r="AB629" s="6"/>
      <c r="AC629" s="6"/>
      <c r="AD629" s="6"/>
      <c r="AE629" s="6"/>
      <c r="AF629" s="6"/>
    </row>
    <row r="630" ht="14.25" customHeight="1">
      <c r="A630" s="6"/>
      <c r="B630" s="6"/>
      <c r="C630" s="6"/>
      <c r="D630" s="6"/>
      <c r="E630" s="136"/>
      <c r="F630" s="136"/>
      <c r="G630" s="136"/>
      <c r="H630" s="136"/>
      <c r="I630" s="136"/>
      <c r="J630" s="136"/>
      <c r="K630" s="136"/>
      <c r="L630" s="137"/>
      <c r="M630" s="136"/>
      <c r="N630" s="136"/>
      <c r="O630" s="136"/>
      <c r="P630" s="7"/>
      <c r="Q630" s="6"/>
      <c r="R630" s="6"/>
      <c r="S630" s="6"/>
      <c r="T630" s="6"/>
      <c r="U630" s="6"/>
      <c r="V630" s="7"/>
      <c r="W630" s="7"/>
      <c r="X630" s="136"/>
      <c r="Y630" s="7"/>
      <c r="Z630" s="7"/>
      <c r="AA630" s="7"/>
      <c r="AB630" s="6"/>
      <c r="AC630" s="6"/>
      <c r="AD630" s="6"/>
      <c r="AE630" s="6"/>
      <c r="AF630" s="6"/>
    </row>
    <row r="631" ht="14.25" customHeight="1">
      <c r="A631" s="6"/>
      <c r="B631" s="6"/>
      <c r="C631" s="6"/>
      <c r="D631" s="6"/>
      <c r="E631" s="136"/>
      <c r="F631" s="136"/>
      <c r="G631" s="136"/>
      <c r="H631" s="136"/>
      <c r="I631" s="136"/>
      <c r="J631" s="136"/>
      <c r="K631" s="136"/>
      <c r="L631" s="137"/>
      <c r="M631" s="136"/>
      <c r="N631" s="136"/>
      <c r="O631" s="136"/>
      <c r="P631" s="7"/>
      <c r="Q631" s="6"/>
      <c r="R631" s="6"/>
      <c r="S631" s="6"/>
      <c r="T631" s="6"/>
      <c r="U631" s="6"/>
      <c r="V631" s="7"/>
      <c r="W631" s="7"/>
      <c r="X631" s="136"/>
      <c r="Y631" s="7"/>
      <c r="Z631" s="7"/>
      <c r="AA631" s="7"/>
      <c r="AB631" s="6"/>
      <c r="AC631" s="6"/>
      <c r="AD631" s="6"/>
      <c r="AE631" s="6"/>
      <c r="AF631" s="6"/>
    </row>
    <row r="632" ht="14.25" customHeight="1">
      <c r="A632" s="6"/>
      <c r="B632" s="6"/>
      <c r="C632" s="6"/>
      <c r="D632" s="6"/>
      <c r="E632" s="136"/>
      <c r="F632" s="136"/>
      <c r="G632" s="136"/>
      <c r="H632" s="136"/>
      <c r="I632" s="136"/>
      <c r="J632" s="136"/>
      <c r="K632" s="136"/>
      <c r="L632" s="137"/>
      <c r="M632" s="136"/>
      <c r="N632" s="136"/>
      <c r="O632" s="136"/>
      <c r="P632" s="7"/>
      <c r="Q632" s="6"/>
      <c r="R632" s="6"/>
      <c r="S632" s="6"/>
      <c r="T632" s="6"/>
      <c r="U632" s="6"/>
      <c r="V632" s="7"/>
      <c r="W632" s="7"/>
      <c r="X632" s="136"/>
      <c r="Y632" s="7"/>
      <c r="Z632" s="7"/>
      <c r="AA632" s="7"/>
      <c r="AB632" s="6"/>
      <c r="AC632" s="6"/>
      <c r="AD632" s="6"/>
      <c r="AE632" s="6"/>
      <c r="AF632" s="6"/>
    </row>
    <row r="633" ht="14.25" customHeight="1">
      <c r="A633" s="6"/>
      <c r="B633" s="6"/>
      <c r="C633" s="6"/>
      <c r="D633" s="6"/>
      <c r="E633" s="136"/>
      <c r="F633" s="136"/>
      <c r="G633" s="136"/>
      <c r="H633" s="136"/>
      <c r="I633" s="136"/>
      <c r="J633" s="136"/>
      <c r="K633" s="136"/>
      <c r="L633" s="137"/>
      <c r="M633" s="136"/>
      <c r="N633" s="136"/>
      <c r="O633" s="136"/>
      <c r="P633" s="7"/>
      <c r="Q633" s="6"/>
      <c r="R633" s="6"/>
      <c r="S633" s="6"/>
      <c r="T633" s="6"/>
      <c r="U633" s="6"/>
      <c r="V633" s="7"/>
      <c r="W633" s="7"/>
      <c r="X633" s="136"/>
      <c r="Y633" s="7"/>
      <c r="Z633" s="7"/>
      <c r="AA633" s="7"/>
      <c r="AB633" s="6"/>
      <c r="AC633" s="6"/>
      <c r="AD633" s="6"/>
      <c r="AE633" s="6"/>
      <c r="AF633" s="6"/>
    </row>
    <row r="634" ht="14.25" customHeight="1">
      <c r="A634" s="6"/>
      <c r="B634" s="6"/>
      <c r="C634" s="6"/>
      <c r="D634" s="6"/>
      <c r="E634" s="136"/>
      <c r="F634" s="136"/>
      <c r="G634" s="136"/>
      <c r="H634" s="136"/>
      <c r="I634" s="136"/>
      <c r="J634" s="136"/>
      <c r="K634" s="136"/>
      <c r="L634" s="137"/>
      <c r="M634" s="136"/>
      <c r="N634" s="136"/>
      <c r="O634" s="136"/>
      <c r="P634" s="7"/>
      <c r="Q634" s="6"/>
      <c r="R634" s="6"/>
      <c r="S634" s="6"/>
      <c r="T634" s="6"/>
      <c r="U634" s="6"/>
      <c r="V634" s="7"/>
      <c r="W634" s="7"/>
      <c r="X634" s="136"/>
      <c r="Y634" s="7"/>
      <c r="Z634" s="7"/>
      <c r="AA634" s="7"/>
      <c r="AB634" s="6"/>
      <c r="AC634" s="6"/>
      <c r="AD634" s="6"/>
      <c r="AE634" s="6"/>
      <c r="AF634" s="6"/>
    </row>
    <row r="635" ht="14.25" customHeight="1">
      <c r="A635" s="6"/>
      <c r="B635" s="6"/>
      <c r="C635" s="6"/>
      <c r="D635" s="6"/>
      <c r="E635" s="136"/>
      <c r="F635" s="136"/>
      <c r="G635" s="136"/>
      <c r="H635" s="136"/>
      <c r="I635" s="136"/>
      <c r="J635" s="136"/>
      <c r="K635" s="136"/>
      <c r="L635" s="137"/>
      <c r="M635" s="136"/>
      <c r="N635" s="136"/>
      <c r="O635" s="136"/>
      <c r="P635" s="7"/>
      <c r="Q635" s="6"/>
      <c r="R635" s="6"/>
      <c r="S635" s="6"/>
      <c r="T635" s="6"/>
      <c r="U635" s="6"/>
      <c r="V635" s="7"/>
      <c r="W635" s="7"/>
      <c r="X635" s="136"/>
      <c r="Y635" s="7"/>
      <c r="Z635" s="7"/>
      <c r="AA635" s="7"/>
      <c r="AB635" s="6"/>
      <c r="AC635" s="6"/>
      <c r="AD635" s="6"/>
      <c r="AE635" s="6"/>
      <c r="AF635" s="6"/>
    </row>
    <row r="636" ht="14.25" customHeight="1">
      <c r="A636" s="6"/>
      <c r="B636" s="6"/>
      <c r="C636" s="6"/>
      <c r="D636" s="6"/>
      <c r="E636" s="136"/>
      <c r="F636" s="136"/>
      <c r="G636" s="136"/>
      <c r="H636" s="136"/>
      <c r="I636" s="136"/>
      <c r="J636" s="136"/>
      <c r="K636" s="136"/>
      <c r="L636" s="137"/>
      <c r="M636" s="136"/>
      <c r="N636" s="136"/>
      <c r="O636" s="136"/>
      <c r="P636" s="7"/>
      <c r="Q636" s="6"/>
      <c r="R636" s="6"/>
      <c r="S636" s="6"/>
      <c r="T636" s="6"/>
      <c r="U636" s="6"/>
      <c r="V636" s="7"/>
      <c r="W636" s="7"/>
      <c r="X636" s="136"/>
      <c r="Y636" s="7"/>
      <c r="Z636" s="7"/>
      <c r="AA636" s="7"/>
      <c r="AB636" s="6"/>
      <c r="AC636" s="6"/>
      <c r="AD636" s="6"/>
      <c r="AE636" s="6"/>
      <c r="AF636" s="6"/>
    </row>
    <row r="637" ht="14.25" customHeight="1">
      <c r="A637" s="6"/>
      <c r="B637" s="6"/>
      <c r="C637" s="6"/>
      <c r="D637" s="6"/>
      <c r="E637" s="136"/>
      <c r="F637" s="136"/>
      <c r="G637" s="136"/>
      <c r="H637" s="136"/>
      <c r="I637" s="136"/>
      <c r="J637" s="136"/>
      <c r="K637" s="136"/>
      <c r="L637" s="137"/>
      <c r="M637" s="136"/>
      <c r="N637" s="136"/>
      <c r="O637" s="136"/>
      <c r="P637" s="7"/>
      <c r="Q637" s="6"/>
      <c r="R637" s="6"/>
      <c r="S637" s="6"/>
      <c r="T637" s="6"/>
      <c r="U637" s="6"/>
      <c r="V637" s="7"/>
      <c r="W637" s="7"/>
      <c r="X637" s="136"/>
      <c r="Y637" s="7"/>
      <c r="Z637" s="7"/>
      <c r="AA637" s="7"/>
      <c r="AB637" s="6"/>
      <c r="AC637" s="6"/>
      <c r="AD637" s="6"/>
      <c r="AE637" s="6"/>
      <c r="AF637" s="6"/>
    </row>
    <row r="638" ht="14.25" customHeight="1">
      <c r="A638" s="6"/>
      <c r="B638" s="6"/>
      <c r="C638" s="6"/>
      <c r="D638" s="6"/>
      <c r="E638" s="136"/>
      <c r="F638" s="136"/>
      <c r="G638" s="136"/>
      <c r="H638" s="136"/>
      <c r="I638" s="136"/>
      <c r="J638" s="136"/>
      <c r="K638" s="136"/>
      <c r="L638" s="137"/>
      <c r="M638" s="136"/>
      <c r="N638" s="136"/>
      <c r="O638" s="136"/>
      <c r="P638" s="7"/>
      <c r="Q638" s="6"/>
      <c r="R638" s="6"/>
      <c r="S638" s="6"/>
      <c r="T638" s="6"/>
      <c r="U638" s="6"/>
      <c r="V638" s="7"/>
      <c r="W638" s="7"/>
      <c r="X638" s="136"/>
      <c r="Y638" s="7"/>
      <c r="Z638" s="7"/>
      <c r="AA638" s="7"/>
      <c r="AB638" s="6"/>
      <c r="AC638" s="6"/>
      <c r="AD638" s="6"/>
      <c r="AE638" s="6"/>
      <c r="AF638" s="6"/>
    </row>
    <row r="639" ht="14.25" customHeight="1">
      <c r="A639" s="6"/>
      <c r="B639" s="6"/>
      <c r="C639" s="6"/>
      <c r="D639" s="6"/>
      <c r="E639" s="136"/>
      <c r="F639" s="136"/>
      <c r="G639" s="136"/>
      <c r="H639" s="136"/>
      <c r="I639" s="136"/>
      <c r="J639" s="136"/>
      <c r="K639" s="136"/>
      <c r="L639" s="137"/>
      <c r="M639" s="136"/>
      <c r="N639" s="136"/>
      <c r="O639" s="136"/>
      <c r="P639" s="7"/>
      <c r="Q639" s="6"/>
      <c r="R639" s="6"/>
      <c r="S639" s="6"/>
      <c r="T639" s="6"/>
      <c r="U639" s="6"/>
      <c r="V639" s="7"/>
      <c r="W639" s="7"/>
      <c r="X639" s="136"/>
      <c r="Y639" s="7"/>
      <c r="Z639" s="7"/>
      <c r="AA639" s="7"/>
      <c r="AB639" s="6"/>
      <c r="AC639" s="6"/>
      <c r="AD639" s="6"/>
      <c r="AE639" s="6"/>
      <c r="AF639" s="6"/>
    </row>
    <row r="640" ht="14.25" customHeight="1">
      <c r="A640" s="6"/>
      <c r="B640" s="6"/>
      <c r="C640" s="6"/>
      <c r="D640" s="6"/>
      <c r="E640" s="136"/>
      <c r="F640" s="136"/>
      <c r="G640" s="136"/>
      <c r="H640" s="136"/>
      <c r="I640" s="136"/>
      <c r="J640" s="136"/>
      <c r="K640" s="136"/>
      <c r="L640" s="137"/>
      <c r="M640" s="136"/>
      <c r="N640" s="136"/>
      <c r="O640" s="136"/>
      <c r="P640" s="7"/>
      <c r="Q640" s="6"/>
      <c r="R640" s="6"/>
      <c r="S640" s="6"/>
      <c r="T640" s="6"/>
      <c r="U640" s="6"/>
      <c r="V640" s="7"/>
      <c r="W640" s="7"/>
      <c r="X640" s="136"/>
      <c r="Y640" s="7"/>
      <c r="Z640" s="7"/>
      <c r="AA640" s="7"/>
      <c r="AB640" s="6"/>
      <c r="AC640" s="6"/>
      <c r="AD640" s="6"/>
      <c r="AE640" s="6"/>
      <c r="AF640" s="6"/>
    </row>
    <row r="641" ht="14.25" customHeight="1">
      <c r="A641" s="6"/>
      <c r="B641" s="6"/>
      <c r="C641" s="6"/>
      <c r="D641" s="6"/>
      <c r="E641" s="136"/>
      <c r="F641" s="136"/>
      <c r="G641" s="136"/>
      <c r="H641" s="136"/>
      <c r="I641" s="136"/>
      <c r="J641" s="136"/>
      <c r="K641" s="136"/>
      <c r="L641" s="137"/>
      <c r="M641" s="136"/>
      <c r="N641" s="136"/>
      <c r="O641" s="136"/>
      <c r="P641" s="7"/>
      <c r="Q641" s="6"/>
      <c r="R641" s="6"/>
      <c r="S641" s="6"/>
      <c r="T641" s="6"/>
      <c r="U641" s="6"/>
      <c r="V641" s="7"/>
      <c r="W641" s="7"/>
      <c r="X641" s="136"/>
      <c r="Y641" s="7"/>
      <c r="Z641" s="7"/>
      <c r="AA641" s="7"/>
      <c r="AB641" s="6"/>
      <c r="AC641" s="6"/>
      <c r="AD641" s="6"/>
      <c r="AE641" s="6"/>
      <c r="AF641" s="6"/>
    </row>
    <row r="642" ht="14.25" customHeight="1">
      <c r="A642" s="6"/>
      <c r="B642" s="6"/>
      <c r="C642" s="6"/>
      <c r="D642" s="6"/>
      <c r="E642" s="136"/>
      <c r="F642" s="136"/>
      <c r="G642" s="136"/>
      <c r="H642" s="136"/>
      <c r="I642" s="136"/>
      <c r="J642" s="136"/>
      <c r="K642" s="136"/>
      <c r="L642" s="137"/>
      <c r="M642" s="136"/>
      <c r="N642" s="136"/>
      <c r="O642" s="136"/>
      <c r="P642" s="7"/>
      <c r="Q642" s="6"/>
      <c r="R642" s="6"/>
      <c r="S642" s="6"/>
      <c r="T642" s="6"/>
      <c r="U642" s="6"/>
      <c r="V642" s="7"/>
      <c r="W642" s="7"/>
      <c r="X642" s="136"/>
      <c r="Y642" s="7"/>
      <c r="Z642" s="7"/>
      <c r="AA642" s="7"/>
      <c r="AB642" s="6"/>
      <c r="AC642" s="6"/>
      <c r="AD642" s="6"/>
      <c r="AE642" s="6"/>
      <c r="AF642" s="6"/>
    </row>
    <row r="643" ht="14.25" customHeight="1">
      <c r="A643" s="6"/>
      <c r="B643" s="6"/>
      <c r="C643" s="6"/>
      <c r="D643" s="6"/>
      <c r="E643" s="136"/>
      <c r="F643" s="136"/>
      <c r="G643" s="136"/>
      <c r="H643" s="136"/>
      <c r="I643" s="136"/>
      <c r="J643" s="136"/>
      <c r="K643" s="136"/>
      <c r="L643" s="137"/>
      <c r="M643" s="136"/>
      <c r="N643" s="136"/>
      <c r="O643" s="136"/>
      <c r="P643" s="7"/>
      <c r="Q643" s="6"/>
      <c r="R643" s="6"/>
      <c r="S643" s="6"/>
      <c r="T643" s="6"/>
      <c r="U643" s="6"/>
      <c r="V643" s="7"/>
      <c r="W643" s="7"/>
      <c r="X643" s="136"/>
      <c r="Y643" s="7"/>
      <c r="Z643" s="7"/>
      <c r="AA643" s="7"/>
      <c r="AB643" s="6"/>
      <c r="AC643" s="6"/>
      <c r="AD643" s="6"/>
      <c r="AE643" s="6"/>
      <c r="AF643" s="6"/>
    </row>
    <row r="644" ht="14.25" customHeight="1">
      <c r="A644" s="6"/>
      <c r="B644" s="6"/>
      <c r="C644" s="6"/>
      <c r="D644" s="6"/>
      <c r="E644" s="136"/>
      <c r="F644" s="136"/>
      <c r="G644" s="136"/>
      <c r="H644" s="136"/>
      <c r="I644" s="136"/>
      <c r="J644" s="136"/>
      <c r="K644" s="136"/>
      <c r="L644" s="137"/>
      <c r="M644" s="136"/>
      <c r="N644" s="136"/>
      <c r="O644" s="136"/>
      <c r="P644" s="7"/>
      <c r="Q644" s="6"/>
      <c r="R644" s="6"/>
      <c r="S644" s="6"/>
      <c r="T644" s="6"/>
      <c r="U644" s="6"/>
      <c r="V644" s="7"/>
      <c r="W644" s="7"/>
      <c r="X644" s="136"/>
      <c r="Y644" s="7"/>
      <c r="Z644" s="7"/>
      <c r="AA644" s="7"/>
      <c r="AB644" s="6"/>
      <c r="AC644" s="6"/>
      <c r="AD644" s="6"/>
      <c r="AE644" s="6"/>
      <c r="AF644" s="6"/>
    </row>
    <row r="645" ht="14.25" customHeight="1">
      <c r="A645" s="6"/>
      <c r="B645" s="6"/>
      <c r="C645" s="6"/>
      <c r="D645" s="6"/>
      <c r="E645" s="136"/>
      <c r="F645" s="136"/>
      <c r="G645" s="136"/>
      <c r="H645" s="136"/>
      <c r="I645" s="136"/>
      <c r="J645" s="136"/>
      <c r="K645" s="136"/>
      <c r="L645" s="137"/>
      <c r="M645" s="136"/>
      <c r="N645" s="136"/>
      <c r="O645" s="136"/>
      <c r="P645" s="7"/>
      <c r="Q645" s="6"/>
      <c r="R645" s="6"/>
      <c r="S645" s="6"/>
      <c r="T645" s="6"/>
      <c r="U645" s="6"/>
      <c r="V645" s="7"/>
      <c r="W645" s="7"/>
      <c r="X645" s="136"/>
      <c r="Y645" s="7"/>
      <c r="Z645" s="7"/>
      <c r="AA645" s="7"/>
      <c r="AB645" s="6"/>
      <c r="AC645" s="6"/>
      <c r="AD645" s="6"/>
      <c r="AE645" s="6"/>
      <c r="AF645" s="6"/>
    </row>
    <row r="646" ht="14.25" customHeight="1">
      <c r="A646" s="6"/>
      <c r="B646" s="6"/>
      <c r="C646" s="6"/>
      <c r="D646" s="6"/>
      <c r="E646" s="136"/>
      <c r="F646" s="136"/>
      <c r="G646" s="136"/>
      <c r="H646" s="136"/>
      <c r="I646" s="136"/>
      <c r="J646" s="136"/>
      <c r="K646" s="136"/>
      <c r="L646" s="137"/>
      <c r="M646" s="136"/>
      <c r="N646" s="136"/>
      <c r="O646" s="136"/>
      <c r="P646" s="7"/>
      <c r="Q646" s="6"/>
      <c r="R646" s="6"/>
      <c r="S646" s="6"/>
      <c r="T646" s="6"/>
      <c r="U646" s="6"/>
      <c r="V646" s="7"/>
      <c r="W646" s="7"/>
      <c r="X646" s="136"/>
      <c r="Y646" s="7"/>
      <c r="Z646" s="7"/>
      <c r="AA646" s="7"/>
      <c r="AB646" s="6"/>
      <c r="AC646" s="6"/>
      <c r="AD646" s="6"/>
      <c r="AE646" s="6"/>
      <c r="AF646" s="6"/>
    </row>
    <row r="647" ht="14.25" customHeight="1">
      <c r="A647" s="6"/>
      <c r="B647" s="6"/>
      <c r="C647" s="6"/>
      <c r="D647" s="6"/>
      <c r="E647" s="136"/>
      <c r="F647" s="136"/>
      <c r="G647" s="136"/>
      <c r="H647" s="136"/>
      <c r="I647" s="136"/>
      <c r="J647" s="136"/>
      <c r="K647" s="136"/>
      <c r="L647" s="137"/>
      <c r="M647" s="136"/>
      <c r="N647" s="136"/>
      <c r="O647" s="136"/>
      <c r="P647" s="7"/>
      <c r="Q647" s="6"/>
      <c r="R647" s="6"/>
      <c r="S647" s="6"/>
      <c r="T647" s="6"/>
      <c r="U647" s="6"/>
      <c r="V647" s="7"/>
      <c r="W647" s="7"/>
      <c r="X647" s="136"/>
      <c r="Y647" s="7"/>
      <c r="Z647" s="7"/>
      <c r="AA647" s="7"/>
      <c r="AB647" s="6"/>
      <c r="AC647" s="6"/>
      <c r="AD647" s="6"/>
      <c r="AE647" s="6"/>
      <c r="AF647" s="6"/>
    </row>
    <row r="648" ht="14.25" customHeight="1">
      <c r="A648" s="6"/>
      <c r="B648" s="6"/>
      <c r="C648" s="6"/>
      <c r="D648" s="6"/>
      <c r="E648" s="136"/>
      <c r="F648" s="136"/>
      <c r="G648" s="136"/>
      <c r="H648" s="136"/>
      <c r="I648" s="136"/>
      <c r="J648" s="136"/>
      <c r="K648" s="136"/>
      <c r="L648" s="137"/>
      <c r="M648" s="136"/>
      <c r="N648" s="136"/>
      <c r="O648" s="136"/>
      <c r="P648" s="7"/>
      <c r="Q648" s="6"/>
      <c r="R648" s="6"/>
      <c r="S648" s="6"/>
      <c r="T648" s="6"/>
      <c r="U648" s="6"/>
      <c r="V648" s="7"/>
      <c r="W648" s="7"/>
      <c r="X648" s="136"/>
      <c r="Y648" s="7"/>
      <c r="Z648" s="7"/>
      <c r="AA648" s="7"/>
      <c r="AB648" s="6"/>
      <c r="AC648" s="6"/>
      <c r="AD648" s="6"/>
      <c r="AE648" s="6"/>
      <c r="AF648" s="6"/>
    </row>
    <row r="649" ht="14.25" customHeight="1">
      <c r="A649" s="6"/>
      <c r="B649" s="6"/>
      <c r="C649" s="6"/>
      <c r="D649" s="6"/>
      <c r="E649" s="136"/>
      <c r="F649" s="136"/>
      <c r="G649" s="136"/>
      <c r="H649" s="136"/>
      <c r="I649" s="136"/>
      <c r="J649" s="136"/>
      <c r="K649" s="136"/>
      <c r="L649" s="137"/>
      <c r="M649" s="136"/>
      <c r="N649" s="136"/>
      <c r="O649" s="136"/>
      <c r="P649" s="7"/>
      <c r="Q649" s="6"/>
      <c r="R649" s="6"/>
      <c r="S649" s="6"/>
      <c r="T649" s="6"/>
      <c r="U649" s="6"/>
      <c r="V649" s="7"/>
      <c r="W649" s="7"/>
      <c r="X649" s="136"/>
      <c r="Y649" s="7"/>
      <c r="Z649" s="7"/>
      <c r="AA649" s="7"/>
      <c r="AB649" s="6"/>
      <c r="AC649" s="6"/>
      <c r="AD649" s="6"/>
      <c r="AE649" s="6"/>
      <c r="AF649" s="6"/>
    </row>
    <row r="650" ht="14.25" customHeight="1">
      <c r="A650" s="6"/>
      <c r="B650" s="6"/>
      <c r="C650" s="6"/>
      <c r="D650" s="6"/>
      <c r="E650" s="136"/>
      <c r="F650" s="136"/>
      <c r="G650" s="136"/>
      <c r="H650" s="136"/>
      <c r="I650" s="136"/>
      <c r="J650" s="136"/>
      <c r="K650" s="136"/>
      <c r="L650" s="137"/>
      <c r="M650" s="136"/>
      <c r="N650" s="136"/>
      <c r="O650" s="136"/>
      <c r="P650" s="7"/>
      <c r="Q650" s="6"/>
      <c r="R650" s="6"/>
      <c r="S650" s="6"/>
      <c r="T650" s="6"/>
      <c r="U650" s="6"/>
      <c r="V650" s="7"/>
      <c r="W650" s="7"/>
      <c r="X650" s="136"/>
      <c r="Y650" s="7"/>
      <c r="Z650" s="7"/>
      <c r="AA650" s="7"/>
      <c r="AB650" s="6"/>
      <c r="AC650" s="6"/>
      <c r="AD650" s="6"/>
      <c r="AE650" s="6"/>
      <c r="AF650" s="6"/>
    </row>
    <row r="651" ht="14.25" customHeight="1">
      <c r="A651" s="6"/>
      <c r="B651" s="6"/>
      <c r="C651" s="6"/>
      <c r="D651" s="6"/>
      <c r="E651" s="136"/>
      <c r="F651" s="136"/>
      <c r="G651" s="136"/>
      <c r="H651" s="136"/>
      <c r="I651" s="136"/>
      <c r="J651" s="136"/>
      <c r="K651" s="136"/>
      <c r="L651" s="137"/>
      <c r="M651" s="136"/>
      <c r="N651" s="136"/>
      <c r="O651" s="136"/>
      <c r="P651" s="7"/>
      <c r="Q651" s="6"/>
      <c r="R651" s="6"/>
      <c r="S651" s="6"/>
      <c r="T651" s="6"/>
      <c r="U651" s="6"/>
      <c r="V651" s="7"/>
      <c r="W651" s="7"/>
      <c r="X651" s="136"/>
      <c r="Y651" s="7"/>
      <c r="Z651" s="7"/>
      <c r="AA651" s="7"/>
      <c r="AB651" s="6"/>
      <c r="AC651" s="6"/>
      <c r="AD651" s="6"/>
      <c r="AE651" s="6"/>
      <c r="AF651" s="6"/>
    </row>
    <row r="652" ht="14.25" customHeight="1">
      <c r="A652" s="6"/>
      <c r="B652" s="6"/>
      <c r="C652" s="6"/>
      <c r="D652" s="6"/>
      <c r="E652" s="136"/>
      <c r="F652" s="136"/>
      <c r="G652" s="136"/>
      <c r="H652" s="136"/>
      <c r="I652" s="136"/>
      <c r="J652" s="136"/>
      <c r="K652" s="136"/>
      <c r="L652" s="137"/>
      <c r="M652" s="136"/>
      <c r="N652" s="136"/>
      <c r="O652" s="136"/>
      <c r="P652" s="7"/>
      <c r="Q652" s="6"/>
      <c r="R652" s="6"/>
      <c r="S652" s="6"/>
      <c r="T652" s="6"/>
      <c r="U652" s="6"/>
      <c r="V652" s="7"/>
      <c r="W652" s="7"/>
      <c r="X652" s="136"/>
      <c r="Y652" s="7"/>
      <c r="Z652" s="7"/>
      <c r="AA652" s="7"/>
      <c r="AB652" s="6"/>
      <c r="AC652" s="6"/>
      <c r="AD652" s="6"/>
      <c r="AE652" s="6"/>
      <c r="AF652" s="6"/>
    </row>
    <row r="653" ht="14.25" customHeight="1">
      <c r="A653" s="6"/>
      <c r="B653" s="6"/>
      <c r="C653" s="6"/>
      <c r="D653" s="6"/>
      <c r="E653" s="136"/>
      <c r="F653" s="136"/>
      <c r="G653" s="136"/>
      <c r="H653" s="136"/>
      <c r="I653" s="136"/>
      <c r="J653" s="136"/>
      <c r="K653" s="136"/>
      <c r="L653" s="137"/>
      <c r="M653" s="136"/>
      <c r="N653" s="136"/>
      <c r="O653" s="136"/>
      <c r="P653" s="7"/>
      <c r="Q653" s="6"/>
      <c r="R653" s="6"/>
      <c r="S653" s="6"/>
      <c r="T653" s="6"/>
      <c r="U653" s="6"/>
      <c r="V653" s="7"/>
      <c r="W653" s="7"/>
      <c r="X653" s="136"/>
      <c r="Y653" s="7"/>
      <c r="Z653" s="7"/>
      <c r="AA653" s="7"/>
      <c r="AB653" s="6"/>
      <c r="AC653" s="6"/>
      <c r="AD653" s="6"/>
      <c r="AE653" s="6"/>
      <c r="AF653" s="6"/>
    </row>
    <row r="654" ht="14.25" customHeight="1">
      <c r="A654" s="6"/>
      <c r="B654" s="6"/>
      <c r="C654" s="6"/>
      <c r="D654" s="6"/>
      <c r="E654" s="136"/>
      <c r="F654" s="136"/>
      <c r="G654" s="136"/>
      <c r="H654" s="136"/>
      <c r="I654" s="136"/>
      <c r="J654" s="136"/>
      <c r="K654" s="136"/>
      <c r="L654" s="137"/>
      <c r="M654" s="136"/>
      <c r="N654" s="136"/>
      <c r="O654" s="136"/>
      <c r="P654" s="7"/>
      <c r="Q654" s="6"/>
      <c r="R654" s="6"/>
      <c r="S654" s="6"/>
      <c r="T654" s="6"/>
      <c r="U654" s="6"/>
      <c r="V654" s="7"/>
      <c r="W654" s="7"/>
      <c r="X654" s="136"/>
      <c r="Y654" s="7"/>
      <c r="Z654" s="7"/>
      <c r="AA654" s="7"/>
      <c r="AB654" s="6"/>
      <c r="AC654" s="6"/>
      <c r="AD654" s="6"/>
      <c r="AE654" s="6"/>
      <c r="AF654" s="6"/>
    </row>
    <row r="655" ht="14.25" customHeight="1">
      <c r="A655" s="6"/>
      <c r="B655" s="6"/>
      <c r="C655" s="6"/>
      <c r="D655" s="6"/>
      <c r="E655" s="136"/>
      <c r="F655" s="136"/>
      <c r="G655" s="136"/>
      <c r="H655" s="136"/>
      <c r="I655" s="136"/>
      <c r="J655" s="136"/>
      <c r="K655" s="136"/>
      <c r="L655" s="137"/>
      <c r="M655" s="136"/>
      <c r="N655" s="136"/>
      <c r="O655" s="136"/>
      <c r="P655" s="7"/>
      <c r="Q655" s="6"/>
      <c r="R655" s="6"/>
      <c r="S655" s="6"/>
      <c r="T655" s="6"/>
      <c r="U655" s="6"/>
      <c r="V655" s="7"/>
      <c r="W655" s="7"/>
      <c r="X655" s="136"/>
      <c r="Y655" s="7"/>
      <c r="Z655" s="7"/>
      <c r="AA655" s="7"/>
      <c r="AB655" s="6"/>
      <c r="AC655" s="6"/>
      <c r="AD655" s="6"/>
      <c r="AE655" s="6"/>
      <c r="AF655" s="6"/>
    </row>
    <row r="656" ht="14.25" customHeight="1">
      <c r="A656" s="6"/>
      <c r="B656" s="6"/>
      <c r="C656" s="6"/>
      <c r="D656" s="6"/>
      <c r="E656" s="136"/>
      <c r="F656" s="136"/>
      <c r="G656" s="136"/>
      <c r="H656" s="136"/>
      <c r="I656" s="136"/>
      <c r="J656" s="136"/>
      <c r="K656" s="136"/>
      <c r="L656" s="137"/>
      <c r="M656" s="136"/>
      <c r="N656" s="136"/>
      <c r="O656" s="136"/>
      <c r="P656" s="7"/>
      <c r="Q656" s="6"/>
      <c r="R656" s="6"/>
      <c r="S656" s="6"/>
      <c r="T656" s="6"/>
      <c r="U656" s="6"/>
      <c r="V656" s="7"/>
      <c r="W656" s="7"/>
      <c r="X656" s="136"/>
      <c r="Y656" s="7"/>
      <c r="Z656" s="7"/>
      <c r="AA656" s="7"/>
      <c r="AB656" s="6"/>
      <c r="AC656" s="6"/>
      <c r="AD656" s="6"/>
      <c r="AE656" s="6"/>
      <c r="AF656" s="6"/>
    </row>
    <row r="657" ht="14.25" customHeight="1">
      <c r="A657" s="6"/>
      <c r="B657" s="6"/>
      <c r="C657" s="6"/>
      <c r="D657" s="6"/>
      <c r="E657" s="136"/>
      <c r="F657" s="136"/>
      <c r="G657" s="136"/>
      <c r="H657" s="136"/>
      <c r="I657" s="136"/>
      <c r="J657" s="136"/>
      <c r="K657" s="136"/>
      <c r="L657" s="137"/>
      <c r="M657" s="136"/>
      <c r="N657" s="136"/>
      <c r="O657" s="136"/>
      <c r="P657" s="7"/>
      <c r="Q657" s="6"/>
      <c r="R657" s="6"/>
      <c r="S657" s="6"/>
      <c r="T657" s="6"/>
      <c r="U657" s="6"/>
      <c r="V657" s="7"/>
      <c r="W657" s="7"/>
      <c r="X657" s="136"/>
      <c r="Y657" s="7"/>
      <c r="Z657" s="7"/>
      <c r="AA657" s="7"/>
      <c r="AB657" s="6"/>
      <c r="AC657" s="6"/>
      <c r="AD657" s="6"/>
      <c r="AE657" s="6"/>
      <c r="AF657" s="6"/>
    </row>
    <row r="658" ht="14.25" customHeight="1">
      <c r="A658" s="6"/>
      <c r="B658" s="6"/>
      <c r="C658" s="6"/>
      <c r="D658" s="6"/>
      <c r="E658" s="136"/>
      <c r="F658" s="136"/>
      <c r="G658" s="136"/>
      <c r="H658" s="136"/>
      <c r="I658" s="136"/>
      <c r="J658" s="136"/>
      <c r="K658" s="136"/>
      <c r="L658" s="137"/>
      <c r="M658" s="136"/>
      <c r="N658" s="136"/>
      <c r="O658" s="136"/>
      <c r="P658" s="7"/>
      <c r="Q658" s="6"/>
      <c r="R658" s="6"/>
      <c r="S658" s="6"/>
      <c r="T658" s="6"/>
      <c r="U658" s="6"/>
      <c r="V658" s="7"/>
      <c r="W658" s="7"/>
      <c r="X658" s="136"/>
      <c r="Y658" s="7"/>
      <c r="Z658" s="7"/>
      <c r="AA658" s="7"/>
      <c r="AB658" s="6"/>
      <c r="AC658" s="6"/>
      <c r="AD658" s="6"/>
      <c r="AE658" s="6"/>
      <c r="AF658" s="6"/>
    </row>
    <row r="659" ht="14.25" customHeight="1">
      <c r="A659" s="6"/>
      <c r="B659" s="6"/>
      <c r="C659" s="6"/>
      <c r="D659" s="6"/>
      <c r="E659" s="136"/>
      <c r="F659" s="136"/>
      <c r="G659" s="136"/>
      <c r="H659" s="136"/>
      <c r="I659" s="136"/>
      <c r="J659" s="136"/>
      <c r="K659" s="136"/>
      <c r="L659" s="137"/>
      <c r="M659" s="136"/>
      <c r="N659" s="136"/>
      <c r="O659" s="136"/>
      <c r="P659" s="7"/>
      <c r="Q659" s="6"/>
      <c r="R659" s="6"/>
      <c r="S659" s="6"/>
      <c r="T659" s="6"/>
      <c r="U659" s="6"/>
      <c r="V659" s="7"/>
      <c r="W659" s="7"/>
      <c r="X659" s="136"/>
      <c r="Y659" s="7"/>
      <c r="Z659" s="7"/>
      <c r="AA659" s="7"/>
      <c r="AB659" s="6"/>
      <c r="AC659" s="6"/>
      <c r="AD659" s="6"/>
      <c r="AE659" s="6"/>
      <c r="AF659" s="6"/>
    </row>
    <row r="660" ht="14.25" customHeight="1">
      <c r="A660" s="6"/>
      <c r="B660" s="6"/>
      <c r="C660" s="6"/>
      <c r="D660" s="6"/>
      <c r="E660" s="136"/>
      <c r="F660" s="136"/>
      <c r="G660" s="136"/>
      <c r="H660" s="136"/>
      <c r="I660" s="136"/>
      <c r="J660" s="136"/>
      <c r="K660" s="136"/>
      <c r="L660" s="137"/>
      <c r="M660" s="136"/>
      <c r="N660" s="136"/>
      <c r="O660" s="136"/>
      <c r="P660" s="7"/>
      <c r="Q660" s="6"/>
      <c r="R660" s="6"/>
      <c r="S660" s="6"/>
      <c r="T660" s="6"/>
      <c r="U660" s="6"/>
      <c r="V660" s="7"/>
      <c r="W660" s="7"/>
      <c r="X660" s="136"/>
      <c r="Y660" s="7"/>
      <c r="Z660" s="7"/>
      <c r="AA660" s="7"/>
      <c r="AB660" s="6"/>
      <c r="AC660" s="6"/>
      <c r="AD660" s="6"/>
      <c r="AE660" s="6"/>
      <c r="AF660" s="6"/>
    </row>
    <row r="661" ht="14.25" customHeight="1">
      <c r="A661" s="6"/>
      <c r="B661" s="6"/>
      <c r="C661" s="6"/>
      <c r="D661" s="6"/>
      <c r="E661" s="136"/>
      <c r="F661" s="136"/>
      <c r="G661" s="136"/>
      <c r="H661" s="136"/>
      <c r="I661" s="136"/>
      <c r="J661" s="136"/>
      <c r="K661" s="136"/>
      <c r="L661" s="137"/>
      <c r="M661" s="136"/>
      <c r="N661" s="136"/>
      <c r="O661" s="136"/>
      <c r="P661" s="7"/>
      <c r="Q661" s="6"/>
      <c r="R661" s="6"/>
      <c r="S661" s="6"/>
      <c r="T661" s="6"/>
      <c r="U661" s="6"/>
      <c r="V661" s="7"/>
      <c r="W661" s="7"/>
      <c r="X661" s="136"/>
      <c r="Y661" s="7"/>
      <c r="Z661" s="7"/>
      <c r="AA661" s="7"/>
      <c r="AB661" s="6"/>
      <c r="AC661" s="6"/>
      <c r="AD661" s="6"/>
      <c r="AE661" s="6"/>
      <c r="AF661" s="6"/>
    </row>
    <row r="662" ht="14.25" customHeight="1">
      <c r="A662" s="6"/>
      <c r="B662" s="6"/>
      <c r="C662" s="6"/>
      <c r="D662" s="6"/>
      <c r="E662" s="136"/>
      <c r="F662" s="136"/>
      <c r="G662" s="136"/>
      <c r="H662" s="136"/>
      <c r="I662" s="136"/>
      <c r="J662" s="136"/>
      <c r="K662" s="136"/>
      <c r="L662" s="137"/>
      <c r="M662" s="136"/>
      <c r="N662" s="136"/>
      <c r="O662" s="136"/>
      <c r="P662" s="7"/>
      <c r="Q662" s="6"/>
      <c r="R662" s="6"/>
      <c r="S662" s="6"/>
      <c r="T662" s="6"/>
      <c r="U662" s="6"/>
      <c r="V662" s="7"/>
      <c r="W662" s="7"/>
      <c r="X662" s="136"/>
      <c r="Y662" s="7"/>
      <c r="Z662" s="7"/>
      <c r="AA662" s="7"/>
      <c r="AB662" s="6"/>
      <c r="AC662" s="6"/>
      <c r="AD662" s="6"/>
      <c r="AE662" s="6"/>
      <c r="AF662" s="6"/>
    </row>
    <row r="663" ht="14.25" customHeight="1">
      <c r="A663" s="6"/>
      <c r="B663" s="6"/>
      <c r="C663" s="6"/>
      <c r="D663" s="6"/>
      <c r="E663" s="136"/>
      <c r="F663" s="136"/>
      <c r="G663" s="136"/>
      <c r="H663" s="136"/>
      <c r="I663" s="136"/>
      <c r="J663" s="136"/>
      <c r="K663" s="136"/>
      <c r="L663" s="137"/>
      <c r="M663" s="136"/>
      <c r="N663" s="136"/>
      <c r="O663" s="136"/>
      <c r="P663" s="7"/>
      <c r="Q663" s="6"/>
      <c r="R663" s="6"/>
      <c r="S663" s="6"/>
      <c r="T663" s="6"/>
      <c r="U663" s="6"/>
      <c r="V663" s="7"/>
      <c r="W663" s="7"/>
      <c r="X663" s="136"/>
      <c r="Y663" s="7"/>
      <c r="Z663" s="7"/>
      <c r="AA663" s="7"/>
      <c r="AB663" s="6"/>
      <c r="AC663" s="6"/>
      <c r="AD663" s="6"/>
      <c r="AE663" s="6"/>
      <c r="AF663" s="6"/>
    </row>
    <row r="664" ht="14.25" customHeight="1">
      <c r="A664" s="6"/>
      <c r="B664" s="6"/>
      <c r="C664" s="6"/>
      <c r="D664" s="6"/>
      <c r="E664" s="136"/>
      <c r="F664" s="136"/>
      <c r="G664" s="136"/>
      <c r="H664" s="136"/>
      <c r="I664" s="136"/>
      <c r="J664" s="136"/>
      <c r="K664" s="136"/>
      <c r="L664" s="137"/>
      <c r="M664" s="136"/>
      <c r="N664" s="136"/>
      <c r="O664" s="136"/>
      <c r="P664" s="7"/>
      <c r="Q664" s="6"/>
      <c r="R664" s="6"/>
      <c r="S664" s="6"/>
      <c r="T664" s="6"/>
      <c r="U664" s="6"/>
      <c r="V664" s="7"/>
      <c r="W664" s="7"/>
      <c r="X664" s="136"/>
      <c r="Y664" s="7"/>
      <c r="Z664" s="7"/>
      <c r="AA664" s="7"/>
      <c r="AB664" s="6"/>
      <c r="AC664" s="6"/>
      <c r="AD664" s="6"/>
      <c r="AE664" s="6"/>
      <c r="AF664" s="6"/>
    </row>
    <row r="665" ht="14.25" customHeight="1">
      <c r="A665" s="6"/>
      <c r="B665" s="6"/>
      <c r="C665" s="6"/>
      <c r="D665" s="6"/>
      <c r="E665" s="136"/>
      <c r="F665" s="136"/>
      <c r="G665" s="136"/>
      <c r="H665" s="136"/>
      <c r="I665" s="136"/>
      <c r="J665" s="136"/>
      <c r="K665" s="136"/>
      <c r="L665" s="137"/>
      <c r="M665" s="136"/>
      <c r="N665" s="136"/>
      <c r="O665" s="136"/>
      <c r="P665" s="7"/>
      <c r="Q665" s="6"/>
      <c r="R665" s="6"/>
      <c r="S665" s="6"/>
      <c r="T665" s="6"/>
      <c r="U665" s="6"/>
      <c r="V665" s="7"/>
      <c r="W665" s="7"/>
      <c r="X665" s="136"/>
      <c r="Y665" s="7"/>
      <c r="Z665" s="7"/>
      <c r="AA665" s="7"/>
      <c r="AB665" s="6"/>
      <c r="AC665" s="6"/>
      <c r="AD665" s="6"/>
      <c r="AE665" s="6"/>
      <c r="AF665" s="6"/>
    </row>
    <row r="666" ht="14.25" customHeight="1">
      <c r="A666" s="6"/>
      <c r="B666" s="6"/>
      <c r="C666" s="6"/>
      <c r="D666" s="6"/>
      <c r="E666" s="136"/>
      <c r="F666" s="136"/>
      <c r="G666" s="136"/>
      <c r="H666" s="136"/>
      <c r="I666" s="136"/>
      <c r="J666" s="136"/>
      <c r="K666" s="136"/>
      <c r="L666" s="137"/>
      <c r="M666" s="136"/>
      <c r="N666" s="136"/>
      <c r="O666" s="136"/>
      <c r="P666" s="7"/>
      <c r="Q666" s="6"/>
      <c r="R666" s="6"/>
      <c r="S666" s="6"/>
      <c r="T666" s="6"/>
      <c r="U666" s="6"/>
      <c r="V666" s="7"/>
      <c r="W666" s="7"/>
      <c r="X666" s="136"/>
      <c r="Y666" s="7"/>
      <c r="Z666" s="7"/>
      <c r="AA666" s="7"/>
      <c r="AB666" s="6"/>
      <c r="AC666" s="6"/>
      <c r="AD666" s="6"/>
      <c r="AE666" s="6"/>
      <c r="AF666" s="6"/>
    </row>
    <row r="667" ht="14.25" customHeight="1">
      <c r="A667" s="6"/>
      <c r="B667" s="6"/>
      <c r="C667" s="6"/>
      <c r="D667" s="6"/>
      <c r="E667" s="136"/>
      <c r="F667" s="136"/>
      <c r="G667" s="136"/>
      <c r="H667" s="136"/>
      <c r="I667" s="136"/>
      <c r="J667" s="136"/>
      <c r="K667" s="136"/>
      <c r="L667" s="137"/>
      <c r="M667" s="136"/>
      <c r="N667" s="136"/>
      <c r="O667" s="136"/>
      <c r="P667" s="7"/>
      <c r="Q667" s="6"/>
      <c r="R667" s="6"/>
      <c r="S667" s="6"/>
      <c r="T667" s="6"/>
      <c r="U667" s="6"/>
      <c r="V667" s="7"/>
      <c r="W667" s="7"/>
      <c r="X667" s="136"/>
      <c r="Y667" s="7"/>
      <c r="Z667" s="7"/>
      <c r="AA667" s="7"/>
      <c r="AB667" s="6"/>
      <c r="AC667" s="6"/>
      <c r="AD667" s="6"/>
      <c r="AE667" s="6"/>
      <c r="AF667" s="6"/>
    </row>
    <row r="668" ht="14.25" customHeight="1">
      <c r="A668" s="6"/>
      <c r="B668" s="6"/>
      <c r="C668" s="6"/>
      <c r="D668" s="6"/>
      <c r="E668" s="136"/>
      <c r="F668" s="136"/>
      <c r="G668" s="136"/>
      <c r="H668" s="136"/>
      <c r="I668" s="136"/>
      <c r="J668" s="136"/>
      <c r="K668" s="136"/>
      <c r="L668" s="137"/>
      <c r="M668" s="136"/>
      <c r="N668" s="136"/>
      <c r="O668" s="136"/>
      <c r="P668" s="7"/>
      <c r="Q668" s="6"/>
      <c r="R668" s="6"/>
      <c r="S668" s="6"/>
      <c r="T668" s="6"/>
      <c r="U668" s="6"/>
      <c r="V668" s="7"/>
      <c r="W668" s="7"/>
      <c r="X668" s="136"/>
      <c r="Y668" s="7"/>
      <c r="Z668" s="7"/>
      <c r="AA668" s="7"/>
      <c r="AB668" s="6"/>
      <c r="AC668" s="6"/>
      <c r="AD668" s="6"/>
      <c r="AE668" s="6"/>
      <c r="AF668" s="6"/>
    </row>
    <row r="669" ht="14.25" customHeight="1">
      <c r="A669" s="6"/>
      <c r="B669" s="6"/>
      <c r="C669" s="6"/>
      <c r="D669" s="6"/>
      <c r="E669" s="136"/>
      <c r="F669" s="136"/>
      <c r="G669" s="136"/>
      <c r="H669" s="136"/>
      <c r="I669" s="136"/>
      <c r="J669" s="136"/>
      <c r="K669" s="136"/>
      <c r="L669" s="137"/>
      <c r="M669" s="136"/>
      <c r="N669" s="136"/>
      <c r="O669" s="136"/>
      <c r="P669" s="7"/>
      <c r="Q669" s="6"/>
      <c r="R669" s="6"/>
      <c r="S669" s="6"/>
      <c r="T669" s="6"/>
      <c r="U669" s="6"/>
      <c r="V669" s="7"/>
      <c r="W669" s="7"/>
      <c r="X669" s="136"/>
      <c r="Y669" s="7"/>
      <c r="Z669" s="7"/>
      <c r="AA669" s="7"/>
      <c r="AB669" s="6"/>
      <c r="AC669" s="6"/>
      <c r="AD669" s="6"/>
      <c r="AE669" s="6"/>
      <c r="AF669" s="6"/>
    </row>
    <row r="670" ht="14.25" customHeight="1">
      <c r="A670" s="6"/>
      <c r="B670" s="6"/>
      <c r="C670" s="6"/>
      <c r="D670" s="6"/>
      <c r="E670" s="136"/>
      <c r="F670" s="136"/>
      <c r="G670" s="136"/>
      <c r="H670" s="136"/>
      <c r="I670" s="136"/>
      <c r="J670" s="136"/>
      <c r="K670" s="136"/>
      <c r="L670" s="137"/>
      <c r="M670" s="136"/>
      <c r="N670" s="136"/>
      <c r="O670" s="136"/>
      <c r="P670" s="7"/>
      <c r="Q670" s="6"/>
      <c r="R670" s="6"/>
      <c r="S670" s="6"/>
      <c r="T670" s="6"/>
      <c r="U670" s="6"/>
      <c r="V670" s="7"/>
      <c r="W670" s="7"/>
      <c r="X670" s="136"/>
      <c r="Y670" s="7"/>
      <c r="Z670" s="7"/>
      <c r="AA670" s="7"/>
      <c r="AB670" s="6"/>
      <c r="AC670" s="6"/>
      <c r="AD670" s="6"/>
      <c r="AE670" s="6"/>
      <c r="AF670" s="6"/>
    </row>
    <row r="671" ht="14.25" customHeight="1">
      <c r="A671" s="6"/>
      <c r="B671" s="6"/>
      <c r="C671" s="6"/>
      <c r="D671" s="6"/>
      <c r="E671" s="136"/>
      <c r="F671" s="136"/>
      <c r="G671" s="136"/>
      <c r="H671" s="136"/>
      <c r="I671" s="136"/>
      <c r="J671" s="136"/>
      <c r="K671" s="136"/>
      <c r="L671" s="137"/>
      <c r="M671" s="136"/>
      <c r="N671" s="136"/>
      <c r="O671" s="136"/>
      <c r="P671" s="7"/>
      <c r="Q671" s="6"/>
      <c r="R671" s="6"/>
      <c r="S671" s="6"/>
      <c r="T671" s="6"/>
      <c r="U671" s="6"/>
      <c r="V671" s="7"/>
      <c r="W671" s="7"/>
      <c r="X671" s="136"/>
      <c r="Y671" s="7"/>
      <c r="Z671" s="7"/>
      <c r="AA671" s="7"/>
      <c r="AB671" s="6"/>
      <c r="AC671" s="6"/>
      <c r="AD671" s="6"/>
      <c r="AE671" s="6"/>
      <c r="AF671" s="6"/>
    </row>
    <row r="672" ht="14.25" customHeight="1">
      <c r="A672" s="6"/>
      <c r="B672" s="6"/>
      <c r="C672" s="6"/>
      <c r="D672" s="6"/>
      <c r="E672" s="136"/>
      <c r="F672" s="136"/>
      <c r="G672" s="136"/>
      <c r="H672" s="136"/>
      <c r="I672" s="136"/>
      <c r="J672" s="136"/>
      <c r="K672" s="136"/>
      <c r="L672" s="137"/>
      <c r="M672" s="136"/>
      <c r="N672" s="136"/>
      <c r="O672" s="136"/>
      <c r="P672" s="7"/>
      <c r="Q672" s="6"/>
      <c r="R672" s="6"/>
      <c r="S672" s="6"/>
      <c r="T672" s="6"/>
      <c r="U672" s="6"/>
      <c r="V672" s="7"/>
      <c r="W672" s="7"/>
      <c r="X672" s="136"/>
      <c r="Y672" s="7"/>
      <c r="Z672" s="7"/>
      <c r="AA672" s="7"/>
      <c r="AB672" s="6"/>
      <c r="AC672" s="6"/>
      <c r="AD672" s="6"/>
      <c r="AE672" s="6"/>
      <c r="AF672" s="6"/>
    </row>
    <row r="673" ht="14.25" customHeight="1">
      <c r="A673" s="6"/>
      <c r="B673" s="6"/>
      <c r="C673" s="6"/>
      <c r="D673" s="6"/>
      <c r="E673" s="136"/>
      <c r="F673" s="136"/>
      <c r="G673" s="136"/>
      <c r="H673" s="136"/>
      <c r="I673" s="136"/>
      <c r="J673" s="136"/>
      <c r="K673" s="136"/>
      <c r="L673" s="137"/>
      <c r="M673" s="136"/>
      <c r="N673" s="136"/>
      <c r="O673" s="136"/>
      <c r="P673" s="7"/>
      <c r="Q673" s="6"/>
      <c r="R673" s="6"/>
      <c r="S673" s="6"/>
      <c r="T673" s="6"/>
      <c r="U673" s="6"/>
      <c r="V673" s="7"/>
      <c r="W673" s="7"/>
      <c r="X673" s="136"/>
      <c r="Y673" s="7"/>
      <c r="Z673" s="7"/>
      <c r="AA673" s="7"/>
      <c r="AB673" s="6"/>
      <c r="AC673" s="6"/>
      <c r="AD673" s="6"/>
      <c r="AE673" s="6"/>
      <c r="AF673" s="6"/>
    </row>
    <row r="674" ht="14.25" customHeight="1">
      <c r="A674" s="6"/>
      <c r="B674" s="6"/>
      <c r="C674" s="6"/>
      <c r="D674" s="6"/>
      <c r="E674" s="136"/>
      <c r="F674" s="136"/>
      <c r="G674" s="136"/>
      <c r="H674" s="136"/>
      <c r="I674" s="136"/>
      <c r="J674" s="136"/>
      <c r="K674" s="136"/>
      <c r="L674" s="137"/>
      <c r="M674" s="136"/>
      <c r="N674" s="136"/>
      <c r="O674" s="136"/>
      <c r="P674" s="7"/>
      <c r="Q674" s="6"/>
      <c r="R674" s="6"/>
      <c r="S674" s="6"/>
      <c r="T674" s="6"/>
      <c r="U674" s="6"/>
      <c r="V674" s="7"/>
      <c r="W674" s="7"/>
      <c r="X674" s="136"/>
      <c r="Y674" s="7"/>
      <c r="Z674" s="7"/>
      <c r="AA674" s="7"/>
      <c r="AB674" s="6"/>
      <c r="AC674" s="6"/>
      <c r="AD674" s="6"/>
      <c r="AE674" s="6"/>
      <c r="AF674" s="6"/>
    </row>
    <row r="675" ht="14.25" customHeight="1">
      <c r="A675" s="6"/>
      <c r="B675" s="6"/>
      <c r="C675" s="6"/>
      <c r="D675" s="6"/>
      <c r="E675" s="136"/>
      <c r="F675" s="136"/>
      <c r="G675" s="136"/>
      <c r="H675" s="136"/>
      <c r="I675" s="136"/>
      <c r="J675" s="136"/>
      <c r="K675" s="136"/>
      <c r="L675" s="137"/>
      <c r="M675" s="136"/>
      <c r="N675" s="136"/>
      <c r="O675" s="136"/>
      <c r="P675" s="7"/>
      <c r="Q675" s="6"/>
      <c r="R675" s="6"/>
      <c r="S675" s="6"/>
      <c r="T675" s="6"/>
      <c r="U675" s="6"/>
      <c r="V675" s="7"/>
      <c r="W675" s="7"/>
      <c r="X675" s="136"/>
      <c r="Y675" s="7"/>
      <c r="Z675" s="7"/>
      <c r="AA675" s="7"/>
      <c r="AB675" s="6"/>
      <c r="AC675" s="6"/>
      <c r="AD675" s="6"/>
      <c r="AE675" s="6"/>
      <c r="AF675" s="6"/>
    </row>
    <row r="676" ht="14.25" customHeight="1">
      <c r="A676" s="6"/>
      <c r="B676" s="6"/>
      <c r="C676" s="6"/>
      <c r="D676" s="6"/>
      <c r="E676" s="136"/>
      <c r="F676" s="136"/>
      <c r="G676" s="136"/>
      <c r="H676" s="136"/>
      <c r="I676" s="136"/>
      <c r="J676" s="136"/>
      <c r="K676" s="136"/>
      <c r="L676" s="137"/>
      <c r="M676" s="136"/>
      <c r="N676" s="136"/>
      <c r="O676" s="136"/>
      <c r="P676" s="7"/>
      <c r="Q676" s="6"/>
      <c r="R676" s="6"/>
      <c r="S676" s="6"/>
      <c r="T676" s="6"/>
      <c r="U676" s="6"/>
      <c r="V676" s="7"/>
      <c r="W676" s="7"/>
      <c r="X676" s="136"/>
      <c r="Y676" s="7"/>
      <c r="Z676" s="7"/>
      <c r="AA676" s="7"/>
      <c r="AB676" s="6"/>
      <c r="AC676" s="6"/>
      <c r="AD676" s="6"/>
      <c r="AE676" s="6"/>
      <c r="AF676" s="6"/>
    </row>
    <row r="677" ht="14.25" customHeight="1">
      <c r="A677" s="6"/>
      <c r="B677" s="6"/>
      <c r="C677" s="6"/>
      <c r="D677" s="6"/>
      <c r="E677" s="136"/>
      <c r="F677" s="136"/>
      <c r="G677" s="136"/>
      <c r="H677" s="136"/>
      <c r="I677" s="136"/>
      <c r="J677" s="136"/>
      <c r="K677" s="136"/>
      <c r="L677" s="137"/>
      <c r="M677" s="136"/>
      <c r="N677" s="136"/>
      <c r="O677" s="136"/>
      <c r="P677" s="7"/>
      <c r="Q677" s="6"/>
      <c r="R677" s="6"/>
      <c r="S677" s="6"/>
      <c r="T677" s="6"/>
      <c r="U677" s="6"/>
      <c r="V677" s="7"/>
      <c r="W677" s="7"/>
      <c r="X677" s="136"/>
      <c r="Y677" s="7"/>
      <c r="Z677" s="7"/>
      <c r="AA677" s="7"/>
      <c r="AB677" s="6"/>
      <c r="AC677" s="6"/>
      <c r="AD677" s="6"/>
      <c r="AE677" s="6"/>
      <c r="AF677" s="6"/>
    </row>
    <row r="678" ht="14.25" customHeight="1">
      <c r="A678" s="6"/>
      <c r="B678" s="6"/>
      <c r="C678" s="6"/>
      <c r="D678" s="6"/>
      <c r="E678" s="136"/>
      <c r="F678" s="136"/>
      <c r="G678" s="136"/>
      <c r="H678" s="136"/>
      <c r="I678" s="136"/>
      <c r="J678" s="136"/>
      <c r="K678" s="136"/>
      <c r="L678" s="137"/>
      <c r="M678" s="136"/>
      <c r="N678" s="136"/>
      <c r="O678" s="136"/>
      <c r="P678" s="7"/>
      <c r="Q678" s="6"/>
      <c r="R678" s="6"/>
      <c r="S678" s="6"/>
      <c r="T678" s="6"/>
      <c r="U678" s="6"/>
      <c r="V678" s="7"/>
      <c r="W678" s="7"/>
      <c r="X678" s="136"/>
      <c r="Y678" s="7"/>
      <c r="Z678" s="7"/>
      <c r="AA678" s="7"/>
      <c r="AB678" s="6"/>
      <c r="AC678" s="6"/>
      <c r="AD678" s="6"/>
      <c r="AE678" s="6"/>
      <c r="AF678" s="6"/>
    </row>
    <row r="679" ht="14.25" customHeight="1">
      <c r="A679" s="6"/>
      <c r="B679" s="6"/>
      <c r="C679" s="6"/>
      <c r="D679" s="6"/>
      <c r="E679" s="136"/>
      <c r="F679" s="136"/>
      <c r="G679" s="136"/>
      <c r="H679" s="136"/>
      <c r="I679" s="136"/>
      <c r="J679" s="136"/>
      <c r="K679" s="136"/>
      <c r="L679" s="137"/>
      <c r="M679" s="136"/>
      <c r="N679" s="136"/>
      <c r="O679" s="136"/>
      <c r="P679" s="7"/>
      <c r="Q679" s="6"/>
      <c r="R679" s="6"/>
      <c r="S679" s="6"/>
      <c r="T679" s="6"/>
      <c r="U679" s="6"/>
      <c r="V679" s="7"/>
      <c r="W679" s="7"/>
      <c r="X679" s="136"/>
      <c r="Y679" s="7"/>
      <c r="Z679" s="7"/>
      <c r="AA679" s="7"/>
      <c r="AB679" s="6"/>
      <c r="AC679" s="6"/>
      <c r="AD679" s="6"/>
      <c r="AE679" s="6"/>
      <c r="AF679" s="6"/>
    </row>
    <row r="680" ht="14.25" customHeight="1">
      <c r="A680" s="6"/>
      <c r="B680" s="6"/>
      <c r="C680" s="6"/>
      <c r="D680" s="6"/>
      <c r="E680" s="136"/>
      <c r="F680" s="136"/>
      <c r="G680" s="136"/>
      <c r="H680" s="136"/>
      <c r="I680" s="136"/>
      <c r="J680" s="136"/>
      <c r="K680" s="136"/>
      <c r="L680" s="137"/>
      <c r="M680" s="136"/>
      <c r="N680" s="136"/>
      <c r="O680" s="136"/>
      <c r="P680" s="7"/>
      <c r="Q680" s="6"/>
      <c r="R680" s="6"/>
      <c r="S680" s="6"/>
      <c r="T680" s="6"/>
      <c r="U680" s="6"/>
      <c r="V680" s="7"/>
      <c r="W680" s="7"/>
      <c r="X680" s="136"/>
      <c r="Y680" s="7"/>
      <c r="Z680" s="7"/>
      <c r="AA680" s="7"/>
      <c r="AB680" s="6"/>
      <c r="AC680" s="6"/>
      <c r="AD680" s="6"/>
      <c r="AE680" s="6"/>
      <c r="AF680" s="6"/>
    </row>
    <row r="681" ht="14.25" customHeight="1">
      <c r="A681" s="6"/>
      <c r="B681" s="6"/>
      <c r="C681" s="6"/>
      <c r="D681" s="6"/>
      <c r="E681" s="136"/>
      <c r="F681" s="136"/>
      <c r="G681" s="136"/>
      <c r="H681" s="136"/>
      <c r="I681" s="136"/>
      <c r="J681" s="136"/>
      <c r="K681" s="136"/>
      <c r="L681" s="137"/>
      <c r="M681" s="136"/>
      <c r="N681" s="136"/>
      <c r="O681" s="136"/>
      <c r="P681" s="7"/>
      <c r="Q681" s="6"/>
      <c r="R681" s="6"/>
      <c r="S681" s="6"/>
      <c r="T681" s="6"/>
      <c r="U681" s="6"/>
      <c r="V681" s="7"/>
      <c r="W681" s="7"/>
      <c r="X681" s="136"/>
      <c r="Y681" s="7"/>
      <c r="Z681" s="7"/>
      <c r="AA681" s="7"/>
      <c r="AB681" s="6"/>
      <c r="AC681" s="6"/>
      <c r="AD681" s="6"/>
      <c r="AE681" s="6"/>
      <c r="AF681" s="6"/>
    </row>
    <row r="682" ht="14.25" customHeight="1">
      <c r="A682" s="6"/>
      <c r="B682" s="6"/>
      <c r="C682" s="6"/>
      <c r="D682" s="6"/>
      <c r="E682" s="136"/>
      <c r="F682" s="136"/>
      <c r="G682" s="136"/>
      <c r="H682" s="136"/>
      <c r="I682" s="136"/>
      <c r="J682" s="136"/>
      <c r="K682" s="136"/>
      <c r="L682" s="137"/>
      <c r="M682" s="136"/>
      <c r="N682" s="136"/>
      <c r="O682" s="136"/>
      <c r="P682" s="7"/>
      <c r="Q682" s="6"/>
      <c r="R682" s="6"/>
      <c r="S682" s="6"/>
      <c r="T682" s="6"/>
      <c r="U682" s="6"/>
      <c r="V682" s="7"/>
      <c r="W682" s="7"/>
      <c r="X682" s="136"/>
      <c r="Y682" s="7"/>
      <c r="Z682" s="7"/>
      <c r="AA682" s="7"/>
      <c r="AB682" s="6"/>
      <c r="AC682" s="6"/>
      <c r="AD682" s="6"/>
      <c r="AE682" s="6"/>
      <c r="AF682" s="6"/>
    </row>
    <row r="683" ht="14.25" customHeight="1">
      <c r="A683" s="6"/>
      <c r="B683" s="6"/>
      <c r="C683" s="6"/>
      <c r="D683" s="6"/>
      <c r="E683" s="136"/>
      <c r="F683" s="136"/>
      <c r="G683" s="136"/>
      <c r="H683" s="136"/>
      <c r="I683" s="136"/>
      <c r="J683" s="136"/>
      <c r="K683" s="136"/>
      <c r="L683" s="137"/>
      <c r="M683" s="136"/>
      <c r="N683" s="136"/>
      <c r="O683" s="136"/>
      <c r="P683" s="7"/>
      <c r="Q683" s="6"/>
      <c r="R683" s="6"/>
      <c r="S683" s="6"/>
      <c r="T683" s="6"/>
      <c r="U683" s="6"/>
      <c r="V683" s="7"/>
      <c r="W683" s="7"/>
      <c r="X683" s="136"/>
      <c r="Y683" s="7"/>
      <c r="Z683" s="7"/>
      <c r="AA683" s="7"/>
      <c r="AB683" s="6"/>
      <c r="AC683" s="6"/>
      <c r="AD683" s="6"/>
      <c r="AE683" s="6"/>
      <c r="AF683" s="6"/>
    </row>
    <row r="684" ht="14.25" customHeight="1">
      <c r="A684" s="6"/>
      <c r="B684" s="6"/>
      <c r="C684" s="6"/>
      <c r="D684" s="6"/>
      <c r="E684" s="136"/>
      <c r="F684" s="136"/>
      <c r="G684" s="136"/>
      <c r="H684" s="136"/>
      <c r="I684" s="136"/>
      <c r="J684" s="136"/>
      <c r="K684" s="136"/>
      <c r="L684" s="137"/>
      <c r="M684" s="136"/>
      <c r="N684" s="136"/>
      <c r="O684" s="136"/>
      <c r="P684" s="7"/>
      <c r="Q684" s="6"/>
      <c r="R684" s="6"/>
      <c r="S684" s="6"/>
      <c r="T684" s="6"/>
      <c r="U684" s="6"/>
      <c r="V684" s="7"/>
      <c r="W684" s="7"/>
      <c r="X684" s="136"/>
      <c r="Y684" s="7"/>
      <c r="Z684" s="7"/>
      <c r="AA684" s="7"/>
      <c r="AB684" s="6"/>
      <c r="AC684" s="6"/>
      <c r="AD684" s="6"/>
      <c r="AE684" s="6"/>
      <c r="AF684" s="6"/>
    </row>
    <row r="685" ht="14.25" customHeight="1">
      <c r="A685" s="6"/>
      <c r="B685" s="6"/>
      <c r="C685" s="6"/>
      <c r="D685" s="6"/>
      <c r="E685" s="136"/>
      <c r="F685" s="136"/>
      <c r="G685" s="136"/>
      <c r="H685" s="136"/>
      <c r="I685" s="136"/>
      <c r="J685" s="136"/>
      <c r="K685" s="136"/>
      <c r="L685" s="137"/>
      <c r="M685" s="136"/>
      <c r="N685" s="136"/>
      <c r="O685" s="136"/>
      <c r="P685" s="7"/>
      <c r="Q685" s="6"/>
      <c r="R685" s="6"/>
      <c r="S685" s="6"/>
      <c r="T685" s="6"/>
      <c r="U685" s="6"/>
      <c r="V685" s="7"/>
      <c r="W685" s="7"/>
      <c r="X685" s="136"/>
      <c r="Y685" s="7"/>
      <c r="Z685" s="7"/>
      <c r="AA685" s="7"/>
      <c r="AB685" s="6"/>
      <c r="AC685" s="6"/>
      <c r="AD685" s="6"/>
      <c r="AE685" s="6"/>
      <c r="AF685" s="6"/>
    </row>
    <row r="686" ht="14.25" customHeight="1">
      <c r="A686" s="6"/>
      <c r="B686" s="6"/>
      <c r="C686" s="6"/>
      <c r="D686" s="6"/>
      <c r="E686" s="136"/>
      <c r="F686" s="136"/>
      <c r="G686" s="136"/>
      <c r="H686" s="136"/>
      <c r="I686" s="136"/>
      <c r="J686" s="136"/>
      <c r="K686" s="136"/>
      <c r="L686" s="137"/>
      <c r="M686" s="136"/>
      <c r="N686" s="136"/>
      <c r="O686" s="136"/>
      <c r="P686" s="7"/>
      <c r="Q686" s="6"/>
      <c r="R686" s="6"/>
      <c r="S686" s="6"/>
      <c r="T686" s="6"/>
      <c r="U686" s="6"/>
      <c r="V686" s="7"/>
      <c r="W686" s="7"/>
      <c r="X686" s="136"/>
      <c r="Y686" s="7"/>
      <c r="Z686" s="7"/>
      <c r="AA686" s="7"/>
      <c r="AB686" s="6"/>
      <c r="AC686" s="6"/>
      <c r="AD686" s="6"/>
      <c r="AE686" s="6"/>
      <c r="AF686" s="6"/>
    </row>
    <row r="687" ht="14.25" customHeight="1">
      <c r="A687" s="6"/>
      <c r="B687" s="6"/>
      <c r="C687" s="6"/>
      <c r="D687" s="6"/>
      <c r="E687" s="136"/>
      <c r="F687" s="136"/>
      <c r="G687" s="136"/>
      <c r="H687" s="136"/>
      <c r="I687" s="136"/>
      <c r="J687" s="136"/>
      <c r="K687" s="136"/>
      <c r="L687" s="137"/>
      <c r="M687" s="136"/>
      <c r="N687" s="136"/>
      <c r="O687" s="136"/>
      <c r="P687" s="7"/>
      <c r="Q687" s="6"/>
      <c r="R687" s="6"/>
      <c r="S687" s="6"/>
      <c r="T687" s="6"/>
      <c r="U687" s="6"/>
      <c r="V687" s="7"/>
      <c r="W687" s="7"/>
      <c r="X687" s="136"/>
      <c r="Y687" s="7"/>
      <c r="Z687" s="7"/>
      <c r="AA687" s="7"/>
      <c r="AB687" s="6"/>
      <c r="AC687" s="6"/>
      <c r="AD687" s="6"/>
      <c r="AE687" s="6"/>
      <c r="AF687" s="6"/>
    </row>
    <row r="688" ht="14.25" customHeight="1">
      <c r="A688" s="6"/>
      <c r="B688" s="6"/>
      <c r="C688" s="6"/>
      <c r="D688" s="6"/>
      <c r="E688" s="136"/>
      <c r="F688" s="136"/>
      <c r="G688" s="136"/>
      <c r="H688" s="136"/>
      <c r="I688" s="136"/>
      <c r="J688" s="136"/>
      <c r="K688" s="136"/>
      <c r="L688" s="137"/>
      <c r="M688" s="136"/>
      <c r="N688" s="136"/>
      <c r="O688" s="136"/>
      <c r="P688" s="7"/>
      <c r="Q688" s="6"/>
      <c r="R688" s="6"/>
      <c r="S688" s="6"/>
      <c r="T688" s="6"/>
      <c r="U688" s="6"/>
      <c r="V688" s="7"/>
      <c r="W688" s="7"/>
      <c r="X688" s="136"/>
      <c r="Y688" s="7"/>
      <c r="Z688" s="7"/>
      <c r="AA688" s="7"/>
      <c r="AB688" s="6"/>
      <c r="AC688" s="6"/>
      <c r="AD688" s="6"/>
      <c r="AE688" s="6"/>
      <c r="AF688" s="6"/>
    </row>
    <row r="689" ht="14.25" customHeight="1">
      <c r="A689" s="6"/>
      <c r="B689" s="6"/>
      <c r="C689" s="6"/>
      <c r="D689" s="6"/>
      <c r="E689" s="136"/>
      <c r="F689" s="136"/>
      <c r="G689" s="136"/>
      <c r="H689" s="136"/>
      <c r="I689" s="136"/>
      <c r="J689" s="136"/>
      <c r="K689" s="136"/>
      <c r="L689" s="137"/>
      <c r="M689" s="136"/>
      <c r="N689" s="136"/>
      <c r="O689" s="136"/>
      <c r="P689" s="7"/>
      <c r="Q689" s="6"/>
      <c r="R689" s="6"/>
      <c r="S689" s="6"/>
      <c r="T689" s="6"/>
      <c r="U689" s="6"/>
      <c r="V689" s="7"/>
      <c r="W689" s="7"/>
      <c r="X689" s="136"/>
      <c r="Y689" s="7"/>
      <c r="Z689" s="7"/>
      <c r="AA689" s="7"/>
      <c r="AB689" s="6"/>
      <c r="AC689" s="6"/>
      <c r="AD689" s="6"/>
      <c r="AE689" s="6"/>
      <c r="AF689" s="6"/>
    </row>
    <row r="690" ht="14.25" customHeight="1">
      <c r="A690" s="6"/>
      <c r="B690" s="6"/>
      <c r="C690" s="6"/>
      <c r="D690" s="6"/>
      <c r="E690" s="136"/>
      <c r="F690" s="136"/>
      <c r="G690" s="136"/>
      <c r="H690" s="136"/>
      <c r="I690" s="136"/>
      <c r="J690" s="136"/>
      <c r="K690" s="136"/>
      <c r="L690" s="137"/>
      <c r="M690" s="136"/>
      <c r="N690" s="136"/>
      <c r="O690" s="136"/>
      <c r="P690" s="7"/>
      <c r="Q690" s="6"/>
      <c r="R690" s="6"/>
      <c r="S690" s="6"/>
      <c r="T690" s="6"/>
      <c r="U690" s="6"/>
      <c r="V690" s="7"/>
      <c r="W690" s="7"/>
      <c r="X690" s="136"/>
      <c r="Y690" s="7"/>
      <c r="Z690" s="7"/>
      <c r="AA690" s="7"/>
      <c r="AB690" s="6"/>
      <c r="AC690" s="6"/>
      <c r="AD690" s="6"/>
      <c r="AE690" s="6"/>
      <c r="AF690" s="6"/>
    </row>
    <row r="691" ht="14.25" customHeight="1">
      <c r="A691" s="6"/>
      <c r="B691" s="6"/>
      <c r="C691" s="6"/>
      <c r="D691" s="6"/>
      <c r="E691" s="136"/>
      <c r="F691" s="136"/>
      <c r="G691" s="136"/>
      <c r="H691" s="136"/>
      <c r="I691" s="136"/>
      <c r="J691" s="136"/>
      <c r="K691" s="136"/>
      <c r="L691" s="137"/>
      <c r="M691" s="136"/>
      <c r="N691" s="136"/>
      <c r="O691" s="136"/>
      <c r="P691" s="7"/>
      <c r="Q691" s="6"/>
      <c r="R691" s="6"/>
      <c r="S691" s="6"/>
      <c r="T691" s="6"/>
      <c r="U691" s="6"/>
      <c r="V691" s="7"/>
      <c r="W691" s="7"/>
      <c r="X691" s="136"/>
      <c r="Y691" s="7"/>
      <c r="Z691" s="7"/>
      <c r="AA691" s="7"/>
      <c r="AB691" s="6"/>
      <c r="AC691" s="6"/>
      <c r="AD691" s="6"/>
      <c r="AE691" s="6"/>
      <c r="AF691" s="6"/>
    </row>
    <row r="692" ht="14.25" customHeight="1">
      <c r="A692" s="6"/>
      <c r="B692" s="6"/>
      <c r="C692" s="6"/>
      <c r="D692" s="6"/>
      <c r="E692" s="136"/>
      <c r="F692" s="136"/>
      <c r="G692" s="136"/>
      <c r="H692" s="136"/>
      <c r="I692" s="136"/>
      <c r="J692" s="136"/>
      <c r="K692" s="136"/>
      <c r="L692" s="137"/>
      <c r="M692" s="136"/>
      <c r="N692" s="136"/>
      <c r="O692" s="136"/>
      <c r="P692" s="7"/>
      <c r="Q692" s="6"/>
      <c r="R692" s="6"/>
      <c r="S692" s="6"/>
      <c r="T692" s="6"/>
      <c r="U692" s="6"/>
      <c r="V692" s="7"/>
      <c r="W692" s="7"/>
      <c r="X692" s="136"/>
      <c r="Y692" s="7"/>
      <c r="Z692" s="7"/>
      <c r="AA692" s="7"/>
      <c r="AB692" s="6"/>
      <c r="AC692" s="6"/>
      <c r="AD692" s="6"/>
      <c r="AE692" s="6"/>
      <c r="AF692" s="6"/>
    </row>
    <row r="693" ht="14.25" customHeight="1">
      <c r="A693" s="6"/>
      <c r="B693" s="6"/>
      <c r="C693" s="6"/>
      <c r="D693" s="6"/>
      <c r="E693" s="136"/>
      <c r="F693" s="136"/>
      <c r="G693" s="136"/>
      <c r="H693" s="136"/>
      <c r="I693" s="136"/>
      <c r="J693" s="136"/>
      <c r="K693" s="136"/>
      <c r="L693" s="137"/>
      <c r="M693" s="136"/>
      <c r="N693" s="136"/>
      <c r="O693" s="136"/>
      <c r="P693" s="7"/>
      <c r="Q693" s="6"/>
      <c r="R693" s="6"/>
      <c r="S693" s="6"/>
      <c r="T693" s="6"/>
      <c r="U693" s="6"/>
      <c r="V693" s="7"/>
      <c r="W693" s="7"/>
      <c r="X693" s="136"/>
      <c r="Y693" s="7"/>
      <c r="Z693" s="7"/>
      <c r="AA693" s="7"/>
      <c r="AB693" s="6"/>
      <c r="AC693" s="6"/>
      <c r="AD693" s="6"/>
      <c r="AE693" s="6"/>
      <c r="AF693" s="6"/>
    </row>
    <row r="694" ht="14.25" customHeight="1">
      <c r="A694" s="6"/>
      <c r="B694" s="6"/>
      <c r="C694" s="6"/>
      <c r="D694" s="6"/>
      <c r="E694" s="136"/>
      <c r="F694" s="136"/>
      <c r="G694" s="136"/>
      <c r="H694" s="136"/>
      <c r="I694" s="136"/>
      <c r="J694" s="136"/>
      <c r="K694" s="136"/>
      <c r="L694" s="137"/>
      <c r="M694" s="136"/>
      <c r="N694" s="136"/>
      <c r="O694" s="136"/>
      <c r="P694" s="7"/>
      <c r="Q694" s="6"/>
      <c r="R694" s="6"/>
      <c r="S694" s="6"/>
      <c r="T694" s="6"/>
      <c r="U694" s="6"/>
      <c r="V694" s="7"/>
      <c r="W694" s="7"/>
      <c r="X694" s="136"/>
      <c r="Y694" s="7"/>
      <c r="Z694" s="7"/>
      <c r="AA694" s="7"/>
      <c r="AB694" s="6"/>
      <c r="AC694" s="6"/>
      <c r="AD694" s="6"/>
      <c r="AE694" s="6"/>
      <c r="AF694" s="6"/>
    </row>
    <row r="695" ht="14.25" customHeight="1">
      <c r="A695" s="6"/>
      <c r="B695" s="6"/>
      <c r="C695" s="6"/>
      <c r="D695" s="6"/>
      <c r="E695" s="136"/>
      <c r="F695" s="136"/>
      <c r="G695" s="136"/>
      <c r="H695" s="136"/>
      <c r="I695" s="136"/>
      <c r="J695" s="136"/>
      <c r="K695" s="136"/>
      <c r="L695" s="137"/>
      <c r="M695" s="136"/>
      <c r="N695" s="136"/>
      <c r="O695" s="136"/>
      <c r="P695" s="7"/>
      <c r="Q695" s="6"/>
      <c r="R695" s="6"/>
      <c r="S695" s="6"/>
      <c r="T695" s="6"/>
      <c r="U695" s="6"/>
      <c r="V695" s="7"/>
      <c r="W695" s="7"/>
      <c r="X695" s="136"/>
      <c r="Y695" s="7"/>
      <c r="Z695" s="7"/>
      <c r="AA695" s="7"/>
      <c r="AB695" s="6"/>
      <c r="AC695" s="6"/>
      <c r="AD695" s="6"/>
      <c r="AE695" s="6"/>
      <c r="AF695" s="6"/>
    </row>
    <row r="696" ht="14.25" customHeight="1">
      <c r="A696" s="6"/>
      <c r="B696" s="6"/>
      <c r="C696" s="6"/>
      <c r="D696" s="6"/>
      <c r="E696" s="136"/>
      <c r="F696" s="136"/>
      <c r="G696" s="136"/>
      <c r="H696" s="136"/>
      <c r="I696" s="136"/>
      <c r="J696" s="136"/>
      <c r="K696" s="136"/>
      <c r="L696" s="137"/>
      <c r="M696" s="136"/>
      <c r="N696" s="136"/>
      <c r="O696" s="136"/>
      <c r="P696" s="7"/>
      <c r="Q696" s="6"/>
      <c r="R696" s="6"/>
      <c r="S696" s="6"/>
      <c r="T696" s="6"/>
      <c r="U696" s="6"/>
      <c r="V696" s="7"/>
      <c r="W696" s="7"/>
      <c r="X696" s="136"/>
      <c r="Y696" s="7"/>
      <c r="Z696" s="7"/>
      <c r="AA696" s="7"/>
      <c r="AB696" s="6"/>
      <c r="AC696" s="6"/>
      <c r="AD696" s="6"/>
      <c r="AE696" s="6"/>
      <c r="AF696" s="6"/>
    </row>
    <row r="697" ht="14.25" customHeight="1">
      <c r="A697" s="6"/>
      <c r="B697" s="6"/>
      <c r="C697" s="6"/>
      <c r="D697" s="6"/>
      <c r="E697" s="136"/>
      <c r="F697" s="136"/>
      <c r="G697" s="136"/>
      <c r="H697" s="136"/>
      <c r="I697" s="136"/>
      <c r="J697" s="136"/>
      <c r="K697" s="136"/>
      <c r="L697" s="137"/>
      <c r="M697" s="136"/>
      <c r="N697" s="136"/>
      <c r="O697" s="136"/>
      <c r="P697" s="7"/>
      <c r="Q697" s="6"/>
      <c r="R697" s="6"/>
      <c r="S697" s="6"/>
      <c r="T697" s="6"/>
      <c r="U697" s="6"/>
      <c r="V697" s="7"/>
      <c r="W697" s="7"/>
      <c r="X697" s="136"/>
      <c r="Y697" s="7"/>
      <c r="Z697" s="7"/>
      <c r="AA697" s="7"/>
      <c r="AB697" s="6"/>
      <c r="AC697" s="6"/>
      <c r="AD697" s="6"/>
      <c r="AE697" s="6"/>
      <c r="AF697" s="6"/>
    </row>
    <row r="698" ht="14.25" customHeight="1">
      <c r="A698" s="6"/>
      <c r="B698" s="6"/>
      <c r="C698" s="6"/>
      <c r="D698" s="6"/>
      <c r="E698" s="136"/>
      <c r="F698" s="136"/>
      <c r="G698" s="136"/>
      <c r="H698" s="136"/>
      <c r="I698" s="136"/>
      <c r="J698" s="136"/>
      <c r="K698" s="136"/>
      <c r="L698" s="137"/>
      <c r="M698" s="136"/>
      <c r="N698" s="136"/>
      <c r="O698" s="136"/>
      <c r="P698" s="7"/>
      <c r="Q698" s="6"/>
      <c r="R698" s="6"/>
      <c r="S698" s="6"/>
      <c r="T698" s="6"/>
      <c r="U698" s="6"/>
      <c r="V698" s="7"/>
      <c r="W698" s="7"/>
      <c r="X698" s="136"/>
      <c r="Y698" s="7"/>
      <c r="Z698" s="7"/>
      <c r="AA698" s="7"/>
      <c r="AB698" s="6"/>
      <c r="AC698" s="6"/>
      <c r="AD698" s="6"/>
      <c r="AE698" s="6"/>
      <c r="AF698" s="6"/>
    </row>
    <row r="699" ht="14.25" customHeight="1">
      <c r="A699" s="6"/>
      <c r="B699" s="6"/>
      <c r="C699" s="6"/>
      <c r="D699" s="6"/>
      <c r="E699" s="136"/>
      <c r="F699" s="136"/>
      <c r="G699" s="136"/>
      <c r="H699" s="136"/>
      <c r="I699" s="136"/>
      <c r="J699" s="136"/>
      <c r="K699" s="136"/>
      <c r="L699" s="137"/>
      <c r="M699" s="136"/>
      <c r="N699" s="136"/>
      <c r="O699" s="136"/>
      <c r="P699" s="7"/>
      <c r="Q699" s="6"/>
      <c r="R699" s="6"/>
      <c r="S699" s="6"/>
      <c r="T699" s="6"/>
      <c r="U699" s="6"/>
      <c r="V699" s="7"/>
      <c r="W699" s="7"/>
      <c r="X699" s="136"/>
      <c r="Y699" s="7"/>
      <c r="Z699" s="7"/>
      <c r="AA699" s="7"/>
      <c r="AB699" s="6"/>
      <c r="AC699" s="6"/>
      <c r="AD699" s="6"/>
      <c r="AE699" s="6"/>
      <c r="AF699" s="6"/>
    </row>
    <row r="700" ht="14.25" customHeight="1">
      <c r="A700" s="6"/>
      <c r="B700" s="6"/>
      <c r="C700" s="6"/>
      <c r="D700" s="6"/>
      <c r="E700" s="136"/>
      <c r="F700" s="136"/>
      <c r="G700" s="136"/>
      <c r="H700" s="136"/>
      <c r="I700" s="136"/>
      <c r="J700" s="136"/>
      <c r="K700" s="136"/>
      <c r="L700" s="137"/>
      <c r="M700" s="136"/>
      <c r="N700" s="136"/>
      <c r="O700" s="136"/>
      <c r="P700" s="7"/>
      <c r="Q700" s="6"/>
      <c r="R700" s="6"/>
      <c r="S700" s="6"/>
      <c r="T700" s="6"/>
      <c r="U700" s="6"/>
      <c r="V700" s="7"/>
      <c r="W700" s="7"/>
      <c r="X700" s="136"/>
      <c r="Y700" s="7"/>
      <c r="Z700" s="7"/>
      <c r="AA700" s="7"/>
      <c r="AB700" s="6"/>
      <c r="AC700" s="6"/>
      <c r="AD700" s="6"/>
      <c r="AE700" s="6"/>
      <c r="AF700" s="6"/>
    </row>
    <row r="701" ht="14.25" customHeight="1">
      <c r="A701" s="6"/>
      <c r="B701" s="6"/>
      <c r="C701" s="6"/>
      <c r="D701" s="6"/>
      <c r="E701" s="136"/>
      <c r="F701" s="136"/>
      <c r="G701" s="136"/>
      <c r="H701" s="136"/>
      <c r="I701" s="136"/>
      <c r="J701" s="136"/>
      <c r="K701" s="136"/>
      <c r="L701" s="137"/>
      <c r="M701" s="136"/>
      <c r="N701" s="136"/>
      <c r="O701" s="136"/>
      <c r="P701" s="7"/>
      <c r="Q701" s="6"/>
      <c r="R701" s="6"/>
      <c r="S701" s="6"/>
      <c r="T701" s="6"/>
      <c r="U701" s="6"/>
      <c r="V701" s="7"/>
      <c r="W701" s="7"/>
      <c r="X701" s="136"/>
      <c r="Y701" s="7"/>
      <c r="Z701" s="7"/>
      <c r="AA701" s="7"/>
      <c r="AB701" s="6"/>
      <c r="AC701" s="6"/>
      <c r="AD701" s="6"/>
      <c r="AE701" s="6"/>
      <c r="AF701" s="6"/>
    </row>
    <row r="702" ht="14.25" customHeight="1">
      <c r="A702" s="6"/>
      <c r="B702" s="6"/>
      <c r="C702" s="6"/>
      <c r="D702" s="6"/>
      <c r="E702" s="136"/>
      <c r="F702" s="136"/>
      <c r="G702" s="136"/>
      <c r="H702" s="136"/>
      <c r="I702" s="136"/>
      <c r="J702" s="136"/>
      <c r="K702" s="136"/>
      <c r="L702" s="137"/>
      <c r="M702" s="136"/>
      <c r="N702" s="136"/>
      <c r="O702" s="136"/>
      <c r="P702" s="7"/>
      <c r="Q702" s="6"/>
      <c r="R702" s="6"/>
      <c r="S702" s="6"/>
      <c r="T702" s="6"/>
      <c r="U702" s="6"/>
      <c r="V702" s="7"/>
      <c r="W702" s="7"/>
      <c r="X702" s="136"/>
      <c r="Y702" s="7"/>
      <c r="Z702" s="7"/>
      <c r="AA702" s="7"/>
      <c r="AB702" s="6"/>
      <c r="AC702" s="6"/>
      <c r="AD702" s="6"/>
      <c r="AE702" s="6"/>
      <c r="AF702" s="6"/>
    </row>
    <row r="703" ht="14.25" customHeight="1">
      <c r="A703" s="6"/>
      <c r="B703" s="6"/>
      <c r="C703" s="6"/>
      <c r="D703" s="6"/>
      <c r="E703" s="136"/>
      <c r="F703" s="136"/>
      <c r="G703" s="136"/>
      <c r="H703" s="136"/>
      <c r="I703" s="136"/>
      <c r="J703" s="136"/>
      <c r="K703" s="136"/>
      <c r="L703" s="137"/>
      <c r="M703" s="136"/>
      <c r="N703" s="136"/>
      <c r="O703" s="136"/>
      <c r="P703" s="7"/>
      <c r="Q703" s="6"/>
      <c r="R703" s="6"/>
      <c r="S703" s="6"/>
      <c r="T703" s="6"/>
      <c r="U703" s="6"/>
      <c r="V703" s="7"/>
      <c r="W703" s="7"/>
      <c r="X703" s="136"/>
      <c r="Y703" s="7"/>
      <c r="Z703" s="7"/>
      <c r="AA703" s="7"/>
      <c r="AB703" s="6"/>
      <c r="AC703" s="6"/>
      <c r="AD703" s="6"/>
      <c r="AE703" s="6"/>
      <c r="AF703" s="6"/>
    </row>
    <row r="704" ht="14.25" customHeight="1">
      <c r="A704" s="6"/>
      <c r="B704" s="6"/>
      <c r="C704" s="6"/>
      <c r="D704" s="6"/>
      <c r="E704" s="136"/>
      <c r="F704" s="136"/>
      <c r="G704" s="136"/>
      <c r="H704" s="136"/>
      <c r="I704" s="136"/>
      <c r="J704" s="136"/>
      <c r="K704" s="136"/>
      <c r="L704" s="137"/>
      <c r="M704" s="136"/>
      <c r="N704" s="136"/>
      <c r="O704" s="136"/>
      <c r="P704" s="7"/>
      <c r="Q704" s="6"/>
      <c r="R704" s="6"/>
      <c r="S704" s="6"/>
      <c r="T704" s="6"/>
      <c r="U704" s="6"/>
      <c r="V704" s="7"/>
      <c r="W704" s="7"/>
      <c r="X704" s="136"/>
      <c r="Y704" s="7"/>
      <c r="Z704" s="7"/>
      <c r="AA704" s="7"/>
      <c r="AB704" s="6"/>
      <c r="AC704" s="6"/>
      <c r="AD704" s="6"/>
      <c r="AE704" s="6"/>
      <c r="AF704" s="6"/>
    </row>
    <row r="705" ht="14.25" customHeight="1">
      <c r="A705" s="6"/>
      <c r="B705" s="6"/>
      <c r="C705" s="6"/>
      <c r="D705" s="6"/>
      <c r="E705" s="136"/>
      <c r="F705" s="136"/>
      <c r="G705" s="136"/>
      <c r="H705" s="136"/>
      <c r="I705" s="136"/>
      <c r="J705" s="136"/>
      <c r="K705" s="136"/>
      <c r="L705" s="137"/>
      <c r="M705" s="136"/>
      <c r="N705" s="136"/>
      <c r="O705" s="136"/>
      <c r="P705" s="7"/>
      <c r="Q705" s="6"/>
      <c r="R705" s="6"/>
      <c r="S705" s="6"/>
      <c r="T705" s="6"/>
      <c r="U705" s="6"/>
      <c r="V705" s="7"/>
      <c r="W705" s="7"/>
      <c r="X705" s="136"/>
      <c r="Y705" s="7"/>
      <c r="Z705" s="7"/>
      <c r="AA705" s="7"/>
      <c r="AB705" s="6"/>
      <c r="AC705" s="6"/>
      <c r="AD705" s="6"/>
      <c r="AE705" s="6"/>
      <c r="AF705" s="6"/>
    </row>
    <row r="706" ht="14.25" customHeight="1">
      <c r="A706" s="6"/>
      <c r="B706" s="6"/>
      <c r="C706" s="6"/>
      <c r="D706" s="6"/>
      <c r="E706" s="136"/>
      <c r="F706" s="136"/>
      <c r="G706" s="136"/>
      <c r="H706" s="136"/>
      <c r="I706" s="136"/>
      <c r="J706" s="136"/>
      <c r="K706" s="136"/>
      <c r="L706" s="137"/>
      <c r="M706" s="136"/>
      <c r="N706" s="136"/>
      <c r="O706" s="136"/>
      <c r="P706" s="7"/>
      <c r="Q706" s="6"/>
      <c r="R706" s="6"/>
      <c r="S706" s="6"/>
      <c r="T706" s="6"/>
      <c r="U706" s="6"/>
      <c r="V706" s="7"/>
      <c r="W706" s="7"/>
      <c r="X706" s="136"/>
      <c r="Y706" s="7"/>
      <c r="Z706" s="7"/>
      <c r="AA706" s="7"/>
      <c r="AB706" s="6"/>
      <c r="AC706" s="6"/>
      <c r="AD706" s="6"/>
      <c r="AE706" s="6"/>
      <c r="AF706" s="6"/>
    </row>
    <row r="707" ht="14.25" customHeight="1">
      <c r="A707" s="6"/>
      <c r="B707" s="6"/>
      <c r="C707" s="6"/>
      <c r="D707" s="6"/>
      <c r="E707" s="136"/>
      <c r="F707" s="136"/>
      <c r="G707" s="136"/>
      <c r="H707" s="136"/>
      <c r="I707" s="136"/>
      <c r="J707" s="136"/>
      <c r="K707" s="136"/>
      <c r="L707" s="137"/>
      <c r="M707" s="136"/>
      <c r="N707" s="136"/>
      <c r="O707" s="136"/>
      <c r="P707" s="7"/>
      <c r="Q707" s="6"/>
      <c r="R707" s="6"/>
      <c r="S707" s="6"/>
      <c r="T707" s="6"/>
      <c r="U707" s="6"/>
      <c r="V707" s="7"/>
      <c r="W707" s="7"/>
      <c r="X707" s="136"/>
      <c r="Y707" s="7"/>
      <c r="Z707" s="7"/>
      <c r="AA707" s="7"/>
      <c r="AB707" s="6"/>
      <c r="AC707" s="6"/>
      <c r="AD707" s="6"/>
      <c r="AE707" s="6"/>
      <c r="AF707" s="6"/>
    </row>
    <row r="708" ht="14.25" customHeight="1">
      <c r="A708" s="6"/>
      <c r="B708" s="6"/>
      <c r="C708" s="6"/>
      <c r="D708" s="6"/>
      <c r="E708" s="136"/>
      <c r="F708" s="136"/>
      <c r="G708" s="136"/>
      <c r="H708" s="136"/>
      <c r="I708" s="136"/>
      <c r="J708" s="136"/>
      <c r="K708" s="136"/>
      <c r="L708" s="137"/>
      <c r="M708" s="136"/>
      <c r="N708" s="136"/>
      <c r="O708" s="136"/>
      <c r="P708" s="7"/>
      <c r="Q708" s="6"/>
      <c r="R708" s="6"/>
      <c r="S708" s="6"/>
      <c r="T708" s="6"/>
      <c r="U708" s="6"/>
      <c r="V708" s="7"/>
      <c r="W708" s="7"/>
      <c r="X708" s="136"/>
      <c r="Y708" s="7"/>
      <c r="Z708" s="7"/>
      <c r="AA708" s="7"/>
      <c r="AB708" s="6"/>
      <c r="AC708" s="6"/>
      <c r="AD708" s="6"/>
      <c r="AE708" s="6"/>
      <c r="AF708" s="6"/>
    </row>
    <row r="709" ht="14.25" customHeight="1">
      <c r="A709" s="6"/>
      <c r="B709" s="6"/>
      <c r="C709" s="6"/>
      <c r="D709" s="6"/>
      <c r="E709" s="136"/>
      <c r="F709" s="136"/>
      <c r="G709" s="136"/>
      <c r="H709" s="136"/>
      <c r="I709" s="136"/>
      <c r="J709" s="136"/>
      <c r="K709" s="136"/>
      <c r="L709" s="137"/>
      <c r="M709" s="136"/>
      <c r="N709" s="136"/>
      <c r="O709" s="136"/>
      <c r="P709" s="7"/>
      <c r="Q709" s="6"/>
      <c r="R709" s="6"/>
      <c r="S709" s="6"/>
      <c r="T709" s="6"/>
      <c r="U709" s="6"/>
      <c r="V709" s="7"/>
      <c r="W709" s="7"/>
      <c r="X709" s="136"/>
      <c r="Y709" s="7"/>
      <c r="Z709" s="7"/>
      <c r="AA709" s="7"/>
      <c r="AB709" s="6"/>
      <c r="AC709" s="6"/>
      <c r="AD709" s="6"/>
      <c r="AE709" s="6"/>
      <c r="AF709" s="6"/>
    </row>
    <row r="710" ht="14.25" customHeight="1">
      <c r="A710" s="6"/>
      <c r="B710" s="6"/>
      <c r="C710" s="6"/>
      <c r="D710" s="6"/>
      <c r="E710" s="136"/>
      <c r="F710" s="136"/>
      <c r="G710" s="136"/>
      <c r="H710" s="136"/>
      <c r="I710" s="136"/>
      <c r="J710" s="136"/>
      <c r="K710" s="136"/>
      <c r="L710" s="137"/>
      <c r="M710" s="136"/>
      <c r="N710" s="136"/>
      <c r="O710" s="136"/>
      <c r="P710" s="7"/>
      <c r="Q710" s="6"/>
      <c r="R710" s="6"/>
      <c r="S710" s="6"/>
      <c r="T710" s="6"/>
      <c r="U710" s="6"/>
      <c r="V710" s="7"/>
      <c r="W710" s="7"/>
      <c r="X710" s="136"/>
      <c r="Y710" s="7"/>
      <c r="Z710" s="7"/>
      <c r="AA710" s="7"/>
      <c r="AB710" s="6"/>
      <c r="AC710" s="6"/>
      <c r="AD710" s="6"/>
      <c r="AE710" s="6"/>
      <c r="AF710" s="6"/>
    </row>
    <row r="711" ht="14.25" customHeight="1">
      <c r="A711" s="6"/>
      <c r="B711" s="6"/>
      <c r="C711" s="6"/>
      <c r="D711" s="6"/>
      <c r="E711" s="136"/>
      <c r="F711" s="136"/>
      <c r="G711" s="136"/>
      <c r="H711" s="136"/>
      <c r="I711" s="136"/>
      <c r="J711" s="136"/>
      <c r="K711" s="136"/>
      <c r="L711" s="137"/>
      <c r="M711" s="136"/>
      <c r="N711" s="136"/>
      <c r="O711" s="136"/>
      <c r="P711" s="7"/>
      <c r="Q711" s="6"/>
      <c r="R711" s="6"/>
      <c r="S711" s="6"/>
      <c r="T711" s="6"/>
      <c r="U711" s="6"/>
      <c r="V711" s="7"/>
      <c r="W711" s="7"/>
      <c r="X711" s="136"/>
      <c r="Y711" s="7"/>
      <c r="Z711" s="7"/>
      <c r="AA711" s="7"/>
      <c r="AB711" s="6"/>
      <c r="AC711" s="6"/>
      <c r="AD711" s="6"/>
      <c r="AE711" s="6"/>
      <c r="AF711" s="6"/>
    </row>
    <row r="712" ht="14.25" customHeight="1">
      <c r="A712" s="6"/>
      <c r="B712" s="6"/>
      <c r="C712" s="6"/>
      <c r="D712" s="6"/>
      <c r="E712" s="136"/>
      <c r="F712" s="136"/>
      <c r="G712" s="136"/>
      <c r="H712" s="136"/>
      <c r="I712" s="136"/>
      <c r="J712" s="136"/>
      <c r="K712" s="136"/>
      <c r="L712" s="137"/>
      <c r="M712" s="136"/>
      <c r="N712" s="136"/>
      <c r="O712" s="136"/>
      <c r="P712" s="7"/>
      <c r="Q712" s="6"/>
      <c r="R712" s="6"/>
      <c r="S712" s="6"/>
      <c r="T712" s="6"/>
      <c r="U712" s="6"/>
      <c r="V712" s="7"/>
      <c r="W712" s="7"/>
      <c r="X712" s="136"/>
      <c r="Y712" s="7"/>
      <c r="Z712" s="7"/>
      <c r="AA712" s="7"/>
      <c r="AB712" s="6"/>
      <c r="AC712" s="6"/>
      <c r="AD712" s="6"/>
      <c r="AE712" s="6"/>
      <c r="AF712" s="6"/>
    </row>
    <row r="713" ht="14.25" customHeight="1">
      <c r="A713" s="6"/>
      <c r="B713" s="6"/>
      <c r="C713" s="6"/>
      <c r="D713" s="6"/>
      <c r="E713" s="136"/>
      <c r="F713" s="136"/>
      <c r="G713" s="136"/>
      <c r="H713" s="136"/>
      <c r="I713" s="136"/>
      <c r="J713" s="136"/>
      <c r="K713" s="136"/>
      <c r="L713" s="137"/>
      <c r="M713" s="136"/>
      <c r="N713" s="136"/>
      <c r="O713" s="136"/>
      <c r="P713" s="7"/>
      <c r="Q713" s="6"/>
      <c r="R713" s="6"/>
      <c r="S713" s="6"/>
      <c r="T713" s="6"/>
      <c r="U713" s="6"/>
      <c r="V713" s="7"/>
      <c r="W713" s="7"/>
      <c r="X713" s="136"/>
      <c r="Y713" s="7"/>
      <c r="Z713" s="7"/>
      <c r="AA713" s="7"/>
      <c r="AB713" s="6"/>
      <c r="AC713" s="6"/>
      <c r="AD713" s="6"/>
      <c r="AE713" s="6"/>
      <c r="AF713" s="6"/>
    </row>
    <row r="714" ht="14.25" customHeight="1">
      <c r="A714" s="6"/>
      <c r="B714" s="6"/>
      <c r="C714" s="6"/>
      <c r="D714" s="6"/>
      <c r="E714" s="136"/>
      <c r="F714" s="136"/>
      <c r="G714" s="136"/>
      <c r="H714" s="136"/>
      <c r="I714" s="136"/>
      <c r="J714" s="136"/>
      <c r="K714" s="136"/>
      <c r="L714" s="137"/>
      <c r="M714" s="136"/>
      <c r="N714" s="136"/>
      <c r="O714" s="136"/>
      <c r="P714" s="7"/>
      <c r="Q714" s="6"/>
      <c r="R714" s="6"/>
      <c r="S714" s="6"/>
      <c r="T714" s="6"/>
      <c r="U714" s="6"/>
      <c r="V714" s="7"/>
      <c r="W714" s="7"/>
      <c r="X714" s="136"/>
      <c r="Y714" s="7"/>
      <c r="Z714" s="7"/>
      <c r="AA714" s="7"/>
      <c r="AB714" s="6"/>
      <c r="AC714" s="6"/>
      <c r="AD714" s="6"/>
      <c r="AE714" s="6"/>
      <c r="AF714" s="6"/>
    </row>
    <row r="715" ht="14.25" customHeight="1">
      <c r="A715" s="6"/>
      <c r="B715" s="6"/>
      <c r="C715" s="6"/>
      <c r="D715" s="6"/>
      <c r="E715" s="136"/>
      <c r="F715" s="136"/>
      <c r="G715" s="136"/>
      <c r="H715" s="136"/>
      <c r="I715" s="136"/>
      <c r="J715" s="136"/>
      <c r="K715" s="136"/>
      <c r="L715" s="137"/>
      <c r="M715" s="136"/>
      <c r="N715" s="136"/>
      <c r="O715" s="136"/>
      <c r="P715" s="7"/>
      <c r="Q715" s="6"/>
      <c r="R715" s="6"/>
      <c r="S715" s="6"/>
      <c r="T715" s="6"/>
      <c r="U715" s="6"/>
      <c r="V715" s="7"/>
      <c r="W715" s="7"/>
      <c r="X715" s="136"/>
      <c r="Y715" s="7"/>
      <c r="Z715" s="7"/>
      <c r="AA715" s="7"/>
      <c r="AB715" s="6"/>
      <c r="AC715" s="6"/>
      <c r="AD715" s="6"/>
      <c r="AE715" s="6"/>
      <c r="AF715" s="6"/>
    </row>
    <row r="716" ht="14.25" customHeight="1">
      <c r="A716" s="6"/>
      <c r="B716" s="6"/>
      <c r="C716" s="6"/>
      <c r="D716" s="6"/>
      <c r="E716" s="136"/>
      <c r="F716" s="136"/>
      <c r="G716" s="136"/>
      <c r="H716" s="136"/>
      <c r="I716" s="136"/>
      <c r="J716" s="136"/>
      <c r="K716" s="136"/>
      <c r="L716" s="137"/>
      <c r="M716" s="136"/>
      <c r="N716" s="136"/>
      <c r="O716" s="136"/>
      <c r="P716" s="7"/>
      <c r="Q716" s="6"/>
      <c r="R716" s="6"/>
      <c r="S716" s="6"/>
      <c r="T716" s="6"/>
      <c r="U716" s="6"/>
      <c r="V716" s="7"/>
      <c r="W716" s="7"/>
      <c r="X716" s="136"/>
      <c r="Y716" s="7"/>
      <c r="Z716" s="7"/>
      <c r="AA716" s="7"/>
      <c r="AB716" s="6"/>
      <c r="AC716" s="6"/>
      <c r="AD716" s="6"/>
      <c r="AE716" s="6"/>
      <c r="AF716" s="6"/>
    </row>
    <row r="717" ht="14.25" customHeight="1">
      <c r="A717" s="6"/>
      <c r="B717" s="6"/>
      <c r="C717" s="6"/>
      <c r="D717" s="6"/>
      <c r="E717" s="136"/>
      <c r="F717" s="136"/>
      <c r="G717" s="136"/>
      <c r="H717" s="136"/>
      <c r="I717" s="136"/>
      <c r="J717" s="136"/>
      <c r="K717" s="136"/>
      <c r="L717" s="137"/>
      <c r="M717" s="136"/>
      <c r="N717" s="136"/>
      <c r="O717" s="136"/>
      <c r="P717" s="7"/>
      <c r="Q717" s="6"/>
      <c r="R717" s="6"/>
      <c r="S717" s="6"/>
      <c r="T717" s="6"/>
      <c r="U717" s="6"/>
      <c r="V717" s="7"/>
      <c r="W717" s="7"/>
      <c r="X717" s="136"/>
      <c r="Y717" s="7"/>
      <c r="Z717" s="7"/>
      <c r="AA717" s="7"/>
      <c r="AB717" s="6"/>
      <c r="AC717" s="6"/>
      <c r="AD717" s="6"/>
      <c r="AE717" s="6"/>
      <c r="AF717" s="6"/>
    </row>
    <row r="718" ht="14.25" customHeight="1">
      <c r="A718" s="6"/>
      <c r="B718" s="6"/>
      <c r="C718" s="6"/>
      <c r="D718" s="6"/>
      <c r="E718" s="136"/>
      <c r="F718" s="136"/>
      <c r="G718" s="136"/>
      <c r="H718" s="136"/>
      <c r="I718" s="136"/>
      <c r="J718" s="136"/>
      <c r="K718" s="136"/>
      <c r="L718" s="137"/>
      <c r="M718" s="136"/>
      <c r="N718" s="136"/>
      <c r="O718" s="136"/>
      <c r="P718" s="7"/>
      <c r="Q718" s="6"/>
      <c r="R718" s="6"/>
      <c r="S718" s="6"/>
      <c r="T718" s="6"/>
      <c r="U718" s="6"/>
      <c r="V718" s="7"/>
      <c r="W718" s="7"/>
      <c r="X718" s="136"/>
      <c r="Y718" s="7"/>
      <c r="Z718" s="7"/>
      <c r="AA718" s="7"/>
      <c r="AB718" s="6"/>
      <c r="AC718" s="6"/>
      <c r="AD718" s="6"/>
      <c r="AE718" s="6"/>
      <c r="AF718" s="6"/>
    </row>
    <row r="719" ht="14.25" customHeight="1">
      <c r="A719" s="6"/>
      <c r="B719" s="6"/>
      <c r="C719" s="6"/>
      <c r="D719" s="6"/>
      <c r="E719" s="136"/>
      <c r="F719" s="136"/>
      <c r="G719" s="136"/>
      <c r="H719" s="136"/>
      <c r="I719" s="136"/>
      <c r="J719" s="136"/>
      <c r="K719" s="136"/>
      <c r="L719" s="137"/>
      <c r="M719" s="136"/>
      <c r="N719" s="136"/>
      <c r="O719" s="136"/>
      <c r="P719" s="7"/>
      <c r="Q719" s="6"/>
      <c r="R719" s="6"/>
      <c r="S719" s="6"/>
      <c r="T719" s="6"/>
      <c r="U719" s="6"/>
      <c r="V719" s="7"/>
      <c r="W719" s="7"/>
      <c r="X719" s="136"/>
      <c r="Y719" s="7"/>
      <c r="Z719" s="7"/>
      <c r="AA719" s="7"/>
      <c r="AB719" s="6"/>
      <c r="AC719" s="6"/>
      <c r="AD719" s="6"/>
      <c r="AE719" s="6"/>
      <c r="AF719" s="6"/>
    </row>
    <row r="720" ht="14.25" customHeight="1">
      <c r="A720" s="6"/>
      <c r="B720" s="6"/>
      <c r="C720" s="6"/>
      <c r="D720" s="6"/>
      <c r="E720" s="136"/>
      <c r="F720" s="136"/>
      <c r="G720" s="136"/>
      <c r="H720" s="136"/>
      <c r="I720" s="136"/>
      <c r="J720" s="136"/>
      <c r="K720" s="136"/>
      <c r="L720" s="137"/>
      <c r="M720" s="136"/>
      <c r="N720" s="136"/>
      <c r="O720" s="136"/>
      <c r="P720" s="7"/>
      <c r="Q720" s="6"/>
      <c r="R720" s="6"/>
      <c r="S720" s="6"/>
      <c r="T720" s="6"/>
      <c r="U720" s="6"/>
      <c r="V720" s="7"/>
      <c r="W720" s="7"/>
      <c r="X720" s="136"/>
      <c r="Y720" s="7"/>
      <c r="Z720" s="7"/>
      <c r="AA720" s="7"/>
      <c r="AB720" s="6"/>
      <c r="AC720" s="6"/>
      <c r="AD720" s="6"/>
      <c r="AE720" s="6"/>
      <c r="AF720" s="6"/>
    </row>
    <row r="721" ht="14.25" customHeight="1">
      <c r="A721" s="6"/>
      <c r="B721" s="6"/>
      <c r="C721" s="6"/>
      <c r="D721" s="6"/>
      <c r="E721" s="136"/>
      <c r="F721" s="136"/>
      <c r="G721" s="136"/>
      <c r="H721" s="136"/>
      <c r="I721" s="136"/>
      <c r="J721" s="136"/>
      <c r="K721" s="136"/>
      <c r="L721" s="137"/>
      <c r="M721" s="136"/>
      <c r="N721" s="136"/>
      <c r="O721" s="136"/>
      <c r="P721" s="7"/>
      <c r="Q721" s="6"/>
      <c r="R721" s="6"/>
      <c r="S721" s="6"/>
      <c r="T721" s="6"/>
      <c r="U721" s="6"/>
      <c r="V721" s="7"/>
      <c r="W721" s="7"/>
      <c r="X721" s="136"/>
      <c r="Y721" s="7"/>
      <c r="Z721" s="7"/>
      <c r="AA721" s="7"/>
      <c r="AB721" s="6"/>
      <c r="AC721" s="6"/>
      <c r="AD721" s="6"/>
      <c r="AE721" s="6"/>
      <c r="AF721" s="6"/>
    </row>
    <row r="722" ht="14.25" customHeight="1">
      <c r="A722" s="6"/>
      <c r="B722" s="6"/>
      <c r="C722" s="6"/>
      <c r="D722" s="6"/>
      <c r="E722" s="136"/>
      <c r="F722" s="136"/>
      <c r="G722" s="136"/>
      <c r="H722" s="136"/>
      <c r="I722" s="136"/>
      <c r="J722" s="136"/>
      <c r="K722" s="136"/>
      <c r="L722" s="137"/>
      <c r="M722" s="136"/>
      <c r="N722" s="136"/>
      <c r="O722" s="136"/>
      <c r="P722" s="7"/>
      <c r="Q722" s="6"/>
      <c r="R722" s="6"/>
      <c r="S722" s="6"/>
      <c r="T722" s="6"/>
      <c r="U722" s="6"/>
      <c r="V722" s="7"/>
      <c r="W722" s="7"/>
      <c r="X722" s="136"/>
      <c r="Y722" s="7"/>
      <c r="Z722" s="7"/>
      <c r="AA722" s="7"/>
      <c r="AB722" s="6"/>
      <c r="AC722" s="6"/>
      <c r="AD722" s="6"/>
      <c r="AE722" s="6"/>
      <c r="AF722" s="6"/>
    </row>
    <row r="723" ht="14.25" customHeight="1">
      <c r="A723" s="6"/>
      <c r="B723" s="6"/>
      <c r="C723" s="6"/>
      <c r="D723" s="6"/>
      <c r="E723" s="136"/>
      <c r="F723" s="136"/>
      <c r="G723" s="136"/>
      <c r="H723" s="136"/>
      <c r="I723" s="136"/>
      <c r="J723" s="136"/>
      <c r="K723" s="136"/>
      <c r="L723" s="137"/>
      <c r="M723" s="136"/>
      <c r="N723" s="136"/>
      <c r="O723" s="136"/>
      <c r="P723" s="7"/>
      <c r="Q723" s="6"/>
      <c r="R723" s="6"/>
      <c r="S723" s="6"/>
      <c r="T723" s="6"/>
      <c r="U723" s="6"/>
      <c r="V723" s="7"/>
      <c r="W723" s="7"/>
      <c r="X723" s="136"/>
      <c r="Y723" s="7"/>
      <c r="Z723" s="7"/>
      <c r="AA723" s="7"/>
      <c r="AB723" s="6"/>
      <c r="AC723" s="6"/>
      <c r="AD723" s="6"/>
      <c r="AE723" s="6"/>
      <c r="AF723" s="6"/>
    </row>
    <row r="724" ht="14.25" customHeight="1">
      <c r="A724" s="6"/>
      <c r="B724" s="6"/>
      <c r="C724" s="6"/>
      <c r="D724" s="6"/>
      <c r="E724" s="136"/>
      <c r="F724" s="136"/>
      <c r="G724" s="136"/>
      <c r="H724" s="136"/>
      <c r="I724" s="136"/>
      <c r="J724" s="136"/>
      <c r="K724" s="136"/>
      <c r="L724" s="137"/>
      <c r="M724" s="136"/>
      <c r="N724" s="136"/>
      <c r="O724" s="136"/>
      <c r="P724" s="7"/>
      <c r="Q724" s="6"/>
      <c r="R724" s="6"/>
      <c r="S724" s="6"/>
      <c r="T724" s="6"/>
      <c r="U724" s="6"/>
      <c r="V724" s="7"/>
      <c r="W724" s="7"/>
      <c r="X724" s="136"/>
      <c r="Y724" s="7"/>
      <c r="Z724" s="7"/>
      <c r="AA724" s="7"/>
      <c r="AB724" s="6"/>
      <c r="AC724" s="6"/>
      <c r="AD724" s="6"/>
      <c r="AE724" s="6"/>
      <c r="AF724" s="6"/>
    </row>
    <row r="725" ht="14.25" customHeight="1">
      <c r="A725" s="6"/>
      <c r="B725" s="6"/>
      <c r="C725" s="6"/>
      <c r="D725" s="6"/>
      <c r="E725" s="136"/>
      <c r="F725" s="136"/>
      <c r="G725" s="136"/>
      <c r="H725" s="136"/>
      <c r="I725" s="136"/>
      <c r="J725" s="136"/>
      <c r="K725" s="136"/>
      <c r="L725" s="137"/>
      <c r="M725" s="136"/>
      <c r="N725" s="136"/>
      <c r="O725" s="136"/>
      <c r="P725" s="7"/>
      <c r="Q725" s="6"/>
      <c r="R725" s="6"/>
      <c r="S725" s="6"/>
      <c r="T725" s="6"/>
      <c r="U725" s="6"/>
      <c r="V725" s="7"/>
      <c r="W725" s="7"/>
      <c r="X725" s="136"/>
      <c r="Y725" s="7"/>
      <c r="Z725" s="7"/>
      <c r="AA725" s="7"/>
      <c r="AB725" s="6"/>
      <c r="AC725" s="6"/>
      <c r="AD725" s="6"/>
      <c r="AE725" s="6"/>
      <c r="AF725" s="6"/>
    </row>
    <row r="726" ht="14.25" customHeight="1">
      <c r="A726" s="6"/>
      <c r="B726" s="6"/>
      <c r="C726" s="6"/>
      <c r="D726" s="6"/>
      <c r="E726" s="136"/>
      <c r="F726" s="136"/>
      <c r="G726" s="136"/>
      <c r="H726" s="136"/>
      <c r="I726" s="136"/>
      <c r="J726" s="136"/>
      <c r="K726" s="136"/>
      <c r="L726" s="137"/>
      <c r="M726" s="136"/>
      <c r="N726" s="136"/>
      <c r="O726" s="136"/>
      <c r="P726" s="7"/>
      <c r="Q726" s="6"/>
      <c r="R726" s="6"/>
      <c r="S726" s="6"/>
      <c r="T726" s="6"/>
      <c r="U726" s="6"/>
      <c r="V726" s="7"/>
      <c r="W726" s="7"/>
      <c r="X726" s="136"/>
      <c r="Y726" s="7"/>
      <c r="Z726" s="7"/>
      <c r="AA726" s="7"/>
      <c r="AB726" s="6"/>
      <c r="AC726" s="6"/>
      <c r="AD726" s="6"/>
      <c r="AE726" s="6"/>
      <c r="AF726" s="6"/>
    </row>
    <row r="727" ht="14.25" customHeight="1">
      <c r="A727" s="6"/>
      <c r="B727" s="6"/>
      <c r="C727" s="6"/>
      <c r="D727" s="6"/>
      <c r="E727" s="136"/>
      <c r="F727" s="136"/>
      <c r="G727" s="136"/>
      <c r="H727" s="136"/>
      <c r="I727" s="136"/>
      <c r="J727" s="136"/>
      <c r="K727" s="136"/>
      <c r="L727" s="137"/>
      <c r="M727" s="136"/>
      <c r="N727" s="136"/>
      <c r="O727" s="136"/>
      <c r="P727" s="7"/>
      <c r="Q727" s="6"/>
      <c r="R727" s="6"/>
      <c r="S727" s="6"/>
      <c r="T727" s="6"/>
      <c r="U727" s="6"/>
      <c r="V727" s="7"/>
      <c r="W727" s="7"/>
      <c r="X727" s="136"/>
      <c r="Y727" s="7"/>
      <c r="Z727" s="7"/>
      <c r="AA727" s="7"/>
      <c r="AB727" s="6"/>
      <c r="AC727" s="6"/>
      <c r="AD727" s="6"/>
      <c r="AE727" s="6"/>
      <c r="AF727" s="6"/>
    </row>
    <row r="728" ht="14.25" customHeight="1">
      <c r="A728" s="6"/>
      <c r="B728" s="6"/>
      <c r="C728" s="6"/>
      <c r="D728" s="6"/>
      <c r="E728" s="136"/>
      <c r="F728" s="136"/>
      <c r="G728" s="136"/>
      <c r="H728" s="136"/>
      <c r="I728" s="136"/>
      <c r="J728" s="136"/>
      <c r="K728" s="136"/>
      <c r="L728" s="137"/>
      <c r="M728" s="136"/>
      <c r="N728" s="136"/>
      <c r="O728" s="136"/>
      <c r="P728" s="7"/>
      <c r="Q728" s="6"/>
      <c r="R728" s="6"/>
      <c r="S728" s="6"/>
      <c r="T728" s="6"/>
      <c r="U728" s="6"/>
      <c r="V728" s="7"/>
      <c r="W728" s="7"/>
      <c r="X728" s="136"/>
      <c r="Y728" s="7"/>
      <c r="Z728" s="7"/>
      <c r="AA728" s="7"/>
      <c r="AB728" s="6"/>
      <c r="AC728" s="6"/>
      <c r="AD728" s="6"/>
      <c r="AE728" s="6"/>
      <c r="AF728" s="6"/>
    </row>
    <row r="729" ht="14.25" customHeight="1">
      <c r="A729" s="6"/>
      <c r="B729" s="6"/>
      <c r="C729" s="6"/>
      <c r="D729" s="6"/>
      <c r="E729" s="136"/>
      <c r="F729" s="136"/>
      <c r="G729" s="136"/>
      <c r="H729" s="136"/>
      <c r="I729" s="136"/>
      <c r="J729" s="136"/>
      <c r="K729" s="136"/>
      <c r="L729" s="137"/>
      <c r="M729" s="136"/>
      <c r="N729" s="136"/>
      <c r="O729" s="136"/>
      <c r="P729" s="7"/>
      <c r="Q729" s="6"/>
      <c r="R729" s="6"/>
      <c r="S729" s="6"/>
      <c r="T729" s="6"/>
      <c r="U729" s="6"/>
      <c r="V729" s="7"/>
      <c r="W729" s="7"/>
      <c r="X729" s="136"/>
      <c r="Y729" s="7"/>
      <c r="Z729" s="7"/>
      <c r="AA729" s="7"/>
      <c r="AB729" s="6"/>
      <c r="AC729" s="6"/>
      <c r="AD729" s="6"/>
      <c r="AE729" s="6"/>
      <c r="AF729" s="6"/>
    </row>
    <row r="730" ht="14.25" customHeight="1">
      <c r="A730" s="6"/>
      <c r="B730" s="6"/>
      <c r="C730" s="6"/>
      <c r="D730" s="6"/>
      <c r="E730" s="136"/>
      <c r="F730" s="136"/>
      <c r="G730" s="136"/>
      <c r="H730" s="136"/>
      <c r="I730" s="136"/>
      <c r="J730" s="136"/>
      <c r="K730" s="136"/>
      <c r="L730" s="137"/>
      <c r="M730" s="136"/>
      <c r="N730" s="136"/>
      <c r="O730" s="136"/>
      <c r="P730" s="7"/>
      <c r="Q730" s="6"/>
      <c r="R730" s="6"/>
      <c r="S730" s="6"/>
      <c r="T730" s="6"/>
      <c r="U730" s="6"/>
      <c r="V730" s="7"/>
      <c r="W730" s="7"/>
      <c r="X730" s="136"/>
      <c r="Y730" s="7"/>
      <c r="Z730" s="7"/>
      <c r="AA730" s="7"/>
      <c r="AB730" s="6"/>
      <c r="AC730" s="6"/>
      <c r="AD730" s="6"/>
      <c r="AE730" s="6"/>
      <c r="AF730" s="6"/>
    </row>
    <row r="731" ht="14.25" customHeight="1">
      <c r="A731" s="6"/>
      <c r="B731" s="6"/>
      <c r="C731" s="6"/>
      <c r="D731" s="6"/>
      <c r="E731" s="136"/>
      <c r="F731" s="136"/>
      <c r="G731" s="136"/>
      <c r="H731" s="136"/>
      <c r="I731" s="136"/>
      <c r="J731" s="136"/>
      <c r="K731" s="136"/>
      <c r="L731" s="137"/>
      <c r="M731" s="136"/>
      <c r="N731" s="136"/>
      <c r="O731" s="136"/>
      <c r="P731" s="7"/>
      <c r="Q731" s="6"/>
      <c r="R731" s="6"/>
      <c r="S731" s="6"/>
      <c r="T731" s="6"/>
      <c r="U731" s="6"/>
      <c r="V731" s="7"/>
      <c r="W731" s="7"/>
      <c r="X731" s="136"/>
      <c r="Y731" s="7"/>
      <c r="Z731" s="7"/>
      <c r="AA731" s="7"/>
      <c r="AB731" s="6"/>
      <c r="AC731" s="6"/>
      <c r="AD731" s="6"/>
      <c r="AE731" s="6"/>
      <c r="AF731" s="6"/>
    </row>
    <row r="732" ht="14.25" customHeight="1">
      <c r="A732" s="6"/>
      <c r="B732" s="6"/>
      <c r="C732" s="6"/>
      <c r="D732" s="6"/>
      <c r="E732" s="136"/>
      <c r="F732" s="136"/>
      <c r="G732" s="136"/>
      <c r="H732" s="136"/>
      <c r="I732" s="136"/>
      <c r="J732" s="136"/>
      <c r="K732" s="136"/>
      <c r="L732" s="137"/>
      <c r="M732" s="136"/>
      <c r="N732" s="136"/>
      <c r="O732" s="136"/>
      <c r="P732" s="7"/>
      <c r="Q732" s="6"/>
      <c r="R732" s="6"/>
      <c r="S732" s="6"/>
      <c r="T732" s="6"/>
      <c r="U732" s="6"/>
      <c r="V732" s="7"/>
      <c r="W732" s="7"/>
      <c r="X732" s="136"/>
      <c r="Y732" s="7"/>
      <c r="Z732" s="7"/>
      <c r="AA732" s="7"/>
      <c r="AB732" s="6"/>
      <c r="AC732" s="6"/>
      <c r="AD732" s="6"/>
      <c r="AE732" s="6"/>
      <c r="AF732" s="6"/>
    </row>
    <row r="733" ht="14.25" customHeight="1">
      <c r="A733" s="6"/>
      <c r="B733" s="6"/>
      <c r="C733" s="6"/>
      <c r="D733" s="6"/>
      <c r="E733" s="136"/>
      <c r="F733" s="136"/>
      <c r="G733" s="136"/>
      <c r="H733" s="136"/>
      <c r="I733" s="136"/>
      <c r="J733" s="136"/>
      <c r="K733" s="136"/>
      <c r="L733" s="137"/>
      <c r="M733" s="136"/>
      <c r="N733" s="136"/>
      <c r="O733" s="136"/>
      <c r="P733" s="7"/>
      <c r="Q733" s="6"/>
      <c r="R733" s="6"/>
      <c r="S733" s="6"/>
      <c r="T733" s="6"/>
      <c r="U733" s="6"/>
      <c r="V733" s="7"/>
      <c r="W733" s="7"/>
      <c r="X733" s="136"/>
      <c r="Y733" s="7"/>
      <c r="Z733" s="7"/>
      <c r="AA733" s="7"/>
      <c r="AB733" s="6"/>
      <c r="AC733" s="6"/>
      <c r="AD733" s="6"/>
      <c r="AE733" s="6"/>
      <c r="AF733" s="6"/>
    </row>
    <row r="734" ht="14.25" customHeight="1">
      <c r="A734" s="6"/>
      <c r="B734" s="6"/>
      <c r="C734" s="6"/>
      <c r="D734" s="6"/>
      <c r="E734" s="136"/>
      <c r="F734" s="136"/>
      <c r="G734" s="136"/>
      <c r="H734" s="136"/>
      <c r="I734" s="136"/>
      <c r="J734" s="136"/>
      <c r="K734" s="136"/>
      <c r="L734" s="137"/>
      <c r="M734" s="136"/>
      <c r="N734" s="136"/>
      <c r="O734" s="136"/>
      <c r="P734" s="7"/>
      <c r="Q734" s="6"/>
      <c r="R734" s="6"/>
      <c r="S734" s="6"/>
      <c r="T734" s="6"/>
      <c r="U734" s="6"/>
      <c r="V734" s="7"/>
      <c r="W734" s="7"/>
      <c r="X734" s="136"/>
      <c r="Y734" s="7"/>
      <c r="Z734" s="7"/>
      <c r="AA734" s="7"/>
      <c r="AB734" s="6"/>
      <c r="AC734" s="6"/>
      <c r="AD734" s="6"/>
      <c r="AE734" s="6"/>
      <c r="AF734" s="6"/>
    </row>
    <row r="735" ht="14.25" customHeight="1">
      <c r="A735" s="6"/>
      <c r="B735" s="6"/>
      <c r="C735" s="6"/>
      <c r="D735" s="6"/>
      <c r="E735" s="136"/>
      <c r="F735" s="136"/>
      <c r="G735" s="136"/>
      <c r="H735" s="136"/>
      <c r="I735" s="136"/>
      <c r="J735" s="136"/>
      <c r="K735" s="136"/>
      <c r="L735" s="137"/>
      <c r="M735" s="136"/>
      <c r="N735" s="136"/>
      <c r="O735" s="136"/>
      <c r="P735" s="7"/>
      <c r="Q735" s="6"/>
      <c r="R735" s="6"/>
      <c r="S735" s="6"/>
      <c r="T735" s="6"/>
      <c r="U735" s="6"/>
      <c r="V735" s="7"/>
      <c r="W735" s="7"/>
      <c r="X735" s="136"/>
      <c r="Y735" s="7"/>
      <c r="Z735" s="7"/>
      <c r="AA735" s="7"/>
      <c r="AB735" s="6"/>
      <c r="AC735" s="6"/>
      <c r="AD735" s="6"/>
      <c r="AE735" s="6"/>
      <c r="AF735" s="6"/>
    </row>
    <row r="736" ht="14.25" customHeight="1">
      <c r="A736" s="6"/>
      <c r="B736" s="6"/>
      <c r="C736" s="6"/>
      <c r="D736" s="6"/>
      <c r="E736" s="136"/>
      <c r="F736" s="136"/>
      <c r="G736" s="136"/>
      <c r="H736" s="136"/>
      <c r="I736" s="136"/>
      <c r="J736" s="136"/>
      <c r="K736" s="136"/>
      <c r="L736" s="137"/>
      <c r="M736" s="136"/>
      <c r="N736" s="136"/>
      <c r="O736" s="136"/>
      <c r="P736" s="7"/>
      <c r="Q736" s="6"/>
      <c r="R736" s="6"/>
      <c r="S736" s="6"/>
      <c r="T736" s="6"/>
      <c r="U736" s="6"/>
      <c r="V736" s="7"/>
      <c r="W736" s="7"/>
      <c r="X736" s="136"/>
      <c r="Y736" s="7"/>
      <c r="Z736" s="7"/>
      <c r="AA736" s="7"/>
      <c r="AB736" s="6"/>
      <c r="AC736" s="6"/>
      <c r="AD736" s="6"/>
      <c r="AE736" s="6"/>
      <c r="AF736" s="6"/>
    </row>
    <row r="737" ht="14.25" customHeight="1">
      <c r="A737" s="6"/>
      <c r="B737" s="6"/>
      <c r="C737" s="6"/>
      <c r="D737" s="6"/>
      <c r="E737" s="136"/>
      <c r="F737" s="136"/>
      <c r="G737" s="136"/>
      <c r="H737" s="136"/>
      <c r="I737" s="136"/>
      <c r="J737" s="136"/>
      <c r="K737" s="136"/>
      <c r="L737" s="137"/>
      <c r="M737" s="136"/>
      <c r="N737" s="136"/>
      <c r="O737" s="136"/>
      <c r="P737" s="7"/>
      <c r="Q737" s="6"/>
      <c r="R737" s="6"/>
      <c r="S737" s="6"/>
      <c r="T737" s="6"/>
      <c r="U737" s="6"/>
      <c r="V737" s="7"/>
      <c r="W737" s="7"/>
      <c r="X737" s="136"/>
      <c r="Y737" s="7"/>
      <c r="Z737" s="7"/>
      <c r="AA737" s="7"/>
      <c r="AB737" s="6"/>
      <c r="AC737" s="6"/>
      <c r="AD737" s="6"/>
      <c r="AE737" s="6"/>
      <c r="AF737" s="6"/>
    </row>
    <row r="738" ht="14.25" customHeight="1">
      <c r="A738" s="6"/>
      <c r="B738" s="6"/>
      <c r="C738" s="6"/>
      <c r="D738" s="6"/>
      <c r="E738" s="136"/>
      <c r="F738" s="136"/>
      <c r="G738" s="136"/>
      <c r="H738" s="136"/>
      <c r="I738" s="136"/>
      <c r="J738" s="136"/>
      <c r="K738" s="136"/>
      <c r="L738" s="137"/>
      <c r="M738" s="136"/>
      <c r="N738" s="136"/>
      <c r="O738" s="136"/>
      <c r="P738" s="7"/>
      <c r="Q738" s="6"/>
      <c r="R738" s="6"/>
      <c r="S738" s="6"/>
      <c r="T738" s="6"/>
      <c r="U738" s="6"/>
      <c r="V738" s="7"/>
      <c r="W738" s="7"/>
      <c r="X738" s="136"/>
      <c r="Y738" s="7"/>
      <c r="Z738" s="7"/>
      <c r="AA738" s="7"/>
      <c r="AB738" s="6"/>
      <c r="AC738" s="6"/>
      <c r="AD738" s="6"/>
      <c r="AE738" s="6"/>
      <c r="AF738" s="6"/>
    </row>
    <row r="739" ht="14.25" customHeight="1">
      <c r="A739" s="6"/>
      <c r="B739" s="6"/>
      <c r="C739" s="6"/>
      <c r="D739" s="6"/>
      <c r="E739" s="136"/>
      <c r="F739" s="136"/>
      <c r="G739" s="136"/>
      <c r="H739" s="136"/>
      <c r="I739" s="136"/>
      <c r="J739" s="136"/>
      <c r="K739" s="136"/>
      <c r="L739" s="137"/>
      <c r="M739" s="136"/>
      <c r="N739" s="136"/>
      <c r="O739" s="136"/>
      <c r="P739" s="7"/>
      <c r="Q739" s="6"/>
      <c r="R739" s="6"/>
      <c r="S739" s="6"/>
      <c r="T739" s="6"/>
      <c r="U739" s="6"/>
      <c r="V739" s="7"/>
      <c r="W739" s="7"/>
      <c r="X739" s="136"/>
      <c r="Y739" s="7"/>
      <c r="Z739" s="7"/>
      <c r="AA739" s="7"/>
      <c r="AB739" s="6"/>
      <c r="AC739" s="6"/>
      <c r="AD739" s="6"/>
      <c r="AE739" s="6"/>
      <c r="AF739" s="6"/>
    </row>
    <row r="740" ht="14.25" customHeight="1">
      <c r="A740" s="6"/>
      <c r="B740" s="6"/>
      <c r="C740" s="6"/>
      <c r="D740" s="6"/>
      <c r="E740" s="136"/>
      <c r="F740" s="136"/>
      <c r="G740" s="136"/>
      <c r="H740" s="136"/>
      <c r="I740" s="136"/>
      <c r="J740" s="136"/>
      <c r="K740" s="136"/>
      <c r="L740" s="137"/>
      <c r="M740" s="136"/>
      <c r="N740" s="136"/>
      <c r="O740" s="136"/>
      <c r="P740" s="7"/>
      <c r="Q740" s="6"/>
      <c r="R740" s="6"/>
      <c r="S740" s="6"/>
      <c r="T740" s="6"/>
      <c r="U740" s="6"/>
      <c r="V740" s="7"/>
      <c r="W740" s="7"/>
      <c r="X740" s="136"/>
      <c r="Y740" s="7"/>
      <c r="Z740" s="7"/>
      <c r="AA740" s="7"/>
      <c r="AB740" s="6"/>
      <c r="AC740" s="6"/>
      <c r="AD740" s="6"/>
      <c r="AE740" s="6"/>
      <c r="AF740" s="6"/>
    </row>
    <row r="741" ht="14.25" customHeight="1">
      <c r="A741" s="6"/>
      <c r="B741" s="6"/>
      <c r="C741" s="6"/>
      <c r="D741" s="6"/>
      <c r="E741" s="136"/>
      <c r="F741" s="136"/>
      <c r="G741" s="136"/>
      <c r="H741" s="136"/>
      <c r="I741" s="136"/>
      <c r="J741" s="136"/>
      <c r="K741" s="136"/>
      <c r="L741" s="137"/>
      <c r="M741" s="136"/>
      <c r="N741" s="136"/>
      <c r="O741" s="136"/>
      <c r="P741" s="7"/>
      <c r="Q741" s="6"/>
      <c r="R741" s="6"/>
      <c r="S741" s="6"/>
      <c r="T741" s="6"/>
      <c r="U741" s="6"/>
      <c r="V741" s="7"/>
      <c r="W741" s="7"/>
      <c r="X741" s="136"/>
      <c r="Y741" s="7"/>
      <c r="Z741" s="7"/>
      <c r="AA741" s="7"/>
      <c r="AB741" s="6"/>
      <c r="AC741" s="6"/>
      <c r="AD741" s="6"/>
      <c r="AE741" s="6"/>
      <c r="AF741" s="6"/>
    </row>
    <row r="742" ht="14.25" customHeight="1">
      <c r="A742" s="6"/>
      <c r="B742" s="6"/>
      <c r="C742" s="6"/>
      <c r="D742" s="6"/>
      <c r="E742" s="136"/>
      <c r="F742" s="136"/>
      <c r="G742" s="136"/>
      <c r="H742" s="136"/>
      <c r="I742" s="136"/>
      <c r="J742" s="136"/>
      <c r="K742" s="136"/>
      <c r="L742" s="137"/>
      <c r="M742" s="136"/>
      <c r="N742" s="136"/>
      <c r="O742" s="136"/>
      <c r="P742" s="7"/>
      <c r="Q742" s="6"/>
      <c r="R742" s="6"/>
      <c r="S742" s="6"/>
      <c r="T742" s="6"/>
      <c r="U742" s="6"/>
      <c r="V742" s="7"/>
      <c r="W742" s="7"/>
      <c r="X742" s="136"/>
      <c r="Y742" s="7"/>
      <c r="Z742" s="7"/>
      <c r="AA742" s="7"/>
      <c r="AB742" s="6"/>
      <c r="AC742" s="6"/>
      <c r="AD742" s="6"/>
      <c r="AE742" s="6"/>
      <c r="AF742" s="6"/>
    </row>
    <row r="743" ht="14.25" customHeight="1">
      <c r="A743" s="6"/>
      <c r="B743" s="6"/>
      <c r="C743" s="6"/>
      <c r="D743" s="6"/>
      <c r="E743" s="136"/>
      <c r="F743" s="136"/>
      <c r="G743" s="136"/>
      <c r="H743" s="136"/>
      <c r="I743" s="136"/>
      <c r="J743" s="136"/>
      <c r="K743" s="136"/>
      <c r="L743" s="137"/>
      <c r="M743" s="136"/>
      <c r="N743" s="136"/>
      <c r="O743" s="136"/>
      <c r="P743" s="7"/>
      <c r="Q743" s="6"/>
      <c r="R743" s="6"/>
      <c r="S743" s="6"/>
      <c r="T743" s="6"/>
      <c r="U743" s="6"/>
      <c r="V743" s="7"/>
      <c r="W743" s="7"/>
      <c r="X743" s="136"/>
      <c r="Y743" s="7"/>
      <c r="Z743" s="7"/>
      <c r="AA743" s="7"/>
      <c r="AB743" s="6"/>
      <c r="AC743" s="6"/>
      <c r="AD743" s="6"/>
      <c r="AE743" s="6"/>
      <c r="AF743" s="6"/>
    </row>
    <row r="744" ht="14.25" customHeight="1">
      <c r="A744" s="6"/>
      <c r="B744" s="6"/>
      <c r="C744" s="6"/>
      <c r="D744" s="6"/>
      <c r="E744" s="136"/>
      <c r="F744" s="136"/>
      <c r="G744" s="136"/>
      <c r="H744" s="136"/>
      <c r="I744" s="136"/>
      <c r="J744" s="136"/>
      <c r="K744" s="136"/>
      <c r="L744" s="137"/>
      <c r="M744" s="136"/>
      <c r="N744" s="136"/>
      <c r="O744" s="136"/>
      <c r="P744" s="7"/>
      <c r="Q744" s="6"/>
      <c r="R744" s="6"/>
      <c r="S744" s="6"/>
      <c r="T744" s="6"/>
      <c r="U744" s="6"/>
      <c r="V744" s="7"/>
      <c r="W744" s="7"/>
      <c r="X744" s="136"/>
      <c r="Y744" s="7"/>
      <c r="Z744" s="7"/>
      <c r="AA744" s="7"/>
      <c r="AB744" s="6"/>
      <c r="AC744" s="6"/>
      <c r="AD744" s="6"/>
      <c r="AE744" s="6"/>
      <c r="AF744" s="6"/>
    </row>
    <row r="745" ht="14.25" customHeight="1">
      <c r="A745" s="6"/>
      <c r="B745" s="6"/>
      <c r="C745" s="6"/>
      <c r="D745" s="6"/>
      <c r="E745" s="136"/>
      <c r="F745" s="136"/>
      <c r="G745" s="136"/>
      <c r="H745" s="136"/>
      <c r="I745" s="136"/>
      <c r="J745" s="136"/>
      <c r="K745" s="136"/>
      <c r="L745" s="137"/>
      <c r="M745" s="136"/>
      <c r="N745" s="136"/>
      <c r="O745" s="136"/>
      <c r="P745" s="7"/>
      <c r="Q745" s="6"/>
      <c r="R745" s="6"/>
      <c r="S745" s="6"/>
      <c r="T745" s="6"/>
      <c r="U745" s="6"/>
      <c r="V745" s="7"/>
      <c r="W745" s="7"/>
      <c r="X745" s="136"/>
      <c r="Y745" s="7"/>
      <c r="Z745" s="7"/>
      <c r="AA745" s="7"/>
      <c r="AB745" s="6"/>
      <c r="AC745" s="6"/>
      <c r="AD745" s="6"/>
      <c r="AE745" s="6"/>
      <c r="AF745" s="6"/>
    </row>
    <row r="746" ht="14.25" customHeight="1">
      <c r="A746" s="6"/>
      <c r="B746" s="6"/>
      <c r="C746" s="6"/>
      <c r="D746" s="6"/>
      <c r="E746" s="136"/>
      <c r="F746" s="136"/>
      <c r="G746" s="136"/>
      <c r="H746" s="136"/>
      <c r="I746" s="136"/>
      <c r="J746" s="136"/>
      <c r="K746" s="136"/>
      <c r="L746" s="137"/>
      <c r="M746" s="136"/>
      <c r="N746" s="136"/>
      <c r="O746" s="136"/>
      <c r="P746" s="7"/>
      <c r="Q746" s="6"/>
      <c r="R746" s="6"/>
      <c r="S746" s="6"/>
      <c r="T746" s="6"/>
      <c r="U746" s="6"/>
      <c r="V746" s="7"/>
      <c r="W746" s="7"/>
      <c r="X746" s="136"/>
      <c r="Y746" s="7"/>
      <c r="Z746" s="7"/>
      <c r="AA746" s="7"/>
      <c r="AB746" s="6"/>
      <c r="AC746" s="6"/>
      <c r="AD746" s="6"/>
      <c r="AE746" s="6"/>
      <c r="AF746" s="6"/>
    </row>
    <row r="747" ht="14.25" customHeight="1">
      <c r="A747" s="6"/>
      <c r="B747" s="6"/>
      <c r="C747" s="6"/>
      <c r="D747" s="6"/>
      <c r="E747" s="136"/>
      <c r="F747" s="136"/>
      <c r="G747" s="136"/>
      <c r="H747" s="136"/>
      <c r="I747" s="136"/>
      <c r="J747" s="136"/>
      <c r="K747" s="136"/>
      <c r="L747" s="137"/>
      <c r="M747" s="136"/>
      <c r="N747" s="136"/>
      <c r="O747" s="136"/>
      <c r="P747" s="7"/>
      <c r="Q747" s="6"/>
      <c r="R747" s="6"/>
      <c r="S747" s="6"/>
      <c r="T747" s="6"/>
      <c r="U747" s="6"/>
      <c r="V747" s="7"/>
      <c r="W747" s="7"/>
      <c r="X747" s="136"/>
      <c r="Y747" s="7"/>
      <c r="Z747" s="7"/>
      <c r="AA747" s="7"/>
      <c r="AB747" s="6"/>
      <c r="AC747" s="6"/>
      <c r="AD747" s="6"/>
      <c r="AE747" s="6"/>
      <c r="AF747" s="6"/>
    </row>
    <row r="748" ht="14.25" customHeight="1">
      <c r="A748" s="6"/>
      <c r="B748" s="6"/>
      <c r="C748" s="6"/>
      <c r="D748" s="6"/>
      <c r="E748" s="136"/>
      <c r="F748" s="136"/>
      <c r="G748" s="136"/>
      <c r="H748" s="136"/>
      <c r="I748" s="136"/>
      <c r="J748" s="136"/>
      <c r="K748" s="136"/>
      <c r="L748" s="137"/>
      <c r="M748" s="136"/>
      <c r="N748" s="136"/>
      <c r="O748" s="136"/>
      <c r="P748" s="7"/>
      <c r="Q748" s="6"/>
      <c r="R748" s="6"/>
      <c r="S748" s="6"/>
      <c r="T748" s="6"/>
      <c r="U748" s="6"/>
      <c r="V748" s="7"/>
      <c r="W748" s="7"/>
      <c r="X748" s="136"/>
      <c r="Y748" s="7"/>
      <c r="Z748" s="7"/>
      <c r="AA748" s="7"/>
      <c r="AB748" s="6"/>
      <c r="AC748" s="6"/>
      <c r="AD748" s="6"/>
      <c r="AE748" s="6"/>
      <c r="AF748" s="6"/>
    </row>
    <row r="749" ht="14.25" customHeight="1">
      <c r="A749" s="6"/>
      <c r="B749" s="6"/>
      <c r="C749" s="6"/>
      <c r="D749" s="6"/>
      <c r="E749" s="136"/>
      <c r="F749" s="136"/>
      <c r="G749" s="136"/>
      <c r="H749" s="136"/>
      <c r="I749" s="136"/>
      <c r="J749" s="136"/>
      <c r="K749" s="136"/>
      <c r="L749" s="137"/>
      <c r="M749" s="136"/>
      <c r="N749" s="136"/>
      <c r="O749" s="136"/>
      <c r="P749" s="7"/>
      <c r="Q749" s="6"/>
      <c r="R749" s="6"/>
      <c r="S749" s="6"/>
      <c r="T749" s="6"/>
      <c r="U749" s="6"/>
      <c r="V749" s="7"/>
      <c r="W749" s="7"/>
      <c r="X749" s="136"/>
      <c r="Y749" s="7"/>
      <c r="Z749" s="7"/>
      <c r="AA749" s="7"/>
      <c r="AB749" s="6"/>
      <c r="AC749" s="6"/>
      <c r="AD749" s="6"/>
      <c r="AE749" s="6"/>
      <c r="AF749" s="6"/>
    </row>
    <row r="750" ht="14.25" customHeight="1">
      <c r="A750" s="6"/>
      <c r="B750" s="6"/>
      <c r="C750" s="6"/>
      <c r="D750" s="6"/>
      <c r="E750" s="136"/>
      <c r="F750" s="136"/>
      <c r="G750" s="136"/>
      <c r="H750" s="136"/>
      <c r="I750" s="136"/>
      <c r="J750" s="136"/>
      <c r="K750" s="136"/>
      <c r="L750" s="137"/>
      <c r="M750" s="136"/>
      <c r="N750" s="136"/>
      <c r="O750" s="136"/>
      <c r="P750" s="7"/>
      <c r="Q750" s="6"/>
      <c r="R750" s="6"/>
      <c r="S750" s="6"/>
      <c r="T750" s="6"/>
      <c r="U750" s="6"/>
      <c r="V750" s="7"/>
      <c r="W750" s="7"/>
      <c r="X750" s="136"/>
      <c r="Y750" s="7"/>
      <c r="Z750" s="7"/>
      <c r="AA750" s="7"/>
      <c r="AB750" s="6"/>
      <c r="AC750" s="6"/>
      <c r="AD750" s="6"/>
      <c r="AE750" s="6"/>
      <c r="AF750" s="6"/>
    </row>
    <row r="751" ht="14.25" customHeight="1">
      <c r="A751" s="6"/>
      <c r="B751" s="6"/>
      <c r="C751" s="6"/>
      <c r="D751" s="6"/>
      <c r="E751" s="136"/>
      <c r="F751" s="136"/>
      <c r="G751" s="136"/>
      <c r="H751" s="136"/>
      <c r="I751" s="136"/>
      <c r="J751" s="136"/>
      <c r="K751" s="136"/>
      <c r="L751" s="137"/>
      <c r="M751" s="136"/>
      <c r="N751" s="136"/>
      <c r="O751" s="136"/>
      <c r="P751" s="7"/>
      <c r="Q751" s="6"/>
      <c r="R751" s="6"/>
      <c r="S751" s="6"/>
      <c r="T751" s="6"/>
      <c r="U751" s="6"/>
      <c r="V751" s="7"/>
      <c r="W751" s="7"/>
      <c r="X751" s="136"/>
      <c r="Y751" s="7"/>
      <c r="Z751" s="7"/>
      <c r="AA751" s="7"/>
      <c r="AB751" s="6"/>
      <c r="AC751" s="6"/>
      <c r="AD751" s="6"/>
      <c r="AE751" s="6"/>
      <c r="AF751" s="6"/>
    </row>
    <row r="752" ht="14.25" customHeight="1">
      <c r="A752" s="6"/>
      <c r="B752" s="6"/>
      <c r="C752" s="6"/>
      <c r="D752" s="6"/>
      <c r="E752" s="136"/>
      <c r="F752" s="136"/>
      <c r="G752" s="136"/>
      <c r="H752" s="136"/>
      <c r="I752" s="136"/>
      <c r="J752" s="136"/>
      <c r="K752" s="136"/>
      <c r="L752" s="137"/>
      <c r="M752" s="136"/>
      <c r="N752" s="136"/>
      <c r="O752" s="136"/>
      <c r="P752" s="7"/>
      <c r="Q752" s="6"/>
      <c r="R752" s="6"/>
      <c r="S752" s="6"/>
      <c r="T752" s="6"/>
      <c r="U752" s="6"/>
      <c r="V752" s="7"/>
      <c r="W752" s="7"/>
      <c r="X752" s="136"/>
      <c r="Y752" s="7"/>
      <c r="Z752" s="7"/>
      <c r="AA752" s="7"/>
      <c r="AB752" s="6"/>
      <c r="AC752" s="6"/>
      <c r="AD752" s="6"/>
      <c r="AE752" s="6"/>
      <c r="AF752" s="6"/>
    </row>
    <row r="753" ht="14.25" customHeight="1">
      <c r="A753" s="6"/>
      <c r="B753" s="6"/>
      <c r="C753" s="6"/>
      <c r="D753" s="6"/>
      <c r="E753" s="136"/>
      <c r="F753" s="136"/>
      <c r="G753" s="136"/>
      <c r="H753" s="136"/>
      <c r="I753" s="136"/>
      <c r="J753" s="136"/>
      <c r="K753" s="136"/>
      <c r="L753" s="137"/>
      <c r="M753" s="136"/>
      <c r="N753" s="136"/>
      <c r="O753" s="136"/>
      <c r="P753" s="7"/>
      <c r="Q753" s="6"/>
      <c r="R753" s="6"/>
      <c r="S753" s="6"/>
      <c r="T753" s="6"/>
      <c r="U753" s="6"/>
      <c r="V753" s="7"/>
      <c r="W753" s="7"/>
      <c r="X753" s="136"/>
      <c r="Y753" s="7"/>
      <c r="Z753" s="7"/>
      <c r="AA753" s="7"/>
      <c r="AB753" s="6"/>
      <c r="AC753" s="6"/>
      <c r="AD753" s="6"/>
      <c r="AE753" s="6"/>
      <c r="AF753" s="6"/>
    </row>
    <row r="754" ht="14.25" customHeight="1">
      <c r="A754" s="6"/>
      <c r="B754" s="6"/>
      <c r="C754" s="6"/>
      <c r="D754" s="6"/>
      <c r="E754" s="136"/>
      <c r="F754" s="136"/>
      <c r="G754" s="136"/>
      <c r="H754" s="136"/>
      <c r="I754" s="136"/>
      <c r="J754" s="136"/>
      <c r="K754" s="136"/>
      <c r="L754" s="137"/>
      <c r="M754" s="136"/>
      <c r="N754" s="136"/>
      <c r="O754" s="136"/>
      <c r="P754" s="7"/>
      <c r="Q754" s="6"/>
      <c r="R754" s="6"/>
      <c r="S754" s="6"/>
      <c r="T754" s="6"/>
      <c r="U754" s="6"/>
      <c r="V754" s="7"/>
      <c r="W754" s="7"/>
      <c r="X754" s="136"/>
      <c r="Y754" s="7"/>
      <c r="Z754" s="7"/>
      <c r="AA754" s="7"/>
      <c r="AB754" s="6"/>
      <c r="AC754" s="6"/>
      <c r="AD754" s="6"/>
      <c r="AE754" s="6"/>
      <c r="AF754" s="6"/>
    </row>
    <row r="755" ht="14.25" customHeight="1">
      <c r="A755" s="6"/>
      <c r="B755" s="6"/>
      <c r="C755" s="6"/>
      <c r="D755" s="6"/>
      <c r="E755" s="136"/>
      <c r="F755" s="136"/>
      <c r="G755" s="136"/>
      <c r="H755" s="136"/>
      <c r="I755" s="136"/>
      <c r="J755" s="136"/>
      <c r="K755" s="136"/>
      <c r="L755" s="137"/>
      <c r="M755" s="136"/>
      <c r="N755" s="136"/>
      <c r="O755" s="136"/>
      <c r="P755" s="7"/>
      <c r="Q755" s="6"/>
      <c r="R755" s="6"/>
      <c r="S755" s="6"/>
      <c r="T755" s="6"/>
      <c r="U755" s="6"/>
      <c r="V755" s="7"/>
      <c r="W755" s="7"/>
      <c r="X755" s="136"/>
      <c r="Y755" s="7"/>
      <c r="Z755" s="7"/>
      <c r="AA755" s="7"/>
      <c r="AB755" s="6"/>
      <c r="AC755" s="6"/>
      <c r="AD755" s="6"/>
      <c r="AE755" s="6"/>
      <c r="AF755" s="6"/>
    </row>
    <row r="756" ht="14.25" customHeight="1">
      <c r="A756" s="6"/>
      <c r="B756" s="6"/>
      <c r="C756" s="6"/>
      <c r="D756" s="6"/>
      <c r="E756" s="136"/>
      <c r="F756" s="136"/>
      <c r="G756" s="136"/>
      <c r="H756" s="136"/>
      <c r="I756" s="136"/>
      <c r="J756" s="136"/>
      <c r="K756" s="136"/>
      <c r="L756" s="137"/>
      <c r="M756" s="136"/>
      <c r="N756" s="136"/>
      <c r="O756" s="136"/>
      <c r="P756" s="7"/>
      <c r="Q756" s="6"/>
      <c r="R756" s="6"/>
      <c r="S756" s="6"/>
      <c r="T756" s="6"/>
      <c r="U756" s="6"/>
      <c r="V756" s="7"/>
      <c r="W756" s="7"/>
      <c r="X756" s="136"/>
      <c r="Y756" s="7"/>
      <c r="Z756" s="7"/>
      <c r="AA756" s="7"/>
      <c r="AB756" s="6"/>
      <c r="AC756" s="6"/>
      <c r="AD756" s="6"/>
      <c r="AE756" s="6"/>
      <c r="AF756" s="6"/>
    </row>
    <row r="757" ht="14.25" customHeight="1">
      <c r="A757" s="6"/>
      <c r="B757" s="6"/>
      <c r="C757" s="6"/>
      <c r="D757" s="6"/>
      <c r="E757" s="136"/>
      <c r="F757" s="136"/>
      <c r="G757" s="136"/>
      <c r="H757" s="136"/>
      <c r="I757" s="136"/>
      <c r="J757" s="136"/>
      <c r="K757" s="136"/>
      <c r="L757" s="137"/>
      <c r="M757" s="136"/>
      <c r="N757" s="136"/>
      <c r="O757" s="136"/>
      <c r="P757" s="7"/>
      <c r="Q757" s="6"/>
      <c r="R757" s="6"/>
      <c r="S757" s="6"/>
      <c r="T757" s="6"/>
      <c r="U757" s="6"/>
      <c r="V757" s="7"/>
      <c r="W757" s="7"/>
      <c r="X757" s="136"/>
      <c r="Y757" s="7"/>
      <c r="Z757" s="7"/>
      <c r="AA757" s="7"/>
      <c r="AB757" s="6"/>
      <c r="AC757" s="6"/>
      <c r="AD757" s="6"/>
      <c r="AE757" s="6"/>
      <c r="AF757" s="6"/>
    </row>
    <row r="758" ht="14.25" customHeight="1">
      <c r="A758" s="6"/>
      <c r="B758" s="6"/>
      <c r="C758" s="6"/>
      <c r="D758" s="6"/>
      <c r="E758" s="136"/>
      <c r="F758" s="136"/>
      <c r="G758" s="136"/>
      <c r="H758" s="136"/>
      <c r="I758" s="136"/>
      <c r="J758" s="136"/>
      <c r="K758" s="136"/>
      <c r="L758" s="137"/>
      <c r="M758" s="136"/>
      <c r="N758" s="136"/>
      <c r="O758" s="136"/>
      <c r="P758" s="7"/>
      <c r="Q758" s="6"/>
      <c r="R758" s="6"/>
      <c r="S758" s="6"/>
      <c r="T758" s="6"/>
      <c r="U758" s="6"/>
      <c r="V758" s="7"/>
      <c r="W758" s="7"/>
      <c r="X758" s="136"/>
      <c r="Y758" s="7"/>
      <c r="Z758" s="7"/>
      <c r="AA758" s="7"/>
      <c r="AB758" s="6"/>
      <c r="AC758" s="6"/>
      <c r="AD758" s="6"/>
      <c r="AE758" s="6"/>
      <c r="AF758" s="6"/>
    </row>
    <row r="759" ht="14.25" customHeight="1">
      <c r="A759" s="6"/>
      <c r="B759" s="6"/>
      <c r="C759" s="6"/>
      <c r="D759" s="6"/>
      <c r="E759" s="136"/>
      <c r="F759" s="136"/>
      <c r="G759" s="136"/>
      <c r="H759" s="136"/>
      <c r="I759" s="136"/>
      <c r="J759" s="136"/>
      <c r="K759" s="136"/>
      <c r="L759" s="137"/>
      <c r="M759" s="136"/>
      <c r="N759" s="136"/>
      <c r="O759" s="136"/>
      <c r="P759" s="7"/>
      <c r="Q759" s="6"/>
      <c r="R759" s="6"/>
      <c r="S759" s="6"/>
      <c r="T759" s="6"/>
      <c r="U759" s="6"/>
      <c r="V759" s="7"/>
      <c r="W759" s="7"/>
      <c r="X759" s="136"/>
      <c r="Y759" s="7"/>
      <c r="Z759" s="7"/>
      <c r="AA759" s="7"/>
      <c r="AB759" s="6"/>
      <c r="AC759" s="6"/>
      <c r="AD759" s="6"/>
      <c r="AE759" s="6"/>
      <c r="AF759" s="6"/>
    </row>
    <row r="760" ht="14.25" customHeight="1">
      <c r="A760" s="6"/>
      <c r="B760" s="6"/>
      <c r="C760" s="6"/>
      <c r="D760" s="6"/>
      <c r="E760" s="136"/>
      <c r="F760" s="136"/>
      <c r="G760" s="136"/>
      <c r="H760" s="136"/>
      <c r="I760" s="136"/>
      <c r="J760" s="136"/>
      <c r="K760" s="136"/>
      <c r="L760" s="137"/>
      <c r="M760" s="136"/>
      <c r="N760" s="136"/>
      <c r="O760" s="136"/>
      <c r="P760" s="7"/>
      <c r="Q760" s="6"/>
      <c r="R760" s="6"/>
      <c r="S760" s="6"/>
      <c r="T760" s="6"/>
      <c r="U760" s="6"/>
      <c r="V760" s="7"/>
      <c r="W760" s="7"/>
      <c r="X760" s="136"/>
      <c r="Y760" s="7"/>
      <c r="Z760" s="7"/>
      <c r="AA760" s="7"/>
      <c r="AB760" s="6"/>
      <c r="AC760" s="6"/>
      <c r="AD760" s="6"/>
      <c r="AE760" s="6"/>
      <c r="AF760" s="6"/>
    </row>
    <row r="761" ht="14.25" customHeight="1">
      <c r="A761" s="6"/>
      <c r="B761" s="6"/>
      <c r="C761" s="6"/>
      <c r="D761" s="6"/>
      <c r="E761" s="136"/>
      <c r="F761" s="136"/>
      <c r="G761" s="136"/>
      <c r="H761" s="136"/>
      <c r="I761" s="136"/>
      <c r="J761" s="136"/>
      <c r="K761" s="136"/>
      <c r="L761" s="137"/>
      <c r="M761" s="136"/>
      <c r="N761" s="136"/>
      <c r="O761" s="136"/>
      <c r="P761" s="7"/>
      <c r="Q761" s="6"/>
      <c r="R761" s="6"/>
      <c r="S761" s="6"/>
      <c r="T761" s="6"/>
      <c r="U761" s="6"/>
      <c r="V761" s="7"/>
      <c r="W761" s="7"/>
      <c r="X761" s="136"/>
      <c r="Y761" s="7"/>
      <c r="Z761" s="7"/>
      <c r="AA761" s="7"/>
      <c r="AB761" s="6"/>
      <c r="AC761" s="6"/>
      <c r="AD761" s="6"/>
      <c r="AE761" s="6"/>
      <c r="AF761" s="6"/>
    </row>
    <row r="762" ht="14.25" customHeight="1">
      <c r="A762" s="6"/>
      <c r="B762" s="6"/>
      <c r="C762" s="6"/>
      <c r="D762" s="6"/>
      <c r="E762" s="136"/>
      <c r="F762" s="136"/>
      <c r="G762" s="136"/>
      <c r="H762" s="136"/>
      <c r="I762" s="136"/>
      <c r="J762" s="136"/>
      <c r="K762" s="136"/>
      <c r="L762" s="137"/>
      <c r="M762" s="136"/>
      <c r="N762" s="136"/>
      <c r="O762" s="136"/>
      <c r="P762" s="7"/>
      <c r="Q762" s="6"/>
      <c r="R762" s="6"/>
      <c r="S762" s="6"/>
      <c r="T762" s="6"/>
      <c r="U762" s="6"/>
      <c r="V762" s="7"/>
      <c r="W762" s="7"/>
      <c r="X762" s="136"/>
      <c r="Y762" s="7"/>
      <c r="Z762" s="7"/>
      <c r="AA762" s="7"/>
      <c r="AB762" s="6"/>
      <c r="AC762" s="6"/>
      <c r="AD762" s="6"/>
      <c r="AE762" s="6"/>
      <c r="AF762" s="6"/>
    </row>
    <row r="763" ht="14.25" customHeight="1">
      <c r="A763" s="6"/>
      <c r="B763" s="6"/>
      <c r="C763" s="6"/>
      <c r="D763" s="6"/>
      <c r="E763" s="136"/>
      <c r="F763" s="136"/>
      <c r="G763" s="136"/>
      <c r="H763" s="136"/>
      <c r="I763" s="136"/>
      <c r="J763" s="136"/>
      <c r="K763" s="136"/>
      <c r="L763" s="137"/>
      <c r="M763" s="136"/>
      <c r="N763" s="136"/>
      <c r="O763" s="136"/>
      <c r="P763" s="7"/>
      <c r="Q763" s="6"/>
      <c r="R763" s="6"/>
      <c r="S763" s="6"/>
      <c r="T763" s="6"/>
      <c r="U763" s="6"/>
      <c r="V763" s="7"/>
      <c r="W763" s="7"/>
      <c r="X763" s="136"/>
      <c r="Y763" s="7"/>
      <c r="Z763" s="7"/>
      <c r="AA763" s="7"/>
      <c r="AB763" s="6"/>
      <c r="AC763" s="6"/>
      <c r="AD763" s="6"/>
      <c r="AE763" s="6"/>
      <c r="AF763" s="6"/>
    </row>
    <row r="764" ht="14.25" customHeight="1">
      <c r="A764" s="6"/>
      <c r="B764" s="6"/>
      <c r="C764" s="6"/>
      <c r="D764" s="6"/>
      <c r="E764" s="136"/>
      <c r="F764" s="136"/>
      <c r="G764" s="136"/>
      <c r="H764" s="136"/>
      <c r="I764" s="136"/>
      <c r="J764" s="136"/>
      <c r="K764" s="136"/>
      <c r="L764" s="137"/>
      <c r="M764" s="136"/>
      <c r="N764" s="136"/>
      <c r="O764" s="136"/>
      <c r="P764" s="7"/>
      <c r="Q764" s="6"/>
      <c r="R764" s="6"/>
      <c r="S764" s="6"/>
      <c r="T764" s="6"/>
      <c r="U764" s="6"/>
      <c r="V764" s="7"/>
      <c r="W764" s="7"/>
      <c r="X764" s="136"/>
      <c r="Y764" s="7"/>
      <c r="Z764" s="7"/>
      <c r="AA764" s="7"/>
      <c r="AB764" s="6"/>
      <c r="AC764" s="6"/>
      <c r="AD764" s="6"/>
      <c r="AE764" s="6"/>
      <c r="AF764" s="6"/>
    </row>
    <row r="765" ht="14.25" customHeight="1">
      <c r="A765" s="6"/>
      <c r="B765" s="6"/>
      <c r="C765" s="6"/>
      <c r="D765" s="6"/>
      <c r="E765" s="136"/>
      <c r="F765" s="136"/>
      <c r="G765" s="136"/>
      <c r="H765" s="136"/>
      <c r="I765" s="136"/>
      <c r="J765" s="136"/>
      <c r="K765" s="136"/>
      <c r="L765" s="137"/>
      <c r="M765" s="136"/>
      <c r="N765" s="136"/>
      <c r="O765" s="136"/>
      <c r="P765" s="7"/>
      <c r="Q765" s="6"/>
      <c r="R765" s="6"/>
      <c r="S765" s="6"/>
      <c r="T765" s="6"/>
      <c r="U765" s="6"/>
      <c r="V765" s="7"/>
      <c r="W765" s="7"/>
      <c r="X765" s="136"/>
      <c r="Y765" s="7"/>
      <c r="Z765" s="7"/>
      <c r="AA765" s="7"/>
      <c r="AB765" s="6"/>
      <c r="AC765" s="6"/>
      <c r="AD765" s="6"/>
      <c r="AE765" s="6"/>
      <c r="AF765" s="6"/>
    </row>
    <row r="766" ht="14.25" customHeight="1">
      <c r="A766" s="6"/>
      <c r="B766" s="6"/>
      <c r="C766" s="6"/>
      <c r="D766" s="6"/>
      <c r="E766" s="136"/>
      <c r="F766" s="136"/>
      <c r="G766" s="136"/>
      <c r="H766" s="136"/>
      <c r="I766" s="136"/>
      <c r="J766" s="136"/>
      <c r="K766" s="136"/>
      <c r="L766" s="137"/>
      <c r="M766" s="136"/>
      <c r="N766" s="136"/>
      <c r="O766" s="136"/>
      <c r="P766" s="7"/>
      <c r="Q766" s="6"/>
      <c r="R766" s="6"/>
      <c r="S766" s="6"/>
      <c r="T766" s="6"/>
      <c r="U766" s="6"/>
      <c r="V766" s="7"/>
      <c r="W766" s="7"/>
      <c r="X766" s="136"/>
      <c r="Y766" s="7"/>
      <c r="Z766" s="7"/>
      <c r="AA766" s="7"/>
      <c r="AB766" s="6"/>
      <c r="AC766" s="6"/>
      <c r="AD766" s="6"/>
      <c r="AE766" s="6"/>
      <c r="AF766" s="6"/>
    </row>
    <row r="767" ht="14.25" customHeight="1">
      <c r="A767" s="6"/>
      <c r="B767" s="6"/>
      <c r="C767" s="6"/>
      <c r="D767" s="6"/>
      <c r="E767" s="136"/>
      <c r="F767" s="136"/>
      <c r="G767" s="136"/>
      <c r="H767" s="136"/>
      <c r="I767" s="136"/>
      <c r="J767" s="136"/>
      <c r="K767" s="136"/>
      <c r="L767" s="137"/>
      <c r="M767" s="136"/>
      <c r="N767" s="136"/>
      <c r="O767" s="136"/>
      <c r="P767" s="7"/>
      <c r="Q767" s="6"/>
      <c r="R767" s="6"/>
      <c r="S767" s="6"/>
      <c r="T767" s="6"/>
      <c r="U767" s="6"/>
      <c r="V767" s="7"/>
      <c r="W767" s="7"/>
      <c r="X767" s="136"/>
      <c r="Y767" s="7"/>
      <c r="Z767" s="7"/>
      <c r="AA767" s="7"/>
      <c r="AB767" s="6"/>
      <c r="AC767" s="6"/>
      <c r="AD767" s="6"/>
      <c r="AE767" s="6"/>
      <c r="AF767" s="6"/>
    </row>
    <row r="768" ht="14.25" customHeight="1">
      <c r="A768" s="6"/>
      <c r="B768" s="6"/>
      <c r="C768" s="6"/>
      <c r="D768" s="6"/>
      <c r="E768" s="136"/>
      <c r="F768" s="136"/>
      <c r="G768" s="136"/>
      <c r="H768" s="136"/>
      <c r="I768" s="136"/>
      <c r="J768" s="136"/>
      <c r="K768" s="136"/>
      <c r="L768" s="137"/>
      <c r="M768" s="136"/>
      <c r="N768" s="136"/>
      <c r="O768" s="136"/>
      <c r="P768" s="7"/>
      <c r="Q768" s="6"/>
      <c r="R768" s="6"/>
      <c r="S768" s="6"/>
      <c r="T768" s="6"/>
      <c r="U768" s="6"/>
      <c r="V768" s="7"/>
      <c r="W768" s="7"/>
      <c r="X768" s="136"/>
      <c r="Y768" s="7"/>
      <c r="Z768" s="7"/>
      <c r="AA768" s="7"/>
      <c r="AB768" s="6"/>
      <c r="AC768" s="6"/>
      <c r="AD768" s="6"/>
      <c r="AE768" s="6"/>
      <c r="AF768" s="6"/>
    </row>
    <row r="769" ht="14.25" customHeight="1">
      <c r="A769" s="6"/>
      <c r="B769" s="6"/>
      <c r="C769" s="6"/>
      <c r="D769" s="6"/>
      <c r="E769" s="136"/>
      <c r="F769" s="136"/>
      <c r="G769" s="136"/>
      <c r="H769" s="136"/>
      <c r="I769" s="136"/>
      <c r="J769" s="136"/>
      <c r="K769" s="136"/>
      <c r="L769" s="137"/>
      <c r="M769" s="136"/>
      <c r="N769" s="136"/>
      <c r="O769" s="136"/>
      <c r="P769" s="7"/>
      <c r="Q769" s="6"/>
      <c r="R769" s="6"/>
      <c r="S769" s="6"/>
      <c r="T769" s="6"/>
      <c r="U769" s="6"/>
      <c r="V769" s="7"/>
      <c r="W769" s="7"/>
      <c r="X769" s="136"/>
      <c r="Y769" s="7"/>
      <c r="Z769" s="7"/>
      <c r="AA769" s="7"/>
      <c r="AB769" s="6"/>
      <c r="AC769" s="6"/>
      <c r="AD769" s="6"/>
      <c r="AE769" s="6"/>
      <c r="AF769" s="6"/>
    </row>
    <row r="770" ht="14.25" customHeight="1">
      <c r="A770" s="6"/>
      <c r="B770" s="6"/>
      <c r="C770" s="6"/>
      <c r="D770" s="6"/>
      <c r="E770" s="136"/>
      <c r="F770" s="136"/>
      <c r="G770" s="136"/>
      <c r="H770" s="136"/>
      <c r="I770" s="136"/>
      <c r="J770" s="136"/>
      <c r="K770" s="136"/>
      <c r="L770" s="137"/>
      <c r="M770" s="136"/>
      <c r="N770" s="136"/>
      <c r="O770" s="136"/>
      <c r="P770" s="7"/>
      <c r="Q770" s="6"/>
      <c r="R770" s="6"/>
      <c r="S770" s="6"/>
      <c r="T770" s="6"/>
      <c r="U770" s="6"/>
      <c r="V770" s="7"/>
      <c r="W770" s="7"/>
      <c r="X770" s="136"/>
      <c r="Y770" s="7"/>
      <c r="Z770" s="7"/>
      <c r="AA770" s="7"/>
      <c r="AB770" s="6"/>
      <c r="AC770" s="6"/>
      <c r="AD770" s="6"/>
      <c r="AE770" s="6"/>
      <c r="AF770" s="6"/>
    </row>
    <row r="771" ht="14.25" customHeight="1">
      <c r="A771" s="6"/>
      <c r="B771" s="6"/>
      <c r="C771" s="6"/>
      <c r="D771" s="6"/>
      <c r="E771" s="136"/>
      <c r="F771" s="136"/>
      <c r="G771" s="136"/>
      <c r="H771" s="136"/>
      <c r="I771" s="136"/>
      <c r="J771" s="136"/>
      <c r="K771" s="136"/>
      <c r="L771" s="137"/>
      <c r="M771" s="136"/>
      <c r="N771" s="136"/>
      <c r="O771" s="136"/>
      <c r="P771" s="7"/>
      <c r="Q771" s="6"/>
      <c r="R771" s="6"/>
      <c r="S771" s="6"/>
      <c r="T771" s="6"/>
      <c r="U771" s="6"/>
      <c r="V771" s="7"/>
      <c r="W771" s="7"/>
      <c r="X771" s="136"/>
      <c r="Y771" s="7"/>
      <c r="Z771" s="7"/>
      <c r="AA771" s="7"/>
      <c r="AB771" s="6"/>
      <c r="AC771" s="6"/>
      <c r="AD771" s="6"/>
      <c r="AE771" s="6"/>
      <c r="AF771" s="6"/>
    </row>
    <row r="772" ht="14.25" customHeight="1">
      <c r="A772" s="6"/>
      <c r="B772" s="6"/>
      <c r="C772" s="6"/>
      <c r="D772" s="6"/>
      <c r="E772" s="136"/>
      <c r="F772" s="136"/>
      <c r="G772" s="136"/>
      <c r="H772" s="136"/>
      <c r="I772" s="136"/>
      <c r="J772" s="136"/>
      <c r="K772" s="136"/>
      <c r="L772" s="137"/>
      <c r="M772" s="136"/>
      <c r="N772" s="136"/>
      <c r="O772" s="136"/>
      <c r="P772" s="7"/>
      <c r="Q772" s="6"/>
      <c r="R772" s="6"/>
      <c r="S772" s="6"/>
      <c r="T772" s="6"/>
      <c r="U772" s="6"/>
      <c r="V772" s="7"/>
      <c r="W772" s="7"/>
      <c r="X772" s="136"/>
      <c r="Y772" s="7"/>
      <c r="Z772" s="7"/>
      <c r="AA772" s="7"/>
      <c r="AB772" s="6"/>
      <c r="AC772" s="6"/>
      <c r="AD772" s="6"/>
      <c r="AE772" s="6"/>
      <c r="AF772" s="6"/>
    </row>
    <row r="773" ht="14.25" customHeight="1">
      <c r="A773" s="6"/>
      <c r="B773" s="6"/>
      <c r="C773" s="6"/>
      <c r="D773" s="6"/>
      <c r="E773" s="136"/>
      <c r="F773" s="136"/>
      <c r="G773" s="136"/>
      <c r="H773" s="136"/>
      <c r="I773" s="136"/>
      <c r="J773" s="136"/>
      <c r="K773" s="136"/>
      <c r="L773" s="137"/>
      <c r="M773" s="136"/>
      <c r="N773" s="136"/>
      <c r="O773" s="136"/>
      <c r="P773" s="7"/>
      <c r="Q773" s="6"/>
      <c r="R773" s="6"/>
      <c r="S773" s="6"/>
      <c r="T773" s="6"/>
      <c r="U773" s="6"/>
      <c r="V773" s="7"/>
      <c r="W773" s="7"/>
      <c r="X773" s="136"/>
      <c r="Y773" s="7"/>
      <c r="Z773" s="7"/>
      <c r="AA773" s="7"/>
      <c r="AB773" s="6"/>
      <c r="AC773" s="6"/>
      <c r="AD773" s="6"/>
      <c r="AE773" s="6"/>
      <c r="AF773" s="6"/>
    </row>
    <row r="774" ht="14.25" customHeight="1">
      <c r="A774" s="6"/>
      <c r="B774" s="6"/>
      <c r="C774" s="6"/>
      <c r="D774" s="6"/>
      <c r="E774" s="136"/>
      <c r="F774" s="136"/>
      <c r="G774" s="136"/>
      <c r="H774" s="136"/>
      <c r="I774" s="136"/>
      <c r="J774" s="136"/>
      <c r="K774" s="136"/>
      <c r="L774" s="137"/>
      <c r="M774" s="136"/>
      <c r="N774" s="136"/>
      <c r="O774" s="136"/>
      <c r="P774" s="7"/>
      <c r="Q774" s="6"/>
      <c r="R774" s="6"/>
      <c r="S774" s="6"/>
      <c r="T774" s="6"/>
      <c r="U774" s="6"/>
      <c r="V774" s="7"/>
      <c r="W774" s="7"/>
      <c r="X774" s="136"/>
      <c r="Y774" s="7"/>
      <c r="Z774" s="7"/>
      <c r="AA774" s="7"/>
      <c r="AB774" s="6"/>
      <c r="AC774" s="6"/>
      <c r="AD774" s="6"/>
      <c r="AE774" s="6"/>
      <c r="AF774" s="6"/>
    </row>
    <row r="775" ht="14.25" customHeight="1">
      <c r="A775" s="6"/>
      <c r="B775" s="6"/>
      <c r="C775" s="6"/>
      <c r="D775" s="6"/>
      <c r="E775" s="136"/>
      <c r="F775" s="136"/>
      <c r="G775" s="136"/>
      <c r="H775" s="136"/>
      <c r="I775" s="136"/>
      <c r="J775" s="136"/>
      <c r="K775" s="136"/>
      <c r="L775" s="137"/>
      <c r="M775" s="136"/>
      <c r="N775" s="136"/>
      <c r="O775" s="136"/>
      <c r="P775" s="7"/>
      <c r="Q775" s="6"/>
      <c r="R775" s="6"/>
      <c r="S775" s="6"/>
      <c r="T775" s="6"/>
      <c r="U775" s="6"/>
      <c r="V775" s="7"/>
      <c r="W775" s="7"/>
      <c r="X775" s="136"/>
      <c r="Y775" s="7"/>
      <c r="Z775" s="7"/>
      <c r="AA775" s="7"/>
      <c r="AB775" s="6"/>
      <c r="AC775" s="6"/>
      <c r="AD775" s="6"/>
      <c r="AE775" s="6"/>
      <c r="AF775" s="6"/>
    </row>
    <row r="776" ht="14.25" customHeight="1">
      <c r="A776" s="6"/>
      <c r="B776" s="6"/>
      <c r="C776" s="6"/>
      <c r="D776" s="6"/>
      <c r="E776" s="136"/>
      <c r="F776" s="136"/>
      <c r="G776" s="136"/>
      <c r="H776" s="136"/>
      <c r="I776" s="136"/>
      <c r="J776" s="136"/>
      <c r="K776" s="136"/>
      <c r="L776" s="137"/>
      <c r="M776" s="136"/>
      <c r="N776" s="136"/>
      <c r="O776" s="136"/>
      <c r="P776" s="7"/>
      <c r="Q776" s="6"/>
      <c r="R776" s="6"/>
      <c r="S776" s="6"/>
      <c r="T776" s="6"/>
      <c r="U776" s="6"/>
      <c r="V776" s="7"/>
      <c r="W776" s="7"/>
      <c r="X776" s="136"/>
      <c r="Y776" s="7"/>
      <c r="Z776" s="7"/>
      <c r="AA776" s="7"/>
      <c r="AB776" s="6"/>
      <c r="AC776" s="6"/>
      <c r="AD776" s="6"/>
      <c r="AE776" s="6"/>
      <c r="AF776" s="6"/>
    </row>
    <row r="777" ht="14.25" customHeight="1">
      <c r="A777" s="6"/>
      <c r="B777" s="6"/>
      <c r="C777" s="6"/>
      <c r="D777" s="6"/>
      <c r="E777" s="136"/>
      <c r="F777" s="136"/>
      <c r="G777" s="136"/>
      <c r="H777" s="136"/>
      <c r="I777" s="136"/>
      <c r="J777" s="136"/>
      <c r="K777" s="136"/>
      <c r="L777" s="137"/>
      <c r="M777" s="136"/>
      <c r="N777" s="136"/>
      <c r="O777" s="136"/>
      <c r="P777" s="7"/>
      <c r="Q777" s="6"/>
      <c r="R777" s="6"/>
      <c r="S777" s="6"/>
      <c r="T777" s="6"/>
      <c r="U777" s="6"/>
      <c r="V777" s="7"/>
      <c r="W777" s="7"/>
      <c r="X777" s="136"/>
      <c r="Y777" s="7"/>
      <c r="Z777" s="7"/>
      <c r="AA777" s="7"/>
      <c r="AB777" s="6"/>
      <c r="AC777" s="6"/>
      <c r="AD777" s="6"/>
      <c r="AE777" s="6"/>
      <c r="AF777" s="6"/>
    </row>
    <row r="778" ht="14.25" customHeight="1">
      <c r="A778" s="6"/>
      <c r="B778" s="6"/>
      <c r="C778" s="6"/>
      <c r="D778" s="6"/>
      <c r="E778" s="136"/>
      <c r="F778" s="136"/>
      <c r="G778" s="136"/>
      <c r="H778" s="136"/>
      <c r="I778" s="136"/>
      <c r="J778" s="136"/>
      <c r="K778" s="136"/>
      <c r="L778" s="137"/>
      <c r="M778" s="136"/>
      <c r="N778" s="136"/>
      <c r="O778" s="136"/>
      <c r="P778" s="7"/>
      <c r="Q778" s="6"/>
      <c r="R778" s="6"/>
      <c r="S778" s="6"/>
      <c r="T778" s="6"/>
      <c r="U778" s="6"/>
      <c r="V778" s="7"/>
      <c r="W778" s="7"/>
      <c r="X778" s="136"/>
      <c r="Y778" s="7"/>
      <c r="Z778" s="7"/>
      <c r="AA778" s="7"/>
      <c r="AB778" s="6"/>
      <c r="AC778" s="6"/>
      <c r="AD778" s="6"/>
      <c r="AE778" s="6"/>
      <c r="AF778" s="6"/>
    </row>
    <row r="779" ht="14.25" customHeight="1">
      <c r="A779" s="6"/>
      <c r="B779" s="6"/>
      <c r="C779" s="6"/>
      <c r="D779" s="6"/>
      <c r="E779" s="136"/>
      <c r="F779" s="136"/>
      <c r="G779" s="136"/>
      <c r="H779" s="136"/>
      <c r="I779" s="136"/>
      <c r="J779" s="136"/>
      <c r="K779" s="136"/>
      <c r="L779" s="137"/>
      <c r="M779" s="136"/>
      <c r="N779" s="136"/>
      <c r="O779" s="136"/>
      <c r="P779" s="7"/>
      <c r="Q779" s="6"/>
      <c r="R779" s="6"/>
      <c r="S779" s="6"/>
      <c r="T779" s="6"/>
      <c r="U779" s="6"/>
      <c r="V779" s="7"/>
      <c r="W779" s="7"/>
      <c r="X779" s="136"/>
      <c r="Y779" s="7"/>
      <c r="Z779" s="7"/>
      <c r="AA779" s="7"/>
      <c r="AB779" s="6"/>
      <c r="AC779" s="6"/>
      <c r="AD779" s="6"/>
      <c r="AE779" s="6"/>
      <c r="AF779" s="6"/>
    </row>
    <row r="780" ht="14.25" customHeight="1">
      <c r="A780" s="6"/>
      <c r="B780" s="6"/>
      <c r="C780" s="6"/>
      <c r="D780" s="6"/>
      <c r="E780" s="136"/>
      <c r="F780" s="136"/>
      <c r="G780" s="136"/>
      <c r="H780" s="136"/>
      <c r="I780" s="136"/>
      <c r="J780" s="136"/>
      <c r="K780" s="136"/>
      <c r="L780" s="137"/>
      <c r="M780" s="136"/>
      <c r="N780" s="136"/>
      <c r="O780" s="136"/>
      <c r="P780" s="7"/>
      <c r="Q780" s="6"/>
      <c r="R780" s="6"/>
      <c r="S780" s="6"/>
      <c r="T780" s="6"/>
      <c r="U780" s="6"/>
      <c r="V780" s="7"/>
      <c r="W780" s="7"/>
      <c r="X780" s="136"/>
      <c r="Y780" s="7"/>
      <c r="Z780" s="7"/>
      <c r="AA780" s="7"/>
      <c r="AB780" s="6"/>
      <c r="AC780" s="6"/>
      <c r="AD780" s="6"/>
      <c r="AE780" s="6"/>
      <c r="AF780" s="6"/>
    </row>
    <row r="781" ht="14.25" customHeight="1">
      <c r="A781" s="6"/>
      <c r="B781" s="6"/>
      <c r="C781" s="6"/>
      <c r="D781" s="6"/>
      <c r="E781" s="136"/>
      <c r="F781" s="136"/>
      <c r="G781" s="136"/>
      <c r="H781" s="136"/>
      <c r="I781" s="136"/>
      <c r="J781" s="136"/>
      <c r="K781" s="136"/>
      <c r="L781" s="137"/>
      <c r="M781" s="136"/>
      <c r="N781" s="136"/>
      <c r="O781" s="136"/>
      <c r="P781" s="7"/>
      <c r="Q781" s="6"/>
      <c r="R781" s="6"/>
      <c r="S781" s="6"/>
      <c r="T781" s="6"/>
      <c r="U781" s="6"/>
      <c r="V781" s="7"/>
      <c r="W781" s="7"/>
      <c r="X781" s="136"/>
      <c r="Y781" s="7"/>
      <c r="Z781" s="7"/>
      <c r="AA781" s="7"/>
      <c r="AB781" s="6"/>
      <c r="AC781" s="6"/>
      <c r="AD781" s="6"/>
      <c r="AE781" s="6"/>
      <c r="AF781" s="6"/>
    </row>
    <row r="782" ht="14.25" customHeight="1">
      <c r="A782" s="6"/>
      <c r="B782" s="6"/>
      <c r="C782" s="6"/>
      <c r="D782" s="6"/>
      <c r="E782" s="136"/>
      <c r="F782" s="136"/>
      <c r="G782" s="136"/>
      <c r="H782" s="136"/>
      <c r="I782" s="136"/>
      <c r="J782" s="136"/>
      <c r="K782" s="136"/>
      <c r="L782" s="137"/>
      <c r="M782" s="136"/>
      <c r="N782" s="136"/>
      <c r="O782" s="136"/>
      <c r="P782" s="7"/>
      <c r="Q782" s="6"/>
      <c r="R782" s="6"/>
      <c r="S782" s="6"/>
      <c r="T782" s="6"/>
      <c r="U782" s="6"/>
      <c r="V782" s="7"/>
      <c r="W782" s="7"/>
      <c r="X782" s="136"/>
      <c r="Y782" s="7"/>
      <c r="Z782" s="7"/>
      <c r="AA782" s="7"/>
      <c r="AB782" s="6"/>
      <c r="AC782" s="6"/>
      <c r="AD782" s="6"/>
      <c r="AE782" s="6"/>
      <c r="AF782" s="6"/>
    </row>
    <row r="783" ht="14.25" customHeight="1">
      <c r="A783" s="6"/>
      <c r="B783" s="6"/>
      <c r="C783" s="6"/>
      <c r="D783" s="6"/>
      <c r="E783" s="136"/>
      <c r="F783" s="136"/>
      <c r="G783" s="136"/>
      <c r="H783" s="136"/>
      <c r="I783" s="136"/>
      <c r="J783" s="136"/>
      <c r="K783" s="136"/>
      <c r="L783" s="137"/>
      <c r="M783" s="136"/>
      <c r="N783" s="136"/>
      <c r="O783" s="136"/>
      <c r="P783" s="7"/>
      <c r="Q783" s="6"/>
      <c r="R783" s="6"/>
      <c r="S783" s="6"/>
      <c r="T783" s="6"/>
      <c r="U783" s="6"/>
      <c r="V783" s="7"/>
      <c r="W783" s="7"/>
      <c r="X783" s="136"/>
      <c r="Y783" s="7"/>
      <c r="Z783" s="7"/>
      <c r="AA783" s="7"/>
      <c r="AB783" s="6"/>
      <c r="AC783" s="6"/>
      <c r="AD783" s="6"/>
      <c r="AE783" s="6"/>
      <c r="AF783" s="6"/>
    </row>
    <row r="784" ht="14.25" customHeight="1">
      <c r="A784" s="6"/>
      <c r="B784" s="6"/>
      <c r="C784" s="6"/>
      <c r="D784" s="6"/>
      <c r="E784" s="136"/>
      <c r="F784" s="136"/>
      <c r="G784" s="136"/>
      <c r="H784" s="136"/>
      <c r="I784" s="136"/>
      <c r="J784" s="136"/>
      <c r="K784" s="136"/>
      <c r="L784" s="137"/>
      <c r="M784" s="136"/>
      <c r="N784" s="136"/>
      <c r="O784" s="136"/>
      <c r="P784" s="7"/>
      <c r="Q784" s="6"/>
      <c r="R784" s="6"/>
      <c r="S784" s="6"/>
      <c r="T784" s="6"/>
      <c r="U784" s="6"/>
      <c r="V784" s="7"/>
      <c r="W784" s="7"/>
      <c r="X784" s="136"/>
      <c r="Y784" s="7"/>
      <c r="Z784" s="7"/>
      <c r="AA784" s="7"/>
      <c r="AB784" s="6"/>
      <c r="AC784" s="6"/>
      <c r="AD784" s="6"/>
      <c r="AE784" s="6"/>
      <c r="AF784" s="6"/>
    </row>
    <row r="785" ht="14.25" customHeight="1">
      <c r="A785" s="6"/>
      <c r="B785" s="6"/>
      <c r="C785" s="6"/>
      <c r="D785" s="6"/>
      <c r="E785" s="136"/>
      <c r="F785" s="136"/>
      <c r="G785" s="136"/>
      <c r="H785" s="136"/>
      <c r="I785" s="136"/>
      <c r="J785" s="136"/>
      <c r="K785" s="136"/>
      <c r="L785" s="137"/>
      <c r="M785" s="136"/>
      <c r="N785" s="136"/>
      <c r="O785" s="136"/>
      <c r="P785" s="7"/>
      <c r="Q785" s="6"/>
      <c r="R785" s="6"/>
      <c r="S785" s="6"/>
      <c r="T785" s="6"/>
      <c r="U785" s="6"/>
      <c r="V785" s="7"/>
      <c r="W785" s="7"/>
      <c r="X785" s="136"/>
      <c r="Y785" s="7"/>
      <c r="Z785" s="7"/>
      <c r="AA785" s="7"/>
      <c r="AB785" s="6"/>
      <c r="AC785" s="6"/>
      <c r="AD785" s="6"/>
      <c r="AE785" s="6"/>
      <c r="AF785" s="6"/>
    </row>
    <row r="786" ht="14.25" customHeight="1">
      <c r="A786" s="6"/>
      <c r="B786" s="6"/>
      <c r="C786" s="6"/>
      <c r="D786" s="6"/>
      <c r="E786" s="136"/>
      <c r="F786" s="136"/>
      <c r="G786" s="136"/>
      <c r="H786" s="136"/>
      <c r="I786" s="136"/>
      <c r="J786" s="136"/>
      <c r="K786" s="136"/>
      <c r="L786" s="137"/>
      <c r="M786" s="136"/>
      <c r="N786" s="136"/>
      <c r="O786" s="136"/>
      <c r="P786" s="7"/>
      <c r="Q786" s="6"/>
      <c r="R786" s="6"/>
      <c r="S786" s="6"/>
      <c r="T786" s="6"/>
      <c r="U786" s="6"/>
      <c r="V786" s="7"/>
      <c r="W786" s="7"/>
      <c r="X786" s="136"/>
      <c r="Y786" s="7"/>
      <c r="Z786" s="7"/>
      <c r="AA786" s="7"/>
      <c r="AB786" s="6"/>
      <c r="AC786" s="6"/>
      <c r="AD786" s="6"/>
      <c r="AE786" s="6"/>
      <c r="AF786" s="6"/>
    </row>
    <row r="787" ht="14.25" customHeight="1">
      <c r="A787" s="6"/>
      <c r="B787" s="6"/>
      <c r="C787" s="6"/>
      <c r="D787" s="6"/>
      <c r="E787" s="136"/>
      <c r="F787" s="136"/>
      <c r="G787" s="136"/>
      <c r="H787" s="136"/>
      <c r="I787" s="136"/>
      <c r="J787" s="136"/>
      <c r="K787" s="136"/>
      <c r="L787" s="137"/>
      <c r="M787" s="136"/>
      <c r="N787" s="136"/>
      <c r="O787" s="136"/>
      <c r="P787" s="7"/>
      <c r="Q787" s="6"/>
      <c r="R787" s="6"/>
      <c r="S787" s="6"/>
      <c r="T787" s="6"/>
      <c r="U787" s="6"/>
      <c r="V787" s="7"/>
      <c r="W787" s="7"/>
      <c r="X787" s="136"/>
      <c r="Y787" s="7"/>
      <c r="Z787" s="7"/>
      <c r="AA787" s="7"/>
      <c r="AB787" s="6"/>
      <c r="AC787" s="6"/>
      <c r="AD787" s="6"/>
      <c r="AE787" s="6"/>
      <c r="AF787" s="6"/>
    </row>
    <row r="788" ht="14.25" customHeight="1">
      <c r="A788" s="6"/>
      <c r="B788" s="6"/>
      <c r="C788" s="6"/>
      <c r="D788" s="6"/>
      <c r="E788" s="136"/>
      <c r="F788" s="136"/>
      <c r="G788" s="136"/>
      <c r="H788" s="136"/>
      <c r="I788" s="136"/>
      <c r="J788" s="136"/>
      <c r="K788" s="136"/>
      <c r="L788" s="137"/>
      <c r="M788" s="136"/>
      <c r="N788" s="136"/>
      <c r="O788" s="136"/>
      <c r="P788" s="7"/>
      <c r="Q788" s="6"/>
      <c r="R788" s="6"/>
      <c r="S788" s="6"/>
      <c r="T788" s="6"/>
      <c r="U788" s="6"/>
      <c r="V788" s="7"/>
      <c r="W788" s="7"/>
      <c r="X788" s="136"/>
      <c r="Y788" s="7"/>
      <c r="Z788" s="7"/>
      <c r="AA788" s="7"/>
      <c r="AB788" s="6"/>
      <c r="AC788" s="6"/>
      <c r="AD788" s="6"/>
      <c r="AE788" s="6"/>
      <c r="AF788" s="6"/>
    </row>
    <row r="789" ht="14.25" customHeight="1">
      <c r="A789" s="6"/>
      <c r="B789" s="6"/>
      <c r="C789" s="6"/>
      <c r="D789" s="6"/>
      <c r="E789" s="136"/>
      <c r="F789" s="136"/>
      <c r="G789" s="136"/>
      <c r="H789" s="136"/>
      <c r="I789" s="136"/>
      <c r="J789" s="136"/>
      <c r="K789" s="136"/>
      <c r="L789" s="137"/>
      <c r="M789" s="136"/>
      <c r="N789" s="136"/>
      <c r="O789" s="136"/>
      <c r="P789" s="7"/>
      <c r="Q789" s="6"/>
      <c r="R789" s="6"/>
      <c r="S789" s="6"/>
      <c r="T789" s="6"/>
      <c r="U789" s="6"/>
      <c r="V789" s="7"/>
      <c r="W789" s="7"/>
      <c r="X789" s="136"/>
      <c r="Y789" s="7"/>
      <c r="Z789" s="7"/>
      <c r="AA789" s="7"/>
      <c r="AB789" s="6"/>
      <c r="AC789" s="6"/>
      <c r="AD789" s="6"/>
      <c r="AE789" s="6"/>
      <c r="AF789" s="6"/>
    </row>
    <row r="790" ht="14.25" customHeight="1">
      <c r="A790" s="6"/>
      <c r="B790" s="6"/>
      <c r="C790" s="6"/>
      <c r="D790" s="6"/>
      <c r="E790" s="136"/>
      <c r="F790" s="136"/>
      <c r="G790" s="136"/>
      <c r="H790" s="136"/>
      <c r="I790" s="136"/>
      <c r="J790" s="136"/>
      <c r="K790" s="136"/>
      <c r="L790" s="137"/>
      <c r="M790" s="136"/>
      <c r="N790" s="136"/>
      <c r="O790" s="136"/>
      <c r="P790" s="7"/>
      <c r="Q790" s="6"/>
      <c r="R790" s="6"/>
      <c r="S790" s="6"/>
      <c r="T790" s="6"/>
      <c r="U790" s="6"/>
      <c r="V790" s="7"/>
      <c r="W790" s="7"/>
      <c r="X790" s="136"/>
      <c r="Y790" s="7"/>
      <c r="Z790" s="7"/>
      <c r="AA790" s="7"/>
      <c r="AB790" s="6"/>
      <c r="AC790" s="6"/>
      <c r="AD790" s="6"/>
      <c r="AE790" s="6"/>
      <c r="AF790" s="6"/>
    </row>
    <row r="791" ht="14.25" customHeight="1">
      <c r="A791" s="6"/>
      <c r="B791" s="6"/>
      <c r="C791" s="6"/>
      <c r="D791" s="6"/>
      <c r="E791" s="136"/>
      <c r="F791" s="136"/>
      <c r="G791" s="136"/>
      <c r="H791" s="136"/>
      <c r="I791" s="136"/>
      <c r="J791" s="136"/>
      <c r="K791" s="136"/>
      <c r="L791" s="137"/>
      <c r="M791" s="136"/>
      <c r="N791" s="136"/>
      <c r="O791" s="136"/>
      <c r="P791" s="7"/>
      <c r="Q791" s="6"/>
      <c r="R791" s="6"/>
      <c r="S791" s="6"/>
      <c r="T791" s="6"/>
      <c r="U791" s="6"/>
      <c r="V791" s="7"/>
      <c r="W791" s="7"/>
      <c r="X791" s="136"/>
      <c r="Y791" s="7"/>
      <c r="Z791" s="7"/>
      <c r="AA791" s="7"/>
      <c r="AB791" s="6"/>
      <c r="AC791" s="6"/>
      <c r="AD791" s="6"/>
      <c r="AE791" s="6"/>
      <c r="AF791" s="6"/>
    </row>
    <row r="792" ht="14.25" customHeight="1">
      <c r="A792" s="6"/>
      <c r="B792" s="6"/>
      <c r="C792" s="6"/>
      <c r="D792" s="6"/>
      <c r="E792" s="136"/>
      <c r="F792" s="136"/>
      <c r="G792" s="136"/>
      <c r="H792" s="136"/>
      <c r="I792" s="136"/>
      <c r="J792" s="136"/>
      <c r="K792" s="136"/>
      <c r="L792" s="137"/>
      <c r="M792" s="136"/>
      <c r="N792" s="136"/>
      <c r="O792" s="136"/>
      <c r="P792" s="7"/>
      <c r="Q792" s="6"/>
      <c r="R792" s="6"/>
      <c r="S792" s="6"/>
      <c r="T792" s="6"/>
      <c r="U792" s="6"/>
      <c r="V792" s="7"/>
      <c r="W792" s="7"/>
      <c r="X792" s="136"/>
      <c r="Y792" s="7"/>
      <c r="Z792" s="7"/>
      <c r="AA792" s="7"/>
      <c r="AB792" s="6"/>
      <c r="AC792" s="6"/>
      <c r="AD792" s="6"/>
      <c r="AE792" s="6"/>
      <c r="AF792" s="6"/>
    </row>
    <row r="793" ht="14.25" customHeight="1">
      <c r="A793" s="6"/>
      <c r="B793" s="6"/>
      <c r="C793" s="6"/>
      <c r="D793" s="6"/>
      <c r="E793" s="136"/>
      <c r="F793" s="136"/>
      <c r="G793" s="136"/>
      <c r="H793" s="136"/>
      <c r="I793" s="136"/>
      <c r="J793" s="136"/>
      <c r="K793" s="136"/>
      <c r="L793" s="137"/>
      <c r="M793" s="136"/>
      <c r="N793" s="136"/>
      <c r="O793" s="136"/>
      <c r="P793" s="7"/>
      <c r="Q793" s="6"/>
      <c r="R793" s="6"/>
      <c r="S793" s="6"/>
      <c r="T793" s="6"/>
      <c r="U793" s="6"/>
      <c r="V793" s="7"/>
      <c r="W793" s="7"/>
      <c r="X793" s="136"/>
      <c r="Y793" s="7"/>
      <c r="Z793" s="7"/>
      <c r="AA793" s="7"/>
      <c r="AB793" s="6"/>
      <c r="AC793" s="6"/>
      <c r="AD793" s="6"/>
      <c r="AE793" s="6"/>
      <c r="AF793" s="6"/>
    </row>
    <row r="794" ht="14.25" customHeight="1">
      <c r="A794" s="6"/>
      <c r="B794" s="6"/>
      <c r="C794" s="6"/>
      <c r="D794" s="6"/>
      <c r="E794" s="136"/>
      <c r="F794" s="136"/>
      <c r="G794" s="136"/>
      <c r="H794" s="136"/>
      <c r="I794" s="136"/>
      <c r="J794" s="136"/>
      <c r="K794" s="136"/>
      <c r="L794" s="137"/>
      <c r="M794" s="136"/>
      <c r="N794" s="136"/>
      <c r="O794" s="136"/>
      <c r="P794" s="7"/>
      <c r="Q794" s="6"/>
      <c r="R794" s="6"/>
      <c r="S794" s="6"/>
      <c r="T794" s="6"/>
      <c r="U794" s="6"/>
      <c r="V794" s="7"/>
      <c r="W794" s="7"/>
      <c r="X794" s="136"/>
      <c r="Y794" s="7"/>
      <c r="Z794" s="7"/>
      <c r="AA794" s="7"/>
      <c r="AB794" s="6"/>
      <c r="AC794" s="6"/>
      <c r="AD794" s="6"/>
      <c r="AE794" s="6"/>
      <c r="AF794" s="6"/>
    </row>
    <row r="795" ht="14.25" customHeight="1">
      <c r="A795" s="6"/>
      <c r="B795" s="6"/>
      <c r="C795" s="6"/>
      <c r="D795" s="6"/>
      <c r="E795" s="136"/>
      <c r="F795" s="136"/>
      <c r="G795" s="136"/>
      <c r="H795" s="136"/>
      <c r="I795" s="136"/>
      <c r="J795" s="136"/>
      <c r="K795" s="136"/>
      <c r="L795" s="137"/>
      <c r="M795" s="136"/>
      <c r="N795" s="136"/>
      <c r="O795" s="136"/>
      <c r="P795" s="7"/>
      <c r="Q795" s="6"/>
      <c r="R795" s="6"/>
      <c r="S795" s="6"/>
      <c r="T795" s="6"/>
      <c r="U795" s="6"/>
      <c r="V795" s="7"/>
      <c r="W795" s="7"/>
      <c r="X795" s="136"/>
      <c r="Y795" s="7"/>
      <c r="Z795" s="7"/>
      <c r="AA795" s="7"/>
      <c r="AB795" s="6"/>
      <c r="AC795" s="6"/>
      <c r="AD795" s="6"/>
      <c r="AE795" s="6"/>
      <c r="AF795" s="6"/>
    </row>
    <row r="796" ht="14.25" customHeight="1">
      <c r="A796" s="6"/>
      <c r="B796" s="6"/>
      <c r="C796" s="6"/>
      <c r="D796" s="6"/>
      <c r="E796" s="136"/>
      <c r="F796" s="136"/>
      <c r="G796" s="136"/>
      <c r="H796" s="136"/>
      <c r="I796" s="136"/>
      <c r="J796" s="136"/>
      <c r="K796" s="136"/>
      <c r="L796" s="137"/>
      <c r="M796" s="136"/>
      <c r="N796" s="136"/>
      <c r="O796" s="136"/>
      <c r="P796" s="7"/>
      <c r="Q796" s="6"/>
      <c r="R796" s="6"/>
      <c r="S796" s="6"/>
      <c r="T796" s="6"/>
      <c r="U796" s="6"/>
      <c r="V796" s="7"/>
      <c r="W796" s="7"/>
      <c r="X796" s="136"/>
      <c r="Y796" s="7"/>
      <c r="Z796" s="7"/>
      <c r="AA796" s="7"/>
      <c r="AB796" s="6"/>
      <c r="AC796" s="6"/>
      <c r="AD796" s="6"/>
      <c r="AE796" s="6"/>
      <c r="AF796" s="6"/>
    </row>
    <row r="797" ht="14.25" customHeight="1">
      <c r="A797" s="6"/>
      <c r="B797" s="6"/>
      <c r="C797" s="6"/>
      <c r="D797" s="6"/>
      <c r="E797" s="136"/>
      <c r="F797" s="136"/>
      <c r="G797" s="136"/>
      <c r="H797" s="136"/>
      <c r="I797" s="136"/>
      <c r="J797" s="136"/>
      <c r="K797" s="136"/>
      <c r="L797" s="137"/>
      <c r="M797" s="136"/>
      <c r="N797" s="136"/>
      <c r="O797" s="136"/>
      <c r="P797" s="7"/>
      <c r="Q797" s="6"/>
      <c r="R797" s="6"/>
      <c r="S797" s="6"/>
      <c r="T797" s="6"/>
      <c r="U797" s="6"/>
      <c r="V797" s="7"/>
      <c r="W797" s="7"/>
      <c r="X797" s="136"/>
      <c r="Y797" s="7"/>
      <c r="Z797" s="7"/>
      <c r="AA797" s="7"/>
      <c r="AB797" s="6"/>
      <c r="AC797" s="6"/>
      <c r="AD797" s="6"/>
      <c r="AE797" s="6"/>
      <c r="AF797" s="6"/>
    </row>
    <row r="798" ht="14.25" customHeight="1">
      <c r="A798" s="6"/>
      <c r="B798" s="6"/>
      <c r="C798" s="6"/>
      <c r="D798" s="6"/>
      <c r="E798" s="136"/>
      <c r="F798" s="136"/>
      <c r="G798" s="136"/>
      <c r="H798" s="136"/>
      <c r="I798" s="136"/>
      <c r="J798" s="136"/>
      <c r="K798" s="136"/>
      <c r="L798" s="137"/>
      <c r="M798" s="136"/>
      <c r="N798" s="136"/>
      <c r="O798" s="136"/>
      <c r="P798" s="7"/>
      <c r="Q798" s="6"/>
      <c r="R798" s="6"/>
      <c r="S798" s="6"/>
      <c r="T798" s="6"/>
      <c r="U798" s="6"/>
      <c r="V798" s="7"/>
      <c r="W798" s="7"/>
      <c r="X798" s="136"/>
      <c r="Y798" s="7"/>
      <c r="Z798" s="7"/>
      <c r="AA798" s="7"/>
      <c r="AB798" s="6"/>
      <c r="AC798" s="6"/>
      <c r="AD798" s="6"/>
      <c r="AE798" s="6"/>
      <c r="AF798" s="6"/>
    </row>
    <row r="799" ht="14.25" customHeight="1">
      <c r="A799" s="6"/>
      <c r="B799" s="6"/>
      <c r="C799" s="6"/>
      <c r="D799" s="6"/>
      <c r="E799" s="136"/>
      <c r="F799" s="136"/>
      <c r="G799" s="136"/>
      <c r="H799" s="136"/>
      <c r="I799" s="136"/>
      <c r="J799" s="136"/>
      <c r="K799" s="136"/>
      <c r="L799" s="137"/>
      <c r="M799" s="136"/>
      <c r="N799" s="136"/>
      <c r="O799" s="136"/>
      <c r="P799" s="7"/>
      <c r="Q799" s="6"/>
      <c r="R799" s="6"/>
      <c r="S799" s="6"/>
      <c r="T799" s="6"/>
      <c r="U799" s="6"/>
      <c r="V799" s="7"/>
      <c r="W799" s="7"/>
      <c r="X799" s="136"/>
      <c r="Y799" s="7"/>
      <c r="Z799" s="7"/>
      <c r="AA799" s="7"/>
      <c r="AB799" s="6"/>
      <c r="AC799" s="6"/>
      <c r="AD799" s="6"/>
      <c r="AE799" s="6"/>
      <c r="AF799" s="6"/>
    </row>
    <row r="800" ht="14.25" customHeight="1">
      <c r="A800" s="6"/>
      <c r="B800" s="6"/>
      <c r="C800" s="6"/>
      <c r="D800" s="6"/>
      <c r="E800" s="136"/>
      <c r="F800" s="136"/>
      <c r="G800" s="136"/>
      <c r="H800" s="136"/>
      <c r="I800" s="136"/>
      <c r="J800" s="136"/>
      <c r="K800" s="136"/>
      <c r="L800" s="137"/>
      <c r="M800" s="136"/>
      <c r="N800" s="136"/>
      <c r="O800" s="136"/>
      <c r="P800" s="7"/>
      <c r="Q800" s="6"/>
      <c r="R800" s="6"/>
      <c r="S800" s="6"/>
      <c r="T800" s="6"/>
      <c r="U800" s="6"/>
      <c r="V800" s="7"/>
      <c r="W800" s="7"/>
      <c r="X800" s="136"/>
      <c r="Y800" s="7"/>
      <c r="Z800" s="7"/>
      <c r="AA800" s="7"/>
      <c r="AB800" s="6"/>
      <c r="AC800" s="6"/>
      <c r="AD800" s="6"/>
      <c r="AE800" s="6"/>
      <c r="AF800" s="6"/>
    </row>
    <row r="801" ht="14.25" customHeight="1">
      <c r="A801" s="6"/>
      <c r="B801" s="6"/>
      <c r="C801" s="6"/>
      <c r="D801" s="6"/>
      <c r="E801" s="136"/>
      <c r="F801" s="136"/>
      <c r="G801" s="136"/>
      <c r="H801" s="136"/>
      <c r="I801" s="136"/>
      <c r="J801" s="136"/>
      <c r="K801" s="136"/>
      <c r="L801" s="137"/>
      <c r="M801" s="136"/>
      <c r="N801" s="136"/>
      <c r="O801" s="136"/>
      <c r="P801" s="7"/>
      <c r="Q801" s="6"/>
      <c r="R801" s="6"/>
      <c r="S801" s="6"/>
      <c r="T801" s="6"/>
      <c r="U801" s="6"/>
      <c r="V801" s="7"/>
      <c r="W801" s="7"/>
      <c r="X801" s="136"/>
      <c r="Y801" s="7"/>
      <c r="Z801" s="7"/>
      <c r="AA801" s="7"/>
      <c r="AB801" s="6"/>
      <c r="AC801" s="6"/>
      <c r="AD801" s="6"/>
      <c r="AE801" s="6"/>
      <c r="AF801" s="6"/>
    </row>
    <row r="802" ht="14.25" customHeight="1">
      <c r="A802" s="6"/>
      <c r="B802" s="6"/>
      <c r="C802" s="6"/>
      <c r="D802" s="6"/>
      <c r="E802" s="136"/>
      <c r="F802" s="136"/>
      <c r="G802" s="136"/>
      <c r="H802" s="136"/>
      <c r="I802" s="136"/>
      <c r="J802" s="136"/>
      <c r="K802" s="136"/>
      <c r="L802" s="137"/>
      <c r="M802" s="136"/>
      <c r="N802" s="136"/>
      <c r="O802" s="136"/>
      <c r="P802" s="7"/>
      <c r="Q802" s="6"/>
      <c r="R802" s="6"/>
      <c r="S802" s="6"/>
      <c r="T802" s="6"/>
      <c r="U802" s="6"/>
      <c r="V802" s="7"/>
      <c r="W802" s="7"/>
      <c r="X802" s="136"/>
      <c r="Y802" s="7"/>
      <c r="Z802" s="7"/>
      <c r="AA802" s="7"/>
      <c r="AB802" s="6"/>
      <c r="AC802" s="6"/>
      <c r="AD802" s="6"/>
      <c r="AE802" s="6"/>
      <c r="AF802" s="6"/>
    </row>
    <row r="803" ht="14.25" customHeight="1">
      <c r="A803" s="6"/>
      <c r="B803" s="6"/>
      <c r="C803" s="6"/>
      <c r="D803" s="6"/>
      <c r="E803" s="136"/>
      <c r="F803" s="136"/>
      <c r="G803" s="136"/>
      <c r="H803" s="136"/>
      <c r="I803" s="136"/>
      <c r="J803" s="136"/>
      <c r="K803" s="136"/>
      <c r="L803" s="137"/>
      <c r="M803" s="136"/>
      <c r="N803" s="136"/>
      <c r="O803" s="136"/>
      <c r="P803" s="7"/>
      <c r="Q803" s="6"/>
      <c r="R803" s="6"/>
      <c r="S803" s="6"/>
      <c r="T803" s="6"/>
      <c r="U803" s="6"/>
      <c r="V803" s="7"/>
      <c r="W803" s="7"/>
      <c r="X803" s="136"/>
      <c r="Y803" s="7"/>
      <c r="Z803" s="7"/>
      <c r="AA803" s="7"/>
      <c r="AB803" s="6"/>
      <c r="AC803" s="6"/>
      <c r="AD803" s="6"/>
      <c r="AE803" s="6"/>
      <c r="AF803" s="6"/>
    </row>
    <row r="804" ht="14.25" customHeight="1">
      <c r="A804" s="6"/>
      <c r="B804" s="6"/>
      <c r="C804" s="6"/>
      <c r="D804" s="6"/>
      <c r="E804" s="136"/>
      <c r="F804" s="136"/>
      <c r="G804" s="136"/>
      <c r="H804" s="136"/>
      <c r="I804" s="136"/>
      <c r="J804" s="136"/>
      <c r="K804" s="136"/>
      <c r="L804" s="137"/>
      <c r="M804" s="136"/>
      <c r="N804" s="136"/>
      <c r="O804" s="136"/>
      <c r="P804" s="7"/>
      <c r="Q804" s="6"/>
      <c r="R804" s="6"/>
      <c r="S804" s="6"/>
      <c r="T804" s="6"/>
      <c r="U804" s="6"/>
      <c r="V804" s="7"/>
      <c r="W804" s="7"/>
      <c r="X804" s="136"/>
      <c r="Y804" s="7"/>
      <c r="Z804" s="7"/>
      <c r="AA804" s="7"/>
      <c r="AB804" s="6"/>
      <c r="AC804" s="6"/>
      <c r="AD804" s="6"/>
      <c r="AE804" s="6"/>
      <c r="AF804" s="6"/>
    </row>
    <row r="805" ht="14.25" customHeight="1">
      <c r="A805" s="6"/>
      <c r="B805" s="6"/>
      <c r="C805" s="6"/>
      <c r="D805" s="6"/>
      <c r="E805" s="136"/>
      <c r="F805" s="136"/>
      <c r="G805" s="136"/>
      <c r="H805" s="136"/>
      <c r="I805" s="136"/>
      <c r="J805" s="136"/>
      <c r="K805" s="136"/>
      <c r="L805" s="137"/>
      <c r="M805" s="136"/>
      <c r="N805" s="136"/>
      <c r="O805" s="136"/>
      <c r="P805" s="7"/>
      <c r="Q805" s="6"/>
      <c r="R805" s="6"/>
      <c r="S805" s="6"/>
      <c r="T805" s="6"/>
      <c r="U805" s="6"/>
      <c r="V805" s="7"/>
      <c r="W805" s="7"/>
      <c r="X805" s="136"/>
      <c r="Y805" s="7"/>
      <c r="Z805" s="7"/>
      <c r="AA805" s="7"/>
      <c r="AB805" s="6"/>
      <c r="AC805" s="6"/>
      <c r="AD805" s="6"/>
      <c r="AE805" s="6"/>
      <c r="AF805" s="6"/>
    </row>
    <row r="806" ht="14.25" customHeight="1">
      <c r="A806" s="6"/>
      <c r="B806" s="6"/>
      <c r="C806" s="6"/>
      <c r="D806" s="6"/>
      <c r="E806" s="136"/>
      <c r="F806" s="136"/>
      <c r="G806" s="136"/>
      <c r="H806" s="136"/>
      <c r="I806" s="136"/>
      <c r="J806" s="136"/>
      <c r="K806" s="136"/>
      <c r="L806" s="137"/>
      <c r="M806" s="136"/>
      <c r="N806" s="136"/>
      <c r="O806" s="136"/>
      <c r="P806" s="7"/>
      <c r="Q806" s="6"/>
      <c r="R806" s="6"/>
      <c r="S806" s="6"/>
      <c r="T806" s="6"/>
      <c r="U806" s="6"/>
      <c r="V806" s="7"/>
      <c r="W806" s="7"/>
      <c r="X806" s="136"/>
      <c r="Y806" s="7"/>
      <c r="Z806" s="7"/>
      <c r="AA806" s="7"/>
      <c r="AB806" s="6"/>
      <c r="AC806" s="6"/>
      <c r="AD806" s="6"/>
      <c r="AE806" s="6"/>
      <c r="AF806" s="6"/>
    </row>
    <row r="807" ht="14.25" customHeight="1">
      <c r="A807" s="6"/>
      <c r="B807" s="6"/>
      <c r="C807" s="6"/>
      <c r="D807" s="6"/>
      <c r="E807" s="136"/>
      <c r="F807" s="136"/>
      <c r="G807" s="136"/>
      <c r="H807" s="136"/>
      <c r="I807" s="136"/>
      <c r="J807" s="136"/>
      <c r="K807" s="136"/>
      <c r="L807" s="137"/>
      <c r="M807" s="136"/>
      <c r="N807" s="136"/>
      <c r="O807" s="136"/>
      <c r="P807" s="7"/>
      <c r="Q807" s="6"/>
      <c r="R807" s="6"/>
      <c r="S807" s="6"/>
      <c r="T807" s="6"/>
      <c r="U807" s="6"/>
      <c r="V807" s="7"/>
      <c r="W807" s="7"/>
      <c r="X807" s="136"/>
      <c r="Y807" s="7"/>
      <c r="Z807" s="7"/>
      <c r="AA807" s="7"/>
      <c r="AB807" s="6"/>
      <c r="AC807" s="6"/>
      <c r="AD807" s="6"/>
      <c r="AE807" s="6"/>
      <c r="AF807" s="6"/>
    </row>
    <row r="808" ht="14.25" customHeight="1">
      <c r="A808" s="6"/>
      <c r="B808" s="6"/>
      <c r="C808" s="6"/>
      <c r="D808" s="6"/>
      <c r="E808" s="136"/>
      <c r="F808" s="136"/>
      <c r="G808" s="136"/>
      <c r="H808" s="136"/>
      <c r="I808" s="136"/>
      <c r="J808" s="136"/>
      <c r="K808" s="136"/>
      <c r="L808" s="137"/>
      <c r="M808" s="136"/>
      <c r="N808" s="136"/>
      <c r="O808" s="136"/>
      <c r="P808" s="7"/>
      <c r="Q808" s="6"/>
      <c r="R808" s="6"/>
      <c r="S808" s="6"/>
      <c r="T808" s="6"/>
      <c r="U808" s="6"/>
      <c r="V808" s="7"/>
      <c r="W808" s="7"/>
      <c r="X808" s="136"/>
      <c r="Y808" s="7"/>
      <c r="Z808" s="7"/>
      <c r="AA808" s="7"/>
      <c r="AB808" s="6"/>
      <c r="AC808" s="6"/>
      <c r="AD808" s="6"/>
      <c r="AE808" s="6"/>
      <c r="AF808" s="6"/>
    </row>
    <row r="809" ht="14.25" customHeight="1">
      <c r="A809" s="6"/>
      <c r="B809" s="6"/>
      <c r="C809" s="6"/>
      <c r="D809" s="6"/>
      <c r="E809" s="136"/>
      <c r="F809" s="136"/>
      <c r="G809" s="136"/>
      <c r="H809" s="136"/>
      <c r="I809" s="136"/>
      <c r="J809" s="136"/>
      <c r="K809" s="136"/>
      <c r="L809" s="137"/>
      <c r="M809" s="136"/>
      <c r="N809" s="136"/>
      <c r="O809" s="136"/>
      <c r="P809" s="7"/>
      <c r="Q809" s="6"/>
      <c r="R809" s="6"/>
      <c r="S809" s="6"/>
      <c r="T809" s="6"/>
      <c r="U809" s="6"/>
      <c r="V809" s="7"/>
      <c r="W809" s="7"/>
      <c r="X809" s="136"/>
      <c r="Y809" s="7"/>
      <c r="Z809" s="7"/>
      <c r="AA809" s="7"/>
      <c r="AB809" s="6"/>
      <c r="AC809" s="6"/>
      <c r="AD809" s="6"/>
      <c r="AE809" s="6"/>
      <c r="AF809" s="6"/>
    </row>
    <row r="810" ht="14.25" customHeight="1">
      <c r="A810" s="6"/>
      <c r="B810" s="6"/>
      <c r="C810" s="6"/>
      <c r="D810" s="6"/>
      <c r="E810" s="136"/>
      <c r="F810" s="136"/>
      <c r="G810" s="136"/>
      <c r="H810" s="136"/>
      <c r="I810" s="136"/>
      <c r="J810" s="136"/>
      <c r="K810" s="136"/>
      <c r="L810" s="137"/>
      <c r="M810" s="136"/>
      <c r="N810" s="136"/>
      <c r="O810" s="136"/>
      <c r="P810" s="7"/>
      <c r="Q810" s="6"/>
      <c r="R810" s="6"/>
      <c r="S810" s="6"/>
      <c r="T810" s="6"/>
      <c r="U810" s="6"/>
      <c r="V810" s="7"/>
      <c r="W810" s="7"/>
      <c r="X810" s="136"/>
      <c r="Y810" s="7"/>
      <c r="Z810" s="7"/>
      <c r="AA810" s="7"/>
      <c r="AB810" s="6"/>
      <c r="AC810" s="6"/>
      <c r="AD810" s="6"/>
      <c r="AE810" s="6"/>
      <c r="AF810" s="6"/>
    </row>
    <row r="811" ht="14.25" customHeight="1">
      <c r="A811" s="6"/>
      <c r="B811" s="6"/>
      <c r="C811" s="6"/>
      <c r="D811" s="6"/>
      <c r="E811" s="136"/>
      <c r="F811" s="136"/>
      <c r="G811" s="136"/>
      <c r="H811" s="136"/>
      <c r="I811" s="136"/>
      <c r="J811" s="136"/>
      <c r="K811" s="136"/>
      <c r="L811" s="137"/>
      <c r="M811" s="136"/>
      <c r="N811" s="136"/>
      <c r="O811" s="136"/>
      <c r="P811" s="7"/>
      <c r="Q811" s="6"/>
      <c r="R811" s="6"/>
      <c r="S811" s="6"/>
      <c r="T811" s="6"/>
      <c r="U811" s="6"/>
      <c r="V811" s="7"/>
      <c r="W811" s="7"/>
      <c r="X811" s="136"/>
      <c r="Y811" s="7"/>
      <c r="Z811" s="7"/>
      <c r="AA811" s="7"/>
      <c r="AB811" s="6"/>
      <c r="AC811" s="6"/>
      <c r="AD811" s="6"/>
      <c r="AE811" s="6"/>
      <c r="AF811" s="6"/>
    </row>
    <row r="812" ht="14.25" customHeight="1">
      <c r="A812" s="6"/>
      <c r="B812" s="6"/>
      <c r="C812" s="6"/>
      <c r="D812" s="6"/>
      <c r="E812" s="136"/>
      <c r="F812" s="136"/>
      <c r="G812" s="136"/>
      <c r="H812" s="136"/>
      <c r="I812" s="136"/>
      <c r="J812" s="136"/>
      <c r="K812" s="136"/>
      <c r="L812" s="137"/>
      <c r="M812" s="136"/>
      <c r="N812" s="136"/>
      <c r="O812" s="136"/>
      <c r="P812" s="7"/>
      <c r="Q812" s="6"/>
      <c r="R812" s="6"/>
      <c r="S812" s="6"/>
      <c r="T812" s="6"/>
      <c r="U812" s="6"/>
      <c r="V812" s="7"/>
      <c r="W812" s="7"/>
      <c r="X812" s="136"/>
      <c r="Y812" s="7"/>
      <c r="Z812" s="7"/>
      <c r="AA812" s="7"/>
      <c r="AB812" s="6"/>
      <c r="AC812" s="6"/>
      <c r="AD812" s="6"/>
      <c r="AE812" s="6"/>
      <c r="AF812" s="6"/>
    </row>
    <row r="813" ht="14.25" customHeight="1">
      <c r="A813" s="6"/>
      <c r="B813" s="6"/>
      <c r="C813" s="6"/>
      <c r="D813" s="6"/>
      <c r="E813" s="136"/>
      <c r="F813" s="136"/>
      <c r="G813" s="136"/>
      <c r="H813" s="136"/>
      <c r="I813" s="136"/>
      <c r="J813" s="136"/>
      <c r="K813" s="136"/>
      <c r="L813" s="137"/>
      <c r="M813" s="136"/>
      <c r="N813" s="136"/>
      <c r="O813" s="136"/>
      <c r="P813" s="7"/>
      <c r="Q813" s="6"/>
      <c r="R813" s="6"/>
      <c r="S813" s="6"/>
      <c r="T813" s="6"/>
      <c r="U813" s="6"/>
      <c r="V813" s="7"/>
      <c r="W813" s="7"/>
      <c r="X813" s="136"/>
      <c r="Y813" s="7"/>
      <c r="Z813" s="7"/>
      <c r="AA813" s="7"/>
      <c r="AB813" s="6"/>
      <c r="AC813" s="6"/>
      <c r="AD813" s="6"/>
      <c r="AE813" s="6"/>
      <c r="AF813" s="6"/>
    </row>
    <row r="814" ht="14.25" customHeight="1">
      <c r="A814" s="6"/>
      <c r="B814" s="6"/>
      <c r="C814" s="6"/>
      <c r="D814" s="6"/>
      <c r="E814" s="136"/>
      <c r="F814" s="136"/>
      <c r="G814" s="136"/>
      <c r="H814" s="136"/>
      <c r="I814" s="136"/>
      <c r="J814" s="136"/>
      <c r="K814" s="136"/>
      <c r="L814" s="137"/>
      <c r="M814" s="136"/>
      <c r="N814" s="136"/>
      <c r="O814" s="136"/>
      <c r="P814" s="7"/>
      <c r="Q814" s="6"/>
      <c r="R814" s="6"/>
      <c r="S814" s="6"/>
      <c r="T814" s="6"/>
      <c r="U814" s="6"/>
      <c r="V814" s="7"/>
      <c r="W814" s="7"/>
      <c r="X814" s="136"/>
      <c r="Y814" s="7"/>
      <c r="Z814" s="7"/>
      <c r="AA814" s="7"/>
      <c r="AB814" s="6"/>
      <c r="AC814" s="6"/>
      <c r="AD814" s="6"/>
      <c r="AE814" s="6"/>
      <c r="AF814" s="6"/>
    </row>
    <row r="815" ht="14.25" customHeight="1">
      <c r="A815" s="6"/>
      <c r="B815" s="6"/>
      <c r="C815" s="6"/>
      <c r="D815" s="6"/>
      <c r="E815" s="136"/>
      <c r="F815" s="136"/>
      <c r="G815" s="136"/>
      <c r="H815" s="136"/>
      <c r="I815" s="136"/>
      <c r="J815" s="136"/>
      <c r="K815" s="136"/>
      <c r="L815" s="137"/>
      <c r="M815" s="136"/>
      <c r="N815" s="136"/>
      <c r="O815" s="136"/>
      <c r="P815" s="7"/>
      <c r="Q815" s="6"/>
      <c r="R815" s="6"/>
      <c r="S815" s="6"/>
      <c r="T815" s="6"/>
      <c r="U815" s="6"/>
      <c r="V815" s="7"/>
      <c r="W815" s="7"/>
      <c r="X815" s="136"/>
      <c r="Y815" s="7"/>
      <c r="Z815" s="7"/>
      <c r="AA815" s="7"/>
      <c r="AB815" s="6"/>
      <c r="AC815" s="6"/>
      <c r="AD815" s="6"/>
      <c r="AE815" s="6"/>
      <c r="AF815" s="6"/>
    </row>
    <row r="816" ht="14.25" customHeight="1">
      <c r="A816" s="6"/>
      <c r="B816" s="6"/>
      <c r="C816" s="6"/>
      <c r="D816" s="6"/>
      <c r="E816" s="136"/>
      <c r="F816" s="136"/>
      <c r="G816" s="136"/>
      <c r="H816" s="136"/>
      <c r="I816" s="136"/>
      <c r="J816" s="136"/>
      <c r="K816" s="136"/>
      <c r="L816" s="137"/>
      <c r="M816" s="136"/>
      <c r="N816" s="136"/>
      <c r="O816" s="136"/>
      <c r="P816" s="7"/>
      <c r="Q816" s="6"/>
      <c r="R816" s="6"/>
      <c r="S816" s="6"/>
      <c r="T816" s="6"/>
      <c r="U816" s="6"/>
      <c r="V816" s="7"/>
      <c r="W816" s="7"/>
      <c r="X816" s="136"/>
      <c r="Y816" s="7"/>
      <c r="Z816" s="7"/>
      <c r="AA816" s="7"/>
      <c r="AB816" s="6"/>
      <c r="AC816" s="6"/>
      <c r="AD816" s="6"/>
      <c r="AE816" s="6"/>
      <c r="AF816" s="6"/>
    </row>
    <row r="817" ht="14.25" customHeight="1">
      <c r="A817" s="6"/>
      <c r="B817" s="6"/>
      <c r="C817" s="6"/>
      <c r="D817" s="6"/>
      <c r="E817" s="136"/>
      <c r="F817" s="136"/>
      <c r="G817" s="136"/>
      <c r="H817" s="136"/>
      <c r="I817" s="136"/>
      <c r="J817" s="136"/>
      <c r="K817" s="136"/>
      <c r="L817" s="137"/>
      <c r="M817" s="136"/>
      <c r="N817" s="136"/>
      <c r="O817" s="136"/>
      <c r="P817" s="7"/>
      <c r="Q817" s="6"/>
      <c r="R817" s="6"/>
      <c r="S817" s="6"/>
      <c r="T817" s="6"/>
      <c r="U817" s="6"/>
      <c r="V817" s="7"/>
      <c r="W817" s="7"/>
      <c r="X817" s="136"/>
      <c r="Y817" s="7"/>
      <c r="Z817" s="7"/>
      <c r="AA817" s="7"/>
      <c r="AB817" s="6"/>
      <c r="AC817" s="6"/>
      <c r="AD817" s="6"/>
      <c r="AE817" s="6"/>
      <c r="AF817" s="6"/>
    </row>
    <row r="818" ht="14.25" customHeight="1">
      <c r="A818" s="6"/>
      <c r="B818" s="6"/>
      <c r="C818" s="6"/>
      <c r="D818" s="6"/>
      <c r="E818" s="136"/>
      <c r="F818" s="136"/>
      <c r="G818" s="136"/>
      <c r="H818" s="136"/>
      <c r="I818" s="136"/>
      <c r="J818" s="136"/>
      <c r="K818" s="136"/>
      <c r="L818" s="137"/>
      <c r="M818" s="136"/>
      <c r="N818" s="136"/>
      <c r="O818" s="136"/>
      <c r="P818" s="7"/>
      <c r="Q818" s="6"/>
      <c r="R818" s="6"/>
      <c r="S818" s="6"/>
      <c r="T818" s="6"/>
      <c r="U818" s="6"/>
      <c r="V818" s="7"/>
      <c r="W818" s="7"/>
      <c r="X818" s="136"/>
      <c r="Y818" s="7"/>
      <c r="Z818" s="7"/>
      <c r="AA818" s="7"/>
      <c r="AB818" s="6"/>
      <c r="AC818" s="6"/>
      <c r="AD818" s="6"/>
      <c r="AE818" s="6"/>
      <c r="AF818" s="6"/>
    </row>
    <row r="819" ht="14.25" customHeight="1">
      <c r="A819" s="6"/>
      <c r="B819" s="6"/>
      <c r="C819" s="6"/>
      <c r="D819" s="6"/>
      <c r="E819" s="136"/>
      <c r="F819" s="136"/>
      <c r="G819" s="136"/>
      <c r="H819" s="136"/>
      <c r="I819" s="136"/>
      <c r="J819" s="136"/>
      <c r="K819" s="136"/>
      <c r="L819" s="137"/>
      <c r="M819" s="136"/>
      <c r="N819" s="136"/>
      <c r="O819" s="136"/>
      <c r="P819" s="7"/>
      <c r="Q819" s="6"/>
      <c r="R819" s="6"/>
      <c r="S819" s="6"/>
      <c r="T819" s="6"/>
      <c r="U819" s="6"/>
      <c r="V819" s="7"/>
      <c r="W819" s="7"/>
      <c r="X819" s="136"/>
      <c r="Y819" s="7"/>
      <c r="Z819" s="7"/>
      <c r="AA819" s="7"/>
      <c r="AB819" s="6"/>
      <c r="AC819" s="6"/>
      <c r="AD819" s="6"/>
      <c r="AE819" s="6"/>
      <c r="AF819" s="6"/>
    </row>
    <row r="820" ht="14.25" customHeight="1">
      <c r="A820" s="6"/>
      <c r="B820" s="6"/>
      <c r="C820" s="6"/>
      <c r="D820" s="6"/>
      <c r="E820" s="136"/>
      <c r="F820" s="136"/>
      <c r="G820" s="136"/>
      <c r="H820" s="136"/>
      <c r="I820" s="136"/>
      <c r="J820" s="136"/>
      <c r="K820" s="136"/>
      <c r="L820" s="137"/>
      <c r="M820" s="136"/>
      <c r="N820" s="136"/>
      <c r="O820" s="136"/>
      <c r="P820" s="7"/>
      <c r="Q820" s="6"/>
      <c r="R820" s="6"/>
      <c r="S820" s="6"/>
      <c r="T820" s="6"/>
      <c r="U820" s="6"/>
      <c r="V820" s="7"/>
      <c r="W820" s="7"/>
      <c r="X820" s="136"/>
      <c r="Y820" s="7"/>
      <c r="Z820" s="7"/>
      <c r="AA820" s="7"/>
      <c r="AB820" s="6"/>
      <c r="AC820" s="6"/>
      <c r="AD820" s="6"/>
      <c r="AE820" s="6"/>
      <c r="AF820" s="6"/>
    </row>
    <row r="821" ht="14.25" customHeight="1">
      <c r="A821" s="6"/>
      <c r="B821" s="6"/>
      <c r="C821" s="6"/>
      <c r="D821" s="6"/>
      <c r="E821" s="136"/>
      <c r="F821" s="136"/>
      <c r="G821" s="136"/>
      <c r="H821" s="136"/>
      <c r="I821" s="136"/>
      <c r="J821" s="136"/>
      <c r="K821" s="136"/>
      <c r="L821" s="137"/>
      <c r="M821" s="136"/>
      <c r="N821" s="136"/>
      <c r="O821" s="136"/>
      <c r="P821" s="7"/>
      <c r="Q821" s="6"/>
      <c r="R821" s="6"/>
      <c r="S821" s="6"/>
      <c r="T821" s="6"/>
      <c r="U821" s="6"/>
      <c r="V821" s="7"/>
      <c r="W821" s="7"/>
      <c r="X821" s="136"/>
      <c r="Y821" s="7"/>
      <c r="Z821" s="7"/>
      <c r="AA821" s="7"/>
      <c r="AB821" s="6"/>
      <c r="AC821" s="6"/>
      <c r="AD821" s="6"/>
      <c r="AE821" s="6"/>
      <c r="AF821" s="6"/>
    </row>
    <row r="822" ht="14.25" customHeight="1">
      <c r="A822" s="6"/>
      <c r="B822" s="6"/>
      <c r="C822" s="6"/>
      <c r="D822" s="6"/>
      <c r="E822" s="136"/>
      <c r="F822" s="136"/>
      <c r="G822" s="136"/>
      <c r="H822" s="136"/>
      <c r="I822" s="136"/>
      <c r="J822" s="136"/>
      <c r="K822" s="136"/>
      <c r="L822" s="137"/>
      <c r="M822" s="136"/>
      <c r="N822" s="136"/>
      <c r="O822" s="136"/>
      <c r="P822" s="7"/>
      <c r="Q822" s="6"/>
      <c r="R822" s="6"/>
      <c r="S822" s="6"/>
      <c r="T822" s="6"/>
      <c r="U822" s="6"/>
      <c r="V822" s="7"/>
      <c r="W822" s="7"/>
      <c r="X822" s="136"/>
      <c r="Y822" s="7"/>
      <c r="Z822" s="7"/>
      <c r="AA822" s="7"/>
      <c r="AB822" s="6"/>
      <c r="AC822" s="6"/>
      <c r="AD822" s="6"/>
      <c r="AE822" s="6"/>
      <c r="AF822" s="6"/>
    </row>
    <row r="823" ht="14.25" customHeight="1">
      <c r="A823" s="6"/>
      <c r="B823" s="6"/>
      <c r="C823" s="6"/>
      <c r="D823" s="6"/>
      <c r="E823" s="136"/>
      <c r="F823" s="136"/>
      <c r="G823" s="136"/>
      <c r="H823" s="136"/>
      <c r="I823" s="136"/>
      <c r="J823" s="136"/>
      <c r="K823" s="136"/>
      <c r="L823" s="137"/>
      <c r="M823" s="136"/>
      <c r="N823" s="136"/>
      <c r="O823" s="136"/>
      <c r="P823" s="7"/>
      <c r="Q823" s="6"/>
      <c r="R823" s="6"/>
      <c r="S823" s="6"/>
      <c r="T823" s="6"/>
      <c r="U823" s="6"/>
      <c r="V823" s="7"/>
      <c r="W823" s="7"/>
      <c r="X823" s="136"/>
      <c r="Y823" s="7"/>
      <c r="Z823" s="7"/>
      <c r="AA823" s="7"/>
      <c r="AB823" s="6"/>
      <c r="AC823" s="6"/>
      <c r="AD823" s="6"/>
      <c r="AE823" s="6"/>
      <c r="AF823" s="6"/>
    </row>
    <row r="824" ht="14.25" customHeight="1">
      <c r="A824" s="6"/>
      <c r="B824" s="6"/>
      <c r="C824" s="6"/>
      <c r="D824" s="6"/>
      <c r="E824" s="136"/>
      <c r="F824" s="136"/>
      <c r="G824" s="136"/>
      <c r="H824" s="136"/>
      <c r="I824" s="136"/>
      <c r="J824" s="136"/>
      <c r="K824" s="136"/>
      <c r="L824" s="137"/>
      <c r="M824" s="136"/>
      <c r="N824" s="136"/>
      <c r="O824" s="136"/>
      <c r="P824" s="7"/>
      <c r="Q824" s="6"/>
      <c r="R824" s="6"/>
      <c r="S824" s="6"/>
      <c r="T824" s="6"/>
      <c r="U824" s="6"/>
      <c r="V824" s="7"/>
      <c r="W824" s="7"/>
      <c r="X824" s="136"/>
      <c r="Y824" s="7"/>
      <c r="Z824" s="7"/>
      <c r="AA824" s="7"/>
      <c r="AB824" s="6"/>
      <c r="AC824" s="6"/>
      <c r="AD824" s="6"/>
      <c r="AE824" s="6"/>
      <c r="AF824" s="6"/>
    </row>
    <row r="825" ht="14.25" customHeight="1">
      <c r="A825" s="6"/>
      <c r="B825" s="6"/>
      <c r="C825" s="6"/>
      <c r="D825" s="6"/>
      <c r="E825" s="136"/>
      <c r="F825" s="136"/>
      <c r="G825" s="136"/>
      <c r="H825" s="136"/>
      <c r="I825" s="136"/>
      <c r="J825" s="136"/>
      <c r="K825" s="136"/>
      <c r="L825" s="137"/>
      <c r="M825" s="136"/>
      <c r="N825" s="136"/>
      <c r="O825" s="136"/>
      <c r="P825" s="7"/>
      <c r="Q825" s="6"/>
      <c r="R825" s="6"/>
      <c r="S825" s="6"/>
      <c r="T825" s="6"/>
      <c r="U825" s="6"/>
      <c r="V825" s="7"/>
      <c r="W825" s="7"/>
      <c r="X825" s="136"/>
      <c r="Y825" s="7"/>
      <c r="Z825" s="7"/>
      <c r="AA825" s="7"/>
      <c r="AB825" s="6"/>
      <c r="AC825" s="6"/>
      <c r="AD825" s="6"/>
      <c r="AE825" s="6"/>
      <c r="AF825" s="6"/>
    </row>
    <row r="826" ht="14.25" customHeight="1">
      <c r="A826" s="6"/>
      <c r="B826" s="6"/>
      <c r="C826" s="6"/>
      <c r="D826" s="6"/>
      <c r="E826" s="136"/>
      <c r="F826" s="136"/>
      <c r="G826" s="136"/>
      <c r="H826" s="136"/>
      <c r="I826" s="136"/>
      <c r="J826" s="136"/>
      <c r="K826" s="136"/>
      <c r="L826" s="137"/>
      <c r="M826" s="136"/>
      <c r="N826" s="136"/>
      <c r="O826" s="136"/>
      <c r="P826" s="7"/>
      <c r="Q826" s="6"/>
      <c r="R826" s="6"/>
      <c r="S826" s="6"/>
      <c r="T826" s="6"/>
      <c r="U826" s="6"/>
      <c r="V826" s="7"/>
      <c r="W826" s="7"/>
      <c r="X826" s="136"/>
      <c r="Y826" s="7"/>
      <c r="Z826" s="7"/>
      <c r="AA826" s="7"/>
      <c r="AB826" s="6"/>
      <c r="AC826" s="6"/>
      <c r="AD826" s="6"/>
      <c r="AE826" s="6"/>
      <c r="AF826" s="6"/>
    </row>
    <row r="827" ht="14.25" customHeight="1">
      <c r="A827" s="6"/>
      <c r="B827" s="6"/>
      <c r="C827" s="6"/>
      <c r="D827" s="6"/>
      <c r="E827" s="136"/>
      <c r="F827" s="136"/>
      <c r="G827" s="136"/>
      <c r="H827" s="136"/>
      <c r="I827" s="136"/>
      <c r="J827" s="136"/>
      <c r="K827" s="136"/>
      <c r="L827" s="137"/>
      <c r="M827" s="136"/>
      <c r="N827" s="136"/>
      <c r="O827" s="136"/>
      <c r="P827" s="7"/>
      <c r="Q827" s="6"/>
      <c r="R827" s="6"/>
      <c r="S827" s="6"/>
      <c r="T827" s="6"/>
      <c r="U827" s="6"/>
      <c r="V827" s="7"/>
      <c r="W827" s="7"/>
      <c r="X827" s="136"/>
      <c r="Y827" s="7"/>
      <c r="Z827" s="7"/>
      <c r="AA827" s="7"/>
      <c r="AB827" s="6"/>
      <c r="AC827" s="6"/>
      <c r="AD827" s="6"/>
      <c r="AE827" s="6"/>
      <c r="AF827" s="6"/>
    </row>
    <row r="828" ht="14.25" customHeight="1">
      <c r="A828" s="6"/>
      <c r="B828" s="6"/>
      <c r="C828" s="6"/>
      <c r="D828" s="6"/>
      <c r="E828" s="136"/>
      <c r="F828" s="136"/>
      <c r="G828" s="136"/>
      <c r="H828" s="136"/>
      <c r="I828" s="136"/>
      <c r="J828" s="136"/>
      <c r="K828" s="136"/>
      <c r="L828" s="137"/>
      <c r="M828" s="136"/>
      <c r="N828" s="136"/>
      <c r="O828" s="136"/>
      <c r="P828" s="7"/>
      <c r="Q828" s="6"/>
      <c r="R828" s="6"/>
      <c r="S828" s="6"/>
      <c r="T828" s="6"/>
      <c r="U828" s="6"/>
      <c r="V828" s="7"/>
      <c r="W828" s="7"/>
      <c r="X828" s="136"/>
      <c r="Y828" s="7"/>
      <c r="Z828" s="7"/>
      <c r="AA828" s="7"/>
      <c r="AB828" s="6"/>
      <c r="AC828" s="6"/>
      <c r="AD828" s="6"/>
      <c r="AE828" s="6"/>
      <c r="AF828" s="6"/>
    </row>
    <row r="829" ht="14.25" customHeight="1">
      <c r="A829" s="6"/>
      <c r="B829" s="6"/>
      <c r="C829" s="6"/>
      <c r="D829" s="6"/>
      <c r="E829" s="136"/>
      <c r="F829" s="136"/>
      <c r="G829" s="136"/>
      <c r="H829" s="136"/>
      <c r="I829" s="136"/>
      <c r="J829" s="136"/>
      <c r="K829" s="136"/>
      <c r="L829" s="137"/>
      <c r="M829" s="136"/>
      <c r="N829" s="136"/>
      <c r="O829" s="136"/>
      <c r="P829" s="7"/>
      <c r="Q829" s="6"/>
      <c r="R829" s="6"/>
      <c r="S829" s="6"/>
      <c r="T829" s="6"/>
      <c r="U829" s="6"/>
      <c r="V829" s="7"/>
      <c r="W829" s="7"/>
      <c r="X829" s="136"/>
      <c r="Y829" s="7"/>
      <c r="Z829" s="7"/>
      <c r="AA829" s="7"/>
      <c r="AB829" s="6"/>
      <c r="AC829" s="6"/>
      <c r="AD829" s="6"/>
      <c r="AE829" s="6"/>
      <c r="AF829" s="6"/>
    </row>
    <row r="830" ht="14.25" customHeight="1">
      <c r="A830" s="6"/>
      <c r="B830" s="6"/>
      <c r="C830" s="6"/>
      <c r="D830" s="6"/>
      <c r="E830" s="136"/>
      <c r="F830" s="136"/>
      <c r="G830" s="136"/>
      <c r="H830" s="136"/>
      <c r="I830" s="136"/>
      <c r="J830" s="136"/>
      <c r="K830" s="136"/>
      <c r="L830" s="137"/>
      <c r="M830" s="136"/>
      <c r="N830" s="136"/>
      <c r="O830" s="136"/>
      <c r="P830" s="7"/>
      <c r="Q830" s="6"/>
      <c r="R830" s="6"/>
      <c r="S830" s="6"/>
      <c r="T830" s="6"/>
      <c r="U830" s="6"/>
      <c r="V830" s="7"/>
      <c r="W830" s="7"/>
      <c r="X830" s="136"/>
      <c r="Y830" s="7"/>
      <c r="Z830" s="7"/>
      <c r="AA830" s="7"/>
      <c r="AB830" s="6"/>
      <c r="AC830" s="6"/>
      <c r="AD830" s="6"/>
      <c r="AE830" s="6"/>
      <c r="AF830" s="6"/>
    </row>
    <row r="831" ht="14.25" customHeight="1">
      <c r="A831" s="6"/>
      <c r="B831" s="6"/>
      <c r="C831" s="6"/>
      <c r="D831" s="6"/>
      <c r="E831" s="136"/>
      <c r="F831" s="136"/>
      <c r="G831" s="136"/>
      <c r="H831" s="136"/>
      <c r="I831" s="136"/>
      <c r="J831" s="136"/>
      <c r="K831" s="136"/>
      <c r="L831" s="137"/>
      <c r="M831" s="136"/>
      <c r="N831" s="136"/>
      <c r="O831" s="136"/>
      <c r="P831" s="7"/>
      <c r="Q831" s="6"/>
      <c r="R831" s="6"/>
      <c r="S831" s="6"/>
      <c r="T831" s="6"/>
      <c r="U831" s="6"/>
      <c r="V831" s="7"/>
      <c r="W831" s="7"/>
      <c r="X831" s="136"/>
      <c r="Y831" s="7"/>
      <c r="Z831" s="7"/>
      <c r="AA831" s="7"/>
      <c r="AB831" s="6"/>
      <c r="AC831" s="6"/>
      <c r="AD831" s="6"/>
      <c r="AE831" s="6"/>
      <c r="AF831" s="6"/>
    </row>
    <row r="832" ht="14.25" customHeight="1">
      <c r="A832" s="6"/>
      <c r="B832" s="6"/>
      <c r="C832" s="6"/>
      <c r="D832" s="6"/>
      <c r="E832" s="136"/>
      <c r="F832" s="136"/>
      <c r="G832" s="136"/>
      <c r="H832" s="136"/>
      <c r="I832" s="136"/>
      <c r="J832" s="136"/>
      <c r="K832" s="136"/>
      <c r="L832" s="137"/>
      <c r="M832" s="136"/>
      <c r="N832" s="136"/>
      <c r="O832" s="136"/>
      <c r="P832" s="7"/>
      <c r="Q832" s="6"/>
      <c r="R832" s="6"/>
      <c r="S832" s="6"/>
      <c r="T832" s="6"/>
      <c r="U832" s="6"/>
      <c r="V832" s="7"/>
      <c r="W832" s="7"/>
      <c r="X832" s="136"/>
      <c r="Y832" s="7"/>
      <c r="Z832" s="7"/>
      <c r="AA832" s="7"/>
      <c r="AB832" s="6"/>
      <c r="AC832" s="6"/>
      <c r="AD832" s="6"/>
      <c r="AE832" s="6"/>
      <c r="AF832" s="6"/>
    </row>
    <row r="833" ht="14.25" customHeight="1">
      <c r="A833" s="6"/>
      <c r="B833" s="6"/>
      <c r="C833" s="6"/>
      <c r="D833" s="6"/>
      <c r="E833" s="136"/>
      <c r="F833" s="136"/>
      <c r="G833" s="136"/>
      <c r="H833" s="136"/>
      <c r="I833" s="136"/>
      <c r="J833" s="136"/>
      <c r="K833" s="136"/>
      <c r="L833" s="137"/>
      <c r="M833" s="136"/>
      <c r="N833" s="136"/>
      <c r="O833" s="136"/>
      <c r="P833" s="7"/>
      <c r="Q833" s="6"/>
      <c r="R833" s="6"/>
      <c r="S833" s="6"/>
      <c r="T833" s="6"/>
      <c r="U833" s="6"/>
      <c r="V833" s="7"/>
      <c r="W833" s="7"/>
      <c r="X833" s="136"/>
      <c r="Y833" s="7"/>
      <c r="Z833" s="7"/>
      <c r="AA833" s="7"/>
      <c r="AB833" s="6"/>
      <c r="AC833" s="6"/>
      <c r="AD833" s="6"/>
      <c r="AE833" s="6"/>
      <c r="AF833" s="6"/>
    </row>
    <row r="834" ht="14.25" customHeight="1">
      <c r="A834" s="6"/>
      <c r="B834" s="6"/>
      <c r="C834" s="6"/>
      <c r="D834" s="6"/>
      <c r="E834" s="136"/>
      <c r="F834" s="136"/>
      <c r="G834" s="136"/>
      <c r="H834" s="136"/>
      <c r="I834" s="136"/>
      <c r="J834" s="136"/>
      <c r="K834" s="136"/>
      <c r="L834" s="137"/>
      <c r="M834" s="136"/>
      <c r="N834" s="136"/>
      <c r="O834" s="136"/>
      <c r="P834" s="7"/>
      <c r="Q834" s="6"/>
      <c r="R834" s="6"/>
      <c r="S834" s="6"/>
      <c r="T834" s="6"/>
      <c r="U834" s="6"/>
      <c r="V834" s="7"/>
      <c r="W834" s="7"/>
      <c r="X834" s="136"/>
      <c r="Y834" s="7"/>
      <c r="Z834" s="7"/>
      <c r="AA834" s="7"/>
      <c r="AB834" s="6"/>
      <c r="AC834" s="6"/>
      <c r="AD834" s="6"/>
      <c r="AE834" s="6"/>
      <c r="AF834" s="6"/>
    </row>
    <row r="835" ht="14.25" customHeight="1">
      <c r="A835" s="6"/>
      <c r="B835" s="6"/>
      <c r="C835" s="6"/>
      <c r="D835" s="6"/>
      <c r="E835" s="136"/>
      <c r="F835" s="136"/>
      <c r="G835" s="136"/>
      <c r="H835" s="136"/>
      <c r="I835" s="136"/>
      <c r="J835" s="136"/>
      <c r="K835" s="136"/>
      <c r="L835" s="137"/>
      <c r="M835" s="136"/>
      <c r="N835" s="136"/>
      <c r="O835" s="136"/>
      <c r="P835" s="7"/>
      <c r="Q835" s="6"/>
      <c r="R835" s="6"/>
      <c r="S835" s="6"/>
      <c r="T835" s="6"/>
      <c r="U835" s="6"/>
      <c r="V835" s="7"/>
      <c r="W835" s="7"/>
      <c r="X835" s="136"/>
      <c r="Y835" s="7"/>
      <c r="Z835" s="7"/>
      <c r="AA835" s="7"/>
      <c r="AB835" s="6"/>
      <c r="AC835" s="6"/>
      <c r="AD835" s="6"/>
      <c r="AE835" s="6"/>
      <c r="AF835" s="6"/>
    </row>
    <row r="836" ht="14.25" customHeight="1">
      <c r="A836" s="6"/>
      <c r="B836" s="6"/>
      <c r="C836" s="6"/>
      <c r="D836" s="6"/>
      <c r="E836" s="136"/>
      <c r="F836" s="136"/>
      <c r="G836" s="136"/>
      <c r="H836" s="136"/>
      <c r="I836" s="136"/>
      <c r="J836" s="136"/>
      <c r="K836" s="136"/>
      <c r="L836" s="137"/>
      <c r="M836" s="136"/>
      <c r="N836" s="136"/>
      <c r="O836" s="136"/>
      <c r="P836" s="7"/>
      <c r="Q836" s="6"/>
      <c r="R836" s="6"/>
      <c r="S836" s="6"/>
      <c r="T836" s="6"/>
      <c r="U836" s="6"/>
      <c r="V836" s="7"/>
      <c r="W836" s="7"/>
      <c r="X836" s="136"/>
      <c r="Y836" s="7"/>
      <c r="Z836" s="7"/>
      <c r="AA836" s="7"/>
      <c r="AB836" s="6"/>
      <c r="AC836" s="6"/>
      <c r="AD836" s="6"/>
      <c r="AE836" s="6"/>
      <c r="AF836" s="6"/>
    </row>
    <row r="837" ht="14.25" customHeight="1">
      <c r="A837" s="6"/>
      <c r="B837" s="6"/>
      <c r="C837" s="6"/>
      <c r="D837" s="6"/>
      <c r="E837" s="136"/>
      <c r="F837" s="136"/>
      <c r="G837" s="136"/>
      <c r="H837" s="136"/>
      <c r="I837" s="136"/>
      <c r="J837" s="136"/>
      <c r="K837" s="136"/>
      <c r="L837" s="137"/>
      <c r="M837" s="136"/>
      <c r="N837" s="136"/>
      <c r="O837" s="136"/>
      <c r="P837" s="7"/>
      <c r="Q837" s="6"/>
      <c r="R837" s="6"/>
      <c r="S837" s="6"/>
      <c r="T837" s="6"/>
      <c r="U837" s="6"/>
      <c r="V837" s="7"/>
      <c r="W837" s="7"/>
      <c r="X837" s="136"/>
      <c r="Y837" s="7"/>
      <c r="Z837" s="7"/>
      <c r="AA837" s="7"/>
      <c r="AB837" s="6"/>
      <c r="AC837" s="6"/>
      <c r="AD837" s="6"/>
      <c r="AE837" s="6"/>
      <c r="AF837" s="6"/>
    </row>
    <row r="838" ht="14.25" customHeight="1">
      <c r="A838" s="6"/>
      <c r="B838" s="6"/>
      <c r="C838" s="6"/>
      <c r="D838" s="6"/>
      <c r="E838" s="136"/>
      <c r="F838" s="136"/>
      <c r="G838" s="136"/>
      <c r="H838" s="136"/>
      <c r="I838" s="136"/>
      <c r="J838" s="136"/>
      <c r="K838" s="136"/>
      <c r="L838" s="137"/>
      <c r="M838" s="136"/>
      <c r="N838" s="136"/>
      <c r="O838" s="136"/>
      <c r="P838" s="7"/>
      <c r="Q838" s="6"/>
      <c r="R838" s="6"/>
      <c r="S838" s="6"/>
      <c r="T838" s="6"/>
      <c r="U838" s="6"/>
      <c r="V838" s="7"/>
      <c r="W838" s="7"/>
      <c r="X838" s="136"/>
      <c r="Y838" s="7"/>
      <c r="Z838" s="7"/>
      <c r="AA838" s="7"/>
      <c r="AB838" s="6"/>
      <c r="AC838" s="6"/>
      <c r="AD838" s="6"/>
      <c r="AE838" s="6"/>
      <c r="AF838" s="6"/>
    </row>
    <row r="839" ht="14.25" customHeight="1">
      <c r="A839" s="6"/>
      <c r="B839" s="6"/>
      <c r="C839" s="6"/>
      <c r="D839" s="6"/>
      <c r="E839" s="136"/>
      <c r="F839" s="136"/>
      <c r="G839" s="136"/>
      <c r="H839" s="136"/>
      <c r="I839" s="136"/>
      <c r="J839" s="136"/>
      <c r="K839" s="136"/>
      <c r="L839" s="137"/>
      <c r="M839" s="136"/>
      <c r="N839" s="136"/>
      <c r="O839" s="136"/>
      <c r="P839" s="7"/>
      <c r="Q839" s="6"/>
      <c r="R839" s="6"/>
      <c r="S839" s="6"/>
      <c r="T839" s="6"/>
      <c r="U839" s="6"/>
      <c r="V839" s="7"/>
      <c r="W839" s="7"/>
      <c r="X839" s="136"/>
      <c r="Y839" s="7"/>
      <c r="Z839" s="7"/>
      <c r="AA839" s="7"/>
      <c r="AB839" s="6"/>
      <c r="AC839" s="6"/>
      <c r="AD839" s="6"/>
      <c r="AE839" s="6"/>
      <c r="AF839" s="6"/>
    </row>
    <row r="840" ht="14.25" customHeight="1">
      <c r="A840" s="6"/>
      <c r="B840" s="6"/>
      <c r="C840" s="6"/>
      <c r="D840" s="6"/>
      <c r="E840" s="136"/>
      <c r="F840" s="136"/>
      <c r="G840" s="136"/>
      <c r="H840" s="136"/>
      <c r="I840" s="136"/>
      <c r="J840" s="136"/>
      <c r="K840" s="136"/>
      <c r="L840" s="137"/>
      <c r="M840" s="136"/>
      <c r="N840" s="136"/>
      <c r="O840" s="136"/>
      <c r="P840" s="7"/>
      <c r="Q840" s="6"/>
      <c r="R840" s="6"/>
      <c r="S840" s="6"/>
      <c r="T840" s="6"/>
      <c r="U840" s="6"/>
      <c r="V840" s="7"/>
      <c r="W840" s="7"/>
      <c r="X840" s="136"/>
      <c r="Y840" s="7"/>
      <c r="Z840" s="7"/>
      <c r="AA840" s="7"/>
      <c r="AB840" s="6"/>
      <c r="AC840" s="6"/>
      <c r="AD840" s="6"/>
      <c r="AE840" s="6"/>
      <c r="AF840" s="6"/>
    </row>
    <row r="841" ht="14.25" customHeight="1">
      <c r="A841" s="6"/>
      <c r="B841" s="6"/>
      <c r="C841" s="6"/>
      <c r="D841" s="6"/>
      <c r="E841" s="136"/>
      <c r="F841" s="136"/>
      <c r="G841" s="136"/>
      <c r="H841" s="136"/>
      <c r="I841" s="136"/>
      <c r="J841" s="136"/>
      <c r="K841" s="136"/>
      <c r="L841" s="137"/>
      <c r="M841" s="136"/>
      <c r="N841" s="136"/>
      <c r="O841" s="136"/>
      <c r="P841" s="7"/>
      <c r="Q841" s="6"/>
      <c r="R841" s="6"/>
      <c r="S841" s="6"/>
      <c r="T841" s="6"/>
      <c r="U841" s="6"/>
      <c r="V841" s="7"/>
      <c r="W841" s="7"/>
      <c r="X841" s="136"/>
      <c r="Y841" s="7"/>
      <c r="Z841" s="7"/>
      <c r="AA841" s="7"/>
      <c r="AB841" s="6"/>
      <c r="AC841" s="6"/>
      <c r="AD841" s="6"/>
      <c r="AE841" s="6"/>
      <c r="AF841" s="6"/>
    </row>
    <row r="842" ht="14.25" customHeight="1">
      <c r="A842" s="6"/>
      <c r="B842" s="6"/>
      <c r="C842" s="6"/>
      <c r="D842" s="6"/>
      <c r="E842" s="136"/>
      <c r="F842" s="136"/>
      <c r="G842" s="136"/>
      <c r="H842" s="136"/>
      <c r="I842" s="136"/>
      <c r="J842" s="136"/>
      <c r="K842" s="136"/>
      <c r="L842" s="137"/>
      <c r="M842" s="136"/>
      <c r="N842" s="136"/>
      <c r="O842" s="136"/>
      <c r="P842" s="7"/>
      <c r="Q842" s="6"/>
      <c r="R842" s="6"/>
      <c r="S842" s="6"/>
      <c r="T842" s="6"/>
      <c r="U842" s="6"/>
      <c r="V842" s="7"/>
      <c r="W842" s="7"/>
      <c r="X842" s="136"/>
      <c r="Y842" s="7"/>
      <c r="Z842" s="7"/>
      <c r="AA842" s="7"/>
      <c r="AB842" s="6"/>
      <c r="AC842" s="6"/>
      <c r="AD842" s="6"/>
      <c r="AE842" s="6"/>
      <c r="AF842" s="6"/>
    </row>
    <row r="843" ht="14.25" customHeight="1">
      <c r="A843" s="6"/>
      <c r="B843" s="6"/>
      <c r="C843" s="6"/>
      <c r="D843" s="6"/>
      <c r="E843" s="136"/>
      <c r="F843" s="136"/>
      <c r="G843" s="136"/>
      <c r="H843" s="136"/>
      <c r="I843" s="136"/>
      <c r="J843" s="136"/>
      <c r="K843" s="136"/>
      <c r="L843" s="137"/>
      <c r="M843" s="136"/>
      <c r="N843" s="136"/>
      <c r="O843" s="136"/>
      <c r="P843" s="7"/>
      <c r="Q843" s="6"/>
      <c r="R843" s="6"/>
      <c r="S843" s="6"/>
      <c r="T843" s="6"/>
      <c r="U843" s="6"/>
      <c r="V843" s="7"/>
      <c r="W843" s="7"/>
      <c r="X843" s="136"/>
      <c r="Y843" s="7"/>
      <c r="Z843" s="7"/>
      <c r="AA843" s="7"/>
      <c r="AB843" s="6"/>
      <c r="AC843" s="6"/>
      <c r="AD843" s="6"/>
      <c r="AE843" s="6"/>
      <c r="AF843" s="6"/>
    </row>
    <row r="844" ht="14.25" customHeight="1">
      <c r="A844" s="6"/>
      <c r="B844" s="6"/>
      <c r="C844" s="6"/>
      <c r="D844" s="6"/>
      <c r="E844" s="136"/>
      <c r="F844" s="136"/>
      <c r="G844" s="136"/>
      <c r="H844" s="136"/>
      <c r="I844" s="136"/>
      <c r="J844" s="136"/>
      <c r="K844" s="136"/>
      <c r="L844" s="137"/>
      <c r="M844" s="136"/>
      <c r="N844" s="136"/>
      <c r="O844" s="136"/>
      <c r="P844" s="7"/>
      <c r="Q844" s="6"/>
      <c r="R844" s="6"/>
      <c r="S844" s="6"/>
      <c r="T844" s="6"/>
      <c r="U844" s="6"/>
      <c r="V844" s="7"/>
      <c r="W844" s="7"/>
      <c r="X844" s="136"/>
      <c r="Y844" s="7"/>
      <c r="Z844" s="7"/>
      <c r="AA844" s="7"/>
      <c r="AB844" s="6"/>
      <c r="AC844" s="6"/>
      <c r="AD844" s="6"/>
      <c r="AE844" s="6"/>
      <c r="AF844" s="6"/>
    </row>
    <row r="845" ht="14.25" customHeight="1">
      <c r="A845" s="6"/>
      <c r="B845" s="6"/>
      <c r="C845" s="6"/>
      <c r="D845" s="6"/>
      <c r="E845" s="136"/>
      <c r="F845" s="136"/>
      <c r="G845" s="136"/>
      <c r="H845" s="136"/>
      <c r="I845" s="136"/>
      <c r="J845" s="136"/>
      <c r="K845" s="136"/>
      <c r="L845" s="137"/>
      <c r="M845" s="136"/>
      <c r="N845" s="136"/>
      <c r="O845" s="136"/>
      <c r="P845" s="7"/>
      <c r="Q845" s="6"/>
      <c r="R845" s="6"/>
      <c r="S845" s="6"/>
      <c r="T845" s="6"/>
      <c r="U845" s="6"/>
      <c r="V845" s="7"/>
      <c r="W845" s="7"/>
      <c r="X845" s="136"/>
      <c r="Y845" s="7"/>
      <c r="Z845" s="7"/>
      <c r="AA845" s="7"/>
      <c r="AB845" s="6"/>
      <c r="AC845" s="6"/>
      <c r="AD845" s="6"/>
      <c r="AE845" s="6"/>
      <c r="AF845" s="6"/>
    </row>
    <row r="846" ht="14.25" customHeight="1">
      <c r="A846" s="6"/>
      <c r="B846" s="6"/>
      <c r="C846" s="6"/>
      <c r="D846" s="6"/>
      <c r="E846" s="136"/>
      <c r="F846" s="136"/>
      <c r="G846" s="136"/>
      <c r="H846" s="136"/>
      <c r="I846" s="136"/>
      <c r="J846" s="136"/>
      <c r="K846" s="136"/>
      <c r="L846" s="137"/>
      <c r="M846" s="136"/>
      <c r="N846" s="136"/>
      <c r="O846" s="136"/>
      <c r="P846" s="7"/>
      <c r="Q846" s="6"/>
      <c r="R846" s="6"/>
      <c r="S846" s="6"/>
      <c r="T846" s="6"/>
      <c r="U846" s="6"/>
      <c r="V846" s="7"/>
      <c r="W846" s="7"/>
      <c r="X846" s="136"/>
      <c r="Y846" s="7"/>
      <c r="Z846" s="7"/>
      <c r="AA846" s="7"/>
      <c r="AB846" s="6"/>
      <c r="AC846" s="6"/>
      <c r="AD846" s="6"/>
      <c r="AE846" s="6"/>
      <c r="AF846" s="6"/>
    </row>
    <row r="847" ht="14.25" customHeight="1">
      <c r="A847" s="6"/>
      <c r="B847" s="6"/>
      <c r="C847" s="6"/>
      <c r="D847" s="6"/>
      <c r="E847" s="136"/>
      <c r="F847" s="136"/>
      <c r="G847" s="136"/>
      <c r="H847" s="136"/>
      <c r="I847" s="136"/>
      <c r="J847" s="136"/>
      <c r="K847" s="136"/>
      <c r="L847" s="137"/>
      <c r="M847" s="136"/>
      <c r="N847" s="136"/>
      <c r="O847" s="136"/>
      <c r="P847" s="7"/>
      <c r="Q847" s="6"/>
      <c r="R847" s="6"/>
      <c r="S847" s="6"/>
      <c r="T847" s="6"/>
      <c r="U847" s="6"/>
      <c r="V847" s="7"/>
      <c r="W847" s="7"/>
      <c r="X847" s="136"/>
      <c r="Y847" s="7"/>
      <c r="Z847" s="7"/>
      <c r="AA847" s="7"/>
      <c r="AB847" s="6"/>
      <c r="AC847" s="6"/>
      <c r="AD847" s="6"/>
      <c r="AE847" s="6"/>
      <c r="AF847" s="6"/>
    </row>
    <row r="848" ht="14.25" customHeight="1">
      <c r="A848" s="6"/>
      <c r="B848" s="6"/>
      <c r="C848" s="6"/>
      <c r="D848" s="6"/>
      <c r="E848" s="136"/>
      <c r="F848" s="136"/>
      <c r="G848" s="136"/>
      <c r="H848" s="136"/>
      <c r="I848" s="136"/>
      <c r="J848" s="136"/>
      <c r="K848" s="136"/>
      <c r="L848" s="137"/>
      <c r="M848" s="136"/>
      <c r="N848" s="136"/>
      <c r="O848" s="136"/>
      <c r="P848" s="7"/>
      <c r="Q848" s="6"/>
      <c r="R848" s="6"/>
      <c r="S848" s="6"/>
      <c r="T848" s="6"/>
      <c r="U848" s="6"/>
      <c r="V848" s="7"/>
      <c r="W848" s="7"/>
      <c r="X848" s="136"/>
      <c r="Y848" s="7"/>
      <c r="Z848" s="7"/>
      <c r="AA848" s="7"/>
      <c r="AB848" s="6"/>
      <c r="AC848" s="6"/>
      <c r="AD848" s="6"/>
      <c r="AE848" s="6"/>
      <c r="AF848" s="6"/>
    </row>
    <row r="849" ht="14.25" customHeight="1">
      <c r="A849" s="6"/>
      <c r="B849" s="6"/>
      <c r="C849" s="6"/>
      <c r="D849" s="6"/>
      <c r="E849" s="136"/>
      <c r="F849" s="136"/>
      <c r="G849" s="136"/>
      <c r="H849" s="136"/>
      <c r="I849" s="136"/>
      <c r="J849" s="136"/>
      <c r="K849" s="136"/>
      <c r="L849" s="137"/>
      <c r="M849" s="136"/>
      <c r="N849" s="136"/>
      <c r="O849" s="136"/>
      <c r="P849" s="7"/>
      <c r="Q849" s="6"/>
      <c r="R849" s="6"/>
      <c r="S849" s="6"/>
      <c r="T849" s="6"/>
      <c r="U849" s="6"/>
      <c r="V849" s="7"/>
      <c r="W849" s="7"/>
      <c r="X849" s="136"/>
      <c r="Y849" s="7"/>
      <c r="Z849" s="7"/>
      <c r="AA849" s="7"/>
      <c r="AB849" s="6"/>
      <c r="AC849" s="6"/>
      <c r="AD849" s="6"/>
      <c r="AE849" s="6"/>
      <c r="AF849" s="6"/>
    </row>
    <row r="850" ht="14.25" customHeight="1">
      <c r="A850" s="6"/>
      <c r="B850" s="6"/>
      <c r="C850" s="6"/>
      <c r="D850" s="6"/>
      <c r="E850" s="136"/>
      <c r="F850" s="136"/>
      <c r="G850" s="136"/>
      <c r="H850" s="136"/>
      <c r="I850" s="136"/>
      <c r="J850" s="136"/>
      <c r="K850" s="136"/>
      <c r="L850" s="137"/>
      <c r="M850" s="136"/>
      <c r="N850" s="136"/>
      <c r="O850" s="136"/>
      <c r="P850" s="7"/>
      <c r="Q850" s="6"/>
      <c r="R850" s="6"/>
      <c r="S850" s="6"/>
      <c r="T850" s="6"/>
      <c r="U850" s="6"/>
      <c r="V850" s="7"/>
      <c r="W850" s="7"/>
      <c r="X850" s="136"/>
      <c r="Y850" s="7"/>
      <c r="Z850" s="7"/>
      <c r="AA850" s="7"/>
      <c r="AB850" s="6"/>
      <c r="AC850" s="6"/>
      <c r="AD850" s="6"/>
      <c r="AE850" s="6"/>
      <c r="AF850" s="6"/>
    </row>
    <row r="851" ht="14.25" customHeight="1">
      <c r="A851" s="6"/>
      <c r="B851" s="6"/>
      <c r="C851" s="6"/>
      <c r="D851" s="6"/>
      <c r="E851" s="136"/>
      <c r="F851" s="136"/>
      <c r="G851" s="136"/>
      <c r="H851" s="136"/>
      <c r="I851" s="136"/>
      <c r="J851" s="136"/>
      <c r="K851" s="136"/>
      <c r="L851" s="137"/>
      <c r="M851" s="136"/>
      <c r="N851" s="136"/>
      <c r="O851" s="136"/>
      <c r="P851" s="7"/>
      <c r="Q851" s="6"/>
      <c r="R851" s="6"/>
      <c r="S851" s="6"/>
      <c r="T851" s="6"/>
      <c r="U851" s="6"/>
      <c r="V851" s="7"/>
      <c r="W851" s="7"/>
      <c r="X851" s="136"/>
      <c r="Y851" s="7"/>
      <c r="Z851" s="7"/>
      <c r="AA851" s="7"/>
      <c r="AB851" s="6"/>
      <c r="AC851" s="6"/>
      <c r="AD851" s="6"/>
      <c r="AE851" s="6"/>
      <c r="AF851" s="6"/>
    </row>
    <row r="852" ht="14.25" customHeight="1">
      <c r="A852" s="6"/>
      <c r="B852" s="6"/>
      <c r="C852" s="6"/>
      <c r="D852" s="6"/>
      <c r="E852" s="136"/>
      <c r="F852" s="136"/>
      <c r="G852" s="136"/>
      <c r="H852" s="136"/>
      <c r="I852" s="136"/>
      <c r="J852" s="136"/>
      <c r="K852" s="136"/>
      <c r="L852" s="137"/>
      <c r="M852" s="136"/>
      <c r="N852" s="136"/>
      <c r="O852" s="136"/>
      <c r="P852" s="7"/>
      <c r="Q852" s="6"/>
      <c r="R852" s="6"/>
      <c r="S852" s="6"/>
      <c r="T852" s="6"/>
      <c r="U852" s="6"/>
      <c r="V852" s="7"/>
      <c r="W852" s="7"/>
      <c r="X852" s="136"/>
      <c r="Y852" s="7"/>
      <c r="Z852" s="7"/>
      <c r="AA852" s="7"/>
      <c r="AB852" s="6"/>
      <c r="AC852" s="6"/>
      <c r="AD852" s="6"/>
      <c r="AE852" s="6"/>
      <c r="AF852" s="6"/>
    </row>
    <row r="853" ht="14.25" customHeight="1">
      <c r="A853" s="6"/>
      <c r="B853" s="6"/>
      <c r="C853" s="6"/>
      <c r="D853" s="6"/>
      <c r="E853" s="136"/>
      <c r="F853" s="136"/>
      <c r="G853" s="136"/>
      <c r="H853" s="136"/>
      <c r="I853" s="136"/>
      <c r="J853" s="136"/>
      <c r="K853" s="136"/>
      <c r="L853" s="137"/>
      <c r="M853" s="136"/>
      <c r="N853" s="136"/>
      <c r="O853" s="136"/>
      <c r="P853" s="7"/>
      <c r="Q853" s="6"/>
      <c r="R853" s="6"/>
      <c r="S853" s="6"/>
      <c r="T853" s="6"/>
      <c r="U853" s="6"/>
      <c r="V853" s="7"/>
      <c r="W853" s="7"/>
      <c r="X853" s="136"/>
      <c r="Y853" s="7"/>
      <c r="Z853" s="7"/>
      <c r="AA853" s="7"/>
      <c r="AB853" s="6"/>
      <c r="AC853" s="6"/>
      <c r="AD853" s="6"/>
      <c r="AE853" s="6"/>
      <c r="AF853" s="6"/>
    </row>
    <row r="854" ht="14.25" customHeight="1">
      <c r="A854" s="6"/>
      <c r="B854" s="6"/>
      <c r="C854" s="6"/>
      <c r="D854" s="6"/>
      <c r="E854" s="136"/>
      <c r="F854" s="136"/>
      <c r="G854" s="136"/>
      <c r="H854" s="136"/>
      <c r="I854" s="136"/>
      <c r="J854" s="136"/>
      <c r="K854" s="136"/>
      <c r="L854" s="137"/>
      <c r="M854" s="136"/>
      <c r="N854" s="136"/>
      <c r="O854" s="136"/>
      <c r="P854" s="7"/>
      <c r="Q854" s="6"/>
      <c r="R854" s="6"/>
      <c r="S854" s="6"/>
      <c r="T854" s="6"/>
      <c r="U854" s="6"/>
      <c r="V854" s="7"/>
      <c r="W854" s="7"/>
      <c r="X854" s="136"/>
      <c r="Y854" s="7"/>
      <c r="Z854" s="7"/>
      <c r="AA854" s="7"/>
      <c r="AB854" s="6"/>
      <c r="AC854" s="6"/>
      <c r="AD854" s="6"/>
      <c r="AE854" s="6"/>
      <c r="AF854" s="6"/>
    </row>
    <row r="855" ht="14.25" customHeight="1">
      <c r="A855" s="6"/>
      <c r="B855" s="6"/>
      <c r="C855" s="6"/>
      <c r="D855" s="6"/>
      <c r="E855" s="136"/>
      <c r="F855" s="136"/>
      <c r="G855" s="136"/>
      <c r="H855" s="136"/>
      <c r="I855" s="136"/>
      <c r="J855" s="136"/>
      <c r="K855" s="136"/>
      <c r="L855" s="137"/>
      <c r="M855" s="136"/>
      <c r="N855" s="136"/>
      <c r="O855" s="136"/>
      <c r="P855" s="7"/>
      <c r="Q855" s="6"/>
      <c r="R855" s="6"/>
      <c r="S855" s="6"/>
      <c r="T855" s="6"/>
      <c r="U855" s="6"/>
      <c r="V855" s="7"/>
      <c r="W855" s="7"/>
      <c r="X855" s="136"/>
      <c r="Y855" s="7"/>
      <c r="Z855" s="7"/>
      <c r="AA855" s="7"/>
      <c r="AB855" s="6"/>
      <c r="AC855" s="6"/>
      <c r="AD855" s="6"/>
      <c r="AE855" s="6"/>
      <c r="AF855" s="6"/>
    </row>
    <row r="856" ht="14.25" customHeight="1">
      <c r="A856" s="6"/>
      <c r="B856" s="6"/>
      <c r="C856" s="6"/>
      <c r="D856" s="6"/>
      <c r="E856" s="136"/>
      <c r="F856" s="136"/>
      <c r="G856" s="136"/>
      <c r="H856" s="136"/>
      <c r="I856" s="136"/>
      <c r="J856" s="136"/>
      <c r="K856" s="136"/>
      <c r="L856" s="137"/>
      <c r="M856" s="136"/>
      <c r="N856" s="136"/>
      <c r="O856" s="136"/>
      <c r="P856" s="7"/>
      <c r="Q856" s="6"/>
      <c r="R856" s="6"/>
      <c r="S856" s="6"/>
      <c r="T856" s="6"/>
      <c r="U856" s="6"/>
      <c r="V856" s="7"/>
      <c r="W856" s="7"/>
      <c r="X856" s="136"/>
      <c r="Y856" s="7"/>
      <c r="Z856" s="7"/>
      <c r="AA856" s="7"/>
      <c r="AB856" s="6"/>
      <c r="AC856" s="6"/>
      <c r="AD856" s="6"/>
      <c r="AE856" s="6"/>
      <c r="AF856" s="6"/>
    </row>
    <row r="857" ht="14.25" customHeight="1">
      <c r="A857" s="6"/>
      <c r="B857" s="6"/>
      <c r="C857" s="6"/>
      <c r="D857" s="6"/>
      <c r="E857" s="136"/>
      <c r="F857" s="136"/>
      <c r="G857" s="136"/>
      <c r="H857" s="136"/>
      <c r="I857" s="136"/>
      <c r="J857" s="136"/>
      <c r="K857" s="136"/>
      <c r="L857" s="137"/>
      <c r="M857" s="136"/>
      <c r="N857" s="136"/>
      <c r="O857" s="136"/>
      <c r="P857" s="7"/>
      <c r="Q857" s="6"/>
      <c r="R857" s="6"/>
      <c r="S857" s="6"/>
      <c r="T857" s="6"/>
      <c r="U857" s="6"/>
      <c r="V857" s="7"/>
      <c r="W857" s="7"/>
      <c r="X857" s="136"/>
      <c r="Y857" s="7"/>
      <c r="Z857" s="7"/>
      <c r="AA857" s="7"/>
      <c r="AB857" s="6"/>
      <c r="AC857" s="6"/>
      <c r="AD857" s="6"/>
      <c r="AE857" s="6"/>
      <c r="AF857" s="6"/>
    </row>
    <row r="858" ht="14.25" customHeight="1">
      <c r="A858" s="6"/>
      <c r="B858" s="6"/>
      <c r="C858" s="6"/>
      <c r="D858" s="6"/>
      <c r="E858" s="136"/>
      <c r="F858" s="136"/>
      <c r="G858" s="136"/>
      <c r="H858" s="136"/>
      <c r="I858" s="136"/>
      <c r="J858" s="136"/>
      <c r="K858" s="136"/>
      <c r="L858" s="137"/>
      <c r="M858" s="136"/>
      <c r="N858" s="136"/>
      <c r="O858" s="136"/>
      <c r="P858" s="7"/>
      <c r="Q858" s="6"/>
      <c r="R858" s="6"/>
      <c r="S858" s="6"/>
      <c r="T858" s="6"/>
      <c r="U858" s="6"/>
      <c r="V858" s="7"/>
      <c r="W858" s="7"/>
      <c r="X858" s="136"/>
      <c r="Y858" s="7"/>
      <c r="Z858" s="7"/>
      <c r="AA858" s="7"/>
      <c r="AB858" s="6"/>
      <c r="AC858" s="6"/>
      <c r="AD858" s="6"/>
      <c r="AE858" s="6"/>
      <c r="AF858" s="6"/>
    </row>
    <row r="859" ht="14.25" customHeight="1">
      <c r="A859" s="6"/>
      <c r="B859" s="6"/>
      <c r="C859" s="6"/>
      <c r="D859" s="6"/>
      <c r="E859" s="136"/>
      <c r="F859" s="136"/>
      <c r="G859" s="136"/>
      <c r="H859" s="136"/>
      <c r="I859" s="136"/>
      <c r="J859" s="136"/>
      <c r="K859" s="136"/>
      <c r="L859" s="137"/>
      <c r="M859" s="136"/>
      <c r="N859" s="136"/>
      <c r="O859" s="136"/>
      <c r="P859" s="7"/>
      <c r="Q859" s="6"/>
      <c r="R859" s="6"/>
      <c r="S859" s="6"/>
      <c r="T859" s="6"/>
      <c r="U859" s="6"/>
      <c r="V859" s="7"/>
      <c r="W859" s="7"/>
      <c r="X859" s="136"/>
      <c r="Y859" s="7"/>
      <c r="Z859" s="7"/>
      <c r="AA859" s="7"/>
      <c r="AB859" s="6"/>
      <c r="AC859" s="6"/>
      <c r="AD859" s="6"/>
      <c r="AE859" s="6"/>
      <c r="AF859" s="6"/>
    </row>
    <row r="860" ht="14.25" customHeight="1">
      <c r="A860" s="6"/>
      <c r="B860" s="6"/>
      <c r="C860" s="6"/>
      <c r="D860" s="6"/>
      <c r="E860" s="136"/>
      <c r="F860" s="136"/>
      <c r="G860" s="136"/>
      <c r="H860" s="136"/>
      <c r="I860" s="136"/>
      <c r="J860" s="136"/>
      <c r="K860" s="136"/>
      <c r="L860" s="137"/>
      <c r="M860" s="136"/>
      <c r="N860" s="136"/>
      <c r="O860" s="136"/>
      <c r="P860" s="7"/>
      <c r="Q860" s="6"/>
      <c r="R860" s="6"/>
      <c r="S860" s="6"/>
      <c r="T860" s="6"/>
      <c r="U860" s="6"/>
      <c r="V860" s="7"/>
      <c r="W860" s="7"/>
      <c r="X860" s="136"/>
      <c r="Y860" s="7"/>
      <c r="Z860" s="7"/>
      <c r="AA860" s="7"/>
      <c r="AB860" s="6"/>
      <c r="AC860" s="6"/>
      <c r="AD860" s="6"/>
      <c r="AE860" s="6"/>
      <c r="AF860" s="6"/>
    </row>
    <row r="861" ht="14.25" customHeight="1">
      <c r="A861" s="6"/>
      <c r="B861" s="6"/>
      <c r="C861" s="6"/>
      <c r="D861" s="6"/>
      <c r="E861" s="136"/>
      <c r="F861" s="136"/>
      <c r="G861" s="136"/>
      <c r="H861" s="136"/>
      <c r="I861" s="136"/>
      <c r="J861" s="136"/>
      <c r="K861" s="136"/>
      <c r="L861" s="137"/>
      <c r="M861" s="136"/>
      <c r="N861" s="136"/>
      <c r="O861" s="136"/>
      <c r="P861" s="7"/>
      <c r="Q861" s="6"/>
      <c r="R861" s="6"/>
      <c r="S861" s="6"/>
      <c r="T861" s="6"/>
      <c r="U861" s="6"/>
      <c r="V861" s="7"/>
      <c r="W861" s="7"/>
      <c r="X861" s="136"/>
      <c r="Y861" s="7"/>
      <c r="Z861" s="7"/>
      <c r="AA861" s="7"/>
      <c r="AB861" s="6"/>
      <c r="AC861" s="6"/>
      <c r="AD861" s="6"/>
      <c r="AE861" s="6"/>
      <c r="AF861" s="6"/>
    </row>
    <row r="862" ht="14.25" customHeight="1">
      <c r="A862" s="6"/>
      <c r="B862" s="6"/>
      <c r="C862" s="6"/>
      <c r="D862" s="6"/>
      <c r="E862" s="136"/>
      <c r="F862" s="136"/>
      <c r="G862" s="136"/>
      <c r="H862" s="136"/>
      <c r="I862" s="136"/>
      <c r="J862" s="136"/>
      <c r="K862" s="136"/>
      <c r="L862" s="137"/>
      <c r="M862" s="136"/>
      <c r="N862" s="136"/>
      <c r="O862" s="136"/>
      <c r="P862" s="7"/>
      <c r="Q862" s="6"/>
      <c r="R862" s="6"/>
      <c r="S862" s="6"/>
      <c r="T862" s="6"/>
      <c r="U862" s="6"/>
      <c r="V862" s="7"/>
      <c r="W862" s="7"/>
      <c r="X862" s="136"/>
      <c r="Y862" s="7"/>
      <c r="Z862" s="7"/>
      <c r="AA862" s="7"/>
      <c r="AB862" s="6"/>
      <c r="AC862" s="6"/>
      <c r="AD862" s="6"/>
      <c r="AE862" s="6"/>
      <c r="AF862" s="6"/>
    </row>
    <row r="863" ht="14.25" customHeight="1">
      <c r="A863" s="6"/>
      <c r="B863" s="6"/>
      <c r="C863" s="6"/>
      <c r="D863" s="6"/>
      <c r="E863" s="136"/>
      <c r="F863" s="136"/>
      <c r="G863" s="136"/>
      <c r="H863" s="136"/>
      <c r="I863" s="136"/>
      <c r="J863" s="136"/>
      <c r="K863" s="136"/>
      <c r="L863" s="137"/>
      <c r="M863" s="136"/>
      <c r="N863" s="136"/>
      <c r="O863" s="136"/>
      <c r="P863" s="7"/>
      <c r="Q863" s="6"/>
      <c r="R863" s="6"/>
      <c r="S863" s="6"/>
      <c r="T863" s="6"/>
      <c r="U863" s="6"/>
      <c r="V863" s="7"/>
      <c r="W863" s="7"/>
      <c r="X863" s="136"/>
      <c r="Y863" s="7"/>
      <c r="Z863" s="7"/>
      <c r="AA863" s="7"/>
      <c r="AB863" s="6"/>
      <c r="AC863" s="6"/>
      <c r="AD863" s="6"/>
      <c r="AE863" s="6"/>
      <c r="AF863" s="6"/>
    </row>
    <row r="864" ht="14.25" customHeight="1">
      <c r="A864" s="6"/>
      <c r="B864" s="6"/>
      <c r="C864" s="6"/>
      <c r="D864" s="6"/>
      <c r="E864" s="136"/>
      <c r="F864" s="136"/>
      <c r="G864" s="136"/>
      <c r="H864" s="136"/>
      <c r="I864" s="136"/>
      <c r="J864" s="136"/>
      <c r="K864" s="136"/>
      <c r="L864" s="137"/>
      <c r="M864" s="136"/>
      <c r="N864" s="136"/>
      <c r="O864" s="136"/>
      <c r="P864" s="7"/>
      <c r="Q864" s="6"/>
      <c r="R864" s="6"/>
      <c r="S864" s="6"/>
      <c r="T864" s="6"/>
      <c r="U864" s="6"/>
      <c r="V864" s="7"/>
      <c r="W864" s="7"/>
      <c r="X864" s="136"/>
      <c r="Y864" s="7"/>
      <c r="Z864" s="7"/>
      <c r="AA864" s="7"/>
      <c r="AB864" s="6"/>
      <c r="AC864" s="6"/>
      <c r="AD864" s="6"/>
      <c r="AE864" s="6"/>
      <c r="AF864" s="6"/>
    </row>
    <row r="865" ht="14.25" customHeight="1">
      <c r="A865" s="6"/>
      <c r="B865" s="6"/>
      <c r="C865" s="6"/>
      <c r="D865" s="6"/>
      <c r="E865" s="136"/>
      <c r="F865" s="136"/>
      <c r="G865" s="136"/>
      <c r="H865" s="136"/>
      <c r="I865" s="136"/>
      <c r="J865" s="136"/>
      <c r="K865" s="136"/>
      <c r="L865" s="137"/>
      <c r="M865" s="136"/>
      <c r="N865" s="136"/>
      <c r="O865" s="136"/>
      <c r="P865" s="7"/>
      <c r="Q865" s="6"/>
      <c r="R865" s="6"/>
      <c r="S865" s="6"/>
      <c r="T865" s="6"/>
      <c r="U865" s="6"/>
      <c r="V865" s="7"/>
      <c r="W865" s="7"/>
      <c r="X865" s="136"/>
      <c r="Y865" s="7"/>
      <c r="Z865" s="7"/>
      <c r="AA865" s="7"/>
      <c r="AB865" s="6"/>
      <c r="AC865" s="6"/>
      <c r="AD865" s="6"/>
      <c r="AE865" s="6"/>
      <c r="AF865" s="6"/>
    </row>
    <row r="866" ht="14.25" customHeight="1">
      <c r="A866" s="6"/>
      <c r="B866" s="6"/>
      <c r="C866" s="6"/>
      <c r="D866" s="6"/>
      <c r="E866" s="136"/>
      <c r="F866" s="136"/>
      <c r="G866" s="136"/>
      <c r="H866" s="136"/>
      <c r="I866" s="136"/>
      <c r="J866" s="136"/>
      <c r="K866" s="136"/>
      <c r="L866" s="137"/>
      <c r="M866" s="136"/>
      <c r="N866" s="136"/>
      <c r="O866" s="136"/>
      <c r="P866" s="7"/>
      <c r="Q866" s="6"/>
      <c r="R866" s="6"/>
      <c r="S866" s="6"/>
      <c r="T866" s="6"/>
      <c r="U866" s="6"/>
      <c r="V866" s="7"/>
      <c r="W866" s="7"/>
      <c r="X866" s="136"/>
      <c r="Y866" s="7"/>
      <c r="Z866" s="7"/>
      <c r="AA866" s="7"/>
      <c r="AB866" s="6"/>
      <c r="AC866" s="6"/>
      <c r="AD866" s="6"/>
      <c r="AE866" s="6"/>
      <c r="AF866" s="6"/>
    </row>
    <row r="867" ht="14.25" customHeight="1">
      <c r="A867" s="6"/>
      <c r="B867" s="6"/>
      <c r="C867" s="6"/>
      <c r="D867" s="6"/>
      <c r="E867" s="136"/>
      <c r="F867" s="136"/>
      <c r="G867" s="136"/>
      <c r="H867" s="136"/>
      <c r="I867" s="136"/>
      <c r="J867" s="136"/>
      <c r="K867" s="136"/>
      <c r="L867" s="137"/>
      <c r="M867" s="136"/>
      <c r="N867" s="136"/>
      <c r="O867" s="136"/>
      <c r="P867" s="7"/>
      <c r="Q867" s="6"/>
      <c r="R867" s="6"/>
      <c r="S867" s="6"/>
      <c r="T867" s="6"/>
      <c r="U867" s="6"/>
      <c r="V867" s="7"/>
      <c r="W867" s="7"/>
      <c r="X867" s="136"/>
      <c r="Y867" s="7"/>
      <c r="Z867" s="7"/>
      <c r="AA867" s="7"/>
      <c r="AB867" s="6"/>
      <c r="AC867" s="6"/>
      <c r="AD867" s="6"/>
      <c r="AE867" s="6"/>
      <c r="AF867" s="6"/>
    </row>
    <row r="868" ht="14.25" customHeight="1">
      <c r="A868" s="6"/>
      <c r="B868" s="6"/>
      <c r="C868" s="6"/>
      <c r="D868" s="6"/>
      <c r="E868" s="136"/>
      <c r="F868" s="136"/>
      <c r="G868" s="136"/>
      <c r="H868" s="136"/>
      <c r="I868" s="136"/>
      <c r="J868" s="136"/>
      <c r="K868" s="136"/>
      <c r="L868" s="137"/>
      <c r="M868" s="136"/>
      <c r="N868" s="136"/>
      <c r="O868" s="136"/>
      <c r="P868" s="7"/>
      <c r="Q868" s="6"/>
      <c r="R868" s="6"/>
      <c r="S868" s="6"/>
      <c r="T868" s="6"/>
      <c r="U868" s="6"/>
      <c r="V868" s="7"/>
      <c r="W868" s="7"/>
      <c r="X868" s="136"/>
      <c r="Y868" s="7"/>
      <c r="Z868" s="7"/>
      <c r="AA868" s="7"/>
      <c r="AB868" s="6"/>
      <c r="AC868" s="6"/>
      <c r="AD868" s="6"/>
      <c r="AE868" s="6"/>
      <c r="AF868" s="6"/>
    </row>
    <row r="869" ht="14.25" customHeight="1">
      <c r="A869" s="6"/>
      <c r="B869" s="6"/>
      <c r="C869" s="6"/>
      <c r="D869" s="6"/>
      <c r="E869" s="136"/>
      <c r="F869" s="136"/>
      <c r="G869" s="136"/>
      <c r="H869" s="136"/>
      <c r="I869" s="136"/>
      <c r="J869" s="136"/>
      <c r="K869" s="136"/>
      <c r="L869" s="137"/>
      <c r="M869" s="136"/>
      <c r="N869" s="136"/>
      <c r="O869" s="136"/>
      <c r="P869" s="7"/>
      <c r="Q869" s="6"/>
      <c r="R869" s="6"/>
      <c r="S869" s="6"/>
      <c r="T869" s="6"/>
      <c r="U869" s="6"/>
      <c r="V869" s="7"/>
      <c r="W869" s="7"/>
      <c r="X869" s="136"/>
      <c r="Y869" s="7"/>
      <c r="Z869" s="7"/>
      <c r="AA869" s="7"/>
      <c r="AB869" s="6"/>
      <c r="AC869" s="6"/>
      <c r="AD869" s="6"/>
      <c r="AE869" s="6"/>
      <c r="AF869" s="6"/>
    </row>
    <row r="870" ht="14.25" customHeight="1">
      <c r="A870" s="6"/>
      <c r="B870" s="6"/>
      <c r="C870" s="6"/>
      <c r="D870" s="6"/>
      <c r="E870" s="136"/>
      <c r="F870" s="136"/>
      <c r="G870" s="136"/>
      <c r="H870" s="136"/>
      <c r="I870" s="136"/>
      <c r="J870" s="136"/>
      <c r="K870" s="136"/>
      <c r="L870" s="137"/>
      <c r="M870" s="136"/>
      <c r="N870" s="136"/>
      <c r="O870" s="136"/>
      <c r="P870" s="7"/>
      <c r="Q870" s="6"/>
      <c r="R870" s="6"/>
      <c r="S870" s="6"/>
      <c r="T870" s="6"/>
      <c r="U870" s="6"/>
      <c r="V870" s="7"/>
      <c r="W870" s="7"/>
      <c r="X870" s="136"/>
      <c r="Y870" s="7"/>
      <c r="Z870" s="7"/>
      <c r="AA870" s="7"/>
      <c r="AB870" s="6"/>
      <c r="AC870" s="6"/>
      <c r="AD870" s="6"/>
      <c r="AE870" s="6"/>
      <c r="AF870" s="6"/>
    </row>
    <row r="871" ht="14.25" customHeight="1">
      <c r="A871" s="6"/>
      <c r="B871" s="6"/>
      <c r="C871" s="6"/>
      <c r="D871" s="6"/>
      <c r="E871" s="136"/>
      <c r="F871" s="136"/>
      <c r="G871" s="136"/>
      <c r="H871" s="136"/>
      <c r="I871" s="136"/>
      <c r="J871" s="136"/>
      <c r="K871" s="136"/>
      <c r="L871" s="137"/>
      <c r="M871" s="136"/>
      <c r="N871" s="136"/>
      <c r="O871" s="136"/>
      <c r="P871" s="7"/>
      <c r="Q871" s="6"/>
      <c r="R871" s="6"/>
      <c r="S871" s="6"/>
      <c r="T871" s="6"/>
      <c r="U871" s="6"/>
      <c r="V871" s="7"/>
      <c r="W871" s="7"/>
      <c r="X871" s="136"/>
      <c r="Y871" s="7"/>
      <c r="Z871" s="7"/>
      <c r="AA871" s="7"/>
      <c r="AB871" s="6"/>
      <c r="AC871" s="6"/>
      <c r="AD871" s="6"/>
      <c r="AE871" s="6"/>
      <c r="AF871" s="6"/>
    </row>
    <row r="872" ht="14.25" customHeight="1">
      <c r="A872" s="6"/>
      <c r="B872" s="6"/>
      <c r="C872" s="6"/>
      <c r="D872" s="6"/>
      <c r="E872" s="136"/>
      <c r="F872" s="136"/>
      <c r="G872" s="136"/>
      <c r="H872" s="136"/>
      <c r="I872" s="136"/>
      <c r="J872" s="136"/>
      <c r="K872" s="136"/>
      <c r="L872" s="137"/>
      <c r="M872" s="136"/>
      <c r="N872" s="136"/>
      <c r="O872" s="136"/>
      <c r="P872" s="7"/>
      <c r="Q872" s="6"/>
      <c r="R872" s="6"/>
      <c r="S872" s="6"/>
      <c r="T872" s="6"/>
      <c r="U872" s="6"/>
      <c r="V872" s="7"/>
      <c r="W872" s="7"/>
      <c r="X872" s="136"/>
      <c r="Y872" s="7"/>
      <c r="Z872" s="7"/>
      <c r="AA872" s="7"/>
      <c r="AB872" s="6"/>
      <c r="AC872" s="6"/>
      <c r="AD872" s="6"/>
      <c r="AE872" s="6"/>
      <c r="AF872" s="6"/>
    </row>
    <row r="873" ht="14.25" customHeight="1">
      <c r="A873" s="6"/>
      <c r="B873" s="6"/>
      <c r="C873" s="6"/>
      <c r="D873" s="6"/>
      <c r="E873" s="136"/>
      <c r="F873" s="136"/>
      <c r="G873" s="136"/>
      <c r="H873" s="136"/>
      <c r="I873" s="136"/>
      <c r="J873" s="136"/>
      <c r="K873" s="136"/>
      <c r="L873" s="137"/>
      <c r="M873" s="136"/>
      <c r="N873" s="136"/>
      <c r="O873" s="136"/>
      <c r="P873" s="7"/>
      <c r="Q873" s="6"/>
      <c r="R873" s="6"/>
      <c r="S873" s="6"/>
      <c r="T873" s="6"/>
      <c r="U873" s="6"/>
      <c r="V873" s="7"/>
      <c r="W873" s="7"/>
      <c r="X873" s="136"/>
      <c r="Y873" s="7"/>
      <c r="Z873" s="7"/>
      <c r="AA873" s="7"/>
      <c r="AB873" s="6"/>
      <c r="AC873" s="6"/>
      <c r="AD873" s="6"/>
      <c r="AE873" s="6"/>
      <c r="AF873" s="6"/>
    </row>
    <row r="874" ht="14.25" customHeight="1">
      <c r="A874" s="6"/>
      <c r="B874" s="6"/>
      <c r="C874" s="6"/>
      <c r="D874" s="6"/>
      <c r="E874" s="136"/>
      <c r="F874" s="136"/>
      <c r="G874" s="136"/>
      <c r="H874" s="136"/>
      <c r="I874" s="136"/>
      <c r="J874" s="136"/>
      <c r="K874" s="136"/>
      <c r="L874" s="137"/>
      <c r="M874" s="136"/>
      <c r="N874" s="136"/>
      <c r="O874" s="136"/>
      <c r="P874" s="7"/>
      <c r="Q874" s="6"/>
      <c r="R874" s="6"/>
      <c r="S874" s="6"/>
      <c r="T874" s="6"/>
      <c r="U874" s="6"/>
      <c r="V874" s="7"/>
      <c r="W874" s="7"/>
      <c r="X874" s="136"/>
      <c r="Y874" s="7"/>
      <c r="Z874" s="7"/>
      <c r="AA874" s="7"/>
      <c r="AB874" s="6"/>
      <c r="AC874" s="6"/>
      <c r="AD874" s="6"/>
      <c r="AE874" s="6"/>
      <c r="AF874" s="6"/>
    </row>
    <row r="875" ht="14.25" customHeight="1">
      <c r="A875" s="6"/>
      <c r="B875" s="6"/>
      <c r="C875" s="6"/>
      <c r="D875" s="6"/>
      <c r="E875" s="136"/>
      <c r="F875" s="136"/>
      <c r="G875" s="136"/>
      <c r="H875" s="136"/>
      <c r="I875" s="136"/>
      <c r="J875" s="136"/>
      <c r="K875" s="136"/>
      <c r="L875" s="137"/>
      <c r="M875" s="136"/>
      <c r="N875" s="136"/>
      <c r="O875" s="136"/>
      <c r="P875" s="7"/>
      <c r="Q875" s="6"/>
      <c r="R875" s="6"/>
      <c r="S875" s="6"/>
      <c r="T875" s="6"/>
      <c r="U875" s="6"/>
      <c r="V875" s="7"/>
      <c r="W875" s="7"/>
      <c r="X875" s="136"/>
      <c r="Y875" s="7"/>
      <c r="Z875" s="7"/>
      <c r="AA875" s="7"/>
      <c r="AB875" s="6"/>
      <c r="AC875" s="6"/>
      <c r="AD875" s="6"/>
      <c r="AE875" s="6"/>
      <c r="AF875" s="6"/>
    </row>
    <row r="876" ht="14.25" customHeight="1">
      <c r="A876" s="6"/>
      <c r="B876" s="6"/>
      <c r="C876" s="6"/>
      <c r="D876" s="6"/>
      <c r="E876" s="136"/>
      <c r="F876" s="136"/>
      <c r="G876" s="136"/>
      <c r="H876" s="136"/>
      <c r="I876" s="136"/>
      <c r="J876" s="136"/>
      <c r="K876" s="136"/>
      <c r="L876" s="137"/>
      <c r="M876" s="136"/>
      <c r="N876" s="136"/>
      <c r="O876" s="136"/>
      <c r="P876" s="7"/>
      <c r="Q876" s="6"/>
      <c r="R876" s="6"/>
      <c r="S876" s="6"/>
      <c r="T876" s="6"/>
      <c r="U876" s="6"/>
      <c r="V876" s="7"/>
      <c r="W876" s="7"/>
      <c r="X876" s="136"/>
      <c r="Y876" s="7"/>
      <c r="Z876" s="7"/>
      <c r="AA876" s="7"/>
      <c r="AB876" s="6"/>
      <c r="AC876" s="6"/>
      <c r="AD876" s="6"/>
      <c r="AE876" s="6"/>
      <c r="AF876" s="6"/>
    </row>
    <row r="877" ht="14.25" customHeight="1">
      <c r="A877" s="6"/>
      <c r="B877" s="6"/>
      <c r="C877" s="6"/>
      <c r="D877" s="6"/>
      <c r="E877" s="136"/>
      <c r="F877" s="136"/>
      <c r="G877" s="136"/>
      <c r="H877" s="136"/>
      <c r="I877" s="136"/>
      <c r="J877" s="136"/>
      <c r="K877" s="136"/>
      <c r="L877" s="137"/>
      <c r="M877" s="136"/>
      <c r="N877" s="136"/>
      <c r="O877" s="136"/>
      <c r="P877" s="7"/>
      <c r="Q877" s="6"/>
      <c r="R877" s="6"/>
      <c r="S877" s="6"/>
      <c r="T877" s="6"/>
      <c r="U877" s="6"/>
      <c r="V877" s="7"/>
      <c r="W877" s="7"/>
      <c r="X877" s="136"/>
      <c r="Y877" s="7"/>
      <c r="Z877" s="7"/>
      <c r="AA877" s="7"/>
      <c r="AB877" s="6"/>
      <c r="AC877" s="6"/>
      <c r="AD877" s="6"/>
      <c r="AE877" s="6"/>
      <c r="AF877" s="6"/>
    </row>
    <row r="878" ht="14.25" customHeight="1">
      <c r="A878" s="6"/>
      <c r="B878" s="6"/>
      <c r="C878" s="6"/>
      <c r="D878" s="6"/>
      <c r="E878" s="136"/>
      <c r="F878" s="136"/>
      <c r="G878" s="136"/>
      <c r="H878" s="136"/>
      <c r="I878" s="136"/>
      <c r="J878" s="136"/>
      <c r="K878" s="136"/>
      <c r="L878" s="137"/>
      <c r="M878" s="136"/>
      <c r="N878" s="136"/>
      <c r="O878" s="136"/>
      <c r="P878" s="7"/>
      <c r="Q878" s="6"/>
      <c r="R878" s="6"/>
      <c r="S878" s="6"/>
      <c r="T878" s="6"/>
      <c r="U878" s="6"/>
      <c r="V878" s="7"/>
      <c r="W878" s="7"/>
      <c r="X878" s="136"/>
      <c r="Y878" s="7"/>
      <c r="Z878" s="7"/>
      <c r="AA878" s="7"/>
      <c r="AB878" s="6"/>
      <c r="AC878" s="6"/>
      <c r="AD878" s="6"/>
      <c r="AE878" s="6"/>
      <c r="AF878" s="6"/>
    </row>
    <row r="879" ht="14.25" customHeight="1">
      <c r="A879" s="6"/>
      <c r="B879" s="6"/>
      <c r="C879" s="6"/>
      <c r="D879" s="6"/>
      <c r="E879" s="136"/>
      <c r="F879" s="136"/>
      <c r="G879" s="136"/>
      <c r="H879" s="136"/>
      <c r="I879" s="136"/>
      <c r="J879" s="136"/>
      <c r="K879" s="136"/>
      <c r="L879" s="137"/>
      <c r="M879" s="136"/>
      <c r="N879" s="136"/>
      <c r="O879" s="136"/>
      <c r="P879" s="7"/>
      <c r="Q879" s="6"/>
      <c r="R879" s="6"/>
      <c r="S879" s="6"/>
      <c r="T879" s="6"/>
      <c r="U879" s="6"/>
      <c r="V879" s="7"/>
      <c r="W879" s="7"/>
      <c r="X879" s="136"/>
      <c r="Y879" s="7"/>
      <c r="Z879" s="7"/>
      <c r="AA879" s="7"/>
      <c r="AB879" s="6"/>
      <c r="AC879" s="6"/>
      <c r="AD879" s="6"/>
      <c r="AE879" s="6"/>
      <c r="AF879" s="6"/>
    </row>
    <row r="880" ht="14.25" customHeight="1">
      <c r="A880" s="6"/>
      <c r="B880" s="6"/>
      <c r="C880" s="6"/>
      <c r="D880" s="6"/>
      <c r="E880" s="136"/>
      <c r="F880" s="136"/>
      <c r="G880" s="136"/>
      <c r="H880" s="136"/>
      <c r="I880" s="136"/>
      <c r="J880" s="136"/>
      <c r="K880" s="136"/>
      <c r="L880" s="137"/>
      <c r="M880" s="136"/>
      <c r="N880" s="136"/>
      <c r="O880" s="136"/>
      <c r="P880" s="7"/>
      <c r="Q880" s="6"/>
      <c r="R880" s="6"/>
      <c r="S880" s="6"/>
      <c r="T880" s="6"/>
      <c r="U880" s="6"/>
      <c r="V880" s="7"/>
      <c r="W880" s="7"/>
      <c r="X880" s="136"/>
      <c r="Y880" s="7"/>
      <c r="Z880" s="7"/>
      <c r="AA880" s="7"/>
      <c r="AB880" s="6"/>
      <c r="AC880" s="6"/>
      <c r="AD880" s="6"/>
      <c r="AE880" s="6"/>
      <c r="AF880" s="6"/>
    </row>
    <row r="881" ht="14.25" customHeight="1">
      <c r="A881" s="6"/>
      <c r="B881" s="6"/>
      <c r="C881" s="6"/>
      <c r="D881" s="6"/>
      <c r="E881" s="136"/>
      <c r="F881" s="136"/>
      <c r="G881" s="136"/>
      <c r="H881" s="136"/>
      <c r="I881" s="136"/>
      <c r="J881" s="136"/>
      <c r="K881" s="136"/>
      <c r="L881" s="137"/>
      <c r="M881" s="136"/>
      <c r="N881" s="136"/>
      <c r="O881" s="136"/>
      <c r="P881" s="7"/>
      <c r="Q881" s="6"/>
      <c r="R881" s="6"/>
      <c r="S881" s="6"/>
      <c r="T881" s="6"/>
      <c r="U881" s="6"/>
      <c r="V881" s="7"/>
      <c r="W881" s="7"/>
      <c r="X881" s="136"/>
      <c r="Y881" s="7"/>
      <c r="Z881" s="7"/>
      <c r="AA881" s="7"/>
      <c r="AB881" s="6"/>
      <c r="AC881" s="6"/>
      <c r="AD881" s="6"/>
      <c r="AE881" s="6"/>
      <c r="AF881" s="6"/>
    </row>
    <row r="882" ht="14.25" customHeight="1">
      <c r="A882" s="6"/>
      <c r="B882" s="6"/>
      <c r="C882" s="6"/>
      <c r="D882" s="6"/>
      <c r="E882" s="136"/>
      <c r="F882" s="136"/>
      <c r="G882" s="136"/>
      <c r="H882" s="136"/>
      <c r="I882" s="136"/>
      <c r="J882" s="136"/>
      <c r="K882" s="136"/>
      <c r="L882" s="137"/>
      <c r="M882" s="136"/>
      <c r="N882" s="136"/>
      <c r="O882" s="136"/>
      <c r="P882" s="7"/>
      <c r="Q882" s="6"/>
      <c r="R882" s="6"/>
      <c r="S882" s="6"/>
      <c r="T882" s="6"/>
      <c r="U882" s="6"/>
      <c r="V882" s="7"/>
      <c r="W882" s="7"/>
      <c r="X882" s="136"/>
      <c r="Y882" s="7"/>
      <c r="Z882" s="7"/>
      <c r="AA882" s="7"/>
      <c r="AB882" s="6"/>
      <c r="AC882" s="6"/>
      <c r="AD882" s="6"/>
      <c r="AE882" s="6"/>
      <c r="AF882" s="6"/>
    </row>
    <row r="883" ht="14.25" customHeight="1">
      <c r="A883" s="6"/>
      <c r="B883" s="6"/>
      <c r="C883" s="6"/>
      <c r="D883" s="6"/>
      <c r="E883" s="136"/>
      <c r="F883" s="136"/>
      <c r="G883" s="136"/>
      <c r="H883" s="136"/>
      <c r="I883" s="136"/>
      <c r="J883" s="136"/>
      <c r="K883" s="136"/>
      <c r="L883" s="137"/>
      <c r="M883" s="136"/>
      <c r="N883" s="136"/>
      <c r="O883" s="136"/>
      <c r="P883" s="7"/>
      <c r="Q883" s="6"/>
      <c r="R883" s="6"/>
      <c r="S883" s="6"/>
      <c r="T883" s="6"/>
      <c r="U883" s="6"/>
      <c r="V883" s="7"/>
      <c r="W883" s="7"/>
      <c r="X883" s="136"/>
      <c r="Y883" s="7"/>
      <c r="Z883" s="7"/>
      <c r="AA883" s="7"/>
      <c r="AB883" s="6"/>
      <c r="AC883" s="6"/>
      <c r="AD883" s="6"/>
      <c r="AE883" s="6"/>
      <c r="AF883" s="6"/>
    </row>
    <row r="884" ht="14.25" customHeight="1">
      <c r="A884" s="6"/>
      <c r="B884" s="6"/>
      <c r="C884" s="6"/>
      <c r="D884" s="6"/>
      <c r="E884" s="136"/>
      <c r="F884" s="136"/>
      <c r="G884" s="136"/>
      <c r="H884" s="136"/>
      <c r="I884" s="136"/>
      <c r="J884" s="136"/>
      <c r="K884" s="136"/>
      <c r="L884" s="137"/>
      <c r="M884" s="136"/>
      <c r="N884" s="136"/>
      <c r="O884" s="136"/>
      <c r="P884" s="7"/>
      <c r="Q884" s="6"/>
      <c r="R884" s="6"/>
      <c r="S884" s="6"/>
      <c r="T884" s="6"/>
      <c r="U884" s="6"/>
      <c r="V884" s="7"/>
      <c r="W884" s="7"/>
      <c r="X884" s="136"/>
      <c r="Y884" s="7"/>
      <c r="Z884" s="7"/>
      <c r="AA884" s="7"/>
      <c r="AB884" s="6"/>
      <c r="AC884" s="6"/>
      <c r="AD884" s="6"/>
      <c r="AE884" s="6"/>
      <c r="AF884" s="6"/>
    </row>
    <row r="885" ht="14.25" customHeight="1">
      <c r="A885" s="6"/>
      <c r="B885" s="6"/>
      <c r="C885" s="6"/>
      <c r="D885" s="6"/>
      <c r="E885" s="136"/>
      <c r="F885" s="136"/>
      <c r="G885" s="136"/>
      <c r="H885" s="136"/>
      <c r="I885" s="136"/>
      <c r="J885" s="136"/>
      <c r="K885" s="136"/>
      <c r="L885" s="137"/>
      <c r="M885" s="136"/>
      <c r="N885" s="136"/>
      <c r="O885" s="136"/>
      <c r="P885" s="7"/>
      <c r="Q885" s="6"/>
      <c r="R885" s="6"/>
      <c r="S885" s="6"/>
      <c r="T885" s="6"/>
      <c r="U885" s="6"/>
      <c r="V885" s="7"/>
      <c r="W885" s="7"/>
      <c r="X885" s="136"/>
      <c r="Y885" s="7"/>
      <c r="Z885" s="7"/>
      <c r="AA885" s="7"/>
      <c r="AB885" s="6"/>
      <c r="AC885" s="6"/>
      <c r="AD885" s="6"/>
      <c r="AE885" s="6"/>
      <c r="AF885" s="6"/>
    </row>
    <row r="886" ht="14.25" customHeight="1">
      <c r="A886" s="6"/>
      <c r="B886" s="6"/>
      <c r="C886" s="6"/>
      <c r="D886" s="6"/>
      <c r="E886" s="136"/>
      <c r="F886" s="136"/>
      <c r="G886" s="136"/>
      <c r="H886" s="136"/>
      <c r="I886" s="136"/>
      <c r="J886" s="136"/>
      <c r="K886" s="136"/>
      <c r="L886" s="137"/>
      <c r="M886" s="136"/>
      <c r="N886" s="136"/>
      <c r="O886" s="136"/>
      <c r="P886" s="7"/>
      <c r="Q886" s="6"/>
      <c r="R886" s="6"/>
      <c r="S886" s="6"/>
      <c r="T886" s="6"/>
      <c r="U886" s="6"/>
      <c r="V886" s="7"/>
      <c r="W886" s="7"/>
      <c r="X886" s="136"/>
      <c r="Y886" s="7"/>
      <c r="Z886" s="7"/>
      <c r="AA886" s="7"/>
      <c r="AB886" s="6"/>
      <c r="AC886" s="6"/>
      <c r="AD886" s="6"/>
      <c r="AE886" s="6"/>
      <c r="AF886" s="6"/>
    </row>
    <row r="887" ht="14.25" customHeight="1">
      <c r="A887" s="6"/>
      <c r="B887" s="6"/>
      <c r="C887" s="6"/>
      <c r="D887" s="6"/>
      <c r="E887" s="136"/>
      <c r="F887" s="136"/>
      <c r="G887" s="136"/>
      <c r="H887" s="136"/>
      <c r="I887" s="136"/>
      <c r="J887" s="136"/>
      <c r="K887" s="136"/>
      <c r="L887" s="137"/>
      <c r="M887" s="136"/>
      <c r="N887" s="136"/>
      <c r="O887" s="136"/>
      <c r="P887" s="7"/>
      <c r="Q887" s="6"/>
      <c r="R887" s="6"/>
      <c r="S887" s="6"/>
      <c r="T887" s="6"/>
      <c r="U887" s="6"/>
      <c r="V887" s="7"/>
      <c r="W887" s="7"/>
      <c r="X887" s="136"/>
      <c r="Y887" s="7"/>
      <c r="Z887" s="7"/>
      <c r="AA887" s="7"/>
      <c r="AB887" s="6"/>
      <c r="AC887" s="6"/>
      <c r="AD887" s="6"/>
      <c r="AE887" s="6"/>
      <c r="AF887" s="6"/>
    </row>
    <row r="888" ht="14.25" customHeight="1">
      <c r="A888" s="6"/>
      <c r="B888" s="6"/>
      <c r="C888" s="6"/>
      <c r="D888" s="6"/>
      <c r="E888" s="136"/>
      <c r="F888" s="136"/>
      <c r="G888" s="136"/>
      <c r="H888" s="136"/>
      <c r="I888" s="136"/>
      <c r="J888" s="136"/>
      <c r="K888" s="136"/>
      <c r="L888" s="137"/>
      <c r="M888" s="136"/>
      <c r="N888" s="136"/>
      <c r="O888" s="136"/>
      <c r="P888" s="7"/>
      <c r="Q888" s="6"/>
      <c r="R888" s="6"/>
      <c r="S888" s="6"/>
      <c r="T888" s="6"/>
      <c r="U888" s="6"/>
      <c r="V888" s="7"/>
      <c r="W888" s="7"/>
      <c r="X888" s="136"/>
      <c r="Y888" s="7"/>
      <c r="Z888" s="7"/>
      <c r="AA888" s="7"/>
      <c r="AB888" s="6"/>
      <c r="AC888" s="6"/>
      <c r="AD888" s="6"/>
      <c r="AE888" s="6"/>
      <c r="AF888" s="6"/>
    </row>
    <row r="889" ht="14.25" customHeight="1">
      <c r="A889" s="6"/>
      <c r="B889" s="6"/>
      <c r="C889" s="6"/>
      <c r="D889" s="6"/>
      <c r="E889" s="136"/>
      <c r="F889" s="136"/>
      <c r="G889" s="136"/>
      <c r="H889" s="136"/>
      <c r="I889" s="136"/>
      <c r="J889" s="136"/>
      <c r="K889" s="136"/>
      <c r="L889" s="137"/>
      <c r="M889" s="136"/>
      <c r="N889" s="136"/>
      <c r="O889" s="136"/>
      <c r="P889" s="7"/>
      <c r="Q889" s="6"/>
      <c r="R889" s="6"/>
      <c r="S889" s="6"/>
      <c r="T889" s="6"/>
      <c r="U889" s="6"/>
      <c r="V889" s="7"/>
      <c r="W889" s="7"/>
      <c r="X889" s="136"/>
      <c r="Y889" s="7"/>
      <c r="Z889" s="7"/>
      <c r="AA889" s="7"/>
      <c r="AB889" s="6"/>
      <c r="AC889" s="6"/>
      <c r="AD889" s="6"/>
      <c r="AE889" s="6"/>
      <c r="AF889" s="6"/>
    </row>
    <row r="890" ht="14.25" customHeight="1">
      <c r="A890" s="6"/>
      <c r="B890" s="6"/>
      <c r="C890" s="6"/>
      <c r="D890" s="6"/>
      <c r="E890" s="136"/>
      <c r="F890" s="136"/>
      <c r="G890" s="136"/>
      <c r="H890" s="136"/>
      <c r="I890" s="136"/>
      <c r="J890" s="136"/>
      <c r="K890" s="136"/>
      <c r="L890" s="137"/>
      <c r="M890" s="136"/>
      <c r="N890" s="136"/>
      <c r="O890" s="136"/>
      <c r="P890" s="7"/>
      <c r="Q890" s="6"/>
      <c r="R890" s="6"/>
      <c r="S890" s="6"/>
      <c r="T890" s="6"/>
      <c r="U890" s="6"/>
      <c r="V890" s="7"/>
      <c r="W890" s="7"/>
      <c r="X890" s="136"/>
      <c r="Y890" s="7"/>
      <c r="Z890" s="7"/>
      <c r="AA890" s="7"/>
      <c r="AB890" s="6"/>
      <c r="AC890" s="6"/>
      <c r="AD890" s="6"/>
      <c r="AE890" s="6"/>
      <c r="AF890" s="6"/>
    </row>
    <row r="891" ht="14.25" customHeight="1">
      <c r="A891" s="6"/>
      <c r="B891" s="6"/>
      <c r="C891" s="6"/>
      <c r="D891" s="6"/>
      <c r="E891" s="136"/>
      <c r="F891" s="136"/>
      <c r="G891" s="136"/>
      <c r="H891" s="136"/>
      <c r="I891" s="136"/>
      <c r="J891" s="136"/>
      <c r="K891" s="136"/>
      <c r="L891" s="137"/>
      <c r="M891" s="136"/>
      <c r="N891" s="136"/>
      <c r="O891" s="136"/>
      <c r="P891" s="7"/>
      <c r="Q891" s="6"/>
      <c r="R891" s="6"/>
      <c r="S891" s="6"/>
      <c r="T891" s="6"/>
      <c r="U891" s="6"/>
      <c r="V891" s="7"/>
      <c r="W891" s="7"/>
      <c r="X891" s="136"/>
      <c r="Y891" s="7"/>
      <c r="Z891" s="7"/>
      <c r="AA891" s="7"/>
      <c r="AB891" s="6"/>
      <c r="AC891" s="6"/>
      <c r="AD891" s="6"/>
      <c r="AE891" s="6"/>
      <c r="AF891" s="6"/>
    </row>
    <row r="892" ht="14.25" customHeight="1">
      <c r="A892" s="6"/>
      <c r="B892" s="6"/>
      <c r="C892" s="6"/>
      <c r="D892" s="6"/>
      <c r="E892" s="136"/>
      <c r="F892" s="136"/>
      <c r="G892" s="136"/>
      <c r="H892" s="136"/>
      <c r="I892" s="136"/>
      <c r="J892" s="136"/>
      <c r="K892" s="136"/>
      <c r="L892" s="137"/>
      <c r="M892" s="136"/>
      <c r="N892" s="136"/>
      <c r="O892" s="136"/>
      <c r="P892" s="7"/>
      <c r="Q892" s="6"/>
      <c r="R892" s="6"/>
      <c r="S892" s="6"/>
      <c r="T892" s="6"/>
      <c r="U892" s="6"/>
      <c r="V892" s="7"/>
      <c r="W892" s="7"/>
      <c r="X892" s="136"/>
      <c r="Y892" s="7"/>
      <c r="Z892" s="7"/>
      <c r="AA892" s="7"/>
      <c r="AB892" s="6"/>
      <c r="AC892" s="6"/>
      <c r="AD892" s="6"/>
      <c r="AE892" s="6"/>
      <c r="AF892" s="6"/>
    </row>
    <row r="893" ht="14.25" customHeight="1">
      <c r="A893" s="6"/>
      <c r="B893" s="6"/>
      <c r="C893" s="6"/>
      <c r="D893" s="6"/>
      <c r="E893" s="136"/>
      <c r="F893" s="136"/>
      <c r="G893" s="136"/>
      <c r="H893" s="136"/>
      <c r="I893" s="136"/>
      <c r="J893" s="136"/>
      <c r="K893" s="136"/>
      <c r="L893" s="137"/>
      <c r="M893" s="136"/>
      <c r="N893" s="136"/>
      <c r="O893" s="136"/>
      <c r="P893" s="7"/>
      <c r="Q893" s="6"/>
      <c r="R893" s="6"/>
      <c r="S893" s="6"/>
      <c r="T893" s="6"/>
      <c r="U893" s="6"/>
      <c r="V893" s="7"/>
      <c r="W893" s="7"/>
      <c r="X893" s="136"/>
      <c r="Y893" s="7"/>
      <c r="Z893" s="7"/>
      <c r="AA893" s="7"/>
      <c r="AB893" s="6"/>
      <c r="AC893" s="6"/>
      <c r="AD893" s="6"/>
      <c r="AE893" s="6"/>
      <c r="AF893" s="6"/>
    </row>
    <row r="894" ht="14.25" customHeight="1">
      <c r="A894" s="6"/>
      <c r="B894" s="6"/>
      <c r="C894" s="6"/>
      <c r="D894" s="6"/>
      <c r="E894" s="136"/>
      <c r="F894" s="136"/>
      <c r="G894" s="136"/>
      <c r="H894" s="136"/>
      <c r="I894" s="136"/>
      <c r="J894" s="136"/>
      <c r="K894" s="136"/>
      <c r="L894" s="137"/>
      <c r="M894" s="136"/>
      <c r="N894" s="136"/>
      <c r="O894" s="136"/>
      <c r="P894" s="7"/>
      <c r="Q894" s="6"/>
      <c r="R894" s="6"/>
      <c r="S894" s="6"/>
      <c r="T894" s="6"/>
      <c r="U894" s="6"/>
      <c r="V894" s="7"/>
      <c r="W894" s="7"/>
      <c r="X894" s="136"/>
      <c r="Y894" s="7"/>
      <c r="Z894" s="7"/>
      <c r="AA894" s="7"/>
      <c r="AB894" s="6"/>
      <c r="AC894" s="6"/>
      <c r="AD894" s="6"/>
      <c r="AE894" s="6"/>
      <c r="AF894" s="6"/>
    </row>
    <row r="895" ht="14.25" customHeight="1">
      <c r="A895" s="6"/>
      <c r="B895" s="6"/>
      <c r="C895" s="6"/>
      <c r="D895" s="6"/>
      <c r="E895" s="136"/>
      <c r="F895" s="136"/>
      <c r="G895" s="136"/>
      <c r="H895" s="136"/>
      <c r="I895" s="136"/>
      <c r="J895" s="136"/>
      <c r="K895" s="136"/>
      <c r="L895" s="137"/>
      <c r="M895" s="136"/>
      <c r="N895" s="136"/>
      <c r="O895" s="136"/>
      <c r="P895" s="7"/>
      <c r="Q895" s="6"/>
      <c r="R895" s="6"/>
      <c r="S895" s="6"/>
      <c r="T895" s="6"/>
      <c r="U895" s="6"/>
      <c r="V895" s="7"/>
      <c r="W895" s="7"/>
      <c r="X895" s="136"/>
      <c r="Y895" s="7"/>
      <c r="Z895" s="7"/>
      <c r="AA895" s="7"/>
      <c r="AB895" s="6"/>
      <c r="AC895" s="6"/>
      <c r="AD895" s="6"/>
      <c r="AE895" s="6"/>
      <c r="AF895" s="6"/>
    </row>
    <row r="896" ht="14.25" customHeight="1">
      <c r="A896" s="6"/>
      <c r="B896" s="6"/>
      <c r="C896" s="6"/>
      <c r="D896" s="6"/>
      <c r="E896" s="136"/>
      <c r="F896" s="136"/>
      <c r="G896" s="136"/>
      <c r="H896" s="136"/>
      <c r="I896" s="136"/>
      <c r="J896" s="136"/>
      <c r="K896" s="136"/>
      <c r="L896" s="137"/>
      <c r="M896" s="136"/>
      <c r="N896" s="136"/>
      <c r="O896" s="136"/>
      <c r="P896" s="7"/>
      <c r="Q896" s="6"/>
      <c r="R896" s="6"/>
      <c r="S896" s="6"/>
      <c r="T896" s="6"/>
      <c r="U896" s="6"/>
      <c r="V896" s="7"/>
      <c r="W896" s="7"/>
      <c r="X896" s="136"/>
      <c r="Y896" s="7"/>
      <c r="Z896" s="7"/>
      <c r="AA896" s="7"/>
      <c r="AB896" s="6"/>
      <c r="AC896" s="6"/>
      <c r="AD896" s="6"/>
      <c r="AE896" s="6"/>
      <c r="AF896" s="6"/>
    </row>
    <row r="897" ht="14.25" customHeight="1">
      <c r="A897" s="6"/>
      <c r="B897" s="6"/>
      <c r="C897" s="6"/>
      <c r="D897" s="6"/>
      <c r="E897" s="136"/>
      <c r="F897" s="136"/>
      <c r="G897" s="136"/>
      <c r="H897" s="136"/>
      <c r="I897" s="136"/>
      <c r="J897" s="136"/>
      <c r="K897" s="136"/>
      <c r="L897" s="137"/>
      <c r="M897" s="136"/>
      <c r="N897" s="136"/>
      <c r="O897" s="136"/>
      <c r="P897" s="7"/>
      <c r="Q897" s="6"/>
      <c r="R897" s="6"/>
      <c r="S897" s="6"/>
      <c r="T897" s="6"/>
      <c r="U897" s="6"/>
      <c r="V897" s="7"/>
      <c r="W897" s="7"/>
      <c r="X897" s="136"/>
      <c r="Y897" s="7"/>
      <c r="Z897" s="7"/>
      <c r="AA897" s="7"/>
      <c r="AB897" s="6"/>
      <c r="AC897" s="6"/>
      <c r="AD897" s="6"/>
      <c r="AE897" s="6"/>
      <c r="AF897" s="6"/>
    </row>
    <row r="898" ht="14.25" customHeight="1">
      <c r="A898" s="6"/>
      <c r="B898" s="6"/>
      <c r="C898" s="6"/>
      <c r="D898" s="6"/>
      <c r="E898" s="136"/>
      <c r="F898" s="136"/>
      <c r="G898" s="136"/>
      <c r="H898" s="136"/>
      <c r="I898" s="136"/>
      <c r="J898" s="136"/>
      <c r="K898" s="136"/>
      <c r="L898" s="137"/>
      <c r="M898" s="136"/>
      <c r="N898" s="136"/>
      <c r="O898" s="136"/>
      <c r="P898" s="7"/>
      <c r="Q898" s="6"/>
      <c r="R898" s="6"/>
      <c r="S898" s="6"/>
      <c r="T898" s="6"/>
      <c r="U898" s="6"/>
      <c r="V898" s="7"/>
      <c r="W898" s="7"/>
      <c r="X898" s="136"/>
      <c r="Y898" s="7"/>
      <c r="Z898" s="7"/>
      <c r="AA898" s="7"/>
      <c r="AB898" s="6"/>
      <c r="AC898" s="6"/>
      <c r="AD898" s="6"/>
      <c r="AE898" s="6"/>
      <c r="AF898" s="6"/>
    </row>
    <row r="899" ht="14.25" customHeight="1">
      <c r="A899" s="6"/>
      <c r="B899" s="6"/>
      <c r="C899" s="6"/>
      <c r="D899" s="6"/>
      <c r="E899" s="136"/>
      <c r="F899" s="136"/>
      <c r="G899" s="136"/>
      <c r="H899" s="136"/>
      <c r="I899" s="136"/>
      <c r="J899" s="136"/>
      <c r="K899" s="136"/>
      <c r="L899" s="137"/>
      <c r="M899" s="136"/>
      <c r="N899" s="136"/>
      <c r="O899" s="136"/>
      <c r="P899" s="7"/>
      <c r="Q899" s="6"/>
      <c r="R899" s="6"/>
      <c r="S899" s="6"/>
      <c r="T899" s="6"/>
      <c r="U899" s="6"/>
      <c r="V899" s="7"/>
      <c r="W899" s="7"/>
      <c r="X899" s="136"/>
      <c r="Y899" s="7"/>
      <c r="Z899" s="7"/>
      <c r="AA899" s="7"/>
      <c r="AB899" s="6"/>
      <c r="AC899" s="6"/>
      <c r="AD899" s="6"/>
      <c r="AE899" s="6"/>
      <c r="AF899" s="6"/>
    </row>
    <row r="900" ht="14.25" customHeight="1">
      <c r="A900" s="6"/>
      <c r="B900" s="6"/>
      <c r="C900" s="6"/>
      <c r="D900" s="6"/>
      <c r="E900" s="136"/>
      <c r="F900" s="136"/>
      <c r="G900" s="136"/>
      <c r="H900" s="136"/>
      <c r="I900" s="136"/>
      <c r="J900" s="136"/>
      <c r="K900" s="136"/>
      <c r="L900" s="137"/>
      <c r="M900" s="136"/>
      <c r="N900" s="136"/>
      <c r="O900" s="136"/>
      <c r="P900" s="7"/>
      <c r="Q900" s="6"/>
      <c r="R900" s="6"/>
      <c r="S900" s="6"/>
      <c r="T900" s="6"/>
      <c r="U900" s="6"/>
      <c r="V900" s="7"/>
      <c r="W900" s="7"/>
      <c r="X900" s="136"/>
      <c r="Y900" s="7"/>
      <c r="Z900" s="7"/>
      <c r="AA900" s="7"/>
      <c r="AB900" s="6"/>
      <c r="AC900" s="6"/>
      <c r="AD900" s="6"/>
      <c r="AE900" s="6"/>
      <c r="AF900" s="6"/>
    </row>
    <row r="901" ht="14.25" customHeight="1">
      <c r="A901" s="6"/>
      <c r="B901" s="6"/>
      <c r="C901" s="6"/>
      <c r="D901" s="6"/>
      <c r="E901" s="136"/>
      <c r="F901" s="136"/>
      <c r="G901" s="136"/>
      <c r="H901" s="136"/>
      <c r="I901" s="136"/>
      <c r="J901" s="136"/>
      <c r="K901" s="136"/>
      <c r="L901" s="137"/>
      <c r="M901" s="136"/>
      <c r="N901" s="136"/>
      <c r="O901" s="136"/>
      <c r="P901" s="7"/>
      <c r="Q901" s="6"/>
      <c r="R901" s="6"/>
      <c r="S901" s="6"/>
      <c r="T901" s="6"/>
      <c r="U901" s="6"/>
      <c r="V901" s="7"/>
      <c r="W901" s="7"/>
      <c r="X901" s="136"/>
      <c r="Y901" s="7"/>
      <c r="Z901" s="7"/>
      <c r="AA901" s="7"/>
      <c r="AB901" s="6"/>
      <c r="AC901" s="6"/>
      <c r="AD901" s="6"/>
      <c r="AE901" s="6"/>
      <c r="AF901" s="6"/>
    </row>
    <row r="902" ht="14.25" customHeight="1">
      <c r="A902" s="6"/>
      <c r="B902" s="6"/>
      <c r="C902" s="6"/>
      <c r="D902" s="6"/>
      <c r="E902" s="136"/>
      <c r="F902" s="136"/>
      <c r="G902" s="136"/>
      <c r="H902" s="136"/>
      <c r="I902" s="136"/>
      <c r="J902" s="136"/>
      <c r="K902" s="136"/>
      <c r="L902" s="137"/>
      <c r="M902" s="136"/>
      <c r="N902" s="136"/>
      <c r="O902" s="136"/>
      <c r="P902" s="7"/>
      <c r="Q902" s="6"/>
      <c r="R902" s="6"/>
      <c r="S902" s="6"/>
      <c r="T902" s="6"/>
      <c r="U902" s="6"/>
      <c r="V902" s="7"/>
      <c r="W902" s="7"/>
      <c r="X902" s="136"/>
      <c r="Y902" s="7"/>
      <c r="Z902" s="7"/>
      <c r="AA902" s="7"/>
      <c r="AB902" s="6"/>
      <c r="AC902" s="6"/>
      <c r="AD902" s="6"/>
      <c r="AE902" s="6"/>
      <c r="AF902" s="6"/>
    </row>
    <row r="903" ht="14.25" customHeight="1">
      <c r="A903" s="6"/>
      <c r="B903" s="6"/>
      <c r="C903" s="6"/>
      <c r="D903" s="6"/>
      <c r="E903" s="136"/>
      <c r="F903" s="136"/>
      <c r="G903" s="136"/>
      <c r="H903" s="136"/>
      <c r="I903" s="136"/>
      <c r="J903" s="136"/>
      <c r="K903" s="136"/>
      <c r="L903" s="137"/>
      <c r="M903" s="136"/>
      <c r="N903" s="136"/>
      <c r="O903" s="136"/>
      <c r="P903" s="7"/>
      <c r="Q903" s="6"/>
      <c r="R903" s="6"/>
      <c r="S903" s="6"/>
      <c r="T903" s="6"/>
      <c r="U903" s="6"/>
      <c r="V903" s="7"/>
      <c r="W903" s="7"/>
      <c r="X903" s="136"/>
      <c r="Y903" s="7"/>
      <c r="Z903" s="7"/>
      <c r="AA903" s="7"/>
      <c r="AB903" s="6"/>
      <c r="AC903" s="6"/>
      <c r="AD903" s="6"/>
      <c r="AE903" s="6"/>
      <c r="AF903" s="6"/>
    </row>
    <row r="904" ht="14.25" customHeight="1">
      <c r="A904" s="6"/>
      <c r="B904" s="6"/>
      <c r="C904" s="6"/>
      <c r="D904" s="6"/>
      <c r="E904" s="136"/>
      <c r="F904" s="136"/>
      <c r="G904" s="136"/>
      <c r="H904" s="136"/>
      <c r="I904" s="136"/>
      <c r="J904" s="136"/>
      <c r="K904" s="136"/>
      <c r="L904" s="137"/>
      <c r="M904" s="136"/>
      <c r="N904" s="136"/>
      <c r="O904" s="136"/>
      <c r="P904" s="7"/>
      <c r="Q904" s="6"/>
      <c r="R904" s="6"/>
      <c r="S904" s="6"/>
      <c r="T904" s="6"/>
      <c r="U904" s="6"/>
      <c r="V904" s="7"/>
      <c r="W904" s="7"/>
      <c r="X904" s="136"/>
      <c r="Y904" s="7"/>
      <c r="Z904" s="7"/>
      <c r="AA904" s="7"/>
      <c r="AB904" s="6"/>
      <c r="AC904" s="6"/>
      <c r="AD904" s="6"/>
      <c r="AE904" s="6"/>
      <c r="AF904" s="6"/>
    </row>
    <row r="905" ht="14.25" customHeight="1">
      <c r="A905" s="6"/>
      <c r="B905" s="6"/>
      <c r="C905" s="6"/>
      <c r="D905" s="6"/>
      <c r="E905" s="136"/>
      <c r="F905" s="136"/>
      <c r="G905" s="136"/>
      <c r="H905" s="136"/>
      <c r="I905" s="136"/>
      <c r="J905" s="136"/>
      <c r="K905" s="136"/>
      <c r="L905" s="137"/>
      <c r="M905" s="136"/>
      <c r="N905" s="136"/>
      <c r="O905" s="136"/>
      <c r="P905" s="7"/>
      <c r="Q905" s="6"/>
      <c r="R905" s="6"/>
      <c r="S905" s="6"/>
      <c r="T905" s="6"/>
      <c r="U905" s="6"/>
      <c r="V905" s="7"/>
      <c r="W905" s="7"/>
      <c r="X905" s="136"/>
      <c r="Y905" s="7"/>
      <c r="Z905" s="7"/>
      <c r="AA905" s="7"/>
      <c r="AB905" s="6"/>
      <c r="AC905" s="6"/>
      <c r="AD905" s="6"/>
      <c r="AE905" s="6"/>
      <c r="AF905" s="6"/>
    </row>
    <row r="906" ht="14.25" customHeight="1">
      <c r="A906" s="6"/>
      <c r="B906" s="6"/>
      <c r="C906" s="6"/>
      <c r="D906" s="6"/>
      <c r="E906" s="136"/>
      <c r="F906" s="136"/>
      <c r="G906" s="136"/>
      <c r="H906" s="136"/>
      <c r="I906" s="136"/>
      <c r="J906" s="136"/>
      <c r="K906" s="136"/>
      <c r="L906" s="137"/>
      <c r="M906" s="136"/>
      <c r="N906" s="136"/>
      <c r="O906" s="136"/>
      <c r="P906" s="7"/>
      <c r="Q906" s="6"/>
      <c r="R906" s="6"/>
      <c r="S906" s="6"/>
      <c r="T906" s="6"/>
      <c r="U906" s="6"/>
      <c r="V906" s="7"/>
      <c r="W906" s="7"/>
      <c r="X906" s="136"/>
      <c r="Y906" s="7"/>
      <c r="Z906" s="7"/>
      <c r="AA906" s="7"/>
      <c r="AB906" s="6"/>
      <c r="AC906" s="6"/>
      <c r="AD906" s="6"/>
      <c r="AE906" s="6"/>
      <c r="AF906" s="6"/>
    </row>
    <row r="907" ht="14.25" customHeight="1">
      <c r="A907" s="6"/>
      <c r="B907" s="6"/>
      <c r="C907" s="6"/>
      <c r="D907" s="6"/>
      <c r="E907" s="136"/>
      <c r="F907" s="136"/>
      <c r="G907" s="136"/>
      <c r="H907" s="136"/>
      <c r="I907" s="136"/>
      <c r="J907" s="136"/>
      <c r="K907" s="136"/>
      <c r="L907" s="137"/>
      <c r="M907" s="136"/>
      <c r="N907" s="136"/>
      <c r="O907" s="136"/>
      <c r="P907" s="7"/>
      <c r="Q907" s="6"/>
      <c r="R907" s="6"/>
      <c r="S907" s="6"/>
      <c r="T907" s="6"/>
      <c r="U907" s="6"/>
      <c r="V907" s="7"/>
      <c r="W907" s="7"/>
      <c r="X907" s="136"/>
      <c r="Y907" s="7"/>
      <c r="Z907" s="7"/>
      <c r="AA907" s="7"/>
      <c r="AB907" s="6"/>
      <c r="AC907" s="6"/>
      <c r="AD907" s="6"/>
      <c r="AE907" s="6"/>
      <c r="AF907" s="6"/>
    </row>
    <row r="908" ht="14.25" customHeight="1">
      <c r="A908" s="6"/>
      <c r="B908" s="6"/>
      <c r="C908" s="6"/>
      <c r="D908" s="6"/>
      <c r="E908" s="136"/>
      <c r="F908" s="136"/>
      <c r="G908" s="136"/>
      <c r="H908" s="136"/>
      <c r="I908" s="136"/>
      <c r="J908" s="136"/>
      <c r="K908" s="136"/>
      <c r="L908" s="137"/>
      <c r="M908" s="136"/>
      <c r="N908" s="136"/>
      <c r="O908" s="136"/>
      <c r="P908" s="7"/>
      <c r="Q908" s="6"/>
      <c r="R908" s="6"/>
      <c r="S908" s="6"/>
      <c r="T908" s="6"/>
      <c r="U908" s="6"/>
      <c r="V908" s="7"/>
      <c r="W908" s="7"/>
      <c r="X908" s="136"/>
      <c r="Y908" s="7"/>
      <c r="Z908" s="7"/>
      <c r="AA908" s="7"/>
      <c r="AB908" s="6"/>
      <c r="AC908" s="6"/>
      <c r="AD908" s="6"/>
      <c r="AE908" s="6"/>
      <c r="AF908" s="6"/>
    </row>
    <row r="909" ht="14.25" customHeight="1">
      <c r="A909" s="6"/>
      <c r="B909" s="6"/>
      <c r="C909" s="6"/>
      <c r="D909" s="6"/>
      <c r="E909" s="136"/>
      <c r="F909" s="136"/>
      <c r="G909" s="136"/>
      <c r="H909" s="136"/>
      <c r="I909" s="136"/>
      <c r="J909" s="136"/>
      <c r="K909" s="136"/>
      <c r="L909" s="137"/>
      <c r="M909" s="136"/>
      <c r="N909" s="136"/>
      <c r="O909" s="136"/>
      <c r="P909" s="7"/>
      <c r="Q909" s="6"/>
      <c r="R909" s="6"/>
      <c r="S909" s="6"/>
      <c r="T909" s="6"/>
      <c r="U909" s="6"/>
      <c r="V909" s="7"/>
      <c r="W909" s="7"/>
      <c r="X909" s="136"/>
      <c r="Y909" s="7"/>
      <c r="Z909" s="7"/>
      <c r="AA909" s="7"/>
      <c r="AB909" s="6"/>
      <c r="AC909" s="6"/>
      <c r="AD909" s="6"/>
      <c r="AE909" s="6"/>
      <c r="AF909" s="6"/>
    </row>
    <row r="910" ht="14.25" customHeight="1">
      <c r="A910" s="6"/>
      <c r="B910" s="6"/>
      <c r="C910" s="6"/>
      <c r="D910" s="6"/>
      <c r="E910" s="136"/>
      <c r="F910" s="136"/>
      <c r="G910" s="136"/>
      <c r="H910" s="136"/>
      <c r="I910" s="136"/>
      <c r="J910" s="136"/>
      <c r="K910" s="136"/>
      <c r="L910" s="137"/>
      <c r="M910" s="136"/>
      <c r="N910" s="136"/>
      <c r="O910" s="136"/>
      <c r="P910" s="7"/>
      <c r="Q910" s="6"/>
      <c r="R910" s="6"/>
      <c r="S910" s="6"/>
      <c r="T910" s="6"/>
      <c r="U910" s="6"/>
      <c r="V910" s="7"/>
      <c r="W910" s="7"/>
      <c r="X910" s="136"/>
      <c r="Y910" s="7"/>
      <c r="Z910" s="7"/>
      <c r="AA910" s="7"/>
      <c r="AB910" s="6"/>
      <c r="AC910" s="6"/>
      <c r="AD910" s="6"/>
      <c r="AE910" s="6"/>
      <c r="AF910" s="6"/>
    </row>
    <row r="911" ht="14.25" customHeight="1">
      <c r="A911" s="6"/>
      <c r="B911" s="6"/>
      <c r="C911" s="6"/>
      <c r="D911" s="6"/>
      <c r="E911" s="136"/>
      <c r="F911" s="136"/>
      <c r="G911" s="136"/>
      <c r="H911" s="136"/>
      <c r="I911" s="136"/>
      <c r="J911" s="136"/>
      <c r="K911" s="136"/>
      <c r="L911" s="137"/>
      <c r="M911" s="136"/>
      <c r="N911" s="136"/>
      <c r="O911" s="136"/>
      <c r="P911" s="7"/>
      <c r="Q911" s="6"/>
      <c r="R911" s="6"/>
      <c r="S911" s="6"/>
      <c r="T911" s="6"/>
      <c r="U911" s="6"/>
      <c r="V911" s="7"/>
      <c r="W911" s="7"/>
      <c r="X911" s="136"/>
      <c r="Y911" s="7"/>
      <c r="Z911" s="7"/>
      <c r="AA911" s="7"/>
      <c r="AB911" s="6"/>
      <c r="AC911" s="6"/>
      <c r="AD911" s="6"/>
      <c r="AE911" s="6"/>
      <c r="AF911" s="6"/>
    </row>
    <row r="912" ht="14.25" customHeight="1">
      <c r="A912" s="6"/>
      <c r="B912" s="6"/>
      <c r="C912" s="6"/>
      <c r="D912" s="6"/>
      <c r="E912" s="136"/>
      <c r="F912" s="136"/>
      <c r="G912" s="136"/>
      <c r="H912" s="136"/>
      <c r="I912" s="136"/>
      <c r="J912" s="136"/>
      <c r="K912" s="136"/>
      <c r="L912" s="137"/>
      <c r="M912" s="136"/>
      <c r="N912" s="136"/>
      <c r="O912" s="136"/>
      <c r="P912" s="7"/>
      <c r="Q912" s="6"/>
      <c r="R912" s="6"/>
      <c r="S912" s="6"/>
      <c r="T912" s="6"/>
      <c r="U912" s="6"/>
      <c r="V912" s="7"/>
      <c r="W912" s="7"/>
      <c r="X912" s="136"/>
      <c r="Y912" s="7"/>
      <c r="Z912" s="7"/>
      <c r="AA912" s="7"/>
      <c r="AB912" s="6"/>
      <c r="AC912" s="6"/>
      <c r="AD912" s="6"/>
      <c r="AE912" s="6"/>
      <c r="AF912" s="6"/>
    </row>
    <row r="913" ht="14.25" customHeight="1">
      <c r="A913" s="6"/>
      <c r="B913" s="6"/>
      <c r="C913" s="6"/>
      <c r="D913" s="6"/>
      <c r="E913" s="136"/>
      <c r="F913" s="136"/>
      <c r="G913" s="136"/>
      <c r="H913" s="136"/>
      <c r="I913" s="136"/>
      <c r="J913" s="136"/>
      <c r="K913" s="136"/>
      <c r="L913" s="137"/>
      <c r="M913" s="136"/>
      <c r="N913" s="136"/>
      <c r="O913" s="136"/>
      <c r="P913" s="7"/>
      <c r="Q913" s="6"/>
      <c r="R913" s="6"/>
      <c r="S913" s="6"/>
      <c r="T913" s="6"/>
      <c r="U913" s="6"/>
      <c r="V913" s="7"/>
      <c r="W913" s="7"/>
      <c r="X913" s="136"/>
      <c r="Y913" s="7"/>
      <c r="Z913" s="7"/>
      <c r="AA913" s="7"/>
      <c r="AB913" s="6"/>
      <c r="AC913" s="6"/>
      <c r="AD913" s="6"/>
      <c r="AE913" s="6"/>
      <c r="AF913" s="6"/>
    </row>
    <row r="914" ht="14.25" customHeight="1">
      <c r="A914" s="6"/>
      <c r="B914" s="6"/>
      <c r="C914" s="6"/>
      <c r="D914" s="6"/>
      <c r="E914" s="136"/>
      <c r="F914" s="136"/>
      <c r="G914" s="136"/>
      <c r="H914" s="136"/>
      <c r="I914" s="136"/>
      <c r="J914" s="136"/>
      <c r="K914" s="136"/>
      <c r="L914" s="137"/>
      <c r="M914" s="136"/>
      <c r="N914" s="136"/>
      <c r="O914" s="136"/>
      <c r="P914" s="7"/>
      <c r="Q914" s="6"/>
      <c r="R914" s="6"/>
      <c r="S914" s="6"/>
      <c r="T914" s="6"/>
      <c r="U914" s="6"/>
      <c r="V914" s="7"/>
      <c r="W914" s="7"/>
      <c r="X914" s="136"/>
      <c r="Y914" s="7"/>
      <c r="Z914" s="7"/>
      <c r="AA914" s="7"/>
      <c r="AB914" s="6"/>
      <c r="AC914" s="6"/>
      <c r="AD914" s="6"/>
      <c r="AE914" s="6"/>
      <c r="AF914" s="6"/>
    </row>
    <row r="915" ht="14.25" customHeight="1">
      <c r="A915" s="6"/>
      <c r="B915" s="6"/>
      <c r="C915" s="6"/>
      <c r="D915" s="6"/>
      <c r="E915" s="136"/>
      <c r="F915" s="136"/>
      <c r="G915" s="136"/>
      <c r="H915" s="136"/>
      <c r="I915" s="136"/>
      <c r="J915" s="136"/>
      <c r="K915" s="136"/>
      <c r="L915" s="137"/>
      <c r="M915" s="136"/>
      <c r="N915" s="136"/>
      <c r="O915" s="136"/>
      <c r="P915" s="7"/>
      <c r="Q915" s="6"/>
      <c r="R915" s="6"/>
      <c r="S915" s="6"/>
      <c r="T915" s="6"/>
      <c r="U915" s="6"/>
      <c r="V915" s="7"/>
      <c r="W915" s="7"/>
      <c r="X915" s="136"/>
      <c r="Y915" s="7"/>
      <c r="Z915" s="7"/>
      <c r="AA915" s="7"/>
      <c r="AB915" s="6"/>
      <c r="AC915" s="6"/>
      <c r="AD915" s="6"/>
      <c r="AE915" s="6"/>
      <c r="AF915" s="6"/>
    </row>
    <row r="916" ht="14.25" customHeight="1">
      <c r="A916" s="6"/>
      <c r="B916" s="6"/>
      <c r="C916" s="6"/>
      <c r="D916" s="6"/>
      <c r="E916" s="136"/>
      <c r="F916" s="136"/>
      <c r="G916" s="136"/>
      <c r="H916" s="136"/>
      <c r="I916" s="136"/>
      <c r="J916" s="136"/>
      <c r="K916" s="136"/>
      <c r="L916" s="137"/>
      <c r="M916" s="136"/>
      <c r="N916" s="136"/>
      <c r="O916" s="136"/>
      <c r="P916" s="7"/>
      <c r="Q916" s="6"/>
      <c r="R916" s="6"/>
      <c r="S916" s="6"/>
      <c r="T916" s="6"/>
      <c r="U916" s="6"/>
      <c r="V916" s="7"/>
      <c r="W916" s="7"/>
      <c r="X916" s="136"/>
      <c r="Y916" s="7"/>
      <c r="Z916" s="7"/>
      <c r="AA916" s="7"/>
      <c r="AB916" s="6"/>
      <c r="AC916" s="6"/>
      <c r="AD916" s="6"/>
      <c r="AE916" s="6"/>
      <c r="AF916" s="6"/>
    </row>
    <row r="917" ht="14.25" customHeight="1">
      <c r="A917" s="6"/>
      <c r="B917" s="6"/>
      <c r="C917" s="6"/>
      <c r="D917" s="6"/>
      <c r="E917" s="136"/>
      <c r="F917" s="136"/>
      <c r="G917" s="136"/>
      <c r="H917" s="136"/>
      <c r="I917" s="136"/>
      <c r="J917" s="136"/>
      <c r="K917" s="136"/>
      <c r="L917" s="137"/>
      <c r="M917" s="136"/>
      <c r="N917" s="136"/>
      <c r="O917" s="136"/>
      <c r="P917" s="7"/>
      <c r="Q917" s="6"/>
      <c r="R917" s="6"/>
      <c r="S917" s="6"/>
      <c r="T917" s="6"/>
      <c r="U917" s="6"/>
      <c r="V917" s="7"/>
      <c r="W917" s="7"/>
      <c r="X917" s="136"/>
      <c r="Y917" s="7"/>
      <c r="Z917" s="7"/>
      <c r="AA917" s="7"/>
      <c r="AB917" s="6"/>
      <c r="AC917" s="6"/>
      <c r="AD917" s="6"/>
      <c r="AE917" s="6"/>
      <c r="AF917" s="6"/>
    </row>
    <row r="918" ht="14.25" customHeight="1">
      <c r="A918" s="6"/>
      <c r="B918" s="6"/>
      <c r="C918" s="6"/>
      <c r="D918" s="6"/>
      <c r="E918" s="136"/>
      <c r="F918" s="136"/>
      <c r="G918" s="136"/>
      <c r="H918" s="136"/>
      <c r="I918" s="136"/>
      <c r="J918" s="136"/>
      <c r="K918" s="136"/>
      <c r="L918" s="137"/>
      <c r="M918" s="136"/>
      <c r="N918" s="136"/>
      <c r="O918" s="136"/>
      <c r="P918" s="7"/>
      <c r="Q918" s="6"/>
      <c r="R918" s="6"/>
      <c r="S918" s="6"/>
      <c r="T918" s="6"/>
      <c r="U918" s="6"/>
      <c r="V918" s="7"/>
      <c r="W918" s="7"/>
      <c r="X918" s="136"/>
      <c r="Y918" s="7"/>
      <c r="Z918" s="7"/>
      <c r="AA918" s="7"/>
      <c r="AB918" s="6"/>
      <c r="AC918" s="6"/>
      <c r="AD918" s="6"/>
      <c r="AE918" s="6"/>
      <c r="AF918" s="6"/>
    </row>
    <row r="919" ht="14.25" customHeight="1">
      <c r="A919" s="6"/>
      <c r="B919" s="6"/>
      <c r="C919" s="6"/>
      <c r="D919" s="6"/>
      <c r="E919" s="136"/>
      <c r="F919" s="136"/>
      <c r="G919" s="136"/>
      <c r="H919" s="136"/>
      <c r="I919" s="136"/>
      <c r="J919" s="136"/>
      <c r="K919" s="136"/>
      <c r="L919" s="137"/>
      <c r="M919" s="136"/>
      <c r="N919" s="136"/>
      <c r="O919" s="136"/>
      <c r="P919" s="7"/>
      <c r="Q919" s="6"/>
      <c r="R919" s="6"/>
      <c r="S919" s="6"/>
      <c r="T919" s="6"/>
      <c r="U919" s="6"/>
      <c r="V919" s="7"/>
      <c r="W919" s="7"/>
      <c r="X919" s="136"/>
      <c r="Y919" s="7"/>
      <c r="Z919" s="7"/>
      <c r="AA919" s="7"/>
      <c r="AB919" s="6"/>
      <c r="AC919" s="6"/>
      <c r="AD919" s="6"/>
      <c r="AE919" s="6"/>
      <c r="AF919" s="6"/>
    </row>
    <row r="920" ht="14.25" customHeight="1">
      <c r="A920" s="6"/>
      <c r="B920" s="6"/>
      <c r="C920" s="6"/>
      <c r="D920" s="6"/>
      <c r="E920" s="136"/>
      <c r="F920" s="136"/>
      <c r="G920" s="136"/>
      <c r="H920" s="136"/>
      <c r="I920" s="136"/>
      <c r="J920" s="136"/>
      <c r="K920" s="136"/>
      <c r="L920" s="137"/>
      <c r="M920" s="136"/>
      <c r="N920" s="136"/>
      <c r="O920" s="136"/>
      <c r="P920" s="7"/>
      <c r="Q920" s="6"/>
      <c r="R920" s="6"/>
      <c r="S920" s="6"/>
      <c r="T920" s="6"/>
      <c r="U920" s="6"/>
      <c r="V920" s="7"/>
      <c r="W920" s="7"/>
      <c r="X920" s="136"/>
      <c r="Y920" s="7"/>
      <c r="Z920" s="7"/>
      <c r="AA920" s="7"/>
      <c r="AB920" s="6"/>
      <c r="AC920" s="6"/>
      <c r="AD920" s="6"/>
      <c r="AE920" s="6"/>
      <c r="AF920" s="6"/>
    </row>
    <row r="921" ht="14.25" customHeight="1">
      <c r="A921" s="6"/>
      <c r="B921" s="6"/>
      <c r="C921" s="6"/>
      <c r="D921" s="6"/>
      <c r="E921" s="136"/>
      <c r="F921" s="136"/>
      <c r="G921" s="136"/>
      <c r="H921" s="136"/>
      <c r="I921" s="136"/>
      <c r="J921" s="136"/>
      <c r="K921" s="136"/>
      <c r="L921" s="137"/>
      <c r="M921" s="136"/>
      <c r="N921" s="136"/>
      <c r="O921" s="136"/>
      <c r="P921" s="7"/>
      <c r="Q921" s="6"/>
      <c r="R921" s="6"/>
      <c r="S921" s="6"/>
      <c r="T921" s="6"/>
      <c r="U921" s="6"/>
      <c r="V921" s="7"/>
      <c r="W921" s="7"/>
      <c r="X921" s="136"/>
      <c r="Y921" s="7"/>
      <c r="Z921" s="7"/>
      <c r="AA921" s="7"/>
      <c r="AB921" s="6"/>
      <c r="AC921" s="6"/>
      <c r="AD921" s="6"/>
      <c r="AE921" s="6"/>
      <c r="AF921" s="6"/>
    </row>
    <row r="922" ht="14.25" customHeight="1">
      <c r="A922" s="6"/>
      <c r="B922" s="6"/>
      <c r="C922" s="6"/>
      <c r="D922" s="6"/>
      <c r="E922" s="136"/>
      <c r="F922" s="136"/>
      <c r="G922" s="136"/>
      <c r="H922" s="136"/>
      <c r="I922" s="136"/>
      <c r="J922" s="136"/>
      <c r="K922" s="136"/>
      <c r="L922" s="137"/>
      <c r="M922" s="136"/>
      <c r="N922" s="136"/>
      <c r="O922" s="136"/>
      <c r="P922" s="7"/>
      <c r="Q922" s="6"/>
      <c r="R922" s="6"/>
      <c r="S922" s="6"/>
      <c r="T922" s="6"/>
      <c r="U922" s="6"/>
      <c r="V922" s="7"/>
      <c r="W922" s="7"/>
      <c r="X922" s="136"/>
      <c r="Y922" s="7"/>
      <c r="Z922" s="7"/>
      <c r="AA922" s="7"/>
      <c r="AB922" s="6"/>
      <c r="AC922" s="6"/>
      <c r="AD922" s="6"/>
      <c r="AE922" s="6"/>
      <c r="AF922" s="6"/>
    </row>
    <row r="923" ht="14.25" customHeight="1">
      <c r="A923" s="6"/>
      <c r="B923" s="6"/>
      <c r="C923" s="6"/>
      <c r="D923" s="6"/>
      <c r="E923" s="136"/>
      <c r="F923" s="136"/>
      <c r="G923" s="136"/>
      <c r="H923" s="136"/>
      <c r="I923" s="136"/>
      <c r="J923" s="136"/>
      <c r="K923" s="136"/>
      <c r="L923" s="137"/>
      <c r="M923" s="136"/>
      <c r="N923" s="136"/>
      <c r="O923" s="136"/>
      <c r="P923" s="7"/>
      <c r="Q923" s="6"/>
      <c r="R923" s="6"/>
      <c r="S923" s="6"/>
      <c r="T923" s="6"/>
      <c r="U923" s="6"/>
      <c r="V923" s="7"/>
      <c r="W923" s="7"/>
      <c r="X923" s="136"/>
      <c r="Y923" s="7"/>
      <c r="Z923" s="7"/>
      <c r="AA923" s="7"/>
      <c r="AB923" s="6"/>
      <c r="AC923" s="6"/>
      <c r="AD923" s="6"/>
      <c r="AE923" s="6"/>
      <c r="AF923" s="6"/>
    </row>
    <row r="924" ht="14.25" customHeight="1">
      <c r="A924" s="6"/>
      <c r="B924" s="6"/>
      <c r="C924" s="6"/>
      <c r="D924" s="6"/>
      <c r="E924" s="136"/>
      <c r="F924" s="136"/>
      <c r="G924" s="136"/>
      <c r="H924" s="136"/>
      <c r="I924" s="136"/>
      <c r="J924" s="136"/>
      <c r="K924" s="136"/>
      <c r="L924" s="137"/>
      <c r="M924" s="136"/>
      <c r="N924" s="136"/>
      <c r="O924" s="136"/>
      <c r="P924" s="7"/>
      <c r="Q924" s="6"/>
      <c r="R924" s="6"/>
      <c r="S924" s="6"/>
      <c r="T924" s="6"/>
      <c r="U924" s="6"/>
      <c r="V924" s="7"/>
      <c r="W924" s="7"/>
      <c r="X924" s="136"/>
      <c r="Y924" s="7"/>
      <c r="Z924" s="7"/>
      <c r="AA924" s="7"/>
      <c r="AB924" s="6"/>
      <c r="AC924" s="6"/>
      <c r="AD924" s="6"/>
      <c r="AE924" s="6"/>
      <c r="AF924" s="6"/>
    </row>
    <row r="925" ht="14.25" customHeight="1">
      <c r="A925" s="6"/>
      <c r="B925" s="6"/>
      <c r="C925" s="6"/>
      <c r="D925" s="6"/>
      <c r="E925" s="136"/>
      <c r="F925" s="136"/>
      <c r="G925" s="136"/>
      <c r="H925" s="136"/>
      <c r="I925" s="136"/>
      <c r="J925" s="136"/>
      <c r="K925" s="136"/>
      <c r="L925" s="137"/>
      <c r="M925" s="136"/>
      <c r="N925" s="136"/>
      <c r="O925" s="136"/>
      <c r="P925" s="7"/>
      <c r="Q925" s="6"/>
      <c r="R925" s="6"/>
      <c r="S925" s="6"/>
      <c r="T925" s="6"/>
      <c r="U925" s="6"/>
      <c r="V925" s="7"/>
      <c r="W925" s="7"/>
      <c r="X925" s="136"/>
      <c r="Y925" s="7"/>
      <c r="Z925" s="7"/>
      <c r="AA925" s="7"/>
      <c r="AB925" s="6"/>
      <c r="AC925" s="6"/>
      <c r="AD925" s="6"/>
      <c r="AE925" s="6"/>
      <c r="AF925" s="6"/>
    </row>
    <row r="926" ht="14.25" customHeight="1">
      <c r="A926" s="6"/>
      <c r="B926" s="6"/>
      <c r="C926" s="6"/>
      <c r="D926" s="6"/>
      <c r="E926" s="136"/>
      <c r="F926" s="136"/>
      <c r="G926" s="136"/>
      <c r="H926" s="136"/>
      <c r="I926" s="136"/>
      <c r="J926" s="136"/>
      <c r="K926" s="136"/>
      <c r="L926" s="137"/>
      <c r="M926" s="136"/>
      <c r="N926" s="136"/>
      <c r="O926" s="136"/>
      <c r="P926" s="7"/>
      <c r="Q926" s="6"/>
      <c r="R926" s="6"/>
      <c r="S926" s="6"/>
      <c r="T926" s="6"/>
      <c r="U926" s="6"/>
      <c r="V926" s="7"/>
      <c r="W926" s="7"/>
      <c r="X926" s="136"/>
      <c r="Y926" s="7"/>
      <c r="Z926" s="7"/>
      <c r="AA926" s="7"/>
      <c r="AB926" s="6"/>
      <c r="AC926" s="6"/>
      <c r="AD926" s="6"/>
      <c r="AE926" s="6"/>
      <c r="AF926" s="6"/>
    </row>
    <row r="927" ht="14.25" customHeight="1">
      <c r="A927" s="6"/>
      <c r="B927" s="6"/>
      <c r="C927" s="6"/>
      <c r="D927" s="6"/>
      <c r="E927" s="136"/>
      <c r="F927" s="136"/>
      <c r="G927" s="136"/>
      <c r="H927" s="136"/>
      <c r="I927" s="136"/>
      <c r="J927" s="136"/>
      <c r="K927" s="136"/>
      <c r="L927" s="137"/>
      <c r="M927" s="136"/>
      <c r="N927" s="136"/>
      <c r="O927" s="136"/>
      <c r="P927" s="7"/>
      <c r="Q927" s="6"/>
      <c r="R927" s="6"/>
      <c r="S927" s="6"/>
      <c r="T927" s="6"/>
      <c r="U927" s="6"/>
      <c r="V927" s="7"/>
      <c r="W927" s="7"/>
      <c r="X927" s="136"/>
      <c r="Y927" s="7"/>
      <c r="Z927" s="7"/>
      <c r="AA927" s="7"/>
      <c r="AB927" s="6"/>
      <c r="AC927" s="6"/>
      <c r="AD927" s="6"/>
      <c r="AE927" s="6"/>
      <c r="AF927" s="6"/>
    </row>
    <row r="928" ht="14.25" customHeight="1">
      <c r="A928" s="6"/>
      <c r="B928" s="6"/>
      <c r="C928" s="6"/>
      <c r="D928" s="6"/>
      <c r="E928" s="136"/>
      <c r="F928" s="136"/>
      <c r="G928" s="136"/>
      <c r="H928" s="136"/>
      <c r="I928" s="136"/>
      <c r="J928" s="136"/>
      <c r="K928" s="136"/>
      <c r="L928" s="137"/>
      <c r="M928" s="136"/>
      <c r="N928" s="136"/>
      <c r="O928" s="136"/>
      <c r="P928" s="7"/>
      <c r="Q928" s="6"/>
      <c r="R928" s="6"/>
      <c r="S928" s="6"/>
      <c r="T928" s="6"/>
      <c r="U928" s="6"/>
      <c r="V928" s="7"/>
      <c r="W928" s="7"/>
      <c r="X928" s="136"/>
      <c r="Y928" s="7"/>
      <c r="Z928" s="7"/>
      <c r="AA928" s="7"/>
      <c r="AB928" s="6"/>
      <c r="AC928" s="6"/>
      <c r="AD928" s="6"/>
      <c r="AE928" s="6"/>
      <c r="AF928" s="6"/>
    </row>
    <row r="929" ht="14.25" customHeight="1">
      <c r="A929" s="6"/>
      <c r="B929" s="6"/>
      <c r="C929" s="6"/>
      <c r="D929" s="6"/>
      <c r="E929" s="136"/>
      <c r="F929" s="136"/>
      <c r="G929" s="136"/>
      <c r="H929" s="136"/>
      <c r="I929" s="136"/>
      <c r="J929" s="136"/>
      <c r="K929" s="136"/>
      <c r="L929" s="137"/>
      <c r="M929" s="136"/>
      <c r="N929" s="136"/>
      <c r="O929" s="136"/>
      <c r="P929" s="7"/>
      <c r="Q929" s="6"/>
      <c r="R929" s="6"/>
      <c r="S929" s="6"/>
      <c r="T929" s="6"/>
      <c r="U929" s="6"/>
      <c r="V929" s="7"/>
      <c r="W929" s="7"/>
      <c r="X929" s="136"/>
      <c r="Y929" s="7"/>
      <c r="Z929" s="7"/>
      <c r="AA929" s="7"/>
      <c r="AB929" s="6"/>
      <c r="AC929" s="6"/>
      <c r="AD929" s="6"/>
      <c r="AE929" s="6"/>
      <c r="AF929" s="6"/>
    </row>
    <row r="930" ht="14.25" customHeight="1">
      <c r="A930" s="6"/>
      <c r="B930" s="6"/>
      <c r="C930" s="6"/>
      <c r="D930" s="6"/>
      <c r="E930" s="136"/>
      <c r="F930" s="136"/>
      <c r="G930" s="136"/>
      <c r="H930" s="136"/>
      <c r="I930" s="136"/>
      <c r="J930" s="136"/>
      <c r="K930" s="136"/>
      <c r="L930" s="137"/>
      <c r="M930" s="136"/>
      <c r="N930" s="136"/>
      <c r="O930" s="136"/>
      <c r="P930" s="7"/>
      <c r="Q930" s="6"/>
      <c r="R930" s="6"/>
      <c r="S930" s="6"/>
      <c r="T930" s="6"/>
      <c r="U930" s="6"/>
      <c r="V930" s="7"/>
      <c r="W930" s="7"/>
      <c r="X930" s="136"/>
      <c r="Y930" s="7"/>
      <c r="Z930" s="7"/>
      <c r="AA930" s="7"/>
      <c r="AB930" s="6"/>
      <c r="AC930" s="6"/>
      <c r="AD930" s="6"/>
      <c r="AE930" s="6"/>
      <c r="AF930" s="6"/>
    </row>
    <row r="931" ht="14.25" customHeight="1">
      <c r="A931" s="6"/>
      <c r="B931" s="6"/>
      <c r="C931" s="6"/>
      <c r="D931" s="6"/>
      <c r="E931" s="136"/>
      <c r="F931" s="136"/>
      <c r="G931" s="136"/>
      <c r="H931" s="136"/>
      <c r="I931" s="136"/>
      <c r="J931" s="136"/>
      <c r="K931" s="136"/>
      <c r="L931" s="137"/>
      <c r="M931" s="136"/>
      <c r="N931" s="136"/>
      <c r="O931" s="136"/>
      <c r="P931" s="7"/>
      <c r="Q931" s="6"/>
      <c r="R931" s="6"/>
      <c r="S931" s="6"/>
      <c r="T931" s="6"/>
      <c r="U931" s="6"/>
      <c r="V931" s="7"/>
      <c r="W931" s="7"/>
      <c r="X931" s="136"/>
      <c r="Y931" s="7"/>
      <c r="Z931" s="7"/>
      <c r="AA931" s="7"/>
      <c r="AB931" s="6"/>
      <c r="AC931" s="6"/>
      <c r="AD931" s="6"/>
      <c r="AE931" s="6"/>
      <c r="AF931" s="6"/>
    </row>
    <row r="932" ht="14.25" customHeight="1">
      <c r="A932" s="6"/>
      <c r="B932" s="6"/>
      <c r="C932" s="6"/>
      <c r="D932" s="6"/>
      <c r="E932" s="136"/>
      <c r="F932" s="136"/>
      <c r="G932" s="136"/>
      <c r="H932" s="136"/>
      <c r="I932" s="136"/>
      <c r="J932" s="136"/>
      <c r="K932" s="136"/>
      <c r="L932" s="137"/>
      <c r="M932" s="136"/>
      <c r="N932" s="136"/>
      <c r="O932" s="136"/>
      <c r="P932" s="7"/>
      <c r="Q932" s="6"/>
      <c r="R932" s="6"/>
      <c r="S932" s="6"/>
      <c r="T932" s="6"/>
      <c r="U932" s="6"/>
      <c r="V932" s="7"/>
      <c r="W932" s="7"/>
      <c r="X932" s="136"/>
      <c r="Y932" s="7"/>
      <c r="Z932" s="7"/>
      <c r="AA932" s="7"/>
      <c r="AB932" s="6"/>
      <c r="AC932" s="6"/>
      <c r="AD932" s="6"/>
      <c r="AE932" s="6"/>
      <c r="AF932" s="6"/>
    </row>
    <row r="933" ht="14.25" customHeight="1">
      <c r="A933" s="6"/>
      <c r="B933" s="6"/>
      <c r="C933" s="6"/>
      <c r="D933" s="6"/>
      <c r="E933" s="136"/>
      <c r="F933" s="136"/>
      <c r="G933" s="136"/>
      <c r="H933" s="136"/>
      <c r="I933" s="136"/>
      <c r="J933" s="136"/>
      <c r="K933" s="136"/>
      <c r="L933" s="137"/>
      <c r="M933" s="136"/>
      <c r="N933" s="136"/>
      <c r="O933" s="136"/>
      <c r="P933" s="7"/>
      <c r="Q933" s="6"/>
      <c r="R933" s="6"/>
      <c r="S933" s="6"/>
      <c r="T933" s="6"/>
      <c r="U933" s="6"/>
      <c r="V933" s="7"/>
      <c r="W933" s="7"/>
      <c r="X933" s="136"/>
      <c r="Y933" s="7"/>
      <c r="Z933" s="7"/>
      <c r="AA933" s="7"/>
      <c r="AB933" s="6"/>
      <c r="AC933" s="6"/>
      <c r="AD933" s="6"/>
      <c r="AE933" s="6"/>
      <c r="AF933" s="6"/>
    </row>
    <row r="934" ht="14.25" customHeight="1">
      <c r="A934" s="6"/>
      <c r="B934" s="6"/>
      <c r="C934" s="6"/>
      <c r="D934" s="6"/>
      <c r="E934" s="136"/>
      <c r="F934" s="136"/>
      <c r="G934" s="136"/>
      <c r="H934" s="136"/>
      <c r="I934" s="136"/>
      <c r="J934" s="136"/>
      <c r="K934" s="136"/>
      <c r="L934" s="137"/>
      <c r="M934" s="136"/>
      <c r="N934" s="136"/>
      <c r="O934" s="136"/>
      <c r="P934" s="7"/>
      <c r="Q934" s="6"/>
      <c r="R934" s="6"/>
      <c r="S934" s="6"/>
      <c r="T934" s="6"/>
      <c r="U934" s="6"/>
      <c r="V934" s="7"/>
      <c r="W934" s="7"/>
      <c r="X934" s="136"/>
      <c r="Y934" s="7"/>
      <c r="Z934" s="7"/>
      <c r="AA934" s="7"/>
      <c r="AB934" s="6"/>
      <c r="AC934" s="6"/>
      <c r="AD934" s="6"/>
      <c r="AE934" s="6"/>
      <c r="AF934" s="6"/>
    </row>
    <row r="935" ht="14.25" customHeight="1">
      <c r="A935" s="6"/>
      <c r="B935" s="6"/>
      <c r="C935" s="6"/>
      <c r="D935" s="6"/>
      <c r="E935" s="136"/>
      <c r="F935" s="136"/>
      <c r="G935" s="136"/>
      <c r="H935" s="136"/>
      <c r="I935" s="136"/>
      <c r="J935" s="136"/>
      <c r="K935" s="136"/>
      <c r="L935" s="137"/>
      <c r="M935" s="136"/>
      <c r="N935" s="136"/>
      <c r="O935" s="136"/>
      <c r="P935" s="7"/>
      <c r="Q935" s="6"/>
      <c r="R935" s="6"/>
      <c r="S935" s="6"/>
      <c r="T935" s="6"/>
      <c r="U935" s="6"/>
      <c r="V935" s="7"/>
      <c r="W935" s="7"/>
      <c r="X935" s="136"/>
      <c r="Y935" s="7"/>
      <c r="Z935" s="7"/>
      <c r="AA935" s="7"/>
      <c r="AB935" s="6"/>
      <c r="AC935" s="6"/>
      <c r="AD935" s="6"/>
      <c r="AE935" s="6"/>
      <c r="AF935" s="6"/>
    </row>
    <row r="936" ht="14.25" customHeight="1">
      <c r="A936" s="6"/>
      <c r="B936" s="6"/>
      <c r="C936" s="6"/>
      <c r="D936" s="6"/>
      <c r="E936" s="136"/>
      <c r="F936" s="136"/>
      <c r="G936" s="136"/>
      <c r="H936" s="136"/>
      <c r="I936" s="136"/>
      <c r="J936" s="136"/>
      <c r="K936" s="136"/>
      <c r="L936" s="137"/>
      <c r="M936" s="136"/>
      <c r="N936" s="136"/>
      <c r="O936" s="136"/>
      <c r="P936" s="7"/>
      <c r="Q936" s="6"/>
      <c r="R936" s="6"/>
      <c r="S936" s="6"/>
      <c r="T936" s="6"/>
      <c r="U936" s="6"/>
      <c r="V936" s="7"/>
      <c r="W936" s="7"/>
      <c r="X936" s="136"/>
      <c r="Y936" s="7"/>
      <c r="Z936" s="7"/>
      <c r="AA936" s="7"/>
      <c r="AB936" s="6"/>
      <c r="AC936" s="6"/>
      <c r="AD936" s="6"/>
      <c r="AE936" s="6"/>
      <c r="AF936" s="6"/>
    </row>
    <row r="937" ht="14.25" customHeight="1">
      <c r="A937" s="6"/>
      <c r="B937" s="6"/>
      <c r="C937" s="6"/>
      <c r="D937" s="6"/>
      <c r="E937" s="136"/>
      <c r="F937" s="136"/>
      <c r="G937" s="136"/>
      <c r="H937" s="136"/>
      <c r="I937" s="136"/>
      <c r="J937" s="136"/>
      <c r="K937" s="136"/>
      <c r="L937" s="137"/>
      <c r="M937" s="136"/>
      <c r="N937" s="136"/>
      <c r="O937" s="136"/>
      <c r="P937" s="7"/>
      <c r="Q937" s="6"/>
      <c r="R937" s="6"/>
      <c r="S937" s="6"/>
      <c r="T937" s="6"/>
      <c r="U937" s="6"/>
      <c r="V937" s="7"/>
      <c r="W937" s="7"/>
      <c r="X937" s="136"/>
      <c r="Y937" s="7"/>
      <c r="Z937" s="7"/>
      <c r="AA937" s="7"/>
      <c r="AB937" s="6"/>
      <c r="AC937" s="6"/>
      <c r="AD937" s="6"/>
      <c r="AE937" s="6"/>
      <c r="AF937" s="6"/>
    </row>
    <row r="938" ht="14.25" customHeight="1">
      <c r="A938" s="6"/>
      <c r="B938" s="6"/>
      <c r="C938" s="6"/>
      <c r="D938" s="6"/>
      <c r="E938" s="136"/>
      <c r="F938" s="136"/>
      <c r="G938" s="136"/>
      <c r="H938" s="136"/>
      <c r="I938" s="136"/>
      <c r="J938" s="136"/>
      <c r="K938" s="136"/>
      <c r="L938" s="137"/>
      <c r="M938" s="136"/>
      <c r="N938" s="136"/>
      <c r="O938" s="136"/>
      <c r="P938" s="7"/>
      <c r="Q938" s="6"/>
      <c r="R938" s="6"/>
      <c r="S938" s="6"/>
      <c r="T938" s="6"/>
      <c r="U938" s="6"/>
      <c r="V938" s="7"/>
      <c r="W938" s="7"/>
      <c r="X938" s="136"/>
      <c r="Y938" s="7"/>
      <c r="Z938" s="7"/>
      <c r="AA938" s="7"/>
      <c r="AB938" s="6"/>
      <c r="AC938" s="6"/>
      <c r="AD938" s="6"/>
      <c r="AE938" s="6"/>
      <c r="AF938" s="6"/>
    </row>
    <row r="939" ht="14.25" customHeight="1">
      <c r="A939" s="6"/>
      <c r="B939" s="6"/>
      <c r="C939" s="6"/>
      <c r="D939" s="6"/>
      <c r="E939" s="136"/>
      <c r="F939" s="136"/>
      <c r="G939" s="136"/>
      <c r="H939" s="136"/>
      <c r="I939" s="136"/>
      <c r="J939" s="136"/>
      <c r="K939" s="136"/>
      <c r="L939" s="137"/>
      <c r="M939" s="136"/>
      <c r="N939" s="136"/>
      <c r="O939" s="136"/>
      <c r="P939" s="7"/>
      <c r="Q939" s="6"/>
      <c r="R939" s="6"/>
      <c r="S939" s="6"/>
      <c r="T939" s="6"/>
      <c r="U939" s="6"/>
      <c r="V939" s="7"/>
      <c r="W939" s="7"/>
      <c r="X939" s="136"/>
      <c r="Y939" s="7"/>
      <c r="Z939" s="7"/>
      <c r="AA939" s="7"/>
      <c r="AB939" s="6"/>
      <c r="AC939" s="6"/>
      <c r="AD939" s="6"/>
      <c r="AE939" s="6"/>
      <c r="AF939" s="6"/>
    </row>
    <row r="940" ht="14.25" customHeight="1">
      <c r="A940" s="6"/>
      <c r="B940" s="6"/>
      <c r="C940" s="6"/>
      <c r="D940" s="6"/>
      <c r="E940" s="136"/>
      <c r="F940" s="136"/>
      <c r="G940" s="136"/>
      <c r="H940" s="136"/>
      <c r="I940" s="136"/>
      <c r="J940" s="136"/>
      <c r="K940" s="136"/>
      <c r="L940" s="137"/>
      <c r="M940" s="136"/>
      <c r="N940" s="136"/>
      <c r="O940" s="136"/>
      <c r="P940" s="7"/>
      <c r="Q940" s="6"/>
      <c r="R940" s="6"/>
      <c r="S940" s="6"/>
      <c r="T940" s="6"/>
      <c r="U940" s="6"/>
      <c r="V940" s="7"/>
      <c r="W940" s="7"/>
      <c r="X940" s="136"/>
      <c r="Y940" s="7"/>
      <c r="Z940" s="7"/>
      <c r="AA940" s="7"/>
      <c r="AB940" s="6"/>
      <c r="AC940" s="6"/>
      <c r="AD940" s="6"/>
      <c r="AE940" s="6"/>
      <c r="AF940" s="6"/>
    </row>
    <row r="941" ht="14.25" customHeight="1">
      <c r="A941" s="6"/>
      <c r="B941" s="6"/>
      <c r="C941" s="6"/>
      <c r="D941" s="6"/>
      <c r="E941" s="136"/>
      <c r="F941" s="136"/>
      <c r="G941" s="136"/>
      <c r="H941" s="136"/>
      <c r="I941" s="136"/>
      <c r="J941" s="136"/>
      <c r="K941" s="136"/>
      <c r="L941" s="137"/>
      <c r="M941" s="136"/>
      <c r="N941" s="136"/>
      <c r="O941" s="136"/>
      <c r="P941" s="7"/>
      <c r="Q941" s="6"/>
      <c r="R941" s="6"/>
      <c r="S941" s="6"/>
      <c r="T941" s="6"/>
      <c r="U941" s="6"/>
      <c r="V941" s="7"/>
      <c r="W941" s="7"/>
      <c r="X941" s="136"/>
      <c r="Y941" s="7"/>
      <c r="Z941" s="7"/>
      <c r="AA941" s="7"/>
      <c r="AB941" s="6"/>
      <c r="AC941" s="6"/>
      <c r="AD941" s="6"/>
      <c r="AE941" s="6"/>
      <c r="AF941" s="6"/>
    </row>
    <row r="942" ht="14.25" customHeight="1">
      <c r="A942" s="6"/>
      <c r="B942" s="6"/>
      <c r="C942" s="6"/>
      <c r="D942" s="6"/>
      <c r="E942" s="136"/>
      <c r="F942" s="136"/>
      <c r="G942" s="136"/>
      <c r="H942" s="136"/>
      <c r="I942" s="136"/>
      <c r="J942" s="136"/>
      <c r="K942" s="136"/>
      <c r="L942" s="137"/>
      <c r="M942" s="136"/>
      <c r="N942" s="136"/>
      <c r="O942" s="136"/>
      <c r="P942" s="7"/>
      <c r="Q942" s="6"/>
      <c r="R942" s="6"/>
      <c r="S942" s="6"/>
      <c r="T942" s="6"/>
      <c r="U942" s="6"/>
      <c r="V942" s="7"/>
      <c r="W942" s="7"/>
      <c r="X942" s="136"/>
      <c r="Y942" s="7"/>
      <c r="Z942" s="7"/>
      <c r="AA942" s="7"/>
      <c r="AB942" s="6"/>
      <c r="AC942" s="6"/>
      <c r="AD942" s="6"/>
      <c r="AE942" s="6"/>
      <c r="AF942" s="6"/>
    </row>
    <row r="943" ht="14.25" customHeight="1">
      <c r="A943" s="6"/>
      <c r="B943" s="6"/>
      <c r="C943" s="6"/>
      <c r="D943" s="6"/>
      <c r="E943" s="136"/>
      <c r="F943" s="136"/>
      <c r="G943" s="136"/>
      <c r="H943" s="136"/>
      <c r="I943" s="136"/>
      <c r="J943" s="136"/>
      <c r="K943" s="136"/>
      <c r="L943" s="137"/>
      <c r="M943" s="136"/>
      <c r="N943" s="136"/>
      <c r="O943" s="136"/>
      <c r="P943" s="7"/>
      <c r="Q943" s="6"/>
      <c r="R943" s="6"/>
      <c r="S943" s="6"/>
      <c r="T943" s="6"/>
      <c r="U943" s="6"/>
      <c r="V943" s="7"/>
      <c r="W943" s="7"/>
      <c r="X943" s="136"/>
      <c r="Y943" s="7"/>
      <c r="Z943" s="7"/>
      <c r="AA943" s="7"/>
      <c r="AB943" s="6"/>
      <c r="AC943" s="6"/>
      <c r="AD943" s="6"/>
      <c r="AE943" s="6"/>
      <c r="AF943" s="6"/>
    </row>
    <row r="944" ht="14.25" customHeight="1">
      <c r="A944" s="6"/>
      <c r="B944" s="6"/>
      <c r="C944" s="6"/>
      <c r="D944" s="6"/>
      <c r="E944" s="136"/>
      <c r="F944" s="136"/>
      <c r="G944" s="136"/>
      <c r="H944" s="136"/>
      <c r="I944" s="136"/>
      <c r="J944" s="136"/>
      <c r="K944" s="136"/>
      <c r="L944" s="137"/>
      <c r="M944" s="136"/>
      <c r="N944" s="136"/>
      <c r="O944" s="136"/>
      <c r="P944" s="7"/>
      <c r="Q944" s="6"/>
      <c r="R944" s="6"/>
      <c r="S944" s="6"/>
      <c r="T944" s="6"/>
      <c r="U944" s="6"/>
      <c r="V944" s="7"/>
      <c r="W944" s="7"/>
      <c r="X944" s="136"/>
      <c r="Y944" s="7"/>
      <c r="Z944" s="7"/>
      <c r="AA944" s="7"/>
      <c r="AB944" s="6"/>
      <c r="AC944" s="6"/>
      <c r="AD944" s="6"/>
      <c r="AE944" s="6"/>
      <c r="AF944" s="6"/>
    </row>
    <row r="945" ht="14.25" customHeight="1">
      <c r="A945" s="6"/>
      <c r="B945" s="6"/>
      <c r="C945" s="6"/>
      <c r="D945" s="6"/>
      <c r="E945" s="136"/>
      <c r="F945" s="136"/>
      <c r="G945" s="136"/>
      <c r="H945" s="136"/>
      <c r="I945" s="136"/>
      <c r="J945" s="136"/>
      <c r="K945" s="136"/>
      <c r="L945" s="137"/>
      <c r="M945" s="136"/>
      <c r="N945" s="136"/>
      <c r="O945" s="136"/>
      <c r="P945" s="7"/>
      <c r="Q945" s="6"/>
      <c r="R945" s="6"/>
      <c r="S945" s="6"/>
      <c r="T945" s="6"/>
      <c r="U945" s="6"/>
      <c r="V945" s="7"/>
      <c r="W945" s="7"/>
      <c r="X945" s="136"/>
      <c r="Y945" s="7"/>
      <c r="Z945" s="7"/>
      <c r="AA945" s="7"/>
      <c r="AB945" s="6"/>
      <c r="AC945" s="6"/>
      <c r="AD945" s="6"/>
      <c r="AE945" s="6"/>
      <c r="AF945" s="6"/>
    </row>
    <row r="946" ht="14.25" customHeight="1">
      <c r="A946" s="6"/>
      <c r="B946" s="6"/>
      <c r="C946" s="6"/>
      <c r="D946" s="6"/>
      <c r="E946" s="136"/>
      <c r="F946" s="136"/>
      <c r="G946" s="136"/>
      <c r="H946" s="136"/>
      <c r="I946" s="136"/>
      <c r="J946" s="136"/>
      <c r="K946" s="136"/>
      <c r="L946" s="137"/>
      <c r="M946" s="136"/>
      <c r="N946" s="136"/>
      <c r="O946" s="136"/>
      <c r="P946" s="7"/>
      <c r="Q946" s="6"/>
      <c r="R946" s="6"/>
      <c r="S946" s="6"/>
      <c r="T946" s="6"/>
      <c r="U946" s="6"/>
      <c r="V946" s="7"/>
      <c r="W946" s="7"/>
      <c r="X946" s="136"/>
      <c r="Y946" s="7"/>
      <c r="Z946" s="7"/>
      <c r="AA946" s="7"/>
      <c r="AB946" s="6"/>
      <c r="AC946" s="6"/>
      <c r="AD946" s="6"/>
      <c r="AE946" s="6"/>
      <c r="AF946" s="6"/>
    </row>
    <row r="947" ht="14.25" customHeight="1">
      <c r="A947" s="6"/>
      <c r="B947" s="6"/>
      <c r="C947" s="6"/>
      <c r="D947" s="6"/>
      <c r="E947" s="136"/>
      <c r="F947" s="136"/>
      <c r="G947" s="136"/>
      <c r="H947" s="136"/>
      <c r="I947" s="136"/>
      <c r="J947" s="136"/>
      <c r="K947" s="136"/>
      <c r="L947" s="137"/>
      <c r="M947" s="136"/>
      <c r="N947" s="136"/>
      <c r="O947" s="136"/>
      <c r="P947" s="7"/>
      <c r="Q947" s="6"/>
      <c r="R947" s="6"/>
      <c r="S947" s="6"/>
      <c r="T947" s="6"/>
      <c r="U947" s="6"/>
      <c r="V947" s="7"/>
      <c r="W947" s="7"/>
      <c r="X947" s="136"/>
      <c r="Y947" s="7"/>
      <c r="Z947" s="7"/>
      <c r="AA947" s="7"/>
      <c r="AB947" s="6"/>
      <c r="AC947" s="6"/>
      <c r="AD947" s="6"/>
      <c r="AE947" s="6"/>
      <c r="AF947" s="6"/>
    </row>
    <row r="948" ht="14.25" customHeight="1">
      <c r="A948" s="6"/>
      <c r="B948" s="6"/>
      <c r="C948" s="6"/>
      <c r="D948" s="6"/>
      <c r="E948" s="136"/>
      <c r="F948" s="136"/>
      <c r="G948" s="136"/>
      <c r="H948" s="136"/>
      <c r="I948" s="136"/>
      <c r="J948" s="136"/>
      <c r="K948" s="136"/>
      <c r="L948" s="137"/>
      <c r="M948" s="136"/>
      <c r="N948" s="136"/>
      <c r="O948" s="136"/>
      <c r="P948" s="7"/>
      <c r="Q948" s="6"/>
      <c r="R948" s="6"/>
      <c r="S948" s="6"/>
      <c r="T948" s="6"/>
      <c r="U948" s="6"/>
      <c r="V948" s="7"/>
      <c r="W948" s="7"/>
      <c r="X948" s="136"/>
      <c r="Y948" s="7"/>
      <c r="Z948" s="7"/>
      <c r="AA948" s="7"/>
      <c r="AB948" s="6"/>
      <c r="AC948" s="6"/>
      <c r="AD948" s="6"/>
      <c r="AE948" s="6"/>
      <c r="AF948" s="6"/>
    </row>
    <row r="949" ht="14.25" customHeight="1">
      <c r="A949" s="6"/>
      <c r="B949" s="6"/>
      <c r="C949" s="6"/>
      <c r="D949" s="6"/>
      <c r="E949" s="136"/>
      <c r="F949" s="136"/>
      <c r="G949" s="136"/>
      <c r="H949" s="136"/>
      <c r="I949" s="136"/>
      <c r="J949" s="136"/>
      <c r="K949" s="136"/>
      <c r="L949" s="137"/>
      <c r="M949" s="136"/>
      <c r="N949" s="136"/>
      <c r="O949" s="136"/>
      <c r="P949" s="7"/>
      <c r="Q949" s="6"/>
      <c r="R949" s="6"/>
      <c r="S949" s="6"/>
      <c r="T949" s="6"/>
      <c r="U949" s="6"/>
      <c r="V949" s="7"/>
      <c r="W949" s="7"/>
      <c r="X949" s="136"/>
      <c r="Y949" s="7"/>
      <c r="Z949" s="7"/>
      <c r="AA949" s="7"/>
      <c r="AB949" s="6"/>
      <c r="AC949" s="6"/>
      <c r="AD949" s="6"/>
      <c r="AE949" s="6"/>
      <c r="AF949" s="6"/>
    </row>
    <row r="950" ht="14.25" customHeight="1">
      <c r="A950" s="6"/>
      <c r="B950" s="6"/>
      <c r="C950" s="6"/>
      <c r="D950" s="6"/>
      <c r="E950" s="136"/>
      <c r="F950" s="136"/>
      <c r="G950" s="136"/>
      <c r="H950" s="136"/>
      <c r="I950" s="136"/>
      <c r="J950" s="136"/>
      <c r="K950" s="136"/>
      <c r="L950" s="137"/>
      <c r="M950" s="136"/>
      <c r="N950" s="136"/>
      <c r="O950" s="136"/>
      <c r="P950" s="7"/>
      <c r="Q950" s="6"/>
      <c r="R950" s="6"/>
      <c r="S950" s="6"/>
      <c r="T950" s="6"/>
      <c r="U950" s="6"/>
      <c r="V950" s="7"/>
      <c r="W950" s="7"/>
      <c r="X950" s="136"/>
      <c r="Y950" s="7"/>
      <c r="Z950" s="7"/>
      <c r="AA950" s="7"/>
      <c r="AB950" s="6"/>
      <c r="AC950" s="6"/>
      <c r="AD950" s="6"/>
      <c r="AE950" s="6"/>
      <c r="AF950" s="6"/>
    </row>
    <row r="951" ht="14.25" customHeight="1">
      <c r="A951" s="6"/>
      <c r="B951" s="6"/>
      <c r="C951" s="6"/>
      <c r="D951" s="6"/>
      <c r="E951" s="136"/>
      <c r="F951" s="136"/>
      <c r="G951" s="136"/>
      <c r="H951" s="136"/>
      <c r="I951" s="136"/>
      <c r="J951" s="136"/>
      <c r="K951" s="136"/>
      <c r="L951" s="137"/>
      <c r="M951" s="136"/>
      <c r="N951" s="136"/>
      <c r="O951" s="136"/>
      <c r="P951" s="7"/>
      <c r="Q951" s="6"/>
      <c r="R951" s="6"/>
      <c r="S951" s="6"/>
      <c r="T951" s="6"/>
      <c r="U951" s="6"/>
      <c r="V951" s="7"/>
      <c r="W951" s="7"/>
      <c r="X951" s="136"/>
      <c r="Y951" s="7"/>
      <c r="Z951" s="7"/>
      <c r="AA951" s="7"/>
      <c r="AB951" s="6"/>
      <c r="AC951" s="6"/>
      <c r="AD951" s="6"/>
      <c r="AE951" s="6"/>
      <c r="AF951" s="6"/>
    </row>
    <row r="952" ht="14.25" customHeight="1">
      <c r="A952" s="6"/>
      <c r="B952" s="6"/>
      <c r="C952" s="6"/>
      <c r="D952" s="6"/>
      <c r="E952" s="136"/>
      <c r="F952" s="136"/>
      <c r="G952" s="136"/>
      <c r="H952" s="136"/>
      <c r="I952" s="136"/>
      <c r="J952" s="136"/>
      <c r="K952" s="136"/>
      <c r="L952" s="137"/>
      <c r="M952" s="136"/>
      <c r="N952" s="136"/>
      <c r="O952" s="136"/>
      <c r="P952" s="7"/>
      <c r="Q952" s="6"/>
      <c r="R952" s="6"/>
      <c r="S952" s="6"/>
      <c r="T952" s="6"/>
      <c r="U952" s="6"/>
      <c r="V952" s="7"/>
      <c r="W952" s="7"/>
      <c r="X952" s="136"/>
      <c r="Y952" s="7"/>
      <c r="Z952" s="7"/>
      <c r="AA952" s="7"/>
      <c r="AB952" s="6"/>
      <c r="AC952" s="6"/>
      <c r="AD952" s="6"/>
      <c r="AE952" s="6"/>
      <c r="AF952" s="6"/>
    </row>
    <row r="953" ht="14.25" customHeight="1">
      <c r="A953" s="6"/>
      <c r="B953" s="6"/>
      <c r="C953" s="6"/>
      <c r="D953" s="6"/>
      <c r="E953" s="136"/>
      <c r="F953" s="136"/>
      <c r="G953" s="136"/>
      <c r="H953" s="136"/>
      <c r="I953" s="136"/>
      <c r="J953" s="136"/>
      <c r="K953" s="136"/>
      <c r="L953" s="137"/>
      <c r="M953" s="136"/>
      <c r="N953" s="136"/>
      <c r="O953" s="136"/>
      <c r="P953" s="7"/>
      <c r="Q953" s="6"/>
      <c r="R953" s="6"/>
      <c r="S953" s="6"/>
      <c r="T953" s="6"/>
      <c r="U953" s="6"/>
      <c r="V953" s="7"/>
      <c r="W953" s="7"/>
      <c r="X953" s="136"/>
      <c r="Y953" s="7"/>
      <c r="Z953" s="7"/>
      <c r="AA953" s="7"/>
      <c r="AB953" s="6"/>
      <c r="AC953" s="6"/>
      <c r="AD953" s="6"/>
      <c r="AE953" s="6"/>
      <c r="AF953" s="6"/>
    </row>
    <row r="954" ht="14.25" customHeight="1">
      <c r="A954" s="6"/>
      <c r="B954" s="6"/>
      <c r="C954" s="6"/>
      <c r="D954" s="6"/>
      <c r="E954" s="136"/>
      <c r="F954" s="136"/>
      <c r="G954" s="136"/>
      <c r="H954" s="136"/>
      <c r="I954" s="136"/>
      <c r="J954" s="136"/>
      <c r="K954" s="136"/>
      <c r="L954" s="137"/>
      <c r="M954" s="136"/>
      <c r="N954" s="136"/>
      <c r="O954" s="136"/>
      <c r="P954" s="7"/>
      <c r="Q954" s="6"/>
      <c r="R954" s="6"/>
      <c r="S954" s="6"/>
      <c r="T954" s="6"/>
      <c r="U954" s="6"/>
      <c r="V954" s="7"/>
      <c r="W954" s="7"/>
      <c r="X954" s="136"/>
      <c r="Y954" s="7"/>
      <c r="Z954" s="7"/>
      <c r="AA954" s="7"/>
      <c r="AB954" s="6"/>
      <c r="AC954" s="6"/>
      <c r="AD954" s="6"/>
      <c r="AE954" s="6"/>
      <c r="AF954" s="6"/>
    </row>
    <row r="955" ht="14.25" customHeight="1">
      <c r="A955" s="6"/>
      <c r="B955" s="6"/>
      <c r="C955" s="6"/>
      <c r="D955" s="6"/>
      <c r="E955" s="136"/>
      <c r="F955" s="136"/>
      <c r="G955" s="136"/>
      <c r="H955" s="136"/>
      <c r="I955" s="136"/>
      <c r="J955" s="136"/>
      <c r="K955" s="136"/>
      <c r="L955" s="137"/>
      <c r="M955" s="136"/>
      <c r="N955" s="136"/>
      <c r="O955" s="136"/>
      <c r="P955" s="7"/>
      <c r="Q955" s="6"/>
      <c r="R955" s="6"/>
      <c r="S955" s="6"/>
      <c r="T955" s="6"/>
      <c r="U955" s="6"/>
      <c r="V955" s="7"/>
      <c r="W955" s="7"/>
      <c r="X955" s="136"/>
      <c r="Y955" s="7"/>
      <c r="Z955" s="7"/>
      <c r="AA955" s="7"/>
      <c r="AB955" s="6"/>
      <c r="AC955" s="6"/>
      <c r="AD955" s="6"/>
      <c r="AE955" s="6"/>
      <c r="AF955" s="6"/>
    </row>
    <row r="956" ht="14.25" customHeight="1">
      <c r="A956" s="6"/>
      <c r="B956" s="6"/>
      <c r="C956" s="6"/>
      <c r="D956" s="6"/>
      <c r="E956" s="136"/>
      <c r="F956" s="136"/>
      <c r="G956" s="136"/>
      <c r="H956" s="136"/>
      <c r="I956" s="136"/>
      <c r="J956" s="136"/>
      <c r="K956" s="136"/>
      <c r="L956" s="137"/>
      <c r="M956" s="136"/>
      <c r="N956" s="136"/>
      <c r="O956" s="136"/>
      <c r="P956" s="7"/>
      <c r="Q956" s="6"/>
      <c r="R956" s="6"/>
      <c r="S956" s="6"/>
      <c r="T956" s="6"/>
      <c r="U956" s="6"/>
      <c r="V956" s="7"/>
      <c r="W956" s="7"/>
      <c r="X956" s="136"/>
      <c r="Y956" s="7"/>
      <c r="Z956" s="7"/>
      <c r="AA956" s="7"/>
      <c r="AB956" s="6"/>
      <c r="AC956" s="6"/>
      <c r="AD956" s="6"/>
      <c r="AE956" s="6"/>
      <c r="AF956" s="6"/>
    </row>
    <row r="957" ht="14.25" customHeight="1">
      <c r="A957" s="6"/>
      <c r="B957" s="6"/>
      <c r="C957" s="6"/>
      <c r="D957" s="6"/>
      <c r="E957" s="136"/>
      <c r="F957" s="136"/>
      <c r="G957" s="136"/>
      <c r="H957" s="136"/>
      <c r="I957" s="136"/>
      <c r="J957" s="136"/>
      <c r="K957" s="136"/>
      <c r="L957" s="137"/>
      <c r="M957" s="136"/>
      <c r="N957" s="136"/>
      <c r="O957" s="136"/>
      <c r="P957" s="7"/>
      <c r="Q957" s="6"/>
      <c r="R957" s="6"/>
      <c r="S957" s="6"/>
      <c r="T957" s="6"/>
      <c r="U957" s="6"/>
      <c r="V957" s="7"/>
      <c r="W957" s="7"/>
      <c r="X957" s="136"/>
      <c r="Y957" s="7"/>
      <c r="Z957" s="7"/>
      <c r="AA957" s="7"/>
      <c r="AB957" s="6"/>
      <c r="AC957" s="6"/>
      <c r="AD957" s="6"/>
      <c r="AE957" s="6"/>
      <c r="AF957" s="6"/>
    </row>
    <row r="958" ht="14.25" customHeight="1">
      <c r="A958" s="6"/>
      <c r="B958" s="6"/>
      <c r="C958" s="6"/>
      <c r="D958" s="6"/>
      <c r="E958" s="136"/>
      <c r="F958" s="136"/>
      <c r="G958" s="136"/>
      <c r="H958" s="136"/>
      <c r="I958" s="136"/>
      <c r="J958" s="136"/>
      <c r="K958" s="136"/>
      <c r="L958" s="137"/>
      <c r="M958" s="136"/>
      <c r="N958" s="136"/>
      <c r="O958" s="136"/>
      <c r="P958" s="7"/>
      <c r="Q958" s="6"/>
      <c r="R958" s="6"/>
      <c r="S958" s="6"/>
      <c r="T958" s="6"/>
      <c r="U958" s="6"/>
      <c r="V958" s="7"/>
      <c r="W958" s="7"/>
      <c r="X958" s="136"/>
      <c r="Y958" s="7"/>
      <c r="Z958" s="7"/>
      <c r="AA958" s="7"/>
      <c r="AB958" s="6"/>
      <c r="AC958" s="6"/>
      <c r="AD958" s="6"/>
      <c r="AE958" s="6"/>
      <c r="AF958" s="6"/>
    </row>
    <row r="959" ht="14.25" customHeight="1">
      <c r="A959" s="6"/>
      <c r="B959" s="6"/>
      <c r="C959" s="6"/>
      <c r="D959" s="6"/>
      <c r="E959" s="136"/>
      <c r="F959" s="136"/>
      <c r="G959" s="136"/>
      <c r="H959" s="136"/>
      <c r="I959" s="136"/>
      <c r="J959" s="136"/>
      <c r="K959" s="136"/>
      <c r="L959" s="137"/>
      <c r="M959" s="136"/>
      <c r="N959" s="136"/>
      <c r="O959" s="136"/>
      <c r="P959" s="7"/>
      <c r="Q959" s="6"/>
      <c r="R959" s="6"/>
      <c r="S959" s="6"/>
      <c r="T959" s="6"/>
      <c r="U959" s="6"/>
      <c r="V959" s="7"/>
      <c r="W959" s="7"/>
      <c r="X959" s="136"/>
      <c r="Y959" s="7"/>
      <c r="Z959" s="7"/>
      <c r="AA959" s="7"/>
      <c r="AB959" s="6"/>
      <c r="AC959" s="6"/>
      <c r="AD959" s="6"/>
      <c r="AE959" s="6"/>
      <c r="AF959" s="6"/>
    </row>
    <row r="960" ht="14.25" customHeight="1">
      <c r="A960" s="6"/>
      <c r="B960" s="6"/>
      <c r="C960" s="6"/>
      <c r="D960" s="6"/>
      <c r="E960" s="136"/>
      <c r="F960" s="136"/>
      <c r="G960" s="136"/>
      <c r="H960" s="136"/>
      <c r="I960" s="136"/>
      <c r="J960" s="136"/>
      <c r="K960" s="136"/>
      <c r="L960" s="137"/>
      <c r="M960" s="136"/>
      <c r="N960" s="136"/>
      <c r="O960" s="136"/>
      <c r="P960" s="7"/>
      <c r="Q960" s="6"/>
      <c r="R960" s="6"/>
      <c r="S960" s="6"/>
      <c r="T960" s="6"/>
      <c r="U960" s="6"/>
      <c r="V960" s="7"/>
      <c r="W960" s="7"/>
      <c r="X960" s="136"/>
      <c r="Y960" s="7"/>
      <c r="Z960" s="7"/>
      <c r="AA960" s="7"/>
      <c r="AB960" s="6"/>
      <c r="AC960" s="6"/>
      <c r="AD960" s="6"/>
      <c r="AE960" s="6"/>
      <c r="AF960" s="6"/>
    </row>
    <row r="961" ht="14.25" customHeight="1">
      <c r="A961" s="6"/>
      <c r="B961" s="6"/>
      <c r="C961" s="6"/>
      <c r="D961" s="6"/>
      <c r="E961" s="136"/>
      <c r="F961" s="136"/>
      <c r="G961" s="136"/>
      <c r="H961" s="136"/>
      <c r="I961" s="136"/>
      <c r="J961" s="136"/>
      <c r="K961" s="136"/>
      <c r="L961" s="137"/>
      <c r="M961" s="136"/>
      <c r="N961" s="136"/>
      <c r="O961" s="136"/>
      <c r="P961" s="7"/>
      <c r="Q961" s="6"/>
      <c r="R961" s="6"/>
      <c r="S961" s="6"/>
      <c r="T961" s="6"/>
      <c r="U961" s="6"/>
      <c r="V961" s="7"/>
      <c r="W961" s="7"/>
      <c r="X961" s="136"/>
      <c r="Y961" s="7"/>
      <c r="Z961" s="7"/>
      <c r="AA961" s="7"/>
      <c r="AB961" s="6"/>
      <c r="AC961" s="6"/>
      <c r="AD961" s="6"/>
      <c r="AE961" s="6"/>
      <c r="AF961" s="6"/>
    </row>
    <row r="962" ht="14.25" customHeight="1">
      <c r="A962" s="6"/>
      <c r="B962" s="6"/>
      <c r="C962" s="6"/>
      <c r="D962" s="6"/>
      <c r="E962" s="136"/>
      <c r="F962" s="136"/>
      <c r="G962" s="136"/>
      <c r="H962" s="136"/>
      <c r="I962" s="136"/>
      <c r="J962" s="136"/>
      <c r="K962" s="136"/>
      <c r="L962" s="137"/>
      <c r="M962" s="136"/>
      <c r="N962" s="136"/>
      <c r="O962" s="136"/>
      <c r="P962" s="7"/>
      <c r="Q962" s="6"/>
      <c r="R962" s="6"/>
      <c r="S962" s="6"/>
      <c r="T962" s="6"/>
      <c r="U962" s="6"/>
      <c r="V962" s="7"/>
      <c r="W962" s="7"/>
      <c r="X962" s="136"/>
      <c r="Y962" s="7"/>
      <c r="Z962" s="7"/>
      <c r="AA962" s="7"/>
      <c r="AB962" s="6"/>
      <c r="AC962" s="6"/>
      <c r="AD962" s="6"/>
      <c r="AE962" s="6"/>
      <c r="AF962" s="6"/>
    </row>
    <row r="963" ht="14.25" customHeight="1">
      <c r="A963" s="6"/>
      <c r="B963" s="6"/>
      <c r="C963" s="6"/>
      <c r="D963" s="6"/>
      <c r="E963" s="136"/>
      <c r="F963" s="136"/>
      <c r="G963" s="136"/>
      <c r="H963" s="136"/>
      <c r="I963" s="136"/>
      <c r="J963" s="136"/>
      <c r="K963" s="136"/>
      <c r="L963" s="137"/>
      <c r="M963" s="136"/>
      <c r="N963" s="136"/>
      <c r="O963" s="136"/>
      <c r="P963" s="7"/>
      <c r="Q963" s="6"/>
      <c r="R963" s="6"/>
      <c r="S963" s="6"/>
      <c r="T963" s="6"/>
      <c r="U963" s="6"/>
      <c r="V963" s="7"/>
      <c r="W963" s="7"/>
      <c r="X963" s="136"/>
      <c r="Y963" s="7"/>
      <c r="Z963" s="7"/>
      <c r="AA963" s="7"/>
      <c r="AB963" s="6"/>
      <c r="AC963" s="6"/>
      <c r="AD963" s="6"/>
      <c r="AE963" s="6"/>
      <c r="AF963" s="6"/>
    </row>
    <row r="964" ht="14.25" customHeight="1">
      <c r="A964" s="6"/>
      <c r="B964" s="6"/>
      <c r="C964" s="6"/>
      <c r="D964" s="6"/>
      <c r="E964" s="136"/>
      <c r="F964" s="136"/>
      <c r="G964" s="136"/>
      <c r="H964" s="136"/>
      <c r="I964" s="136"/>
      <c r="J964" s="136"/>
      <c r="K964" s="136"/>
      <c r="L964" s="137"/>
      <c r="M964" s="136"/>
      <c r="N964" s="136"/>
      <c r="O964" s="136"/>
      <c r="P964" s="7"/>
      <c r="Q964" s="6"/>
      <c r="R964" s="6"/>
      <c r="S964" s="6"/>
      <c r="T964" s="6"/>
      <c r="U964" s="6"/>
      <c r="V964" s="7"/>
      <c r="W964" s="7"/>
      <c r="X964" s="136"/>
      <c r="Y964" s="7"/>
      <c r="Z964" s="7"/>
      <c r="AA964" s="7"/>
      <c r="AB964" s="6"/>
      <c r="AC964" s="6"/>
      <c r="AD964" s="6"/>
      <c r="AE964" s="6"/>
      <c r="AF964" s="6"/>
    </row>
    <row r="965" ht="14.25" customHeight="1">
      <c r="A965" s="6"/>
      <c r="B965" s="6"/>
      <c r="C965" s="6"/>
      <c r="D965" s="6"/>
      <c r="E965" s="136"/>
      <c r="F965" s="136"/>
      <c r="G965" s="136"/>
      <c r="H965" s="136"/>
      <c r="I965" s="136"/>
      <c r="J965" s="136"/>
      <c r="K965" s="136"/>
      <c r="L965" s="137"/>
      <c r="M965" s="136"/>
      <c r="N965" s="136"/>
      <c r="O965" s="136"/>
      <c r="P965" s="7"/>
      <c r="Q965" s="6"/>
      <c r="R965" s="6"/>
      <c r="S965" s="6"/>
      <c r="T965" s="6"/>
      <c r="U965" s="6"/>
      <c r="V965" s="7"/>
      <c r="W965" s="7"/>
      <c r="X965" s="136"/>
      <c r="Y965" s="7"/>
      <c r="Z965" s="7"/>
      <c r="AA965" s="7"/>
      <c r="AB965" s="6"/>
      <c r="AC965" s="6"/>
      <c r="AD965" s="6"/>
      <c r="AE965" s="6"/>
      <c r="AF965" s="6"/>
    </row>
    <row r="966" ht="14.25" customHeight="1">
      <c r="A966" s="6"/>
      <c r="B966" s="6"/>
      <c r="C966" s="6"/>
      <c r="D966" s="6"/>
      <c r="E966" s="136"/>
      <c r="F966" s="136"/>
      <c r="G966" s="136"/>
      <c r="H966" s="136"/>
      <c r="I966" s="136"/>
      <c r="J966" s="136"/>
      <c r="K966" s="136"/>
      <c r="L966" s="137"/>
      <c r="M966" s="136"/>
      <c r="N966" s="136"/>
      <c r="O966" s="136"/>
      <c r="P966" s="7"/>
      <c r="Q966" s="6"/>
      <c r="R966" s="6"/>
      <c r="S966" s="6"/>
      <c r="T966" s="6"/>
      <c r="U966" s="6"/>
      <c r="V966" s="7"/>
      <c r="W966" s="7"/>
      <c r="X966" s="136"/>
      <c r="Y966" s="7"/>
      <c r="Z966" s="7"/>
      <c r="AA966" s="7"/>
      <c r="AB966" s="6"/>
      <c r="AC966" s="6"/>
      <c r="AD966" s="6"/>
      <c r="AE966" s="6"/>
      <c r="AF966" s="6"/>
    </row>
    <row r="967" ht="14.25" customHeight="1">
      <c r="A967" s="6"/>
      <c r="B967" s="6"/>
      <c r="C967" s="6"/>
      <c r="D967" s="6"/>
      <c r="E967" s="136"/>
      <c r="F967" s="136"/>
      <c r="G967" s="136"/>
      <c r="H967" s="136"/>
      <c r="I967" s="136"/>
      <c r="J967" s="136"/>
      <c r="K967" s="136"/>
      <c r="L967" s="137"/>
      <c r="M967" s="136"/>
      <c r="N967" s="136"/>
      <c r="O967" s="136"/>
      <c r="P967" s="7"/>
      <c r="Q967" s="6"/>
      <c r="R967" s="6"/>
      <c r="S967" s="6"/>
      <c r="T967" s="6"/>
      <c r="U967" s="6"/>
      <c r="V967" s="7"/>
      <c r="W967" s="7"/>
      <c r="X967" s="136"/>
      <c r="Y967" s="7"/>
      <c r="Z967" s="7"/>
      <c r="AA967" s="7"/>
      <c r="AB967" s="6"/>
      <c r="AC967" s="6"/>
      <c r="AD967" s="6"/>
      <c r="AE967" s="6"/>
      <c r="AF967" s="6"/>
    </row>
    <row r="968" ht="14.25" customHeight="1">
      <c r="A968" s="6"/>
      <c r="B968" s="6"/>
      <c r="C968" s="6"/>
      <c r="D968" s="6"/>
      <c r="E968" s="136"/>
      <c r="F968" s="136"/>
      <c r="G968" s="136"/>
      <c r="H968" s="136"/>
      <c r="I968" s="136"/>
      <c r="J968" s="136"/>
      <c r="K968" s="136"/>
      <c r="L968" s="137"/>
      <c r="M968" s="136"/>
      <c r="N968" s="136"/>
      <c r="O968" s="136"/>
      <c r="P968" s="7"/>
      <c r="Q968" s="6"/>
      <c r="R968" s="6"/>
      <c r="S968" s="6"/>
      <c r="T968" s="6"/>
      <c r="U968" s="6"/>
      <c r="V968" s="7"/>
      <c r="W968" s="7"/>
      <c r="X968" s="136"/>
      <c r="Y968" s="7"/>
      <c r="Z968" s="7"/>
      <c r="AA968" s="7"/>
      <c r="AB968" s="6"/>
      <c r="AC968" s="6"/>
      <c r="AD968" s="6"/>
      <c r="AE968" s="6"/>
      <c r="AF968" s="6"/>
    </row>
    <row r="969" ht="14.25" customHeight="1">
      <c r="A969" s="6"/>
      <c r="B969" s="6"/>
      <c r="C969" s="6"/>
      <c r="D969" s="6"/>
      <c r="E969" s="136"/>
      <c r="F969" s="136"/>
      <c r="G969" s="136"/>
      <c r="H969" s="136"/>
      <c r="I969" s="136"/>
      <c r="J969" s="136"/>
      <c r="K969" s="136"/>
      <c r="L969" s="137"/>
      <c r="M969" s="136"/>
      <c r="N969" s="136"/>
      <c r="O969" s="136"/>
      <c r="P969" s="7"/>
      <c r="Q969" s="6"/>
      <c r="R969" s="6"/>
      <c r="S969" s="6"/>
      <c r="T969" s="6"/>
      <c r="U969" s="6"/>
      <c r="V969" s="7"/>
      <c r="W969" s="7"/>
      <c r="X969" s="136"/>
      <c r="Y969" s="7"/>
      <c r="Z969" s="7"/>
      <c r="AA969" s="7"/>
      <c r="AB969" s="6"/>
      <c r="AC969" s="6"/>
      <c r="AD969" s="6"/>
      <c r="AE969" s="6"/>
      <c r="AF969" s="6"/>
    </row>
    <row r="970" ht="14.25" customHeight="1">
      <c r="A970" s="6"/>
      <c r="B970" s="6"/>
      <c r="C970" s="6"/>
      <c r="D970" s="6"/>
      <c r="E970" s="136"/>
      <c r="F970" s="136"/>
      <c r="G970" s="136"/>
      <c r="H970" s="136"/>
      <c r="I970" s="136"/>
      <c r="J970" s="136"/>
      <c r="K970" s="136"/>
      <c r="L970" s="137"/>
      <c r="M970" s="136"/>
      <c r="N970" s="136"/>
      <c r="O970" s="136"/>
      <c r="P970" s="7"/>
      <c r="Q970" s="6"/>
      <c r="R970" s="6"/>
      <c r="S970" s="6"/>
      <c r="T970" s="6"/>
      <c r="U970" s="6"/>
      <c r="V970" s="7"/>
      <c r="W970" s="7"/>
      <c r="X970" s="136"/>
      <c r="Y970" s="7"/>
      <c r="Z970" s="7"/>
      <c r="AA970" s="7"/>
      <c r="AB970" s="6"/>
      <c r="AC970" s="6"/>
      <c r="AD970" s="6"/>
      <c r="AE970" s="6"/>
      <c r="AF970" s="6"/>
    </row>
    <row r="971" ht="14.25" customHeight="1">
      <c r="A971" s="6"/>
      <c r="B971" s="6"/>
      <c r="C971" s="6"/>
      <c r="D971" s="6"/>
      <c r="E971" s="136"/>
      <c r="F971" s="136"/>
      <c r="G971" s="136"/>
      <c r="H971" s="136"/>
      <c r="I971" s="136"/>
      <c r="J971" s="136"/>
      <c r="K971" s="136"/>
      <c r="L971" s="137"/>
      <c r="M971" s="136"/>
      <c r="N971" s="136"/>
      <c r="O971" s="136"/>
      <c r="P971" s="7"/>
      <c r="Q971" s="6"/>
      <c r="R971" s="6"/>
      <c r="S971" s="6"/>
      <c r="T971" s="6"/>
      <c r="U971" s="6"/>
      <c r="V971" s="7"/>
      <c r="W971" s="7"/>
      <c r="X971" s="136"/>
      <c r="Y971" s="7"/>
      <c r="Z971" s="7"/>
      <c r="AA971" s="7"/>
      <c r="AB971" s="6"/>
      <c r="AC971" s="6"/>
      <c r="AD971" s="6"/>
      <c r="AE971" s="6"/>
      <c r="AF971" s="6"/>
    </row>
    <row r="972" ht="14.25" customHeight="1">
      <c r="A972" s="6"/>
      <c r="B972" s="6"/>
      <c r="C972" s="6"/>
      <c r="D972" s="6"/>
      <c r="E972" s="136"/>
      <c r="F972" s="136"/>
      <c r="G972" s="136"/>
      <c r="H972" s="136"/>
      <c r="I972" s="136"/>
      <c r="J972" s="136"/>
      <c r="K972" s="136"/>
      <c r="L972" s="137"/>
      <c r="M972" s="136"/>
      <c r="N972" s="136"/>
      <c r="O972" s="136"/>
      <c r="P972" s="7"/>
      <c r="Q972" s="6"/>
      <c r="R972" s="6"/>
      <c r="S972" s="6"/>
      <c r="T972" s="6"/>
      <c r="U972" s="6"/>
      <c r="V972" s="7"/>
      <c r="W972" s="7"/>
      <c r="X972" s="136"/>
      <c r="Y972" s="7"/>
      <c r="Z972" s="7"/>
      <c r="AA972" s="7"/>
      <c r="AB972" s="6"/>
      <c r="AC972" s="6"/>
      <c r="AD972" s="6"/>
      <c r="AE972" s="6"/>
      <c r="AF972" s="6"/>
    </row>
    <row r="973" ht="14.25" customHeight="1">
      <c r="A973" s="6"/>
      <c r="B973" s="6"/>
      <c r="C973" s="6"/>
      <c r="D973" s="6"/>
      <c r="E973" s="136"/>
      <c r="F973" s="136"/>
      <c r="G973" s="136"/>
      <c r="H973" s="136"/>
      <c r="I973" s="136"/>
      <c r="J973" s="136"/>
      <c r="K973" s="136"/>
      <c r="L973" s="137"/>
      <c r="M973" s="136"/>
      <c r="N973" s="136"/>
      <c r="O973" s="136"/>
      <c r="P973" s="7"/>
      <c r="Q973" s="6"/>
      <c r="R973" s="6"/>
      <c r="S973" s="6"/>
      <c r="T973" s="6"/>
      <c r="U973" s="6"/>
      <c r="V973" s="7"/>
      <c r="W973" s="7"/>
      <c r="X973" s="136"/>
      <c r="Y973" s="7"/>
      <c r="Z973" s="7"/>
      <c r="AA973" s="7"/>
      <c r="AB973" s="6"/>
      <c r="AC973" s="6"/>
      <c r="AD973" s="6"/>
      <c r="AE973" s="6"/>
      <c r="AF973" s="6"/>
    </row>
    <row r="974" ht="14.25" customHeight="1">
      <c r="A974" s="6"/>
      <c r="B974" s="6"/>
      <c r="C974" s="6"/>
      <c r="D974" s="6"/>
      <c r="E974" s="136"/>
      <c r="F974" s="136"/>
      <c r="G974" s="136"/>
      <c r="H974" s="136"/>
      <c r="I974" s="136"/>
      <c r="J974" s="136"/>
      <c r="K974" s="136"/>
      <c r="L974" s="137"/>
      <c r="M974" s="136"/>
      <c r="N974" s="136"/>
      <c r="O974" s="136"/>
      <c r="P974" s="7"/>
      <c r="Q974" s="6"/>
      <c r="R974" s="6"/>
      <c r="S974" s="6"/>
      <c r="T974" s="6"/>
      <c r="U974" s="6"/>
      <c r="V974" s="7"/>
      <c r="W974" s="7"/>
      <c r="X974" s="136"/>
      <c r="Y974" s="7"/>
      <c r="Z974" s="7"/>
      <c r="AA974" s="7"/>
      <c r="AB974" s="6"/>
      <c r="AC974" s="6"/>
      <c r="AD974" s="6"/>
      <c r="AE974" s="6"/>
      <c r="AF974" s="6"/>
    </row>
    <row r="975" ht="14.25" customHeight="1">
      <c r="A975" s="6"/>
      <c r="B975" s="6"/>
      <c r="C975" s="6"/>
      <c r="D975" s="6"/>
      <c r="E975" s="136"/>
      <c r="F975" s="136"/>
      <c r="G975" s="136"/>
      <c r="H975" s="136"/>
      <c r="I975" s="136"/>
      <c r="J975" s="136"/>
      <c r="K975" s="136"/>
      <c r="L975" s="137"/>
      <c r="M975" s="136"/>
      <c r="N975" s="136"/>
      <c r="O975" s="136"/>
      <c r="P975" s="7"/>
      <c r="Q975" s="6"/>
      <c r="R975" s="6"/>
      <c r="S975" s="6"/>
      <c r="T975" s="6"/>
      <c r="U975" s="6"/>
      <c r="V975" s="7"/>
      <c r="W975" s="7"/>
      <c r="X975" s="136"/>
      <c r="Y975" s="7"/>
      <c r="Z975" s="7"/>
      <c r="AA975" s="7"/>
      <c r="AB975" s="6"/>
      <c r="AC975" s="6"/>
      <c r="AD975" s="6"/>
      <c r="AE975" s="6"/>
      <c r="AF975" s="6"/>
    </row>
    <row r="976" ht="14.25" customHeight="1">
      <c r="A976" s="6"/>
      <c r="B976" s="6"/>
      <c r="C976" s="6"/>
      <c r="D976" s="6"/>
      <c r="E976" s="136"/>
      <c r="F976" s="136"/>
      <c r="G976" s="136"/>
      <c r="H976" s="136"/>
      <c r="I976" s="136"/>
      <c r="J976" s="136"/>
      <c r="K976" s="136"/>
      <c r="L976" s="137"/>
      <c r="M976" s="136"/>
      <c r="N976" s="136"/>
      <c r="O976" s="136"/>
      <c r="P976" s="7"/>
      <c r="Q976" s="6"/>
      <c r="R976" s="6"/>
      <c r="S976" s="6"/>
      <c r="T976" s="6"/>
      <c r="U976" s="6"/>
      <c r="V976" s="7"/>
      <c r="W976" s="7"/>
      <c r="X976" s="136"/>
      <c r="Y976" s="7"/>
      <c r="Z976" s="7"/>
      <c r="AA976" s="7"/>
      <c r="AB976" s="6"/>
      <c r="AC976" s="6"/>
      <c r="AD976" s="6"/>
      <c r="AE976" s="6"/>
      <c r="AF976" s="6"/>
    </row>
    <row r="977" ht="14.25" customHeight="1">
      <c r="A977" s="6"/>
      <c r="B977" s="6"/>
      <c r="C977" s="6"/>
      <c r="D977" s="6"/>
      <c r="E977" s="136"/>
      <c r="F977" s="136"/>
      <c r="G977" s="136"/>
      <c r="H977" s="136"/>
      <c r="I977" s="136"/>
      <c r="J977" s="136"/>
      <c r="K977" s="136"/>
      <c r="L977" s="137"/>
      <c r="M977" s="136"/>
      <c r="N977" s="136"/>
      <c r="O977" s="136"/>
      <c r="P977" s="7"/>
      <c r="Q977" s="6"/>
      <c r="R977" s="6"/>
      <c r="S977" s="6"/>
      <c r="T977" s="6"/>
      <c r="U977" s="6"/>
      <c r="V977" s="7"/>
      <c r="W977" s="7"/>
      <c r="X977" s="136"/>
      <c r="Y977" s="7"/>
      <c r="Z977" s="7"/>
      <c r="AA977" s="7"/>
      <c r="AB977" s="6"/>
      <c r="AC977" s="6"/>
      <c r="AD977" s="6"/>
      <c r="AE977" s="6"/>
      <c r="AF977" s="6"/>
    </row>
    <row r="978" ht="14.25" customHeight="1">
      <c r="A978" s="6"/>
      <c r="B978" s="6"/>
      <c r="C978" s="6"/>
      <c r="D978" s="6"/>
      <c r="E978" s="136"/>
      <c r="F978" s="136"/>
      <c r="G978" s="136"/>
      <c r="H978" s="136"/>
      <c r="I978" s="136"/>
      <c r="J978" s="136"/>
      <c r="K978" s="136"/>
      <c r="L978" s="137"/>
      <c r="M978" s="136"/>
      <c r="N978" s="136"/>
      <c r="O978" s="136"/>
      <c r="P978" s="7"/>
      <c r="Q978" s="6"/>
      <c r="R978" s="6"/>
      <c r="S978" s="6"/>
      <c r="T978" s="6"/>
      <c r="U978" s="6"/>
      <c r="V978" s="7"/>
      <c r="W978" s="7"/>
      <c r="X978" s="136"/>
      <c r="Y978" s="7"/>
      <c r="Z978" s="7"/>
      <c r="AA978" s="7"/>
      <c r="AB978" s="6"/>
      <c r="AC978" s="6"/>
      <c r="AD978" s="6"/>
      <c r="AE978" s="6"/>
      <c r="AF978" s="6"/>
    </row>
    <row r="979" ht="14.25" customHeight="1">
      <c r="A979" s="6"/>
      <c r="B979" s="6"/>
      <c r="C979" s="6"/>
      <c r="D979" s="6"/>
      <c r="E979" s="136"/>
      <c r="F979" s="136"/>
      <c r="G979" s="136"/>
      <c r="H979" s="136"/>
      <c r="I979" s="136"/>
      <c r="J979" s="136"/>
      <c r="K979" s="136"/>
      <c r="L979" s="137"/>
      <c r="M979" s="136"/>
      <c r="N979" s="136"/>
      <c r="O979" s="136"/>
      <c r="P979" s="7"/>
      <c r="Q979" s="6"/>
      <c r="R979" s="6"/>
      <c r="S979" s="6"/>
      <c r="T979" s="6"/>
      <c r="U979" s="6"/>
      <c r="V979" s="7"/>
      <c r="W979" s="7"/>
      <c r="X979" s="136"/>
      <c r="Y979" s="7"/>
      <c r="Z979" s="7"/>
      <c r="AA979" s="7"/>
      <c r="AB979" s="6"/>
      <c r="AC979" s="6"/>
      <c r="AD979" s="6"/>
      <c r="AE979" s="6"/>
      <c r="AF979" s="6"/>
    </row>
  </sheetData>
  <mergeCells count="4">
    <mergeCell ref="A2:A17"/>
    <mergeCell ref="A18:A33"/>
    <mergeCell ref="A34:A49"/>
    <mergeCell ref="A50:A65"/>
  </mergeCells>
  <conditionalFormatting sqref="E2:K65 M2:O65 R72:R73 R77:R78 R82:R83 R87:R88">
    <cfRule type="colorScale" priority="1">
      <colorScale>
        <cfvo type="min"/>
        <cfvo type="max"/>
        <color rgb="FFFFFFFF"/>
        <color rgb="FFFFD666"/>
      </colorScale>
    </cfRule>
  </conditionalFormatting>
  <conditionalFormatting sqref="S1 AC72:AC194 S89:S979">
    <cfRule type="colorScale" priority="2">
      <colorScale>
        <cfvo type="min"/>
        <cfvo type="percentile" val="50"/>
        <cfvo type="max"/>
        <color rgb="FFE67C73"/>
        <color rgb="FFFFD666"/>
        <color rgb="FF63BE7B"/>
      </colorScale>
    </cfRule>
  </conditionalFormatting>
  <dataValidations>
    <dataValidation type="list" allowBlank="1" sqref="D2:D65 D72:D73 D77:D78 D82:D83 D87:D88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17.86"/>
  </cols>
  <sheetData>
    <row r="1">
      <c r="A1">
        <f>'Round of 64 (21)'!T2</f>
        <v>1</v>
      </c>
      <c r="B1" t="str">
        <f>'Round of 64 (21)'!U2</f>
        <v>Baylor</v>
      </c>
      <c r="C1">
        <f>'Round of 64 (21)'!V2</f>
        <v>-3</v>
      </c>
      <c r="D1">
        <f>'Round of 64 (21)'!W2</f>
        <v>145.5</v>
      </c>
      <c r="F1" t="str">
        <f t="shared" ref="F1:F76" si="1">CONCATENATE(A1,"."," ",B1)</f>
        <v>1. Baylor</v>
      </c>
      <c r="G1">
        <v>-29.0</v>
      </c>
      <c r="H1">
        <v>149.39999999999998</v>
      </c>
    </row>
    <row r="2">
      <c r="A2">
        <f>'Round of 64 (21)'!T3</f>
        <v>16</v>
      </c>
      <c r="B2" t="str">
        <f>'Round of 64 (21)'!U3</f>
        <v>Arkansas</v>
      </c>
      <c r="C2">
        <f>'Round of 64 (21)'!V3</f>
        <v>3</v>
      </c>
      <c r="D2" t="str">
        <f>'Round of 64 (21)'!W3</f>
        <v/>
      </c>
      <c r="F2" t="str">
        <f t="shared" si="1"/>
        <v>16. Arkansas</v>
      </c>
      <c r="G2">
        <v>29.0</v>
      </c>
    </row>
    <row r="3">
      <c r="A3">
        <f>'Round of 64 (21)'!T4</f>
        <v>8</v>
      </c>
      <c r="B3" t="str">
        <f>'Round of 64 (21)'!U4</f>
        <v>Baylor</v>
      </c>
      <c r="C3">
        <f>'Round of 64 (21)'!V4</f>
        <v>10.5</v>
      </c>
      <c r="D3">
        <f>'Round of 64 (21)'!W4</f>
        <v>129</v>
      </c>
      <c r="F3" t="str">
        <f t="shared" si="1"/>
        <v>8. Baylor</v>
      </c>
      <c r="G3">
        <v>-1.5</v>
      </c>
      <c r="H3">
        <v>141.7</v>
      </c>
    </row>
    <row r="4">
      <c r="A4">
        <f>'Round of 64 (21)'!T5</f>
        <v>9</v>
      </c>
      <c r="B4" t="str">
        <f>'Round of 64 (21)'!U5</f>
        <v>Houston</v>
      </c>
      <c r="C4">
        <f>'Round of 64 (21)'!V5</f>
        <v>-10.5</v>
      </c>
      <c r="D4" t="str">
        <f>'Round of 64 (21)'!W5</f>
        <v/>
      </c>
      <c r="F4" t="str">
        <f t="shared" si="1"/>
        <v>9. Houston</v>
      </c>
      <c r="G4">
        <v>1.5</v>
      </c>
    </row>
    <row r="5">
      <c r="A5">
        <f>'Round of 64 (21)'!T6</f>
        <v>5</v>
      </c>
      <c r="B5" t="str">
        <f>'Round of 64 (21)'!U6</f>
        <v>Baylor</v>
      </c>
      <c r="C5">
        <f>'Round of 64 (21)'!V6</f>
        <v>7</v>
      </c>
      <c r="D5">
        <f>'Round of 64 (21)'!W6</f>
        <v>155.5</v>
      </c>
      <c r="F5" t="str">
        <f t="shared" si="1"/>
        <v>5. Baylor</v>
      </c>
      <c r="G5">
        <v>-8.5</v>
      </c>
      <c r="H5">
        <v>143.29999999999995</v>
      </c>
    </row>
    <row r="6">
      <c r="A6">
        <f>'Round of 64 (21)'!T7</f>
        <v>12</v>
      </c>
      <c r="B6" t="str">
        <f>'Round of 64 (21)'!U7</f>
        <v>Gonzaga</v>
      </c>
      <c r="C6">
        <f>'Round of 64 (21)'!V7</f>
        <v>-7</v>
      </c>
      <c r="D6" t="str">
        <f>'Round of 64 (21)'!W7</f>
        <v/>
      </c>
      <c r="F6" t="str">
        <f t="shared" si="1"/>
        <v>12. Gonzaga</v>
      </c>
      <c r="G6">
        <v>8.5</v>
      </c>
    </row>
    <row r="7">
      <c r="A7">
        <f>'Round of 64 (21)'!T8</f>
        <v>4</v>
      </c>
      <c r="B7" t="str">
        <f>'Round of 64 (21)'!U8</f>
        <v>Houston</v>
      </c>
      <c r="C7" t="str">
        <f>'Round of 64 (21)'!V8</f>
        <v>#N/A</v>
      </c>
      <c r="D7" t="str">
        <f>'Round of 64 (21)'!W8</f>
        <v>#N/A</v>
      </c>
      <c r="F7" t="str">
        <f t="shared" si="1"/>
        <v>4. Houston</v>
      </c>
      <c r="G7">
        <v>-8.5</v>
      </c>
      <c r="H7">
        <v>141.10000000000002</v>
      </c>
    </row>
    <row r="8">
      <c r="A8">
        <f>'Round of 64 (21)'!T9</f>
        <v>13</v>
      </c>
      <c r="B8" t="str">
        <f>'Round of 64 (21)'!U9</f>
        <v>Syracuse</v>
      </c>
      <c r="C8" t="str">
        <f>'Round of 64 (21)'!V9</f>
        <v>#N/A</v>
      </c>
      <c r="D8" t="str">
        <f>'Round of 64 (21)'!W9</f>
        <v/>
      </c>
      <c r="F8" t="str">
        <f t="shared" si="1"/>
        <v>13. Syracuse</v>
      </c>
      <c r="G8">
        <v>8.5</v>
      </c>
    </row>
    <row r="9">
      <c r="A9">
        <f>'Round of 64 (21)'!T10</f>
        <v>6</v>
      </c>
      <c r="B9" t="str">
        <f>'Round of 64 (21)'!U10</f>
        <v>Texas Tech</v>
      </c>
      <c r="C9" t="str">
        <f>'Round of 64 (21)'!V10</f>
        <v>#N/A</v>
      </c>
      <c r="D9" t="str">
        <f>'Round of 64 (21)'!W10</f>
        <v>#N/A</v>
      </c>
      <c r="F9" t="str">
        <f t="shared" si="1"/>
        <v>6. Texas Tech</v>
      </c>
      <c r="G9">
        <v>-6.0</v>
      </c>
      <c r="H9">
        <v>139.89999999999998</v>
      </c>
    </row>
    <row r="10">
      <c r="A10">
        <f>'Round of 64 (21)'!T11</f>
        <v>11</v>
      </c>
      <c r="B10" t="str">
        <f>'Round of 64 (21)'!U11</f>
        <v>Utah State</v>
      </c>
      <c r="C10" t="str">
        <f>'Round of 64 (21)'!V11</f>
        <v>#N/A</v>
      </c>
      <c r="D10" t="str">
        <f>'Round of 64 (21)'!W11</f>
        <v/>
      </c>
      <c r="F10" t="str">
        <f t="shared" si="1"/>
        <v>11. Utah State</v>
      </c>
      <c r="G10">
        <v>6.0</v>
      </c>
    </row>
    <row r="11">
      <c r="A11">
        <f>'Round of 64 (21)'!T12</f>
        <v>3</v>
      </c>
      <c r="B11" t="str">
        <f>'Round of 64 (21)'!U12</f>
        <v>Arkansas</v>
      </c>
      <c r="C11" t="str">
        <f>'Round of 64 (21)'!V12</f>
        <v>#N/A</v>
      </c>
      <c r="D11" t="str">
        <f>'Round of 64 (21)'!W12</f>
        <v>#N/A</v>
      </c>
      <c r="F11" t="str">
        <f t="shared" si="1"/>
        <v>3. Arkansas</v>
      </c>
      <c r="G11">
        <v>-13.5</v>
      </c>
      <c r="H11">
        <v>144.60000000000002</v>
      </c>
    </row>
    <row r="12">
      <c r="A12">
        <f>'Round of 64 (21)'!T13</f>
        <v>14</v>
      </c>
      <c r="B12" t="str">
        <f>'Round of 64 (21)'!U13</f>
        <v>Colgate</v>
      </c>
      <c r="C12" t="str">
        <f>'Round of 64 (21)'!V13</f>
        <v>#N/A</v>
      </c>
      <c r="D12" t="str">
        <f>'Round of 64 (21)'!W13</f>
        <v/>
      </c>
      <c r="F12" t="str">
        <f t="shared" si="1"/>
        <v>14. Colgate</v>
      </c>
      <c r="G12">
        <v>13.5</v>
      </c>
    </row>
    <row r="13">
      <c r="A13">
        <f>'Round of 64 (21)'!T14</f>
        <v>7</v>
      </c>
      <c r="B13" t="str">
        <f>'Round of 64 (21)'!U14</f>
        <v>Gonzaga</v>
      </c>
      <c r="C13" t="str">
        <f>'Round of 64 (21)'!V14</f>
        <v>#N/A</v>
      </c>
      <c r="D13" t="str">
        <f>'Round of 64 (21)'!W14</f>
        <v>#N/A</v>
      </c>
      <c r="F13" t="str">
        <f t="shared" si="1"/>
        <v>7. Gonzaga</v>
      </c>
      <c r="G13">
        <v>-3.5</v>
      </c>
      <c r="H13">
        <v>137.10000000000002</v>
      </c>
    </row>
    <row r="14">
      <c r="A14">
        <f>'Round of 64 (21)'!T15</f>
        <v>10</v>
      </c>
      <c r="B14" t="str">
        <f>'Round of 64 (21)'!U15</f>
        <v>USC</v>
      </c>
      <c r="C14" t="str">
        <f>'Round of 64 (21)'!V15</f>
        <v>#N/A</v>
      </c>
      <c r="D14" t="str">
        <f>'Round of 64 (21)'!W15</f>
        <v/>
      </c>
      <c r="F14" t="str">
        <f t="shared" si="1"/>
        <v>10. USC</v>
      </c>
      <c r="G14">
        <v>3.5</v>
      </c>
    </row>
    <row r="15">
      <c r="A15">
        <f>'Round of 64 (21)'!T16</f>
        <v>2</v>
      </c>
      <c r="B15" t="str">
        <f>'Round of 64 (21)'!U16</f>
        <v>Ohio State</v>
      </c>
      <c r="C15" t="str">
        <f>'Round of 64 (21)'!V16</f>
        <v>#N/A</v>
      </c>
      <c r="D15" t="str">
        <f>'Round of 64 (21)'!W16</f>
        <v>#N/A</v>
      </c>
      <c r="F15" t="str">
        <f t="shared" si="1"/>
        <v>2. Ohio State</v>
      </c>
      <c r="G15">
        <v>-19.0</v>
      </c>
      <c r="H15">
        <v>146.5</v>
      </c>
    </row>
    <row r="16">
      <c r="A16">
        <f>'Round of 64 (21)'!T17</f>
        <v>15</v>
      </c>
      <c r="B16" t="str">
        <f>'Round of 64 (21)'!U17</f>
        <v>Oral Roberts</v>
      </c>
      <c r="C16" t="str">
        <f>'Round of 64 (21)'!V17</f>
        <v>#N/A</v>
      </c>
      <c r="D16" t="str">
        <f>'Round of 64 (21)'!W17</f>
        <v/>
      </c>
      <c r="F16" t="str">
        <f t="shared" si="1"/>
        <v>15. Oral Roberts</v>
      </c>
      <c r="G16">
        <v>19.0</v>
      </c>
    </row>
    <row r="17">
      <c r="F17" t="str">
        <f t="shared" si="1"/>
        <v>. </v>
      </c>
    </row>
    <row r="18">
      <c r="F18" t="str">
        <f t="shared" si="1"/>
        <v>. </v>
      </c>
    </row>
    <row r="19">
      <c r="F19" t="str">
        <f t="shared" si="1"/>
        <v>. </v>
      </c>
    </row>
    <row r="20">
      <c r="F20" t="str">
        <f t="shared" si="1"/>
        <v>. </v>
      </c>
    </row>
    <row r="21">
      <c r="A21">
        <f>'Round of 64 (21)'!T18</f>
        <v>1</v>
      </c>
      <c r="B21" t="str">
        <f>'Round of 64 (21)'!U18</f>
        <v>Illinois</v>
      </c>
      <c r="C21" t="str">
        <f>'Round of 64 (21)'!V18</f>
        <v>#N/A</v>
      </c>
      <c r="D21" t="str">
        <f>'Round of 64 (21)'!W18</f>
        <v>#N/A</v>
      </c>
      <c r="F21" t="str">
        <f t="shared" si="1"/>
        <v>1. Illinois</v>
      </c>
      <c r="G21">
        <v>-22.5</v>
      </c>
      <c r="H21">
        <v>143.8</v>
      </c>
    </row>
    <row r="22">
      <c r="A22">
        <f>'Round of 64 (21)'!T19</f>
        <v>16</v>
      </c>
      <c r="B22" t="str">
        <f>'Round of 64 (21)'!U19</f>
        <v>Drexel</v>
      </c>
      <c r="C22" t="str">
        <f>'Round of 64 (21)'!V19</f>
        <v>#N/A</v>
      </c>
      <c r="D22" t="str">
        <f>'Round of 64 (21)'!W19</f>
        <v/>
      </c>
      <c r="F22" t="str">
        <f t="shared" si="1"/>
        <v>16. Drexel</v>
      </c>
      <c r="G22">
        <v>22.5</v>
      </c>
    </row>
    <row r="23">
      <c r="A23">
        <f>'Round of 64 (21)'!T20</f>
        <v>8</v>
      </c>
      <c r="B23" t="str">
        <f>'Round of 64 (21)'!U20</f>
        <v>Loyola (IL)</v>
      </c>
      <c r="C23" t="str">
        <f>'Round of 64 (21)'!V20</f>
        <v>#N/A</v>
      </c>
      <c r="D23" t="str">
        <f>'Round of 64 (21)'!W20</f>
        <v>#N/A</v>
      </c>
      <c r="F23" t="str">
        <f t="shared" si="1"/>
        <v>8. Loyola (IL)</v>
      </c>
      <c r="G23">
        <v>-1.0</v>
      </c>
      <c r="H23">
        <v>130.70000000000005</v>
      </c>
    </row>
    <row r="24">
      <c r="A24">
        <f>'Round of 64 (21)'!T21</f>
        <v>9</v>
      </c>
      <c r="B24" t="str">
        <f>'Round of 64 (21)'!U21</f>
        <v>GA Tech</v>
      </c>
      <c r="C24" t="str">
        <f>'Round of 64 (21)'!V21</f>
        <v>#N/A</v>
      </c>
      <c r="D24" t="str">
        <f>'Round of 64 (21)'!W21</f>
        <v/>
      </c>
      <c r="F24" t="str">
        <f t="shared" si="1"/>
        <v>9. GA Tech</v>
      </c>
      <c r="G24">
        <v>1.0</v>
      </c>
    </row>
    <row r="25">
      <c r="A25">
        <f>'Round of 64 (21)'!T22</f>
        <v>5</v>
      </c>
      <c r="B25" t="str">
        <f>'Round of 64 (21)'!U22</f>
        <v>Tennessee</v>
      </c>
      <c r="C25" t="str">
        <f>'Round of 64 (21)'!V22</f>
        <v>#N/A</v>
      </c>
      <c r="D25" t="str">
        <f>'Round of 64 (21)'!W22</f>
        <v>#N/A</v>
      </c>
      <c r="F25" t="str">
        <f t="shared" si="1"/>
        <v>5. Tennessee</v>
      </c>
      <c r="G25">
        <v>-8.0</v>
      </c>
      <c r="H25">
        <v>131.39999999999998</v>
      </c>
    </row>
    <row r="26">
      <c r="A26">
        <f>'Round of 64 (21)'!T23</f>
        <v>12</v>
      </c>
      <c r="B26" t="str">
        <f>'Round of 64 (21)'!U23</f>
        <v>Oregon St</v>
      </c>
      <c r="C26" t="str">
        <f>'Round of 64 (21)'!V23</f>
        <v>#N/A</v>
      </c>
      <c r="D26" t="str">
        <f>'Round of 64 (21)'!W23</f>
        <v/>
      </c>
      <c r="F26" t="str">
        <f t="shared" si="1"/>
        <v>12. Oregon St</v>
      </c>
      <c r="G26">
        <v>8.0</v>
      </c>
    </row>
    <row r="27">
      <c r="A27">
        <f>'Round of 64 (21)'!T24</f>
        <v>4</v>
      </c>
      <c r="B27" t="str">
        <f>'Round of 64 (21)'!U24</f>
        <v>OK State</v>
      </c>
      <c r="C27" t="str">
        <f>'Round of 64 (21)'!V24</f>
        <v>#N/A</v>
      </c>
      <c r="D27" t="str">
        <f>'Round of 64 (21)'!W24</f>
        <v>#N/A</v>
      </c>
      <c r="F27" t="str">
        <f t="shared" si="1"/>
        <v>4. OK State</v>
      </c>
      <c r="G27">
        <v>-8.0</v>
      </c>
      <c r="H27">
        <v>138.89999999999998</v>
      </c>
    </row>
    <row r="28">
      <c r="A28">
        <f>'Round of 64 (21)'!T25</f>
        <v>13</v>
      </c>
      <c r="B28" t="str">
        <f>'Round of 64 (21)'!U25</f>
        <v>Liberty</v>
      </c>
      <c r="C28" t="str">
        <f>'Round of 64 (21)'!V25</f>
        <v>#N/A</v>
      </c>
      <c r="D28" t="str">
        <f>'Round of 64 (21)'!W25</f>
        <v/>
      </c>
      <c r="F28" t="str">
        <f t="shared" si="1"/>
        <v>13. Liberty</v>
      </c>
      <c r="G28">
        <v>8.0</v>
      </c>
    </row>
    <row r="29">
      <c r="A29">
        <f>'Round of 64 (21)'!T26</f>
        <v>6</v>
      </c>
      <c r="B29" t="str">
        <f>'Round of 64 (21)'!U26</f>
        <v>Michigan</v>
      </c>
      <c r="C29">
        <f>'Round of 64 (21)'!V26</f>
        <v>0</v>
      </c>
      <c r="D29">
        <f>'Round of 64 (21)'!W26</f>
        <v>141.5</v>
      </c>
      <c r="F29" t="str">
        <f t="shared" si="1"/>
        <v>6. Michigan</v>
      </c>
      <c r="G29">
        <v>-3.0</v>
      </c>
      <c r="H29">
        <v>139.2</v>
      </c>
    </row>
    <row r="30">
      <c r="A30">
        <f>'Round of 64 (21)'!T27</f>
        <v>11</v>
      </c>
      <c r="B30" t="str">
        <f>'Round of 64 (21)'!U27</f>
        <v>UCLA</v>
      </c>
      <c r="C30">
        <f>'Round of 64 (21)'!V27</f>
        <v>0</v>
      </c>
      <c r="D30" t="str">
        <f>'Round of 64 (21)'!W27</f>
        <v/>
      </c>
      <c r="F30" t="str">
        <f t="shared" si="1"/>
        <v>11. UCLA</v>
      </c>
      <c r="G30">
        <v>3.0</v>
      </c>
    </row>
    <row r="31">
      <c r="A31">
        <f>'Round of 64 (21)'!T28</f>
        <v>3</v>
      </c>
      <c r="B31" t="str">
        <f>'Round of 64 (21)'!U28</f>
        <v>West Virginia</v>
      </c>
      <c r="C31" t="str">
        <f>'Round of 64 (21)'!V28</f>
        <v>#N/A</v>
      </c>
      <c r="D31" t="str">
        <f>'Round of 64 (21)'!W28</f>
        <v>#N/A</v>
      </c>
      <c r="F31" t="str">
        <f t="shared" si="1"/>
        <v>3. West Virginia</v>
      </c>
      <c r="G31">
        <v>-14.0</v>
      </c>
      <c r="H31">
        <v>137.89999999999998</v>
      </c>
    </row>
    <row r="32">
      <c r="A32">
        <f>'Round of 64 (21)'!T29</f>
        <v>14</v>
      </c>
      <c r="B32" t="str">
        <f>'Round of 64 (21)'!U29</f>
        <v>Morehead St</v>
      </c>
      <c r="C32" t="str">
        <f>'Round of 64 (21)'!V29</f>
        <v>#N/A</v>
      </c>
      <c r="D32" t="str">
        <f>'Round of 64 (21)'!W29</f>
        <v/>
      </c>
      <c r="F32" t="str">
        <f t="shared" si="1"/>
        <v>14. Morehead St</v>
      </c>
      <c r="G32">
        <v>14.0</v>
      </c>
    </row>
    <row r="33">
      <c r="A33">
        <f>'Round of 64 (21)'!T30</f>
        <v>7</v>
      </c>
      <c r="B33" t="str">
        <f>'Round of 64 (21)'!U30</f>
        <v>Clemson</v>
      </c>
      <c r="C33" t="str">
        <f>'Round of 64 (21)'!V30</f>
        <v>#N/A</v>
      </c>
      <c r="D33" t="str">
        <f>'Round of 64 (21)'!W30</f>
        <v>#N/A</v>
      </c>
      <c r="F33" t="str">
        <f t="shared" si="1"/>
        <v>7. Clemson</v>
      </c>
      <c r="G33">
        <v>2.0</v>
      </c>
      <c r="H33">
        <v>125.19999999999999</v>
      </c>
    </row>
    <row r="34">
      <c r="A34">
        <f>'Round of 64 (21)'!T31</f>
        <v>10</v>
      </c>
      <c r="B34" t="str">
        <f>'Round of 64 (21)'!U31</f>
        <v>Rutgers</v>
      </c>
      <c r="C34" t="str">
        <f>'Round of 64 (21)'!V31</f>
        <v>#N/A</v>
      </c>
      <c r="D34" t="str">
        <f>'Round of 64 (21)'!W31</f>
        <v/>
      </c>
      <c r="F34" t="str">
        <f t="shared" si="1"/>
        <v>10. Rutgers</v>
      </c>
      <c r="G34">
        <v>-2.0</v>
      </c>
    </row>
    <row r="35">
      <c r="A35">
        <f>'Round of 64 (21)'!T32</f>
        <v>2</v>
      </c>
      <c r="B35" t="str">
        <f>'Round of 64 (21)'!U32</f>
        <v>Houston</v>
      </c>
      <c r="C35" t="str">
        <f>'Round of 64 (21)'!V32</f>
        <v>#N/A</v>
      </c>
      <c r="D35" t="str">
        <f>'Round of 64 (21)'!W32</f>
        <v>#N/A</v>
      </c>
      <c r="F35" t="str">
        <f t="shared" si="1"/>
        <v>2. Houston</v>
      </c>
      <c r="G35">
        <v>-20.5</v>
      </c>
      <c r="H35">
        <v>131.5</v>
      </c>
    </row>
    <row r="36">
      <c r="A36">
        <f>'Round of 64 (21)'!T33</f>
        <v>15</v>
      </c>
      <c r="B36" t="str">
        <f>'Round of 64 (21)'!U33</f>
        <v>Cleveland St</v>
      </c>
      <c r="C36" t="str">
        <f>'Round of 64 (21)'!V33</f>
        <v>#N/A</v>
      </c>
      <c r="D36" t="str">
        <f>'Round of 64 (21)'!W33</f>
        <v/>
      </c>
      <c r="F36" t="str">
        <f t="shared" si="1"/>
        <v>15. Cleveland St</v>
      </c>
      <c r="G36">
        <v>20.5</v>
      </c>
    </row>
    <row r="37">
      <c r="F37" t="str">
        <f t="shared" si="1"/>
        <v>. </v>
      </c>
    </row>
    <row r="38">
      <c r="F38" t="str">
        <f t="shared" si="1"/>
        <v>. </v>
      </c>
    </row>
    <row r="39">
      <c r="F39" t="str">
        <f t="shared" si="1"/>
        <v>. </v>
      </c>
    </row>
    <row r="40">
      <c r="F40" t="str">
        <f t="shared" si="1"/>
        <v>. </v>
      </c>
    </row>
    <row r="41">
      <c r="F41" t="str">
        <f t="shared" si="1"/>
        <v>. </v>
      </c>
    </row>
    <row r="42">
      <c r="A42">
        <f>'Round of 64 (21)'!T34</f>
        <v>1</v>
      </c>
      <c r="B42" t="str">
        <f>'Round of 64 (21)'!U34</f>
        <v>Michigan</v>
      </c>
      <c r="C42" t="str">
        <f>'Round of 64 (21)'!V34</f>
        <v>#N/A</v>
      </c>
      <c r="D42" t="str">
        <f>'Round of 64 (21)'!W34</f>
        <v>#N/A</v>
      </c>
      <c r="F42" t="str">
        <f t="shared" si="1"/>
        <v>1. Michigan</v>
      </c>
      <c r="G42">
        <v>-26.0</v>
      </c>
      <c r="H42">
        <v>127.5</v>
      </c>
    </row>
    <row r="43">
      <c r="A43">
        <f>'Round of 64 (21)'!T35</f>
        <v>16</v>
      </c>
      <c r="B43" t="str">
        <f>'Round of 64 (21)'!U35</f>
        <v>Texas Southern</v>
      </c>
      <c r="C43" t="str">
        <f>'Round of 64 (21)'!V35</f>
        <v>#N/A</v>
      </c>
      <c r="D43" t="str">
        <f>'Round of 64 (21)'!W35</f>
        <v/>
      </c>
      <c r="F43" t="str">
        <f t="shared" si="1"/>
        <v>16. Texas Southern</v>
      </c>
      <c r="G43">
        <v>26.0</v>
      </c>
    </row>
    <row r="44">
      <c r="A44">
        <f>'Round of 64 (21)'!T36</f>
        <v>8</v>
      </c>
      <c r="B44" t="str">
        <f>'Round of 64 (21)'!U36</f>
        <v>LSU</v>
      </c>
      <c r="C44" t="str">
        <f>'Round of 64 (21)'!V36</f>
        <v>#N/A</v>
      </c>
      <c r="D44" t="str">
        <f>'Round of 64 (21)'!W36</f>
        <v>#N/A</v>
      </c>
      <c r="F44" t="str">
        <f t="shared" si="1"/>
        <v>8. LSU</v>
      </c>
      <c r="G44">
        <v>-0.5</v>
      </c>
      <c r="H44">
        <v>147.39999999999998</v>
      </c>
    </row>
    <row r="45">
      <c r="A45">
        <f>'Round of 64 (21)'!T37</f>
        <v>9</v>
      </c>
      <c r="B45" t="str">
        <f>'Round of 64 (21)'!U37</f>
        <v>St. Bonaventure</v>
      </c>
      <c r="C45" t="str">
        <f>'Round of 64 (21)'!V37</f>
        <v>#N/A</v>
      </c>
      <c r="D45" t="str">
        <f>'Round of 64 (21)'!W37</f>
        <v/>
      </c>
      <c r="F45" t="str">
        <f t="shared" si="1"/>
        <v>9. St. Bonaventure</v>
      </c>
      <c r="G45">
        <v>0.5</v>
      </c>
    </row>
    <row r="46">
      <c r="A46">
        <f>'Round of 64 (21)'!T38</f>
        <v>5</v>
      </c>
      <c r="B46" t="str">
        <f>'Round of 64 (21)'!U38</f>
        <v>Colorado</v>
      </c>
      <c r="C46" t="str">
        <f>'Round of 64 (21)'!V38</f>
        <v>#N/A</v>
      </c>
      <c r="D46" t="str">
        <f>'Round of 64 (21)'!W38</f>
        <v>#N/A</v>
      </c>
      <c r="F46" t="str">
        <f t="shared" si="1"/>
        <v>5. Colorado</v>
      </c>
      <c r="G46">
        <v>-6.0</v>
      </c>
      <c r="H46">
        <v>138.2</v>
      </c>
    </row>
    <row r="47">
      <c r="A47">
        <f>'Round of 64 (21)'!T39</f>
        <v>12</v>
      </c>
      <c r="B47" t="str">
        <f>'Round of 64 (21)'!U39</f>
        <v>Georgetown</v>
      </c>
      <c r="C47" t="str">
        <f>'Round of 64 (21)'!V39</f>
        <v>#N/A</v>
      </c>
      <c r="D47" t="str">
        <f>'Round of 64 (21)'!W39</f>
        <v/>
      </c>
      <c r="F47" t="str">
        <f t="shared" si="1"/>
        <v>12. Georgetown</v>
      </c>
      <c r="G47">
        <v>6.0</v>
      </c>
    </row>
    <row r="48">
      <c r="A48">
        <f>'Round of 64 (21)'!T40</f>
        <v>4</v>
      </c>
      <c r="B48" t="str">
        <f>'Round of 64 (21)'!U40</f>
        <v>Florida St</v>
      </c>
      <c r="C48" t="str">
        <f>'Round of 64 (21)'!V40</f>
        <v>#N/A</v>
      </c>
      <c r="D48" t="str">
        <f>'Round of 64 (21)'!W40</f>
        <v>#N/A</v>
      </c>
      <c r="F48" t="str">
        <f t="shared" si="1"/>
        <v>4. Florida St</v>
      </c>
      <c r="G48">
        <v>-12.0</v>
      </c>
      <c r="H48">
        <v>143.39999999999998</v>
      </c>
    </row>
    <row r="49">
      <c r="A49">
        <f>'Round of 64 (21)'!T41</f>
        <v>13</v>
      </c>
      <c r="B49" t="str">
        <f>'Round of 64 (21)'!U41</f>
        <v>UNC Greensboro</v>
      </c>
      <c r="C49" t="str">
        <f>'Round of 64 (21)'!V41</f>
        <v>#N/A</v>
      </c>
      <c r="D49" t="str">
        <f>'Round of 64 (21)'!W41</f>
        <v/>
      </c>
      <c r="F49" t="str">
        <f t="shared" si="1"/>
        <v>13. UNC Greensboro</v>
      </c>
      <c r="G49">
        <v>12.0</v>
      </c>
    </row>
    <row r="50">
      <c r="A50">
        <f>'Round of 64 (21)'!T42</f>
        <v>6</v>
      </c>
      <c r="B50" t="str">
        <f>'Round of 64 (21)'!U42</f>
        <v>BYU</v>
      </c>
      <c r="C50">
        <f>'Round of 64 (21)'!V42</f>
        <v>-2</v>
      </c>
      <c r="D50">
        <f>'Round of 64 (21)'!W42</f>
        <v>144.5</v>
      </c>
      <c r="F50" t="str">
        <f t="shared" si="1"/>
        <v>6. BYU</v>
      </c>
      <c r="G50">
        <v>-2.0</v>
      </c>
      <c r="H50">
        <v>139.7</v>
      </c>
    </row>
    <row r="51">
      <c r="A51">
        <f>'Round of 64 (21)'!T43</f>
        <v>11</v>
      </c>
      <c r="B51" t="str">
        <f>'Round of 64 (21)'!U43</f>
        <v>UCLA</v>
      </c>
      <c r="C51">
        <f>'Round of 64 (21)'!V43</f>
        <v>2</v>
      </c>
      <c r="D51" t="str">
        <f>'Round of 64 (21)'!W43</f>
        <v/>
      </c>
      <c r="F51" t="str">
        <f t="shared" si="1"/>
        <v>11. UCLA</v>
      </c>
      <c r="G51">
        <v>2.0</v>
      </c>
    </row>
    <row r="52">
      <c r="A52">
        <f>'Round of 64 (21)'!T44</f>
        <v>3</v>
      </c>
      <c r="B52" t="str">
        <f>'Round of 64 (21)'!U44</f>
        <v>Texas</v>
      </c>
      <c r="C52" t="str">
        <f>'Round of 64 (21)'!V44</f>
        <v>#N/A</v>
      </c>
      <c r="D52" t="str">
        <f>'Round of 64 (21)'!W44</f>
        <v>#N/A</v>
      </c>
      <c r="F52" t="str">
        <f t="shared" si="1"/>
        <v>3. Texas</v>
      </c>
      <c r="G52">
        <v>-10.5</v>
      </c>
      <c r="H52">
        <v>135.7</v>
      </c>
    </row>
    <row r="53">
      <c r="A53">
        <f>'Round of 64 (21)'!T45</f>
        <v>14</v>
      </c>
      <c r="B53" t="str">
        <f>'Round of 64 (21)'!U45</f>
        <v>Ab Christian</v>
      </c>
      <c r="C53" t="str">
        <f>'Round of 64 (21)'!V45</f>
        <v>#N/A</v>
      </c>
      <c r="D53" t="str">
        <f>'Round of 64 (21)'!W45</f>
        <v/>
      </c>
      <c r="F53" t="str">
        <f t="shared" si="1"/>
        <v>14. Ab Christian</v>
      </c>
      <c r="G53">
        <v>10.5</v>
      </c>
    </row>
    <row r="54">
      <c r="A54">
        <f>'Round of 64 (21)'!T46</f>
        <v>7</v>
      </c>
      <c r="B54" t="str">
        <f>'Round of 64 (21)'!U46</f>
        <v>UConn</v>
      </c>
      <c r="C54" t="str">
        <f>'Round of 64 (21)'!V46</f>
        <v>#N/A</v>
      </c>
      <c r="D54" t="str">
        <f>'Round of 64 (21)'!W46</f>
        <v>#N/A</v>
      </c>
      <c r="F54" t="str">
        <f t="shared" si="1"/>
        <v>7. UConn</v>
      </c>
      <c r="G54">
        <v>-1.0</v>
      </c>
      <c r="H54">
        <v>133.7</v>
      </c>
    </row>
    <row r="55">
      <c r="A55">
        <f>'Round of 64 (21)'!T47</f>
        <v>10</v>
      </c>
      <c r="B55" t="str">
        <f>'Round of 64 (21)'!U47</f>
        <v>Maryland</v>
      </c>
      <c r="C55" t="str">
        <f>'Round of 64 (21)'!V47</f>
        <v>#N/A</v>
      </c>
      <c r="D55" t="str">
        <f>'Round of 64 (21)'!W47</f>
        <v/>
      </c>
      <c r="F55" t="str">
        <f t="shared" si="1"/>
        <v>10. Maryland</v>
      </c>
      <c r="G55">
        <v>1.0</v>
      </c>
    </row>
    <row r="56">
      <c r="A56">
        <f>'Round of 64 (21)'!T48</f>
        <v>2</v>
      </c>
      <c r="B56" t="str">
        <f>'Round of 64 (21)'!U48</f>
        <v>Alabama</v>
      </c>
      <c r="C56" t="str">
        <f>'Round of 64 (21)'!V48</f>
        <v>#N/A</v>
      </c>
      <c r="D56" t="str">
        <f>'Round of 64 (21)'!W48</f>
        <v>#N/A</v>
      </c>
      <c r="F56" t="str">
        <f t="shared" si="1"/>
        <v>2. Alabama</v>
      </c>
      <c r="G56">
        <v>-18.5</v>
      </c>
      <c r="H56">
        <v>139.20000000000005</v>
      </c>
    </row>
    <row r="57">
      <c r="A57">
        <f>'Round of 64 (21)'!T49</f>
        <v>15</v>
      </c>
      <c r="B57" t="str">
        <f>'Round of 64 (21)'!U49</f>
        <v>Iona</v>
      </c>
      <c r="C57" t="str">
        <f>'Round of 64 (21)'!V49</f>
        <v>#N/A</v>
      </c>
      <c r="D57" t="str">
        <f>'Round of 64 (21)'!W49</f>
        <v/>
      </c>
      <c r="F57" t="str">
        <f t="shared" si="1"/>
        <v>15. Iona</v>
      </c>
      <c r="G57">
        <v>18.5</v>
      </c>
    </row>
    <row r="58">
      <c r="F58" t="str">
        <f t="shared" si="1"/>
        <v>. </v>
      </c>
    </row>
    <row r="59">
      <c r="F59" t="str">
        <f t="shared" si="1"/>
        <v>. </v>
      </c>
    </row>
    <row r="60">
      <c r="F60" t="str">
        <f t="shared" si="1"/>
        <v>. </v>
      </c>
    </row>
    <row r="61">
      <c r="A61">
        <f>'Round of 64 (21)'!T50</f>
        <v>1</v>
      </c>
      <c r="B61" t="str">
        <f>'Round of 64 (21)'!U50</f>
        <v>Gonzaga</v>
      </c>
      <c r="C61" t="str">
        <f>'Round of 64 (21)'!V50</f>
        <v>#N/A</v>
      </c>
      <c r="D61" t="str">
        <f>'Round of 64 (21)'!W50</f>
        <v>#N/A</v>
      </c>
      <c r="F61" t="str">
        <f t="shared" si="1"/>
        <v>1. Gonzaga</v>
      </c>
      <c r="G61">
        <v>-29.0</v>
      </c>
      <c r="H61">
        <v>149.39999999999998</v>
      </c>
    </row>
    <row r="62">
      <c r="A62">
        <f>'Round of 64 (21)'!T51</f>
        <v>16</v>
      </c>
      <c r="B62" t="str">
        <f>'Round of 64 (21)'!U51</f>
        <v>Norfolk State</v>
      </c>
      <c r="C62" t="str">
        <f>'Round of 64 (21)'!V51</f>
        <v>#N/A</v>
      </c>
      <c r="D62" t="str">
        <f>'Round of 64 (21)'!W51</f>
        <v/>
      </c>
      <c r="F62" t="str">
        <f t="shared" si="1"/>
        <v>16. Norfolk State</v>
      </c>
      <c r="G62">
        <v>29.0</v>
      </c>
    </row>
    <row r="63">
      <c r="A63">
        <f>'Round of 64 (21)'!T52</f>
        <v>8</v>
      </c>
      <c r="B63" t="str">
        <f>'Round of 64 (21)'!U52</f>
        <v>Oklahoma</v>
      </c>
      <c r="C63">
        <f>'Round of 64 (21)'!V52</f>
        <v>4</v>
      </c>
      <c r="D63">
        <f>'Round of 64 (21)'!W52</f>
        <v>163</v>
      </c>
      <c r="F63" t="str">
        <f t="shared" si="1"/>
        <v>8. Oklahoma</v>
      </c>
      <c r="G63">
        <v>-1.5</v>
      </c>
      <c r="H63">
        <v>141.7</v>
      </c>
    </row>
    <row r="64">
      <c r="A64">
        <f>'Round of 64 (21)'!T53</f>
        <v>9</v>
      </c>
      <c r="B64" t="str">
        <f>'Round of 64 (21)'!U53</f>
        <v>Missouri</v>
      </c>
      <c r="C64">
        <f>'Round of 64 (21)'!V53</f>
        <v>-4</v>
      </c>
      <c r="D64" t="str">
        <f>'Round of 64 (21)'!W53</f>
        <v/>
      </c>
      <c r="F64" t="str">
        <f t="shared" si="1"/>
        <v>9. Missouri</v>
      </c>
      <c r="G64">
        <v>1.5</v>
      </c>
    </row>
    <row r="65">
      <c r="A65">
        <f>'Round of 64 (21)'!T54</f>
        <v>5</v>
      </c>
      <c r="B65" t="str">
        <f>'Round of 64 (21)'!U54</f>
        <v>Creighton</v>
      </c>
      <c r="C65" t="str">
        <f>'Round of 64 (21)'!V54</f>
        <v>#N/A</v>
      </c>
      <c r="D65" t="str">
        <f>'Round of 64 (21)'!W54</f>
        <v>#N/A</v>
      </c>
      <c r="F65" t="str">
        <f t="shared" si="1"/>
        <v>5. Creighton</v>
      </c>
      <c r="G65">
        <v>-8.5</v>
      </c>
      <c r="H65">
        <v>143.29999999999995</v>
      </c>
    </row>
    <row r="66">
      <c r="A66">
        <f>'Round of 64 (21)'!T55</f>
        <v>12</v>
      </c>
      <c r="B66" t="str">
        <f>'Round of 64 (21)'!U55</f>
        <v>UCSB</v>
      </c>
      <c r="C66" t="str">
        <f>'Round of 64 (21)'!V55</f>
        <v>#N/A</v>
      </c>
      <c r="D66" t="str">
        <f>'Round of 64 (21)'!W55</f>
        <v/>
      </c>
      <c r="F66" t="str">
        <f t="shared" si="1"/>
        <v>12. UCSB</v>
      </c>
      <c r="G66">
        <v>8.5</v>
      </c>
    </row>
    <row r="67">
      <c r="A67">
        <f>'Round of 64 (21)'!T56</f>
        <v>4</v>
      </c>
      <c r="B67" t="str">
        <f>'Round of 64 (21)'!U56</f>
        <v>Virginia</v>
      </c>
      <c r="C67" t="str">
        <f>'Round of 64 (21)'!V56</f>
        <v>#N/A</v>
      </c>
      <c r="D67" t="str">
        <f>'Round of 64 (21)'!W56</f>
        <v>#N/A</v>
      </c>
      <c r="F67" t="str">
        <f t="shared" si="1"/>
        <v>4. Virginia</v>
      </c>
      <c r="G67">
        <v>-8.5</v>
      </c>
      <c r="H67">
        <v>141.10000000000002</v>
      </c>
    </row>
    <row r="68">
      <c r="A68">
        <f>'Round of 64 (21)'!T57</f>
        <v>13</v>
      </c>
      <c r="B68" t="str">
        <f>'Round of 64 (21)'!U57</f>
        <v>Ohio</v>
      </c>
      <c r="C68" t="str">
        <f>'Round of 64 (21)'!V57</f>
        <v>#N/A</v>
      </c>
      <c r="D68" t="str">
        <f>'Round of 64 (21)'!W57</f>
        <v/>
      </c>
      <c r="F68" t="str">
        <f t="shared" si="1"/>
        <v>13. Ohio</v>
      </c>
      <c r="G68">
        <v>8.5</v>
      </c>
    </row>
    <row r="69">
      <c r="A69">
        <f>'Round of 64 (21)'!T58</f>
        <v>6</v>
      </c>
      <c r="B69" t="str">
        <f>'Round of 64 (21)'!U58</f>
        <v>USC</v>
      </c>
      <c r="C69" t="str">
        <f>'Round of 64 (21)'!V58</f>
        <v>#N/A</v>
      </c>
      <c r="D69" t="str">
        <f>'Round of 64 (21)'!W58</f>
        <v>#N/A</v>
      </c>
      <c r="F69" t="str">
        <f t="shared" si="1"/>
        <v>6. USC</v>
      </c>
      <c r="G69">
        <v>-6.0</v>
      </c>
      <c r="H69">
        <v>139.89999999999998</v>
      </c>
    </row>
    <row r="70">
      <c r="A70">
        <f>'Round of 64 (21)'!T59</f>
        <v>11</v>
      </c>
      <c r="B70" t="str">
        <f>'Round of 64 (21)'!U59</f>
        <v>Drake</v>
      </c>
      <c r="C70" t="str">
        <f>'Round of 64 (21)'!V59</f>
        <v>#N/A</v>
      </c>
      <c r="D70" t="str">
        <f>'Round of 64 (21)'!W59</f>
        <v/>
      </c>
      <c r="F70" t="str">
        <f t="shared" si="1"/>
        <v>11. Drake</v>
      </c>
      <c r="G70">
        <v>6.0</v>
      </c>
    </row>
    <row r="71">
      <c r="A71">
        <f>'Round of 64 (21)'!T60</f>
        <v>3</v>
      </c>
      <c r="B71" t="str">
        <f>'Round of 64 (21)'!U60</f>
        <v>Kansas</v>
      </c>
      <c r="C71" t="str">
        <f>'Round of 64 (21)'!V60</f>
        <v>#N/A</v>
      </c>
      <c r="D71" t="str">
        <f>'Round of 64 (21)'!W60</f>
        <v>#N/A</v>
      </c>
      <c r="F71" t="str">
        <f t="shared" si="1"/>
        <v>3. Kansas</v>
      </c>
      <c r="G71">
        <v>-13.5</v>
      </c>
      <c r="H71">
        <v>144.60000000000002</v>
      </c>
    </row>
    <row r="72">
      <c r="A72">
        <f>'Round of 64 (21)'!T61</f>
        <v>14</v>
      </c>
      <c r="B72" t="str">
        <f>'Round of 64 (21)'!U61</f>
        <v>Eastern Wash</v>
      </c>
      <c r="C72" t="str">
        <f>'Round of 64 (21)'!V61</f>
        <v>#N/A</v>
      </c>
      <c r="D72" t="str">
        <f>'Round of 64 (21)'!W61</f>
        <v/>
      </c>
      <c r="F72" t="str">
        <f t="shared" si="1"/>
        <v>14. Eastern Wash</v>
      </c>
      <c r="G72">
        <v>13.5</v>
      </c>
    </row>
    <row r="73">
      <c r="A73">
        <f>'Round of 64 (21)'!T62</f>
        <v>7</v>
      </c>
      <c r="B73" t="str">
        <f>'Round of 64 (21)'!U62</f>
        <v>Oregon</v>
      </c>
      <c r="C73">
        <f>'Round of 64 (21)'!V62</f>
        <v>0.5</v>
      </c>
      <c r="D73">
        <f>'Round of 64 (21)'!W62</f>
        <v>142.5</v>
      </c>
      <c r="F73" t="str">
        <f t="shared" si="1"/>
        <v>7. Oregon</v>
      </c>
      <c r="G73">
        <v>-3.5</v>
      </c>
      <c r="H73">
        <v>137.10000000000002</v>
      </c>
    </row>
    <row r="74">
      <c r="A74">
        <f>'Round of 64 (21)'!T63</f>
        <v>10</v>
      </c>
      <c r="B74" t="str">
        <f>'Round of 64 (21)'!U63</f>
        <v>VCU</v>
      </c>
      <c r="C74">
        <f>'Round of 64 (21)'!V63</f>
        <v>-0.5</v>
      </c>
      <c r="D74" t="str">
        <f>'Round of 64 (21)'!W63</f>
        <v/>
      </c>
      <c r="F74" t="str">
        <f t="shared" si="1"/>
        <v>10. VCU</v>
      </c>
      <c r="G74">
        <v>3.5</v>
      </c>
    </row>
    <row r="75">
      <c r="A75">
        <f>'Round of 64 (21)'!T64</f>
        <v>2</v>
      </c>
      <c r="B75" t="str">
        <f>'Round of 64 (21)'!U64</f>
        <v>Iowa</v>
      </c>
      <c r="C75" t="str">
        <f>'Round of 64 (21)'!V64</f>
        <v>#N/A</v>
      </c>
      <c r="D75" t="str">
        <f>'Round of 64 (21)'!W64</f>
        <v>#N/A</v>
      </c>
      <c r="F75" t="str">
        <f t="shared" si="1"/>
        <v>2. Iowa</v>
      </c>
      <c r="G75">
        <v>-19.0</v>
      </c>
      <c r="H75">
        <v>146.5</v>
      </c>
    </row>
    <row r="76">
      <c r="A76">
        <f>'Round of 64 (21)'!T65</f>
        <v>15</v>
      </c>
      <c r="B76" t="str">
        <f>'Round of 64 (21)'!U65</f>
        <v>Grand Canyon</v>
      </c>
      <c r="C76" t="str">
        <f>'Round of 64 (21)'!V65</f>
        <v>#N/A</v>
      </c>
      <c r="D76" t="str">
        <f>'Round of 64 (21)'!W65</f>
        <v/>
      </c>
      <c r="F76" t="str">
        <f t="shared" si="1"/>
        <v>15. Grand Canyon</v>
      </c>
      <c r="G76">
        <v>19.0</v>
      </c>
    </row>
    <row r="77">
      <c r="A77" t="str">
        <f t="shared" ref="A77:D77" si="2">#REF!</f>
        <v>#REF!</v>
      </c>
      <c r="B77" t="str">
        <f t="shared" si="2"/>
        <v>#REF!</v>
      </c>
      <c r="C77" t="str">
        <f t="shared" si="2"/>
        <v>#REF!</v>
      </c>
      <c r="D77" t="str">
        <f t="shared" si="2"/>
        <v>#REF!</v>
      </c>
    </row>
    <row r="78">
      <c r="A78" t="str">
        <f t="shared" ref="A78:D78" si="3">#REF!</f>
        <v>#REF!</v>
      </c>
      <c r="B78" t="str">
        <f t="shared" si="3"/>
        <v>#REF!</v>
      </c>
      <c r="C78" t="str">
        <f t="shared" si="3"/>
        <v>#REF!</v>
      </c>
      <c r="D78" t="str">
        <f t="shared" si="3"/>
        <v>#REF!</v>
      </c>
    </row>
    <row r="79">
      <c r="A79" t="str">
        <f t="shared" ref="A79:D79" si="4">#REF!</f>
        <v>#REF!</v>
      </c>
      <c r="B79" t="str">
        <f t="shared" si="4"/>
        <v>#REF!</v>
      </c>
      <c r="C79" t="str">
        <f t="shared" si="4"/>
        <v>#REF!</v>
      </c>
      <c r="D79" t="str">
        <f t="shared" si="4"/>
        <v>#REF!</v>
      </c>
    </row>
    <row r="80">
      <c r="A80" t="str">
        <f t="shared" ref="A80:D80" si="5">#REF!</f>
        <v>#REF!</v>
      </c>
      <c r="B80" t="str">
        <f t="shared" si="5"/>
        <v>#REF!</v>
      </c>
      <c r="C80" t="str">
        <f t="shared" si="5"/>
        <v>#REF!</v>
      </c>
      <c r="D80" t="str">
        <f t="shared" si="5"/>
        <v>#REF!</v>
      </c>
    </row>
    <row r="81">
      <c r="A81" t="str">
        <f t="shared" ref="A81:D81" si="6">#REF!</f>
        <v>#REF!</v>
      </c>
      <c r="B81" t="str">
        <f t="shared" si="6"/>
        <v>#REF!</v>
      </c>
      <c r="C81" t="str">
        <f t="shared" si="6"/>
        <v>#REF!</v>
      </c>
      <c r="D81" t="str">
        <f t="shared" si="6"/>
        <v>#REF!</v>
      </c>
    </row>
    <row r="82">
      <c r="A82" t="str">
        <f t="shared" ref="A82:D82" si="7">#REF!</f>
        <v>#REF!</v>
      </c>
      <c r="B82" t="str">
        <f t="shared" si="7"/>
        <v>#REF!</v>
      </c>
      <c r="C82" t="str">
        <f t="shared" si="7"/>
        <v>#REF!</v>
      </c>
      <c r="D82" t="str">
        <f t="shared" si="7"/>
        <v>#REF!</v>
      </c>
    </row>
    <row r="83">
      <c r="A83" t="str">
        <f t="shared" ref="A83:D83" si="8">#REF!</f>
        <v>#REF!</v>
      </c>
      <c r="B83" t="str">
        <f t="shared" si="8"/>
        <v>#REF!</v>
      </c>
      <c r="C83" t="str">
        <f t="shared" si="8"/>
        <v>#REF!</v>
      </c>
      <c r="D83" t="str">
        <f t="shared" si="8"/>
        <v>#REF!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8.71"/>
    <col customWidth="1" min="4" max="4" width="19.71"/>
    <col customWidth="1" min="5" max="5" width="11.57"/>
    <col customWidth="1" min="6" max="6" width="7.0"/>
    <col customWidth="1" min="7" max="7" width="8.71"/>
    <col customWidth="1" hidden="1" min="8" max="8" width="8.71"/>
    <col customWidth="1" min="9" max="9" width="8.71"/>
    <col customWidth="1" hidden="1" min="10" max="10" width="8.71"/>
    <col customWidth="1" min="11" max="13" width="8.71"/>
    <col customWidth="1" hidden="1" min="14" max="14" width="8.71"/>
    <col customWidth="1" min="15" max="18" width="8.71"/>
    <col customWidth="1" min="19" max="19" width="29.0"/>
    <col customWidth="1" min="20" max="24" width="8.71"/>
    <col customWidth="1" min="25" max="25" width="16.71"/>
    <col customWidth="1" min="26" max="36" width="8.71"/>
  </cols>
  <sheetData>
    <row r="1" ht="14.25" customHeight="1">
      <c r="A1" s="1"/>
      <c r="B1" s="1"/>
      <c r="C1" s="1"/>
      <c r="D1" s="355" t="s">
        <v>801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56"/>
      <c r="T1" s="6"/>
      <c r="U1" s="6"/>
      <c r="V1" s="6"/>
      <c r="W1" s="6"/>
      <c r="X1" s="6"/>
      <c r="Y1" s="2"/>
      <c r="Z1" s="2"/>
      <c r="AA1" s="2"/>
      <c r="AB1" s="200"/>
      <c r="AC1" s="2"/>
      <c r="AD1" s="2"/>
      <c r="AE1" s="6"/>
      <c r="AF1" s="6"/>
      <c r="AG1" s="6"/>
      <c r="AH1" s="6"/>
      <c r="AI1" s="6"/>
      <c r="AJ1" s="6"/>
    </row>
    <row r="2" ht="14.25" customHeight="1">
      <c r="A2" s="1">
        <v>11.0</v>
      </c>
      <c r="B2" s="2" t="s">
        <v>0</v>
      </c>
      <c r="C2" s="2" t="s">
        <v>1</v>
      </c>
      <c r="D2" s="2" t="s">
        <v>2</v>
      </c>
      <c r="E2" s="200" t="s">
        <v>3</v>
      </c>
      <c r="F2" s="200" t="s">
        <v>4</v>
      </c>
      <c r="G2" s="200" t="s">
        <v>5</v>
      </c>
      <c r="H2" s="200" t="s">
        <v>4</v>
      </c>
      <c r="I2" s="200" t="s">
        <v>6</v>
      </c>
      <c r="J2" s="200" t="s">
        <v>4</v>
      </c>
      <c r="K2" s="200" t="s">
        <v>7</v>
      </c>
      <c r="L2" s="2" t="s">
        <v>8</v>
      </c>
      <c r="M2" s="357" t="s">
        <v>9</v>
      </c>
      <c r="N2" s="200" t="s">
        <v>4</v>
      </c>
      <c r="O2" s="357" t="s">
        <v>10</v>
      </c>
      <c r="P2" s="2" t="s">
        <v>8</v>
      </c>
      <c r="Q2" s="2" t="s">
        <v>11</v>
      </c>
      <c r="R2" s="6"/>
      <c r="S2" s="356"/>
      <c r="T2" s="6"/>
      <c r="U2" s="6"/>
      <c r="V2" s="6"/>
      <c r="W2" s="6"/>
      <c r="X2" s="6"/>
      <c r="Y2" s="2" t="s">
        <v>12</v>
      </c>
      <c r="Z2" s="2" t="s">
        <v>13</v>
      </c>
      <c r="AA2" s="2" t="s">
        <v>14</v>
      </c>
      <c r="AB2" s="200" t="s">
        <v>15</v>
      </c>
      <c r="AC2" s="2" t="s">
        <v>16</v>
      </c>
      <c r="AD2" s="2" t="s">
        <v>17</v>
      </c>
      <c r="AE2" s="6"/>
      <c r="AF2" s="6"/>
      <c r="AG2" s="6"/>
      <c r="AH2" s="6"/>
      <c r="AI2" s="6"/>
      <c r="AJ2" s="6"/>
    </row>
    <row r="3" ht="14.25" customHeight="1">
      <c r="A3" s="10" t="s">
        <v>18</v>
      </c>
      <c r="B3" s="11" t="s">
        <v>19</v>
      </c>
      <c r="C3" s="11">
        <v>1.0</v>
      </c>
      <c r="D3" s="358" t="s">
        <v>64</v>
      </c>
      <c r="E3" s="359">
        <v>1.0</v>
      </c>
      <c r="F3" s="139"/>
      <c r="G3" s="360">
        <v>1.0</v>
      </c>
      <c r="H3" s="139"/>
      <c r="I3" s="359">
        <v>0.0</v>
      </c>
      <c r="J3" s="139"/>
      <c r="K3" s="139" t="str">
        <f>_xlfn.NORM.DIST(0,VLOOKUP($D11,ratings,2,0)-VLOOKUP($D3,ratings,2,0),$A$2,1)*$I3*$I11+_xlfn.NORM.DIST(0,VLOOKUP($D12,ratings,2,0)-VLOOKUP($D3,ratings,2,0),$A$2,1)*$I3*$I12+_xlfn.NORM.DIST(0,VLOOKUP($D13,ratings,2,0)-VLOOKUP($D3,ratings,2,0),$A$2,1)*$I3*$I13+_xlfn.NORM.DIST(0,VLOOKUP($D14,ratings,2,0)-VLOOKUP($D3,ratings,2,0),$A$2,1)*$I3*$I14+_xlfn.NORM.DIST(0,VLOOKUP($D15,ratings,2,0)-VLOOKUP($D3,ratings,2,0),$A$2,1)*$I3*$I15+_xlfn.NORM.DIST(0,VLOOKUP($D16,ratings,2,0)-VLOOKUP($D3,ratings,2,0),$A$2,1)*$I3*$I16+_xlfn.NORM.DIST(0,VLOOKUP($D17,ratings,2,0)-VLOOKUP($D3,ratings,2,0),$A$2,1)*$I3*$I17+_xlfn.NORM.DIST(0,VLOOKUP($D18,ratings,2,0)-VLOOKUP($D3,ratings,2,0),$A$2,1)*$I3*$I18</f>
        <v>#N/A</v>
      </c>
      <c r="L3" s="172" t="str">
        <f t="shared" ref="L3:L66" si="1">iferror(1/K3,"")</f>
        <v/>
      </c>
      <c r="M3" s="139" t="str">
        <f>_xlfn.NORM.DIST(0,VLOOKUP($D19,ratings,2,0)-VLOOKUP($D3,ratings,2,0),$A$2,1)*$K3*$K19+_xlfn.NORM.DIST(0,VLOOKUP($D20,ratings,2,0)-VLOOKUP($D3,ratings,2,0),$A$2,1)*$K3*$K20+_xlfn.NORM.DIST(0,VLOOKUP($D21,ratings,2,0)-VLOOKUP($D3,ratings,2,0),$A$2,1)*$K3*$K21+_xlfn.NORM.DIST(0,VLOOKUP($D22,ratings,2,0)-VLOOKUP($D3,ratings,2,0),$A$2,1)*$K3*$K22+_xlfn.NORM.DIST(0,VLOOKUP($D23,ratings,2,0)-VLOOKUP($D3,ratings,2,0),$A$2,1)*$K3*$K23+_xlfn.NORM.DIST(0,VLOOKUP($D24,ratings,2,0)-VLOOKUP($D3,ratings,2,0),$A$2,1)*$K3*$K24+_xlfn.NORM.DIST(0,VLOOKUP($D25,ratings,2,0)-VLOOKUP($D3,ratings,2,0),$A$2,1)*$K3*$K25+_xlfn.NORM.DIST(0,VLOOKUP($D26,ratings,2,0)-VLOOKUP($D3,ratings,2,0),$A$2,1)*$K3*$K26+_xlfn.NORM.DIST(0,VLOOKUP($D27,ratings,2,0)-VLOOKUP($D3,ratings,2,0),$A$2,1)*$K3*$K27+_xlfn.NORM.DIST(0,VLOOKUP($D28,ratings,2,0)-VLOOKUP($D3,ratings,2,0),$A$2,1)*$K3*$K28+_xlfn.NORM.DIST(0,VLOOKUP($D29,ratings,2,0)-VLOOKUP($D3,ratings,2,0),$A$2,1)*$K3*$K29+_xlfn.NORM.DIST(0,VLOOKUP($D30,ratings,2,0)-VLOOKUP($D3,ratings,2,0),$A$2,1)*$K3*$K30+_xlfn.NORM.DIST(0,VLOOKUP($D31,ratings,2,0)-VLOOKUP($D3,ratings,2,0),$A$2,1)*$K3*$K31+_xlfn.NORM.DIST(0,VLOOKUP($D32,ratings,2,0)-VLOOKUP($D3,ratings,2,0),$A$2,1)*$K3*$K32+_xlfn.NORM.DIST(0,VLOOKUP($D33,ratings,2,0)-VLOOKUP($D3,ratings,2,0),$A$2,1)*$K3*$K33+_xlfn.NORM.DIST(0,VLOOKUP($D34,ratings,2,0)-VLOOKUP($D3,ratings,2,0),$A$2,1)*$K3*$K34</f>
        <v>#N/A</v>
      </c>
      <c r="N3" s="139"/>
      <c r="O3" s="139" t="str">
        <f>_xlfn.NORM.DIST(0,VLOOKUP($D35,ratings,2,0)-VLOOKUP($D3,ratings,2,0),$A$2,1)*$M3*$M35+_xlfn.NORM.DIST(0,VLOOKUP($D36,ratings,2,0)-VLOOKUP($D3,ratings,2,0),$A$2,1)*$M3*$M36+_xlfn.NORM.DIST(0,VLOOKUP($D37,ratings,2,0)-VLOOKUP($D3,ratings,2,0),$A$2,1)*$M3*$M37+_xlfn.NORM.DIST(0,VLOOKUP($D38,ratings,2,0)-VLOOKUP($D3,ratings,2,0),$A$2,1)*$M3*$M38+_xlfn.NORM.DIST(0,VLOOKUP($D39,ratings,2,0)-VLOOKUP($D3,ratings,2,0),$A$2,1)*$M3*$M39+_xlfn.NORM.DIST(0,VLOOKUP($D40,ratings,2,0)-VLOOKUP($D3,ratings,2,0),$A$2,1)*$M3*$M40+_xlfn.NORM.DIST(0,VLOOKUP($D41,ratings,2,0)-VLOOKUP($D3,ratings,2,0),$A$2,1)*$M3*$M41+_xlfn.NORM.DIST(0,VLOOKUP($D42,ratings,2,0)-VLOOKUP($D3,ratings,2,0),$A$2,1)*$M3*$M42+_xlfn.NORM.DIST(0,VLOOKUP($D43,ratings,2,0)-VLOOKUP($D3,ratings,2,0),$A$2,1)*$M3*$M43+_xlfn.NORM.DIST(0,VLOOKUP($D44,ratings,2,0)-VLOOKUP($D3,ratings,2,0),$A$2,1)*$M3*$M44+_xlfn.NORM.DIST(0,VLOOKUP($D45,ratings,2,0)-VLOOKUP($D3,ratings,2,0),$A$2,1)*$M3*$M45+_xlfn.NORM.DIST(0,VLOOKUP($D46,ratings,2,0)-VLOOKUP($D3,ratings,2,0),$A$2,1)*$M3*$M46+_xlfn.NORM.DIST(0,VLOOKUP($D47,ratings,2,0)-VLOOKUP($D3,ratings,2,0),$A$2,1)*$M3*$M47+_xlfn.NORM.DIST(0,VLOOKUP($D48,ratings,2,0)-VLOOKUP($D3,ratings,2,0),$A$2,1)*$M3*$M48+_xlfn.NORM.DIST(0,VLOOKUP($D49,ratings,2,0)-VLOOKUP($D3,ratings,2,0),$A$2,1)*$M3*$M49+_xlfn.NORM.DIST(0,VLOOKUP($D50,ratings,2,0)-VLOOKUP($D3,ratings,2,0),$A$2,1)*$M3*$M50+_xlfn.NORM.DIST(0,VLOOKUP($D51,ratings,2,0)-VLOOKUP($D3,ratings,2,0),$A$2,1)*$M3*$M51+_xlfn.NORM.DIST(0,VLOOKUP($D52,ratings,2,0)-VLOOKUP($D3,ratings,2,0),$A$2,1)*$M3*$M52+_xlfn.NORM.DIST(0,VLOOKUP($D53,ratings,2,0)-VLOOKUP($D3,ratings,2,0),$A$2,1)*$M3*$M53+_xlfn.NORM.DIST(0,VLOOKUP($D54,ratings,2,0)-VLOOKUP($D3,ratings,2,0),$A$2,1)*$M3*$M54+_xlfn.NORM.DIST(0,VLOOKUP($D55,ratings,2,0)-VLOOKUP($D3,ratings,2,0),$A$2,1)*$M3*$M55+_xlfn.NORM.DIST(0,VLOOKUP($D56,ratings,2,0)-VLOOKUP($D3,ratings,2,0),$A$2,1)*$M3*$M56+_xlfn.NORM.DIST(0,VLOOKUP($D57,ratings,2,0)-VLOOKUP($D3,ratings,2,0),$A$2,1)*$M3*$M57+_xlfn.NORM.DIST(0,VLOOKUP($D58,ratings,2,0)-VLOOKUP($D3,ratings,2,0),$A$2,1)*$M3*$M58+_xlfn.NORM.DIST(0,VLOOKUP($D59,ratings,2,0)-VLOOKUP($D3,ratings,2,0),$A$2,1)*$M3*$M59+_xlfn.NORM.DIST(0,VLOOKUP($D60,ratings,2,0)-VLOOKUP($D3,ratings,2,0),$A$2,1)*$M3*$M60+_xlfn.NORM.DIST(0,VLOOKUP($D61,ratings,2,0)-VLOOKUP($D3,ratings,2,0),$A$2,1)*$M3*$M61+_xlfn.NORM.DIST(0,VLOOKUP($D62,ratings,2,0)-VLOOKUP($D3,ratings,2,0),$A$2,1)*$M3*$M62+_xlfn.NORM.DIST(0,VLOOKUP($D63,ratings,2,0)-VLOOKUP($D3,ratings,2,0),$A$2,1)*$M3*$M63+_xlfn.NORM.DIST(0,VLOOKUP($D64,ratings,2,0)-VLOOKUP($D3,ratings,2,0),$A$2,1)*$M3*$M64+_xlfn.NORM.DIST(0,VLOOKUP($D65,ratings,2,0)-VLOOKUP($D3,ratings,2,0),$A$2,1)*$M3*$M65+_xlfn.NORM.DIST(0,VLOOKUP($D66,ratings,2,0)-VLOOKUP($D3,ratings,2,0),$A$2,1)*$M3*$M66</f>
        <v>#N/A</v>
      </c>
      <c r="P3" s="172" t="str">
        <f t="shared" ref="P3:P66" si="2">iferror(1/O3,"")</f>
        <v/>
      </c>
      <c r="Q3" s="6"/>
      <c r="R3" s="6"/>
      <c r="S3" s="361"/>
      <c r="T3" s="6"/>
      <c r="U3" s="6"/>
      <c r="V3" s="6"/>
      <c r="W3" s="6"/>
      <c r="X3" s="6"/>
      <c r="Y3" s="11" t="s">
        <v>54</v>
      </c>
      <c r="Z3" s="173">
        <f>VLOOKUP($Y4,ratings,2,0)-VLOOKUP($Y3,ratings,2,0)</f>
        <v>10</v>
      </c>
      <c r="AA3" s="173">
        <f>VLOOKUP($Y4,ratings20,3,0)+VLOOKUP($Y3,ratings20,3,0)-144</f>
        <v>144</v>
      </c>
      <c r="AB3" s="174">
        <f t="shared" ref="AB3:AB66" si="3">_xlfn.NORM.DIST(0,Z3,12.5,1)</f>
        <v>0.2118553986</v>
      </c>
      <c r="AC3" s="175">
        <f t="shared" ref="AC3:AC66" si="4">IF(AB3&gt;0.5,-(AB3/(1-AB3)),(1-AB3)/AB3)*100</f>
        <v>372.0200697</v>
      </c>
      <c r="AD3" s="176">
        <f>(AA3/2)+(Z4/2)</f>
        <v>67</v>
      </c>
      <c r="AE3" s="6">
        <f>AA3</f>
        <v>144</v>
      </c>
      <c r="AF3" s="6"/>
      <c r="AG3" s="6"/>
      <c r="AH3" s="6"/>
      <c r="AI3" s="6"/>
      <c r="AJ3" s="6"/>
    </row>
    <row r="4" ht="14.25" customHeight="1">
      <c r="B4" s="11" t="s">
        <v>19</v>
      </c>
      <c r="C4" s="22">
        <v>16.0</v>
      </c>
      <c r="D4" s="358" t="s">
        <v>348</v>
      </c>
      <c r="E4" s="362">
        <v>0.0</v>
      </c>
      <c r="F4" s="139"/>
      <c r="G4" s="363" t="str">
        <f>_xlfn.NORM.DIST(0,VLOOKUP(D6,ratings,2,0)-VLOOKUP(D4,ratings,2,0),$A$2,1)*E4*E6+_xlfn.NORM.DIST(0,VLOOKUP(D5,ratings,2,0)-VLOOKUP(D4,ratings,2,0),$A$2,1)*E4*E5</f>
        <v>#N/A</v>
      </c>
      <c r="H4" s="139"/>
      <c r="I4" s="141" t="str">
        <f>_xlfn.NORM.DIST(0,VLOOKUP($D8,ratings,2,0)-VLOOKUP($D4,ratings,2,0),$A$2,1)*$G4*$G8+_xlfn.NORM.DIST(0,VLOOKUP($D9,ratings,2,0)-VLOOKUP($D4,ratings,2,0),$A$2,1)*$G4*$G9+_xlfn.NORM.DIST(0,VLOOKUP($D10,ratings,2,0)-VLOOKUP($D4,ratings,2,0),$A$2,1)*$G4*$G10+_xlfn.NORM.DIST(0,VLOOKUP($D7,ratings,2,0)-VLOOKUP($D4,ratings,2,0),$A$2,1)*$G4*$G7</f>
        <v>#N/A</v>
      </c>
      <c r="J4" s="141"/>
      <c r="K4" s="141" t="str">
        <f>_xlfn.NORM.DIST(0,VLOOKUP($D12,ratings,2,0)-VLOOKUP($D4,ratings,2,0),$A$2,1)*$I4*$I12+_xlfn.NORM.DIST(0,VLOOKUP($D13,ratings,2,0)-VLOOKUP($D4,ratings,2,0),$A$2,1)*$I4*$I13+_xlfn.NORM.DIST(0,VLOOKUP($D14,ratings,2,0)-VLOOKUP($D4,ratings,2,0),$A$2,1)*$I4*$I14+_xlfn.NORM.DIST(0,VLOOKUP($D15,ratings,2,0)-VLOOKUP($D4,ratings,2,0),$A$2,1)*$I4*$I15+_xlfn.NORM.DIST(0,VLOOKUP($D16,ratings,2,0)-VLOOKUP($D4,ratings,2,0),$A$2,1)*$I4*$I16+_xlfn.NORM.DIST(0,VLOOKUP($D17,ratings,2,0)-VLOOKUP($D4,ratings,2,0),$A$2,1)*$I4*$I17+_xlfn.NORM.DIST(0,VLOOKUP($D18,ratings,2,0)-VLOOKUP($D4,ratings,2,0),$A$2,1)*$I4*$I18+_xlfn.NORM.DIST(0,VLOOKUP($D11,ratings,2,0)-VLOOKUP($D4,ratings,2,0),$A$2,1)*$I4*$I11</f>
        <v>#N/A</v>
      </c>
      <c r="L4" s="172" t="str">
        <f t="shared" si="1"/>
        <v/>
      </c>
      <c r="M4" s="141" t="str">
        <f>_xlfn.NORM.DIST(0,VLOOKUP($D20,ratings,2,0)-VLOOKUP($D4,ratings,2,0),$A$2,1)*$K4*$K20+_xlfn.NORM.DIST(0,VLOOKUP($D21,ratings,2,0)-VLOOKUP($D4,ratings,2,0),$A$2,1)*$K4*$K21+_xlfn.NORM.DIST(0,VLOOKUP($D22,ratings,2,0)-VLOOKUP($D4,ratings,2,0),$A$2,1)*$K4*$K22+_xlfn.NORM.DIST(0,VLOOKUP($D23,ratings,2,0)-VLOOKUP($D4,ratings,2,0),$A$2,1)*$K4*$K23+_xlfn.NORM.DIST(0,VLOOKUP($D24,ratings,2,0)-VLOOKUP($D4,ratings,2,0),$A$2,1)*$K4*$K24+_xlfn.NORM.DIST(0,VLOOKUP($D25,ratings,2,0)-VLOOKUP($D4,ratings,2,0),$A$2,1)*$K4*$K25+_xlfn.NORM.DIST(0,VLOOKUP($D26,ratings,2,0)-VLOOKUP($D4,ratings,2,0),$A$2,1)*$K4*$K26+_xlfn.NORM.DIST(0,VLOOKUP($D27,ratings,2,0)-VLOOKUP($D4,ratings,2,0),$A$2,1)*$K4*$K27+_xlfn.NORM.DIST(0,VLOOKUP($D28,ratings,2,0)-VLOOKUP($D4,ratings,2,0),$A$2,1)*$K4*$K28+_xlfn.NORM.DIST(0,VLOOKUP($D29,ratings,2,0)-VLOOKUP($D4,ratings,2,0),$A$2,1)*$K4*$K29+_xlfn.NORM.DIST(0,VLOOKUP($D30,ratings,2,0)-VLOOKUP($D4,ratings,2,0),$A$2,1)*$K4*$K30+_xlfn.NORM.DIST(0,VLOOKUP($D31,ratings,2,0)-VLOOKUP($D4,ratings,2,0),$A$2,1)*$K4*$K31+_xlfn.NORM.DIST(0,VLOOKUP($D32,ratings,2,0)-VLOOKUP($D4,ratings,2,0),$A$2,1)*$K4*$K32+_xlfn.NORM.DIST(0,VLOOKUP($D33,ratings,2,0)-VLOOKUP($D4,ratings,2,0),$A$2,1)*$K4*$K33+_xlfn.NORM.DIST(0,VLOOKUP($D34,ratings,2,0)-VLOOKUP($D4,ratings,2,0),$A$2,1)*$K4*$K34+_xlfn.NORM.DIST(0,VLOOKUP($D19,ratings,2,0)-VLOOKUP($D4,ratings,2,0),$A$2,1)*$K4*$K19</f>
        <v>#N/A</v>
      </c>
      <c r="N4" s="139"/>
      <c r="O4" s="141" t="str">
        <f>_xlfn.NORM.DIST(0,VLOOKUP($D36,ratings,2,0)-VLOOKUP($D4,ratings,2,0),$A$2,1)*$M4*$M36+_xlfn.NORM.DIST(0,VLOOKUP($D37,ratings,2,0)-VLOOKUP($D4,ratings,2,0),$A$2,1)*$M4*$M37+_xlfn.NORM.DIST(0,VLOOKUP($D38,ratings,2,0)-VLOOKUP($D4,ratings,2,0),$A$2,1)*$M4*$M38+_xlfn.NORM.DIST(0,VLOOKUP($D39,ratings,2,0)-VLOOKUP($D4,ratings,2,0),$A$2,1)*$M4*$M39+_xlfn.NORM.DIST(0,VLOOKUP($D40,ratings,2,0)-VLOOKUP($D4,ratings,2,0),$A$2,1)*$M4*$M40+_xlfn.NORM.DIST(0,VLOOKUP($D41,ratings,2,0)-VLOOKUP($D4,ratings,2,0),$A$2,1)*$M4*$M41+_xlfn.NORM.DIST(0,VLOOKUP($D42,ratings,2,0)-VLOOKUP($D4,ratings,2,0),$A$2,1)*$M4*$M42+_xlfn.NORM.DIST(0,VLOOKUP($D43,ratings,2,0)-VLOOKUP($D4,ratings,2,0),$A$2,1)*$M4*$M43+_xlfn.NORM.DIST(0,VLOOKUP($D44,ratings,2,0)-VLOOKUP($D4,ratings,2,0),$A$2,1)*$M4*$M44+_xlfn.NORM.DIST(0,VLOOKUP($D45,ratings,2,0)-VLOOKUP($D4,ratings,2,0),$A$2,1)*$M4*$M45+_xlfn.NORM.DIST(0,VLOOKUP($D46,ratings,2,0)-VLOOKUP($D4,ratings,2,0),$A$2,1)*$M4*$M46+_xlfn.NORM.DIST(0,VLOOKUP($D47,ratings,2,0)-VLOOKUP($D4,ratings,2,0),$A$2,1)*$M4*$M47+_xlfn.NORM.DIST(0,VLOOKUP($D48,ratings,2,0)-VLOOKUP($D4,ratings,2,0),$A$2,1)*$M4*$M48+_xlfn.NORM.DIST(0,VLOOKUP($D49,ratings,2,0)-VLOOKUP($D4,ratings,2,0),$A$2,1)*$M4*$M49+_xlfn.NORM.DIST(0,VLOOKUP($D50,ratings,2,0)-VLOOKUP($D4,ratings,2,0),$A$2,1)*$M4*$M50+_xlfn.NORM.DIST(0,VLOOKUP($D51,ratings,2,0)-VLOOKUP($D4,ratings,2,0),$A$2,1)*$M4*$M51+_xlfn.NORM.DIST(0,VLOOKUP($D52,ratings,2,0)-VLOOKUP($D4,ratings,2,0),$A$2,1)*$M4*$M52+_xlfn.NORM.DIST(0,VLOOKUP($D53,ratings,2,0)-VLOOKUP($D4,ratings,2,0),$A$2,1)*$M4*$M53+_xlfn.NORM.DIST(0,VLOOKUP($D54,ratings,2,0)-VLOOKUP($D4,ratings,2,0),$A$2,1)*$M4*$M54+_xlfn.NORM.DIST(0,VLOOKUP($D55,ratings,2,0)-VLOOKUP($D4,ratings,2,0),$A$2,1)*$M4*$M55+_xlfn.NORM.DIST(0,VLOOKUP($D56,ratings,2,0)-VLOOKUP($D4,ratings,2,0),$A$2,1)*$M4*$M56+_xlfn.NORM.DIST(0,VLOOKUP($D57,ratings,2,0)-VLOOKUP($D4,ratings,2,0),$A$2,1)*$M4*$M57+_xlfn.NORM.DIST(0,VLOOKUP($D58,ratings,2,0)-VLOOKUP($D4,ratings,2,0),$A$2,1)*$M4*$M58+_xlfn.NORM.DIST(0,VLOOKUP($D59,ratings,2,0)-VLOOKUP($D4,ratings,2,0),$A$2,1)*$M4*$M59+_xlfn.NORM.DIST(0,VLOOKUP($D60,ratings,2,0)-VLOOKUP($D4,ratings,2,0),$A$2,1)*$M4*$M60+_xlfn.NORM.DIST(0,VLOOKUP($D61,ratings,2,0)-VLOOKUP($D4,ratings,2,0),$A$2,1)*$M4*$M61+_xlfn.NORM.DIST(0,VLOOKUP($D62,ratings,2,0)-VLOOKUP($D4,ratings,2,0),$A$2,1)*$M4*$M62+_xlfn.NORM.DIST(0,VLOOKUP($D63,ratings,2,0)-VLOOKUP($D4,ratings,2,0),$A$2,1)*$M4*$M63+_xlfn.NORM.DIST(0,VLOOKUP($D64,ratings,2,0)-VLOOKUP($D4,ratings,2,0),$A$2,1)*$M4*$M64+_xlfn.NORM.DIST(0,VLOOKUP($D65,ratings,2,0)-VLOOKUP($D4,ratings,2,0),$A$2,1)*$M4*$M65+_xlfn.NORM.DIST(0,VLOOKUP($D66,ratings,2,0)-VLOOKUP($D4,ratings,2,0),$A$2,1)*$M4*$M66+_xlfn.NORM.DIST(0,VLOOKUP($D35,ratings,2,0)-VLOOKUP($D4,ratings,2,0),$A$2,1)*$M4*$M35</f>
        <v>#N/A</v>
      </c>
      <c r="P4" s="172" t="str">
        <f t="shared" si="2"/>
        <v/>
      </c>
      <c r="Q4" s="6"/>
      <c r="R4" s="6"/>
      <c r="S4" s="356"/>
      <c r="T4" s="6"/>
      <c r="U4" s="6"/>
      <c r="V4" s="6"/>
      <c r="W4" s="6"/>
      <c r="X4" s="6"/>
      <c r="Y4" s="38" t="s">
        <v>58</v>
      </c>
      <c r="Z4" s="181">
        <f>VLOOKUP(Y3,ratings,2,0)-VLOOKUP(Y4,ratings,2,0)</f>
        <v>-10</v>
      </c>
      <c r="AA4" s="181"/>
      <c r="AB4" s="174">
        <f t="shared" si="3"/>
        <v>0.7881446014</v>
      </c>
      <c r="AC4" s="175">
        <f t="shared" si="4"/>
        <v>-372.0200697</v>
      </c>
      <c r="AD4" s="182">
        <f>(AA3/2)+(Z3/2)</f>
        <v>77</v>
      </c>
      <c r="AE4" s="6">
        <f>Z4</f>
        <v>-10</v>
      </c>
      <c r="AF4" s="6"/>
      <c r="AG4" s="6"/>
      <c r="AH4" s="6"/>
      <c r="AI4" s="6"/>
      <c r="AJ4" s="6"/>
    </row>
    <row r="5" ht="14.25" customHeight="1">
      <c r="B5" s="11" t="s">
        <v>19</v>
      </c>
      <c r="C5" s="11">
        <v>8.0</v>
      </c>
      <c r="D5" s="358" t="s">
        <v>349</v>
      </c>
      <c r="E5" s="359">
        <v>0.0</v>
      </c>
      <c r="F5" s="139"/>
      <c r="G5" s="364" t="str">
        <f>_xlfn.NORM.DIST(0,VLOOKUP(D3,ratings,2,0)-VLOOKUP(D5,ratings,2,0),$A$2,1)*E5*E3+_xlfn.NORM.DIST(0,VLOOKUP(D4,ratings,2,0)-VLOOKUP(D5,ratings,2,0),$A$2,1)*E5*E4</f>
        <v>#N/A</v>
      </c>
      <c r="H5" s="139"/>
      <c r="I5" s="139" t="str">
        <f>_xlfn.NORM.DIST(0,VLOOKUP($D9,ratings,2,0)-VLOOKUP($D5,ratings,2,0),$A$2,1)*$G5*$G9+_xlfn.NORM.DIST(0,VLOOKUP($D10,ratings,2,0)-VLOOKUP($D5,ratings,2,0),$A$2,1)*$G5*$G10+_xlfn.NORM.DIST(0,VLOOKUP($D7,ratings,2,0)-VLOOKUP($D5,ratings,2,0),$A$2,1)*$G5*$G7+_xlfn.NORM.DIST(0,VLOOKUP($D8,ratings,2,0)-VLOOKUP($D5,ratings,2,0),$A$2,1)*$G5*$G8</f>
        <v>#N/A</v>
      </c>
      <c r="J5" s="139"/>
      <c r="K5" s="139" t="str">
        <f>_xlfn.NORM.DIST(0,VLOOKUP($D13,ratings,2,0)-VLOOKUP($D5,ratings,2,0),$A$2,1)*$I5*$I13+_xlfn.NORM.DIST(0,VLOOKUP($D14,ratings,2,0)-VLOOKUP($D5,ratings,2,0),$A$2,1)*$I5*$I14+_xlfn.NORM.DIST(0,VLOOKUP($D15,ratings,2,0)-VLOOKUP($D5,ratings,2,0),$A$2,1)*$I5*$I15+_xlfn.NORM.DIST(0,VLOOKUP($D16,ratings,2,0)-VLOOKUP($D5,ratings,2,0),$A$2,1)*$I5*$I16+_xlfn.NORM.DIST(0,VLOOKUP($D17,ratings,2,0)-VLOOKUP($D5,ratings,2,0),$A$2,1)*$I5*$I17+_xlfn.NORM.DIST(0,VLOOKUP($D18,ratings,2,0)-VLOOKUP($D5,ratings,2,0),$A$2,1)*$I5*$I18+_xlfn.NORM.DIST(0,VLOOKUP($D11,ratings,2,0)-VLOOKUP($D5,ratings,2,0),$A$2,1)*$I5*$I11+_xlfn.NORM.DIST(0,VLOOKUP($D12,ratings,2,0)-VLOOKUP($D5,ratings,2,0),$A$2,1)*$I5*$I12</f>
        <v>#N/A</v>
      </c>
      <c r="L5" s="172" t="str">
        <f t="shared" si="1"/>
        <v/>
      </c>
      <c r="M5" s="139" t="str">
        <f>_xlfn.NORM.DIST(0,VLOOKUP($D21,ratings,2,0)-VLOOKUP($D5,ratings,2,0),$A$2,1)*$K5*$K21+_xlfn.NORM.DIST(0,VLOOKUP($D22,ratings,2,0)-VLOOKUP($D5,ratings,2,0),$A$2,1)*$K5*$K22+_xlfn.NORM.DIST(0,VLOOKUP($D23,ratings,2,0)-VLOOKUP($D5,ratings,2,0),$A$2,1)*$K5*$K23+_xlfn.NORM.DIST(0,VLOOKUP($D24,ratings,2,0)-VLOOKUP($D5,ratings,2,0),$A$2,1)*$K5*$K24+_xlfn.NORM.DIST(0,VLOOKUP($D25,ratings,2,0)-VLOOKUP($D5,ratings,2,0),$A$2,1)*$K5*$K25+_xlfn.NORM.DIST(0,VLOOKUP($D26,ratings,2,0)-VLOOKUP($D5,ratings,2,0),$A$2,1)*$K5*$K26+_xlfn.NORM.DIST(0,VLOOKUP($D27,ratings,2,0)-VLOOKUP($D5,ratings,2,0),$A$2,1)*$K5*$K27+_xlfn.NORM.DIST(0,VLOOKUP($D28,ratings,2,0)-VLOOKUP($D5,ratings,2,0),$A$2,1)*$K5*$K28+_xlfn.NORM.DIST(0,VLOOKUP($D29,ratings,2,0)-VLOOKUP($D5,ratings,2,0),$A$2,1)*$K5*$K29+_xlfn.NORM.DIST(0,VLOOKUP($D30,ratings,2,0)-VLOOKUP($D5,ratings,2,0),$A$2,1)*$K5*$K30+_xlfn.NORM.DIST(0,VLOOKUP($D31,ratings,2,0)-VLOOKUP($D5,ratings,2,0),$A$2,1)*$K5*$K31+_xlfn.NORM.DIST(0,VLOOKUP($D32,ratings,2,0)-VLOOKUP($D5,ratings,2,0),$A$2,1)*$K5*$K32+_xlfn.NORM.DIST(0,VLOOKUP($D33,ratings,2,0)-VLOOKUP($D5,ratings,2,0),$A$2,1)*$K5*$K33+_xlfn.NORM.DIST(0,VLOOKUP($D34,ratings,2,0)-VLOOKUP($D5,ratings,2,0),$A$2,1)*$K5*$K34+_xlfn.NORM.DIST(0,VLOOKUP($D19,ratings,2,0)-VLOOKUP($D5,ratings,2,0),$A$2,1)*$K5*$K19+_xlfn.NORM.DIST(0,VLOOKUP($D20,ratings,2,0)-VLOOKUP($D5,ratings,2,0),$A$2,1)*$K5*$K20</f>
        <v>#N/A</v>
      </c>
      <c r="N5" s="139"/>
      <c r="O5" s="139" t="str">
        <f>_xlfn.NORM.DIST(0,VLOOKUP($D37,ratings,2,0)-VLOOKUP($D5,ratings,2,0),$A$2,1)*$M5*$M37+_xlfn.NORM.DIST(0,VLOOKUP($D38,ratings,2,0)-VLOOKUP($D5,ratings,2,0),$A$2,1)*$M5*$M38+_xlfn.NORM.DIST(0,VLOOKUP($D39,ratings,2,0)-VLOOKUP($D5,ratings,2,0),$A$2,1)*$M5*$M39+_xlfn.NORM.DIST(0,VLOOKUP($D40,ratings,2,0)-VLOOKUP($D5,ratings,2,0),$A$2,1)*$M5*$M40+_xlfn.NORM.DIST(0,VLOOKUP($D41,ratings,2,0)-VLOOKUP($D5,ratings,2,0),$A$2,1)*$M5*$M41+_xlfn.NORM.DIST(0,VLOOKUP($D42,ratings,2,0)-VLOOKUP($D5,ratings,2,0),$A$2,1)*$M5*$M42+_xlfn.NORM.DIST(0,VLOOKUP($D43,ratings,2,0)-VLOOKUP($D5,ratings,2,0),$A$2,1)*$M5*$M43+_xlfn.NORM.DIST(0,VLOOKUP($D44,ratings,2,0)-VLOOKUP($D5,ratings,2,0),$A$2,1)*$M5*$M44+_xlfn.NORM.DIST(0,VLOOKUP($D45,ratings,2,0)-VLOOKUP($D5,ratings,2,0),$A$2,1)*$M5*$M45+_xlfn.NORM.DIST(0,VLOOKUP($D46,ratings,2,0)-VLOOKUP($D5,ratings,2,0),$A$2,1)*$M5*$M46+_xlfn.NORM.DIST(0,VLOOKUP($D47,ratings,2,0)-VLOOKUP($D5,ratings,2,0),$A$2,1)*$M5*$M47+_xlfn.NORM.DIST(0,VLOOKUP($D48,ratings,2,0)-VLOOKUP($D5,ratings,2,0),$A$2,1)*$M5*$M48+_xlfn.NORM.DIST(0,VLOOKUP($D49,ratings,2,0)-VLOOKUP($D5,ratings,2,0),$A$2,1)*$M5*$M49+_xlfn.NORM.DIST(0,VLOOKUP($D50,ratings,2,0)-VLOOKUP($D5,ratings,2,0),$A$2,1)*$M5*$M50+_xlfn.NORM.DIST(0,VLOOKUP($D51,ratings,2,0)-VLOOKUP($D5,ratings,2,0),$A$2,1)*$M5*$M51+_xlfn.NORM.DIST(0,VLOOKUP($D52,ratings,2,0)-VLOOKUP($D5,ratings,2,0),$A$2,1)*$M5*$M52+_xlfn.NORM.DIST(0,VLOOKUP($D53,ratings,2,0)-VLOOKUP($D5,ratings,2,0),$A$2,1)*$M5*$M53+_xlfn.NORM.DIST(0,VLOOKUP($D54,ratings,2,0)-VLOOKUP($D5,ratings,2,0),$A$2,1)*$M5*$M54+_xlfn.NORM.DIST(0,VLOOKUP($D55,ratings,2,0)-VLOOKUP($D5,ratings,2,0),$A$2,1)*$M5*$M55+_xlfn.NORM.DIST(0,VLOOKUP($D56,ratings,2,0)-VLOOKUP($D5,ratings,2,0),$A$2,1)*$M5*$M56+_xlfn.NORM.DIST(0,VLOOKUP($D57,ratings,2,0)-VLOOKUP($D5,ratings,2,0),$A$2,1)*$M5*$M57+_xlfn.NORM.DIST(0,VLOOKUP($D58,ratings,2,0)-VLOOKUP($D5,ratings,2,0),$A$2,1)*$M5*$M58+_xlfn.NORM.DIST(0,VLOOKUP($D59,ratings,2,0)-VLOOKUP($D5,ratings,2,0),$A$2,1)*$M5*$M59+_xlfn.NORM.DIST(0,VLOOKUP($D60,ratings,2,0)-VLOOKUP($D5,ratings,2,0),$A$2,1)*$M5*$M60+_xlfn.NORM.DIST(0,VLOOKUP($D61,ratings,2,0)-VLOOKUP($D5,ratings,2,0),$A$2,1)*$M5*$M61+_xlfn.NORM.DIST(0,VLOOKUP($D62,ratings,2,0)-VLOOKUP($D5,ratings,2,0),$A$2,1)*$M5*$M62+_xlfn.NORM.DIST(0,VLOOKUP($D63,ratings,2,0)-VLOOKUP($D5,ratings,2,0),$A$2,1)*$M5*$M63+_xlfn.NORM.DIST(0,VLOOKUP($D64,ratings,2,0)-VLOOKUP($D5,ratings,2,0),$A$2,1)*$M5*$M64+_xlfn.NORM.DIST(0,VLOOKUP($D65,ratings,2,0)-VLOOKUP($D5,ratings,2,0),$A$2,1)*$M5*$M65+_xlfn.NORM.DIST(0,VLOOKUP($D66,ratings,2,0)-VLOOKUP($D5,ratings,2,0),$A$2,1)*$M5*$M66+_xlfn.NORM.DIST(0,VLOOKUP($D36,ratings,2,0)-VLOOKUP($D5,ratings,2,0),$A$2,1)*$M5*$M35+_xlfn.NORM.DIST(0,VLOOKUP($D35,ratings,2,0)-VLOOKUP($D5,ratings,2,0),$A$2,1)*$M5*$M36</f>
        <v>#N/A</v>
      </c>
      <c r="P5" s="172" t="str">
        <f t="shared" si="2"/>
        <v/>
      </c>
      <c r="Q5" s="6"/>
      <c r="R5" s="6"/>
      <c r="S5" s="361"/>
      <c r="T5" s="6"/>
      <c r="U5" s="6"/>
      <c r="V5" s="6"/>
      <c r="W5" s="6"/>
      <c r="X5" s="6"/>
      <c r="Y5" s="6" t="str">
        <f t="shared" ref="Y5:Y19" si="5">D5</f>
        <v>Seton Hall</v>
      </c>
      <c r="Z5" s="173" t="str">
        <f>VLOOKUP($Y6,ratings,2,0)-VLOOKUP($Y5,ratings,2,0)</f>
        <v>#N/A</v>
      </c>
      <c r="AA5" s="173" t="str">
        <f>VLOOKUP($Y6,ratings20,3,0)+VLOOKUP($Y5,ratings20,3,0)-144</f>
        <v>#N/A</v>
      </c>
      <c r="AB5" s="174" t="str">
        <f t="shared" si="3"/>
        <v>#N/A</v>
      </c>
      <c r="AC5" s="175" t="str">
        <f t="shared" si="4"/>
        <v>#N/A</v>
      </c>
      <c r="AD5" s="176" t="str">
        <f>(AA5/2)+(Z6/2)</f>
        <v>#N/A</v>
      </c>
      <c r="AE5" s="6" t="str">
        <f>AA5</f>
        <v>#N/A</v>
      </c>
      <c r="AF5" s="6"/>
      <c r="AG5" s="6"/>
      <c r="AH5" s="6"/>
      <c r="AI5" s="6"/>
      <c r="AJ5" s="6"/>
    </row>
    <row r="6" ht="14.25" customHeight="1">
      <c r="B6" s="11" t="s">
        <v>19</v>
      </c>
      <c r="C6" s="22">
        <v>9.0</v>
      </c>
      <c r="D6" s="365" t="s">
        <v>336</v>
      </c>
      <c r="E6" s="362">
        <v>1.0</v>
      </c>
      <c r="F6" s="139"/>
      <c r="G6" s="366">
        <v>0.0</v>
      </c>
      <c r="H6" s="139"/>
      <c r="I6" s="141" t="str">
        <f>_xlfn.NORM.DIST(0,VLOOKUP($D10,ratings,2,0)-VLOOKUP($D6,ratings,2,0),$A$2,1)*$G6*$G10+_xlfn.NORM.DIST(0,VLOOKUP($D7,ratings,2,0)-VLOOKUP($D6,ratings,2,0),$A$2,1)*$G6*$G7+_xlfn.NORM.DIST(0,VLOOKUP($D8,ratings,2,0)-VLOOKUP($D6,ratings,2,0),$A$2,1)*$G6*$G8+_xlfn.NORM.DIST(0,VLOOKUP($D9,ratings,2,0)-VLOOKUP($D6,ratings,2,0),$A$2,1)*$G6*$G9</f>
        <v>#N/A</v>
      </c>
      <c r="J6" s="141"/>
      <c r="K6" s="141" t="str">
        <f>_xlfn.NORM.DIST(0,VLOOKUP($D14,ratings,2,0)-VLOOKUP($D6,ratings,2,0),$A$2,1)*$I6*$I14+_xlfn.NORM.DIST(0,VLOOKUP($D15,ratings,2,0)-VLOOKUP($D6,ratings,2,0),$A$2,1)*$I6*$I15+_xlfn.NORM.DIST(0,VLOOKUP($D16,ratings,2,0)-VLOOKUP($D6,ratings,2,0),$A$2,1)*$I6*$I16+_xlfn.NORM.DIST(0,VLOOKUP($D17,ratings,2,0)-VLOOKUP($D6,ratings,2,0),$A$2,1)*$I6*$I17+_xlfn.NORM.DIST(0,VLOOKUP($D18,ratings,2,0)-VLOOKUP($D6,ratings,2,0),$A$2,1)*$I6*$I18+_xlfn.NORM.DIST(0,VLOOKUP($D11,ratings,2,0)-VLOOKUP($D6,ratings,2,0),$A$2,1)*$I6*$I11+_xlfn.NORM.DIST(0,VLOOKUP($D12,ratings,2,0)-VLOOKUP($D6,ratings,2,0),$A$2,1)*$I6*$I12+_xlfn.NORM.DIST(0,VLOOKUP($D13,ratings,2,0)-VLOOKUP($D6,ratings,2,0),$A$2,1)*$I6*$I13</f>
        <v>#N/A</v>
      </c>
      <c r="L6" s="172" t="str">
        <f t="shared" si="1"/>
        <v/>
      </c>
      <c r="M6" s="141" t="str">
        <f>_xlfn.NORM.DIST(0,VLOOKUP($D22,ratings,2,0)-VLOOKUP($D6,ratings,2,0),$A$2,1)*$K6*$K22+_xlfn.NORM.DIST(0,VLOOKUP($D23,ratings,2,0)-VLOOKUP($D6,ratings,2,0),$A$2,1)*$K6*$K23+_xlfn.NORM.DIST(0,VLOOKUP($D24,ratings,2,0)-VLOOKUP($D6,ratings,2,0),$A$2,1)*$K6*$K24+_xlfn.NORM.DIST(0,VLOOKUP($D25,ratings,2,0)-VLOOKUP($D6,ratings,2,0),$A$2,1)*$K6*$K25+_xlfn.NORM.DIST(0,VLOOKUP($D26,ratings,2,0)-VLOOKUP($D6,ratings,2,0),$A$2,1)*$K6*$K26+_xlfn.NORM.DIST(0,VLOOKUP($D27,ratings,2,0)-VLOOKUP($D6,ratings,2,0),$A$2,1)*$K6*$K27+_xlfn.NORM.DIST(0,VLOOKUP($D28,ratings,2,0)-VLOOKUP($D6,ratings,2,0),$A$2,1)*$K6*$K28+_xlfn.NORM.DIST(0,VLOOKUP($D29,ratings,2,0)-VLOOKUP($D6,ratings,2,0),$A$2,1)*$K6*$K29+_xlfn.NORM.DIST(0,VLOOKUP($D30,ratings,2,0)-VLOOKUP($D6,ratings,2,0),$A$2,1)*$K6*$K30+_xlfn.NORM.DIST(0,VLOOKUP($D31,ratings,2,0)-VLOOKUP($D6,ratings,2,0),$A$2,1)*$K6*$K31+_xlfn.NORM.DIST(0,VLOOKUP($D32,ratings,2,0)-VLOOKUP($D6,ratings,2,0),$A$2,1)*$K6*$K32+_xlfn.NORM.DIST(0,VLOOKUP($D33,ratings,2,0)-VLOOKUP($D6,ratings,2,0),$A$2,1)*$K6*$K33+_xlfn.NORM.DIST(0,VLOOKUP($D34,ratings,2,0)-VLOOKUP($D6,ratings,2,0),$A$2,1)*$K6*$K34+_xlfn.NORM.DIST(0,VLOOKUP($D19,ratings,2,0)-VLOOKUP($D6,ratings,2,0),$A$2,1)*$K6*$K19+_xlfn.NORM.DIST(0,VLOOKUP($D20,ratings,2,0)-VLOOKUP($D6,ratings,2,0),$A$2,1)*$K6*$K20+_xlfn.NORM.DIST(0,VLOOKUP($D21,ratings,2,0)-VLOOKUP($D6,ratings,2,0),$A$2,1)*$K6*$K21</f>
        <v>#N/A</v>
      </c>
      <c r="N6" s="139"/>
      <c r="O6" s="141" t="str">
        <f>_xlfn.NORM.DIST(0,VLOOKUP($D38,ratings,2,0)-VLOOKUP($D6,ratings,2,0),$A$2,1)*$M6*$M38+_xlfn.NORM.DIST(0,VLOOKUP($D39,ratings,2,0)-VLOOKUP($D6,ratings,2,0),$A$2,1)*$M6*$M39+_xlfn.NORM.DIST(0,VLOOKUP($D40,ratings,2,0)-VLOOKUP($D6,ratings,2,0),$A$2,1)*$M6*$M40+_xlfn.NORM.DIST(0,VLOOKUP($D41,ratings,2,0)-VLOOKUP($D6,ratings,2,0),$A$2,1)*$M6*$M41+_xlfn.NORM.DIST(0,VLOOKUP($D42,ratings,2,0)-VLOOKUP($D6,ratings,2,0),$A$2,1)*$M6*$M42+_xlfn.NORM.DIST(0,VLOOKUP($D43,ratings,2,0)-VLOOKUP($D6,ratings,2,0),$A$2,1)*$M6*$M43+_xlfn.NORM.DIST(0,VLOOKUP($D44,ratings,2,0)-VLOOKUP($D6,ratings,2,0),$A$2,1)*$M6*$M44+_xlfn.NORM.DIST(0,VLOOKUP($D45,ratings,2,0)-VLOOKUP($D6,ratings,2,0),$A$2,1)*$M6*$M45+_xlfn.NORM.DIST(0,VLOOKUP($D46,ratings,2,0)-VLOOKUP($D6,ratings,2,0),$A$2,1)*$M6*$M46+_xlfn.NORM.DIST(0,VLOOKUP($D47,ratings,2,0)-VLOOKUP($D6,ratings,2,0),$A$2,1)*$M6*$M47+_xlfn.NORM.DIST(0,VLOOKUP($D48,ratings,2,0)-VLOOKUP($D6,ratings,2,0),$A$2,1)*$M6*$M48+_xlfn.NORM.DIST(0,VLOOKUP($D49,ratings,2,0)-VLOOKUP($D6,ratings,2,0),$A$2,1)*$M6*$M49+_xlfn.NORM.DIST(0,VLOOKUP($D50,ratings,2,0)-VLOOKUP($D6,ratings,2,0),$A$2,1)*$M6*$M50+_xlfn.NORM.DIST(0,VLOOKUP($D51,ratings,2,0)-VLOOKUP($D6,ratings,2,0),$A$2,1)*$M6*$M51+_xlfn.NORM.DIST(0,VLOOKUP($D52,ratings,2,0)-VLOOKUP($D6,ratings,2,0),$A$2,1)*$M6*$M52+_xlfn.NORM.DIST(0,VLOOKUP($D53,ratings,2,0)-VLOOKUP($D6,ratings,2,0),$A$2,1)*$M6*$M53+_xlfn.NORM.DIST(0,VLOOKUP($D54,ratings,2,0)-VLOOKUP($D6,ratings,2,0),$A$2,1)*$M6*$M54+_xlfn.NORM.DIST(0,VLOOKUP($D55,ratings,2,0)-VLOOKUP($D6,ratings,2,0),$A$2,1)*$M6*$M55+_xlfn.NORM.DIST(0,VLOOKUP($D56,ratings,2,0)-VLOOKUP($D6,ratings,2,0),$A$2,1)*$M6*$M56+_xlfn.NORM.DIST(0,VLOOKUP($D57,ratings,2,0)-VLOOKUP($D6,ratings,2,0),$A$2,1)*$M6*$M57+_xlfn.NORM.DIST(0,VLOOKUP($D58,ratings,2,0)-VLOOKUP($D6,ratings,2,0),$A$2,1)*$M6*$M58+_xlfn.NORM.DIST(0,VLOOKUP($D59,ratings,2,0)-VLOOKUP($D6,ratings,2,0),$A$2,1)*$M6*$M59+_xlfn.NORM.DIST(0,VLOOKUP($D60,ratings,2,0)-VLOOKUP($D6,ratings,2,0),$A$2,1)*$M6*$M60+_xlfn.NORM.DIST(0,VLOOKUP($D61,ratings,2,0)-VLOOKUP($D6,ratings,2,0),$A$2,1)*$M6*$M61+_xlfn.NORM.DIST(0,VLOOKUP($D62,ratings,2,0)-VLOOKUP($D6,ratings,2,0),$A$2,1)*$M6*$M62+_xlfn.NORM.DIST(0,VLOOKUP($D63,ratings,2,0)-VLOOKUP($D6,ratings,2,0),$A$2,1)*$M6*$M63+_xlfn.NORM.DIST(0,VLOOKUP($D64,ratings,2,0)-VLOOKUP($D6,ratings,2,0),$A$2,1)*$M6*$M64+_xlfn.NORM.DIST(0,VLOOKUP($D65,ratings,2,0)-VLOOKUP($D6,ratings,2,0),$A$2,1)*$M6*$M65+_xlfn.NORM.DIST(0,VLOOKUP($D66,ratings,2,0)-VLOOKUP($D6,ratings,2,0),$A$2,1)*$M6*$M66+_xlfn.NORM.DIST(0,VLOOKUP($D37,ratings,2,0)-VLOOKUP($D6,ratings,2,0),$A$2,1)*$M6*$M37+_xlfn.NORM.DIST(0,VLOOKUP($D36,ratings,2,0)-VLOOKUP($D6,ratings,2,0),$A$2,1)*$M6*$M36+_xlfn.NORM.DIST(0,VLOOKUP($D35,ratings,2,0)-VLOOKUP($D6,ratings,2,0),$A$2,1)*$M6*$M35</f>
        <v>#N/A</v>
      </c>
      <c r="P6" s="172" t="str">
        <f t="shared" si="2"/>
        <v/>
      </c>
      <c r="Q6" s="6"/>
      <c r="R6" s="6"/>
      <c r="S6" s="356"/>
      <c r="T6" s="6"/>
      <c r="U6" s="6"/>
      <c r="V6" s="6"/>
      <c r="W6" s="6"/>
      <c r="X6" s="6"/>
      <c r="Y6" s="160" t="str">
        <f t="shared" si="5"/>
        <v>TCU</v>
      </c>
      <c r="Z6" s="181" t="str">
        <f>VLOOKUP(Y5,ratings,2,0)-VLOOKUP(Y6,ratings,2,0)</f>
        <v>#N/A</v>
      </c>
      <c r="AA6" s="181"/>
      <c r="AB6" s="174" t="str">
        <f t="shared" si="3"/>
        <v>#N/A</v>
      </c>
      <c r="AC6" s="175" t="str">
        <f t="shared" si="4"/>
        <v>#N/A</v>
      </c>
      <c r="AD6" s="182" t="str">
        <f>(AA5/2)+(Z5/2)</f>
        <v>#N/A</v>
      </c>
      <c r="AE6" s="6" t="str">
        <f>Z6</f>
        <v>#N/A</v>
      </c>
      <c r="AF6" s="6"/>
      <c r="AG6" s="6"/>
      <c r="AH6" s="6"/>
      <c r="AI6" s="6"/>
      <c r="AJ6" s="6"/>
    </row>
    <row r="7" ht="14.25" customHeight="1">
      <c r="B7" s="11" t="s">
        <v>19</v>
      </c>
      <c r="C7" s="11">
        <v>5.0</v>
      </c>
      <c r="D7" s="358" t="s">
        <v>74</v>
      </c>
      <c r="E7" s="367">
        <v>1.0</v>
      </c>
      <c r="F7" s="139"/>
      <c r="G7" s="368">
        <v>1.0</v>
      </c>
      <c r="H7" s="139"/>
      <c r="I7" s="359">
        <v>1.0</v>
      </c>
      <c r="J7" s="139"/>
      <c r="K7" s="359">
        <v>0.0</v>
      </c>
      <c r="L7" s="172" t="str">
        <f t="shared" si="1"/>
        <v/>
      </c>
      <c r="M7" s="139" t="str">
        <f>_xlfn.NORM.DIST(0,VLOOKUP($D23,ratings,2,0)-VLOOKUP($D7,ratings,2,0),$A$2,1)*$K7*$K23+_xlfn.NORM.DIST(0,VLOOKUP($D24,ratings,2,0)-VLOOKUP($D7,ratings,2,0),$A$2,1)*$K7*$K24+_xlfn.NORM.DIST(0,VLOOKUP($D25,ratings,2,0)-VLOOKUP($D7,ratings,2,0),$A$2,1)*$K7*$K25+_xlfn.NORM.DIST(0,VLOOKUP($D26,ratings,2,0)-VLOOKUP($D7,ratings,2,0),$A$2,1)*$K7*$K26+_xlfn.NORM.DIST(0,VLOOKUP($D27,ratings,2,0)-VLOOKUP($D7,ratings,2,0),$A$2,1)*$K7*$K27+_xlfn.NORM.DIST(0,VLOOKUP($D28,ratings,2,0)-VLOOKUP($D7,ratings,2,0),$A$2,1)*$K7*$K28+_xlfn.NORM.DIST(0,VLOOKUP($D29,ratings,2,0)-VLOOKUP($D7,ratings,2,0),$A$2,1)*$K7*$K29+_xlfn.NORM.DIST(0,VLOOKUP($D30,ratings,2,0)-VLOOKUP($D7,ratings,2,0),$A$2,1)*$K7*$K30+_xlfn.NORM.DIST(0,VLOOKUP($D31,ratings,2,0)-VLOOKUP($D7,ratings,2,0),$A$2,1)*$K7*$K31+_xlfn.NORM.DIST(0,VLOOKUP($D32,ratings,2,0)-VLOOKUP($D7,ratings,2,0),$A$2,1)*$K7*$K32+_xlfn.NORM.DIST(0,VLOOKUP($D33,ratings,2,0)-VLOOKUP($D7,ratings,2,0),$A$2,1)*$K7*$K33+_xlfn.NORM.DIST(0,VLOOKUP($D34,ratings,2,0)-VLOOKUP($D7,ratings,2,0),$A$2,1)*$K7*$K34+_xlfn.NORM.DIST(0,VLOOKUP($D19,ratings,2,0)-VLOOKUP($D7,ratings,2,0),$A$2,1)*$K7*$K19+_xlfn.NORM.DIST(0,VLOOKUP($D20,ratings,2,0)-VLOOKUP($D7,ratings,2,0),$A$2,1)*$K7*$K20+_xlfn.NORM.DIST(0,VLOOKUP($D21,ratings,2,0)-VLOOKUP($D7,ratings,2,0),$A$2,1)*$K7*$K21+_xlfn.NORM.DIST(0,VLOOKUP($D22,ratings,2,0)-VLOOKUP($D7,ratings,2,0),$A$2,1)*$K7*$K22</f>
        <v>#N/A</v>
      </c>
      <c r="N7" s="139"/>
      <c r="O7" s="139" t="str">
        <f>_xlfn.NORM.DIST(0,VLOOKUP($D39,ratings,2,0)-VLOOKUP($D7,ratings,2,0),$A$2,1)*$M7*$M39+_xlfn.NORM.DIST(0,VLOOKUP($D40,ratings,2,0)-VLOOKUP($D7,ratings,2,0),$A$2,1)*$M7*$M40+_xlfn.NORM.DIST(0,VLOOKUP($D41,ratings,2,0)-VLOOKUP($D7,ratings,2,0),$A$2,1)*$M7*$M41+_xlfn.NORM.DIST(0,VLOOKUP($D42,ratings,2,0)-VLOOKUP($D7,ratings,2,0),$A$2,1)*$M7*$M42+_xlfn.NORM.DIST(0,VLOOKUP($D43,ratings,2,0)-VLOOKUP($D7,ratings,2,0),$A$2,1)*$M7*$M43+_xlfn.NORM.DIST(0,VLOOKUP($D44,ratings,2,0)-VLOOKUP($D7,ratings,2,0),$A$2,1)*$M7*$M44+_xlfn.NORM.DIST(0,VLOOKUP($D45,ratings,2,0)-VLOOKUP($D7,ratings,2,0),$A$2,1)*$M7*$M45+_xlfn.NORM.DIST(0,VLOOKUP($D46,ratings,2,0)-VLOOKUP($D7,ratings,2,0),$A$2,1)*$M7*$M46+_xlfn.NORM.DIST(0,VLOOKUP($D47,ratings,2,0)-VLOOKUP($D7,ratings,2,0),$A$2,1)*$M7*$M47+_xlfn.NORM.DIST(0,VLOOKUP($D48,ratings,2,0)-VLOOKUP($D7,ratings,2,0),$A$2,1)*$M7*$M48+_xlfn.NORM.DIST(0,VLOOKUP($D49,ratings,2,0)-VLOOKUP($D7,ratings,2,0),$A$2,1)*$M7*$M49+_xlfn.NORM.DIST(0,VLOOKUP($D50,ratings,2,0)-VLOOKUP($D7,ratings,2,0),$A$2,1)*$M7*$M50+_xlfn.NORM.DIST(0,VLOOKUP($D51,ratings,2,0)-VLOOKUP($D7,ratings,2,0),$A$2,1)*$M7*$M51+_xlfn.NORM.DIST(0,VLOOKUP($D52,ratings,2,0)-VLOOKUP($D7,ratings,2,0),$A$2,1)*$M7*$M52+_xlfn.NORM.DIST(0,VLOOKUP($D53,ratings,2,0)-VLOOKUP($D7,ratings,2,0),$A$2,1)*$M7*$M53+_xlfn.NORM.DIST(0,VLOOKUP($D54,ratings,2,0)-VLOOKUP($D7,ratings,2,0),$A$2,1)*$M7*$M54+_xlfn.NORM.DIST(0,VLOOKUP($D55,ratings,2,0)-VLOOKUP($D7,ratings,2,0),$A$2,1)*$M7*$M55+_xlfn.NORM.DIST(0,VLOOKUP($D56,ratings,2,0)-VLOOKUP($D7,ratings,2,0),$A$2,1)*$M7*$M56+_xlfn.NORM.DIST(0,VLOOKUP($D57,ratings,2,0)-VLOOKUP($D7,ratings,2,0),$A$2,1)*$M7*$M57+_xlfn.NORM.DIST(0,VLOOKUP($D58,ratings,2,0)-VLOOKUP($D7,ratings,2,0),$A$2,1)*$M7*$M58+_xlfn.NORM.DIST(0,VLOOKUP($D59,ratings,2,0)-VLOOKUP($D7,ratings,2,0),$A$2,1)*$M7*$M59+_xlfn.NORM.DIST(0,VLOOKUP($D60,ratings,2,0)-VLOOKUP($D7,ratings,2,0),$A$2,1)*$M7*$M60+_xlfn.NORM.DIST(0,VLOOKUP($D61,ratings,2,0)-VLOOKUP($D7,ratings,2,0),$A$2,1)*$M7*$M61+_xlfn.NORM.DIST(0,VLOOKUP($D62,ratings,2,0)-VLOOKUP($D7,ratings,2,0),$A$2,1)*$M7*$M62+_xlfn.NORM.DIST(0,VLOOKUP($D63,ratings,2,0)-VLOOKUP($D7,ratings,2,0),$A$2,1)*$M7*$M63+_xlfn.NORM.DIST(0,VLOOKUP($D64,ratings,2,0)-VLOOKUP($D7,ratings,2,0),$A$2,1)*$M7*$M64+_xlfn.NORM.DIST(0,VLOOKUP($D65,ratings,2,0)-VLOOKUP($D7,ratings,2,0),$A$2,1)*$M7*$M65+_xlfn.NORM.DIST(0,VLOOKUP($D66,ratings,2,0)-VLOOKUP($D7,ratings,2,0),$A$2,1)*$M7*$M66+_xlfn.NORM.DIST(0,VLOOKUP($D35,ratings,2,0)-VLOOKUP($D7,ratings,2,0),$A$2,1)*$M7*$M35+_xlfn.NORM.DIST(0,VLOOKUP($D38,ratings,2,0)-VLOOKUP($D7,ratings,2,0),$A$2,1)*$M7*$M38+_xlfn.NORM.DIST(0,VLOOKUP($D37,ratings,2,0)-VLOOKUP($D7,ratings,2,0),$A$2,1)*$M7*$M37+_xlfn.NORM.DIST(0,VLOOKUP($D36,ratings,2,0)-VLOOKUP($D7,ratings,2,0),$A$2,1)*$M7*$M36</f>
        <v>#N/A</v>
      </c>
      <c r="P7" s="172" t="str">
        <f t="shared" si="2"/>
        <v/>
      </c>
      <c r="Q7" s="6"/>
      <c r="R7" s="6"/>
      <c r="S7" s="361"/>
      <c r="T7" s="6"/>
      <c r="U7" s="6"/>
      <c r="V7" s="6"/>
      <c r="W7" s="6"/>
      <c r="X7" s="6"/>
      <c r="Y7" s="6" t="str">
        <f t="shared" si="5"/>
        <v>Houston</v>
      </c>
      <c r="Z7" s="173" t="str">
        <f>VLOOKUP($Y8,ratings,2,0)-VLOOKUP($Y7,ratings,2,0)</f>
        <v>#N/A</v>
      </c>
      <c r="AA7" s="173" t="str">
        <f>VLOOKUP($Y8,ratings20,3,0)+VLOOKUP($Y7,ratings20,3,0)-144</f>
        <v>#N/A</v>
      </c>
      <c r="AB7" s="174" t="str">
        <f t="shared" si="3"/>
        <v>#N/A</v>
      </c>
      <c r="AC7" s="175" t="str">
        <f t="shared" si="4"/>
        <v>#N/A</v>
      </c>
      <c r="AD7" s="176" t="str">
        <f>(AA7/2)+(Z8/2)</f>
        <v>#N/A</v>
      </c>
      <c r="AE7" s="6" t="str">
        <f>AA7</f>
        <v>#N/A</v>
      </c>
      <c r="AF7" s="6"/>
      <c r="AG7" s="45" t="s">
        <v>19</v>
      </c>
      <c r="AH7" s="6" t="str">
        <f>SUM(O3:O18)</f>
        <v>#N/A</v>
      </c>
      <c r="AI7" s="47" t="str">
        <f t="shared" ref="AI7:AI10" si="6">1/AH7</f>
        <v>#N/A</v>
      </c>
      <c r="AJ7" s="48">
        <v>320.0</v>
      </c>
    </row>
    <row r="8" ht="14.25" customHeight="1">
      <c r="B8" s="11" t="s">
        <v>19</v>
      </c>
      <c r="C8" s="22">
        <v>12.0</v>
      </c>
      <c r="D8" s="365" t="s">
        <v>350</v>
      </c>
      <c r="E8" s="369">
        <v>0.0</v>
      </c>
      <c r="F8" s="139"/>
      <c r="G8" s="363" t="str">
        <f>_xlfn.NORM.DIST(0,VLOOKUP(D10,ratings,2,0)-VLOOKUP(D8,ratings,2,0),$A$2,1)*E8*E10+_xlfn.NORM.DIST(0,VLOOKUP(D9,ratings,2,0)-VLOOKUP(D8,ratings,2,0),$A$2,1)*E8*E9</f>
        <v>#N/A</v>
      </c>
      <c r="H8" s="139"/>
      <c r="I8" s="141" t="str">
        <f>_xlfn.NORM.DIST(0,VLOOKUP($D4,ratings,2,0)-VLOOKUP($D8,ratings,2,0),$A$2,1)*$G8*$G4+_xlfn.NORM.DIST(0,VLOOKUP($D3,ratings,2,0)-VLOOKUP($D8,ratings,2,0),$A$2,1)*$G8*$G3+_xlfn.NORM.DIST(0,VLOOKUP($D6,ratings,2,0)-VLOOKUP($D8,ratings,2,0),$A$2,1)*$G8*$G6+_xlfn.NORM.DIST(0,VLOOKUP($D5,ratings,2,0)-VLOOKUP($D8,ratings,2,0),$A$2,1)*$G8*$G5</f>
        <v>#N/A</v>
      </c>
      <c r="J8" s="141"/>
      <c r="K8" s="141" t="str">
        <f>_xlfn.NORM.DIST(0,VLOOKUP($D16,ratings,2,0)-VLOOKUP($D8,ratings,2,0),$A$2,1)*$I8*$I16+_xlfn.NORM.DIST(0,VLOOKUP($D17,ratings,2,0)-VLOOKUP($D8,ratings,2,0),$A$2,1)*$I8*$I17+_xlfn.NORM.DIST(0,VLOOKUP($D18,ratings,2,0)-VLOOKUP($D8,ratings,2,0),$A$2,1)*$I8*$I18+_xlfn.NORM.DIST(0,VLOOKUP($D11,ratings,2,0)-VLOOKUP($D8,ratings,2,0),$A$2,1)*$I8*$I11+_xlfn.NORM.DIST(0,VLOOKUP($D12,ratings,2,0)-VLOOKUP($D8,ratings,2,0),$A$2,1)*$I8*$I12+_xlfn.NORM.DIST(0,VLOOKUP($D13,ratings,2,0)-VLOOKUP($D8,ratings,2,0),$A$2,1)*$I8*$I13+_xlfn.NORM.DIST(0,VLOOKUP($D14,ratings,2,0)-VLOOKUP($D8,ratings,2,0),$A$2,1)*$I8*$I14+_xlfn.NORM.DIST(0,VLOOKUP($D15,ratings,2,0)-VLOOKUP($D8,ratings,2,0),$A$2,1)*$I8*$I15</f>
        <v>#N/A</v>
      </c>
      <c r="L8" s="172" t="str">
        <f t="shared" si="1"/>
        <v/>
      </c>
      <c r="M8" s="141" t="str">
        <f>_xlfn.NORM.DIST(0,VLOOKUP($D24,ratings,2,0)-VLOOKUP($D8,ratings,2,0),$A$2,1)*$K8*$K24+_xlfn.NORM.DIST(0,VLOOKUP($D25,ratings,2,0)-VLOOKUP($D8,ratings,2,0),$A$2,1)*$K8*$K25+_xlfn.NORM.DIST(0,VLOOKUP($D26,ratings,2,0)-VLOOKUP($D8,ratings,2,0),$A$2,1)*$K8*$K26+_xlfn.NORM.DIST(0,VLOOKUP($D27,ratings,2,0)-VLOOKUP($D8,ratings,2,0),$A$2,1)*$K8*$K27+_xlfn.NORM.DIST(0,VLOOKUP($D28,ratings,2,0)-VLOOKUP($D8,ratings,2,0),$A$2,1)*$K8*$K28+_xlfn.NORM.DIST(0,VLOOKUP($D29,ratings,2,0)-VLOOKUP($D8,ratings,2,0),$A$2,1)*$K8*$K29+_xlfn.NORM.DIST(0,VLOOKUP($D30,ratings,2,0)-VLOOKUP($D8,ratings,2,0),$A$2,1)*$K8*$K30+_xlfn.NORM.DIST(0,VLOOKUP($D31,ratings,2,0)-VLOOKUP($D8,ratings,2,0),$A$2,1)*$K8*$K31+_xlfn.NORM.DIST(0,VLOOKUP($D32,ratings,2,0)-VLOOKUP($D8,ratings,2,0),$A$2,1)*$K8*$K32+_xlfn.NORM.DIST(0,VLOOKUP($D33,ratings,2,0)-VLOOKUP($D8,ratings,2,0),$A$2,1)*$K8*$K33+_xlfn.NORM.DIST(0,VLOOKUP($D34,ratings,2,0)-VLOOKUP($D8,ratings,2,0),$A$2,1)*$K8*$K34+_xlfn.NORM.DIST(0,VLOOKUP($D19,ratings,2,0)-VLOOKUP($D8,ratings,2,0),$A$2,1)*$K8*$K19+_xlfn.NORM.DIST(0,VLOOKUP($D20,ratings,2,0)-VLOOKUP($D8,ratings,2,0),$A$2,1)*$K8*$K20+_xlfn.NORM.DIST(0,VLOOKUP($D21,ratings,2,0)-VLOOKUP($D8,ratings,2,0),$A$2,1)*$K8*$K21+_xlfn.NORM.DIST(0,VLOOKUP($D22,ratings,2,0)-VLOOKUP($D8,ratings,2,0),$A$2,1)*$K8*$K22+_xlfn.NORM.DIST(0,VLOOKUP($D23,ratings,2,0)-VLOOKUP($D8,ratings,2,0),$A$2,1)*$K8*$K23</f>
        <v>#N/A</v>
      </c>
      <c r="N8" s="139"/>
      <c r="O8" s="141" t="str">
        <f>_xlfn.NORM.DIST(0,VLOOKUP($D40,ratings,2,0)-VLOOKUP($D8,ratings,2,0),$A$2,1)*$M8*$M40+_xlfn.NORM.DIST(0,VLOOKUP($D41,ratings,2,0)-VLOOKUP($D8,ratings,2,0),$A$2,1)*$M8*$M41+_xlfn.NORM.DIST(0,VLOOKUP($D42,ratings,2,0)-VLOOKUP($D8,ratings,2,0),$A$2,1)*$M8*$M42+_xlfn.NORM.DIST(0,VLOOKUP($D43,ratings,2,0)-VLOOKUP($D8,ratings,2,0),$A$2,1)*$M8*$M43+_xlfn.NORM.DIST(0,VLOOKUP($D44,ratings,2,0)-VLOOKUP($D8,ratings,2,0),$A$2,1)*$M8*$M44+_xlfn.NORM.DIST(0,VLOOKUP($D45,ratings,2,0)-VLOOKUP($D8,ratings,2,0),$A$2,1)*$M8*$M45+_xlfn.NORM.DIST(0,VLOOKUP($D46,ratings,2,0)-VLOOKUP($D8,ratings,2,0),$A$2,1)*$M8*$M46+_xlfn.NORM.DIST(0,VLOOKUP($D47,ratings,2,0)-VLOOKUP($D8,ratings,2,0),$A$2,1)*$M8*$M47+_xlfn.NORM.DIST(0,VLOOKUP($D48,ratings,2,0)-VLOOKUP($D8,ratings,2,0),$A$2,1)*$M8*$M48+_xlfn.NORM.DIST(0,VLOOKUP($D49,ratings,2,0)-VLOOKUP($D8,ratings,2,0),$A$2,1)*$M8*$M49+_xlfn.NORM.DIST(0,VLOOKUP($D50,ratings,2,0)-VLOOKUP($D8,ratings,2,0),$A$2,1)*$M8*$M50+_xlfn.NORM.DIST(0,VLOOKUP($D51,ratings,2,0)-VLOOKUP($D8,ratings,2,0),$A$2,1)*$M8*$M51+_xlfn.NORM.DIST(0,VLOOKUP($D52,ratings,2,0)-VLOOKUP($D8,ratings,2,0),$A$2,1)*$M8*$M52+_xlfn.NORM.DIST(0,VLOOKUP($D53,ratings,2,0)-VLOOKUP($D8,ratings,2,0),$A$2,1)*$M8*$M53+_xlfn.NORM.DIST(0,VLOOKUP($D54,ratings,2,0)-VLOOKUP($D8,ratings,2,0),$A$2,1)*$M8*$M54+_xlfn.NORM.DIST(0,VLOOKUP($D55,ratings,2,0)-VLOOKUP($D8,ratings,2,0),$A$2,1)*$M8*$M55+_xlfn.NORM.DIST(0,VLOOKUP($D56,ratings,2,0)-VLOOKUP($D8,ratings,2,0),$A$2,1)*$M8*$M56+_xlfn.NORM.DIST(0,VLOOKUP($D57,ratings,2,0)-VLOOKUP($D8,ratings,2,0),$A$2,1)*$M8*$M57+_xlfn.NORM.DIST(0,VLOOKUP($D58,ratings,2,0)-VLOOKUP($D8,ratings,2,0),$A$2,1)*$M8*$M58+_xlfn.NORM.DIST(0,VLOOKUP($D59,ratings,2,0)-VLOOKUP($D8,ratings,2,0),$A$2,1)*$M8*$M59+_xlfn.NORM.DIST(0,VLOOKUP($D60,ratings,2,0)-VLOOKUP($D8,ratings,2,0),$A$2,1)*$M8*$M60+_xlfn.NORM.DIST(0,VLOOKUP($D61,ratings,2,0)-VLOOKUP($D8,ratings,2,0),$A$2,1)*$M8*$M61+_xlfn.NORM.DIST(0,VLOOKUP($D62,ratings,2,0)-VLOOKUP($D8,ratings,2,0),$A$2,1)*$M8*$M62+_xlfn.NORM.DIST(0,VLOOKUP($D63,ratings,2,0)-VLOOKUP($D8,ratings,2,0),$A$2,1)*$M8*$M63+_xlfn.NORM.DIST(0,VLOOKUP($D64,ratings,2,0)-VLOOKUP($D8,ratings,2,0),$A$2,1)*$M8*$M64+_xlfn.NORM.DIST(0,VLOOKUP($D65,ratings,2,0)-VLOOKUP($D8,ratings,2,0),$A$2,1)*$M8*$M65+_xlfn.NORM.DIST(0,VLOOKUP($D66,ratings,2,0)-VLOOKUP($D8,ratings,2,0),$A$2,1)*$M8*$M66+_xlfn.NORM.DIST(0,VLOOKUP($D35,ratings,2,0)-VLOOKUP($D8,ratings,2,0),$A$2,1)*$M8*$M35+_xlfn.NORM.DIST(0,VLOOKUP($D36,ratings,2,0)-VLOOKUP($D8,ratings,2,0),$A$2,1)*$M8*$M36+_xlfn.NORM.DIST(0,VLOOKUP($D39,ratings,2,0)-VLOOKUP($D8,ratings,2,0),$A$2,1)*$M8*$M39+_xlfn.NORM.DIST(0,VLOOKUP($D38,ratings,2,0)-VLOOKUP($D8,ratings,2,0),$A$2,1)*$M8*$M38+_xlfn.NORM.DIST(0,VLOOKUP($D37,ratings,2,0)-VLOOKUP($D8,ratings,2,0),$A$2,1)*$M8*$M37</f>
        <v>#N/A</v>
      </c>
      <c r="P8" s="172" t="str">
        <f t="shared" si="2"/>
        <v/>
      </c>
      <c r="Q8" s="6"/>
      <c r="R8" s="6"/>
      <c r="S8" s="356"/>
      <c r="T8" s="6"/>
      <c r="U8" s="6"/>
      <c r="V8" s="6"/>
      <c r="W8" s="6"/>
      <c r="X8" s="6"/>
      <c r="Y8" s="160" t="str">
        <f t="shared" si="5"/>
        <v>UAB</v>
      </c>
      <c r="Z8" s="181" t="str">
        <f>VLOOKUP(Y7,ratings,2,0)-VLOOKUP(Y8,ratings,2,0)</f>
        <v>#N/A</v>
      </c>
      <c r="AA8" s="181"/>
      <c r="AB8" s="174" t="str">
        <f t="shared" si="3"/>
        <v>#N/A</v>
      </c>
      <c r="AC8" s="175" t="str">
        <f t="shared" si="4"/>
        <v>#N/A</v>
      </c>
      <c r="AD8" s="182" t="str">
        <f>(AA7/2)+(Z7/2)</f>
        <v>#N/A</v>
      </c>
      <c r="AE8" s="6" t="str">
        <f>Z8</f>
        <v>#N/A</v>
      </c>
      <c r="AF8" s="6"/>
      <c r="AG8" s="45" t="s">
        <v>26</v>
      </c>
      <c r="AH8" s="6" t="str">
        <f>SUM(O19:O34)</f>
        <v>#N/A</v>
      </c>
      <c r="AI8" s="47" t="str">
        <f t="shared" si="6"/>
        <v>#N/A</v>
      </c>
      <c r="AJ8" s="48">
        <v>440.0</v>
      </c>
    </row>
    <row r="9" ht="14.25" customHeight="1">
      <c r="B9" s="11" t="s">
        <v>19</v>
      </c>
      <c r="C9" s="11">
        <v>4.0</v>
      </c>
      <c r="D9" s="358" t="s">
        <v>82</v>
      </c>
      <c r="E9" s="367">
        <v>1.0</v>
      </c>
      <c r="F9" s="139"/>
      <c r="G9" s="370">
        <v>0.0</v>
      </c>
      <c r="H9" s="139"/>
      <c r="I9" s="139" t="str">
        <f>_xlfn.NORM.DIST(0,VLOOKUP($D5,ratings,2,0)-VLOOKUP($D9,ratings,2,0),$A$2,1)*$G9*$G5+_xlfn.NORM.DIST(0,VLOOKUP($D4,ratings,2,0)-VLOOKUP($D9,ratings,2,0),$A$2,1)*$G9*$G4+_xlfn.NORM.DIST(0,VLOOKUP($D3,ratings,2,0)-VLOOKUP($D9,ratings,2,0),$A$2,1)*$G9*$G3+_xlfn.NORM.DIST(0,VLOOKUP($D6,ratings,2,0)-VLOOKUP($D9,ratings,2,0),$A$2,1)*$G9*$G6</f>
        <v>#N/A</v>
      </c>
      <c r="J9" s="139"/>
      <c r="K9" s="139" t="str">
        <f>_xlfn.NORM.DIST(0,VLOOKUP($D17,ratings,2,0)-VLOOKUP($D9,ratings,2,0),$A$2,1)*$I9*$I17+_xlfn.NORM.DIST(0,VLOOKUP($D18,ratings,2,0)-VLOOKUP($D9,ratings,2,0),$A$2,1)*$I9*$I18+_xlfn.NORM.DIST(0,VLOOKUP($D11,ratings,2,0)-VLOOKUP($D9,ratings,2,0),$A$2,1)*$I9*$I11+_xlfn.NORM.DIST(0,VLOOKUP($D12,ratings,2,0)-VLOOKUP($D9,ratings,2,0),$A$2,1)*$I9*$I12+_xlfn.NORM.DIST(0,VLOOKUP($D13,ratings,2,0)-VLOOKUP($D9,ratings,2,0),$A$2,1)*$I9*$I13+_xlfn.NORM.DIST(0,VLOOKUP($D14,ratings,2,0)-VLOOKUP($D9,ratings,2,0),$A$2,1)*$I9*$I14+_xlfn.NORM.DIST(0,VLOOKUP($D15,ratings,2,0)-VLOOKUP($D9,ratings,2,0),$A$2,1)*$I9*$I15+_xlfn.NORM.DIST(0,VLOOKUP($D16,ratings,2,0)-VLOOKUP($D9,ratings,2,0),$A$2,1)*$I9*$I16</f>
        <v>#N/A</v>
      </c>
      <c r="L9" s="172" t="str">
        <f t="shared" si="1"/>
        <v/>
      </c>
      <c r="M9" s="139" t="str">
        <f>_xlfn.NORM.DIST(0,VLOOKUP($D25,ratings,2,0)-VLOOKUP($D9,ratings,2,0),$A$2,1)*$K9*$K25+_xlfn.NORM.DIST(0,VLOOKUP($D26,ratings,2,0)-VLOOKUP($D9,ratings,2,0),$A$2,1)*$K9*$K26+_xlfn.NORM.DIST(0,VLOOKUP($D27,ratings,2,0)-VLOOKUP($D9,ratings,2,0),$A$2,1)*$K9*$K27+_xlfn.NORM.DIST(0,VLOOKUP($D28,ratings,2,0)-VLOOKUP($D9,ratings,2,0),$A$2,1)*$K9*$K28+_xlfn.NORM.DIST(0,VLOOKUP($D29,ratings,2,0)-VLOOKUP($D9,ratings,2,0),$A$2,1)*$K9*$K29+_xlfn.NORM.DIST(0,VLOOKUP($D30,ratings,2,0)-VLOOKUP($D9,ratings,2,0),$A$2,1)*$K9*$K30+_xlfn.NORM.DIST(0,VLOOKUP($D31,ratings,2,0)-VLOOKUP($D9,ratings,2,0),$A$2,1)*$K9*$K31+_xlfn.NORM.DIST(0,VLOOKUP($D32,ratings,2,0)-VLOOKUP($D9,ratings,2,0),$A$2,1)*$K9*$K32+_xlfn.NORM.DIST(0,VLOOKUP($D33,ratings,2,0)-VLOOKUP($D9,ratings,2,0),$A$2,1)*$K9*$K33+_xlfn.NORM.DIST(0,VLOOKUP($D34,ratings,2,0)-VLOOKUP($D9,ratings,2,0),$A$2,1)*$K9*$K34+_xlfn.NORM.DIST(0,VLOOKUP($D19,ratings,2,0)-VLOOKUP($D9,ratings,2,0),$A$2,1)*$K9*$K19+_xlfn.NORM.DIST(0,VLOOKUP($D20,ratings,2,0)-VLOOKUP($D9,ratings,2,0),$A$2,1)*$K9*$K20+_xlfn.NORM.DIST(0,VLOOKUP($D21,ratings,2,0)-VLOOKUP($D9,ratings,2,0),$A$2,1)*$K9*$K21+_xlfn.NORM.DIST(0,VLOOKUP($D22,ratings,2,0)-VLOOKUP($D9,ratings,2,0),$A$2,1)*$K9*$K22+_xlfn.NORM.DIST(0,VLOOKUP($D23,ratings,2,0)-VLOOKUP($D9,ratings,2,0),$A$2,1)*$K9*$K23+_xlfn.NORM.DIST(0,VLOOKUP($D24,ratings,2,0)-VLOOKUP($D9,ratings,2,0),$A$2,1)*$K9*$K24</f>
        <v>#N/A</v>
      </c>
      <c r="N9" s="139"/>
      <c r="O9" s="139" t="str">
        <f>_xlfn.NORM.DIST(0,VLOOKUP($D41,ratings,2,0)-VLOOKUP($D9,ratings,2,0),$A$2,1)*$M9*$M41+_xlfn.NORM.DIST(0,VLOOKUP($D42,ratings,2,0)-VLOOKUP($D9,ratings,2,0),$A$2,1)*$M9*$M42+_xlfn.NORM.DIST(0,VLOOKUP($D43,ratings,2,0)-VLOOKUP($D9,ratings,2,0),$A$2,1)*$M9*$M43+_xlfn.NORM.DIST(0,VLOOKUP($D44,ratings,2,0)-VLOOKUP($D9,ratings,2,0),$A$2,1)*$M9*$M44+_xlfn.NORM.DIST(0,VLOOKUP($D45,ratings,2,0)-VLOOKUP($D9,ratings,2,0),$A$2,1)*$M9*$M45+_xlfn.NORM.DIST(0,VLOOKUP($D46,ratings,2,0)-VLOOKUP($D9,ratings,2,0),$A$2,1)*$M9*$M46+_xlfn.NORM.DIST(0,VLOOKUP($D47,ratings,2,0)-VLOOKUP($D9,ratings,2,0),$A$2,1)*$M9*$M47+_xlfn.NORM.DIST(0,VLOOKUP($D48,ratings,2,0)-VLOOKUP($D9,ratings,2,0),$A$2,1)*$M9*$M48+_xlfn.NORM.DIST(0,VLOOKUP($D49,ratings,2,0)-VLOOKUP($D9,ratings,2,0),$A$2,1)*$M9*$M49+_xlfn.NORM.DIST(0,VLOOKUP($D50,ratings,2,0)-VLOOKUP($D9,ratings,2,0),$A$2,1)*$M9*$M50+_xlfn.NORM.DIST(0,VLOOKUP($D51,ratings,2,0)-VLOOKUP($D9,ratings,2,0),$A$2,1)*$M9*$M51+_xlfn.NORM.DIST(0,VLOOKUP($D52,ratings,2,0)-VLOOKUP($D9,ratings,2,0),$A$2,1)*$M9*$M52+_xlfn.NORM.DIST(0,VLOOKUP($D53,ratings,2,0)-VLOOKUP($D9,ratings,2,0),$A$2,1)*$M9*$M53+_xlfn.NORM.DIST(0,VLOOKUP($D54,ratings,2,0)-VLOOKUP($D9,ratings,2,0),$A$2,1)*$M9*$M54+_xlfn.NORM.DIST(0,VLOOKUP($D55,ratings,2,0)-VLOOKUP($D9,ratings,2,0),$A$2,1)*$M9*$M55+_xlfn.NORM.DIST(0,VLOOKUP($D56,ratings,2,0)-VLOOKUP($D9,ratings,2,0),$A$2,1)*$M9*$M56+_xlfn.NORM.DIST(0,VLOOKUP($D57,ratings,2,0)-VLOOKUP($D9,ratings,2,0),$A$2,1)*$M9*$M57+_xlfn.NORM.DIST(0,VLOOKUP($D58,ratings,2,0)-VLOOKUP($D9,ratings,2,0),$A$2,1)*$M9*$M58+_xlfn.NORM.DIST(0,VLOOKUP($D59,ratings,2,0)-VLOOKUP($D9,ratings,2,0),$A$2,1)*$M9*$M59+_xlfn.NORM.DIST(0,VLOOKUP($D60,ratings,2,0)-VLOOKUP($D9,ratings,2,0),$A$2,1)*$M9*$M60+_xlfn.NORM.DIST(0,VLOOKUP($D61,ratings,2,0)-VLOOKUP($D9,ratings,2,0),$A$2,1)*$M9*$M61+_xlfn.NORM.DIST(0,VLOOKUP($D62,ratings,2,0)-VLOOKUP($D9,ratings,2,0),$A$2,1)*$M9*$M62+_xlfn.NORM.DIST(0,VLOOKUP($D63,ratings,2,0)-VLOOKUP($D9,ratings,2,0),$A$2,1)*$M9*$M63+_xlfn.NORM.DIST(0,VLOOKUP($D64,ratings,2,0)-VLOOKUP($D9,ratings,2,0),$A$2,1)*$M9*$M64+_xlfn.NORM.DIST(0,VLOOKUP($D65,ratings,2,0)-VLOOKUP($D9,ratings,2,0),$A$2,1)*$M9*$M65+_xlfn.NORM.DIST(0,VLOOKUP($D66,ratings,2,0)-VLOOKUP($D9,ratings,2,0),$A$2,1)*$M9*$M66+_xlfn.NORM.DIST(0,VLOOKUP($D35,ratings,2,0)-VLOOKUP($D9,ratings,2,0),$A$2,1)*$M9*$M35+_xlfn.NORM.DIST(0,VLOOKUP($D36,ratings,2,0)-VLOOKUP($D9,ratings,2,0),$A$2,1)*$M9*$M36+_xlfn.NORM.DIST(0,VLOOKUP($D37,ratings,2,0)-VLOOKUP($D9,ratings,2,0),$A$2,1)*$M9*$M37+_xlfn.NORM.DIST(0,VLOOKUP($D40,ratings,2,0)-VLOOKUP($D9,ratings,2,0),$A$2,1)*$M9*$M40+_xlfn.NORM.DIST(0,VLOOKUP($D39,ratings,2,0)-VLOOKUP($D9,ratings,2,0),$A$2,1)*$M9*$M39+_xlfn.NORM.DIST(0,VLOOKUP($D38,ratings,2,0)-VLOOKUP($D9,ratings,2,0),$A$2,1)*$M9*$M38</f>
        <v>#N/A</v>
      </c>
      <c r="P9" s="172" t="str">
        <f t="shared" si="2"/>
        <v/>
      </c>
      <c r="Q9" s="6"/>
      <c r="R9" s="6"/>
      <c r="S9" s="361"/>
      <c r="T9" s="6"/>
      <c r="U9" s="6"/>
      <c r="V9" s="6"/>
      <c r="W9" s="6"/>
      <c r="X9" s="6"/>
      <c r="Y9" s="6" t="str">
        <f t="shared" si="5"/>
        <v>Illinois</v>
      </c>
      <c r="Z9" s="173" t="str">
        <f>VLOOKUP($Y10,ratings,2,0)-VLOOKUP($Y9,ratings,2,0)</f>
        <v>#N/A</v>
      </c>
      <c r="AA9" s="173" t="str">
        <f>VLOOKUP($Y10,ratings20,3,0)+VLOOKUP($Y9,ratings20,3,0)-144</f>
        <v>#N/A</v>
      </c>
      <c r="AB9" s="174" t="str">
        <f t="shared" si="3"/>
        <v>#N/A</v>
      </c>
      <c r="AC9" s="175" t="str">
        <f t="shared" si="4"/>
        <v>#N/A</v>
      </c>
      <c r="AD9" s="176" t="str">
        <f>(AA9/2)+(Z10/2)</f>
        <v>#N/A</v>
      </c>
      <c r="AE9" s="6" t="str">
        <f>AA9</f>
        <v>#N/A</v>
      </c>
      <c r="AF9" s="6"/>
      <c r="AG9" s="45" t="s">
        <v>28</v>
      </c>
      <c r="AH9" s="6" t="str">
        <f>SUM(O35:O50)</f>
        <v>#N/A</v>
      </c>
      <c r="AI9" s="47" t="str">
        <f t="shared" si="6"/>
        <v>#N/A</v>
      </c>
      <c r="AJ9" s="48">
        <v>400.0</v>
      </c>
    </row>
    <row r="10" ht="14.25" customHeight="1">
      <c r="B10" s="11" t="s">
        <v>19</v>
      </c>
      <c r="C10" s="53">
        <v>13.0</v>
      </c>
      <c r="D10" s="371" t="s">
        <v>351</v>
      </c>
      <c r="E10" s="369">
        <v>0.0</v>
      </c>
      <c r="F10" s="139"/>
      <c r="G10" s="372" t="str">
        <f>_xlfn.NORM.DIST(0,VLOOKUP(D8,ratings,2,0)-VLOOKUP(D10,ratings,2,0),$A$2,1)*E10*E8+_xlfn.NORM.DIST(0,VLOOKUP(D7,ratings,2,0)-VLOOKUP(D10,ratings,2,0),$A$2,1)*E10*E7</f>
        <v>#N/A</v>
      </c>
      <c r="H10" s="139"/>
      <c r="I10" s="373" t="str">
        <f>_xlfn.NORM.DIST(0,VLOOKUP($D6,ratings,2,0)-VLOOKUP($D10,ratings,2,0),$A$2,1)*$G10*$G6+_xlfn.NORM.DIST(0,VLOOKUP($D5,ratings,2,0)-VLOOKUP($D10,ratings,2,0),$A$2,1)*$G10*$G5+_xlfn.NORM.DIST(0,VLOOKUP($D4,ratings,2,0)-VLOOKUP($D10,ratings,2,0),$A$2,1)*$G10*$G4+_xlfn.NORM.DIST(0,VLOOKUP($D3,ratings,2,0)-VLOOKUP($D10,ratings,2,0),$A$2,1)*$G10*$G3</f>
        <v>#N/A</v>
      </c>
      <c r="J10" s="373"/>
      <c r="K10" s="373" t="str">
        <f>_xlfn.NORM.DIST(0,VLOOKUP($D18,ratings,2,0)-VLOOKUP($D10,ratings,2,0),$A$2,1)*$I10*$I18+_xlfn.NORM.DIST(0,VLOOKUP($D11,ratings,2,0)-VLOOKUP($D10,ratings,2,0),$A$2,1)*$I10*$I11+_xlfn.NORM.DIST(0,VLOOKUP($D12,ratings,2,0)-VLOOKUP($D10,ratings,2,0),$A$2,1)*$I10*$I12+_xlfn.NORM.DIST(0,VLOOKUP($D13,ratings,2,0)-VLOOKUP($D10,ratings,2,0),$A$2,1)*$I10*$I13+_xlfn.NORM.DIST(0,VLOOKUP($D14,ratings,2,0)-VLOOKUP($D10,ratings,2,0),$A$2,1)*$I10*$I14+_xlfn.NORM.DIST(0,VLOOKUP($D15,ratings,2,0)-VLOOKUP($D10,ratings,2,0),$A$2,1)*$I10*$I15+_xlfn.NORM.DIST(0,VLOOKUP($D16,ratings,2,0)-VLOOKUP($D10,ratings,2,0),$A$2,1)*$I10*$I16+_xlfn.NORM.DIST(0,VLOOKUP($D17,ratings,2,0)-VLOOKUP($D10,ratings,2,0),$A$2,1)*$I10*$I17</f>
        <v>#N/A</v>
      </c>
      <c r="L10" s="172" t="str">
        <f t="shared" si="1"/>
        <v/>
      </c>
      <c r="M10" s="373" t="str">
        <f>_xlfn.NORM.DIST(0,VLOOKUP($D26,ratings,2,0)-VLOOKUP($D10,ratings,2,0),$A$2,1)*$K10*$K26+_xlfn.NORM.DIST(0,VLOOKUP($D27,ratings,2,0)-VLOOKUP($D10,ratings,2,0),$A$2,1)*$K10*$K27+_xlfn.NORM.DIST(0,VLOOKUP($D28,ratings,2,0)-VLOOKUP($D10,ratings,2,0),$A$2,1)*$K10*$K28+_xlfn.NORM.DIST(0,VLOOKUP($D29,ratings,2,0)-VLOOKUP($D10,ratings,2,0),$A$2,1)*$K10*$K29+_xlfn.NORM.DIST(0,VLOOKUP($D30,ratings,2,0)-VLOOKUP($D10,ratings,2,0),$A$2,1)*$K10*$K30+_xlfn.NORM.DIST(0,VLOOKUP($D31,ratings,2,0)-VLOOKUP($D10,ratings,2,0),$A$2,1)*$K10*$K31+_xlfn.NORM.DIST(0,VLOOKUP($D32,ratings,2,0)-VLOOKUP($D10,ratings,2,0),$A$2,1)*$K10*$K32+_xlfn.NORM.DIST(0,VLOOKUP($D33,ratings,2,0)-VLOOKUP($D10,ratings,2,0),$A$2,1)*$K10*$K33+_xlfn.NORM.DIST(0,VLOOKUP($D34,ratings,2,0)-VLOOKUP($D10,ratings,2,0),$A$2,1)*$K10*$K34+_xlfn.NORM.DIST(0,VLOOKUP($D19,ratings,2,0)-VLOOKUP($D10,ratings,2,0),$A$2,1)*$K10*$K19+_xlfn.NORM.DIST(0,VLOOKUP($D20,ratings,2,0)-VLOOKUP($D10,ratings,2,0),$A$2,1)*$K10*$K20+_xlfn.NORM.DIST(0,VLOOKUP($D21,ratings,2,0)-VLOOKUP($D10,ratings,2,0),$A$2,1)*$K10*$K21+_xlfn.NORM.DIST(0,VLOOKUP($D22,ratings,2,0)-VLOOKUP($D10,ratings,2,0),$A$2,1)*$K10*$K22+_xlfn.NORM.DIST(0,VLOOKUP($D23,ratings,2,0)-VLOOKUP($D10,ratings,2,0),$A$2,1)*$K10*$K23+_xlfn.NORM.DIST(0,VLOOKUP($D24,ratings,2,0)-VLOOKUP($D10,ratings,2,0),$A$2,1)*$K10*$K24+_xlfn.NORM.DIST(0,VLOOKUP($D25,ratings,2,0)-VLOOKUP($D10,ratings,2,0),$A$2,1)*$K10*$K25</f>
        <v>#N/A</v>
      </c>
      <c r="N10" s="139"/>
      <c r="O10" s="373" t="str">
        <f>_xlfn.NORM.DIST(0,VLOOKUP($D42,ratings,2,0)-VLOOKUP($D10,ratings,2,0),$A$2,1)*$M10*$M42+_xlfn.NORM.DIST(0,VLOOKUP($D43,ratings,2,0)-VLOOKUP($D10,ratings,2,0),$A$2,1)*$M10*$M43+_xlfn.NORM.DIST(0,VLOOKUP($D44,ratings,2,0)-VLOOKUP($D10,ratings,2,0),$A$2,1)*$M10*$M44+_xlfn.NORM.DIST(0,VLOOKUP($D45,ratings,2,0)-VLOOKUP($D10,ratings,2,0),$A$2,1)*$M10*$M45+_xlfn.NORM.DIST(0,VLOOKUP($D46,ratings,2,0)-VLOOKUP($D10,ratings,2,0),$A$2,1)*$M10*$M46+_xlfn.NORM.DIST(0,VLOOKUP($D47,ratings,2,0)-VLOOKUP($D10,ratings,2,0),$A$2,1)*$M10*$M47+_xlfn.NORM.DIST(0,VLOOKUP($D48,ratings,2,0)-VLOOKUP($D10,ratings,2,0),$A$2,1)*$M10*$M48+_xlfn.NORM.DIST(0,VLOOKUP($D49,ratings,2,0)-VLOOKUP($D10,ratings,2,0),$A$2,1)*$M10*$M49+_xlfn.NORM.DIST(0,VLOOKUP($D50,ratings,2,0)-VLOOKUP($D10,ratings,2,0),$A$2,1)*$M10*$M50+_xlfn.NORM.DIST(0,VLOOKUP($D51,ratings,2,0)-VLOOKUP($D10,ratings,2,0),$A$2,1)*$M10*$M51+_xlfn.NORM.DIST(0,VLOOKUP($D52,ratings,2,0)-VLOOKUP($D10,ratings,2,0),$A$2,1)*$M10*$M52+_xlfn.NORM.DIST(0,VLOOKUP($D53,ratings,2,0)-VLOOKUP($D10,ratings,2,0),$A$2,1)*$M10*$M53+_xlfn.NORM.DIST(0,VLOOKUP($D54,ratings,2,0)-VLOOKUP($D10,ratings,2,0),$A$2,1)*$M10*$M54+_xlfn.NORM.DIST(0,VLOOKUP($D55,ratings,2,0)-VLOOKUP($D10,ratings,2,0),$A$2,1)*$M10*$M55+_xlfn.NORM.DIST(0,VLOOKUP($D56,ratings,2,0)-VLOOKUP($D10,ratings,2,0),$A$2,1)*$M10*$M56+_xlfn.NORM.DIST(0,VLOOKUP($D57,ratings,2,0)-VLOOKUP($D10,ratings,2,0),$A$2,1)*$M10*$M57+_xlfn.NORM.DIST(0,VLOOKUP($D58,ratings,2,0)-VLOOKUP($D10,ratings,2,0),$A$2,1)*$M10*$M58+_xlfn.NORM.DIST(0,VLOOKUP($D59,ratings,2,0)-VLOOKUP($D10,ratings,2,0),$A$2,1)*$M10*$M59+_xlfn.NORM.DIST(0,VLOOKUP($D60,ratings,2,0)-VLOOKUP($D10,ratings,2,0),$A$2,1)*$M10*$M60+_xlfn.NORM.DIST(0,VLOOKUP($D61,ratings,2,0)-VLOOKUP($D10,ratings,2,0),$A$2,1)*$M10*$M61+_xlfn.NORM.DIST(0,VLOOKUP($D62,ratings,2,0)-VLOOKUP($D10,ratings,2,0),$A$2,1)*$M10*$M62+_xlfn.NORM.DIST(0,VLOOKUP($D63,ratings,2,0)-VLOOKUP($D10,ratings,2,0),$A$2,1)*$M10*$M63+_xlfn.NORM.DIST(0,VLOOKUP($D64,ratings,2,0)-VLOOKUP($D10,ratings,2,0),$A$2,1)*$M10*$M64+_xlfn.NORM.DIST(0,VLOOKUP($D65,ratings,2,0)-VLOOKUP($D10,ratings,2,0),$A$2,1)*$M10*$M65+_xlfn.NORM.DIST(0,VLOOKUP($D66,ratings,2,0)-VLOOKUP($D10,ratings,2,0),$A$2,1)*$M10*$M66+_xlfn.NORM.DIST(0,VLOOKUP($D35,ratings,2,0)-VLOOKUP($D10,ratings,2,0),$A$2,1)*$M10*$M35+_xlfn.NORM.DIST(0,VLOOKUP($D36,ratings,2,0)-VLOOKUP($D10,ratings,2,0),$A$2,1)*$M10*$M36+_xlfn.NORM.DIST(0,VLOOKUP($D37,ratings,2,0)-VLOOKUP($D10,ratings,2,0),$A$2,1)*$M10*$M37+_xlfn.NORM.DIST(0,VLOOKUP($D38,ratings,2,0)-VLOOKUP($D10,ratings,2,0),$A$2,1)*$M10*$M38+_xlfn.NORM.DIST(0,VLOOKUP($D41,ratings,2,0)-VLOOKUP($D10,ratings,2,0),$A$2,1)*$M10*$M41+_xlfn.NORM.DIST(0,VLOOKUP($D40,ratings,2,0)-VLOOKUP($D10,ratings,2,0),$A$2,1)*$M10*$M40+_xlfn.NORM.DIST(0,VLOOKUP($D39,ratings,2,0)-VLOOKUP($D10,ratings,2,0),$A$2,1)*$M10*$M39</f>
        <v>#N/A</v>
      </c>
      <c r="P10" s="172" t="str">
        <f t="shared" si="2"/>
        <v/>
      </c>
      <c r="Q10" s="6"/>
      <c r="R10" s="6"/>
      <c r="S10" s="374" t="s">
        <v>802</v>
      </c>
      <c r="T10" s="6"/>
      <c r="U10" s="6"/>
      <c r="V10" s="375" t="s">
        <v>803</v>
      </c>
      <c r="W10" s="6"/>
      <c r="X10" s="6"/>
      <c r="Y10" s="160" t="str">
        <f t="shared" si="5"/>
        <v>Chattanooga</v>
      </c>
      <c r="Z10" s="181" t="str">
        <f>VLOOKUP(Y9,ratings,2,0)-VLOOKUP(Y10,ratings,2,0)</f>
        <v>#N/A</v>
      </c>
      <c r="AA10" s="181"/>
      <c r="AB10" s="174" t="str">
        <f t="shared" si="3"/>
        <v>#N/A</v>
      </c>
      <c r="AC10" s="175" t="str">
        <f t="shared" si="4"/>
        <v>#N/A</v>
      </c>
      <c r="AD10" s="182" t="str">
        <f>(AA9/2)+(Z9/2)</f>
        <v>#N/A</v>
      </c>
      <c r="AE10" s="6" t="str">
        <f>Z10</f>
        <v>#N/A</v>
      </c>
      <c r="AF10" s="6"/>
      <c r="AG10" s="45" t="s">
        <v>30</v>
      </c>
      <c r="AH10" s="6" t="str">
        <f>SUM(O51:O66)</f>
        <v>#N/A</v>
      </c>
      <c r="AI10" s="47" t="str">
        <f t="shared" si="6"/>
        <v>#N/A</v>
      </c>
      <c r="AJ10" s="48">
        <v>165.0</v>
      </c>
    </row>
    <row r="11" ht="14.25" customHeight="1">
      <c r="B11" s="11" t="s">
        <v>19</v>
      </c>
      <c r="C11" s="11">
        <v>6.0</v>
      </c>
      <c r="D11" s="358" t="s">
        <v>352</v>
      </c>
      <c r="E11" s="367">
        <v>0.0</v>
      </c>
      <c r="F11" s="139"/>
      <c r="G11" s="376" t="str">
        <f>_xlfn.NORM.DIST(0,VLOOKUP(D13,ratings,2,0)-VLOOKUP(D11,ratings,2,0),$A$2,1)*E11*E13+_xlfn.NORM.DIST(0,VLOOKUP(D14,ratings,2,0)-VLOOKUP(D11,ratings,2,0),$A$2,1)*E11*E14</f>
        <v>#N/A</v>
      </c>
      <c r="H11" s="139"/>
      <c r="I11" s="139" t="str">
        <f>_xlfn.NORM.DIST(0,VLOOKUP($D15,ratings,2,0)-VLOOKUP($D11,ratings,2,0),$A$2,1)*$G11*$G15+_xlfn.NORM.DIST(0,VLOOKUP($D16,ratings,2,0)-VLOOKUP($D11,ratings,2,0),$A$2,1)*$G11*$G16+_xlfn.NORM.DIST(0,VLOOKUP($D17,ratings,2,0)-VLOOKUP($D11,ratings,2,0),$A$2,1)*$G11*$G17+_xlfn.NORM.DIST(0,VLOOKUP($D18,ratings,2,0)-VLOOKUP($D11,ratings,2,0),$A$2,1)*$G11*$G18</f>
        <v>#N/A</v>
      </c>
      <c r="J11" s="139"/>
      <c r="K11" s="139" t="str">
        <f>_xlfn.NORM.DIST(0,VLOOKUP($D3,ratings,2,0)-VLOOKUP($D11,ratings,2,0),$A$2,1)*$I11*$I3+_xlfn.NORM.DIST(0,VLOOKUP($D10,ratings,2,0)-VLOOKUP($D11,ratings,2,0),$A$2,1)*$I11*$I10+_xlfn.NORM.DIST(0,VLOOKUP($D9,ratings,2,0)-VLOOKUP($D11,ratings,2,0),$A$2,1)*$I11*$I9+_xlfn.NORM.DIST(0,VLOOKUP($D8,ratings,2,0)-VLOOKUP($D11,ratings,2,0),$A$2,1)*$I11*$I8+_xlfn.NORM.DIST(0,VLOOKUP($D7,ratings,2,0)-VLOOKUP($D11,ratings,2,0),$A$2,1)*$I11*$I7+_xlfn.NORM.DIST(0,VLOOKUP($D6,ratings,2,0)-VLOOKUP($D11,ratings,2,0),$A$2,1)*$I11*$I6+_xlfn.NORM.DIST(0,VLOOKUP($D5,ratings,2,0)-VLOOKUP($D11,ratings,2,0),$A$2,1)*$I11*$I5+_xlfn.NORM.DIST(0,VLOOKUP($D4,ratings,2,0)-VLOOKUP($D11,ratings,2,0),$A$2,1)*$I11*$I4</f>
        <v>#N/A</v>
      </c>
      <c r="L11" s="172" t="str">
        <f t="shared" si="1"/>
        <v/>
      </c>
      <c r="M11" s="139" t="str">
        <f>_xlfn.NORM.DIST(0,VLOOKUP($D27,ratings,2,0)-VLOOKUP($D11,ratings,2,0),$A$2,1)*$K11*$K27+_xlfn.NORM.DIST(0,VLOOKUP($D28,ratings,2,0)-VLOOKUP($D11,ratings,2,0),$A$2,1)*$K11*$K28+_xlfn.NORM.DIST(0,VLOOKUP($D29,ratings,2,0)-VLOOKUP($D11,ratings,2,0),$A$2,1)*$K11*$K29+_xlfn.NORM.DIST(0,VLOOKUP($D30,ratings,2,0)-VLOOKUP($D11,ratings,2,0),$A$2,1)*$K11*$K30+_xlfn.NORM.DIST(0,VLOOKUP($D31,ratings,2,0)-VLOOKUP($D11,ratings,2,0),$A$2,1)*$K11*$K31+_xlfn.NORM.DIST(0,VLOOKUP($D32,ratings,2,0)-VLOOKUP($D11,ratings,2,0),$A$2,1)*$K11*$K32+_xlfn.NORM.DIST(0,VLOOKUP($D33,ratings,2,0)-VLOOKUP($D11,ratings,2,0),$A$2,1)*$K11*$K33+_xlfn.NORM.DIST(0,VLOOKUP($D34,ratings,2,0)-VLOOKUP($D11,ratings,2,0),$A$2,1)*$K11*$K34+_xlfn.NORM.DIST(0,VLOOKUP($D19,ratings,2,0)-VLOOKUP($D11,ratings,2,0),$A$2,1)*$K11*$K19+_xlfn.NORM.DIST(0,VLOOKUP($D20,ratings,2,0)-VLOOKUP($D11,ratings,2,0),$A$2,1)*$K11*$K20+_xlfn.NORM.DIST(0,VLOOKUP($D21,ratings,2,0)-VLOOKUP($D11,ratings,2,0),$A$2,1)*$K11*$K21+_xlfn.NORM.DIST(0,VLOOKUP($D22,ratings,2,0)-VLOOKUP($D11,ratings,2,0),$A$2,1)*$K11*$K22+_xlfn.NORM.DIST(0,VLOOKUP($D23,ratings,2,0)-VLOOKUP($D11,ratings,2,0),$A$2,1)*$K11*$K23+_xlfn.NORM.DIST(0,VLOOKUP($D24,ratings,2,0)-VLOOKUP($D11,ratings,2,0),$A$2,1)*$K11*$K24+_xlfn.NORM.DIST(0,VLOOKUP($D25,ratings,2,0)-VLOOKUP($D11,ratings,2,0),$A$2,1)*$K11*$K25+_xlfn.NORM.DIST(0,VLOOKUP($D26,ratings,2,0)-VLOOKUP($D11,ratings,2,0),$A$2,1)*$K11*$K26</f>
        <v>#N/A</v>
      </c>
      <c r="N11" s="139"/>
      <c r="O11" s="139" t="str">
        <f>_xlfn.NORM.DIST(0,VLOOKUP($D43,ratings,2,0)-VLOOKUP($D11,ratings,2,0),$A$2,1)*$M11*$M43+_xlfn.NORM.DIST(0,VLOOKUP($D44,ratings,2,0)-VLOOKUP($D11,ratings,2,0),$A$2,1)*$M11*$M44+_xlfn.NORM.DIST(0,VLOOKUP($D45,ratings,2,0)-VLOOKUP($D11,ratings,2,0),$A$2,1)*$M11*$M45+_xlfn.NORM.DIST(0,VLOOKUP($D46,ratings,2,0)-VLOOKUP($D11,ratings,2,0),$A$2,1)*$M11*$M46+_xlfn.NORM.DIST(0,VLOOKUP($D47,ratings,2,0)-VLOOKUP($D11,ratings,2,0),$A$2,1)*$M11*$M47+_xlfn.NORM.DIST(0,VLOOKUP($D48,ratings,2,0)-VLOOKUP($D11,ratings,2,0),$A$2,1)*$M11*$M48+_xlfn.NORM.DIST(0,VLOOKUP($D49,ratings,2,0)-VLOOKUP($D11,ratings,2,0),$A$2,1)*$M11*$M49+_xlfn.NORM.DIST(0,VLOOKUP($D50,ratings,2,0)-VLOOKUP($D11,ratings,2,0),$A$2,1)*$M11*$M50+_xlfn.NORM.DIST(0,VLOOKUP($D51,ratings,2,0)-VLOOKUP($D11,ratings,2,0),$A$2,1)*$M11*$M51+_xlfn.NORM.DIST(0,VLOOKUP($D52,ratings,2,0)-VLOOKUP($D11,ratings,2,0),$A$2,1)*$M11*$M52+_xlfn.NORM.DIST(0,VLOOKUP($D53,ratings,2,0)-VLOOKUP($D11,ratings,2,0),$A$2,1)*$M11*$M53+_xlfn.NORM.DIST(0,VLOOKUP($D54,ratings,2,0)-VLOOKUP($D11,ratings,2,0),$A$2,1)*$M11*$M54+_xlfn.NORM.DIST(0,VLOOKUP($D55,ratings,2,0)-VLOOKUP($D11,ratings,2,0),$A$2,1)*$M11*$M55+_xlfn.NORM.DIST(0,VLOOKUP($D56,ratings,2,0)-VLOOKUP($D11,ratings,2,0),$A$2,1)*$M11*$M56+_xlfn.NORM.DIST(0,VLOOKUP($D57,ratings,2,0)-VLOOKUP($D11,ratings,2,0),$A$2,1)*$M11*$M57+_xlfn.NORM.DIST(0,VLOOKUP($D58,ratings,2,0)-VLOOKUP($D11,ratings,2,0),$A$2,1)*$M11*$M58+_xlfn.NORM.DIST(0,VLOOKUP($D59,ratings,2,0)-VLOOKUP($D11,ratings,2,0),$A$2,1)*$M11*$M59+_xlfn.NORM.DIST(0,VLOOKUP($D60,ratings,2,0)-VLOOKUP($D11,ratings,2,0),$A$2,1)*$M11*$M60+_xlfn.NORM.DIST(0,VLOOKUP($D61,ratings,2,0)-VLOOKUP($D11,ratings,2,0),$A$2,1)*$M11*$M61+_xlfn.NORM.DIST(0,VLOOKUP($D62,ratings,2,0)-VLOOKUP($D11,ratings,2,0),$A$2,1)*$M11*$M62+_xlfn.NORM.DIST(0,VLOOKUP($D63,ratings,2,0)-VLOOKUP($D11,ratings,2,0),$A$2,1)*$M11*$M63+_xlfn.NORM.DIST(0,VLOOKUP($D64,ratings,2,0)-VLOOKUP($D11,ratings,2,0),$A$2,1)*$M11*$M64+_xlfn.NORM.DIST(0,VLOOKUP($D65,ratings,2,0)-VLOOKUP($D11,ratings,2,0),$A$2,1)*$M11*$M65+_xlfn.NORM.DIST(0,VLOOKUP($D66,ratings,2,0)-VLOOKUP($D11,ratings,2,0),$A$2,1)*$M11*$M66+_xlfn.NORM.DIST(0,VLOOKUP($D35,ratings,2,0)-VLOOKUP($D11,ratings,2,0),$A$2,1)*$M11*$M35+_xlfn.NORM.DIST(0,VLOOKUP($D36,ratings,2,0)-VLOOKUP($D11,ratings,2,0),$A$2,1)*$M11*$M36+_xlfn.NORM.DIST(0,VLOOKUP($D37,ratings,2,0)-VLOOKUP($D11,ratings,2,0),$A$2,1)*$M11*$M37+_xlfn.NORM.DIST(0,VLOOKUP($D38,ratings,2,0)-VLOOKUP($D11,ratings,2,0),$A$2,1)*$M11*$M38+_xlfn.NORM.DIST(0,VLOOKUP($D39,ratings,2,0)-VLOOKUP($D11,ratings,2,0),$A$2,1)*$M11*$M39+_xlfn.NORM.DIST(0,VLOOKUP($D42,ratings,2,0)-VLOOKUP($D11,ratings,2,0),$A$2,1)*$M11*$M42+_xlfn.NORM.DIST(0,VLOOKUP($D41,ratings,2,0)-VLOOKUP($D11,ratings,2,0),$A$2,1)*$M11*$M41+_xlfn.NORM.DIST(0,VLOOKUP($D40,ratings,2,0)-VLOOKUP($D11,ratings,2,0),$A$2,1)*$M11*$M40</f>
        <v>#N/A</v>
      </c>
      <c r="P11" s="172" t="str">
        <f t="shared" si="2"/>
        <v/>
      </c>
      <c r="Q11" s="6"/>
      <c r="R11" s="6"/>
      <c r="S11" s="361"/>
      <c r="T11" s="6"/>
      <c r="U11" s="6"/>
      <c r="V11" s="6"/>
      <c r="W11" s="6"/>
      <c r="X11" s="6"/>
      <c r="Y11" s="6" t="str">
        <f t="shared" si="5"/>
        <v>Colorado St</v>
      </c>
      <c r="Z11" s="173" t="str">
        <f>VLOOKUP($Y12,ratings,2,0)-VLOOKUP($Y11,ratings,2,0)</f>
        <v>#N/A</v>
      </c>
      <c r="AA11" s="173" t="str">
        <f>VLOOKUP($Y12,ratings20,3,0)+VLOOKUP($Y11,ratings20,3,0)-144</f>
        <v>#N/A</v>
      </c>
      <c r="AB11" s="174" t="str">
        <f t="shared" si="3"/>
        <v>#N/A</v>
      </c>
      <c r="AC11" s="175" t="str">
        <f t="shared" si="4"/>
        <v>#N/A</v>
      </c>
      <c r="AD11" s="176" t="str">
        <f>(AA11/2)+(Z12/2)</f>
        <v>#N/A</v>
      </c>
      <c r="AE11" s="6" t="str">
        <f>AA11</f>
        <v>#N/A</v>
      </c>
      <c r="AF11" s="6"/>
      <c r="AG11" s="6"/>
      <c r="AH11" s="6"/>
      <c r="AI11" s="6"/>
      <c r="AJ11" s="6"/>
    </row>
    <row r="12" ht="14.25" customHeight="1">
      <c r="B12" s="11" t="s">
        <v>19</v>
      </c>
      <c r="C12" s="22">
        <v>11.0</v>
      </c>
      <c r="D12" s="365" t="s">
        <v>24</v>
      </c>
      <c r="E12" s="369">
        <v>1.0</v>
      </c>
      <c r="F12" s="139"/>
      <c r="G12" s="366">
        <v>1.0</v>
      </c>
      <c r="H12" s="139"/>
      <c r="I12" s="362">
        <v>0.0</v>
      </c>
      <c r="J12" s="141"/>
      <c r="K12" s="141" t="str">
        <f>_xlfn.NORM.DIST(0,VLOOKUP($D4,ratings,2,0)-VLOOKUP($D12,ratings,2,0),$A$2,1)*$I12*$I4+_xlfn.NORM.DIST(0,VLOOKUP($D3,ratings,2,0)-VLOOKUP($D12,ratings,2,0),$A$2,1)*$I12*$I3+_xlfn.NORM.DIST(0,VLOOKUP($D10,ratings,2,0)-VLOOKUP($D12,ratings,2,0),$A$2,1)*$I12*$I10+_xlfn.NORM.DIST(0,VLOOKUP($D9,ratings,2,0)-VLOOKUP($D12,ratings,2,0),$A$2,1)*$I12*$I9+_xlfn.NORM.DIST(0,VLOOKUP($D8,ratings,2,0)-VLOOKUP($D12,ratings,2,0),$A$2,1)*$I12*$I8+_xlfn.NORM.DIST(0,VLOOKUP($D7,ratings,2,0)-VLOOKUP($D12,ratings,2,0),$A$2,1)*$I12*$I7+_xlfn.NORM.DIST(0,VLOOKUP($D6,ratings,2,0)-VLOOKUP($D12,ratings,2,0),$A$2,1)*$I12*$I6+_xlfn.NORM.DIST(0,VLOOKUP($D5,ratings,2,0)-VLOOKUP($D12,ratings,2,0),$A$2,1)*$I12*$I5</f>
        <v>#N/A</v>
      </c>
      <c r="L12" s="172" t="str">
        <f t="shared" si="1"/>
        <v/>
      </c>
      <c r="M12" s="141" t="str">
        <f>_xlfn.NORM.DIST(0,VLOOKUP($D28,ratings,2,0)-VLOOKUP($D12,ratings,2,0),$A$2,1)*$K12*$K28+_xlfn.NORM.DIST(0,VLOOKUP($D29,ratings,2,0)-VLOOKUP($D12,ratings,2,0),$A$2,1)*$K12*$K29+_xlfn.NORM.DIST(0,VLOOKUP($D30,ratings,2,0)-VLOOKUP($D12,ratings,2,0),$A$2,1)*$K12*$K30+_xlfn.NORM.DIST(0,VLOOKUP($D31,ratings,2,0)-VLOOKUP($D12,ratings,2,0),$A$2,1)*$K12*$K31+_xlfn.NORM.DIST(0,VLOOKUP($D32,ratings,2,0)-VLOOKUP($D12,ratings,2,0),$A$2,1)*$K12*$K32+_xlfn.NORM.DIST(0,VLOOKUP($D33,ratings,2,0)-VLOOKUP($D12,ratings,2,0),$A$2,1)*$K12*$K33+_xlfn.NORM.DIST(0,VLOOKUP($D34,ratings,2,0)-VLOOKUP($D12,ratings,2,0),$A$2,1)*$K12*$K34+_xlfn.NORM.DIST(0,VLOOKUP($D19,ratings,2,0)-VLOOKUP($D12,ratings,2,0),$A$2,1)*$K12*$K19+_xlfn.NORM.DIST(0,VLOOKUP($D20,ratings,2,0)-VLOOKUP($D12,ratings,2,0),$A$2,1)*$K12*$K20+_xlfn.NORM.DIST(0,VLOOKUP($D21,ratings,2,0)-VLOOKUP($D12,ratings,2,0),$A$2,1)*$K12*$K21+_xlfn.NORM.DIST(0,VLOOKUP($D22,ratings,2,0)-VLOOKUP($D12,ratings,2,0),$A$2,1)*$K12*$K22+_xlfn.NORM.DIST(0,VLOOKUP($D23,ratings,2,0)-VLOOKUP($D12,ratings,2,0),$A$2,1)*$K12*$K23+_xlfn.NORM.DIST(0,VLOOKUP($D24,ratings,2,0)-VLOOKUP($D12,ratings,2,0),$A$2,1)*$K12*$K24+_xlfn.NORM.DIST(0,VLOOKUP($D25,ratings,2,0)-VLOOKUP($D12,ratings,2,0),$A$2,1)*$K12*$K25+_xlfn.NORM.DIST(0,VLOOKUP($D26,ratings,2,0)-VLOOKUP($D12,ratings,2,0),$A$2,1)*$K12*$K26+_xlfn.NORM.DIST(0,VLOOKUP($D27,ratings,2,0)-VLOOKUP($D12,ratings,2,0),$A$2,1)*$K12*$K27</f>
        <v>#N/A</v>
      </c>
      <c r="N12" s="139"/>
      <c r="O12" s="141" t="str">
        <f>_xlfn.NORM.DIST(0,VLOOKUP($D44,ratings,2,0)-VLOOKUP($D12,ratings,2,0),$A$2,1)*$M12*$M44+_xlfn.NORM.DIST(0,VLOOKUP($D45,ratings,2,0)-VLOOKUP($D12,ratings,2,0),$A$2,1)*$M12*$M45+_xlfn.NORM.DIST(0,VLOOKUP($D46,ratings,2,0)-VLOOKUP($D12,ratings,2,0),$A$2,1)*$M12*$M46+_xlfn.NORM.DIST(0,VLOOKUP($D47,ratings,2,0)-VLOOKUP($D12,ratings,2,0),$A$2,1)*$M12*$M47+_xlfn.NORM.DIST(0,VLOOKUP($D48,ratings,2,0)-VLOOKUP($D12,ratings,2,0),$A$2,1)*$M12*$M48+_xlfn.NORM.DIST(0,VLOOKUP($D49,ratings,2,0)-VLOOKUP($D12,ratings,2,0),$A$2,1)*$M12*$M49+_xlfn.NORM.DIST(0,VLOOKUP($D50,ratings,2,0)-VLOOKUP($D12,ratings,2,0),$A$2,1)*$M12*$M50+_xlfn.NORM.DIST(0,VLOOKUP($D51,ratings,2,0)-VLOOKUP($D12,ratings,2,0),$A$2,1)*$M12*$M51+_xlfn.NORM.DIST(0,VLOOKUP($D52,ratings,2,0)-VLOOKUP($D12,ratings,2,0),$A$2,1)*$M12*$M52+_xlfn.NORM.DIST(0,VLOOKUP($D53,ratings,2,0)-VLOOKUP($D12,ratings,2,0),$A$2,1)*$M12*$M53+_xlfn.NORM.DIST(0,VLOOKUP($D54,ratings,2,0)-VLOOKUP($D12,ratings,2,0),$A$2,1)*$M12*$M54+_xlfn.NORM.DIST(0,VLOOKUP($D55,ratings,2,0)-VLOOKUP($D12,ratings,2,0),$A$2,1)*$M12*$M55+_xlfn.NORM.DIST(0,VLOOKUP($D56,ratings,2,0)-VLOOKUP($D12,ratings,2,0),$A$2,1)*$M12*$M56+_xlfn.NORM.DIST(0,VLOOKUP($D57,ratings,2,0)-VLOOKUP($D12,ratings,2,0),$A$2,1)*$M12*$M57+_xlfn.NORM.DIST(0,VLOOKUP($D58,ratings,2,0)-VLOOKUP($D12,ratings,2,0),$A$2,1)*$M12*$M58+_xlfn.NORM.DIST(0,VLOOKUP($D59,ratings,2,0)-VLOOKUP($D12,ratings,2,0),$A$2,1)*$M12*$M59+_xlfn.NORM.DIST(0,VLOOKUP($D60,ratings,2,0)-VLOOKUP($D12,ratings,2,0),$A$2,1)*$M12*$M60+_xlfn.NORM.DIST(0,VLOOKUP($D61,ratings,2,0)-VLOOKUP($D12,ratings,2,0),$A$2,1)*$M12*$M61+_xlfn.NORM.DIST(0,VLOOKUP($D62,ratings,2,0)-VLOOKUP($D12,ratings,2,0),$A$2,1)*$M12*$M62+_xlfn.NORM.DIST(0,VLOOKUP($D63,ratings,2,0)-VLOOKUP($D12,ratings,2,0),$A$2,1)*$M12*$M63+_xlfn.NORM.DIST(0,VLOOKUP($D64,ratings,2,0)-VLOOKUP($D12,ratings,2,0),$A$2,1)*$M12*$M64+_xlfn.NORM.DIST(0,VLOOKUP($D65,ratings,2,0)-VLOOKUP($D12,ratings,2,0),$A$2,1)*$M12*$M65+_xlfn.NORM.DIST(0,VLOOKUP($D66,ratings,2,0)-VLOOKUP($D12,ratings,2,0),$A$2,1)*$M12*$M66+_xlfn.NORM.DIST(0,VLOOKUP($D35,ratings,2,0)-VLOOKUP($D12,ratings,2,0),$A$2,1)*$M12*$M35+_xlfn.NORM.DIST(0,VLOOKUP($D36,ratings,2,0)-VLOOKUP($D12,ratings,2,0),$A$2,1)*$M12*$M36+_xlfn.NORM.DIST(0,VLOOKUP($D37,ratings,2,0)-VLOOKUP($D12,ratings,2,0),$A$2,1)*$M12*$M37+_xlfn.NORM.DIST(0,VLOOKUP($D38,ratings,2,0)-VLOOKUP($D12,ratings,2,0),$A$2,1)*$M12*$M38+_xlfn.NORM.DIST(0,VLOOKUP($D39,ratings,2,0)-VLOOKUP($D12,ratings,2,0),$A$2,1)*$M12*$M39+_xlfn.NORM.DIST(0,VLOOKUP($D40,ratings,2,0)-VLOOKUP($D12,ratings,2,0),$A$2,1)*$M12*$M40+_xlfn.NORM.DIST(0,VLOOKUP($D43,ratings,2,0)-VLOOKUP($D12,ratings,2,0),$A$2,1)*$M12*$M43+_xlfn.NORM.DIST(0,VLOOKUP($D42,ratings,2,0)-VLOOKUP($D12,ratings,2,0),$A$2,1)*$M12*$M42+_xlfn.NORM.DIST(0,VLOOKUP($D41,ratings,2,0)-VLOOKUP($D12,ratings,2,0),$A$2,1)*$M12*$M41</f>
        <v>#N/A</v>
      </c>
      <c r="P12" s="172" t="str">
        <f t="shared" si="2"/>
        <v/>
      </c>
      <c r="Q12" s="6"/>
      <c r="R12" s="6"/>
      <c r="S12" s="356"/>
      <c r="T12" s="6"/>
      <c r="U12" s="6"/>
      <c r="V12" s="6"/>
      <c r="W12" s="6"/>
      <c r="X12" s="6"/>
      <c r="Y12" s="160" t="str">
        <f t="shared" si="5"/>
        <v>Michigan</v>
      </c>
      <c r="Z12" s="181" t="str">
        <f>VLOOKUP(Y11,ratings,2,0)-VLOOKUP(Y12,ratings,2,0)</f>
        <v>#N/A</v>
      </c>
      <c r="AA12" s="181"/>
      <c r="AB12" s="174" t="str">
        <f t="shared" si="3"/>
        <v>#N/A</v>
      </c>
      <c r="AC12" s="175" t="str">
        <f t="shared" si="4"/>
        <v>#N/A</v>
      </c>
      <c r="AD12" s="182" t="str">
        <f>(AA11/2)+(Z11/2)</f>
        <v>#N/A</v>
      </c>
      <c r="AE12" s="6" t="str">
        <f>Z12</f>
        <v>#N/A</v>
      </c>
      <c r="AF12" s="6"/>
      <c r="AG12" s="6"/>
      <c r="AH12" s="6"/>
      <c r="AI12" s="6"/>
      <c r="AJ12" s="6"/>
    </row>
    <row r="13" ht="14.25" customHeight="1">
      <c r="B13" s="11" t="s">
        <v>19</v>
      </c>
      <c r="C13" s="11">
        <v>3.0</v>
      </c>
      <c r="D13" s="358" t="s">
        <v>88</v>
      </c>
      <c r="E13" s="367">
        <v>1.0</v>
      </c>
      <c r="F13" s="139"/>
      <c r="G13" s="377">
        <v>0.0</v>
      </c>
      <c r="H13" s="139"/>
      <c r="I13" s="139" t="str">
        <f>_xlfn.NORM.DIST(0,VLOOKUP($D17,ratings,2,0)-VLOOKUP($D13,ratings,2,0),$A$2,1)*$G13*$G17+_xlfn.NORM.DIST(0,VLOOKUP($D18,ratings,2,0)-VLOOKUP($D13,ratings,2,0),$A$2,1)*$G13*$G18+_xlfn.NORM.DIST(0,VLOOKUP($D15,ratings,2,0)-VLOOKUP($D13,ratings,2,0),$A$2,1)*$G13*$G15+_xlfn.NORM.DIST(0,VLOOKUP($D16,ratings,2,0)-VLOOKUP($D13,ratings,2,0),$A$2,1)*$G13*$G16</f>
        <v>#N/A</v>
      </c>
      <c r="J13" s="139"/>
      <c r="K13" s="139" t="str">
        <f>_xlfn.NORM.DIST(0,VLOOKUP($D5,ratings,2,0)-VLOOKUP($D13,ratings,2,0),$A$2,1)*$I13*$I5+_xlfn.NORM.DIST(0,VLOOKUP($D4,ratings,2,0)-VLOOKUP($D13,ratings,2,0),$A$2,1)*$I13*$I4+_xlfn.NORM.DIST(0,VLOOKUP($D3,ratings,2,0)-VLOOKUP($D13,ratings,2,0),$A$2,1)*$I13*$I3+_xlfn.NORM.DIST(0,VLOOKUP($D10,ratings,2,0)-VLOOKUP($D13,ratings,2,0),$A$2,1)*$I13*$I10+_xlfn.NORM.DIST(0,VLOOKUP($D9,ratings,2,0)-VLOOKUP($D13,ratings,2,0),$A$2,1)*$I13*$I9+_xlfn.NORM.DIST(0,VLOOKUP($D8,ratings,2,0)-VLOOKUP($D13,ratings,2,0),$A$2,1)*$I13*$I8+_xlfn.NORM.DIST(0,VLOOKUP($D7,ratings,2,0)-VLOOKUP($D13,ratings,2,0),$A$2,1)*$I13*$I7+_xlfn.NORM.DIST(0,VLOOKUP($D6,ratings,2,0)-VLOOKUP($D13,ratings,2,0),$A$2,1)*$I13*$I6</f>
        <v>#N/A</v>
      </c>
      <c r="L13" s="172" t="str">
        <f t="shared" si="1"/>
        <v/>
      </c>
      <c r="M13" s="139" t="str">
        <f>_xlfn.NORM.DIST(0,VLOOKUP($D29,ratings,2,0)-VLOOKUP($D13,ratings,2,0),$A$2,1)*$K13*$K29+_xlfn.NORM.DIST(0,VLOOKUP($D30,ratings,2,0)-VLOOKUP($D13,ratings,2,0),$A$2,1)*$K13*$K30+_xlfn.NORM.DIST(0,VLOOKUP($D31,ratings,2,0)-VLOOKUP($D13,ratings,2,0),$A$2,1)*$K13*$K31+_xlfn.NORM.DIST(0,VLOOKUP($D32,ratings,2,0)-VLOOKUP($D13,ratings,2,0),$A$2,1)*$K13*$K32+_xlfn.NORM.DIST(0,VLOOKUP($D33,ratings,2,0)-VLOOKUP($D13,ratings,2,0),$A$2,1)*$K13*$K33+_xlfn.NORM.DIST(0,VLOOKUP($D34,ratings,2,0)-VLOOKUP($D13,ratings,2,0),$A$2,1)*$K13*$K34+_xlfn.NORM.DIST(0,VLOOKUP($D19,ratings,2,0)-VLOOKUP($D13,ratings,2,0),$A$2,1)*$K13*$K19+_xlfn.NORM.DIST(0,VLOOKUP($D20,ratings,2,0)-VLOOKUP($D13,ratings,2,0),$A$2,1)*$K13*$K20+_xlfn.NORM.DIST(0,VLOOKUP($D21,ratings,2,0)-VLOOKUP($D13,ratings,2,0),$A$2,1)*$K13*$K21+_xlfn.NORM.DIST(0,VLOOKUP($D22,ratings,2,0)-VLOOKUP($D13,ratings,2,0),$A$2,1)*$K13*$K22+_xlfn.NORM.DIST(0,VLOOKUP($D23,ratings,2,0)-VLOOKUP($D13,ratings,2,0),$A$2,1)*$K13*$K23+_xlfn.NORM.DIST(0,VLOOKUP($D24,ratings,2,0)-VLOOKUP($D13,ratings,2,0),$A$2,1)*$K13*$K24+_xlfn.NORM.DIST(0,VLOOKUP($D25,ratings,2,0)-VLOOKUP($D13,ratings,2,0),$A$2,1)*$K13*$K25+_xlfn.NORM.DIST(0,VLOOKUP($D26,ratings,2,0)-VLOOKUP($D13,ratings,2,0),$A$2,1)*$K13*$K26+_xlfn.NORM.DIST(0,VLOOKUP($D27,ratings,2,0)-VLOOKUP($D13,ratings,2,0),$A$2,1)*$K13*$K27+_xlfn.NORM.DIST(0,VLOOKUP($D28,ratings,2,0)-VLOOKUP($D13,ratings,2,0),$A$2,1)*$K13*$K28</f>
        <v>#N/A</v>
      </c>
      <c r="N13" s="139"/>
      <c r="O13" s="139" t="str">
        <f>_xlfn.NORM.DIST(0,VLOOKUP($D45,ratings,2,0)-VLOOKUP($D13,ratings,2,0),$A$2,1)*$M13*$M45+_xlfn.NORM.DIST(0,VLOOKUP($D46,ratings,2,0)-VLOOKUP($D13,ratings,2,0),$A$2,1)*$M13*$M46+_xlfn.NORM.DIST(0,VLOOKUP($D47,ratings,2,0)-VLOOKUP($D13,ratings,2,0),$A$2,1)*$M13*$M47+_xlfn.NORM.DIST(0,VLOOKUP($D48,ratings,2,0)-VLOOKUP($D13,ratings,2,0),$A$2,1)*$M13*$M48+_xlfn.NORM.DIST(0,VLOOKUP($D49,ratings,2,0)-VLOOKUP($D13,ratings,2,0),$A$2,1)*$M13*$M49+_xlfn.NORM.DIST(0,VLOOKUP($D50,ratings,2,0)-VLOOKUP($D13,ratings,2,0),$A$2,1)*$M13*$M50+_xlfn.NORM.DIST(0,VLOOKUP($D51,ratings,2,0)-VLOOKUP($D13,ratings,2,0),$A$2,1)*$M13*$M51+_xlfn.NORM.DIST(0,VLOOKUP($D52,ratings,2,0)-VLOOKUP($D13,ratings,2,0),$A$2,1)*$M13*$M52+_xlfn.NORM.DIST(0,VLOOKUP($D53,ratings,2,0)-VLOOKUP($D13,ratings,2,0),$A$2,1)*$M13*$M53+_xlfn.NORM.DIST(0,VLOOKUP($D54,ratings,2,0)-VLOOKUP($D13,ratings,2,0),$A$2,1)*$M13*$M54+_xlfn.NORM.DIST(0,VLOOKUP($D55,ratings,2,0)-VLOOKUP($D13,ratings,2,0),$A$2,1)*$M13*$M55+_xlfn.NORM.DIST(0,VLOOKUP($D56,ratings,2,0)-VLOOKUP($D13,ratings,2,0),$A$2,1)*$M13*$M56+_xlfn.NORM.DIST(0,VLOOKUP($D57,ratings,2,0)-VLOOKUP($D13,ratings,2,0),$A$2,1)*$M13*$M57+_xlfn.NORM.DIST(0,VLOOKUP($D58,ratings,2,0)-VLOOKUP($D13,ratings,2,0),$A$2,1)*$M13*$M58+_xlfn.NORM.DIST(0,VLOOKUP($D59,ratings,2,0)-VLOOKUP($D13,ratings,2,0),$A$2,1)*$M13*$M59+_xlfn.NORM.DIST(0,VLOOKUP($D60,ratings,2,0)-VLOOKUP($D13,ratings,2,0),$A$2,1)*$M13*$M60+_xlfn.NORM.DIST(0,VLOOKUP($D61,ratings,2,0)-VLOOKUP($D13,ratings,2,0),$A$2,1)*$M13*$M61+_xlfn.NORM.DIST(0,VLOOKUP($D62,ratings,2,0)-VLOOKUP($D13,ratings,2,0),$A$2,1)*$M13*$M62+_xlfn.NORM.DIST(0,VLOOKUP($D63,ratings,2,0)-VLOOKUP($D13,ratings,2,0),$A$2,1)*$M13*$M63+_xlfn.NORM.DIST(0,VLOOKUP($D64,ratings,2,0)-VLOOKUP($D13,ratings,2,0),$A$2,1)*$M13*$M64+_xlfn.NORM.DIST(0,VLOOKUP($D65,ratings,2,0)-VLOOKUP($D13,ratings,2,0),$A$2,1)*$M13*$M65+_xlfn.NORM.DIST(0,VLOOKUP($D66,ratings,2,0)-VLOOKUP($D13,ratings,2,0),$A$2,1)*$M13*$M66+_xlfn.NORM.DIST(0,VLOOKUP($D35,ratings,2,0)-VLOOKUP($D13,ratings,2,0),$A$2,1)*$M13*$M35+_xlfn.NORM.DIST(0,VLOOKUP($D36,ratings,2,0)-VLOOKUP($D13,ratings,2,0),$A$2,1)*$M13*$M36+_xlfn.NORM.DIST(0,VLOOKUP($D37,ratings,2,0)-VLOOKUP($D13,ratings,2,0),$A$2,1)*$M13*$M37+_xlfn.NORM.DIST(0,VLOOKUP($D38,ratings,2,0)-VLOOKUP($D13,ratings,2,0),$A$2,1)*$M13*$M38+_xlfn.NORM.DIST(0,VLOOKUP($D39,ratings,2,0)-VLOOKUP($D13,ratings,2,0),$A$2,1)*$M13*$M39+_xlfn.NORM.DIST(0,VLOOKUP($D40,ratings,2,0)-VLOOKUP($D13,ratings,2,0),$A$2,1)*$M13*$M40+_xlfn.NORM.DIST(0,VLOOKUP($D41,ratings,2,0)-VLOOKUP($D13,ratings,2,0),$A$2,1)*$M13*$M41+_xlfn.NORM.DIST(0,VLOOKUP($D44,ratings,2,0)-VLOOKUP($D13,ratings,2,0),$A$2,1)*$M13*$M44+_xlfn.NORM.DIST(0,VLOOKUP($D43,ratings,2,0)-VLOOKUP($D13,ratings,2,0),$A$2,1)*$M13*$M43+_xlfn.NORM.DIST(0,VLOOKUP($D42,ratings,2,0)-VLOOKUP($D13,ratings,2,0),$A$2,1)*$M13*$M42</f>
        <v>#N/A</v>
      </c>
      <c r="P13" s="172" t="str">
        <f t="shared" si="2"/>
        <v/>
      </c>
      <c r="Q13" s="6"/>
      <c r="R13" s="6"/>
      <c r="S13" s="361"/>
      <c r="T13" s="6"/>
      <c r="U13" s="6"/>
      <c r="V13" s="6"/>
      <c r="W13" s="6"/>
      <c r="X13" s="6"/>
      <c r="Y13" s="6" t="str">
        <f t="shared" si="5"/>
        <v>Tennessee</v>
      </c>
      <c r="Z13" s="173" t="str">
        <f>VLOOKUP($Y14,ratings,2,0)-VLOOKUP($Y13,ratings,2,0)</f>
        <v>#N/A</v>
      </c>
      <c r="AA13" s="173" t="str">
        <f>VLOOKUP($Y14,ratings20,3,0)+VLOOKUP($Y13,ratings20,3,0)-144</f>
        <v>#N/A</v>
      </c>
      <c r="AB13" s="174" t="str">
        <f t="shared" si="3"/>
        <v>#N/A</v>
      </c>
      <c r="AC13" s="175" t="str">
        <f t="shared" si="4"/>
        <v>#N/A</v>
      </c>
      <c r="AD13" s="176" t="str">
        <f>(AA13/2)+(Z14/2)</f>
        <v>#N/A</v>
      </c>
      <c r="AE13" s="6" t="str">
        <f>AA13</f>
        <v>#N/A</v>
      </c>
      <c r="AF13" s="6"/>
      <c r="AG13" s="6"/>
      <c r="AH13" s="6"/>
      <c r="AI13" s="6"/>
      <c r="AJ13" s="6"/>
    </row>
    <row r="14" ht="14.25" customHeight="1">
      <c r="B14" s="11" t="s">
        <v>19</v>
      </c>
      <c r="C14" s="22">
        <v>14.0</v>
      </c>
      <c r="D14" s="365" t="s">
        <v>353</v>
      </c>
      <c r="E14" s="369">
        <v>0.0</v>
      </c>
      <c r="F14" s="139"/>
      <c r="G14" s="363" t="str">
        <f>_xlfn.NORM.DIST(0,VLOOKUP(D12,ratings,2,0)-VLOOKUP(D14,ratings,2,0),$A$2,1)*E14*E12+_xlfn.NORM.DIST(0,VLOOKUP(D11,ratings,2,0)-VLOOKUP(D14,ratings,2,0),$A$2,1)*E14*E11</f>
        <v>#N/A</v>
      </c>
      <c r="H14" s="139"/>
      <c r="I14" s="141" t="str">
        <f>_xlfn.NORM.DIST(0,VLOOKUP($D18,ratings,2,0)-VLOOKUP($D14,ratings,2,0),$A$2,1)*$G14*$G18+_xlfn.NORM.DIST(0,VLOOKUP($D15,ratings,2,0)-VLOOKUP($D14,ratings,2,0),$A$2,1)*$G14*$G15+_xlfn.NORM.DIST(0,VLOOKUP($D16,ratings,2,0)-VLOOKUP($D14,ratings,2,0),$A$2,1)*$G14*$G16+_xlfn.NORM.DIST(0,VLOOKUP($D17,ratings,2,0)-VLOOKUP($D14,ratings,2,0),$A$2,1)*$G14*$G17</f>
        <v>#N/A</v>
      </c>
      <c r="J14" s="141"/>
      <c r="K14" s="141" t="str">
        <f>_xlfn.NORM.DIST(0,VLOOKUP($D6,ratings,2,0)-VLOOKUP($D14,ratings,2,0),$A$2,1)*$I14*$I6+_xlfn.NORM.DIST(0,VLOOKUP($D5,ratings,2,0)-VLOOKUP($D14,ratings,2,0),$A$2,1)*$I14*$I5+_xlfn.NORM.DIST(0,VLOOKUP($D4,ratings,2,0)-VLOOKUP($D14,ratings,2,0),$A$2,1)*$I14*$I4+_xlfn.NORM.DIST(0,VLOOKUP($D3,ratings,2,0)-VLOOKUP($D14,ratings,2,0),$A$2,1)*$I14*$I3+_xlfn.NORM.DIST(0,VLOOKUP($D10,ratings,2,0)-VLOOKUP($D14,ratings,2,0),$A$2,1)*$I14*$I10+_xlfn.NORM.DIST(0,VLOOKUP($D9,ratings,2,0)-VLOOKUP($D14,ratings,2,0),$A$2,1)*$I14*$I9+_xlfn.NORM.DIST(0,VLOOKUP($D8,ratings,2,0)-VLOOKUP($D14,ratings,2,0),$A$2,1)*$I14*$I8+_xlfn.NORM.DIST(0,VLOOKUP($D7,ratings,2,0)-VLOOKUP($D14,ratings,2,0),$A$2,1)*$I14*$I7</f>
        <v>#N/A</v>
      </c>
      <c r="L14" s="172" t="str">
        <f t="shared" si="1"/>
        <v/>
      </c>
      <c r="M14" s="141" t="str">
        <f>_xlfn.NORM.DIST(0,VLOOKUP($D30,ratings,2,0)-VLOOKUP($D14,ratings,2,0),$A$2,1)*$K14*$K30+_xlfn.NORM.DIST(0,VLOOKUP($D31,ratings,2,0)-VLOOKUP($D14,ratings,2,0),$A$2,1)*$K14*$K31+_xlfn.NORM.DIST(0,VLOOKUP($D32,ratings,2,0)-VLOOKUP($D14,ratings,2,0),$A$2,1)*$K14*$K32+_xlfn.NORM.DIST(0,VLOOKUP($D33,ratings,2,0)-VLOOKUP($D14,ratings,2,0),$A$2,1)*$K14*$K33+_xlfn.NORM.DIST(0,VLOOKUP($D34,ratings,2,0)-VLOOKUP($D14,ratings,2,0),$A$2,1)*$K14*$K34+_xlfn.NORM.DIST(0,VLOOKUP($D19,ratings,2,0)-VLOOKUP($D14,ratings,2,0),$A$2,1)*$K14*$K19+_xlfn.NORM.DIST(0,VLOOKUP($D20,ratings,2,0)-VLOOKUP($D14,ratings,2,0),$A$2,1)*$K14*$K20+_xlfn.NORM.DIST(0,VLOOKUP($D21,ratings,2,0)-VLOOKUP($D14,ratings,2,0),$A$2,1)*$K14*$K21+_xlfn.NORM.DIST(0,VLOOKUP($D22,ratings,2,0)-VLOOKUP($D14,ratings,2,0),$A$2,1)*$K14*$K22+_xlfn.NORM.DIST(0,VLOOKUP($D23,ratings,2,0)-VLOOKUP($D14,ratings,2,0),$A$2,1)*$K14*$K23+_xlfn.NORM.DIST(0,VLOOKUP($D24,ratings,2,0)-VLOOKUP($D14,ratings,2,0),$A$2,1)*$K14*$K24+_xlfn.NORM.DIST(0,VLOOKUP($D25,ratings,2,0)-VLOOKUP($D14,ratings,2,0),$A$2,1)*$K14*$K25+_xlfn.NORM.DIST(0,VLOOKUP($D26,ratings,2,0)-VLOOKUP($D14,ratings,2,0),$A$2,1)*$K14*$K26+_xlfn.NORM.DIST(0,VLOOKUP($D27,ratings,2,0)-VLOOKUP($D14,ratings,2,0),$A$2,1)*$K14*$K27+_xlfn.NORM.DIST(0,VLOOKUP($D28,ratings,2,0)-VLOOKUP($D14,ratings,2,0),$A$2,1)*$K14*$K28+_xlfn.NORM.DIST(0,VLOOKUP($D29,ratings,2,0)-VLOOKUP($D14,ratings,2,0),$A$2,1)*$K14*$K29</f>
        <v>#N/A</v>
      </c>
      <c r="N14" s="139"/>
      <c r="O14" s="141" t="str">
        <f>_xlfn.NORM.DIST(0,VLOOKUP($D46,ratings,2,0)-VLOOKUP($D14,ratings,2,0),$A$2,1)*$M14*$M46+_xlfn.NORM.DIST(0,VLOOKUP($D47,ratings,2,0)-VLOOKUP($D14,ratings,2,0),$A$2,1)*$M14*$M47+_xlfn.NORM.DIST(0,VLOOKUP($D48,ratings,2,0)-VLOOKUP($D14,ratings,2,0),$A$2,1)*$M14*$M48+_xlfn.NORM.DIST(0,VLOOKUP($D49,ratings,2,0)-VLOOKUP($D14,ratings,2,0),$A$2,1)*$M14*$M49+_xlfn.NORM.DIST(0,VLOOKUP($D50,ratings,2,0)-VLOOKUP($D14,ratings,2,0),$A$2,1)*$M14*$M50+_xlfn.NORM.DIST(0,VLOOKUP($D51,ratings,2,0)-VLOOKUP($D14,ratings,2,0),$A$2,1)*$M14*$M51+_xlfn.NORM.DIST(0,VLOOKUP($D52,ratings,2,0)-VLOOKUP($D14,ratings,2,0),$A$2,1)*$M14*$M52+_xlfn.NORM.DIST(0,VLOOKUP($D53,ratings,2,0)-VLOOKUP($D14,ratings,2,0),$A$2,1)*$M14*$M53+_xlfn.NORM.DIST(0,VLOOKUP($D54,ratings,2,0)-VLOOKUP($D14,ratings,2,0),$A$2,1)*$M14*$M54+_xlfn.NORM.DIST(0,VLOOKUP($D55,ratings,2,0)-VLOOKUP($D14,ratings,2,0),$A$2,1)*$M14*$M55+_xlfn.NORM.DIST(0,VLOOKUP($D56,ratings,2,0)-VLOOKUP($D14,ratings,2,0),$A$2,1)*$M14*$M56+_xlfn.NORM.DIST(0,VLOOKUP($D57,ratings,2,0)-VLOOKUP($D14,ratings,2,0),$A$2,1)*$M14*$M57+_xlfn.NORM.DIST(0,VLOOKUP($D58,ratings,2,0)-VLOOKUP($D14,ratings,2,0),$A$2,1)*$M14*$M58+_xlfn.NORM.DIST(0,VLOOKUP($D59,ratings,2,0)-VLOOKUP($D14,ratings,2,0),$A$2,1)*$M14*$M59+_xlfn.NORM.DIST(0,VLOOKUP($D60,ratings,2,0)-VLOOKUP($D14,ratings,2,0),$A$2,1)*$M14*$M60+_xlfn.NORM.DIST(0,VLOOKUP($D61,ratings,2,0)-VLOOKUP($D14,ratings,2,0),$A$2,1)*$M14*$M61+_xlfn.NORM.DIST(0,VLOOKUP($D62,ratings,2,0)-VLOOKUP($D14,ratings,2,0),$A$2,1)*$M14*$M62+_xlfn.NORM.DIST(0,VLOOKUP($D63,ratings,2,0)-VLOOKUP($D14,ratings,2,0),$A$2,1)*$M14*$M63+_xlfn.NORM.DIST(0,VLOOKUP($D64,ratings,2,0)-VLOOKUP($D14,ratings,2,0),$A$2,1)*$M14*$M64+_xlfn.NORM.DIST(0,VLOOKUP($D65,ratings,2,0)-VLOOKUP($D14,ratings,2,0),$A$2,1)*$M14*$M65+_xlfn.NORM.DIST(0,VLOOKUP($D66,ratings,2,0)-VLOOKUP($D14,ratings,2,0),$A$2,1)*$M14*$M66+_xlfn.NORM.DIST(0,VLOOKUP($D35,ratings,2,0)-VLOOKUP($D14,ratings,2,0),$A$2,1)*$M14*$M35+_xlfn.NORM.DIST(0,VLOOKUP($D36,ratings,2,0)-VLOOKUP($D14,ratings,2,0),$A$2,1)*$M14*$M36+_xlfn.NORM.DIST(0,VLOOKUP($D37,ratings,2,0)-VLOOKUP($D14,ratings,2,0),$A$2,1)*$M14*$M37+_xlfn.NORM.DIST(0,VLOOKUP($D38,ratings,2,0)-VLOOKUP($D14,ratings,2,0),$A$2,1)*$M14*$M38+_xlfn.NORM.DIST(0,VLOOKUP($D39,ratings,2,0)-VLOOKUP($D14,ratings,2,0),$A$2,1)*$M14*$M39+_xlfn.NORM.DIST(0,VLOOKUP($D40,ratings,2,0)-VLOOKUP($D14,ratings,2,0),$A$2,1)*$M14*$M40+_xlfn.NORM.DIST(0,VLOOKUP($D41,ratings,2,0)-VLOOKUP($D14,ratings,2,0),$A$2,1)*$M14*$M41+_xlfn.NORM.DIST(0,VLOOKUP($D42,ratings,2,0)-VLOOKUP($D14,ratings,2,0),$A$2,1)*$M14*$M42+_xlfn.NORM.DIST(0,VLOOKUP($D45,ratings,2,0)-VLOOKUP($D14,ratings,2,0),$A$2,1)*$M14*$M45+_xlfn.NORM.DIST(0,VLOOKUP($D44,ratings,2,0)-VLOOKUP($D14,ratings,2,0),$A$2,1)*$M14*$M44+_xlfn.NORM.DIST(0,VLOOKUP($D43,ratings,2,0)-VLOOKUP($D14,ratings,2,0),$A$2,1)*$M14*$M43</f>
        <v>#N/A</v>
      </c>
      <c r="P14" s="172" t="str">
        <f t="shared" si="2"/>
        <v/>
      </c>
      <c r="Q14" s="6"/>
      <c r="R14" s="6"/>
      <c r="S14" s="356"/>
      <c r="T14" s="6"/>
      <c r="U14" s="6"/>
      <c r="V14" s="6"/>
      <c r="W14" s="6"/>
      <c r="X14" s="6"/>
      <c r="Y14" s="160" t="str">
        <f t="shared" si="5"/>
        <v>Longwood</v>
      </c>
      <c r="Z14" s="181" t="str">
        <f>VLOOKUP(Y13,ratings,2,0)-VLOOKUP(Y14,ratings,2,0)</f>
        <v>#N/A</v>
      </c>
      <c r="AA14" s="181"/>
      <c r="AB14" s="174" t="str">
        <f t="shared" si="3"/>
        <v>#N/A</v>
      </c>
      <c r="AC14" s="175" t="str">
        <f t="shared" si="4"/>
        <v>#N/A</v>
      </c>
      <c r="AD14" s="182" t="str">
        <f>(AA13/2)+(Z13/2)</f>
        <v>#N/A</v>
      </c>
      <c r="AE14" s="6" t="str">
        <f>Z14</f>
        <v>#N/A</v>
      </c>
      <c r="AF14" s="6"/>
      <c r="AG14" s="6"/>
      <c r="AH14" s="6"/>
      <c r="AI14" s="6"/>
      <c r="AJ14" s="6"/>
    </row>
    <row r="15" ht="14.25" customHeight="1">
      <c r="B15" s="11" t="s">
        <v>19</v>
      </c>
      <c r="C15" s="11">
        <v>7.0</v>
      </c>
      <c r="D15" s="358" t="s">
        <v>354</v>
      </c>
      <c r="E15" s="367">
        <v>1.0</v>
      </c>
      <c r="F15" s="139"/>
      <c r="G15" s="378">
        <v>0.0</v>
      </c>
      <c r="H15" s="139"/>
      <c r="I15" s="139" t="str">
        <f>_xlfn.NORM.DIST(0,VLOOKUP($D11,ratings,2,0)-VLOOKUP($D15,ratings,2,0),$A$2,1)*$G15*$G11+_xlfn.NORM.DIST(0,VLOOKUP($D14,ratings,2,0)-VLOOKUP($D15,ratings,2,0),$A$2,1)*$G15*$G14+_xlfn.NORM.DIST(0,VLOOKUP($D13,ratings,2,0)-VLOOKUP($D15,ratings,2,0),$A$2,1)*$G15*$G13+_xlfn.NORM.DIST(0,VLOOKUP($D12,ratings,2,0)-VLOOKUP($D15,ratings,2,0),$A$2,1)*$G15*$G12</f>
        <v>#N/A</v>
      </c>
      <c r="J15" s="139"/>
      <c r="K15" s="139" t="str">
        <f>_xlfn.NORM.DIST(0,VLOOKUP($D7,ratings,2,0)-VLOOKUP($D15,ratings,2,0),$A$2,1)*$I15*$I7+_xlfn.NORM.DIST(0,VLOOKUP($D6,ratings,2,0)-VLOOKUP($D15,ratings,2,0),$A$2,1)*$I15*$I6+_xlfn.NORM.DIST(0,VLOOKUP($D5,ratings,2,0)-VLOOKUP($D15,ratings,2,0),$A$2,1)*$I15*$I5+_xlfn.NORM.DIST(0,VLOOKUP($D4,ratings,2,0)-VLOOKUP($D15,ratings,2,0),$A$2,1)*$I15*$I4+_xlfn.NORM.DIST(0,VLOOKUP($D3,ratings,2,0)-VLOOKUP($D15,ratings,2,0),$A$2,1)*$I15*$I3+_xlfn.NORM.DIST(0,VLOOKUP($D10,ratings,2,0)-VLOOKUP($D15,ratings,2,0),$A$2,1)*$I15*$I10+_xlfn.NORM.DIST(0,VLOOKUP($D9,ratings,2,0)-VLOOKUP($D15,ratings,2,0),$A$2,1)*$I15*$I9+_xlfn.NORM.DIST(0,VLOOKUP($D8,ratings,2,0)-VLOOKUP($D15,ratings,2,0),$A$2,1)*$I15*$I8</f>
        <v>#N/A</v>
      </c>
      <c r="L15" s="172" t="str">
        <f t="shared" si="1"/>
        <v/>
      </c>
      <c r="M15" s="139" t="str">
        <f>_xlfn.NORM.DIST(0,VLOOKUP($D31,ratings,2,0)-VLOOKUP($D15,ratings,2,0),$A$2,1)*$K15*$K31+_xlfn.NORM.DIST(0,VLOOKUP($D32,ratings,2,0)-VLOOKUP($D15,ratings,2,0),$A$2,1)*$K15*$K32+_xlfn.NORM.DIST(0,VLOOKUP($D33,ratings,2,0)-VLOOKUP($D15,ratings,2,0),$A$2,1)*$K15*$K33+_xlfn.NORM.DIST(0,VLOOKUP($D34,ratings,2,0)-VLOOKUP($D15,ratings,2,0),$A$2,1)*$K15*$K34+_xlfn.NORM.DIST(0,VLOOKUP($D19,ratings,2,0)-VLOOKUP($D15,ratings,2,0),$A$2,1)*$K15*$K19+_xlfn.NORM.DIST(0,VLOOKUP($D20,ratings,2,0)-VLOOKUP($D15,ratings,2,0),$A$2,1)*$K15*$K20+_xlfn.NORM.DIST(0,VLOOKUP($D21,ratings,2,0)-VLOOKUP($D15,ratings,2,0),$A$2,1)*$K15*$K21+_xlfn.NORM.DIST(0,VLOOKUP($D22,ratings,2,0)-VLOOKUP($D15,ratings,2,0),$A$2,1)*$K15*$K22+_xlfn.NORM.DIST(0,VLOOKUP($D23,ratings,2,0)-VLOOKUP($D15,ratings,2,0),$A$2,1)*$K15*$K23+_xlfn.NORM.DIST(0,VLOOKUP($D24,ratings,2,0)-VLOOKUP($D15,ratings,2,0),$A$2,1)*$K15*$K24+_xlfn.NORM.DIST(0,VLOOKUP($D25,ratings,2,0)-VLOOKUP($D15,ratings,2,0),$A$2,1)*$K15*$K25+_xlfn.NORM.DIST(0,VLOOKUP($D26,ratings,2,0)-VLOOKUP($D15,ratings,2,0),$A$2,1)*$K15*$K26+_xlfn.NORM.DIST(0,VLOOKUP($D27,ratings,2,0)-VLOOKUP($D15,ratings,2,0),$A$2,1)*$K15*$K27+_xlfn.NORM.DIST(0,VLOOKUP($D28,ratings,2,0)-VLOOKUP($D15,ratings,2,0),$A$2,1)*$K15*$K28+_xlfn.NORM.DIST(0,VLOOKUP($D29,ratings,2,0)-VLOOKUP($D15,ratings,2,0),$A$2,1)*$K15*$K29+_xlfn.NORM.DIST(0,VLOOKUP($D30,ratings,2,0)-VLOOKUP($D15,ratings,2,0),$A$2,1)*$K15*$K30</f>
        <v>#N/A</v>
      </c>
      <c r="N15" s="139"/>
      <c r="O15" s="139" t="str">
        <f>_xlfn.NORM.DIST(0,VLOOKUP($D47,ratings,2,0)-VLOOKUP($D15,ratings,2,0),$A$2,1)*$M15*$M47+_xlfn.NORM.DIST(0,VLOOKUP($D48,ratings,2,0)-VLOOKUP($D15,ratings,2,0),$A$2,1)*$M15*$M48+_xlfn.NORM.DIST(0,VLOOKUP($D49,ratings,2,0)-VLOOKUP($D15,ratings,2,0),$A$2,1)*$M15*$M49+_xlfn.NORM.DIST(0,VLOOKUP($D50,ratings,2,0)-VLOOKUP($D15,ratings,2,0),$A$2,1)*$M15*$M50+_xlfn.NORM.DIST(0,VLOOKUP($D51,ratings,2,0)-VLOOKUP($D15,ratings,2,0),$A$2,1)*$M15*$M51+_xlfn.NORM.DIST(0,VLOOKUP($D52,ratings,2,0)-VLOOKUP($D15,ratings,2,0),$A$2,1)*$M15*$M52+_xlfn.NORM.DIST(0,VLOOKUP($D53,ratings,2,0)-VLOOKUP($D15,ratings,2,0),$A$2,1)*$M15*$M53+_xlfn.NORM.DIST(0,VLOOKUP($D54,ratings,2,0)-VLOOKUP($D15,ratings,2,0),$A$2,1)*$M15*$M54+_xlfn.NORM.DIST(0,VLOOKUP($D55,ratings,2,0)-VLOOKUP($D15,ratings,2,0),$A$2,1)*$M15*$M55+_xlfn.NORM.DIST(0,VLOOKUP($D56,ratings,2,0)-VLOOKUP($D15,ratings,2,0),$A$2,1)*$M15*$M56+_xlfn.NORM.DIST(0,VLOOKUP($D57,ratings,2,0)-VLOOKUP($D15,ratings,2,0),$A$2,1)*$M15*$M57+_xlfn.NORM.DIST(0,VLOOKUP($D58,ratings,2,0)-VLOOKUP($D15,ratings,2,0),$A$2,1)*$M15*$M58+_xlfn.NORM.DIST(0,VLOOKUP($D59,ratings,2,0)-VLOOKUP($D15,ratings,2,0),$A$2,1)*$M15*$M59+_xlfn.NORM.DIST(0,VLOOKUP($D60,ratings,2,0)-VLOOKUP($D15,ratings,2,0),$A$2,1)*$M15*$M60+_xlfn.NORM.DIST(0,VLOOKUP($D61,ratings,2,0)-VLOOKUP($D15,ratings,2,0),$A$2,1)*$M15*$M61+_xlfn.NORM.DIST(0,VLOOKUP($D62,ratings,2,0)-VLOOKUP($D15,ratings,2,0),$A$2,1)*$M15*$M62+_xlfn.NORM.DIST(0,VLOOKUP($D63,ratings,2,0)-VLOOKUP($D15,ratings,2,0),$A$2,1)*$M15*$M63+_xlfn.NORM.DIST(0,VLOOKUP($D64,ratings,2,0)-VLOOKUP($D15,ratings,2,0),$A$2,1)*$M15*$M64+_xlfn.NORM.DIST(0,VLOOKUP($D65,ratings,2,0)-VLOOKUP($D15,ratings,2,0),$A$2,1)*$M15*$M65+_xlfn.NORM.DIST(0,VLOOKUP($D66,ratings,2,0)-VLOOKUP($D15,ratings,2,0),$A$2,1)*$M15*$M66+_xlfn.NORM.DIST(0,VLOOKUP($D35,ratings,2,0)-VLOOKUP($D15,ratings,2,0),$A$2,1)*$M15*$M35+_xlfn.NORM.DIST(0,VLOOKUP($D36,ratings,2,0)-VLOOKUP($D15,ratings,2,0),$A$2,1)*$M15*$M36+_xlfn.NORM.DIST(0,VLOOKUP($D37,ratings,2,0)-VLOOKUP($D15,ratings,2,0),$A$2,1)*$M15*$M37+_xlfn.NORM.DIST(0,VLOOKUP($D38,ratings,2,0)-VLOOKUP($D15,ratings,2,0),$A$2,1)*$M15*$M38+_xlfn.NORM.DIST(0,VLOOKUP($D39,ratings,2,0)-VLOOKUP($D15,ratings,2,0),$A$2,1)*$M15*$M39+_xlfn.NORM.DIST(0,VLOOKUP($D40,ratings,2,0)-VLOOKUP($D15,ratings,2,0),$A$2,1)*$M15*$M40+_xlfn.NORM.DIST(0,VLOOKUP($D41,ratings,2,0)-VLOOKUP($D15,ratings,2,0),$A$2,1)*$M15*$M41+_xlfn.NORM.DIST(0,VLOOKUP($D42,ratings,2,0)-VLOOKUP($D15,ratings,2,0),$A$2,1)*$M15*$M42+_xlfn.NORM.DIST(0,VLOOKUP($D43,ratings,2,0)-VLOOKUP($D15,ratings,2,0),$A$2,1)*$M15*$M43+_xlfn.NORM.DIST(0,VLOOKUP($D46,ratings,2,0)-VLOOKUP($D15,ratings,2,0),$A$2,1)*$M15*$M46+_xlfn.NORM.DIST(0,VLOOKUP($D45,ratings,2,0)-VLOOKUP($D15,ratings,2,0),$A$2,1)*$M15*$M45+_xlfn.NORM.DIST(0,VLOOKUP($D44,ratings,2,0)-VLOOKUP($D15,ratings,2,0),$A$2,1)*$M15*$M44</f>
        <v>#N/A</v>
      </c>
      <c r="P15" s="172" t="str">
        <f t="shared" si="2"/>
        <v/>
      </c>
      <c r="Q15" s="6"/>
      <c r="R15" s="6"/>
      <c r="S15" s="361"/>
      <c r="T15" s="6"/>
      <c r="U15" s="6"/>
      <c r="V15" s="6"/>
      <c r="W15" s="6"/>
      <c r="X15" s="6"/>
      <c r="Y15" s="6" t="str">
        <f t="shared" si="5"/>
        <v>Ohio State</v>
      </c>
      <c r="Z15" s="173" t="str">
        <f>VLOOKUP($Y16,ratings,2,0)-VLOOKUP($Y15,ratings,2,0)</f>
        <v>#N/A</v>
      </c>
      <c r="AA15" s="173" t="str">
        <f>VLOOKUP($Y16,ratings20,3,0)+VLOOKUP($Y15,ratings20,3,0)-144</f>
        <v>#N/A</v>
      </c>
      <c r="AB15" s="174" t="str">
        <f t="shared" si="3"/>
        <v>#N/A</v>
      </c>
      <c r="AC15" s="175" t="str">
        <f t="shared" si="4"/>
        <v>#N/A</v>
      </c>
      <c r="AD15" s="176" t="str">
        <f>(AA15/2)+(Z16/2)</f>
        <v>#N/A</v>
      </c>
      <c r="AE15" s="6" t="str">
        <f>AA15</f>
        <v>#N/A</v>
      </c>
      <c r="AF15" s="6"/>
      <c r="AG15" s="6"/>
      <c r="AH15" s="6"/>
      <c r="AI15" s="6"/>
      <c r="AJ15" s="6"/>
    </row>
    <row r="16" ht="14.25" customHeight="1">
      <c r="B16" s="11" t="s">
        <v>19</v>
      </c>
      <c r="C16" s="22">
        <v>10.0</v>
      </c>
      <c r="D16" s="365" t="s">
        <v>355</v>
      </c>
      <c r="E16" s="369">
        <v>0.0</v>
      </c>
      <c r="F16" s="139"/>
      <c r="G16" s="363" t="str">
        <f>_xlfn.NORM.DIST(0,VLOOKUP(D18,ratings,2,0)-VLOOKUP(D16,ratings,2,0),$A$2,1)*E16*E18+_xlfn.NORM.DIST(0,VLOOKUP(D17,ratings,2,0)-VLOOKUP(D16,ratings,2,0),$A$2,1)*E16*E17</f>
        <v>#N/A</v>
      </c>
      <c r="H16" s="139"/>
      <c r="I16" s="141" t="str">
        <f>_xlfn.NORM.DIST(0,VLOOKUP($D12,ratings,2,0)-VLOOKUP($D16,ratings,2,0),$A$2,1)*$G16*$G12+_xlfn.NORM.DIST(0,VLOOKUP($D11,ratings,2,0)-VLOOKUP($D16,ratings,2,0),$A$2,1)*$G16*$G11+_xlfn.NORM.DIST(0,VLOOKUP($D14,ratings,2,0)-VLOOKUP($D16,ratings,2,0),$A$2,1)*$G16*$G14+_xlfn.NORM.DIST(0,VLOOKUP($D13,ratings,2,0)-VLOOKUP($D16,ratings,2,0),$A$2,1)*$G16*$G13</f>
        <v>#N/A</v>
      </c>
      <c r="J16" s="141"/>
      <c r="K16" s="141" t="str">
        <f>_xlfn.NORM.DIST(0,VLOOKUP($D8,ratings,2,0)-VLOOKUP($D16,ratings,2,0),$A$2,1)*$I16*$I8+_xlfn.NORM.DIST(0,VLOOKUP($D7,ratings,2,0)-VLOOKUP($D16,ratings,2,0),$A$2,1)*$I16*$I7+_xlfn.NORM.DIST(0,VLOOKUP($D6,ratings,2,0)-VLOOKUP($D16,ratings,2,0),$A$2,1)*$I16*$I6+_xlfn.NORM.DIST(0,VLOOKUP($D5,ratings,2,0)-VLOOKUP($D16,ratings,2,0),$A$2,1)*$I16*$I5+_xlfn.NORM.DIST(0,VLOOKUP($D4,ratings,2,0)-VLOOKUP($D16,ratings,2,0),$A$2,1)*$I16*$I4+_xlfn.NORM.DIST(0,VLOOKUP($D3,ratings,2,0)-VLOOKUP($D16,ratings,2,0),$A$2,1)*$I16*$I3+_xlfn.NORM.DIST(0,VLOOKUP($D10,ratings,2,0)-VLOOKUP($D16,ratings,2,0),$A$2,1)*$I16*$I10+_xlfn.NORM.DIST(0,VLOOKUP($D9,ratings,2,0)-VLOOKUP($D16,ratings,2,0),$A$2,1)*$I16*$I9</f>
        <v>#N/A</v>
      </c>
      <c r="L16" s="172" t="str">
        <f t="shared" si="1"/>
        <v/>
      </c>
      <c r="M16" s="141" t="str">
        <f>_xlfn.NORM.DIST(0,VLOOKUP($D32,ratings,2,0)-VLOOKUP($D16,ratings,2,0),$A$2,1)*$K16*$K32+_xlfn.NORM.DIST(0,VLOOKUP($D33,ratings,2,0)-VLOOKUP($D16,ratings,2,0),$A$2,1)*$K16*$K33+_xlfn.NORM.DIST(0,VLOOKUP($D34,ratings,2,0)-VLOOKUP($D16,ratings,2,0),$A$2,1)*$K16*$K34+_xlfn.NORM.DIST(0,VLOOKUP($D19,ratings,2,0)-VLOOKUP($D16,ratings,2,0),$A$2,1)*$K16*$K19+_xlfn.NORM.DIST(0,VLOOKUP($D20,ratings,2,0)-VLOOKUP($D16,ratings,2,0),$A$2,1)*$K16*$K20+_xlfn.NORM.DIST(0,VLOOKUP($D21,ratings,2,0)-VLOOKUP($D16,ratings,2,0),$A$2,1)*$K16*$K21+_xlfn.NORM.DIST(0,VLOOKUP($D22,ratings,2,0)-VLOOKUP($D16,ratings,2,0),$A$2,1)*$K16*$K22+_xlfn.NORM.DIST(0,VLOOKUP($D23,ratings,2,0)-VLOOKUP($D16,ratings,2,0),$A$2,1)*$K16*$K23+_xlfn.NORM.DIST(0,VLOOKUP($D24,ratings,2,0)-VLOOKUP($D16,ratings,2,0),$A$2,1)*$K16*$K24+_xlfn.NORM.DIST(0,VLOOKUP($D25,ratings,2,0)-VLOOKUP($D16,ratings,2,0),$A$2,1)*$K16*$K25+_xlfn.NORM.DIST(0,VLOOKUP($D26,ratings,2,0)-VLOOKUP($D16,ratings,2,0),$A$2,1)*$K16*$K26+_xlfn.NORM.DIST(0,VLOOKUP($D27,ratings,2,0)-VLOOKUP($D16,ratings,2,0),$A$2,1)*$K16*$K27+_xlfn.NORM.DIST(0,VLOOKUP($D28,ratings,2,0)-VLOOKUP($D16,ratings,2,0),$A$2,1)*$K16*$K28+_xlfn.NORM.DIST(0,VLOOKUP($D29,ratings,2,0)-VLOOKUP($D16,ratings,2,0),$A$2,1)*$K16*$K29+_xlfn.NORM.DIST(0,VLOOKUP($D30,ratings,2,0)-VLOOKUP($D16,ratings,2,0),$A$2,1)*$K16*$K30+_xlfn.NORM.DIST(0,VLOOKUP($D31,ratings,2,0)-VLOOKUP($D16,ratings,2,0),$A$2,1)*$K16*$K31</f>
        <v>#N/A</v>
      </c>
      <c r="N16" s="139"/>
      <c r="O16" s="141" t="str">
        <f>_xlfn.NORM.DIST(0,VLOOKUP($D48,ratings,2,0)-VLOOKUP($D16,ratings,2,0),$A$2,1)*$M16*$M48+_xlfn.NORM.DIST(0,VLOOKUP($D49,ratings,2,0)-VLOOKUP($D16,ratings,2,0),$A$2,1)*$M16*$M49+_xlfn.NORM.DIST(0,VLOOKUP($D50,ratings,2,0)-VLOOKUP($D16,ratings,2,0),$A$2,1)*$M16*$M50+_xlfn.NORM.DIST(0,VLOOKUP($D51,ratings,2,0)-VLOOKUP($D16,ratings,2,0),$A$2,1)*$M16*$M51+_xlfn.NORM.DIST(0,VLOOKUP($D52,ratings,2,0)-VLOOKUP($D16,ratings,2,0),$A$2,1)*$M16*$M52+_xlfn.NORM.DIST(0,VLOOKUP($D53,ratings,2,0)-VLOOKUP($D16,ratings,2,0),$A$2,1)*$M16*$M53+_xlfn.NORM.DIST(0,VLOOKUP($D54,ratings,2,0)-VLOOKUP($D16,ratings,2,0),$A$2,1)*$M16*$M54+_xlfn.NORM.DIST(0,VLOOKUP($D55,ratings,2,0)-VLOOKUP($D16,ratings,2,0),$A$2,1)*$M16*$M55+_xlfn.NORM.DIST(0,VLOOKUP($D56,ratings,2,0)-VLOOKUP($D16,ratings,2,0),$A$2,1)*$M16*$M56+_xlfn.NORM.DIST(0,VLOOKUP($D57,ratings,2,0)-VLOOKUP($D16,ratings,2,0),$A$2,1)*$M16*$M57+_xlfn.NORM.DIST(0,VLOOKUP($D58,ratings,2,0)-VLOOKUP($D16,ratings,2,0),$A$2,1)*$M16*$M58+_xlfn.NORM.DIST(0,VLOOKUP($D59,ratings,2,0)-VLOOKUP($D16,ratings,2,0),$A$2,1)*$M16*$M59+_xlfn.NORM.DIST(0,VLOOKUP($D60,ratings,2,0)-VLOOKUP($D16,ratings,2,0),$A$2,1)*$M16*$M60+_xlfn.NORM.DIST(0,VLOOKUP($D61,ratings,2,0)-VLOOKUP($D16,ratings,2,0),$A$2,1)*$M16*$M61+_xlfn.NORM.DIST(0,VLOOKUP($D62,ratings,2,0)-VLOOKUP($D16,ratings,2,0),$A$2,1)*$M16*$M62+_xlfn.NORM.DIST(0,VLOOKUP($D63,ratings,2,0)-VLOOKUP($D16,ratings,2,0),$A$2,1)*$M16*$M63+_xlfn.NORM.DIST(0,VLOOKUP($D64,ratings,2,0)-VLOOKUP($D16,ratings,2,0),$A$2,1)*$M16*$M64+_xlfn.NORM.DIST(0,VLOOKUP($D65,ratings,2,0)-VLOOKUP($D16,ratings,2,0),$A$2,1)*$M16*$M65+_xlfn.NORM.DIST(0,VLOOKUP($D66,ratings,2,0)-VLOOKUP($D16,ratings,2,0),$A$2,1)*$M16*$M66+_xlfn.NORM.DIST(0,VLOOKUP($D35,ratings,2,0)-VLOOKUP($D16,ratings,2,0),$A$2,1)*$M16*$M35+_xlfn.NORM.DIST(0,VLOOKUP($D36,ratings,2,0)-VLOOKUP($D16,ratings,2,0),$A$2,1)*$M16*$M36+_xlfn.NORM.DIST(0,VLOOKUP($D37,ratings,2,0)-VLOOKUP($D16,ratings,2,0),$A$2,1)*$M16*$M37+_xlfn.NORM.DIST(0,VLOOKUP($D38,ratings,2,0)-VLOOKUP($D16,ratings,2,0),$A$2,1)*$M16*$M38+_xlfn.NORM.DIST(0,VLOOKUP($D39,ratings,2,0)-VLOOKUP($D16,ratings,2,0),$A$2,1)*$M16*$M39+_xlfn.NORM.DIST(0,VLOOKUP($D40,ratings,2,0)-VLOOKUP($D16,ratings,2,0),$A$2,1)*$M16*$M40+_xlfn.NORM.DIST(0,VLOOKUP($D41,ratings,2,0)-VLOOKUP($D16,ratings,2,0),$A$2,1)*$M16*$M41+_xlfn.NORM.DIST(0,VLOOKUP($D42,ratings,2,0)-VLOOKUP($D16,ratings,2,0),$A$2,1)*$M16*$M42+_xlfn.NORM.DIST(0,VLOOKUP($D43,ratings,2,0)-VLOOKUP($D16,ratings,2,0),$A$2,1)*$M16*$M43+_xlfn.NORM.DIST(0,VLOOKUP($D44,ratings,2,0)-VLOOKUP($D16,ratings,2,0),$A$2,1)*$M16*$M44+_xlfn.NORM.DIST(0,VLOOKUP($D47,ratings,2,0)-VLOOKUP($D16,ratings,2,0),$A$2,1)*$M16*$M47+_xlfn.NORM.DIST(0,VLOOKUP($D46,ratings,2,0)-VLOOKUP($D16,ratings,2,0),$A$2,1)*$M16*$M46+_xlfn.NORM.DIST(0,VLOOKUP($D45,ratings,2,0)-VLOOKUP($D16,ratings,2,0),$A$2,1)*$M16*$M45</f>
        <v>#N/A</v>
      </c>
      <c r="P16" s="172" t="str">
        <f t="shared" si="2"/>
        <v/>
      </c>
      <c r="Q16" s="6"/>
      <c r="R16" s="6"/>
      <c r="S16" s="356"/>
      <c r="T16" s="6"/>
      <c r="U16" s="6"/>
      <c r="V16" s="6"/>
      <c r="W16" s="6"/>
      <c r="X16" s="6"/>
      <c r="Y16" s="160" t="str">
        <f t="shared" si="5"/>
        <v>Loyola (IL)</v>
      </c>
      <c r="Z16" s="181" t="str">
        <f>VLOOKUP(Y15,ratings,2,0)-VLOOKUP(Y16,ratings,2,0)</f>
        <v>#N/A</v>
      </c>
      <c r="AA16" s="181"/>
      <c r="AB16" s="174" t="str">
        <f t="shared" si="3"/>
        <v>#N/A</v>
      </c>
      <c r="AC16" s="175" t="str">
        <f t="shared" si="4"/>
        <v>#N/A</v>
      </c>
      <c r="AD16" s="182" t="str">
        <f>(AA15/2)+(Z15/2)</f>
        <v>#N/A</v>
      </c>
      <c r="AE16" s="6" t="str">
        <f>Z16</f>
        <v>#N/A</v>
      </c>
      <c r="AF16" s="6"/>
      <c r="AG16" s="6"/>
      <c r="AH16" s="6"/>
      <c r="AI16" s="6"/>
      <c r="AJ16" s="6"/>
    </row>
    <row r="17" ht="14.25" customHeight="1">
      <c r="B17" s="11" t="s">
        <v>19</v>
      </c>
      <c r="C17" s="11">
        <v>2.0</v>
      </c>
      <c r="D17" s="358" t="s">
        <v>116</v>
      </c>
      <c r="E17" s="367">
        <v>1.0</v>
      </c>
      <c r="F17" s="139"/>
      <c r="G17" s="379">
        <v>1.0</v>
      </c>
      <c r="H17" s="139"/>
      <c r="I17" s="359">
        <v>1.0</v>
      </c>
      <c r="J17" s="139"/>
      <c r="K17" s="359">
        <v>1.0</v>
      </c>
      <c r="L17" s="172">
        <f t="shared" si="1"/>
        <v>1</v>
      </c>
      <c r="M17" s="359">
        <v>0.0</v>
      </c>
      <c r="N17" s="139"/>
      <c r="O17" s="139" t="str">
        <f>_xlfn.NORM.DIST(0,VLOOKUP($D49,ratings,2,0)-VLOOKUP($D17,ratings,2,0),$A$2,1)*$M17*$M49+_xlfn.NORM.DIST(0,VLOOKUP($D50,ratings,2,0)-VLOOKUP($D17,ratings,2,0),$A$2,1)*$M17*$M50+_xlfn.NORM.DIST(0,VLOOKUP($D51,ratings,2,0)-VLOOKUP($D17,ratings,2,0),$A$2,1)*$M17*$M51+_xlfn.NORM.DIST(0,VLOOKUP($D52,ratings,2,0)-VLOOKUP($D17,ratings,2,0),$A$2,1)*$M17*$M52+_xlfn.NORM.DIST(0,VLOOKUP($D53,ratings,2,0)-VLOOKUP($D17,ratings,2,0),$A$2,1)*$M17*$M53+_xlfn.NORM.DIST(0,VLOOKUP($D54,ratings,2,0)-VLOOKUP($D17,ratings,2,0),$A$2,1)*$M17*$M54+_xlfn.NORM.DIST(0,VLOOKUP($D55,ratings,2,0)-VLOOKUP($D17,ratings,2,0),$A$2,1)*$M17*$M55+_xlfn.NORM.DIST(0,VLOOKUP($D56,ratings,2,0)-VLOOKUP($D17,ratings,2,0),$A$2,1)*$M17*$M56+_xlfn.NORM.DIST(0,VLOOKUP($D57,ratings,2,0)-VLOOKUP($D17,ratings,2,0),$A$2,1)*$M17*$M57+_xlfn.NORM.DIST(0,VLOOKUP($D58,ratings,2,0)-VLOOKUP($D17,ratings,2,0),$A$2,1)*$M17*$M58+_xlfn.NORM.DIST(0,VLOOKUP($D59,ratings,2,0)-VLOOKUP($D17,ratings,2,0),$A$2,1)*$M17*$M59+_xlfn.NORM.DIST(0,VLOOKUP($D60,ratings,2,0)-VLOOKUP($D17,ratings,2,0),$A$2,1)*$M17*$M60+_xlfn.NORM.DIST(0,VLOOKUP($D61,ratings,2,0)-VLOOKUP($D17,ratings,2,0),$A$2,1)*$M17*$M61+_xlfn.NORM.DIST(0,VLOOKUP($D62,ratings,2,0)-VLOOKUP($D17,ratings,2,0),$A$2,1)*$M17*$M62+_xlfn.NORM.DIST(0,VLOOKUP($D63,ratings,2,0)-VLOOKUP($D17,ratings,2,0),$A$2,1)*$M17*$M63+_xlfn.NORM.DIST(0,VLOOKUP($D64,ratings,2,0)-VLOOKUP($D17,ratings,2,0),$A$2,1)*$M17*$M64+_xlfn.NORM.DIST(0,VLOOKUP($D65,ratings,2,0)-VLOOKUP($D17,ratings,2,0),$A$2,1)*$M17*$M65+_xlfn.NORM.DIST(0,VLOOKUP($D66,ratings,2,0)-VLOOKUP($D17,ratings,2,0),$A$2,1)*$M17*$M66+_xlfn.NORM.DIST(0,VLOOKUP($D35,ratings,2,0)-VLOOKUP($D17,ratings,2,0),$A$2,1)*$M17*$M35+_xlfn.NORM.DIST(0,VLOOKUP($D36,ratings,2,0)-VLOOKUP($D17,ratings,2,0),$A$2,1)*$M17*$M36+_xlfn.NORM.DIST(0,VLOOKUP($D37,ratings,2,0)-VLOOKUP($D17,ratings,2,0),$A$2,1)*$M17*$M37+_xlfn.NORM.DIST(0,VLOOKUP($D38,ratings,2,0)-VLOOKUP($D17,ratings,2,0),$A$2,1)*$M17*$M38+_xlfn.NORM.DIST(0,VLOOKUP($D39,ratings,2,0)-VLOOKUP($D17,ratings,2,0),$A$2,1)*$M17*$M39+_xlfn.NORM.DIST(0,VLOOKUP($D40,ratings,2,0)-VLOOKUP($D17,ratings,2,0),$A$2,1)*$M17*$M40+_xlfn.NORM.DIST(0,VLOOKUP($D41,ratings,2,0)-VLOOKUP($D17,ratings,2,0),$A$2,1)*$M17*$M41+_xlfn.NORM.DIST(0,VLOOKUP($D42,ratings,2,0)-VLOOKUP($D17,ratings,2,0),$A$2,1)*$M17*$M42+_xlfn.NORM.DIST(0,VLOOKUP($D43,ratings,2,0)-VLOOKUP($D17,ratings,2,0),$A$2,1)*$M17*$M43+_xlfn.NORM.DIST(0,VLOOKUP($D44,ratings,2,0)-VLOOKUP($D17,ratings,2,0),$A$2,1)*$M17*$M44+_xlfn.NORM.DIST(0,VLOOKUP($D45,ratings,2,0)-VLOOKUP($D17,ratings,2,0),$A$2,1)*$M17*$M45+_xlfn.NORM.DIST(0,VLOOKUP($D48,ratings,2,0)-VLOOKUP($D17,ratings,2,0),$A$2,1)*$M17*$M48+_xlfn.NORM.DIST(0,VLOOKUP($D47,ratings,2,0)-VLOOKUP($D17,ratings,2,0),$A$2,1)*$M17*$M47+_xlfn.NORM.DIST(0,VLOOKUP($D46,ratings,2,0)-VLOOKUP($D17,ratings,2,0),$A$2,1)*$M17*$M46</f>
        <v>#N/A</v>
      </c>
      <c r="P17" s="172" t="str">
        <f t="shared" si="2"/>
        <v/>
      </c>
      <c r="Q17" s="6"/>
      <c r="R17" s="6"/>
      <c r="S17" s="361"/>
      <c r="T17" s="6"/>
      <c r="U17" s="6"/>
      <c r="V17" s="6"/>
      <c r="W17" s="6"/>
      <c r="X17" s="6"/>
      <c r="Y17" s="6" t="str">
        <f t="shared" si="5"/>
        <v>Villanova</v>
      </c>
      <c r="Z17" s="173" t="str">
        <f>VLOOKUP($Y18,ratings,2,0)-VLOOKUP($Y17,ratings,2,0)</f>
        <v>#N/A</v>
      </c>
      <c r="AA17" s="173" t="str">
        <f>VLOOKUP($Y18,ratings20,3,0)+VLOOKUP($Y17,ratings20,3,0)-144</f>
        <v>#N/A</v>
      </c>
      <c r="AB17" s="174" t="str">
        <f t="shared" si="3"/>
        <v>#N/A</v>
      </c>
      <c r="AC17" s="175" t="str">
        <f t="shared" si="4"/>
        <v>#N/A</v>
      </c>
      <c r="AD17" s="176" t="str">
        <f>(AA17/2)+(Z18/2)</f>
        <v>#N/A</v>
      </c>
      <c r="AE17" s="6" t="str">
        <f>AA17</f>
        <v>#N/A</v>
      </c>
      <c r="AF17" s="6"/>
      <c r="AG17" s="6"/>
      <c r="AH17" s="6"/>
      <c r="AI17" s="6"/>
      <c r="AJ17" s="6"/>
    </row>
    <row r="18" ht="14.25" customHeight="1">
      <c r="B18" s="11" t="s">
        <v>19</v>
      </c>
      <c r="C18" s="53">
        <v>15.0</v>
      </c>
      <c r="D18" s="371" t="s">
        <v>356</v>
      </c>
      <c r="E18" s="369">
        <v>0.0</v>
      </c>
      <c r="F18" s="139"/>
      <c r="G18" s="380" t="str">
        <f>_xlfn.NORM.DIST(0,VLOOKUP(D16,ratings,2,0)-VLOOKUP(D18,ratings,2,0),$A$2,1)*E18*E16+_xlfn.NORM.DIST(0,VLOOKUP(D15,ratings,2,0)-VLOOKUP(D18,ratings,2,0),$A$2,1)*E18*E15</f>
        <v>#N/A</v>
      </c>
      <c r="H18" s="139"/>
      <c r="I18" s="373" t="str">
        <f>_xlfn.NORM.DIST(0,VLOOKUP($D14,ratings,2,0)-VLOOKUP($D18,ratings,2,0),$A$2,1)*$G18*$G14+_xlfn.NORM.DIST(0,VLOOKUP($D13,ratings,2,0)-VLOOKUP($D18,ratings,2,0),$A$2,1)*$G18*$G13+_xlfn.NORM.DIST(0,VLOOKUP($D12,ratings,2,0)-VLOOKUP($D18,ratings,2,0),$A$2,1)*$G18*$G12+_xlfn.NORM.DIST(0,VLOOKUP($D11,ratings,2,0)-VLOOKUP($D18,ratings,2,0),$A$2,1)*$G18*$G11</f>
        <v>#N/A</v>
      </c>
      <c r="J18" s="373"/>
      <c r="K18" s="373" t="str">
        <f>_xlfn.NORM.DIST(0,VLOOKUP($D10,ratings,2,0)-VLOOKUP($D18,ratings,2,0),$A$2,1)*$I18*$I10+_xlfn.NORM.DIST(0,VLOOKUP($D9,ratings,2,0)-VLOOKUP($D18,ratings,2,0),$A$2,1)*$I18*$I9+_xlfn.NORM.DIST(0,VLOOKUP($D8,ratings,2,0)-VLOOKUP($D18,ratings,2,0),$A$2,1)*$I18*$I8+_xlfn.NORM.DIST(0,VLOOKUP($D7,ratings,2,0)-VLOOKUP($D18,ratings,2,0),$A$2,1)*$I18*$I7+_xlfn.NORM.DIST(0,VLOOKUP($D6,ratings,2,0)-VLOOKUP($D18,ratings,2,0),$A$2,1)*$I18*$I6+_xlfn.NORM.DIST(0,VLOOKUP($D5,ratings,2,0)-VLOOKUP($D18,ratings,2,0),$A$2,1)*$I18*$I5+_xlfn.NORM.DIST(0,VLOOKUP($D4,ratings,2,0)-VLOOKUP($D18,ratings,2,0),$A$2,1)*$I18*$I4+_xlfn.NORM.DIST(0,VLOOKUP($D3,ratings,2,0)-VLOOKUP($D18,ratings,2,0),$A$2,1)*$I18*$I3</f>
        <v>#N/A</v>
      </c>
      <c r="L18" s="172" t="str">
        <f t="shared" si="1"/>
        <v/>
      </c>
      <c r="M18" s="373" t="str">
        <f>_xlfn.NORM.DIST(0,VLOOKUP($D34,ratings,2,0)-VLOOKUP($D18,ratings,2,0),$A$2,1)*$K18*$K34+_xlfn.NORM.DIST(0,VLOOKUP($D19,ratings,2,0)-VLOOKUP($D18,ratings,2,0),$A$2,1)*$K18*$K19+_xlfn.NORM.DIST(0,VLOOKUP($D20,ratings,2,0)-VLOOKUP($D18,ratings,2,0),$A$2,1)*$K18*$K20+_xlfn.NORM.DIST(0,VLOOKUP($D21,ratings,2,0)-VLOOKUP($D18,ratings,2,0),$A$2,1)*$K18*$K21+_xlfn.NORM.DIST(0,VLOOKUP($D22,ratings,2,0)-VLOOKUP($D18,ratings,2,0),$A$2,1)*$K18*$K22+_xlfn.NORM.DIST(0,VLOOKUP($D23,ratings,2,0)-VLOOKUP($D18,ratings,2,0),$A$2,1)*$K18*$K23+_xlfn.NORM.DIST(0,VLOOKUP($D24,ratings,2,0)-VLOOKUP($D18,ratings,2,0),$A$2,1)*$K18*$K24+_xlfn.NORM.DIST(0,VLOOKUP($D25,ratings,2,0)-VLOOKUP($D18,ratings,2,0),$A$2,1)*$K18*$K25+_xlfn.NORM.DIST(0,VLOOKUP($D26,ratings,2,0)-VLOOKUP($D18,ratings,2,0),$A$2,1)*$K18*$K26+_xlfn.NORM.DIST(0,VLOOKUP($D27,ratings,2,0)-VLOOKUP($D18,ratings,2,0),$A$2,1)*$K18*$K27+_xlfn.NORM.DIST(0,VLOOKUP($D28,ratings,2,0)-VLOOKUP($D18,ratings,2,0),$A$2,1)*$K18*$K28+_xlfn.NORM.DIST(0,VLOOKUP($D29,ratings,2,0)-VLOOKUP($D18,ratings,2,0),$A$2,1)*$K18*$K29+_xlfn.NORM.DIST(0,VLOOKUP($D30,ratings,2,0)-VLOOKUP($D18,ratings,2,0),$A$2,1)*$K18*$K30+_xlfn.NORM.DIST(0,VLOOKUP($D31,ratings,2,0)-VLOOKUP($D18,ratings,2,0),$A$2,1)*$K18*$K31+_xlfn.NORM.DIST(0,VLOOKUP($D32,ratings,2,0)-VLOOKUP($D18,ratings,2,0),$A$2,1)*$K18*$K32+_xlfn.NORM.DIST(0,VLOOKUP($D33,ratings,2,0)-VLOOKUP($D18,ratings,2,0),$A$2,1)*$K18*$K33</f>
        <v>#N/A</v>
      </c>
      <c r="N18" s="139"/>
      <c r="O18" s="373" t="str">
        <f>_xlfn.NORM.DIST(0,VLOOKUP($D50,ratings,2,0)-VLOOKUP($D18,ratings,2,0),$A$2,1)*$M18*$M50+_xlfn.NORM.DIST(0,VLOOKUP($D51,ratings,2,0)-VLOOKUP($D18,ratings,2,0),$A$2,1)*$M18*$M51+_xlfn.NORM.DIST(0,VLOOKUP($D52,ratings,2,0)-VLOOKUP($D18,ratings,2,0),$A$2,1)*$M18*$M52+_xlfn.NORM.DIST(0,VLOOKUP($D53,ratings,2,0)-VLOOKUP($D18,ratings,2,0),$A$2,1)*$M18*$M53+_xlfn.NORM.DIST(0,VLOOKUP($D54,ratings,2,0)-VLOOKUP($D18,ratings,2,0),$A$2,1)*$M18*$M54+_xlfn.NORM.DIST(0,VLOOKUP($D55,ratings,2,0)-VLOOKUP($D18,ratings,2,0),$A$2,1)*$M18*$M55+_xlfn.NORM.DIST(0,VLOOKUP($D56,ratings,2,0)-VLOOKUP($D18,ratings,2,0),$A$2,1)*$M18*$M56+_xlfn.NORM.DIST(0,VLOOKUP($D57,ratings,2,0)-VLOOKUP($D18,ratings,2,0),$A$2,1)*$M18*$M57+_xlfn.NORM.DIST(0,VLOOKUP($D58,ratings,2,0)-VLOOKUP($D18,ratings,2,0),$A$2,1)*$M18*$M58+_xlfn.NORM.DIST(0,VLOOKUP($D59,ratings,2,0)-VLOOKUP($D18,ratings,2,0),$A$2,1)*$M18*$M59+_xlfn.NORM.DIST(0,VLOOKUP($D60,ratings,2,0)-VLOOKUP($D18,ratings,2,0),$A$2,1)*$M18*$M60+_xlfn.NORM.DIST(0,VLOOKUP($D61,ratings,2,0)-VLOOKUP($D18,ratings,2,0),$A$2,1)*$M18*$M61+_xlfn.NORM.DIST(0,VLOOKUP($D62,ratings,2,0)-VLOOKUP($D18,ratings,2,0),$A$2,1)*$M18*$M62+_xlfn.NORM.DIST(0,VLOOKUP($D63,ratings,2,0)-VLOOKUP($D18,ratings,2,0),$A$2,1)*$M18*$M63+_xlfn.NORM.DIST(0,VLOOKUP($D64,ratings,2,0)-VLOOKUP($D18,ratings,2,0),$A$2,1)*$M18*$M64+_xlfn.NORM.DIST(0,VLOOKUP($D65,ratings,2,0)-VLOOKUP($D18,ratings,2,0),$A$2,1)*$M18*$M65+_xlfn.NORM.DIST(0,VLOOKUP($D66,ratings,2,0)-VLOOKUP($D18,ratings,2,0),$A$2,1)*$M18*$M66+_xlfn.NORM.DIST(0,VLOOKUP($D35,ratings,2,0)-VLOOKUP($D18,ratings,2,0),$A$2,1)*$M18*$M35+_xlfn.NORM.DIST(0,VLOOKUP($D36,ratings,2,0)-VLOOKUP($D18,ratings,2,0),$A$2,1)*$M18*$M36+_xlfn.NORM.DIST(0,VLOOKUP($D37,ratings,2,0)-VLOOKUP($D18,ratings,2,0),$A$2,1)*$M18*$M37+_xlfn.NORM.DIST(0,VLOOKUP($D38,ratings,2,0)-VLOOKUP($D18,ratings,2,0),$A$2,1)*$M18*$M38+_xlfn.NORM.DIST(0,VLOOKUP($D39,ratings,2,0)-VLOOKUP($D18,ratings,2,0),$A$2,1)*$M18*$M39+_xlfn.NORM.DIST(0,VLOOKUP($D40,ratings,2,0)-VLOOKUP($D18,ratings,2,0),$A$2,1)*$M18*$M40+_xlfn.NORM.DIST(0,VLOOKUP($D41,ratings,2,0)-VLOOKUP($D18,ratings,2,0),$A$2,1)*$M18*$M41+_xlfn.NORM.DIST(0,VLOOKUP($D42,ratings,2,0)-VLOOKUP($D18,ratings,2,0),$A$2,1)*$M18*$M42+_xlfn.NORM.DIST(0,VLOOKUP($D43,ratings,2,0)-VLOOKUP($D18,ratings,2,0),$A$2,1)*$M18*$M43+_xlfn.NORM.DIST(0,VLOOKUP($D44,ratings,2,0)-VLOOKUP($D18,ratings,2,0),$A$2,1)*$M18*$M44+_xlfn.NORM.DIST(0,VLOOKUP($D45,ratings,2,0)-VLOOKUP($D18,ratings,2,0),$A$2,1)*$M18*$M45+_xlfn.NORM.DIST(0,VLOOKUP($D46,ratings,2,0)-VLOOKUP($D18,ratings,2,0),$A$2,1)*$M18*$M46+_xlfn.NORM.DIST(0,VLOOKUP($D49,ratings,2,0)-VLOOKUP($D18,ratings,2,0),$A$2,1)*$M18*$M49+_xlfn.NORM.DIST(0,VLOOKUP($D48,ratings,2,0)-VLOOKUP($D18,ratings,2,0),$A$2,1)*$M18*$M48+_xlfn.NORM.DIST(0,VLOOKUP($D47,ratings,2,0)-VLOOKUP($D18,ratings,2,0),$A$2,1)*$M18*$M47</f>
        <v>#N/A</v>
      </c>
      <c r="P18" s="172" t="str">
        <f t="shared" si="2"/>
        <v/>
      </c>
      <c r="Q18" s="6"/>
      <c r="R18" s="6"/>
      <c r="S18" s="356"/>
      <c r="T18" s="6"/>
      <c r="U18" s="6"/>
      <c r="V18" s="6"/>
      <c r="W18" s="6"/>
      <c r="X18" s="6"/>
      <c r="Y18" s="160" t="str">
        <f t="shared" si="5"/>
        <v>Delaware</v>
      </c>
      <c r="Z18" s="181" t="str">
        <f>VLOOKUP(Y17,ratings,2,0)-VLOOKUP(Y18,ratings,2,0)</f>
        <v>#N/A</v>
      </c>
      <c r="AA18" s="181"/>
      <c r="AB18" s="174" t="str">
        <f t="shared" si="3"/>
        <v>#N/A</v>
      </c>
      <c r="AC18" s="175" t="str">
        <f t="shared" si="4"/>
        <v>#N/A</v>
      </c>
      <c r="AD18" s="182" t="str">
        <f>(AA17/2)+(Z17/2)</f>
        <v>#N/A</v>
      </c>
      <c r="AE18" s="6" t="str">
        <f>Z18</f>
        <v>#N/A</v>
      </c>
      <c r="AF18" s="6"/>
      <c r="AG18" s="6"/>
      <c r="AH18" s="6"/>
      <c r="AI18" s="6"/>
      <c r="AJ18" s="6"/>
    </row>
    <row r="19" ht="14.25" customHeight="1">
      <c r="A19" s="121" t="s">
        <v>42</v>
      </c>
      <c r="B19" s="11" t="s">
        <v>26</v>
      </c>
      <c r="C19" s="11">
        <v>1.0</v>
      </c>
      <c r="D19" s="358" t="s">
        <v>54</v>
      </c>
      <c r="E19" s="359">
        <v>1.0</v>
      </c>
      <c r="F19" s="139"/>
      <c r="G19" s="360">
        <v>1.0</v>
      </c>
      <c r="H19" s="139"/>
      <c r="I19" s="359">
        <v>1.0</v>
      </c>
      <c r="J19" s="139"/>
      <c r="K19" s="359">
        <v>1.0</v>
      </c>
      <c r="L19" s="172">
        <f t="shared" si="1"/>
        <v>1</v>
      </c>
      <c r="M19" s="359">
        <v>1.0</v>
      </c>
      <c r="N19" s="139"/>
      <c r="O19" s="139" t="str">
        <f>_xlfn.NORM.DIST(0,VLOOKUP($D51,ratings,2,0)-VLOOKUP($D19,ratings,2,0),$A$2,1)*$M19*$M51+_xlfn.NORM.DIST(0,VLOOKUP($D52,ratings,2,0)-VLOOKUP($D19,ratings,2,0),$A$2,1)*$M19*$M52+_xlfn.NORM.DIST(0,VLOOKUP($D53,ratings,2,0)-VLOOKUP($D19,ratings,2,0),$A$2,1)*$M19*$M53+_xlfn.NORM.DIST(0,VLOOKUP($D54,ratings,2,0)-VLOOKUP($D19,ratings,2,0),$A$2,1)*$M19*$M54+_xlfn.NORM.DIST(0,VLOOKUP($D55,ratings,2,0)-VLOOKUP($D19,ratings,2,0),$A$2,1)*$M19*$M55+_xlfn.NORM.DIST(0,VLOOKUP($D56,ratings,2,0)-VLOOKUP($D19,ratings,2,0),$A$2,1)*$M19*$M56+_xlfn.NORM.DIST(0,VLOOKUP($D57,ratings,2,0)-VLOOKUP($D19,ratings,2,0),$A$2,1)*$M19*$M57+_xlfn.NORM.DIST(0,VLOOKUP($D58,ratings,2,0)-VLOOKUP($D19,ratings,2,0),$A$2,1)*$M19*$M58+_xlfn.NORM.DIST(0,VLOOKUP($D59,ratings,2,0)-VLOOKUP($D19,ratings,2,0),$A$2,1)*$M19*$M59+_xlfn.NORM.DIST(0,VLOOKUP($D60,ratings,2,0)-VLOOKUP($D19,ratings,2,0),$A$2,1)*$M19*$M60+_xlfn.NORM.DIST(0,VLOOKUP($D61,ratings,2,0)-VLOOKUP($D19,ratings,2,0),$A$2,1)*$M19*$M61+_xlfn.NORM.DIST(0,VLOOKUP($D62,ratings,2,0)-VLOOKUP($D19,ratings,2,0),$A$2,1)*$M19*$M62+_xlfn.NORM.DIST(0,VLOOKUP($D63,ratings,2,0)-VLOOKUP($D19,ratings,2,0),$A$2,1)*$M19*$M63+_xlfn.NORM.DIST(0,VLOOKUP($D64,ratings,2,0)-VLOOKUP($D19,ratings,2,0),$A$2,1)*$M19*$M64+_xlfn.NORM.DIST(0,VLOOKUP($D65,ratings,2,0)-VLOOKUP($D19,ratings,2,0),$A$2,1)*$M19*$M65+_xlfn.NORM.DIST(0,VLOOKUP($D66,ratings,2,0)-VLOOKUP($D19,ratings,2,0),$A$2,1)*$M19*$M66+_xlfn.NORM.DIST(0,VLOOKUP($D35,ratings,2,0)-VLOOKUP($D19,ratings,2,0),$A$2,1)*$M19*$M35+_xlfn.NORM.DIST(0,VLOOKUP($D36,ratings,2,0)-VLOOKUP($D19,ratings,2,0),$A$2,1)*$M19*$M36+_xlfn.NORM.DIST(0,VLOOKUP($D37,ratings,2,0)-VLOOKUP($D19,ratings,2,0),$A$2,1)*$M19*$M37+_xlfn.NORM.DIST(0,VLOOKUP($D38,ratings,2,0)-VLOOKUP($D19,ratings,2,0),$A$2,1)*$M19*$M38+_xlfn.NORM.DIST(0,VLOOKUP($D39,ratings,2,0)-VLOOKUP($D19,ratings,2,0),$A$2,1)*$M19*$M39+_xlfn.NORM.DIST(0,VLOOKUP($D40,ratings,2,0)-VLOOKUP($D19,ratings,2,0),$A$2,1)*$M19*$M40+_xlfn.NORM.DIST(0,VLOOKUP($D41,ratings,2,0)-VLOOKUP($D19,ratings,2,0),$A$2,1)*$M19*$M41+_xlfn.NORM.DIST(0,VLOOKUP($D42,ratings,2,0)-VLOOKUP($D19,ratings,2,0),$A$2,1)*$M19*$M42+_xlfn.NORM.DIST(0,VLOOKUP($D43,ratings,2,0)-VLOOKUP($D19,ratings,2,0),$A$2,1)*$M19*$M43+_xlfn.NORM.DIST(0,VLOOKUP($D44,ratings,2,0)-VLOOKUP($D19,ratings,2,0),$A$2,1)*$M19*$M44+_xlfn.NORM.DIST(0,VLOOKUP($D45,ratings,2,0)-VLOOKUP($D19,ratings,2,0),$A$2,1)*$M19*$M45+_xlfn.NORM.DIST(0,VLOOKUP($D46,ratings,2,0)-VLOOKUP($D19,ratings,2,0),$A$2,1)*$M19*$M46+_xlfn.NORM.DIST(0,VLOOKUP($D47,ratings,2,0)-VLOOKUP($D19,ratings,2,0),$A$2,1)*$M19*$M47+_xlfn.NORM.DIST(0,VLOOKUP($D50,ratings,2,0)-VLOOKUP($D19,ratings,2,0),$A$2,1)*$M19*$M50+_xlfn.NORM.DIST(0,VLOOKUP($D49,ratings,2,0)-VLOOKUP($D19,ratings,2,0),$A$2,1)*$M19*$M49+_xlfn.NORM.DIST(0,VLOOKUP($D48,ratings,2,0)-VLOOKUP($D19,ratings,2,0),$A$2,1)*$M19*$M48</f>
        <v>#N/A</v>
      </c>
      <c r="P19" s="172" t="str">
        <f t="shared" si="2"/>
        <v/>
      </c>
      <c r="Q19" s="6"/>
      <c r="R19" s="6"/>
      <c r="S19" s="361"/>
      <c r="T19" s="6"/>
      <c r="U19" s="6"/>
      <c r="V19" s="6"/>
      <c r="W19" s="6"/>
      <c r="X19" s="6"/>
      <c r="Y19" s="6" t="str">
        <f t="shared" si="5"/>
        <v>Kansas</v>
      </c>
      <c r="Z19" s="173" t="str">
        <f>VLOOKUP($Y20,ratings,2,0)-VLOOKUP($Y19,ratings,2,0)</f>
        <v>#N/A</v>
      </c>
      <c r="AA19" s="173" t="str">
        <f>VLOOKUP($Y20,ratings22,3,0)+VLOOKUP($Y19,ratings22,3,0)-144</f>
        <v>#N/A</v>
      </c>
      <c r="AB19" s="174" t="str">
        <f t="shared" si="3"/>
        <v>#N/A</v>
      </c>
      <c r="AC19" s="175" t="str">
        <f t="shared" si="4"/>
        <v>#N/A</v>
      </c>
      <c r="AD19" s="176" t="str">
        <f>(AA19/2)+(Z20/2)</f>
        <v>#N/A</v>
      </c>
      <c r="AE19" s="6" t="str">
        <f>AA19</f>
        <v>#N/A</v>
      </c>
      <c r="AF19" s="6"/>
      <c r="AG19" s="6"/>
      <c r="AH19" s="6"/>
      <c r="AI19" s="6"/>
      <c r="AJ19" s="6"/>
    </row>
    <row r="20" ht="14.25" customHeight="1">
      <c r="B20" s="11" t="s">
        <v>26</v>
      </c>
      <c r="C20" s="22">
        <v>16.0</v>
      </c>
      <c r="D20" s="365" t="s">
        <v>316</v>
      </c>
      <c r="E20" s="362">
        <v>0.0</v>
      </c>
      <c r="F20" s="139"/>
      <c r="G20" s="363" t="str">
        <f>_xlfn.NORM.DIST(0,VLOOKUP(D22,ratings,2,0)-VLOOKUP(D20,ratings,2,0),$A$2,1)*E20*E22+_xlfn.NORM.DIST(0,VLOOKUP(D21,ratings,2,0)-VLOOKUP(D20,ratings,2,0),$A$2,1)*E20*E21</f>
        <v>#N/A</v>
      </c>
      <c r="H20" s="139"/>
      <c r="I20" s="141" t="str">
        <f>_xlfn.NORM.DIST(0,VLOOKUP($D24,ratings,2,0)-VLOOKUP($D20,ratings,2,0),$A$2,1)*$G20*$G24+_xlfn.NORM.DIST(0,VLOOKUP($D25,ratings,2,0)-VLOOKUP($D20,ratings,2,0),$A$2,1)*$G20*$G25+_xlfn.NORM.DIST(0,VLOOKUP($D26,ratings,2,0)-VLOOKUP($D20,ratings,2,0),$A$2,1)*$G20*$G26+_xlfn.NORM.DIST(0,VLOOKUP($D23,ratings,2,0)-VLOOKUP($D20,ratings,2,0),$A$2,1)*$G20*$G23</f>
        <v>#N/A</v>
      </c>
      <c r="J20" s="141"/>
      <c r="K20" s="141" t="str">
        <f>_xlfn.NORM.DIST(0,VLOOKUP($D28,ratings,2,0)-VLOOKUP($D20,ratings,2,0),$A$2,1)*$I20*$I28+_xlfn.NORM.DIST(0,VLOOKUP($D29,ratings,2,0)-VLOOKUP($D20,ratings,2,0),$A$2,1)*$I20*$I29+_xlfn.NORM.DIST(0,VLOOKUP($D30,ratings,2,0)-VLOOKUP($D20,ratings,2,0),$A$2,1)*$I20*$I30+_xlfn.NORM.DIST(0,VLOOKUP($D31,ratings,2,0)-VLOOKUP($D20,ratings,2,0),$A$2,1)*$I20*$I31+_xlfn.NORM.DIST(0,VLOOKUP($D32,ratings,2,0)-VLOOKUP($D20,ratings,2,0),$A$2,1)*$I20*$I32+_xlfn.NORM.DIST(0,VLOOKUP($D33,ratings,2,0)-VLOOKUP($D20,ratings,2,0),$A$2,1)*$I20*$I33+_xlfn.NORM.DIST(0,VLOOKUP($D34,ratings,2,0)-VLOOKUP($D20,ratings,2,0),$A$2,1)*$I20*$I34+_xlfn.NORM.DIST(0,VLOOKUP($D27,ratings,2,0)-VLOOKUP($D20,ratings,2,0),$A$2,1)*$I20*$I27</f>
        <v>#N/A</v>
      </c>
      <c r="L20" s="172" t="str">
        <f t="shared" si="1"/>
        <v/>
      </c>
      <c r="M20" s="141" t="str">
        <f>_xlfn.NORM.DIST(0,VLOOKUP($D3,ratings,2,0)-VLOOKUP($D20,ratings,2,0),$A$2,1)*$K20*$K3+_xlfn.NORM.DIST(0,VLOOKUP($D4,ratings,2,0)-VLOOKUP($D20,ratings,2,0),$A$2,1)*$K20*$K4+_xlfn.NORM.DIST(0,VLOOKUP($D18,ratings,2,0)-VLOOKUP($D20,ratings,2,0),$A$2,1)*$K20*$K18+_xlfn.NORM.DIST(0,VLOOKUP($D17,ratings,2,0)-VLOOKUP($D20,ratings,2,0),$A$2,1)*$K20*$K17+_xlfn.NORM.DIST(0,VLOOKUP($D16,ratings,2,0)-VLOOKUP($D20,ratings,2,0),$A$2,1)*$K20*$K16+_xlfn.NORM.DIST(0,VLOOKUP($D15,ratings,2,0)-VLOOKUP($D20,ratings,2,0),$A$2,1)*$K20*$K15+_xlfn.NORM.DIST(0,VLOOKUP($D14,ratings,2,0)-VLOOKUP($D20,ratings,2,0),$A$2,1)*$K20*$K14+_xlfn.NORM.DIST(0,VLOOKUP($D13,ratings,2,0)-VLOOKUP($D20,ratings,2,0),$A$2,1)*$K20*$K13+_xlfn.NORM.DIST(0,VLOOKUP($D12,ratings,2,0)-VLOOKUP($D20,ratings,2,0),$A$2,1)*$K20*$K12+_xlfn.NORM.DIST(0,VLOOKUP($D11,ratings,2,0)-VLOOKUP($D20,ratings,2,0),$A$2,1)*$K20*$K11+_xlfn.NORM.DIST(0,VLOOKUP($D10,ratings,2,0)-VLOOKUP($D20,ratings,2,0),$A$2,1)*$K20*$K10+_xlfn.NORM.DIST(0,VLOOKUP($D9,ratings,2,0)-VLOOKUP($D20,ratings,2,0),$A$2,1)*$K20*$K9+_xlfn.NORM.DIST(0,VLOOKUP($D8,ratings,2,0)-VLOOKUP($D20,ratings,2,0),$A$2,1)*$K20*$K8+_xlfn.NORM.DIST(0,VLOOKUP($D7,ratings,2,0)-VLOOKUP($D20,ratings,2,0),$A$2,1)*$K20*$K7+_xlfn.NORM.DIST(0,VLOOKUP($D6,ratings,2,0)-VLOOKUP($D20,ratings,2,0),$A$2,1)*$K20*$K6+_xlfn.NORM.DIST(0,VLOOKUP($D5,ratings,2,0)-VLOOKUP($D20,ratings,2,0),$A$2,1)*$K20*$K5</f>
        <v>#N/A</v>
      </c>
      <c r="N20" s="139"/>
      <c r="O20" s="141" t="str">
        <f>_xlfn.NORM.DIST(0,VLOOKUP($D52,ratings,2,0)-VLOOKUP($D20,ratings,2,0),$A$2,1)*$M20*$M52+_xlfn.NORM.DIST(0,VLOOKUP($D53,ratings,2,0)-VLOOKUP($D20,ratings,2,0),$A$2,1)*$M20*$M53+_xlfn.NORM.DIST(0,VLOOKUP($D54,ratings,2,0)-VLOOKUP($D20,ratings,2,0),$A$2,1)*$M20*$M54+_xlfn.NORM.DIST(0,VLOOKUP($D55,ratings,2,0)-VLOOKUP($D20,ratings,2,0),$A$2,1)*$M20*$M55+_xlfn.NORM.DIST(0,VLOOKUP($D56,ratings,2,0)-VLOOKUP($D20,ratings,2,0),$A$2,1)*$M20*$M56+_xlfn.NORM.DIST(0,VLOOKUP($D57,ratings,2,0)-VLOOKUP($D20,ratings,2,0),$A$2,1)*$M20*$M57+_xlfn.NORM.DIST(0,VLOOKUP($D58,ratings,2,0)-VLOOKUP($D20,ratings,2,0),$A$2,1)*$M20*$M58+_xlfn.NORM.DIST(0,VLOOKUP($D59,ratings,2,0)-VLOOKUP($D20,ratings,2,0),$A$2,1)*$M20*$M59+_xlfn.NORM.DIST(0,VLOOKUP($D60,ratings,2,0)-VLOOKUP($D20,ratings,2,0),$A$2,1)*$M20*$M60+_xlfn.NORM.DIST(0,VLOOKUP($D61,ratings,2,0)-VLOOKUP($D20,ratings,2,0),$A$2,1)*$M20*$M61+_xlfn.NORM.DIST(0,VLOOKUP($D62,ratings,2,0)-VLOOKUP($D20,ratings,2,0),$A$2,1)*$M20*$M62+_xlfn.NORM.DIST(0,VLOOKUP($D63,ratings,2,0)-VLOOKUP($D20,ratings,2,0),$A$2,1)*$M20*$M63+_xlfn.NORM.DIST(0,VLOOKUP($D64,ratings,2,0)-VLOOKUP($D20,ratings,2,0),$A$2,1)*$M20*$M64+_xlfn.NORM.DIST(0,VLOOKUP($D65,ratings,2,0)-VLOOKUP($D20,ratings,2,0),$A$2,1)*$M20*$M65+_xlfn.NORM.DIST(0,VLOOKUP($D66,ratings,2,0)-VLOOKUP($D20,ratings,2,0),$A$2,1)*$M20*$M66+_xlfn.NORM.DIST(0,VLOOKUP($D35,ratings,2,0)-VLOOKUP($D20,ratings,2,0),$A$2,1)*$M20*$M35+_xlfn.NORM.DIST(0,VLOOKUP($D36,ratings,2,0)-VLOOKUP($D20,ratings,2,0),$A$2,1)*$M20*$M36+_xlfn.NORM.DIST(0,VLOOKUP($D37,ratings,2,0)-VLOOKUP($D20,ratings,2,0),$A$2,1)*$M20*$M37+_xlfn.NORM.DIST(0,VLOOKUP($D38,ratings,2,0)-VLOOKUP($D20,ratings,2,0),$A$2,1)*$M20*$M38+_xlfn.NORM.DIST(0,VLOOKUP($D39,ratings,2,0)-VLOOKUP($D20,ratings,2,0),$A$2,1)*$M20*$M39+_xlfn.NORM.DIST(0,VLOOKUP($D40,ratings,2,0)-VLOOKUP($D20,ratings,2,0),$A$2,1)*$M20*$M40+_xlfn.NORM.DIST(0,VLOOKUP($D41,ratings,2,0)-VLOOKUP($D20,ratings,2,0),$A$2,1)*$M20*$M41+_xlfn.NORM.DIST(0,VLOOKUP($D42,ratings,2,0)-VLOOKUP($D20,ratings,2,0),$A$2,1)*$M20*$M42+_xlfn.NORM.DIST(0,VLOOKUP($D43,ratings,2,0)-VLOOKUP($D20,ratings,2,0),$A$2,1)*$M20*$M43+_xlfn.NORM.DIST(0,VLOOKUP($D44,ratings,2,0)-VLOOKUP($D20,ratings,2,0),$A$2,1)*$M20*$M44+_xlfn.NORM.DIST(0,VLOOKUP($D45,ratings,2,0)-VLOOKUP($D20,ratings,2,0),$A$2,1)*$M20*$M45+_xlfn.NORM.DIST(0,VLOOKUP($D46,ratings,2,0)-VLOOKUP($D20,ratings,2,0),$A$2,1)*$M20*$M46+_xlfn.NORM.DIST(0,VLOOKUP($D47,ratings,2,0)-VLOOKUP($D20,ratings,2,0),$A$2,1)*$M20*$M47+_xlfn.NORM.DIST(0,VLOOKUP($D48,ratings,2,0)-VLOOKUP($D20,ratings,2,0),$A$2,1)*$M20*$M48+_xlfn.NORM.DIST(0,VLOOKUP($D51,ratings,2,0)-VLOOKUP($D20,ratings,2,0),$A$2,1)*$M20*$M51+_xlfn.NORM.DIST(0,VLOOKUP($D50,ratings,2,0)-VLOOKUP($D20,ratings,2,0),$A$2,1)*$M20*$M50+_xlfn.NORM.DIST(0,VLOOKUP($D49,ratings,2,0)-VLOOKUP($D20,ratings,2,0),$A$2,1)*$M20*$M49</f>
        <v>#N/A</v>
      </c>
      <c r="P20" s="172" t="str">
        <f t="shared" si="2"/>
        <v/>
      </c>
      <c r="Q20" s="6"/>
      <c r="R20" s="6"/>
      <c r="S20" s="356"/>
      <c r="T20" s="6"/>
      <c r="U20" s="6"/>
      <c r="V20" s="6"/>
      <c r="W20" s="6"/>
      <c r="X20" s="6"/>
      <c r="Y20" s="38" t="s">
        <v>362</v>
      </c>
      <c r="Z20" s="181" t="str">
        <f>VLOOKUP(Y19,ratings,2,0)-VLOOKUP(Y20,ratings,2,0)</f>
        <v>#N/A</v>
      </c>
      <c r="AA20" s="181"/>
      <c r="AB20" s="174" t="str">
        <f t="shared" si="3"/>
        <v>#N/A</v>
      </c>
      <c r="AC20" s="175" t="str">
        <f t="shared" si="4"/>
        <v>#N/A</v>
      </c>
      <c r="AD20" s="182" t="str">
        <f>(AA19/2)+(Z19/2)</f>
        <v>#N/A</v>
      </c>
      <c r="AE20" s="6" t="str">
        <f>Z20</f>
        <v>#N/A</v>
      </c>
      <c r="AF20" s="6"/>
      <c r="AG20" s="6"/>
      <c r="AH20" s="6"/>
      <c r="AI20" s="6"/>
      <c r="AJ20" s="6"/>
    </row>
    <row r="21" ht="14.25" customHeight="1">
      <c r="B21" s="11" t="s">
        <v>26</v>
      </c>
      <c r="C21" s="11">
        <v>8.0</v>
      </c>
      <c r="D21" s="358" t="s">
        <v>307</v>
      </c>
      <c r="E21" s="359">
        <v>0.0</v>
      </c>
      <c r="F21" s="139"/>
      <c r="G21" s="364" t="str">
        <f>_xlfn.NORM.DIST(0,VLOOKUP(D19,ratings,2,0)-VLOOKUP(D21,ratings,2,0),$A$2,1)*E21*E19+_xlfn.NORM.DIST(0,VLOOKUP(D20,ratings,2,0)-VLOOKUP(D21,ratings,2,0),$A$2,1)*E21*E20</f>
        <v>#N/A</v>
      </c>
      <c r="H21" s="139"/>
      <c r="I21" s="139" t="str">
        <f>_xlfn.NORM.DIST(0,VLOOKUP($D25,ratings,2,0)-VLOOKUP($D21,ratings,2,0),$A$2,1)*$G21*$G25+_xlfn.NORM.DIST(0,VLOOKUP($D26,ratings,2,0)-VLOOKUP($D21,ratings,2,0),$A$2,1)*$G21*$G26+_xlfn.NORM.DIST(0,VLOOKUP($D23,ratings,2,0)-VLOOKUP($D21,ratings,2,0),$A$2,1)*$G21*$G23+_xlfn.NORM.DIST(0,VLOOKUP($D24,ratings,2,0)-VLOOKUP($D21,ratings,2,0),$A$2,1)*$G21*$G24</f>
        <v>#N/A</v>
      </c>
      <c r="J21" s="139"/>
      <c r="K21" s="139" t="str">
        <f>_xlfn.NORM.DIST(0,VLOOKUP($D29,ratings,2,0)-VLOOKUP($D21,ratings,2,0),$A$2,1)*$I21*$I29+_xlfn.NORM.DIST(0,VLOOKUP($D30,ratings,2,0)-VLOOKUP($D21,ratings,2,0),$A$2,1)*$I21*$I30+_xlfn.NORM.DIST(0,VLOOKUP($D31,ratings,2,0)-VLOOKUP($D21,ratings,2,0),$A$2,1)*$I21*$I31+_xlfn.NORM.DIST(0,VLOOKUP($D32,ratings,2,0)-VLOOKUP($D21,ratings,2,0),$A$2,1)*$I21*$I32+_xlfn.NORM.DIST(0,VLOOKUP($D33,ratings,2,0)-VLOOKUP($D21,ratings,2,0),$A$2,1)*$I21*$I33+_xlfn.NORM.DIST(0,VLOOKUP($D34,ratings,2,0)-VLOOKUP($D21,ratings,2,0),$A$2,1)*$I21*$I34+_xlfn.NORM.DIST(0,VLOOKUP($D27,ratings,2,0)-VLOOKUP($D21,ratings,2,0),$A$2,1)*$I21*$I27+_xlfn.NORM.DIST(0,VLOOKUP($D28,ratings,2,0)-VLOOKUP($D21,ratings,2,0),$A$2,1)*$I21*$I28</f>
        <v>#N/A</v>
      </c>
      <c r="L21" s="172" t="str">
        <f t="shared" si="1"/>
        <v/>
      </c>
      <c r="M21" s="139" t="str">
        <f>_xlfn.NORM.DIST(0,VLOOKUP($D4,ratings,2,0)-VLOOKUP($D21,ratings,2,0),$A$2,1)*$K21*$K4+_xlfn.NORM.DIST(0,VLOOKUP($D5,ratings,2,0)-VLOOKUP($D21,ratings,2,0),$A$2,1)*$K21*$K5+_xlfn.NORM.DIST(0,VLOOKUP($D3,ratings,2,0)-VLOOKUP($D21,ratings,2,0),$A$2,1)*$K21*$K3+_xlfn.NORM.DIST(0,VLOOKUP($D18,ratings,2,0)-VLOOKUP($D21,ratings,2,0),$A$2,1)*$K21*$K18+_xlfn.NORM.DIST(0,VLOOKUP($D17,ratings,2,0)-VLOOKUP($D21,ratings,2,0),$A$2,1)*$K21*$K17+_xlfn.NORM.DIST(0,VLOOKUP($D16,ratings,2,0)-VLOOKUP($D21,ratings,2,0),$A$2,1)*$K21*$K16+_xlfn.NORM.DIST(0,VLOOKUP($D15,ratings,2,0)-VLOOKUP($D21,ratings,2,0),$A$2,1)*$K21*$K15+_xlfn.NORM.DIST(0,VLOOKUP($D14,ratings,2,0)-VLOOKUP($D21,ratings,2,0),$A$2,1)*$K21*$K14+_xlfn.NORM.DIST(0,VLOOKUP($D13,ratings,2,0)-VLOOKUP($D21,ratings,2,0),$A$2,1)*$K21*$K13+_xlfn.NORM.DIST(0,VLOOKUP($D12,ratings,2,0)-VLOOKUP($D21,ratings,2,0),$A$2,1)*$K21*$K12+_xlfn.NORM.DIST(0,VLOOKUP($D11,ratings,2,0)-VLOOKUP($D21,ratings,2,0),$A$2,1)*$K21*$K11+_xlfn.NORM.DIST(0,VLOOKUP($D10,ratings,2,0)-VLOOKUP($D21,ratings,2,0),$A$2,1)*$K21*$K10+_xlfn.NORM.DIST(0,VLOOKUP($D9,ratings,2,0)-VLOOKUP($D21,ratings,2,0),$A$2,1)*$K21*$K9+_xlfn.NORM.DIST(0,VLOOKUP($D8,ratings,2,0)-VLOOKUP($D21,ratings,2,0),$A$2,1)*$K21*$K8+_xlfn.NORM.DIST(0,VLOOKUP($D7,ratings,2,0)-VLOOKUP($D21,ratings,2,0),$A$2,1)*$K21*$K7+_xlfn.NORM.DIST(0,VLOOKUP($D6,ratings,2,0)-VLOOKUP($D21,ratings,2,0),$A$2,1)*$K21*$K6</f>
        <v>#N/A</v>
      </c>
      <c r="N21" s="139"/>
      <c r="O21" s="139" t="str">
        <f>_xlfn.NORM.DIST(0,VLOOKUP($D53,ratings,2,0)-VLOOKUP($D21,ratings,2,0),$A$2,1)*$M21*$M53+_xlfn.NORM.DIST(0,VLOOKUP($D54,ratings,2,0)-VLOOKUP($D21,ratings,2,0),$A$2,1)*$M21*$M54+_xlfn.NORM.DIST(0,VLOOKUP($D55,ratings,2,0)-VLOOKUP($D21,ratings,2,0),$A$2,1)*$M21*$M55+_xlfn.NORM.DIST(0,VLOOKUP($D56,ratings,2,0)-VLOOKUP($D21,ratings,2,0),$A$2,1)*$M21*$M56+_xlfn.NORM.DIST(0,VLOOKUP($D57,ratings,2,0)-VLOOKUP($D21,ratings,2,0),$A$2,1)*$M21*$M57+_xlfn.NORM.DIST(0,VLOOKUP($D58,ratings,2,0)-VLOOKUP($D21,ratings,2,0),$A$2,1)*$M21*$M58+_xlfn.NORM.DIST(0,VLOOKUP($D59,ratings,2,0)-VLOOKUP($D21,ratings,2,0),$A$2,1)*$M21*$M59+_xlfn.NORM.DIST(0,VLOOKUP($D60,ratings,2,0)-VLOOKUP($D21,ratings,2,0),$A$2,1)*$M21*$M60+_xlfn.NORM.DIST(0,VLOOKUP($D61,ratings,2,0)-VLOOKUP($D21,ratings,2,0),$A$2,1)*$M21*$M61+_xlfn.NORM.DIST(0,VLOOKUP($D62,ratings,2,0)-VLOOKUP($D21,ratings,2,0),$A$2,1)*$M21*$M62+_xlfn.NORM.DIST(0,VLOOKUP($D63,ratings,2,0)-VLOOKUP($D21,ratings,2,0),$A$2,1)*$M21*$M63+_xlfn.NORM.DIST(0,VLOOKUP($D64,ratings,2,0)-VLOOKUP($D21,ratings,2,0),$A$2,1)*$M21*$M64+_xlfn.NORM.DIST(0,VLOOKUP($D65,ratings,2,0)-VLOOKUP($D21,ratings,2,0),$A$2,1)*$M21*$M65+_xlfn.NORM.DIST(0,VLOOKUP($D66,ratings,2,0)-VLOOKUP($D21,ratings,2,0),$A$2,1)*$M21*$M66+_xlfn.NORM.DIST(0,VLOOKUP($D35,ratings,2,0)-VLOOKUP($D21,ratings,2,0),$A$2,1)*$M21*$M35+_xlfn.NORM.DIST(0,VLOOKUP($D36,ratings,2,0)-VLOOKUP($D21,ratings,2,0),$A$2,1)*$M21*$M36+_xlfn.NORM.DIST(0,VLOOKUP($D37,ratings,2,0)-VLOOKUP($D21,ratings,2,0),$A$2,1)*$M21*$M37+_xlfn.NORM.DIST(0,VLOOKUP($D38,ratings,2,0)-VLOOKUP($D21,ratings,2,0),$A$2,1)*$M21*$M38+_xlfn.NORM.DIST(0,VLOOKUP($D39,ratings,2,0)-VLOOKUP($D21,ratings,2,0),$A$2,1)*$M21*$M39+_xlfn.NORM.DIST(0,VLOOKUP($D40,ratings,2,0)-VLOOKUP($D21,ratings,2,0),$A$2,1)*$M21*$M40+_xlfn.NORM.DIST(0,VLOOKUP($D41,ratings,2,0)-VLOOKUP($D21,ratings,2,0),$A$2,1)*$M21*$M41+_xlfn.NORM.DIST(0,VLOOKUP($D42,ratings,2,0)-VLOOKUP($D21,ratings,2,0),$A$2,1)*$M21*$M42+_xlfn.NORM.DIST(0,VLOOKUP($D43,ratings,2,0)-VLOOKUP($D21,ratings,2,0),$A$2,1)*$M21*$M43+_xlfn.NORM.DIST(0,VLOOKUP($D44,ratings,2,0)-VLOOKUP($D21,ratings,2,0),$A$2,1)*$M21*$M44+_xlfn.NORM.DIST(0,VLOOKUP($D45,ratings,2,0)-VLOOKUP($D21,ratings,2,0),$A$2,1)*$M21*$M45+_xlfn.NORM.DIST(0,VLOOKUP($D46,ratings,2,0)-VLOOKUP($D21,ratings,2,0),$A$2,1)*$M21*$M46+_xlfn.NORM.DIST(0,VLOOKUP($D47,ratings,2,0)-VLOOKUP($D21,ratings,2,0),$A$2,1)*$M21*$M47+_xlfn.NORM.DIST(0,VLOOKUP($D48,ratings,2,0)-VLOOKUP($D21,ratings,2,0),$A$2,1)*$M21*$M48+_xlfn.NORM.DIST(0,VLOOKUP($D49,ratings,2,0)-VLOOKUP($D21,ratings,2,0),$A$2,1)*$M21*$M49+_xlfn.NORM.DIST(0,VLOOKUP($D52,ratings,2,0)-VLOOKUP($D21,ratings,2,0),$A$2,1)*$M21*$M52+_xlfn.NORM.DIST(0,VLOOKUP($D51,ratings,2,0)-VLOOKUP($D21,ratings,2,0),$A$2,1)*$M21*$M51+_xlfn.NORM.DIST(0,VLOOKUP($D50,ratings,2,0)-VLOOKUP($D21,ratings,2,0),$A$2,1)*$M21*$M50</f>
        <v>#N/A</v>
      </c>
      <c r="P21" s="172" t="str">
        <f t="shared" si="2"/>
        <v/>
      </c>
      <c r="Q21" s="6"/>
      <c r="R21" s="6"/>
      <c r="S21" s="361"/>
      <c r="T21" s="6"/>
      <c r="U21" s="6"/>
      <c r="V21" s="6"/>
      <c r="W21" s="6"/>
      <c r="X21" s="6"/>
      <c r="Y21" s="6" t="str">
        <f t="shared" ref="Y21:Y51" si="7">D21</f>
        <v>San Diego State</v>
      </c>
      <c r="Z21" s="173" t="str">
        <f>VLOOKUP($Y22,ratings,2,0)-VLOOKUP($Y21,ratings,2,0)</f>
        <v>#N/A</v>
      </c>
      <c r="AA21" s="173" t="str">
        <f>VLOOKUP($Y22,ratings20,3,0)+VLOOKUP($Y21,ratings20,3,0)-144</f>
        <v>#N/A</v>
      </c>
      <c r="AB21" s="174" t="str">
        <f t="shared" si="3"/>
        <v>#N/A</v>
      </c>
      <c r="AC21" s="175" t="str">
        <f t="shared" si="4"/>
        <v>#N/A</v>
      </c>
      <c r="AD21" s="176" t="str">
        <f>(AA21/2)+(Z22/2)</f>
        <v>#N/A</v>
      </c>
      <c r="AE21" s="6" t="str">
        <f>AA21</f>
        <v>#N/A</v>
      </c>
      <c r="AF21" s="6"/>
      <c r="AG21" s="6"/>
      <c r="AH21" s="6"/>
      <c r="AI21" s="6"/>
      <c r="AJ21" s="6"/>
    </row>
    <row r="22" ht="14.25" customHeight="1">
      <c r="B22" s="11" t="s">
        <v>26</v>
      </c>
      <c r="C22" s="22">
        <v>9.0</v>
      </c>
      <c r="D22" s="365" t="s">
        <v>23</v>
      </c>
      <c r="E22" s="362">
        <v>1.0</v>
      </c>
      <c r="F22" s="139"/>
      <c r="G22" s="366">
        <v>0.0</v>
      </c>
      <c r="H22" s="139"/>
      <c r="I22" s="141" t="str">
        <f>_xlfn.NORM.DIST(0,VLOOKUP($D26,ratings,2,0)-VLOOKUP($D22,ratings,2,0),$A$2,1)*$G22*$G26+_xlfn.NORM.DIST(0,VLOOKUP($D23,ratings,2,0)-VLOOKUP($D22,ratings,2,0),$A$2,1)*$G22*$G23+_xlfn.NORM.DIST(0,VLOOKUP($D24,ratings,2,0)-VLOOKUP($D22,ratings,2,0),$A$2,1)*$G22*$G24+_xlfn.NORM.DIST(0,VLOOKUP($D25,ratings,2,0)-VLOOKUP($D22,ratings,2,0),$A$2,1)*$G22*$G25</f>
        <v>#N/A</v>
      </c>
      <c r="J22" s="141"/>
      <c r="K22" s="141" t="str">
        <f>_xlfn.NORM.DIST(0,VLOOKUP($D30,ratings,2,0)-VLOOKUP($D22,ratings,2,0),$A$2,1)*$I22*$I30+_xlfn.NORM.DIST(0,VLOOKUP($D31,ratings,2,0)-VLOOKUP($D22,ratings,2,0),$A$2,1)*$I22*$I31+_xlfn.NORM.DIST(0,VLOOKUP($D32,ratings,2,0)-VLOOKUP($D22,ratings,2,0),$A$2,1)*$I22*$I32+_xlfn.NORM.DIST(0,VLOOKUP($D33,ratings,2,0)-VLOOKUP($D22,ratings,2,0),$A$2,1)*$I22*$I33+_xlfn.NORM.DIST(0,VLOOKUP($D34,ratings,2,0)-VLOOKUP($D22,ratings,2,0),$A$2,1)*$I22*$I34+_xlfn.NORM.DIST(0,VLOOKUP($D27,ratings,2,0)-VLOOKUP($D22,ratings,2,0),$A$2,1)*$I22*$I27+_xlfn.NORM.DIST(0,VLOOKUP($D28,ratings,2,0)-VLOOKUP($D22,ratings,2,0),$A$2,1)*$I22*$I28+_xlfn.NORM.DIST(0,VLOOKUP($D29,ratings,2,0)-VLOOKUP($D22,ratings,2,0),$A$2,1)*$I22*$I29</f>
        <v>#N/A</v>
      </c>
      <c r="L22" s="172" t="str">
        <f t="shared" si="1"/>
        <v/>
      </c>
      <c r="M22" s="141" t="str">
        <f>_xlfn.NORM.DIST(0,VLOOKUP($D5,ratings,2,0)-VLOOKUP($D22,ratings,2,0),$A$2,1)*$K22*$K5+_xlfn.NORM.DIST(0,VLOOKUP($D6,ratings,2,0)-VLOOKUP($D22,ratings,2,0),$A$2,1)*$K22*$K6+_xlfn.NORM.DIST(0,VLOOKUP($D4,ratings,2,0)-VLOOKUP($D22,ratings,2,0),$A$2,1)*$K22*$K4+_xlfn.NORM.DIST(0,VLOOKUP($D3,ratings,2,0)-VLOOKUP($D22,ratings,2,0),$A$2,1)*$K22*$K3+_xlfn.NORM.DIST(0,VLOOKUP($D18,ratings,2,0)-VLOOKUP($D22,ratings,2,0),$A$2,1)*$K22*$K18+_xlfn.NORM.DIST(0,VLOOKUP($D17,ratings,2,0)-VLOOKUP($D22,ratings,2,0),$A$2,1)*$K22*$K17+_xlfn.NORM.DIST(0,VLOOKUP($D16,ratings,2,0)-VLOOKUP($D22,ratings,2,0),$A$2,1)*$K22*$K16+_xlfn.NORM.DIST(0,VLOOKUP($D15,ratings,2,0)-VLOOKUP($D22,ratings,2,0),$A$2,1)*$K22*$K15+_xlfn.NORM.DIST(0,VLOOKUP($D14,ratings,2,0)-VLOOKUP($D22,ratings,2,0),$A$2,1)*$K22*$K14+_xlfn.NORM.DIST(0,VLOOKUP($D13,ratings,2,0)-VLOOKUP($D22,ratings,2,0),$A$2,1)*$K22*$K13+_xlfn.NORM.DIST(0,VLOOKUP($D12,ratings,2,0)-VLOOKUP($D22,ratings,2,0),$A$2,1)*$K22*$K12+_xlfn.NORM.DIST(0,VLOOKUP($D11,ratings,2,0)-VLOOKUP($D22,ratings,2,0),$A$2,1)*$K22*$K11+_xlfn.NORM.DIST(0,VLOOKUP($D10,ratings,2,0)-VLOOKUP($D22,ratings,2,0),$A$2,1)*$K22*$K10+_xlfn.NORM.DIST(0,VLOOKUP($D9,ratings,2,0)-VLOOKUP($D22,ratings,2,0),$A$2,1)*$K22*$K9+_xlfn.NORM.DIST(0,VLOOKUP($D8,ratings,2,0)-VLOOKUP($D22,ratings,2,0),$A$2,1)*$K22*$K8+_xlfn.NORM.DIST(0,VLOOKUP($D7,ratings,2,0)-VLOOKUP($D22,ratings,2,0),$A$2,1)*$K22*$K7</f>
        <v>#N/A</v>
      </c>
      <c r="N22" s="139"/>
      <c r="O22" s="141" t="str">
        <f>_xlfn.NORM.DIST(0,VLOOKUP($D54,ratings,2,0)-VLOOKUP($D22,ratings,2,0),$A$2,1)*$M22*$M54+_xlfn.NORM.DIST(0,VLOOKUP($D55,ratings,2,0)-VLOOKUP($D22,ratings,2,0),$A$2,1)*$M22*$M55+_xlfn.NORM.DIST(0,VLOOKUP($D56,ratings,2,0)-VLOOKUP($D22,ratings,2,0),$A$2,1)*$M22*$M56+_xlfn.NORM.DIST(0,VLOOKUP($D57,ratings,2,0)-VLOOKUP($D22,ratings,2,0),$A$2,1)*$M22*$M57+_xlfn.NORM.DIST(0,VLOOKUP($D58,ratings,2,0)-VLOOKUP($D22,ratings,2,0),$A$2,1)*$M22*$M58+_xlfn.NORM.DIST(0,VLOOKUP($D59,ratings,2,0)-VLOOKUP($D22,ratings,2,0),$A$2,1)*$M22*$M59+_xlfn.NORM.DIST(0,VLOOKUP($D60,ratings,2,0)-VLOOKUP($D22,ratings,2,0),$A$2,1)*$M22*$M60+_xlfn.NORM.DIST(0,VLOOKUP($D61,ratings,2,0)-VLOOKUP($D22,ratings,2,0),$A$2,1)*$M22*$M61+_xlfn.NORM.DIST(0,VLOOKUP($D62,ratings,2,0)-VLOOKUP($D22,ratings,2,0),$A$2,1)*$M22*$M62+_xlfn.NORM.DIST(0,VLOOKUP($D63,ratings,2,0)-VLOOKUP($D22,ratings,2,0),$A$2,1)*$M22*$M63+_xlfn.NORM.DIST(0,VLOOKUP($D64,ratings,2,0)-VLOOKUP($D22,ratings,2,0),$A$2,1)*$M22*$M64+_xlfn.NORM.DIST(0,VLOOKUP($D65,ratings,2,0)-VLOOKUP($D22,ratings,2,0),$A$2,1)*$M22*$M65+_xlfn.NORM.DIST(0,VLOOKUP($D66,ratings,2,0)-VLOOKUP($D22,ratings,2,0),$A$2,1)*$M22*$M66+_xlfn.NORM.DIST(0,VLOOKUP($D35,ratings,2,0)-VLOOKUP($D22,ratings,2,0),$A$2,1)*$M22*$M35+_xlfn.NORM.DIST(0,VLOOKUP($D36,ratings,2,0)-VLOOKUP($D22,ratings,2,0),$A$2,1)*$M22*$M36+_xlfn.NORM.DIST(0,VLOOKUP($D37,ratings,2,0)-VLOOKUP($D22,ratings,2,0),$A$2,1)*$M22*$M37+_xlfn.NORM.DIST(0,VLOOKUP($D38,ratings,2,0)-VLOOKUP($D22,ratings,2,0),$A$2,1)*$M22*$M38+_xlfn.NORM.DIST(0,VLOOKUP($D39,ratings,2,0)-VLOOKUP($D22,ratings,2,0),$A$2,1)*$M22*$M39+_xlfn.NORM.DIST(0,VLOOKUP($D40,ratings,2,0)-VLOOKUP($D22,ratings,2,0),$A$2,1)*$M22*$M40+_xlfn.NORM.DIST(0,VLOOKUP($D41,ratings,2,0)-VLOOKUP($D22,ratings,2,0),$A$2,1)*$M22*$M41+_xlfn.NORM.DIST(0,VLOOKUP($D42,ratings,2,0)-VLOOKUP($D22,ratings,2,0),$A$2,1)*$M22*$M42+_xlfn.NORM.DIST(0,VLOOKUP($D43,ratings,2,0)-VLOOKUP($D22,ratings,2,0),$A$2,1)*$M22*$M43+_xlfn.NORM.DIST(0,VLOOKUP($D44,ratings,2,0)-VLOOKUP($D22,ratings,2,0),$A$2,1)*$M22*$M44+_xlfn.NORM.DIST(0,VLOOKUP($D45,ratings,2,0)-VLOOKUP($D22,ratings,2,0),$A$2,1)*$M22*$M45+_xlfn.NORM.DIST(0,VLOOKUP($D46,ratings,2,0)-VLOOKUP($D22,ratings,2,0),$A$2,1)*$M22*$M46+_xlfn.NORM.DIST(0,VLOOKUP($D47,ratings,2,0)-VLOOKUP($D22,ratings,2,0),$A$2,1)*$M22*$M47+_xlfn.NORM.DIST(0,VLOOKUP($D48,ratings,2,0)-VLOOKUP($D22,ratings,2,0),$A$2,1)*$M22*$M48+_xlfn.NORM.DIST(0,VLOOKUP($D49,ratings,2,0)-VLOOKUP($D22,ratings,2,0),$A$2,1)*$M22*$M49+_xlfn.NORM.DIST(0,VLOOKUP($D50,ratings,2,0)-VLOOKUP($D22,ratings,2,0),$A$2,1)*$M22*$M50+_xlfn.NORM.DIST(0,VLOOKUP($D53,ratings,2,0)-VLOOKUP($D22,ratings,2,0),$A$2,1)*$M22*$M53+_xlfn.NORM.DIST(0,VLOOKUP($D52,ratings,2,0)-VLOOKUP($D22,ratings,2,0),$A$2,1)*$M22*$M52+_xlfn.NORM.DIST(0,VLOOKUP($D51,ratings,2,0)-VLOOKUP($D22,ratings,2,0),$A$2,1)*$M22*$M51</f>
        <v>#N/A</v>
      </c>
      <c r="P22" s="172" t="str">
        <f t="shared" si="2"/>
        <v/>
      </c>
      <c r="Q22" s="6"/>
      <c r="R22" s="6"/>
      <c r="S22" s="356"/>
      <c r="T22" s="6"/>
      <c r="U22" s="6"/>
      <c r="V22" s="6"/>
      <c r="W22" s="6"/>
      <c r="X22" s="6"/>
      <c r="Y22" s="160" t="str">
        <f t="shared" si="7"/>
        <v>Creighton</v>
      </c>
      <c r="Z22" s="181" t="str">
        <f>VLOOKUP(Y21,ratings,2,0)-VLOOKUP(Y22,ratings,2,0)</f>
        <v>#N/A</v>
      </c>
      <c r="AA22" s="181"/>
      <c r="AB22" s="174" t="str">
        <f t="shared" si="3"/>
        <v>#N/A</v>
      </c>
      <c r="AC22" s="175" t="str">
        <f t="shared" si="4"/>
        <v>#N/A</v>
      </c>
      <c r="AD22" s="182" t="str">
        <f>(AA21/2)+(Z21/2)</f>
        <v>#N/A</v>
      </c>
      <c r="AE22" s="6" t="str">
        <f>Z22</f>
        <v>#N/A</v>
      </c>
      <c r="AF22" s="6"/>
      <c r="AG22" s="6"/>
      <c r="AH22" s="6"/>
      <c r="AI22" s="6"/>
      <c r="AJ22" s="6"/>
    </row>
    <row r="23" ht="14.25" customHeight="1">
      <c r="B23" s="11" t="s">
        <v>26</v>
      </c>
      <c r="C23" s="11">
        <v>5.0</v>
      </c>
      <c r="D23" s="358" t="s">
        <v>326</v>
      </c>
      <c r="E23" s="367">
        <v>0.0</v>
      </c>
      <c r="F23" s="139"/>
      <c r="G23" s="381" t="str">
        <f>_xlfn.NORM.DIST(0,VLOOKUP(D25,ratings,2,0)-VLOOKUP(D23,ratings,2,0),$A$2,1)*E23*E25+_xlfn.NORM.DIST(0,VLOOKUP(D26,ratings,2,0)-VLOOKUP(D23,ratings,2,0),$A$2,1)*E23*E26</f>
        <v>#N/A</v>
      </c>
      <c r="H23" s="139"/>
      <c r="I23" s="139" t="str">
        <f>_xlfn.NORM.DIST(0,VLOOKUP($D19,ratings,2,0)-VLOOKUP($D23,ratings,2,0),$A$2,1)*$G23*$G19+_xlfn.NORM.DIST(0,VLOOKUP($D22,ratings,2,0)-VLOOKUP($D23,ratings,2,0),$A$2,1)*$G23*$G22+_xlfn.NORM.DIST(0,VLOOKUP($D21,ratings,2,0)-VLOOKUP($D23,ratings,2,0),$A$2,1)*$G23*$G21+_xlfn.NORM.DIST(0,VLOOKUP($D20,ratings,2,0)-VLOOKUP($D23,ratings,2,0),$A$2,1)*$G23*$G20</f>
        <v>#N/A</v>
      </c>
      <c r="J23" s="139"/>
      <c r="K23" s="139" t="str">
        <f>_xlfn.NORM.DIST(0,VLOOKUP($D31,ratings,2,0)-VLOOKUP($D23,ratings,2,0),$A$2,1)*$I23*$I31+_xlfn.NORM.DIST(0,VLOOKUP($D32,ratings,2,0)-VLOOKUP($D23,ratings,2,0),$A$2,1)*$I23*$I32+_xlfn.NORM.DIST(0,VLOOKUP($D33,ratings,2,0)-VLOOKUP($D23,ratings,2,0),$A$2,1)*$I23*$I33+_xlfn.NORM.DIST(0,VLOOKUP($D34,ratings,2,0)-VLOOKUP($D23,ratings,2,0),$A$2,1)*$I23*$I34+_xlfn.NORM.DIST(0,VLOOKUP($D27,ratings,2,0)-VLOOKUP($D23,ratings,2,0),$A$2,1)*$I23*$I27+_xlfn.NORM.DIST(0,VLOOKUP($D28,ratings,2,0)-VLOOKUP($D23,ratings,2,0),$A$2,1)*$I23*$I28+_xlfn.NORM.DIST(0,VLOOKUP($D29,ratings,2,0)-VLOOKUP($D23,ratings,2,0),$A$2,1)*$I23*$I29+_xlfn.NORM.DIST(0,VLOOKUP($D30,ratings,2,0)-VLOOKUP($D23,ratings,2,0),$A$2,1)*$I23*$I30</f>
        <v>#N/A</v>
      </c>
      <c r="L23" s="172" t="str">
        <f t="shared" si="1"/>
        <v/>
      </c>
      <c r="M23" s="139" t="str">
        <f>_xlfn.NORM.DIST(0,VLOOKUP($D6,ratings,2,0)-VLOOKUP($D23,ratings,2,0),$A$2,1)*$K23*$K6+_xlfn.NORM.DIST(0,VLOOKUP($D7,ratings,2,0)-VLOOKUP($D23,ratings,2,0),$A$2,1)*$K23*$K7+_xlfn.NORM.DIST(0,VLOOKUP($D5,ratings,2,0)-VLOOKUP($D23,ratings,2,0),$A$2,1)*$K23*$K5+_xlfn.NORM.DIST(0,VLOOKUP($D4,ratings,2,0)-VLOOKUP($D23,ratings,2,0),$A$2,1)*$K23*$K4+_xlfn.NORM.DIST(0,VLOOKUP($D3,ratings,2,0)-VLOOKUP($D23,ratings,2,0),$A$2,1)*$K23*$K3+_xlfn.NORM.DIST(0,VLOOKUP($D18,ratings,2,0)-VLOOKUP($D23,ratings,2,0),$A$2,1)*$K23*$K18+_xlfn.NORM.DIST(0,VLOOKUP($D17,ratings,2,0)-VLOOKUP($D23,ratings,2,0),$A$2,1)*$K23*$K17+_xlfn.NORM.DIST(0,VLOOKUP($D16,ratings,2,0)-VLOOKUP($D23,ratings,2,0),$A$2,1)*$K23*$K16+_xlfn.NORM.DIST(0,VLOOKUP($D15,ratings,2,0)-VLOOKUP($D23,ratings,2,0),$A$2,1)*$K23*$K15+_xlfn.NORM.DIST(0,VLOOKUP($D14,ratings,2,0)-VLOOKUP($D23,ratings,2,0),$A$2,1)*$K23*$K14+_xlfn.NORM.DIST(0,VLOOKUP($D13,ratings,2,0)-VLOOKUP($D23,ratings,2,0),$A$2,1)*$K23*$K13+_xlfn.NORM.DIST(0,VLOOKUP($D12,ratings,2,0)-VLOOKUP($D23,ratings,2,0),$A$2,1)*$K23*$K12+_xlfn.NORM.DIST(0,VLOOKUP($D11,ratings,2,0)-VLOOKUP($D23,ratings,2,0),$A$2,1)*$K23*$K11+_xlfn.NORM.DIST(0,VLOOKUP($D10,ratings,2,0)-VLOOKUP($D23,ratings,2,0),$A$2,1)*$K23*$K10+_xlfn.NORM.DIST(0,VLOOKUP($D9,ratings,2,0)-VLOOKUP($D23,ratings,2,0),$A$2,1)*$K23*$K9+_xlfn.NORM.DIST(0,VLOOKUP($D8,ratings,2,0)-VLOOKUP($D23,ratings,2,0),$A$2,1)*$K23*$K8</f>
        <v>#N/A</v>
      </c>
      <c r="N23" s="139"/>
      <c r="O23" s="139" t="str">
        <f>_xlfn.NORM.DIST(0,VLOOKUP($D55,ratings,2,0)-VLOOKUP($D23,ratings,2,0),$A$2,1)*$M23*$M55+_xlfn.NORM.DIST(0,VLOOKUP($D56,ratings,2,0)-VLOOKUP($D23,ratings,2,0),$A$2,1)*$M23*$M56+_xlfn.NORM.DIST(0,VLOOKUP($D57,ratings,2,0)-VLOOKUP($D23,ratings,2,0),$A$2,1)*$M23*$M57+_xlfn.NORM.DIST(0,VLOOKUP($D58,ratings,2,0)-VLOOKUP($D23,ratings,2,0),$A$2,1)*$M23*$M58+_xlfn.NORM.DIST(0,VLOOKUP($D59,ratings,2,0)-VLOOKUP($D23,ratings,2,0),$A$2,1)*$M23*$M59+_xlfn.NORM.DIST(0,VLOOKUP($D60,ratings,2,0)-VLOOKUP($D23,ratings,2,0),$A$2,1)*$M23*$M60+_xlfn.NORM.DIST(0,VLOOKUP($D61,ratings,2,0)-VLOOKUP($D23,ratings,2,0),$A$2,1)*$M23*$M61+_xlfn.NORM.DIST(0,VLOOKUP($D62,ratings,2,0)-VLOOKUP($D23,ratings,2,0),$A$2,1)*$M23*$M62+_xlfn.NORM.DIST(0,VLOOKUP($D63,ratings,2,0)-VLOOKUP($D23,ratings,2,0),$A$2,1)*$M23*$M63+_xlfn.NORM.DIST(0,VLOOKUP($D64,ratings,2,0)-VLOOKUP($D23,ratings,2,0),$A$2,1)*$M23*$M64+_xlfn.NORM.DIST(0,VLOOKUP($D65,ratings,2,0)-VLOOKUP($D23,ratings,2,0),$A$2,1)*$M23*$M65+_xlfn.NORM.DIST(0,VLOOKUP($D66,ratings,2,0)-VLOOKUP($D23,ratings,2,0),$A$2,1)*$M23*$M66+_xlfn.NORM.DIST(0,VLOOKUP($D35,ratings,2,0)-VLOOKUP($D23,ratings,2,0),$A$2,1)*$M23*$M35+_xlfn.NORM.DIST(0,VLOOKUP($D36,ratings,2,0)-VLOOKUP($D23,ratings,2,0),$A$2,1)*$M23*$M36+_xlfn.NORM.DIST(0,VLOOKUP($D37,ratings,2,0)-VLOOKUP($D23,ratings,2,0),$A$2,1)*$M23*$M37+_xlfn.NORM.DIST(0,VLOOKUP($D38,ratings,2,0)-VLOOKUP($D23,ratings,2,0),$A$2,1)*$M23*$M38+_xlfn.NORM.DIST(0,VLOOKUP($D39,ratings,2,0)-VLOOKUP($D23,ratings,2,0),$A$2,1)*$M23*$M39+_xlfn.NORM.DIST(0,VLOOKUP($D40,ratings,2,0)-VLOOKUP($D23,ratings,2,0),$A$2,1)*$M23*$M40+_xlfn.NORM.DIST(0,VLOOKUP($D41,ratings,2,0)-VLOOKUP($D23,ratings,2,0),$A$2,1)*$M23*$M41+_xlfn.NORM.DIST(0,VLOOKUP($D42,ratings,2,0)-VLOOKUP($D23,ratings,2,0),$A$2,1)*$M23*$M42+_xlfn.NORM.DIST(0,VLOOKUP($D43,ratings,2,0)-VLOOKUP($D23,ratings,2,0),$A$2,1)*$M23*$M43+_xlfn.NORM.DIST(0,VLOOKUP($D44,ratings,2,0)-VLOOKUP($D23,ratings,2,0),$A$2,1)*$M23*$M44+_xlfn.NORM.DIST(0,VLOOKUP($D45,ratings,2,0)-VLOOKUP($D23,ratings,2,0),$A$2,1)*$M23*$M45+_xlfn.NORM.DIST(0,VLOOKUP($D46,ratings,2,0)-VLOOKUP($D23,ratings,2,0),$A$2,1)*$M23*$M46+_xlfn.NORM.DIST(0,VLOOKUP($D47,ratings,2,0)-VLOOKUP($D23,ratings,2,0),$A$2,1)*$M23*$M47+_xlfn.NORM.DIST(0,VLOOKUP($D48,ratings,2,0)-VLOOKUP($D23,ratings,2,0),$A$2,1)*$M23*$M48+_xlfn.NORM.DIST(0,VLOOKUP($D49,ratings,2,0)-VLOOKUP($D23,ratings,2,0),$A$2,1)*$M23*$M49+_xlfn.NORM.DIST(0,VLOOKUP($D50,ratings,2,0)-VLOOKUP($D23,ratings,2,0),$A$2,1)*$M23*$M50+_xlfn.NORM.DIST(0,VLOOKUP($D51,ratings,2,0)-VLOOKUP($D23,ratings,2,0),$A$2,1)*$M23*$M51+_xlfn.NORM.DIST(0,VLOOKUP($D54,ratings,2,0)-VLOOKUP($D23,ratings,2,0),$A$2,1)*$M23*$M54+_xlfn.NORM.DIST(0,VLOOKUP($D53,ratings,2,0)-VLOOKUP($D23,ratings,2,0),$A$2,1)*$M23*$M53+_xlfn.NORM.DIST(0,VLOOKUP($D52,ratings,2,0)-VLOOKUP($D23,ratings,2,0),$A$2,1)*$M23*$M52</f>
        <v>#N/A</v>
      </c>
      <c r="P23" s="172" t="str">
        <f t="shared" si="2"/>
        <v/>
      </c>
      <c r="Q23" s="6"/>
      <c r="R23" s="6"/>
      <c r="S23" s="361"/>
      <c r="T23" s="6"/>
      <c r="U23" s="6"/>
      <c r="V23" s="6"/>
      <c r="W23" s="6"/>
      <c r="X23" s="6"/>
      <c r="Y23" s="6" t="str">
        <f t="shared" si="7"/>
        <v>Iowa</v>
      </c>
      <c r="Z23" s="173" t="str">
        <f>VLOOKUP($Y24,ratings,2,0)-VLOOKUP($Y23,ratings,2,0)</f>
        <v>#N/A</v>
      </c>
      <c r="AA23" s="173" t="str">
        <f>VLOOKUP($Y24,ratings20,3,0)+VLOOKUP($Y23,ratings20,3,0)-144</f>
        <v>#N/A</v>
      </c>
      <c r="AB23" s="174" t="str">
        <f t="shared" si="3"/>
        <v>#N/A</v>
      </c>
      <c r="AC23" s="175" t="str">
        <f t="shared" si="4"/>
        <v>#N/A</v>
      </c>
      <c r="AD23" s="176" t="str">
        <f>(AA23/2)+(Z24/2)</f>
        <v>#N/A</v>
      </c>
      <c r="AE23" s="6" t="str">
        <f>AA23</f>
        <v>#N/A</v>
      </c>
      <c r="AF23" s="6"/>
      <c r="AG23" s="6"/>
      <c r="AH23" s="6"/>
      <c r="AI23" s="6"/>
      <c r="AJ23" s="6"/>
    </row>
    <row r="24" ht="14.25" customHeight="1">
      <c r="B24" s="11" t="s">
        <v>26</v>
      </c>
      <c r="C24" s="22">
        <v>12.0</v>
      </c>
      <c r="D24" s="365" t="s">
        <v>357</v>
      </c>
      <c r="E24" s="369">
        <v>1.0</v>
      </c>
      <c r="F24" s="139"/>
      <c r="G24" s="366">
        <v>0.0</v>
      </c>
      <c r="H24" s="139"/>
      <c r="I24" s="141" t="str">
        <f>_xlfn.NORM.DIST(0,VLOOKUP($D20,ratings,2,0)-VLOOKUP($D24,ratings,2,0),$A$2,1)*$G24*$G20+_xlfn.NORM.DIST(0,VLOOKUP($D19,ratings,2,0)-VLOOKUP($D24,ratings,2,0),$A$2,1)*$G24*$G19+_xlfn.NORM.DIST(0,VLOOKUP($D22,ratings,2,0)-VLOOKUP($D24,ratings,2,0),$A$2,1)*$G24*$G22+_xlfn.NORM.DIST(0,VLOOKUP($D21,ratings,2,0)-VLOOKUP($D24,ratings,2,0),$A$2,1)*$G24*$G21</f>
        <v>#N/A</v>
      </c>
      <c r="J24" s="141"/>
      <c r="K24" s="141" t="str">
        <f>_xlfn.NORM.DIST(0,VLOOKUP($D32,ratings,2,0)-VLOOKUP($D24,ratings,2,0),$A$2,1)*$I24*$I32+_xlfn.NORM.DIST(0,VLOOKUP($D33,ratings,2,0)-VLOOKUP($D24,ratings,2,0),$A$2,1)*$I24*$I33+_xlfn.NORM.DIST(0,VLOOKUP($D34,ratings,2,0)-VLOOKUP($D24,ratings,2,0),$A$2,1)*$I24*$I34+_xlfn.NORM.DIST(0,VLOOKUP($D27,ratings,2,0)-VLOOKUP($D24,ratings,2,0),$A$2,1)*$I24*$I27+_xlfn.NORM.DIST(0,VLOOKUP($D28,ratings,2,0)-VLOOKUP($D24,ratings,2,0),$A$2,1)*$I24*$I28+_xlfn.NORM.DIST(0,VLOOKUP($D29,ratings,2,0)-VLOOKUP($D24,ratings,2,0),$A$2,1)*$I24*$I29+_xlfn.NORM.DIST(0,VLOOKUP($D30,ratings,2,0)-VLOOKUP($D24,ratings,2,0),$A$2,1)*$I24*$I30+_xlfn.NORM.DIST(0,VLOOKUP($D31,ratings,2,0)-VLOOKUP($D24,ratings,2,0),$A$2,1)*$I24*$I31</f>
        <v>#N/A</v>
      </c>
      <c r="L24" s="172" t="str">
        <f t="shared" si="1"/>
        <v/>
      </c>
      <c r="M24" s="141" t="str">
        <f>_xlfn.NORM.DIST(0,VLOOKUP($D7,ratings,2,0)-VLOOKUP($D24,ratings,2,0),$A$2,1)*$K24*$K7+_xlfn.NORM.DIST(0,VLOOKUP($D8,ratings,2,0)-VLOOKUP($D24,ratings,2,0),$A$2,1)*$K24*$K8+_xlfn.NORM.DIST(0,VLOOKUP($D6,ratings,2,0)-VLOOKUP($D24,ratings,2,0),$A$2,1)*$K24*$K6+_xlfn.NORM.DIST(0,VLOOKUP($D5,ratings,2,0)-VLOOKUP($D24,ratings,2,0),$A$2,1)*$K24*$K5+_xlfn.NORM.DIST(0,VLOOKUP($D4,ratings,2,0)-VLOOKUP($D24,ratings,2,0),$A$2,1)*$K24*$K4+_xlfn.NORM.DIST(0,VLOOKUP($D3,ratings,2,0)-VLOOKUP($D24,ratings,2,0),$A$2,1)*$K24*$K3+_xlfn.NORM.DIST(0,VLOOKUP($D18,ratings,2,0)-VLOOKUP($D24,ratings,2,0),$A$2,1)*$K24*$K18+_xlfn.NORM.DIST(0,VLOOKUP($D17,ratings,2,0)-VLOOKUP($D24,ratings,2,0),$A$2,1)*$K24*$K17+_xlfn.NORM.DIST(0,VLOOKUP($D16,ratings,2,0)-VLOOKUP($D24,ratings,2,0),$A$2,1)*$K24*$K16+_xlfn.NORM.DIST(0,VLOOKUP($D15,ratings,2,0)-VLOOKUP($D24,ratings,2,0),$A$2,1)*$K24*$K15+_xlfn.NORM.DIST(0,VLOOKUP($D14,ratings,2,0)-VLOOKUP($D24,ratings,2,0),$A$2,1)*$K24*$K14+_xlfn.NORM.DIST(0,VLOOKUP($D13,ratings,2,0)-VLOOKUP($D24,ratings,2,0),$A$2,1)*$K24*$K13+_xlfn.NORM.DIST(0,VLOOKUP($D12,ratings,2,0)-VLOOKUP($D24,ratings,2,0),$A$2,1)*$K24*$K12+_xlfn.NORM.DIST(0,VLOOKUP($D11,ratings,2,0)-VLOOKUP($D24,ratings,2,0),$A$2,1)*$K24*$K11+_xlfn.NORM.DIST(0,VLOOKUP($D10,ratings,2,0)-VLOOKUP($D24,ratings,2,0),$A$2,1)*$K24*$K10+_xlfn.NORM.DIST(0,VLOOKUP($D9,ratings,2,0)-VLOOKUP($D24,ratings,2,0),$A$2,1)*$K24*$K9</f>
        <v>#N/A</v>
      </c>
      <c r="N24" s="139"/>
      <c r="O24" s="141" t="str">
        <f>_xlfn.NORM.DIST(0,VLOOKUP($D56,ratings,2,0)-VLOOKUP($D24,ratings,2,0),$A$2,1)*$M24*$M56+_xlfn.NORM.DIST(0,VLOOKUP($D57,ratings,2,0)-VLOOKUP($D24,ratings,2,0),$A$2,1)*$M24*$M57+_xlfn.NORM.DIST(0,VLOOKUP($D58,ratings,2,0)-VLOOKUP($D24,ratings,2,0),$A$2,1)*$M24*$M58+_xlfn.NORM.DIST(0,VLOOKUP($D59,ratings,2,0)-VLOOKUP($D24,ratings,2,0),$A$2,1)*$M24*$M59+_xlfn.NORM.DIST(0,VLOOKUP($D60,ratings,2,0)-VLOOKUP($D24,ratings,2,0),$A$2,1)*$M24*$M60+_xlfn.NORM.DIST(0,VLOOKUP($D61,ratings,2,0)-VLOOKUP($D24,ratings,2,0),$A$2,1)*$M24*$M61+_xlfn.NORM.DIST(0,VLOOKUP($D62,ratings,2,0)-VLOOKUP($D24,ratings,2,0),$A$2,1)*$M24*$M62+_xlfn.NORM.DIST(0,VLOOKUP($D63,ratings,2,0)-VLOOKUP($D24,ratings,2,0),$A$2,1)*$M24*$M63+_xlfn.NORM.DIST(0,VLOOKUP($D64,ratings,2,0)-VLOOKUP($D24,ratings,2,0),$A$2,1)*$M24*$M64+_xlfn.NORM.DIST(0,VLOOKUP($D65,ratings,2,0)-VLOOKUP($D24,ratings,2,0),$A$2,1)*$M24*$M65+_xlfn.NORM.DIST(0,VLOOKUP($D66,ratings,2,0)-VLOOKUP($D24,ratings,2,0),$A$2,1)*$M24*$M66+_xlfn.NORM.DIST(0,VLOOKUP($D35,ratings,2,0)-VLOOKUP($D24,ratings,2,0),$A$2,1)*$M24*$M35+_xlfn.NORM.DIST(0,VLOOKUP($D36,ratings,2,0)-VLOOKUP($D24,ratings,2,0),$A$2,1)*$M24*$M36+_xlfn.NORM.DIST(0,VLOOKUP($D37,ratings,2,0)-VLOOKUP($D24,ratings,2,0),$A$2,1)*$M24*$M37+_xlfn.NORM.DIST(0,VLOOKUP($D38,ratings,2,0)-VLOOKUP($D24,ratings,2,0),$A$2,1)*$M24*$M38+_xlfn.NORM.DIST(0,VLOOKUP($D39,ratings,2,0)-VLOOKUP($D24,ratings,2,0),$A$2,1)*$M24*$M39+_xlfn.NORM.DIST(0,VLOOKUP($D40,ratings,2,0)-VLOOKUP($D24,ratings,2,0),$A$2,1)*$M24*$M40+_xlfn.NORM.DIST(0,VLOOKUP($D41,ratings,2,0)-VLOOKUP($D24,ratings,2,0),$A$2,1)*$M24*$M41+_xlfn.NORM.DIST(0,VLOOKUP($D42,ratings,2,0)-VLOOKUP($D24,ratings,2,0),$A$2,1)*$M24*$M42+_xlfn.NORM.DIST(0,VLOOKUP($D43,ratings,2,0)-VLOOKUP($D24,ratings,2,0),$A$2,1)*$M24*$M43+_xlfn.NORM.DIST(0,VLOOKUP($D44,ratings,2,0)-VLOOKUP($D24,ratings,2,0),$A$2,1)*$M24*$M44+_xlfn.NORM.DIST(0,VLOOKUP($D45,ratings,2,0)-VLOOKUP($D24,ratings,2,0),$A$2,1)*$M24*$M45+_xlfn.NORM.DIST(0,VLOOKUP($D46,ratings,2,0)-VLOOKUP($D24,ratings,2,0),$A$2,1)*$M24*$M46+_xlfn.NORM.DIST(0,VLOOKUP($D47,ratings,2,0)-VLOOKUP($D24,ratings,2,0),$A$2,1)*$M24*$M47+_xlfn.NORM.DIST(0,VLOOKUP($D48,ratings,2,0)-VLOOKUP($D24,ratings,2,0),$A$2,1)*$M24*$M48+_xlfn.NORM.DIST(0,VLOOKUP($D49,ratings,2,0)-VLOOKUP($D24,ratings,2,0),$A$2,1)*$M24*$M49+_xlfn.NORM.DIST(0,VLOOKUP($D50,ratings,2,0)-VLOOKUP($D24,ratings,2,0),$A$2,1)*$M24*$M50+_xlfn.NORM.DIST(0,VLOOKUP($D51,ratings,2,0)-VLOOKUP($D24,ratings,2,0),$A$2,1)*$M24*$M51+_xlfn.NORM.DIST(0,VLOOKUP($D52,ratings,2,0)-VLOOKUP($D24,ratings,2,0),$A$2,1)*$M24*$M52+_xlfn.NORM.DIST(0,VLOOKUP($D55,ratings,2,0)-VLOOKUP($D24,ratings,2,0),$A$2,1)*$M24*$M55+_xlfn.NORM.DIST(0,VLOOKUP($D54,ratings,2,0)-VLOOKUP($D24,ratings,2,0),$A$2,1)*$M24*$M54+_xlfn.NORM.DIST(0,VLOOKUP($D53,ratings,2,0)-VLOOKUP($D24,ratings,2,0),$A$2,1)*$M24*$M53</f>
        <v>#N/A</v>
      </c>
      <c r="P24" s="172" t="str">
        <f t="shared" si="2"/>
        <v/>
      </c>
      <c r="Q24" s="6"/>
      <c r="R24" s="6"/>
      <c r="S24" s="356"/>
      <c r="T24" s="6"/>
      <c r="U24" s="6"/>
      <c r="V24" s="6"/>
      <c r="W24" s="6"/>
      <c r="X24" s="6"/>
      <c r="Y24" s="160" t="str">
        <f t="shared" si="7"/>
        <v>Richmond</v>
      </c>
      <c r="Z24" s="181" t="str">
        <f>VLOOKUP(Y23,ratings,2,0)-VLOOKUP(Y24,ratings,2,0)</f>
        <v>#N/A</v>
      </c>
      <c r="AA24" s="181"/>
      <c r="AB24" s="174" t="str">
        <f t="shared" si="3"/>
        <v>#N/A</v>
      </c>
      <c r="AC24" s="175" t="str">
        <f t="shared" si="4"/>
        <v>#N/A</v>
      </c>
      <c r="AD24" s="182" t="str">
        <f>(AA23/2)+(Z23/2)</f>
        <v>#N/A</v>
      </c>
      <c r="AE24" s="6" t="str">
        <f>Z24</f>
        <v>#N/A</v>
      </c>
      <c r="AF24" s="6"/>
      <c r="AG24" s="6"/>
      <c r="AH24" s="6"/>
      <c r="AI24" s="6"/>
      <c r="AJ24" s="6"/>
    </row>
    <row r="25" ht="14.25" customHeight="1">
      <c r="B25" s="11" t="s">
        <v>26</v>
      </c>
      <c r="C25" s="11">
        <v>4.0</v>
      </c>
      <c r="D25" s="358" t="s">
        <v>112</v>
      </c>
      <c r="E25" s="367">
        <v>1.0</v>
      </c>
      <c r="F25" s="139"/>
      <c r="G25" s="370">
        <v>1.0</v>
      </c>
      <c r="H25" s="139"/>
      <c r="I25" s="359">
        <v>0.0</v>
      </c>
      <c r="J25" s="139"/>
      <c r="K25" s="139" t="str">
        <f>_xlfn.NORM.DIST(0,VLOOKUP($D33,ratings,2,0)-VLOOKUP($D25,ratings,2,0),$A$2,1)*$I25*$I33+_xlfn.NORM.DIST(0,VLOOKUP($D34,ratings,2,0)-VLOOKUP($D25,ratings,2,0),$A$2,1)*$I25*$I34+_xlfn.NORM.DIST(0,VLOOKUP($D27,ratings,2,0)-VLOOKUP($D25,ratings,2,0),$A$2,1)*$I25*$I27+_xlfn.NORM.DIST(0,VLOOKUP($D28,ratings,2,0)-VLOOKUP($D25,ratings,2,0),$A$2,1)*$I25*$I28+_xlfn.NORM.DIST(0,VLOOKUP($D29,ratings,2,0)-VLOOKUP($D25,ratings,2,0),$A$2,1)*$I25*$I29+_xlfn.NORM.DIST(0,VLOOKUP($D30,ratings,2,0)-VLOOKUP($D25,ratings,2,0),$A$2,1)*$I25*$I30+_xlfn.NORM.DIST(0,VLOOKUP($D31,ratings,2,0)-VLOOKUP($D25,ratings,2,0),$A$2,1)*$I25*$I31+_xlfn.NORM.DIST(0,VLOOKUP($D32,ratings,2,0)-VLOOKUP($D25,ratings,2,0),$A$2,1)*$I25*$I32</f>
        <v>#N/A</v>
      </c>
      <c r="L25" s="172" t="str">
        <f t="shared" si="1"/>
        <v/>
      </c>
      <c r="M25" s="139" t="str">
        <f>_xlfn.NORM.DIST(0,VLOOKUP($D8,ratings,2,0)-VLOOKUP($D25,ratings,2,0),$A$2,1)*$K25*$K8+_xlfn.NORM.DIST(0,VLOOKUP($D9,ratings,2,0)-VLOOKUP($D25,ratings,2,0),$A$2,1)*$K25*$K9+_xlfn.NORM.DIST(0,VLOOKUP($D7,ratings,2,0)-VLOOKUP($D25,ratings,2,0),$A$2,1)*$K25*$K7+_xlfn.NORM.DIST(0,VLOOKUP($D6,ratings,2,0)-VLOOKUP($D25,ratings,2,0),$A$2,1)*$K25*$K6+_xlfn.NORM.DIST(0,VLOOKUP($D5,ratings,2,0)-VLOOKUP($D25,ratings,2,0),$A$2,1)*$K25*$K5+_xlfn.NORM.DIST(0,VLOOKUP($D4,ratings,2,0)-VLOOKUP($D25,ratings,2,0),$A$2,1)*$K25*$K4+_xlfn.NORM.DIST(0,VLOOKUP($D3,ratings,2,0)-VLOOKUP($D25,ratings,2,0),$A$2,1)*$K25*$K3+_xlfn.NORM.DIST(0,VLOOKUP($D18,ratings,2,0)-VLOOKUP($D25,ratings,2,0),$A$2,1)*$K25*$K18+_xlfn.NORM.DIST(0,VLOOKUP($D17,ratings,2,0)-VLOOKUP($D25,ratings,2,0),$A$2,1)*$K25*$K17+_xlfn.NORM.DIST(0,VLOOKUP($D16,ratings,2,0)-VLOOKUP($D25,ratings,2,0),$A$2,1)*$K25*$K16+_xlfn.NORM.DIST(0,VLOOKUP($D15,ratings,2,0)-VLOOKUP($D25,ratings,2,0),$A$2,1)*$K25*$K15+_xlfn.NORM.DIST(0,VLOOKUP($D14,ratings,2,0)-VLOOKUP($D25,ratings,2,0),$A$2,1)*$K25*$K14+_xlfn.NORM.DIST(0,VLOOKUP($D13,ratings,2,0)-VLOOKUP($D25,ratings,2,0),$A$2,1)*$K25*$K13+_xlfn.NORM.DIST(0,VLOOKUP($D12,ratings,2,0)-VLOOKUP($D25,ratings,2,0),$A$2,1)*$K25*$K12+_xlfn.NORM.DIST(0,VLOOKUP($D11,ratings,2,0)-VLOOKUP($D25,ratings,2,0),$A$2,1)*$K25*$K11+_xlfn.NORM.DIST(0,VLOOKUP($D10,ratings,2,0)-VLOOKUP($D25,ratings,2,0),$A$2,1)*$K25*$K10</f>
        <v>#N/A</v>
      </c>
      <c r="N25" s="139"/>
      <c r="O25" s="139" t="str">
        <f>_xlfn.NORM.DIST(0,VLOOKUP($D57,ratings,2,0)-VLOOKUP($D25,ratings,2,0),$A$2,1)*$M25*$M57+_xlfn.NORM.DIST(0,VLOOKUP($D58,ratings,2,0)-VLOOKUP($D25,ratings,2,0),$A$2,1)*$M25*$M58+_xlfn.NORM.DIST(0,VLOOKUP($D59,ratings,2,0)-VLOOKUP($D25,ratings,2,0),$A$2,1)*$M25*$M59+_xlfn.NORM.DIST(0,VLOOKUP($D60,ratings,2,0)-VLOOKUP($D25,ratings,2,0),$A$2,1)*$M25*$M60+_xlfn.NORM.DIST(0,VLOOKUP($D61,ratings,2,0)-VLOOKUP($D25,ratings,2,0),$A$2,1)*$M25*$M61+_xlfn.NORM.DIST(0,VLOOKUP($D62,ratings,2,0)-VLOOKUP($D25,ratings,2,0),$A$2,1)*$M25*$M62+_xlfn.NORM.DIST(0,VLOOKUP($D63,ratings,2,0)-VLOOKUP($D25,ratings,2,0),$A$2,1)*$M25*$M63+_xlfn.NORM.DIST(0,VLOOKUP($D64,ratings,2,0)-VLOOKUP($D25,ratings,2,0),$A$2,1)*$M25*$M64+_xlfn.NORM.DIST(0,VLOOKUP($D65,ratings,2,0)-VLOOKUP($D25,ratings,2,0),$A$2,1)*$M25*$M65+_xlfn.NORM.DIST(0,VLOOKUP($D66,ratings,2,0)-VLOOKUP($D25,ratings,2,0),$A$2,1)*$M25*$M66+_xlfn.NORM.DIST(0,VLOOKUP($D35,ratings,2,0)-VLOOKUP($D25,ratings,2,0),$A$2,1)*$M25*$M35+_xlfn.NORM.DIST(0,VLOOKUP($D36,ratings,2,0)-VLOOKUP($D25,ratings,2,0),$A$2,1)*$M25*$M36+_xlfn.NORM.DIST(0,VLOOKUP($D37,ratings,2,0)-VLOOKUP($D25,ratings,2,0),$A$2,1)*$M25*$M37+_xlfn.NORM.DIST(0,VLOOKUP($D38,ratings,2,0)-VLOOKUP($D25,ratings,2,0),$A$2,1)*$M25*$M38+_xlfn.NORM.DIST(0,VLOOKUP($D39,ratings,2,0)-VLOOKUP($D25,ratings,2,0),$A$2,1)*$M25*$M39+_xlfn.NORM.DIST(0,VLOOKUP($D40,ratings,2,0)-VLOOKUP($D25,ratings,2,0),$A$2,1)*$M25*$M40+_xlfn.NORM.DIST(0,VLOOKUP($D41,ratings,2,0)-VLOOKUP($D25,ratings,2,0),$A$2,1)*$M25*$M41+_xlfn.NORM.DIST(0,VLOOKUP($D42,ratings,2,0)-VLOOKUP($D25,ratings,2,0),$A$2,1)*$M25*$M42+_xlfn.NORM.DIST(0,VLOOKUP($D43,ratings,2,0)-VLOOKUP($D25,ratings,2,0),$A$2,1)*$M25*$M43+_xlfn.NORM.DIST(0,VLOOKUP($D44,ratings,2,0)-VLOOKUP($D25,ratings,2,0),$A$2,1)*$M25*$M44+_xlfn.NORM.DIST(0,VLOOKUP($D45,ratings,2,0)-VLOOKUP($D25,ratings,2,0),$A$2,1)*$M25*$M45+_xlfn.NORM.DIST(0,VLOOKUP($D46,ratings,2,0)-VLOOKUP($D25,ratings,2,0),$A$2,1)*$M25*$M46+_xlfn.NORM.DIST(0,VLOOKUP($D47,ratings,2,0)-VLOOKUP($D25,ratings,2,0),$A$2,1)*$M25*$M47+_xlfn.NORM.DIST(0,VLOOKUP($D48,ratings,2,0)-VLOOKUP($D25,ratings,2,0),$A$2,1)*$M25*$M48+_xlfn.NORM.DIST(0,VLOOKUP($D49,ratings,2,0)-VLOOKUP($D25,ratings,2,0),$A$2,1)*$M25*$M49+_xlfn.NORM.DIST(0,VLOOKUP($D50,ratings,2,0)-VLOOKUP($D25,ratings,2,0),$A$2,1)*$M25*$M50+_xlfn.NORM.DIST(0,VLOOKUP($D51,ratings,2,0)-VLOOKUP($D25,ratings,2,0),$A$2,1)*$M25*$M51+_xlfn.NORM.DIST(0,VLOOKUP($D52,ratings,2,0)-VLOOKUP($D25,ratings,2,0),$A$2,1)*$M25*$M52+_xlfn.NORM.DIST(0,VLOOKUP($D53,ratings,2,0)-VLOOKUP($D25,ratings,2,0),$A$2,1)*$M25*$M53+_xlfn.NORM.DIST(0,VLOOKUP($D56,ratings,2,0)-VLOOKUP($D25,ratings,2,0),$A$2,1)*$M25*$M56+_xlfn.NORM.DIST(0,VLOOKUP($D55,ratings,2,0)-VLOOKUP($D25,ratings,2,0),$A$2,1)*$M25*$M55+_xlfn.NORM.DIST(0,VLOOKUP($D54,ratings,2,0)-VLOOKUP($D25,ratings,2,0),$A$2,1)*$M25*$M54</f>
        <v>#N/A</v>
      </c>
      <c r="P25" s="172" t="str">
        <f t="shared" si="2"/>
        <v/>
      </c>
      <c r="Q25" s="6"/>
      <c r="R25" s="6"/>
      <c r="S25" s="361"/>
      <c r="T25" s="6"/>
      <c r="U25" s="6"/>
      <c r="V25" s="6"/>
      <c r="W25" s="6"/>
      <c r="X25" s="6"/>
      <c r="Y25" s="6" t="str">
        <f t="shared" si="7"/>
        <v>Providence</v>
      </c>
      <c r="Z25" s="173" t="str">
        <f>VLOOKUP($Y26,ratings,2,0)-VLOOKUP($Y25,ratings,2,0)</f>
        <v>#N/A</v>
      </c>
      <c r="AA25" s="173" t="str">
        <f>VLOOKUP($Y26,ratings20,3,0)+VLOOKUP($Y25,ratings20,3,0)-144</f>
        <v>#N/A</v>
      </c>
      <c r="AB25" s="174" t="str">
        <f t="shared" si="3"/>
        <v>#N/A</v>
      </c>
      <c r="AC25" s="175" t="str">
        <f t="shared" si="4"/>
        <v>#N/A</v>
      </c>
      <c r="AD25" s="176" t="str">
        <f>(AA25/2)+(Z26/2)</f>
        <v>#N/A</v>
      </c>
      <c r="AE25" s="6" t="str">
        <f>AA25</f>
        <v>#N/A</v>
      </c>
      <c r="AF25" s="6"/>
      <c r="AG25" s="6"/>
      <c r="AH25" s="6"/>
      <c r="AI25" s="6"/>
      <c r="AJ25" s="6"/>
    </row>
    <row r="26" ht="14.25" customHeight="1">
      <c r="B26" s="11" t="s">
        <v>26</v>
      </c>
      <c r="C26" s="53">
        <v>13.0</v>
      </c>
      <c r="D26" s="371" t="s">
        <v>358</v>
      </c>
      <c r="E26" s="369">
        <v>0.0</v>
      </c>
      <c r="F26" s="139"/>
      <c r="G26" s="372" t="str">
        <f>_xlfn.NORM.DIST(0,VLOOKUP(D24,ratings,2,0)-VLOOKUP(D26,ratings,2,0),$A$2,1)*E26*E24+_xlfn.NORM.DIST(0,VLOOKUP(D23,ratings,2,0)-VLOOKUP(D26,ratings,2,0),$A$2,1)*E26*E23</f>
        <v>#N/A</v>
      </c>
      <c r="H26" s="139"/>
      <c r="I26" s="373" t="str">
        <f>_xlfn.NORM.DIST(0,VLOOKUP($D22,ratings,2,0)-VLOOKUP($D26,ratings,2,0),$A$2,1)*$G26*$G22+_xlfn.NORM.DIST(0,VLOOKUP($D21,ratings,2,0)-VLOOKUP($D26,ratings,2,0),$A$2,1)*$G26*$G21+_xlfn.NORM.DIST(0,VLOOKUP($D20,ratings,2,0)-VLOOKUP($D26,ratings,2,0),$A$2,1)*$G26*$G20+_xlfn.NORM.DIST(0,VLOOKUP($D19,ratings,2,0)-VLOOKUP($D26,ratings,2,0),$A$2,1)*$G26*$G19</f>
        <v>#N/A</v>
      </c>
      <c r="J26" s="373"/>
      <c r="K26" s="373" t="str">
        <f>_xlfn.NORM.DIST(0,VLOOKUP($D34,ratings,2,0)-VLOOKUP($D26,ratings,2,0),$A$2,1)*$I26*$I34+_xlfn.NORM.DIST(0,VLOOKUP($D27,ratings,2,0)-VLOOKUP($D26,ratings,2,0),$A$2,1)*$I26*$I27+_xlfn.NORM.DIST(0,VLOOKUP($D28,ratings,2,0)-VLOOKUP($D26,ratings,2,0),$A$2,1)*$I26*$I28+_xlfn.NORM.DIST(0,VLOOKUP($D29,ratings,2,0)-VLOOKUP($D26,ratings,2,0),$A$2,1)*$I26*$I29+_xlfn.NORM.DIST(0,VLOOKUP($D30,ratings,2,0)-VLOOKUP($D26,ratings,2,0),$A$2,1)*$I26*$I30+_xlfn.NORM.DIST(0,VLOOKUP($D31,ratings,2,0)-VLOOKUP($D26,ratings,2,0),$A$2,1)*$I26*$I31+_xlfn.NORM.DIST(0,VLOOKUP($D32,ratings,2,0)-VLOOKUP($D26,ratings,2,0),$A$2,1)*$I26*$I32+_xlfn.NORM.DIST(0,VLOOKUP($D33,ratings,2,0)-VLOOKUP($D26,ratings,2,0),$A$2,1)*$I26*$I33</f>
        <v>#N/A</v>
      </c>
      <c r="L26" s="172" t="str">
        <f t="shared" si="1"/>
        <v/>
      </c>
      <c r="M26" s="373" t="str">
        <f>_xlfn.NORM.DIST(0,VLOOKUP($D9,ratings,2,0)-VLOOKUP($D26,ratings,2,0),$A$2,1)*$K26*$K9+_xlfn.NORM.DIST(0,VLOOKUP($D10,ratings,2,0)-VLOOKUP($D26,ratings,2,0),$A$2,1)*$K26*$K10+_xlfn.NORM.DIST(0,VLOOKUP($D8,ratings,2,0)-VLOOKUP($D26,ratings,2,0),$A$2,1)*$K26*$K8+_xlfn.NORM.DIST(0,VLOOKUP($D7,ratings,2,0)-VLOOKUP($D26,ratings,2,0),$A$2,1)*$K26*$K7+_xlfn.NORM.DIST(0,VLOOKUP($D6,ratings,2,0)-VLOOKUP($D26,ratings,2,0),$A$2,1)*$K26*$K6+_xlfn.NORM.DIST(0,VLOOKUP($D5,ratings,2,0)-VLOOKUP($D26,ratings,2,0),$A$2,1)*$K26*$K5+_xlfn.NORM.DIST(0,VLOOKUP($D4,ratings,2,0)-VLOOKUP($D26,ratings,2,0),$A$2,1)*$K26*$K4+_xlfn.NORM.DIST(0,VLOOKUP($D3,ratings,2,0)-VLOOKUP($D26,ratings,2,0),$A$2,1)*$K26*$K3+_xlfn.NORM.DIST(0,VLOOKUP($D18,ratings,2,0)-VLOOKUP($D26,ratings,2,0),$A$2,1)*$K26*$K18+_xlfn.NORM.DIST(0,VLOOKUP($D17,ratings,2,0)-VLOOKUP($D26,ratings,2,0),$A$2,1)*$K26*$K17+_xlfn.NORM.DIST(0,VLOOKUP($D16,ratings,2,0)-VLOOKUP($D26,ratings,2,0),$A$2,1)*$K26*$K16+_xlfn.NORM.DIST(0,VLOOKUP($D15,ratings,2,0)-VLOOKUP($D26,ratings,2,0),$A$2,1)*$K26*$K15+_xlfn.NORM.DIST(0,VLOOKUP($D14,ratings,2,0)-VLOOKUP($D26,ratings,2,0),$A$2,1)*$K26*$K14+_xlfn.NORM.DIST(0,VLOOKUP($D13,ratings,2,0)-VLOOKUP($D26,ratings,2,0),$A$2,1)*$K26*$K13+_xlfn.NORM.DIST(0,VLOOKUP($D12,ratings,2,0)-VLOOKUP($D26,ratings,2,0),$A$2,1)*$K26*$K12+_xlfn.NORM.DIST(0,VLOOKUP($D11,ratings,2,0)-VLOOKUP($D26,ratings,2,0),$A$2,1)*$K26*$K11</f>
        <v>#N/A</v>
      </c>
      <c r="N26" s="139"/>
      <c r="O26" s="373" t="str">
        <f>_xlfn.NORM.DIST(0,VLOOKUP($D58,ratings,2,0)-VLOOKUP($D26,ratings,2,0),$A$2,1)*$M26*$M58+_xlfn.NORM.DIST(0,VLOOKUP($D59,ratings,2,0)-VLOOKUP($D26,ratings,2,0),$A$2,1)*$M26*$M59+_xlfn.NORM.DIST(0,VLOOKUP($D60,ratings,2,0)-VLOOKUP($D26,ratings,2,0),$A$2,1)*$M26*$M60+_xlfn.NORM.DIST(0,VLOOKUP($D61,ratings,2,0)-VLOOKUP($D26,ratings,2,0),$A$2,1)*$M26*$M61+_xlfn.NORM.DIST(0,VLOOKUP($D62,ratings,2,0)-VLOOKUP($D26,ratings,2,0),$A$2,1)*$M26*$M62+_xlfn.NORM.DIST(0,VLOOKUP($D63,ratings,2,0)-VLOOKUP($D26,ratings,2,0),$A$2,1)*$M26*$M63+_xlfn.NORM.DIST(0,VLOOKUP($D64,ratings,2,0)-VLOOKUP($D26,ratings,2,0),$A$2,1)*$M26*$M64+_xlfn.NORM.DIST(0,VLOOKUP($D65,ratings,2,0)-VLOOKUP($D26,ratings,2,0),$A$2,1)*$M26*$M65+_xlfn.NORM.DIST(0,VLOOKUP($D66,ratings,2,0)-VLOOKUP($D26,ratings,2,0),$A$2,1)*$M26*$M66+_xlfn.NORM.DIST(0,VLOOKUP($D35,ratings,2,0)-VLOOKUP($D26,ratings,2,0),$A$2,1)*$M26*$M35+_xlfn.NORM.DIST(0,VLOOKUP($D36,ratings,2,0)-VLOOKUP($D26,ratings,2,0),$A$2,1)*$M26*$M36+_xlfn.NORM.DIST(0,VLOOKUP($D37,ratings,2,0)-VLOOKUP($D26,ratings,2,0),$A$2,1)*$M26*$M37+_xlfn.NORM.DIST(0,VLOOKUP($D38,ratings,2,0)-VLOOKUP($D26,ratings,2,0),$A$2,1)*$M26*$M38+_xlfn.NORM.DIST(0,VLOOKUP($D39,ratings,2,0)-VLOOKUP($D26,ratings,2,0),$A$2,1)*$M26*$M39+_xlfn.NORM.DIST(0,VLOOKUP($D40,ratings,2,0)-VLOOKUP($D26,ratings,2,0),$A$2,1)*$M26*$M40+_xlfn.NORM.DIST(0,VLOOKUP($D41,ratings,2,0)-VLOOKUP($D26,ratings,2,0),$A$2,1)*$M26*$M41+_xlfn.NORM.DIST(0,VLOOKUP($D42,ratings,2,0)-VLOOKUP($D26,ratings,2,0),$A$2,1)*$M26*$M42+_xlfn.NORM.DIST(0,VLOOKUP($D43,ratings,2,0)-VLOOKUP($D26,ratings,2,0),$A$2,1)*$M26*$M43+_xlfn.NORM.DIST(0,VLOOKUP($D44,ratings,2,0)-VLOOKUP($D26,ratings,2,0),$A$2,1)*$M26*$M44+_xlfn.NORM.DIST(0,VLOOKUP($D45,ratings,2,0)-VLOOKUP($D26,ratings,2,0),$A$2,1)*$M26*$M45+_xlfn.NORM.DIST(0,VLOOKUP($D46,ratings,2,0)-VLOOKUP($D26,ratings,2,0),$A$2,1)*$M26*$M46+_xlfn.NORM.DIST(0,VLOOKUP($D47,ratings,2,0)-VLOOKUP($D26,ratings,2,0),$A$2,1)*$M26*$M47+_xlfn.NORM.DIST(0,VLOOKUP($D48,ratings,2,0)-VLOOKUP($D26,ratings,2,0),$A$2,1)*$M26*$M48+_xlfn.NORM.DIST(0,VLOOKUP($D49,ratings,2,0)-VLOOKUP($D26,ratings,2,0),$A$2,1)*$M26*$M49+_xlfn.NORM.DIST(0,VLOOKUP($D50,ratings,2,0)-VLOOKUP($D26,ratings,2,0),$A$2,1)*$M26*$M50+_xlfn.NORM.DIST(0,VLOOKUP($D51,ratings,2,0)-VLOOKUP($D26,ratings,2,0),$A$2,1)*$M26*$M51+_xlfn.NORM.DIST(0,VLOOKUP($D52,ratings,2,0)-VLOOKUP($D26,ratings,2,0),$A$2,1)*$M26*$M52+_xlfn.NORM.DIST(0,VLOOKUP($D53,ratings,2,0)-VLOOKUP($D26,ratings,2,0),$A$2,1)*$M26*$M53+_xlfn.NORM.DIST(0,VLOOKUP($D54,ratings,2,0)-VLOOKUP($D26,ratings,2,0),$A$2,1)*$M26*$M54+_xlfn.NORM.DIST(0,VLOOKUP($D57,ratings,2,0)-VLOOKUP($D26,ratings,2,0),$A$2,1)*$M26*$M57+_xlfn.NORM.DIST(0,VLOOKUP($D56,ratings,2,0)-VLOOKUP($D26,ratings,2,0),$A$2,1)*$M26*$M56+_xlfn.NORM.DIST(0,VLOOKUP($D55,ratings,2,0)-VLOOKUP($D26,ratings,2,0),$A$2,1)*$M26*$M55</f>
        <v>#N/A</v>
      </c>
      <c r="P26" s="172" t="str">
        <f t="shared" si="2"/>
        <v/>
      </c>
      <c r="Q26" s="6"/>
      <c r="R26" s="6"/>
      <c r="S26" s="374" t="s">
        <v>802</v>
      </c>
      <c r="T26" s="6"/>
      <c r="U26" s="6"/>
      <c r="V26" s="6"/>
      <c r="W26" s="6"/>
      <c r="X26" s="6"/>
      <c r="Y26" s="160" t="str">
        <f t="shared" si="7"/>
        <v>SD State</v>
      </c>
      <c r="Z26" s="181" t="str">
        <f>VLOOKUP(Y25,ratings,2,0)-VLOOKUP(Y26,ratings,2,0)</f>
        <v>#N/A</v>
      </c>
      <c r="AA26" s="181"/>
      <c r="AB26" s="174" t="str">
        <f t="shared" si="3"/>
        <v>#N/A</v>
      </c>
      <c r="AC26" s="175" t="str">
        <f t="shared" si="4"/>
        <v>#N/A</v>
      </c>
      <c r="AD26" s="182" t="str">
        <f>(AA25/2)+(Z25/2)</f>
        <v>#N/A</v>
      </c>
      <c r="AE26" s="6" t="str">
        <f>Z26</f>
        <v>#N/A</v>
      </c>
      <c r="AF26" s="6"/>
      <c r="AG26" s="6"/>
      <c r="AH26" s="6"/>
      <c r="AI26" s="6"/>
      <c r="AJ26" s="6"/>
    </row>
    <row r="27" ht="14.25" customHeight="1">
      <c r="B27" s="11" t="s">
        <v>26</v>
      </c>
      <c r="C27" s="11">
        <v>6.0</v>
      </c>
      <c r="D27" s="358" t="s">
        <v>359</v>
      </c>
      <c r="E27" s="367">
        <v>0.0</v>
      </c>
      <c r="F27" s="139"/>
      <c r="G27" s="376" t="str">
        <f>_xlfn.NORM.DIST(0,VLOOKUP(D29,ratings,2,0)-VLOOKUP(D27,ratings,2,0),$A$2,1)*E27*E29+_xlfn.NORM.DIST(0,VLOOKUP(D30,ratings,2,0)-VLOOKUP(D27,ratings,2,0),$A$2,1)*E27*E30</f>
        <v>#N/A</v>
      </c>
      <c r="H27" s="139"/>
      <c r="I27" s="139" t="str">
        <f>_xlfn.NORM.DIST(0,VLOOKUP($D31,ratings,2,0)-VLOOKUP($D27,ratings,2,0),$A$2,1)*$G27*$G31+_xlfn.NORM.DIST(0,VLOOKUP($D32,ratings,2,0)-VLOOKUP($D27,ratings,2,0),$A$2,1)*$G27*$G32+_xlfn.NORM.DIST(0,VLOOKUP($D33,ratings,2,0)-VLOOKUP($D27,ratings,2,0),$A$2,1)*$G27*$G33+_xlfn.NORM.DIST(0,VLOOKUP($D34,ratings,2,0)-VLOOKUP($D27,ratings,2,0),$A$2,1)*$G27*$G34</f>
        <v>#N/A</v>
      </c>
      <c r="J27" s="139"/>
      <c r="K27" s="139" t="str">
        <f>_xlfn.NORM.DIST(0,VLOOKUP($D19,ratings,2,0)-VLOOKUP($D27,ratings,2,0),$A$2,1)*$I27*$I19+_xlfn.NORM.DIST(0,VLOOKUP($D26,ratings,2,0)-VLOOKUP($D27,ratings,2,0),$A$2,1)*$I27*$I26+_xlfn.NORM.DIST(0,VLOOKUP($D25,ratings,2,0)-VLOOKUP($D27,ratings,2,0),$A$2,1)*$I27*$I25+_xlfn.NORM.DIST(0,VLOOKUP($D24,ratings,2,0)-VLOOKUP($D27,ratings,2,0),$A$2,1)*$I27*$I24+_xlfn.NORM.DIST(0,VLOOKUP($D23,ratings,2,0)-VLOOKUP($D27,ratings,2,0),$A$2,1)*$I27*$I23+_xlfn.NORM.DIST(0,VLOOKUP($D22,ratings,2,0)-VLOOKUP($D27,ratings,2,0),$A$2,1)*$I27*$I22+_xlfn.NORM.DIST(0,VLOOKUP($D21,ratings,2,0)-VLOOKUP($D27,ratings,2,0),$A$2,1)*$I27*$I21+_xlfn.NORM.DIST(0,VLOOKUP($D20,ratings,2,0)-VLOOKUP($D27,ratings,2,0),$A$2,1)*$I27*$I20</f>
        <v>#N/A</v>
      </c>
      <c r="L27" s="172" t="str">
        <f t="shared" si="1"/>
        <v/>
      </c>
      <c r="M27" s="139" t="str">
        <f>_xlfn.NORM.DIST(0,VLOOKUP($D10,ratings,2,0)-VLOOKUP($D27,ratings,2,0),$A$2,1)*$K27*$K10+_xlfn.NORM.DIST(0,VLOOKUP($D11,ratings,2,0)-VLOOKUP($D27,ratings,2,0),$A$2,1)*$K27*$K11+_xlfn.NORM.DIST(0,VLOOKUP($D9,ratings,2,0)-VLOOKUP($D27,ratings,2,0),$A$2,1)*$K27*$K9+_xlfn.NORM.DIST(0,VLOOKUP($D8,ratings,2,0)-VLOOKUP($D27,ratings,2,0),$A$2,1)*$K27*$K8+_xlfn.NORM.DIST(0,VLOOKUP($D7,ratings,2,0)-VLOOKUP($D27,ratings,2,0),$A$2,1)*$K27*$K7+_xlfn.NORM.DIST(0,VLOOKUP($D6,ratings,2,0)-VLOOKUP($D27,ratings,2,0),$A$2,1)*$K27*$K6+_xlfn.NORM.DIST(0,VLOOKUP($D5,ratings,2,0)-VLOOKUP($D27,ratings,2,0),$A$2,1)*$K27*$K5+_xlfn.NORM.DIST(0,VLOOKUP($D4,ratings,2,0)-VLOOKUP($D27,ratings,2,0),$A$2,1)*$K27*$K4+_xlfn.NORM.DIST(0,VLOOKUP($D3,ratings,2,0)-VLOOKUP($D27,ratings,2,0),$A$2,1)*$K27*$K3+_xlfn.NORM.DIST(0,VLOOKUP($D18,ratings,2,0)-VLOOKUP($D27,ratings,2,0),$A$2,1)*$K27*$K18+_xlfn.NORM.DIST(0,VLOOKUP($D17,ratings,2,0)-VLOOKUP($D27,ratings,2,0),$A$2,1)*$K27*$K17+_xlfn.NORM.DIST(0,VLOOKUP($D16,ratings,2,0)-VLOOKUP($D27,ratings,2,0),$A$2,1)*$K27*$K16+_xlfn.NORM.DIST(0,VLOOKUP($D15,ratings,2,0)-VLOOKUP($D27,ratings,2,0),$A$2,1)*$K27*$K15+_xlfn.NORM.DIST(0,VLOOKUP($D14,ratings,2,0)-VLOOKUP($D27,ratings,2,0),$A$2,1)*$K27*$K14+_xlfn.NORM.DIST(0,VLOOKUP($D13,ratings,2,0)-VLOOKUP($D27,ratings,2,0),$A$2,1)*$K27*$K13+_xlfn.NORM.DIST(0,VLOOKUP($D12,ratings,2,0)-VLOOKUP($D27,ratings,2,0),$A$2,1)*$K27*$K12</f>
        <v>#N/A</v>
      </c>
      <c r="N27" s="139"/>
      <c r="O27" s="139" t="str">
        <f>_xlfn.NORM.DIST(0,VLOOKUP($D59,ratings,2,0)-VLOOKUP($D27,ratings,2,0),$A$2,1)*$M27*$M59+_xlfn.NORM.DIST(0,VLOOKUP($D60,ratings,2,0)-VLOOKUP($D27,ratings,2,0),$A$2,1)*$M27*$M60+_xlfn.NORM.DIST(0,VLOOKUP($D61,ratings,2,0)-VLOOKUP($D27,ratings,2,0),$A$2,1)*$M27*$M61+_xlfn.NORM.DIST(0,VLOOKUP($D62,ratings,2,0)-VLOOKUP($D27,ratings,2,0),$A$2,1)*$M27*$M62+_xlfn.NORM.DIST(0,VLOOKUP($D63,ratings,2,0)-VLOOKUP($D27,ratings,2,0),$A$2,1)*$M27*$M63+_xlfn.NORM.DIST(0,VLOOKUP($D64,ratings,2,0)-VLOOKUP($D27,ratings,2,0),$A$2,1)*$M27*$M64+_xlfn.NORM.DIST(0,VLOOKUP($D65,ratings,2,0)-VLOOKUP($D27,ratings,2,0),$A$2,1)*$M27*$M65+_xlfn.NORM.DIST(0,VLOOKUP($D66,ratings,2,0)-VLOOKUP($D27,ratings,2,0),$A$2,1)*$M27*$M66+_xlfn.NORM.DIST(0,VLOOKUP($D35,ratings,2,0)-VLOOKUP($D27,ratings,2,0),$A$2,1)*$M27*$M35+_xlfn.NORM.DIST(0,VLOOKUP($D36,ratings,2,0)-VLOOKUP($D27,ratings,2,0),$A$2,1)*$M27*$M36+_xlfn.NORM.DIST(0,VLOOKUP($D37,ratings,2,0)-VLOOKUP($D27,ratings,2,0),$A$2,1)*$M27*$M37+_xlfn.NORM.DIST(0,VLOOKUP($D38,ratings,2,0)-VLOOKUP($D27,ratings,2,0),$A$2,1)*$M27*$M38+_xlfn.NORM.DIST(0,VLOOKUP($D39,ratings,2,0)-VLOOKUP($D27,ratings,2,0),$A$2,1)*$M27*$M39+_xlfn.NORM.DIST(0,VLOOKUP($D40,ratings,2,0)-VLOOKUP($D27,ratings,2,0),$A$2,1)*$M27*$M40+_xlfn.NORM.DIST(0,VLOOKUP($D41,ratings,2,0)-VLOOKUP($D27,ratings,2,0),$A$2,1)*$M27*$M41+_xlfn.NORM.DIST(0,VLOOKUP($D42,ratings,2,0)-VLOOKUP($D27,ratings,2,0),$A$2,1)*$M27*$M42+_xlfn.NORM.DIST(0,VLOOKUP($D43,ratings,2,0)-VLOOKUP($D27,ratings,2,0),$A$2,1)*$M27*$M43+_xlfn.NORM.DIST(0,VLOOKUP($D44,ratings,2,0)-VLOOKUP($D27,ratings,2,0),$A$2,1)*$M27*$M44+_xlfn.NORM.DIST(0,VLOOKUP($D45,ratings,2,0)-VLOOKUP($D27,ratings,2,0),$A$2,1)*$M27*$M45+_xlfn.NORM.DIST(0,VLOOKUP($D46,ratings,2,0)-VLOOKUP($D27,ratings,2,0),$A$2,1)*$M27*$M46+_xlfn.NORM.DIST(0,VLOOKUP($D47,ratings,2,0)-VLOOKUP($D27,ratings,2,0),$A$2,1)*$M27*$M47+_xlfn.NORM.DIST(0,VLOOKUP($D48,ratings,2,0)-VLOOKUP($D27,ratings,2,0),$A$2,1)*$M27*$M48+_xlfn.NORM.DIST(0,VLOOKUP($D49,ratings,2,0)-VLOOKUP($D27,ratings,2,0),$A$2,1)*$M27*$M49+_xlfn.NORM.DIST(0,VLOOKUP($D50,ratings,2,0)-VLOOKUP($D27,ratings,2,0),$A$2,1)*$M27*$M50+_xlfn.NORM.DIST(0,VLOOKUP($D51,ratings,2,0)-VLOOKUP($D27,ratings,2,0),$A$2,1)*$M27*$M51+_xlfn.NORM.DIST(0,VLOOKUP($D52,ratings,2,0)-VLOOKUP($D27,ratings,2,0),$A$2,1)*$M27*$M52+_xlfn.NORM.DIST(0,VLOOKUP($D53,ratings,2,0)-VLOOKUP($D27,ratings,2,0),$A$2,1)*$M27*$M53+_xlfn.NORM.DIST(0,VLOOKUP($D54,ratings,2,0)-VLOOKUP($D27,ratings,2,0),$A$2,1)*$M27*$M54+_xlfn.NORM.DIST(0,VLOOKUP($D55,ratings,2,0)-VLOOKUP($D27,ratings,2,0),$A$2,1)*$M27*$M55+_xlfn.NORM.DIST(0,VLOOKUP($D58,ratings,2,0)-VLOOKUP($D27,ratings,2,0),$A$2,1)*$M27*$M58+_xlfn.NORM.DIST(0,VLOOKUP($D57,ratings,2,0)-VLOOKUP($D27,ratings,2,0),$A$2,1)*$M27*$M57+_xlfn.NORM.DIST(0,VLOOKUP($D56,ratings,2,0)-VLOOKUP($D27,ratings,2,0),$A$2,1)*$M27*$M56</f>
        <v>#N/A</v>
      </c>
      <c r="P27" s="172" t="str">
        <f t="shared" si="2"/>
        <v/>
      </c>
      <c r="Q27" s="6"/>
      <c r="R27" s="6"/>
      <c r="S27" s="361"/>
      <c r="T27" s="6"/>
      <c r="U27" s="6"/>
      <c r="V27" s="6"/>
      <c r="W27" s="6"/>
      <c r="X27" s="6"/>
      <c r="Y27" s="6" t="str">
        <f t="shared" si="7"/>
        <v>LSU</v>
      </c>
      <c r="Z27" s="173" t="str">
        <f>VLOOKUP($Y28,ratings,2,0)-VLOOKUP($Y27,ratings,2,0)</f>
        <v>#N/A</v>
      </c>
      <c r="AA27" s="173" t="str">
        <f>VLOOKUP($Y28,ratings20,3,0)+VLOOKUP($Y27,ratings20,3,0)-144</f>
        <v>#N/A</v>
      </c>
      <c r="AB27" s="174" t="str">
        <f t="shared" si="3"/>
        <v>#N/A</v>
      </c>
      <c r="AC27" s="175" t="str">
        <f t="shared" si="4"/>
        <v>#N/A</v>
      </c>
      <c r="AD27" s="176" t="str">
        <f>(AA27/2)+(Z28/2)</f>
        <v>#N/A</v>
      </c>
      <c r="AE27" s="6" t="str">
        <f>AA27</f>
        <v>#N/A</v>
      </c>
      <c r="AF27" s="6"/>
      <c r="AG27" s="6"/>
      <c r="AH27" s="6"/>
      <c r="AI27" s="6"/>
      <c r="AJ27" s="6"/>
    </row>
    <row r="28" ht="14.25" customHeight="1">
      <c r="B28" s="11" t="s">
        <v>26</v>
      </c>
      <c r="C28" s="22">
        <v>11.0</v>
      </c>
      <c r="D28" s="365" t="s">
        <v>102</v>
      </c>
      <c r="E28" s="369">
        <v>1.0</v>
      </c>
      <c r="F28" s="139"/>
      <c r="G28" s="366">
        <v>1.0</v>
      </c>
      <c r="H28" s="139"/>
      <c r="I28" s="362">
        <v>0.0</v>
      </c>
      <c r="J28" s="141"/>
      <c r="K28" s="141" t="str">
        <f>_xlfn.NORM.DIST(0,VLOOKUP($D20,ratings,2,0)-VLOOKUP($D28,ratings,2,0),$A$2,1)*$I28*$I20+_xlfn.NORM.DIST(0,VLOOKUP($D19,ratings,2,0)-VLOOKUP($D28,ratings,2,0),$A$2,1)*$I28*$I19+_xlfn.NORM.DIST(0,VLOOKUP($D26,ratings,2,0)-VLOOKUP($D28,ratings,2,0),$A$2,1)*$I28*$I26+_xlfn.NORM.DIST(0,VLOOKUP($D25,ratings,2,0)-VLOOKUP($D28,ratings,2,0),$A$2,1)*$I28*$I25+_xlfn.NORM.DIST(0,VLOOKUP($D24,ratings,2,0)-VLOOKUP($D28,ratings,2,0),$A$2,1)*$I28*$I24+_xlfn.NORM.DIST(0,VLOOKUP($D23,ratings,2,0)-VLOOKUP($D28,ratings,2,0),$A$2,1)*$I28*$I23+_xlfn.NORM.DIST(0,VLOOKUP($D22,ratings,2,0)-VLOOKUP($D28,ratings,2,0),$A$2,1)*$I28*$I22+_xlfn.NORM.DIST(0,VLOOKUP($D21,ratings,2,0)-VLOOKUP($D28,ratings,2,0),$A$2,1)*$I28*$I21</f>
        <v>#N/A</v>
      </c>
      <c r="L28" s="172" t="str">
        <f t="shared" si="1"/>
        <v/>
      </c>
      <c r="M28" s="141" t="str">
        <f>_xlfn.NORM.DIST(0,VLOOKUP($D11,ratings,2,0)-VLOOKUP($D28,ratings,2,0),$A$2,1)*$K28*$K11+_xlfn.NORM.DIST(0,VLOOKUP($D12,ratings,2,0)-VLOOKUP($D28,ratings,2,0),$A$2,1)*$K28*$K12+_xlfn.NORM.DIST(0,VLOOKUP($D10,ratings,2,0)-VLOOKUP($D28,ratings,2,0),$A$2,1)*$K28*$K10+_xlfn.NORM.DIST(0,VLOOKUP($D9,ratings,2,0)-VLOOKUP($D28,ratings,2,0),$A$2,1)*$K28*$K9+_xlfn.NORM.DIST(0,VLOOKUP($D8,ratings,2,0)-VLOOKUP($D28,ratings,2,0),$A$2,1)*$K28*$K8+_xlfn.NORM.DIST(0,VLOOKUP($D7,ratings,2,0)-VLOOKUP($D28,ratings,2,0),$A$2,1)*$K28*$K7+_xlfn.NORM.DIST(0,VLOOKUP($D6,ratings,2,0)-VLOOKUP($D28,ratings,2,0),$A$2,1)*$K28*$K6+_xlfn.NORM.DIST(0,VLOOKUP($D5,ratings,2,0)-VLOOKUP($D28,ratings,2,0),$A$2,1)*$K28*$K5+_xlfn.NORM.DIST(0,VLOOKUP($D4,ratings,2,0)-VLOOKUP($D28,ratings,2,0),$A$2,1)*$K28*$K4+_xlfn.NORM.DIST(0,VLOOKUP($D3,ratings,2,0)-VLOOKUP($D28,ratings,2,0),$A$2,1)*$K28*$K3+_xlfn.NORM.DIST(0,VLOOKUP($D18,ratings,2,0)-VLOOKUP($D28,ratings,2,0),$A$2,1)*$K28*$K18+_xlfn.NORM.DIST(0,VLOOKUP($D17,ratings,2,0)-VLOOKUP($D28,ratings,2,0),$A$2,1)*$K28*$K17+_xlfn.NORM.DIST(0,VLOOKUP($D16,ratings,2,0)-VLOOKUP($D28,ratings,2,0),$A$2,1)*$K28*$K16+_xlfn.NORM.DIST(0,VLOOKUP($D15,ratings,2,0)-VLOOKUP($D28,ratings,2,0),$A$2,1)*$K28*$K15+_xlfn.NORM.DIST(0,VLOOKUP($D14,ratings,2,0)-VLOOKUP($D28,ratings,2,0),$A$2,1)*$K28*$K14+_xlfn.NORM.DIST(0,VLOOKUP($D13,ratings,2,0)-VLOOKUP($D28,ratings,2,0),$A$2,1)*$K28*$K13</f>
        <v>#N/A</v>
      </c>
      <c r="N28" s="139"/>
      <c r="O28" s="141" t="str">
        <f>_xlfn.NORM.DIST(0,VLOOKUP($D60,ratings,2,0)-VLOOKUP($D28,ratings,2,0),$A$2,1)*$M28*$M60+_xlfn.NORM.DIST(0,VLOOKUP($D61,ratings,2,0)-VLOOKUP($D28,ratings,2,0),$A$2,1)*$M28*$M61+_xlfn.NORM.DIST(0,VLOOKUP($D62,ratings,2,0)-VLOOKUP($D28,ratings,2,0),$A$2,1)*$M28*$M62+_xlfn.NORM.DIST(0,VLOOKUP($D63,ratings,2,0)-VLOOKUP($D28,ratings,2,0),$A$2,1)*$M28*$M63+_xlfn.NORM.DIST(0,VLOOKUP($D64,ratings,2,0)-VLOOKUP($D28,ratings,2,0),$A$2,1)*$M28*$M64+_xlfn.NORM.DIST(0,VLOOKUP($D65,ratings,2,0)-VLOOKUP($D28,ratings,2,0),$A$2,1)*$M28*$M65+_xlfn.NORM.DIST(0,VLOOKUP($D66,ratings,2,0)-VLOOKUP($D28,ratings,2,0),$A$2,1)*$M28*$M66+_xlfn.NORM.DIST(0,VLOOKUP($D35,ratings,2,0)-VLOOKUP($D28,ratings,2,0),$A$2,1)*$M28*$M35+_xlfn.NORM.DIST(0,VLOOKUP($D36,ratings,2,0)-VLOOKUP($D28,ratings,2,0),$A$2,1)*$M28*$M36+_xlfn.NORM.DIST(0,VLOOKUP($D37,ratings,2,0)-VLOOKUP($D28,ratings,2,0),$A$2,1)*$M28*$M37+_xlfn.NORM.DIST(0,VLOOKUP($D38,ratings,2,0)-VLOOKUP($D28,ratings,2,0),$A$2,1)*$M28*$M38+_xlfn.NORM.DIST(0,VLOOKUP($D39,ratings,2,0)-VLOOKUP($D28,ratings,2,0),$A$2,1)*$M28*$M39+_xlfn.NORM.DIST(0,VLOOKUP($D40,ratings,2,0)-VLOOKUP($D28,ratings,2,0),$A$2,1)*$M28*$M40+_xlfn.NORM.DIST(0,VLOOKUP($D41,ratings,2,0)-VLOOKUP($D28,ratings,2,0),$A$2,1)*$M28*$M41+_xlfn.NORM.DIST(0,VLOOKUP($D42,ratings,2,0)-VLOOKUP($D28,ratings,2,0),$A$2,1)*$M28*$M42+_xlfn.NORM.DIST(0,VLOOKUP($D43,ratings,2,0)-VLOOKUP($D28,ratings,2,0),$A$2,1)*$M28*$M43+_xlfn.NORM.DIST(0,VLOOKUP($D44,ratings,2,0)-VLOOKUP($D28,ratings,2,0),$A$2,1)*$M28*$M44+_xlfn.NORM.DIST(0,VLOOKUP($D45,ratings,2,0)-VLOOKUP($D28,ratings,2,0),$A$2,1)*$M28*$M45+_xlfn.NORM.DIST(0,VLOOKUP($D46,ratings,2,0)-VLOOKUP($D28,ratings,2,0),$A$2,1)*$M28*$M46+_xlfn.NORM.DIST(0,VLOOKUP($D47,ratings,2,0)-VLOOKUP($D28,ratings,2,0),$A$2,1)*$M28*$M47+_xlfn.NORM.DIST(0,VLOOKUP($D48,ratings,2,0)-VLOOKUP($D28,ratings,2,0),$A$2,1)*$M28*$M48+_xlfn.NORM.DIST(0,VLOOKUP($D49,ratings,2,0)-VLOOKUP($D28,ratings,2,0),$A$2,1)*$M28*$M49+_xlfn.NORM.DIST(0,VLOOKUP($D50,ratings,2,0)-VLOOKUP($D28,ratings,2,0),$A$2,1)*$M28*$M50+_xlfn.NORM.DIST(0,VLOOKUP($D51,ratings,2,0)-VLOOKUP($D28,ratings,2,0),$A$2,1)*$M28*$M51+_xlfn.NORM.DIST(0,VLOOKUP($D52,ratings,2,0)-VLOOKUP($D28,ratings,2,0),$A$2,1)*$M28*$M52+_xlfn.NORM.DIST(0,VLOOKUP($D53,ratings,2,0)-VLOOKUP($D28,ratings,2,0),$A$2,1)*$M28*$M53+_xlfn.NORM.DIST(0,VLOOKUP($D54,ratings,2,0)-VLOOKUP($D28,ratings,2,0),$A$2,1)*$M28*$M54+_xlfn.NORM.DIST(0,VLOOKUP($D55,ratings,2,0)-VLOOKUP($D28,ratings,2,0),$A$2,1)*$M28*$M55+_xlfn.NORM.DIST(0,VLOOKUP($D56,ratings,2,0)-VLOOKUP($D28,ratings,2,0),$A$2,1)*$M28*$M56+_xlfn.NORM.DIST(0,VLOOKUP($D59,ratings,2,0)-VLOOKUP($D28,ratings,2,0),$A$2,1)*$M28*$M59+_xlfn.NORM.DIST(0,VLOOKUP($D58,ratings,2,0)-VLOOKUP($D28,ratings,2,0),$A$2,1)*$M28*$M58+_xlfn.NORM.DIST(0,VLOOKUP($D57,ratings,2,0)-VLOOKUP($D28,ratings,2,0),$A$2,1)*$M28*$M57</f>
        <v>#N/A</v>
      </c>
      <c r="P28" s="172" t="str">
        <f t="shared" si="2"/>
        <v/>
      </c>
      <c r="Q28" s="6"/>
      <c r="R28" s="6"/>
      <c r="S28" s="356"/>
      <c r="T28" s="6"/>
      <c r="U28" s="6"/>
      <c r="V28" s="6"/>
      <c r="W28" s="6"/>
      <c r="X28" s="6"/>
      <c r="Y28" s="160" t="str">
        <f t="shared" si="7"/>
        <v>Iowa State</v>
      </c>
      <c r="Z28" s="181" t="str">
        <f>VLOOKUP(Y27,ratings,2,0)-VLOOKUP(Y28,ratings,2,0)</f>
        <v>#N/A</v>
      </c>
      <c r="AA28" s="181"/>
      <c r="AB28" s="174" t="str">
        <f t="shared" si="3"/>
        <v>#N/A</v>
      </c>
      <c r="AC28" s="175" t="str">
        <f t="shared" si="4"/>
        <v>#N/A</v>
      </c>
      <c r="AD28" s="182" t="str">
        <f>(AA27/2)+(Z27/2)</f>
        <v>#N/A</v>
      </c>
      <c r="AE28" s="6" t="str">
        <f>Z28</f>
        <v>#N/A</v>
      </c>
      <c r="AF28" s="6"/>
      <c r="AG28" s="6"/>
      <c r="AH28" s="6"/>
      <c r="AI28" s="6"/>
      <c r="AJ28" s="6"/>
    </row>
    <row r="29" ht="14.25" customHeight="1">
      <c r="B29" s="11" t="s">
        <v>26</v>
      </c>
      <c r="C29" s="11">
        <v>3.0</v>
      </c>
      <c r="D29" s="358" t="s">
        <v>68</v>
      </c>
      <c r="E29" s="367">
        <v>1.0</v>
      </c>
      <c r="F29" s="139"/>
      <c r="G29" s="377">
        <v>0.0</v>
      </c>
      <c r="H29" s="139"/>
      <c r="I29" s="139" t="str">
        <f>_xlfn.NORM.DIST(0,VLOOKUP($D33,ratings,2,0)-VLOOKUP($D29,ratings,2,0),$A$2,1)*$G29*$G33+_xlfn.NORM.DIST(0,VLOOKUP($D34,ratings,2,0)-VLOOKUP($D29,ratings,2,0),$A$2,1)*$G29*$G34+_xlfn.NORM.DIST(0,VLOOKUP($D31,ratings,2,0)-VLOOKUP($D29,ratings,2,0),$A$2,1)*$G29*$G31+_xlfn.NORM.DIST(0,VLOOKUP($D32,ratings,2,0)-VLOOKUP($D29,ratings,2,0),$A$2,1)*$G29*$G32</f>
        <v>#N/A</v>
      </c>
      <c r="J29" s="139"/>
      <c r="K29" s="139" t="str">
        <f>_xlfn.NORM.DIST(0,VLOOKUP($D21,ratings,2,0)-VLOOKUP($D29,ratings,2,0),$A$2,1)*$I29*$I21+_xlfn.NORM.DIST(0,VLOOKUP($D20,ratings,2,0)-VLOOKUP($D29,ratings,2,0),$A$2,1)*$I29*$I20+_xlfn.NORM.DIST(0,VLOOKUP($D19,ratings,2,0)-VLOOKUP($D29,ratings,2,0),$A$2,1)*$I29*$I19+_xlfn.NORM.DIST(0,VLOOKUP($D26,ratings,2,0)-VLOOKUP($D29,ratings,2,0),$A$2,1)*$I29*$I26+_xlfn.NORM.DIST(0,VLOOKUP($D25,ratings,2,0)-VLOOKUP($D29,ratings,2,0),$A$2,1)*$I29*$I25+_xlfn.NORM.DIST(0,VLOOKUP($D24,ratings,2,0)-VLOOKUP($D29,ratings,2,0),$A$2,1)*$I29*$I24+_xlfn.NORM.DIST(0,VLOOKUP($D23,ratings,2,0)-VLOOKUP($D29,ratings,2,0),$A$2,1)*$I29*$I23+_xlfn.NORM.DIST(0,VLOOKUP($D22,ratings,2,0)-VLOOKUP($D29,ratings,2,0),$A$2,1)*$I29*$I22</f>
        <v>#N/A</v>
      </c>
      <c r="L29" s="172" t="str">
        <f t="shared" si="1"/>
        <v/>
      </c>
      <c r="M29" s="139" t="str">
        <f>_xlfn.NORM.DIST(0,VLOOKUP($D12,ratings,2,0)-VLOOKUP($D29,ratings,2,0),$A$2,1)*$K29*$K12+_xlfn.NORM.DIST(0,VLOOKUP($D13,ratings,2,0)-VLOOKUP($D29,ratings,2,0),$A$2,1)*$K29*$K13+_xlfn.NORM.DIST(0,VLOOKUP($D11,ratings,2,0)-VLOOKUP($D29,ratings,2,0),$A$2,1)*$K29*$K11+_xlfn.NORM.DIST(0,VLOOKUP($D10,ratings,2,0)-VLOOKUP($D29,ratings,2,0),$A$2,1)*$K29*$K10+_xlfn.NORM.DIST(0,VLOOKUP($D9,ratings,2,0)-VLOOKUP($D29,ratings,2,0),$A$2,1)*$K29*$K9+_xlfn.NORM.DIST(0,VLOOKUP($D8,ratings,2,0)-VLOOKUP($D29,ratings,2,0),$A$2,1)*$K29*$K8+_xlfn.NORM.DIST(0,VLOOKUP($D7,ratings,2,0)-VLOOKUP($D29,ratings,2,0),$A$2,1)*$K29*$K7+_xlfn.NORM.DIST(0,VLOOKUP($D6,ratings,2,0)-VLOOKUP($D29,ratings,2,0),$A$2,1)*$K29*$K6+_xlfn.NORM.DIST(0,VLOOKUP($D5,ratings,2,0)-VLOOKUP($D29,ratings,2,0),$A$2,1)*$K29*$K5+_xlfn.NORM.DIST(0,VLOOKUP($D4,ratings,2,0)-VLOOKUP($D29,ratings,2,0),$A$2,1)*$K29*$K4+_xlfn.NORM.DIST(0,VLOOKUP($D3,ratings,2,0)-VLOOKUP($D29,ratings,2,0),$A$2,1)*$K29*$K3+_xlfn.NORM.DIST(0,VLOOKUP($D18,ratings,2,0)-VLOOKUP($D29,ratings,2,0),$A$2,1)*$K29*$K18+_xlfn.NORM.DIST(0,VLOOKUP($D17,ratings,2,0)-VLOOKUP($D29,ratings,2,0),$A$2,1)*$K29*$K17+_xlfn.NORM.DIST(0,VLOOKUP($D16,ratings,2,0)-VLOOKUP($D29,ratings,2,0),$A$2,1)*$K29*$K16+_xlfn.NORM.DIST(0,VLOOKUP($D15,ratings,2,0)-VLOOKUP($D29,ratings,2,0),$A$2,1)*$K29*$K15+_xlfn.NORM.DIST(0,VLOOKUP($D14,ratings,2,0)-VLOOKUP($D29,ratings,2,0),$A$2,1)*$K29*$K14</f>
        <v>#N/A</v>
      </c>
      <c r="N29" s="139"/>
      <c r="O29" s="139" t="str">
        <f>_xlfn.NORM.DIST(0,VLOOKUP($D61,ratings,2,0)-VLOOKUP($D29,ratings,2,0),$A$2,1)*$M29*$M61+_xlfn.NORM.DIST(0,VLOOKUP($D62,ratings,2,0)-VLOOKUP($D29,ratings,2,0),$A$2,1)*$M29*$M62+_xlfn.NORM.DIST(0,VLOOKUP($D63,ratings,2,0)-VLOOKUP($D29,ratings,2,0),$A$2,1)*$M29*$M63+_xlfn.NORM.DIST(0,VLOOKUP($D64,ratings,2,0)-VLOOKUP($D29,ratings,2,0),$A$2,1)*$M29*$M64+_xlfn.NORM.DIST(0,VLOOKUP($D65,ratings,2,0)-VLOOKUP($D29,ratings,2,0),$A$2,1)*$M29*$M65+_xlfn.NORM.DIST(0,VLOOKUP($D66,ratings,2,0)-VLOOKUP($D29,ratings,2,0),$A$2,1)*$M29*$M66+_xlfn.NORM.DIST(0,VLOOKUP($D35,ratings,2,0)-VLOOKUP($D29,ratings,2,0),$A$2,1)*$M29*$M35+_xlfn.NORM.DIST(0,VLOOKUP($D36,ratings,2,0)-VLOOKUP($D29,ratings,2,0),$A$2,1)*$M29*$M36+_xlfn.NORM.DIST(0,VLOOKUP($D37,ratings,2,0)-VLOOKUP($D29,ratings,2,0),$A$2,1)*$M29*$M37+_xlfn.NORM.DIST(0,VLOOKUP($D38,ratings,2,0)-VLOOKUP($D29,ratings,2,0),$A$2,1)*$M29*$M38+_xlfn.NORM.DIST(0,VLOOKUP($D39,ratings,2,0)-VLOOKUP($D29,ratings,2,0),$A$2,1)*$M29*$M39+_xlfn.NORM.DIST(0,VLOOKUP($D40,ratings,2,0)-VLOOKUP($D29,ratings,2,0),$A$2,1)*$M29*$M40+_xlfn.NORM.DIST(0,VLOOKUP($D41,ratings,2,0)-VLOOKUP($D29,ratings,2,0),$A$2,1)*$M29*$M41+_xlfn.NORM.DIST(0,VLOOKUP($D42,ratings,2,0)-VLOOKUP($D29,ratings,2,0),$A$2,1)*$M29*$M42+_xlfn.NORM.DIST(0,VLOOKUP($D43,ratings,2,0)-VLOOKUP($D29,ratings,2,0),$A$2,1)*$M29*$M43+_xlfn.NORM.DIST(0,VLOOKUP($D44,ratings,2,0)-VLOOKUP($D29,ratings,2,0),$A$2,1)*$M29*$M44+_xlfn.NORM.DIST(0,VLOOKUP($D45,ratings,2,0)-VLOOKUP($D29,ratings,2,0),$A$2,1)*$M29*$M45+_xlfn.NORM.DIST(0,VLOOKUP($D46,ratings,2,0)-VLOOKUP($D29,ratings,2,0),$A$2,1)*$M29*$M46+_xlfn.NORM.DIST(0,VLOOKUP($D47,ratings,2,0)-VLOOKUP($D29,ratings,2,0),$A$2,1)*$M29*$M47+_xlfn.NORM.DIST(0,VLOOKUP($D48,ratings,2,0)-VLOOKUP($D29,ratings,2,0),$A$2,1)*$M29*$M48+_xlfn.NORM.DIST(0,VLOOKUP($D49,ratings,2,0)-VLOOKUP($D29,ratings,2,0),$A$2,1)*$M29*$M49+_xlfn.NORM.DIST(0,VLOOKUP($D50,ratings,2,0)-VLOOKUP($D29,ratings,2,0),$A$2,1)*$M29*$M50+_xlfn.NORM.DIST(0,VLOOKUP($D51,ratings,2,0)-VLOOKUP($D29,ratings,2,0),$A$2,1)*$M29*$M51+_xlfn.NORM.DIST(0,VLOOKUP($D52,ratings,2,0)-VLOOKUP($D29,ratings,2,0),$A$2,1)*$M29*$M52+_xlfn.NORM.DIST(0,VLOOKUP($D53,ratings,2,0)-VLOOKUP($D29,ratings,2,0),$A$2,1)*$M29*$M53+_xlfn.NORM.DIST(0,VLOOKUP($D54,ratings,2,0)-VLOOKUP($D29,ratings,2,0),$A$2,1)*$M29*$M54+_xlfn.NORM.DIST(0,VLOOKUP($D55,ratings,2,0)-VLOOKUP($D29,ratings,2,0),$A$2,1)*$M29*$M55+_xlfn.NORM.DIST(0,VLOOKUP($D56,ratings,2,0)-VLOOKUP($D29,ratings,2,0),$A$2,1)*$M29*$M56+_xlfn.NORM.DIST(0,VLOOKUP($D57,ratings,2,0)-VLOOKUP($D29,ratings,2,0),$A$2,1)*$M29*$M57+_xlfn.NORM.DIST(0,VLOOKUP($D60,ratings,2,0)-VLOOKUP($D29,ratings,2,0),$A$2,1)*$M29*$M60+_xlfn.NORM.DIST(0,VLOOKUP($D59,ratings,2,0)-VLOOKUP($D29,ratings,2,0),$A$2,1)*$M29*$M59+_xlfn.NORM.DIST(0,VLOOKUP($D58,ratings,2,0)-VLOOKUP($D29,ratings,2,0),$A$2,1)*$M29*$M58</f>
        <v>#N/A</v>
      </c>
      <c r="P29" s="172" t="str">
        <f t="shared" si="2"/>
        <v/>
      </c>
      <c r="Q29" s="6"/>
      <c r="R29" s="6"/>
      <c r="S29" s="361"/>
      <c r="T29" s="6"/>
      <c r="U29" s="6"/>
      <c r="V29" s="6"/>
      <c r="W29" s="6"/>
      <c r="X29" s="6"/>
      <c r="Y29" s="6" t="str">
        <f t="shared" si="7"/>
        <v>Wisconsin</v>
      </c>
      <c r="Z29" s="173" t="str">
        <f>VLOOKUP($Y30,ratings,2,0)-VLOOKUP($Y29,ratings,2,0)</f>
        <v>#N/A</v>
      </c>
      <c r="AA29" s="173" t="str">
        <f>VLOOKUP($Y30,ratings20,3,0)+VLOOKUP($Y29,ratings20,3,0)-144</f>
        <v>#N/A</v>
      </c>
      <c r="AB29" s="174" t="str">
        <f t="shared" si="3"/>
        <v>#N/A</v>
      </c>
      <c r="AC29" s="175" t="str">
        <f t="shared" si="4"/>
        <v>#N/A</v>
      </c>
      <c r="AD29" s="176" t="str">
        <f>(AA29/2)+(Z30/2)</f>
        <v>#N/A</v>
      </c>
      <c r="AE29" s="6" t="str">
        <f>AA29</f>
        <v>#N/A</v>
      </c>
      <c r="AF29" s="6"/>
      <c r="AG29" s="6"/>
      <c r="AH29" s="6"/>
      <c r="AI29" s="6"/>
      <c r="AJ29" s="6"/>
    </row>
    <row r="30" ht="14.25" customHeight="1">
      <c r="B30" s="11" t="s">
        <v>26</v>
      </c>
      <c r="C30" s="22">
        <v>14.0</v>
      </c>
      <c r="D30" s="365" t="s">
        <v>332</v>
      </c>
      <c r="E30" s="369">
        <v>0.0</v>
      </c>
      <c r="F30" s="139"/>
      <c r="G30" s="363" t="str">
        <f>_xlfn.NORM.DIST(0,VLOOKUP(D28,ratings,2,0)-VLOOKUP(D30,ratings,2,0),$A$2,1)*E30*E28+_xlfn.NORM.DIST(0,VLOOKUP(D27,ratings,2,0)-VLOOKUP(D30,ratings,2,0),$A$2,1)*E30*E27</f>
        <v>#N/A</v>
      </c>
      <c r="H30" s="139"/>
      <c r="I30" s="141" t="str">
        <f>_xlfn.NORM.DIST(0,VLOOKUP($D34,ratings,2,0)-VLOOKUP($D30,ratings,2,0),$A$2,1)*$G30*$G34+_xlfn.NORM.DIST(0,VLOOKUP($D31,ratings,2,0)-VLOOKUP($D30,ratings,2,0),$A$2,1)*$G30*$G31+_xlfn.NORM.DIST(0,VLOOKUP($D32,ratings,2,0)-VLOOKUP($D30,ratings,2,0),$A$2,1)*$G30*$G32+_xlfn.NORM.DIST(0,VLOOKUP($D33,ratings,2,0)-VLOOKUP($D30,ratings,2,0),$A$2,1)*$G30*$G33</f>
        <v>#N/A</v>
      </c>
      <c r="J30" s="141"/>
      <c r="K30" s="141" t="str">
        <f>_xlfn.NORM.DIST(0,VLOOKUP($D22,ratings,2,0)-VLOOKUP($D30,ratings,2,0),$A$2,1)*$I30*$I22+_xlfn.NORM.DIST(0,VLOOKUP($D21,ratings,2,0)-VLOOKUP($D30,ratings,2,0),$A$2,1)*$I30*$I21+_xlfn.NORM.DIST(0,VLOOKUP($D20,ratings,2,0)-VLOOKUP($D30,ratings,2,0),$A$2,1)*$I30*$I20+_xlfn.NORM.DIST(0,VLOOKUP($D19,ratings,2,0)-VLOOKUP($D30,ratings,2,0),$A$2,1)*$I30*$I19+_xlfn.NORM.DIST(0,VLOOKUP($D26,ratings,2,0)-VLOOKUP($D30,ratings,2,0),$A$2,1)*$I30*$I26+_xlfn.NORM.DIST(0,VLOOKUP($D25,ratings,2,0)-VLOOKUP($D30,ratings,2,0),$A$2,1)*$I30*$I25+_xlfn.NORM.DIST(0,VLOOKUP($D24,ratings,2,0)-VLOOKUP($D30,ratings,2,0),$A$2,1)*$I30*$I24+_xlfn.NORM.DIST(0,VLOOKUP($D23,ratings,2,0)-VLOOKUP($D30,ratings,2,0),$A$2,1)*$I30*$I23</f>
        <v>#N/A</v>
      </c>
      <c r="L30" s="172" t="str">
        <f t="shared" si="1"/>
        <v/>
      </c>
      <c r="M30" s="141" t="str">
        <f>_xlfn.NORM.DIST(0,VLOOKUP($D13,ratings,2,0)-VLOOKUP($D30,ratings,2,0),$A$2,1)*$K30*$K13+_xlfn.NORM.DIST(0,VLOOKUP($D14,ratings,2,0)-VLOOKUP($D30,ratings,2,0),$A$2,1)*$K30*$K14+_xlfn.NORM.DIST(0,VLOOKUP($D12,ratings,2,0)-VLOOKUP($D30,ratings,2,0),$A$2,1)*$K30*$K12+_xlfn.NORM.DIST(0,VLOOKUP($D11,ratings,2,0)-VLOOKUP($D30,ratings,2,0),$A$2,1)*$K30*$K11+_xlfn.NORM.DIST(0,VLOOKUP($D10,ratings,2,0)-VLOOKUP($D30,ratings,2,0),$A$2,1)*$K30*$K10+_xlfn.NORM.DIST(0,VLOOKUP($D9,ratings,2,0)-VLOOKUP($D30,ratings,2,0),$A$2,1)*$K30*$K9+_xlfn.NORM.DIST(0,VLOOKUP($D8,ratings,2,0)-VLOOKUP($D30,ratings,2,0),$A$2,1)*$K30*$K8+_xlfn.NORM.DIST(0,VLOOKUP($D7,ratings,2,0)-VLOOKUP($D30,ratings,2,0),$A$2,1)*$K30*$K7+_xlfn.NORM.DIST(0,VLOOKUP($D6,ratings,2,0)-VLOOKUP($D30,ratings,2,0),$A$2,1)*$K30*$K6+_xlfn.NORM.DIST(0,VLOOKUP($D5,ratings,2,0)-VLOOKUP($D30,ratings,2,0),$A$2,1)*$K30*$K5+_xlfn.NORM.DIST(0,VLOOKUP($D4,ratings,2,0)-VLOOKUP($D30,ratings,2,0),$A$2,1)*$K30*$K4+_xlfn.NORM.DIST(0,VLOOKUP($D3,ratings,2,0)-VLOOKUP($D30,ratings,2,0),$A$2,1)*$K30*$K3+_xlfn.NORM.DIST(0,VLOOKUP($D18,ratings,2,0)-VLOOKUP($D30,ratings,2,0),$A$2,1)*$K30*$K18+_xlfn.NORM.DIST(0,VLOOKUP($D17,ratings,2,0)-VLOOKUP($D30,ratings,2,0),$A$2,1)*$K30*$K17+_xlfn.NORM.DIST(0,VLOOKUP($D16,ratings,2,0)-VLOOKUP($D30,ratings,2,0),$A$2,1)*$K30*$K16+_xlfn.NORM.DIST(0,VLOOKUP($D15,ratings,2,0)-VLOOKUP($D30,ratings,2,0),$A$2,1)*$K30*$K15</f>
        <v>#N/A</v>
      </c>
      <c r="N30" s="139"/>
      <c r="O30" s="141" t="str">
        <f>_xlfn.NORM.DIST(0,VLOOKUP($D62,ratings,2,0)-VLOOKUP($D30,ratings,2,0),$A$2,1)*$M30*$M62+_xlfn.NORM.DIST(0,VLOOKUP($D63,ratings,2,0)-VLOOKUP($D30,ratings,2,0),$A$2,1)*$M30*$M63+_xlfn.NORM.DIST(0,VLOOKUP($D64,ratings,2,0)-VLOOKUP($D30,ratings,2,0),$A$2,1)*$M30*$M64+_xlfn.NORM.DIST(0,VLOOKUP($D65,ratings,2,0)-VLOOKUP($D30,ratings,2,0),$A$2,1)*$M30*$M65+_xlfn.NORM.DIST(0,VLOOKUP($D66,ratings,2,0)-VLOOKUP($D30,ratings,2,0),$A$2,1)*$M30*$M66+_xlfn.NORM.DIST(0,VLOOKUP($D35,ratings,2,0)-VLOOKUP($D30,ratings,2,0),$A$2,1)*$M30*$M35+_xlfn.NORM.DIST(0,VLOOKUP($D36,ratings,2,0)-VLOOKUP($D30,ratings,2,0),$A$2,1)*$M30*$M36+_xlfn.NORM.DIST(0,VLOOKUP($D37,ratings,2,0)-VLOOKUP($D30,ratings,2,0),$A$2,1)*$M30*$M37+_xlfn.NORM.DIST(0,VLOOKUP($D38,ratings,2,0)-VLOOKUP($D30,ratings,2,0),$A$2,1)*$M30*$M38+_xlfn.NORM.DIST(0,VLOOKUP($D39,ratings,2,0)-VLOOKUP($D30,ratings,2,0),$A$2,1)*$M30*$M39+_xlfn.NORM.DIST(0,VLOOKUP($D40,ratings,2,0)-VLOOKUP($D30,ratings,2,0),$A$2,1)*$M30*$M40+_xlfn.NORM.DIST(0,VLOOKUP($D41,ratings,2,0)-VLOOKUP($D30,ratings,2,0),$A$2,1)*$M30*$M41+_xlfn.NORM.DIST(0,VLOOKUP($D42,ratings,2,0)-VLOOKUP($D30,ratings,2,0),$A$2,1)*$M30*$M42+_xlfn.NORM.DIST(0,VLOOKUP($D43,ratings,2,0)-VLOOKUP($D30,ratings,2,0),$A$2,1)*$M30*$M43+_xlfn.NORM.DIST(0,VLOOKUP($D44,ratings,2,0)-VLOOKUP($D30,ratings,2,0),$A$2,1)*$M30*$M44+_xlfn.NORM.DIST(0,VLOOKUP($D45,ratings,2,0)-VLOOKUP($D30,ratings,2,0),$A$2,1)*$M30*$M45+_xlfn.NORM.DIST(0,VLOOKUP($D46,ratings,2,0)-VLOOKUP($D30,ratings,2,0),$A$2,1)*$M30*$M46+_xlfn.NORM.DIST(0,VLOOKUP($D47,ratings,2,0)-VLOOKUP($D30,ratings,2,0),$A$2,1)*$M30*$M47+_xlfn.NORM.DIST(0,VLOOKUP($D48,ratings,2,0)-VLOOKUP($D30,ratings,2,0),$A$2,1)*$M30*$M48+_xlfn.NORM.DIST(0,VLOOKUP($D49,ratings,2,0)-VLOOKUP($D30,ratings,2,0),$A$2,1)*$M30*$M49+_xlfn.NORM.DIST(0,VLOOKUP($D50,ratings,2,0)-VLOOKUP($D30,ratings,2,0),$A$2,1)*$M30*$M50+_xlfn.NORM.DIST(0,VLOOKUP($D51,ratings,2,0)-VLOOKUP($D30,ratings,2,0),$A$2,1)*$M30*$M51+_xlfn.NORM.DIST(0,VLOOKUP($D52,ratings,2,0)-VLOOKUP($D30,ratings,2,0),$A$2,1)*$M30*$M52+_xlfn.NORM.DIST(0,VLOOKUP($D53,ratings,2,0)-VLOOKUP($D30,ratings,2,0),$A$2,1)*$M30*$M53+_xlfn.NORM.DIST(0,VLOOKUP($D54,ratings,2,0)-VLOOKUP($D30,ratings,2,0),$A$2,1)*$M30*$M54+_xlfn.NORM.DIST(0,VLOOKUP($D55,ratings,2,0)-VLOOKUP($D30,ratings,2,0),$A$2,1)*$M30*$M55+_xlfn.NORM.DIST(0,VLOOKUP($D56,ratings,2,0)-VLOOKUP($D30,ratings,2,0),$A$2,1)*$M30*$M56+_xlfn.NORM.DIST(0,VLOOKUP($D57,ratings,2,0)-VLOOKUP($D30,ratings,2,0),$A$2,1)*$M30*$M57+_xlfn.NORM.DIST(0,VLOOKUP($D58,ratings,2,0)-VLOOKUP($D30,ratings,2,0),$A$2,1)*$M30*$M58+_xlfn.NORM.DIST(0,VLOOKUP($D61,ratings,2,0)-VLOOKUP($D30,ratings,2,0),$A$2,1)*$M30*$M61+_xlfn.NORM.DIST(0,VLOOKUP($D60,ratings,2,0)-VLOOKUP($D30,ratings,2,0),$A$2,1)*$M30*$M60+_xlfn.NORM.DIST(0,VLOOKUP($D59,ratings,2,0)-VLOOKUP($D30,ratings,2,0),$A$2,1)*$M30*$M59</f>
        <v>#N/A</v>
      </c>
      <c r="P30" s="172" t="str">
        <f t="shared" si="2"/>
        <v/>
      </c>
      <c r="Q30" s="6"/>
      <c r="R30" s="6"/>
      <c r="S30" s="356"/>
      <c r="T30" s="6"/>
      <c r="U30" s="6"/>
      <c r="V30" s="6"/>
      <c r="W30" s="6"/>
      <c r="X30" s="6"/>
      <c r="Y30" s="160" t="str">
        <f t="shared" si="7"/>
        <v>Colgate</v>
      </c>
      <c r="Z30" s="181" t="str">
        <f>VLOOKUP(Y29,ratings,2,0)-VLOOKUP(Y30,ratings,2,0)</f>
        <v>#N/A</v>
      </c>
      <c r="AA30" s="181"/>
      <c r="AB30" s="174" t="str">
        <f t="shared" si="3"/>
        <v>#N/A</v>
      </c>
      <c r="AC30" s="175" t="str">
        <f t="shared" si="4"/>
        <v>#N/A</v>
      </c>
      <c r="AD30" s="182" t="str">
        <f>(AA29/2)+(Z29/2)</f>
        <v>#N/A</v>
      </c>
      <c r="AE30" s="6" t="str">
        <f>Z30</f>
        <v>#N/A</v>
      </c>
      <c r="AF30" s="6"/>
      <c r="AG30" s="6"/>
      <c r="AH30" s="6"/>
      <c r="AI30" s="6"/>
      <c r="AJ30" s="6"/>
    </row>
    <row r="31" ht="14.25" customHeight="1">
      <c r="B31" s="11" t="s">
        <v>26</v>
      </c>
      <c r="C31" s="11">
        <v>7.0</v>
      </c>
      <c r="D31" s="358" t="s">
        <v>323</v>
      </c>
      <c r="E31" s="367">
        <v>0.0</v>
      </c>
      <c r="F31" s="139"/>
      <c r="G31" s="382" t="str">
        <f>_xlfn.NORM.DIST(0,VLOOKUP(D33,ratings,2,0)-VLOOKUP(D31,ratings,2,0),$A$2,1)*E31*E33+_xlfn.NORM.DIST(0,VLOOKUP(D34,ratings,2,0)-VLOOKUP(D31,ratings,2,0),$A$2,1)*E31*E34</f>
        <v>#N/A</v>
      </c>
      <c r="H31" s="139"/>
      <c r="I31" s="139" t="str">
        <f>_xlfn.NORM.DIST(0,VLOOKUP($D27,ratings,2,0)-VLOOKUP($D31,ratings,2,0),$A$2,1)*$G31*$G27+_xlfn.NORM.DIST(0,VLOOKUP($D30,ratings,2,0)-VLOOKUP($D31,ratings,2,0),$A$2,1)*$G31*$G30+_xlfn.NORM.DIST(0,VLOOKUP($D29,ratings,2,0)-VLOOKUP($D31,ratings,2,0),$A$2,1)*$G31*$G29+_xlfn.NORM.DIST(0,VLOOKUP($D28,ratings,2,0)-VLOOKUP($D31,ratings,2,0),$A$2,1)*$G31*$G28</f>
        <v>#N/A</v>
      </c>
      <c r="J31" s="139"/>
      <c r="K31" s="139" t="str">
        <f>_xlfn.NORM.DIST(0,VLOOKUP($D23,ratings,2,0)-VLOOKUP($D31,ratings,2,0),$A$2,1)*$I31*$I23+_xlfn.NORM.DIST(0,VLOOKUP($D22,ratings,2,0)-VLOOKUP($D31,ratings,2,0),$A$2,1)*$I31*$I22+_xlfn.NORM.DIST(0,VLOOKUP($D21,ratings,2,0)-VLOOKUP($D31,ratings,2,0),$A$2,1)*$I31*$I21+_xlfn.NORM.DIST(0,VLOOKUP($D20,ratings,2,0)-VLOOKUP($D31,ratings,2,0),$A$2,1)*$I31*$I20+_xlfn.NORM.DIST(0,VLOOKUP($D19,ratings,2,0)-VLOOKUP($D31,ratings,2,0),$A$2,1)*$I31*$I19+_xlfn.NORM.DIST(0,VLOOKUP($D26,ratings,2,0)-VLOOKUP($D31,ratings,2,0),$A$2,1)*$I31*$I26+_xlfn.NORM.DIST(0,VLOOKUP($D25,ratings,2,0)-VLOOKUP($D31,ratings,2,0),$A$2,1)*$I31*$I25+_xlfn.NORM.DIST(0,VLOOKUP($D24,ratings,2,0)-VLOOKUP($D31,ratings,2,0),$A$2,1)*$I31*$I24</f>
        <v>#N/A</v>
      </c>
      <c r="L31" s="172" t="str">
        <f t="shared" si="1"/>
        <v/>
      </c>
      <c r="M31" s="139" t="str">
        <f>_xlfn.NORM.DIST(0,VLOOKUP($D14,ratings,2,0)-VLOOKUP($D31,ratings,2,0),$A$2,1)*$K31*$K14+_xlfn.NORM.DIST(0,VLOOKUP($D15,ratings,2,0)-VLOOKUP($D31,ratings,2,0),$A$2,1)*$K31*$K15+_xlfn.NORM.DIST(0,VLOOKUP($D13,ratings,2,0)-VLOOKUP($D31,ratings,2,0),$A$2,1)*$K31*$K13+_xlfn.NORM.DIST(0,VLOOKUP($D12,ratings,2,0)-VLOOKUP($D31,ratings,2,0),$A$2,1)*$K31*$K12+_xlfn.NORM.DIST(0,VLOOKUP($D11,ratings,2,0)-VLOOKUP($D31,ratings,2,0),$A$2,1)*$K31*$K11+_xlfn.NORM.DIST(0,VLOOKUP($D10,ratings,2,0)-VLOOKUP($D31,ratings,2,0),$A$2,1)*$K31*$K10+_xlfn.NORM.DIST(0,VLOOKUP($D9,ratings,2,0)-VLOOKUP($D31,ratings,2,0),$A$2,1)*$K31*$K9+_xlfn.NORM.DIST(0,VLOOKUP($D8,ratings,2,0)-VLOOKUP($D31,ratings,2,0),$A$2,1)*$K31*$K8+_xlfn.NORM.DIST(0,VLOOKUP($D7,ratings,2,0)-VLOOKUP($D31,ratings,2,0),$A$2,1)*$K31*$K7+_xlfn.NORM.DIST(0,VLOOKUP($D6,ratings,2,0)-VLOOKUP($D31,ratings,2,0),$A$2,1)*$K31*$K6+_xlfn.NORM.DIST(0,VLOOKUP($D5,ratings,2,0)-VLOOKUP($D31,ratings,2,0),$A$2,1)*$K31*$K5+_xlfn.NORM.DIST(0,VLOOKUP($D4,ratings,2,0)-VLOOKUP($D31,ratings,2,0),$A$2,1)*$K31*$K4+_xlfn.NORM.DIST(0,VLOOKUP($D3,ratings,2,0)-VLOOKUP($D31,ratings,2,0),$A$2,1)*$K31*$K3+_xlfn.NORM.DIST(0,VLOOKUP($D18,ratings,2,0)-VLOOKUP($D31,ratings,2,0),$A$2,1)*$K31*$K18+_xlfn.NORM.DIST(0,VLOOKUP($D17,ratings,2,0)-VLOOKUP($D31,ratings,2,0),$A$2,1)*$K31*$K17+_xlfn.NORM.DIST(0,VLOOKUP($D16,ratings,2,0)-VLOOKUP($D31,ratings,2,0),$A$2,1)*$K31*$K16</f>
        <v>#N/A</v>
      </c>
      <c r="N31" s="139"/>
      <c r="O31" s="139" t="str">
        <f>_xlfn.NORM.DIST(0,VLOOKUP($D63,ratings,2,0)-VLOOKUP($D31,ratings,2,0),$A$2,1)*$M31*$M63+_xlfn.NORM.DIST(0,VLOOKUP($D64,ratings,2,0)-VLOOKUP($D31,ratings,2,0),$A$2,1)*$M31*$M64+_xlfn.NORM.DIST(0,VLOOKUP($D65,ratings,2,0)-VLOOKUP($D31,ratings,2,0),$A$2,1)*$M31*$M65+_xlfn.NORM.DIST(0,VLOOKUP($D66,ratings,2,0)-VLOOKUP($D31,ratings,2,0),$A$2,1)*$M31*$M66+_xlfn.NORM.DIST(0,VLOOKUP($D35,ratings,2,0)-VLOOKUP($D31,ratings,2,0),$A$2,1)*$M31*$M35+_xlfn.NORM.DIST(0,VLOOKUP($D36,ratings,2,0)-VLOOKUP($D31,ratings,2,0),$A$2,1)*$M31*$M36+_xlfn.NORM.DIST(0,VLOOKUP($D37,ratings,2,0)-VLOOKUP($D31,ratings,2,0),$A$2,1)*$M31*$M37+_xlfn.NORM.DIST(0,VLOOKUP($D38,ratings,2,0)-VLOOKUP($D31,ratings,2,0),$A$2,1)*$M31*$M38+_xlfn.NORM.DIST(0,VLOOKUP($D39,ratings,2,0)-VLOOKUP($D31,ratings,2,0),$A$2,1)*$M31*$M39+_xlfn.NORM.DIST(0,VLOOKUP($D40,ratings,2,0)-VLOOKUP($D31,ratings,2,0),$A$2,1)*$M31*$M40+_xlfn.NORM.DIST(0,VLOOKUP($D41,ratings,2,0)-VLOOKUP($D31,ratings,2,0),$A$2,1)*$M31*$M41+_xlfn.NORM.DIST(0,VLOOKUP($D42,ratings,2,0)-VLOOKUP($D31,ratings,2,0),$A$2,1)*$M31*$M42+_xlfn.NORM.DIST(0,VLOOKUP($D43,ratings,2,0)-VLOOKUP($D31,ratings,2,0),$A$2,1)*$M31*$M43+_xlfn.NORM.DIST(0,VLOOKUP($D44,ratings,2,0)-VLOOKUP($D31,ratings,2,0),$A$2,1)*$M31*$M44+_xlfn.NORM.DIST(0,VLOOKUP($D45,ratings,2,0)-VLOOKUP($D31,ratings,2,0),$A$2,1)*$M31*$M45+_xlfn.NORM.DIST(0,VLOOKUP($D46,ratings,2,0)-VLOOKUP($D31,ratings,2,0),$A$2,1)*$M31*$M46+_xlfn.NORM.DIST(0,VLOOKUP($D47,ratings,2,0)-VLOOKUP($D31,ratings,2,0),$A$2,1)*$M31*$M47+_xlfn.NORM.DIST(0,VLOOKUP($D48,ratings,2,0)-VLOOKUP($D31,ratings,2,0),$A$2,1)*$M31*$M48+_xlfn.NORM.DIST(0,VLOOKUP($D49,ratings,2,0)-VLOOKUP($D31,ratings,2,0),$A$2,1)*$M31*$M49+_xlfn.NORM.DIST(0,VLOOKUP($D50,ratings,2,0)-VLOOKUP($D31,ratings,2,0),$A$2,1)*$M31*$M50+_xlfn.NORM.DIST(0,VLOOKUP($D51,ratings,2,0)-VLOOKUP($D31,ratings,2,0),$A$2,1)*$M31*$M51+_xlfn.NORM.DIST(0,VLOOKUP($D52,ratings,2,0)-VLOOKUP($D31,ratings,2,0),$A$2,1)*$M31*$M52+_xlfn.NORM.DIST(0,VLOOKUP($D53,ratings,2,0)-VLOOKUP($D31,ratings,2,0),$A$2,1)*$M31*$M53+_xlfn.NORM.DIST(0,VLOOKUP($D54,ratings,2,0)-VLOOKUP($D31,ratings,2,0),$A$2,1)*$M31*$M54+_xlfn.NORM.DIST(0,VLOOKUP($D55,ratings,2,0)-VLOOKUP($D31,ratings,2,0),$A$2,1)*$M31*$M55+_xlfn.NORM.DIST(0,VLOOKUP($D56,ratings,2,0)-VLOOKUP($D31,ratings,2,0),$A$2,1)*$M31*$M56+_xlfn.NORM.DIST(0,VLOOKUP($D57,ratings,2,0)-VLOOKUP($D31,ratings,2,0),$A$2,1)*$M31*$M57+_xlfn.NORM.DIST(0,VLOOKUP($D58,ratings,2,0)-VLOOKUP($D31,ratings,2,0),$A$2,1)*$M31*$M58+_xlfn.NORM.DIST(0,VLOOKUP($D59,ratings,2,0)-VLOOKUP($D31,ratings,2,0),$A$2,1)*$M31*$M59+_xlfn.NORM.DIST(0,VLOOKUP($D62,ratings,2,0)-VLOOKUP($D31,ratings,2,0),$A$2,1)*$M31*$M62+_xlfn.NORM.DIST(0,VLOOKUP($D61,ratings,2,0)-VLOOKUP($D31,ratings,2,0),$A$2,1)*$M31*$M61+_xlfn.NORM.DIST(0,VLOOKUP($D60,ratings,2,0)-VLOOKUP($D31,ratings,2,0),$A$2,1)*$M31*$M60</f>
        <v>#N/A</v>
      </c>
      <c r="P31" s="172" t="str">
        <f t="shared" si="2"/>
        <v/>
      </c>
      <c r="Q31" s="6"/>
      <c r="R31" s="6"/>
      <c r="S31" s="361"/>
      <c r="T31" s="6"/>
      <c r="U31" s="6"/>
      <c r="V31" s="6"/>
      <c r="W31" s="6"/>
      <c r="X31" s="6"/>
      <c r="Y31" s="6" t="str">
        <f t="shared" si="7"/>
        <v>USC</v>
      </c>
      <c r="Z31" s="173" t="str">
        <f>VLOOKUP($Y32,ratings,2,0)-VLOOKUP($Y31,ratings,2,0)</f>
        <v>#N/A</v>
      </c>
      <c r="AA31" s="173" t="str">
        <f>VLOOKUP($Y32,ratings20,3,0)+VLOOKUP($Y31,ratings20,3,0)-144</f>
        <v>#N/A</v>
      </c>
      <c r="AB31" s="174" t="str">
        <f t="shared" si="3"/>
        <v>#N/A</v>
      </c>
      <c r="AC31" s="175" t="str">
        <f t="shared" si="4"/>
        <v>#N/A</v>
      </c>
      <c r="AD31" s="176" t="str">
        <f>(AA31/2)+(Z32/2)</f>
        <v>#N/A</v>
      </c>
      <c r="AE31" s="6" t="str">
        <f>AA31</f>
        <v>#N/A</v>
      </c>
      <c r="AF31" s="6"/>
      <c r="AG31" s="6"/>
      <c r="AH31" s="6"/>
      <c r="AI31" s="6"/>
      <c r="AJ31" s="6"/>
    </row>
    <row r="32" ht="14.25" customHeight="1">
      <c r="B32" s="11" t="s">
        <v>26</v>
      </c>
      <c r="C32" s="22">
        <v>10.0</v>
      </c>
      <c r="D32" s="365" t="s">
        <v>108</v>
      </c>
      <c r="E32" s="369">
        <v>1.0</v>
      </c>
      <c r="F32" s="139"/>
      <c r="G32" s="366">
        <v>1.0</v>
      </c>
      <c r="H32" s="139"/>
      <c r="I32" s="362">
        <v>1.0</v>
      </c>
      <c r="J32" s="141"/>
      <c r="K32" s="362">
        <v>0.0</v>
      </c>
      <c r="L32" s="172" t="str">
        <f t="shared" si="1"/>
        <v/>
      </c>
      <c r="M32" s="141" t="str">
        <f>_xlfn.NORM.DIST(0,VLOOKUP($D15,ratings,2,0)-VLOOKUP($D32,ratings,2,0),$A$2,1)*$K32*$K15+_xlfn.NORM.DIST(0,VLOOKUP($D16,ratings,2,0)-VLOOKUP($D32,ratings,2,0),$A$2,1)*$K32*$K16+_xlfn.NORM.DIST(0,VLOOKUP($D14,ratings,2,0)-VLOOKUP($D32,ratings,2,0),$A$2,1)*$K32*$K14+_xlfn.NORM.DIST(0,VLOOKUP($D13,ratings,2,0)-VLOOKUP($D32,ratings,2,0),$A$2,1)*$K32*$K13+_xlfn.NORM.DIST(0,VLOOKUP($D12,ratings,2,0)-VLOOKUP($D32,ratings,2,0),$A$2,1)*$K32*$K12+_xlfn.NORM.DIST(0,VLOOKUP($D11,ratings,2,0)-VLOOKUP($D32,ratings,2,0),$A$2,1)*$K32*$K11+_xlfn.NORM.DIST(0,VLOOKUP($D10,ratings,2,0)-VLOOKUP($D32,ratings,2,0),$A$2,1)*$K32*$K10+_xlfn.NORM.DIST(0,VLOOKUP($D9,ratings,2,0)-VLOOKUP($D32,ratings,2,0),$A$2,1)*$K32*$K9+_xlfn.NORM.DIST(0,VLOOKUP($D8,ratings,2,0)-VLOOKUP($D32,ratings,2,0),$A$2,1)*$K32*$K8+_xlfn.NORM.DIST(0,VLOOKUP($D7,ratings,2,0)-VLOOKUP($D32,ratings,2,0),$A$2,1)*$K32*$K7+_xlfn.NORM.DIST(0,VLOOKUP($D6,ratings,2,0)-VLOOKUP($D32,ratings,2,0),$A$2,1)*$K32*$K6+_xlfn.NORM.DIST(0,VLOOKUP($D5,ratings,2,0)-VLOOKUP($D32,ratings,2,0),$A$2,1)*$K32*$K5+_xlfn.NORM.DIST(0,VLOOKUP($D4,ratings,2,0)-VLOOKUP($D32,ratings,2,0),$A$2,1)*$K32*$K4+_xlfn.NORM.DIST(0,VLOOKUP($D3,ratings,2,0)-VLOOKUP($D32,ratings,2,0),$A$2,1)*$K32*$K3+_xlfn.NORM.DIST(0,VLOOKUP($D18,ratings,2,0)-VLOOKUP($D32,ratings,2,0),$A$2,1)*$K32*$K18+_xlfn.NORM.DIST(0,VLOOKUP($D17,ratings,2,0)-VLOOKUP($D32,ratings,2,0),$A$2,1)*$K32*$K17</f>
        <v>#N/A</v>
      </c>
      <c r="N32" s="139"/>
      <c r="O32" s="141" t="str">
        <f>_xlfn.NORM.DIST(0,VLOOKUP($D64,ratings,2,0)-VLOOKUP($D32,ratings,2,0),$A$2,1)*$M32*$M64+_xlfn.NORM.DIST(0,VLOOKUP($D65,ratings,2,0)-VLOOKUP($D32,ratings,2,0),$A$2,1)*$M32*$M65+_xlfn.NORM.DIST(0,VLOOKUP($D66,ratings,2,0)-VLOOKUP($D32,ratings,2,0),$A$2,1)*$M32*$M66+_xlfn.NORM.DIST(0,VLOOKUP($D35,ratings,2,0)-VLOOKUP($D32,ratings,2,0),$A$2,1)*$M32*$M35+_xlfn.NORM.DIST(0,VLOOKUP($D36,ratings,2,0)-VLOOKUP($D32,ratings,2,0),$A$2,1)*$M32*$M36+_xlfn.NORM.DIST(0,VLOOKUP($D37,ratings,2,0)-VLOOKUP($D32,ratings,2,0),$A$2,1)*$M32*$M37+_xlfn.NORM.DIST(0,VLOOKUP($D38,ratings,2,0)-VLOOKUP($D32,ratings,2,0),$A$2,1)*$M32*$M38+_xlfn.NORM.DIST(0,VLOOKUP($D39,ratings,2,0)-VLOOKUP($D32,ratings,2,0),$A$2,1)*$M32*$M39+_xlfn.NORM.DIST(0,VLOOKUP($D40,ratings,2,0)-VLOOKUP($D32,ratings,2,0),$A$2,1)*$M32*$M40+_xlfn.NORM.DIST(0,VLOOKUP($D41,ratings,2,0)-VLOOKUP($D32,ratings,2,0),$A$2,1)*$M32*$M41+_xlfn.NORM.DIST(0,VLOOKUP($D42,ratings,2,0)-VLOOKUP($D32,ratings,2,0),$A$2,1)*$M32*$M42+_xlfn.NORM.DIST(0,VLOOKUP($D43,ratings,2,0)-VLOOKUP($D32,ratings,2,0),$A$2,1)*$M32*$M43+_xlfn.NORM.DIST(0,VLOOKUP($D44,ratings,2,0)-VLOOKUP($D32,ratings,2,0),$A$2,1)*$M32*$M44+_xlfn.NORM.DIST(0,VLOOKUP($D45,ratings,2,0)-VLOOKUP($D32,ratings,2,0),$A$2,1)*$M32*$M45+_xlfn.NORM.DIST(0,VLOOKUP($D46,ratings,2,0)-VLOOKUP($D32,ratings,2,0),$A$2,1)*$M32*$M46+_xlfn.NORM.DIST(0,VLOOKUP($D47,ratings,2,0)-VLOOKUP($D32,ratings,2,0),$A$2,1)*$M32*$M47+_xlfn.NORM.DIST(0,VLOOKUP($D48,ratings,2,0)-VLOOKUP($D32,ratings,2,0),$A$2,1)*$M32*$M48+_xlfn.NORM.DIST(0,VLOOKUP($D49,ratings,2,0)-VLOOKUP($D32,ratings,2,0),$A$2,1)*$M32*$M49+_xlfn.NORM.DIST(0,VLOOKUP($D50,ratings,2,0)-VLOOKUP($D32,ratings,2,0),$A$2,1)*$M32*$M50+_xlfn.NORM.DIST(0,VLOOKUP($D51,ratings,2,0)-VLOOKUP($D32,ratings,2,0),$A$2,1)*$M32*$M51+_xlfn.NORM.DIST(0,VLOOKUP($D52,ratings,2,0)-VLOOKUP($D32,ratings,2,0),$A$2,1)*$M32*$M52+_xlfn.NORM.DIST(0,VLOOKUP($D53,ratings,2,0)-VLOOKUP($D32,ratings,2,0),$A$2,1)*$M32*$M53+_xlfn.NORM.DIST(0,VLOOKUP($D54,ratings,2,0)-VLOOKUP($D32,ratings,2,0),$A$2,1)*$M32*$M54+_xlfn.NORM.DIST(0,VLOOKUP($D55,ratings,2,0)-VLOOKUP($D32,ratings,2,0),$A$2,1)*$M32*$M55+_xlfn.NORM.DIST(0,VLOOKUP($D56,ratings,2,0)-VLOOKUP($D32,ratings,2,0),$A$2,1)*$M32*$M56+_xlfn.NORM.DIST(0,VLOOKUP($D57,ratings,2,0)-VLOOKUP($D32,ratings,2,0),$A$2,1)*$M32*$M57+_xlfn.NORM.DIST(0,VLOOKUP($D58,ratings,2,0)-VLOOKUP($D32,ratings,2,0),$A$2,1)*$M32*$M58+_xlfn.NORM.DIST(0,VLOOKUP($D59,ratings,2,0)-VLOOKUP($D32,ratings,2,0),$A$2,1)*$M32*$M59+_xlfn.NORM.DIST(0,VLOOKUP($D60,ratings,2,0)-VLOOKUP($D32,ratings,2,0),$A$2,1)*$M32*$M60+_xlfn.NORM.DIST(0,VLOOKUP($D63,ratings,2,0)-VLOOKUP($D32,ratings,2,0),$A$2,1)*$M32*$M63+_xlfn.NORM.DIST(0,VLOOKUP($D62,ratings,2,0)-VLOOKUP($D32,ratings,2,0),$A$2,1)*$M32*$M62+_xlfn.NORM.DIST(0,VLOOKUP($D61,ratings,2,0)-VLOOKUP($D32,ratings,2,0),$A$2,1)*$M32*$M61</f>
        <v>#N/A</v>
      </c>
      <c r="P32" s="172" t="str">
        <f t="shared" si="2"/>
        <v/>
      </c>
      <c r="Q32" s="6"/>
      <c r="R32" s="6"/>
      <c r="S32" s="356"/>
      <c r="T32" s="6"/>
      <c r="U32" s="6"/>
      <c r="V32" s="6"/>
      <c r="W32" s="6"/>
      <c r="X32" s="6"/>
      <c r="Y32" s="160" t="str">
        <f t="shared" si="7"/>
        <v>Miami (FL)</v>
      </c>
      <c r="Z32" s="181" t="str">
        <f>VLOOKUP(Y31,ratings,2,0)-VLOOKUP(Y32,ratings,2,0)</f>
        <v>#N/A</v>
      </c>
      <c r="AA32" s="181"/>
      <c r="AB32" s="174" t="str">
        <f t="shared" si="3"/>
        <v>#N/A</v>
      </c>
      <c r="AC32" s="175" t="str">
        <f t="shared" si="4"/>
        <v>#N/A</v>
      </c>
      <c r="AD32" s="182" t="str">
        <f>(AA31/2)+(Z31/2)</f>
        <v>#N/A</v>
      </c>
      <c r="AE32" s="6" t="str">
        <f>Z32</f>
        <v>#N/A</v>
      </c>
      <c r="AF32" s="6"/>
      <c r="AG32" s="6"/>
      <c r="AH32" s="6"/>
      <c r="AI32" s="6"/>
      <c r="AJ32" s="6"/>
    </row>
    <row r="33" ht="14.25" customHeight="1">
      <c r="B33" s="11" t="s">
        <v>26</v>
      </c>
      <c r="C33" s="11">
        <v>2.0</v>
      </c>
      <c r="D33" s="358" t="s">
        <v>20</v>
      </c>
      <c r="E33" s="367">
        <v>1.0</v>
      </c>
      <c r="F33" s="139"/>
      <c r="G33" s="379">
        <v>0.0</v>
      </c>
      <c r="H33" s="139"/>
      <c r="I33" s="139" t="str">
        <f>_xlfn.NORM.DIST(0,VLOOKUP($D29,ratings,2,0)-VLOOKUP($D33,ratings,2,0),$A$2,1)*$G33*$G29+_xlfn.NORM.DIST(0,VLOOKUP($D28,ratings,2,0)-VLOOKUP($D33,ratings,2,0),$A$2,1)*$G33*$G28+_xlfn.NORM.DIST(0,VLOOKUP($D27,ratings,2,0)-VLOOKUP($D33,ratings,2,0),$A$2,1)*$G33*$G27+_xlfn.NORM.DIST(0,VLOOKUP($D30,ratings,2,0)-VLOOKUP($D33,ratings,2,0),$A$2,1)*$G33*$G30</f>
        <v>#N/A</v>
      </c>
      <c r="J33" s="139"/>
      <c r="K33" s="139" t="str">
        <f>_xlfn.NORM.DIST(0,VLOOKUP($D25,ratings,2,0)-VLOOKUP($D33,ratings,2,0),$A$2,1)*$I33*$I25+_xlfn.NORM.DIST(0,VLOOKUP($D24,ratings,2,0)-VLOOKUP($D33,ratings,2,0),$A$2,1)*$I33*$I24+_xlfn.NORM.DIST(0,VLOOKUP($D23,ratings,2,0)-VLOOKUP($D33,ratings,2,0),$A$2,1)*$I33*$I23+_xlfn.NORM.DIST(0,VLOOKUP($D22,ratings,2,0)-VLOOKUP($D33,ratings,2,0),$A$2,1)*$I33*$I22+_xlfn.NORM.DIST(0,VLOOKUP($D21,ratings,2,0)-VLOOKUP($D33,ratings,2,0),$A$2,1)*$I33*$I21+_xlfn.NORM.DIST(0,VLOOKUP($D20,ratings,2,0)-VLOOKUP($D33,ratings,2,0),$A$2,1)*$I33*$I20+_xlfn.NORM.DIST(0,VLOOKUP($D19,ratings,2,0)-VLOOKUP($D33,ratings,2,0),$A$2,1)*$I33*$I19+_xlfn.NORM.DIST(0,VLOOKUP($D26,ratings,2,0)-VLOOKUP($D33,ratings,2,0),$A$2,1)*$I33*$I26</f>
        <v>#N/A</v>
      </c>
      <c r="L33" s="172" t="str">
        <f t="shared" si="1"/>
        <v/>
      </c>
      <c r="M33" s="139" t="str">
        <f>_xlfn.NORM.DIST(0,VLOOKUP($D16,ratings,2,0)-VLOOKUP($D33,ratings,2,0),$A$2,1)*$K33*$K16+_xlfn.NORM.DIST(0,VLOOKUP($D17,ratings,2,0)-VLOOKUP($D33,ratings,2,0),$A$2,1)*$K33*$K17+_xlfn.NORM.DIST(0,VLOOKUP($D15,ratings,2,0)-VLOOKUP($D33,ratings,2,0),$A$2,1)*$K33*$K15+_xlfn.NORM.DIST(0,VLOOKUP($D14,ratings,2,0)-VLOOKUP($D33,ratings,2,0),$A$2,1)*$K33*$K14+_xlfn.NORM.DIST(0,VLOOKUP($D13,ratings,2,0)-VLOOKUP($D33,ratings,2,0),$A$2,1)*$K33*$K13+_xlfn.NORM.DIST(0,VLOOKUP($D12,ratings,2,0)-VLOOKUP($D33,ratings,2,0),$A$2,1)*$K33*$K12+_xlfn.NORM.DIST(0,VLOOKUP($D11,ratings,2,0)-VLOOKUP($D33,ratings,2,0),$A$2,1)*$K33*$K11+_xlfn.NORM.DIST(0,VLOOKUP($D10,ratings,2,0)-VLOOKUP($D33,ratings,2,0),$A$2,1)*$K33*$K10+_xlfn.NORM.DIST(0,VLOOKUP($D9,ratings,2,0)-VLOOKUP($D33,ratings,2,0),$A$2,1)*$K33*$K9+_xlfn.NORM.DIST(0,VLOOKUP($D8,ratings,2,0)-VLOOKUP($D33,ratings,2,0),$A$2,1)*$K33*$K8+_xlfn.NORM.DIST(0,VLOOKUP($D7,ratings,2,0)-VLOOKUP($D33,ratings,2,0),$A$2,1)*$K33*$K7+_xlfn.NORM.DIST(0,VLOOKUP($D6,ratings,2,0)-VLOOKUP($D33,ratings,2,0),$A$2,1)*$K33*$K6+_xlfn.NORM.DIST(0,VLOOKUP($D5,ratings,2,0)-VLOOKUP($D33,ratings,2,0),$A$2,1)*$K33*$K5+_xlfn.NORM.DIST(0,VLOOKUP($D4,ratings,2,0)-VLOOKUP($D33,ratings,2,0),$A$2,1)*$K33*$K4+_xlfn.NORM.DIST(0,VLOOKUP($D3,ratings,2,0)-VLOOKUP($D33,ratings,2,0),$A$2,1)*$K33*$K3+_xlfn.NORM.DIST(0,VLOOKUP($D18,ratings,2,0)-VLOOKUP($D33,ratings,2,0),$A$2,1)*$K33*$K18</f>
        <v>#N/A</v>
      </c>
      <c r="N33" s="139"/>
      <c r="O33" s="139" t="str">
        <f>_xlfn.NORM.DIST(0,VLOOKUP($D65,ratings,2,0)-VLOOKUP($D33,ratings,2,0),$A$2,1)*$M33*$M65+_xlfn.NORM.DIST(0,VLOOKUP($D66,ratings,2,0)-VLOOKUP($D33,ratings,2,0),$A$2,1)*$M33*$M66+_xlfn.NORM.DIST(0,VLOOKUP($D35,ratings,2,0)-VLOOKUP($D33,ratings,2,0),$A$2,1)*$M33*$M35+_xlfn.NORM.DIST(0,VLOOKUP($D36,ratings,2,0)-VLOOKUP($D33,ratings,2,0),$A$2,1)*$M33*$M36+_xlfn.NORM.DIST(0,VLOOKUP($D37,ratings,2,0)-VLOOKUP($D33,ratings,2,0),$A$2,1)*$M33*$M37+_xlfn.NORM.DIST(0,VLOOKUP($D38,ratings,2,0)-VLOOKUP($D33,ratings,2,0),$A$2,1)*$M33*$M38+_xlfn.NORM.DIST(0,VLOOKUP($D39,ratings,2,0)-VLOOKUP($D33,ratings,2,0),$A$2,1)*$M33*$M39+_xlfn.NORM.DIST(0,VLOOKUP($D40,ratings,2,0)-VLOOKUP($D33,ratings,2,0),$A$2,1)*$M33*$M40+_xlfn.NORM.DIST(0,VLOOKUP($D41,ratings,2,0)-VLOOKUP($D33,ratings,2,0),$A$2,1)*$M33*$M41+_xlfn.NORM.DIST(0,VLOOKUP($D42,ratings,2,0)-VLOOKUP($D33,ratings,2,0),$A$2,1)*$M33*$M42+_xlfn.NORM.DIST(0,VLOOKUP($D43,ratings,2,0)-VLOOKUP($D33,ratings,2,0),$A$2,1)*$M33*$M43+_xlfn.NORM.DIST(0,VLOOKUP($D44,ratings,2,0)-VLOOKUP($D33,ratings,2,0),$A$2,1)*$M33*$M44+_xlfn.NORM.DIST(0,VLOOKUP($D45,ratings,2,0)-VLOOKUP($D33,ratings,2,0),$A$2,1)*$M33*$M45+_xlfn.NORM.DIST(0,VLOOKUP($D46,ratings,2,0)-VLOOKUP($D33,ratings,2,0),$A$2,1)*$M33*$M46+_xlfn.NORM.DIST(0,VLOOKUP($D47,ratings,2,0)-VLOOKUP($D33,ratings,2,0),$A$2,1)*$M33*$M47+_xlfn.NORM.DIST(0,VLOOKUP($D48,ratings,2,0)-VLOOKUP($D33,ratings,2,0),$A$2,1)*$M33*$M48+_xlfn.NORM.DIST(0,VLOOKUP($D49,ratings,2,0)-VLOOKUP($D33,ratings,2,0),$A$2,1)*$M33*$M49+_xlfn.NORM.DIST(0,VLOOKUP($D50,ratings,2,0)-VLOOKUP($D33,ratings,2,0),$A$2,1)*$M33*$M50+_xlfn.NORM.DIST(0,VLOOKUP($D51,ratings,2,0)-VLOOKUP($D33,ratings,2,0),$A$2,1)*$M33*$M51+_xlfn.NORM.DIST(0,VLOOKUP($D52,ratings,2,0)-VLOOKUP($D33,ratings,2,0),$A$2,1)*$M33*$M52+_xlfn.NORM.DIST(0,VLOOKUP($D53,ratings,2,0)-VLOOKUP($D33,ratings,2,0),$A$2,1)*$M33*$M53+_xlfn.NORM.DIST(0,VLOOKUP($D54,ratings,2,0)-VLOOKUP($D33,ratings,2,0),$A$2,1)*$M33*$M54+_xlfn.NORM.DIST(0,VLOOKUP($D55,ratings,2,0)-VLOOKUP($D33,ratings,2,0),$A$2,1)*$M33*$M55+_xlfn.NORM.DIST(0,VLOOKUP($D56,ratings,2,0)-VLOOKUP($D33,ratings,2,0),$A$2,1)*$M33*$M56+_xlfn.NORM.DIST(0,VLOOKUP($D57,ratings,2,0)-VLOOKUP($D33,ratings,2,0),$A$2,1)*$M33*$M57+_xlfn.NORM.DIST(0,VLOOKUP($D58,ratings,2,0)-VLOOKUP($D33,ratings,2,0),$A$2,1)*$M33*$M58+_xlfn.NORM.DIST(0,VLOOKUP($D59,ratings,2,0)-VLOOKUP($D33,ratings,2,0),$A$2,1)*$M33*$M59+_xlfn.NORM.DIST(0,VLOOKUP($D60,ratings,2,0)-VLOOKUP($D33,ratings,2,0),$A$2,1)*$M33*$M60+_xlfn.NORM.DIST(0,VLOOKUP($D61,ratings,2,0)-VLOOKUP($D33,ratings,2,0),$A$2,1)*$M33*$M61+_xlfn.NORM.DIST(0,VLOOKUP($D64,ratings,2,0)-VLOOKUP($D33,ratings,2,0),$A$2,1)*$M33*$M64+_xlfn.NORM.DIST(0,VLOOKUP($D63,ratings,2,0)-VLOOKUP($D33,ratings,2,0),$A$2,1)*$M33*$M63+_xlfn.NORM.DIST(0,VLOOKUP($D62,ratings,2,0)-VLOOKUP($D33,ratings,2,0),$A$2,1)*$M33*$M62</f>
        <v>#N/A</v>
      </c>
      <c r="P33" s="172" t="str">
        <f t="shared" si="2"/>
        <v/>
      </c>
      <c r="Q33" s="6"/>
      <c r="R33" s="6"/>
      <c r="S33" s="361"/>
      <c r="T33" s="6"/>
      <c r="U33" s="6"/>
      <c r="V33" s="6"/>
      <c r="W33" s="6"/>
      <c r="X33" s="6"/>
      <c r="Y33" s="6" t="str">
        <f t="shared" si="7"/>
        <v>Auburn</v>
      </c>
      <c r="Z33" s="173" t="str">
        <f>VLOOKUP($Y34,ratings,2,0)-VLOOKUP($Y33,ratings,2,0)</f>
        <v>#N/A</v>
      </c>
      <c r="AA33" s="173" t="str">
        <f>VLOOKUP($Y34,ratings20,3,0)+VLOOKUP($Y33,ratings20,3,0)-144</f>
        <v>#N/A</v>
      </c>
      <c r="AB33" s="174" t="str">
        <f t="shared" si="3"/>
        <v>#N/A</v>
      </c>
      <c r="AC33" s="175" t="str">
        <f t="shared" si="4"/>
        <v>#N/A</v>
      </c>
      <c r="AD33" s="176" t="str">
        <f>(AA33/2)+(Z34/2)</f>
        <v>#N/A</v>
      </c>
      <c r="AE33" s="6" t="str">
        <f>AA33</f>
        <v>#N/A</v>
      </c>
      <c r="AF33" s="6"/>
      <c r="AG33" s="6"/>
      <c r="AH33" s="6"/>
      <c r="AI33" s="6"/>
      <c r="AJ33" s="6"/>
    </row>
    <row r="34" ht="14.25" customHeight="1">
      <c r="B34" s="11" t="s">
        <v>26</v>
      </c>
      <c r="C34" s="53">
        <v>15.0</v>
      </c>
      <c r="D34" s="371" t="s">
        <v>360</v>
      </c>
      <c r="E34" s="369">
        <v>0.0</v>
      </c>
      <c r="F34" s="139"/>
      <c r="G34" s="380" t="str">
        <f>_xlfn.NORM.DIST(0,VLOOKUP(D32,ratings,2,0)-VLOOKUP(D34,ratings,2,0),$A$2,1)*E34*E32+_xlfn.NORM.DIST(0,VLOOKUP(D31,ratings,2,0)-VLOOKUP(D34,ratings,2,0),$A$2,1)*E34*E31</f>
        <v>#N/A</v>
      </c>
      <c r="H34" s="139"/>
      <c r="I34" s="373" t="str">
        <f>_xlfn.NORM.DIST(0,VLOOKUP($D30,ratings,2,0)-VLOOKUP($D34,ratings,2,0),$A$2,1)*$G34*$G30+_xlfn.NORM.DIST(0,VLOOKUP($D29,ratings,2,0)-VLOOKUP($D34,ratings,2,0),$A$2,1)*$G34*$G29+_xlfn.NORM.DIST(0,VLOOKUP($D28,ratings,2,0)-VLOOKUP($D34,ratings,2,0),$A$2,1)*$G34*$G28+_xlfn.NORM.DIST(0,VLOOKUP($D27,ratings,2,0)-VLOOKUP($D34,ratings,2,0),$A$2,1)*$G34*$G27</f>
        <v>#N/A</v>
      </c>
      <c r="J34" s="373"/>
      <c r="K34" s="373" t="str">
        <f>_xlfn.NORM.DIST(0,VLOOKUP($D26,ratings,2,0)-VLOOKUP($D34,ratings,2,0),$A$2,1)*$I34*$I26+_xlfn.NORM.DIST(0,VLOOKUP($D25,ratings,2,0)-VLOOKUP($D34,ratings,2,0),$A$2,1)*$I34*$I25+_xlfn.NORM.DIST(0,VLOOKUP($D24,ratings,2,0)-VLOOKUP($D34,ratings,2,0),$A$2,1)*$I34*$I24+_xlfn.NORM.DIST(0,VLOOKUP($D23,ratings,2,0)-VLOOKUP($D34,ratings,2,0),$A$2,1)*$I34*$I23+_xlfn.NORM.DIST(0,VLOOKUP($D22,ratings,2,0)-VLOOKUP($D34,ratings,2,0),$A$2,1)*$I34*$I22+_xlfn.NORM.DIST(0,VLOOKUP($D21,ratings,2,0)-VLOOKUP($D34,ratings,2,0),$A$2,1)*$I34*$I21+_xlfn.NORM.DIST(0,VLOOKUP($D20,ratings,2,0)-VLOOKUP($D34,ratings,2,0),$A$2,1)*$I34*$I20+_xlfn.NORM.DIST(0,VLOOKUP($D19,ratings,2,0)-VLOOKUP($D34,ratings,2,0),$A$2,1)*$I34*$I19</f>
        <v>#N/A</v>
      </c>
      <c r="L34" s="172" t="str">
        <f t="shared" si="1"/>
        <v/>
      </c>
      <c r="M34" s="373" t="str">
        <f>_xlfn.NORM.DIST(0,VLOOKUP($D17,ratings,2,0)-VLOOKUP($D34,ratings,2,0),$A$2,1)*$K34*$K17+_xlfn.NORM.DIST(0,VLOOKUP($D18,ratings,2,0)-VLOOKUP($D34,ratings,2,0),$A$2,1)*$K34*$K18+_xlfn.NORM.DIST(0,VLOOKUP($D16,ratings,2,0)-VLOOKUP($D34,ratings,2,0),$A$2,1)*$K34*$K16+_xlfn.NORM.DIST(0,VLOOKUP($D15,ratings,2,0)-VLOOKUP($D34,ratings,2,0),$A$2,1)*$K34*$K15+_xlfn.NORM.DIST(0,VLOOKUP($D14,ratings,2,0)-VLOOKUP($D34,ratings,2,0),$A$2,1)*$K34*$K14+_xlfn.NORM.DIST(0,VLOOKUP($D13,ratings,2,0)-VLOOKUP($D34,ratings,2,0),$A$2,1)*$K34*$K13+_xlfn.NORM.DIST(0,VLOOKUP($D12,ratings,2,0)-VLOOKUP($D34,ratings,2,0),$A$2,1)*$K34*$K12+_xlfn.NORM.DIST(0,VLOOKUP($D11,ratings,2,0)-VLOOKUP($D34,ratings,2,0),$A$2,1)*$K34*$K11+_xlfn.NORM.DIST(0,VLOOKUP($D10,ratings,2,0)-VLOOKUP($D34,ratings,2,0),$A$2,1)*$K34*$K10+_xlfn.NORM.DIST(0,VLOOKUP($D9,ratings,2,0)-VLOOKUP($D34,ratings,2,0),$A$2,1)*$K34*$K9+_xlfn.NORM.DIST(0,VLOOKUP($D8,ratings,2,0)-VLOOKUP($D34,ratings,2,0),$A$2,1)*$K34*$K8+_xlfn.NORM.DIST(0,VLOOKUP($D7,ratings,2,0)-VLOOKUP($D34,ratings,2,0),$A$2,1)*$K34*$K7+_xlfn.NORM.DIST(0,VLOOKUP($D6,ratings,2,0)-VLOOKUP($D34,ratings,2,0),$A$2,1)*$K34*$K6+_xlfn.NORM.DIST(0,VLOOKUP($D5,ratings,2,0)-VLOOKUP($D34,ratings,2,0),$A$2,1)*$K34*$K5+_xlfn.NORM.DIST(0,VLOOKUP($D4,ratings,2,0)-VLOOKUP($D34,ratings,2,0),$A$2,1)*$K34*$K4+_xlfn.NORM.DIST(0,VLOOKUP($D3,ratings,2,0)-VLOOKUP($D34,ratings,2,0),$A$2,1)*$K34*$K3</f>
        <v>#N/A</v>
      </c>
      <c r="N34" s="139"/>
      <c r="O34" s="373" t="str">
        <f>_xlfn.NORM.DIST(0,VLOOKUP($D66,ratings,2,0)-VLOOKUP($D34,ratings,2,0),$A$2,1)*$M34*$M66+_xlfn.NORM.DIST(0,VLOOKUP($D35,ratings,2,0)-VLOOKUP($D34,ratings,2,0),$A$2,1)*$M34*$M35+_xlfn.NORM.DIST(0,VLOOKUP($D36,ratings,2,0)-VLOOKUP($D34,ratings,2,0),$A$2,1)*$M34*$M36+_xlfn.NORM.DIST(0,VLOOKUP($D37,ratings,2,0)-VLOOKUP($D34,ratings,2,0),$A$2,1)*$M34*$M37+_xlfn.NORM.DIST(0,VLOOKUP($D38,ratings,2,0)-VLOOKUP($D34,ratings,2,0),$A$2,1)*$M34*$M38+_xlfn.NORM.DIST(0,VLOOKUP($D39,ratings,2,0)-VLOOKUP($D34,ratings,2,0),$A$2,1)*$M34*$M39+_xlfn.NORM.DIST(0,VLOOKUP($D40,ratings,2,0)-VLOOKUP($D34,ratings,2,0),$A$2,1)*$M34*$M40+_xlfn.NORM.DIST(0,VLOOKUP($D41,ratings,2,0)-VLOOKUP($D34,ratings,2,0),$A$2,1)*$M34*$M41+_xlfn.NORM.DIST(0,VLOOKUP($D42,ratings,2,0)-VLOOKUP($D34,ratings,2,0),$A$2,1)*$M34*$M42+_xlfn.NORM.DIST(0,VLOOKUP($D43,ratings,2,0)-VLOOKUP($D34,ratings,2,0),$A$2,1)*$M34*$M43+_xlfn.NORM.DIST(0,VLOOKUP($D44,ratings,2,0)-VLOOKUP($D34,ratings,2,0),$A$2,1)*$M34*$M44+_xlfn.NORM.DIST(0,VLOOKUP($D45,ratings,2,0)-VLOOKUP($D34,ratings,2,0),$A$2,1)*$M34*$M45+_xlfn.NORM.DIST(0,VLOOKUP($D46,ratings,2,0)-VLOOKUP($D34,ratings,2,0),$A$2,1)*$M34*$M46+_xlfn.NORM.DIST(0,VLOOKUP($D47,ratings,2,0)-VLOOKUP($D34,ratings,2,0),$A$2,1)*$M34*$M47+_xlfn.NORM.DIST(0,VLOOKUP($D48,ratings,2,0)-VLOOKUP($D34,ratings,2,0),$A$2,1)*$M34*$M48+_xlfn.NORM.DIST(0,VLOOKUP($D49,ratings,2,0)-VLOOKUP($D34,ratings,2,0),$A$2,1)*$M34*$M49+_xlfn.NORM.DIST(0,VLOOKUP($D50,ratings,2,0)-VLOOKUP($D34,ratings,2,0),$A$2,1)*$M34*$M50+_xlfn.NORM.DIST(0,VLOOKUP($D51,ratings,2,0)-VLOOKUP($D34,ratings,2,0),$A$2,1)*$M34*$M51+_xlfn.NORM.DIST(0,VLOOKUP($D52,ratings,2,0)-VLOOKUP($D34,ratings,2,0),$A$2,1)*$M34*$M52+_xlfn.NORM.DIST(0,VLOOKUP($D53,ratings,2,0)-VLOOKUP($D34,ratings,2,0),$A$2,1)*$M34*$M53+_xlfn.NORM.DIST(0,VLOOKUP($D54,ratings,2,0)-VLOOKUP($D34,ratings,2,0),$A$2,1)*$M34*$M54+_xlfn.NORM.DIST(0,VLOOKUP($D55,ratings,2,0)-VLOOKUP($D34,ratings,2,0),$A$2,1)*$M34*$M55+_xlfn.NORM.DIST(0,VLOOKUP($D56,ratings,2,0)-VLOOKUP($D34,ratings,2,0),$A$2,1)*$M34*$M56+_xlfn.NORM.DIST(0,VLOOKUP($D57,ratings,2,0)-VLOOKUP($D34,ratings,2,0),$A$2,1)*$M34*$M57+_xlfn.NORM.DIST(0,VLOOKUP($D58,ratings,2,0)-VLOOKUP($D34,ratings,2,0),$A$2,1)*$M34*$M58+_xlfn.NORM.DIST(0,VLOOKUP($D59,ratings,2,0)-VLOOKUP($D34,ratings,2,0),$A$2,1)*$M34*$M59+_xlfn.NORM.DIST(0,VLOOKUP($D60,ratings,2,0)-VLOOKUP($D34,ratings,2,0),$A$2,1)*$M34*$M60+_xlfn.NORM.DIST(0,VLOOKUP($D61,ratings,2,0)-VLOOKUP($D34,ratings,2,0),$A$2,1)*$M34*$M61+_xlfn.NORM.DIST(0,VLOOKUP($D62,ratings,2,0)-VLOOKUP($D34,ratings,2,0),$A$2,1)*$M34*$M62+_xlfn.NORM.DIST(0,VLOOKUP($D65,ratings,2,0)-VLOOKUP($D34,ratings,2,0),$A$2,1)*$M34*$M65+_xlfn.NORM.DIST(0,VLOOKUP($D64,ratings,2,0)-VLOOKUP($D34,ratings,2,0),$A$2,1)*$M34*$M64+_xlfn.NORM.DIST(0,VLOOKUP($D63,ratings,2,0)-VLOOKUP($D34,ratings,2,0),$A$2,1)*$M34*$M63</f>
        <v>#N/A</v>
      </c>
      <c r="P34" s="172" t="str">
        <f t="shared" si="2"/>
        <v/>
      </c>
      <c r="Q34" s="6"/>
      <c r="R34" s="6"/>
      <c r="S34" s="356"/>
      <c r="T34" s="6"/>
      <c r="U34" s="6"/>
      <c r="V34" s="6"/>
      <c r="W34" s="6"/>
      <c r="X34" s="6"/>
      <c r="Y34" s="160" t="str">
        <f t="shared" si="7"/>
        <v>Jax State</v>
      </c>
      <c r="Z34" s="181" t="str">
        <f>VLOOKUP(Y33,ratings,2,0)-VLOOKUP(Y34,ratings,2,0)</f>
        <v>#N/A</v>
      </c>
      <c r="AA34" s="181"/>
      <c r="AB34" s="174" t="str">
        <f t="shared" si="3"/>
        <v>#N/A</v>
      </c>
      <c r="AC34" s="175" t="str">
        <f t="shared" si="4"/>
        <v>#N/A</v>
      </c>
      <c r="AD34" s="182" t="str">
        <f>(AA33/2)+(Z33/2)</f>
        <v>#N/A</v>
      </c>
      <c r="AE34" s="6" t="str">
        <f>Z34</f>
        <v>#N/A</v>
      </c>
      <c r="AF34" s="6"/>
      <c r="AG34" s="6"/>
      <c r="AH34" s="6"/>
      <c r="AI34" s="6"/>
      <c r="AJ34" s="6"/>
    </row>
    <row r="35" ht="14.25" customHeight="1">
      <c r="A35" s="104" t="s">
        <v>39</v>
      </c>
      <c r="B35" s="11" t="s">
        <v>28</v>
      </c>
      <c r="C35" s="11">
        <v>1.0</v>
      </c>
      <c r="D35" s="358" t="s">
        <v>61</v>
      </c>
      <c r="E35" s="359">
        <v>1.0</v>
      </c>
      <c r="F35" s="139"/>
      <c r="G35" s="359">
        <v>0.0</v>
      </c>
      <c r="H35" s="139"/>
      <c r="I35" s="139" t="str">
        <f>_xlfn.NORM.DIST(0,VLOOKUP($D39,ratings,2,0)-VLOOKUP($D35,ratings,2,0),$A$2,1)*$G35*$G39+_xlfn.NORM.DIST(0,VLOOKUP($D40,ratings,2,0)-VLOOKUP($D35,ratings,2,0),$A$2,1)*$G35*$G40+_xlfn.NORM.DIST(0,VLOOKUP($D41,ratings,2,0)-VLOOKUP($D35,ratings,2,0),$A$2,1)*$G35*$G41+_xlfn.NORM.DIST(0,VLOOKUP($D42,ratings,2,0)-VLOOKUP($D35,ratings,2,0),$A$2,1)*$G35*$G42</f>
        <v>#N/A</v>
      </c>
      <c r="J35" s="139"/>
      <c r="K35" s="139" t="str">
        <f>_xlfn.NORM.DIST(0,VLOOKUP($D43,ratings,2,0)-VLOOKUP($D35,ratings,2,0),$A$2,1)*$I35*$I43+_xlfn.NORM.DIST(0,VLOOKUP($D44,ratings,2,0)-VLOOKUP($D35,ratings,2,0),$A$2,1)*$I35*$I44+_xlfn.NORM.DIST(0,VLOOKUP($D45,ratings,2,0)-VLOOKUP($D35,ratings,2,0),$A$2,1)*$I35*$I45+_xlfn.NORM.DIST(0,VLOOKUP($D46,ratings,2,0)-VLOOKUP($D35,ratings,2,0),$A$2,1)*$I35*$I46+_xlfn.NORM.DIST(0,VLOOKUP($D47,ratings,2,0)-VLOOKUP($D35,ratings,2,0),$A$2,1)*$I35*$I47+_xlfn.NORM.DIST(0,VLOOKUP($D48,ratings,2,0)-VLOOKUP($D35,ratings,2,0),$A$2,1)*$I35*$I48+_xlfn.NORM.DIST(0,VLOOKUP($D49,ratings,2,0)-VLOOKUP($D35,ratings,2,0),$A$2,1)*$I35*$I49+_xlfn.NORM.DIST(0,VLOOKUP($D50,ratings,2,0)-VLOOKUP($D35,ratings,2,0),$A$2,1)*$I35*$I50</f>
        <v>#N/A</v>
      </c>
      <c r="L35" s="172" t="str">
        <f t="shared" si="1"/>
        <v/>
      </c>
      <c r="M35" s="139" t="str">
        <f>_xlfn.NORM.DIST(0,VLOOKUP($D51,ratings,2,0)-VLOOKUP($D35,ratings,2,0),$A$2,1)*$K35*$K51+_xlfn.NORM.DIST(0,VLOOKUP($D52,ratings,2,0)-VLOOKUP($D35,ratings,2,0),$A$2,1)*$K35*$K52+_xlfn.NORM.DIST(0,VLOOKUP($D53,ratings,2,0)-VLOOKUP($D35,ratings,2,0),$A$2,1)*$K35*$K53+_xlfn.NORM.DIST(0,VLOOKUP($D54,ratings,2,0)-VLOOKUP($D35,ratings,2,0),$A$2,1)*$K35*$K54+_xlfn.NORM.DIST(0,VLOOKUP($D55,ratings,2,0)-VLOOKUP($D35,ratings,2,0),$A$2,1)*$K35*$K55+_xlfn.NORM.DIST(0,VLOOKUP($D56,ratings,2,0)-VLOOKUP($D35,ratings,2,0),$A$2,1)*$K35*$K56+_xlfn.NORM.DIST(0,VLOOKUP($D57,ratings,2,0)-VLOOKUP($D35,ratings,2,0),$A$2,1)*$K35*$K57+_xlfn.NORM.DIST(0,VLOOKUP($D58,ratings,2,0)-VLOOKUP($D35,ratings,2,0),$A$2,1)*$K35*$K58+_xlfn.NORM.DIST(0,VLOOKUP($D59,ratings,2,0)-VLOOKUP($D35,ratings,2,0),$A$2,1)*$K35*$K59+_xlfn.NORM.DIST(0,VLOOKUP($D60,ratings,2,0)-VLOOKUP($D35,ratings,2,0),$A$2,1)*$K35*$K60+_xlfn.NORM.DIST(0,VLOOKUP($D61,ratings,2,0)-VLOOKUP($D35,ratings,2,0),$A$2,1)*$K35*$K61+_xlfn.NORM.DIST(0,VLOOKUP($D62,ratings,2,0)-VLOOKUP($D35,ratings,2,0),$A$2,1)*$K35*$K62+_xlfn.NORM.DIST(0,VLOOKUP($D63,ratings,2,0)-VLOOKUP($D35,ratings,2,0),$A$2,1)*$K35*$K63+_xlfn.NORM.DIST(0,VLOOKUP($D64,ratings,2,0)-VLOOKUP($D35,ratings,2,0),$A$2,1)*$K35*$K64+_xlfn.NORM.DIST(0,VLOOKUP($D65,ratings,2,0)-VLOOKUP($D35,ratings,2,0),$A$2,1)*$K35*$K65+_xlfn.NORM.DIST(0,VLOOKUP($D66,ratings,2,0)-VLOOKUP($D35,ratings,2,0),$A$2,1)*$K35*$K66</f>
        <v>#N/A</v>
      </c>
      <c r="N35" s="139"/>
      <c r="O35" s="139" t="str">
        <f>_xlfn.NORM.DIST(0,VLOOKUP($D$34,ratings,2,0)-VLOOKUP($D35,ratings,2,0),$A$2,1)*$M35*$M$34+_xlfn.NORM.DIST(0,VLOOKUP($D$3,ratings,2,0)-VLOOKUP($D35,ratings,2,0),$A$2,1)*$M35*$M$3+_xlfn.NORM.DIST(0,VLOOKUP($D$4,ratings,2,0)-VLOOKUP($D35,ratings,2,0),$A$2,1)*$M35*$M$4+_xlfn.NORM.DIST(0,VLOOKUP($D$5,ratings,2,0)-VLOOKUP($D35,ratings,2,0),$A$2,1)*$M35*$M$5+_xlfn.NORM.DIST(0,VLOOKUP($D$6,ratings,2,0)-VLOOKUP($D35,ratings,2,0),$A$2,1)*$M35*$M$6+_xlfn.NORM.DIST(0,VLOOKUP($D$7,ratings,2,0)-VLOOKUP($D35,ratings,2,0),$A$2,1)*$M35*$M$7+_xlfn.NORM.DIST(0,VLOOKUP($D$8,ratings,2,0)-VLOOKUP($D35,ratings,2,0),$A$2,1)*$M35*$M$8+_xlfn.NORM.DIST(0,VLOOKUP($D$9,ratings,2,0)-VLOOKUP($D35,ratings,2,0),$A$2,1)*$M35*$M$9+_xlfn.NORM.DIST(0,VLOOKUP($D$10,ratings,2,0)-VLOOKUP($D35,ratings,2,0),$A$2,1)*$M35*$M$10+_xlfn.NORM.DIST(0,VLOOKUP($D$11,ratings,2,0)-VLOOKUP($D35,ratings,2,0),$A$2,1)*$M35*$M$11+_xlfn.NORM.DIST(0,VLOOKUP($D$12,ratings,2,0)-VLOOKUP($D35,ratings,2,0),$A$2,1)*$M35*$M$12+_xlfn.NORM.DIST(0,VLOOKUP($D$13,ratings,2,0)-VLOOKUP($D35,ratings,2,0),$A$2,1)*$M35*$M$13+_xlfn.NORM.DIST(0,VLOOKUP($D$14,ratings,2,0)-VLOOKUP($D35,ratings,2,0),$A$2,1)*$M35*$M$14+_xlfn.NORM.DIST(0,VLOOKUP($D$15,ratings,2,0)-VLOOKUP($D35,ratings,2,0),$A$2,1)*$M35*$M$15+_xlfn.NORM.DIST(0,VLOOKUP($D$16,ratings,2,0)-VLOOKUP($D35,ratings,2,0),$A$2,1)*$M35*$M$16+_xlfn.NORM.DIST(0,VLOOKUP($D$17,ratings,2,0)-VLOOKUP($D35,ratings,2,0),$A$2,1)*$M35*$M$17+_xlfn.NORM.DIST(0,VLOOKUP($D$18,ratings,2,0)-VLOOKUP($D35,ratings,2,0),$A$2,1)*$M35*$M$18+_xlfn.NORM.DIST(0,VLOOKUP($D$19,ratings,2,0)-VLOOKUP($D35,ratings,2,0),$A$2,1)*$M35*$M$19+_xlfn.NORM.DIST(0,VLOOKUP($D$20,ratings,2,0)-VLOOKUP($D35,ratings,2,0),$A$2,1)*$M35*$M$20+_xlfn.NORM.DIST(0,VLOOKUP($D$21,ratings,2,0)-VLOOKUP($D35,ratings,2,0),$A$2,1)*$M35*$M$21+_xlfn.NORM.DIST(0,VLOOKUP($D$22,ratings,2,0)-VLOOKUP($D35,ratings,2,0),$A$2,1)*$M35*$M$22+_xlfn.NORM.DIST(0,VLOOKUP($D$23,ratings,2,0)-VLOOKUP($D35,ratings,2,0),$A$2,1)*$M35*$M$23+_xlfn.NORM.DIST(0,VLOOKUP($D$24,ratings,2,0)-VLOOKUP($D35,ratings,2,0),$A$2,1)*$M35*$M$24+_xlfn.NORM.DIST(0,VLOOKUP($D$25,ratings,2,0)-VLOOKUP($D35,ratings,2,0),$A$2,1)*$M35*$M$25+_xlfn.NORM.DIST(0,VLOOKUP($D$26,ratings,2,0)-VLOOKUP($D35,ratings,2,0),$A$2,1)*$M35*$M$26+_xlfn.NORM.DIST(0,VLOOKUP($D$27,ratings,2,0)-VLOOKUP($D35,ratings,2,0),$A$2,1)*$M35*$M$27+_xlfn.NORM.DIST(0,VLOOKUP($D$28,ratings,2,0)-VLOOKUP($D35,ratings,2,0),$A$2,1)*$M35*$M$28+_xlfn.NORM.DIST(0,VLOOKUP($D$29,ratings,2,0)-VLOOKUP($D35,ratings,2,0),$A$2,1)*$M35*$M$29+_xlfn.NORM.DIST(0,VLOOKUP($D$30,ratings,2,0)-VLOOKUP($D35,ratings,2,0),$A$2,1)*$M35*$M$30+_xlfn.NORM.DIST(0,VLOOKUP($D$33,ratings,2,0)-VLOOKUP($D35,ratings,2,0),$A$2,1)*$M35*$M$33+_xlfn.NORM.DIST(0,VLOOKUP($D$32,ratings,2,0)-VLOOKUP($D35,ratings,2,0),$A$2,1)*$M35*$M$32+_xlfn.NORM.DIST(0,VLOOKUP($D$31,ratings,2,0)-VLOOKUP($D35,ratings,2,0),$A$2,1)*$M35*$M$31</f>
        <v>#N/A</v>
      </c>
      <c r="P35" s="172" t="str">
        <f t="shared" si="2"/>
        <v/>
      </c>
      <c r="Q35" s="6"/>
      <c r="R35" s="6"/>
      <c r="S35" s="361"/>
      <c r="T35" s="6"/>
      <c r="U35" s="6"/>
      <c r="V35" s="6"/>
      <c r="W35" s="6"/>
      <c r="X35" s="6"/>
      <c r="Y35" s="6" t="str">
        <f t="shared" si="7"/>
        <v>Baylor</v>
      </c>
      <c r="Z35" s="173" t="str">
        <f>VLOOKUP($Y36,ratings,2,0)-VLOOKUP($Y35,ratings,2,0)</f>
        <v>#N/A</v>
      </c>
      <c r="AA35" s="173" t="str">
        <f>VLOOKUP($Y36,ratings20,3,0)+VLOOKUP($Y35,ratings20,3,0)-144</f>
        <v>#N/A</v>
      </c>
      <c r="AB35" s="174" t="str">
        <f t="shared" si="3"/>
        <v>#N/A</v>
      </c>
      <c r="AC35" s="175" t="str">
        <f t="shared" si="4"/>
        <v>#N/A</v>
      </c>
      <c r="AD35" s="176" t="str">
        <f>(AA35/2)+(Z36/2)</f>
        <v>#N/A</v>
      </c>
      <c r="AE35" s="6" t="str">
        <f>AA35</f>
        <v>#N/A</v>
      </c>
      <c r="AF35" s="6"/>
      <c r="AG35" s="6"/>
      <c r="AH35" s="6"/>
      <c r="AI35" s="6"/>
      <c r="AJ35" s="6"/>
    </row>
    <row r="36" ht="14.25" customHeight="1">
      <c r="B36" s="11" t="s">
        <v>28</v>
      </c>
      <c r="C36" s="22">
        <v>16.0</v>
      </c>
      <c r="D36" s="365" t="s">
        <v>361</v>
      </c>
      <c r="E36" s="362">
        <v>0.0</v>
      </c>
      <c r="F36" s="139"/>
      <c r="G36" s="141" t="str">
        <f>_xlfn.NORM.DIST(0,VLOOKUP(D38,ratings,2,0)-VLOOKUP(D36,ratings,2,0),$A$2,1)*E36*E38+_xlfn.NORM.DIST(0,VLOOKUP(D37,ratings,2,0)-VLOOKUP(D36,ratings,2,0),$A$2,1)*E36*E37</f>
        <v>#N/A</v>
      </c>
      <c r="H36" s="139"/>
      <c r="I36" s="141" t="str">
        <f>_xlfn.NORM.DIST(0,VLOOKUP($D40,ratings,2,0)-VLOOKUP($D36,ratings,2,0),$A$2,1)*$G36*$G40+_xlfn.NORM.DIST(0,VLOOKUP($D41,ratings,2,0)-VLOOKUP($D36,ratings,2,0),$A$2,1)*$G36*$G41+_xlfn.NORM.DIST(0,VLOOKUP($D42,ratings,2,0)-VLOOKUP($D36,ratings,2,0),$A$2,1)*$G36*$G42+_xlfn.NORM.DIST(0,VLOOKUP($D39,ratings,2,0)-VLOOKUP($D36,ratings,2,0),$A$2,1)*$G36*$G39</f>
        <v>#N/A</v>
      </c>
      <c r="J36" s="141"/>
      <c r="K36" s="141" t="str">
        <f>_xlfn.NORM.DIST(0,VLOOKUP($D44,ratings,2,0)-VLOOKUP($D36,ratings,2,0),$A$2,1)*$I36*$I44+_xlfn.NORM.DIST(0,VLOOKUP($D45,ratings,2,0)-VLOOKUP($D36,ratings,2,0),$A$2,1)*$I36*$I45+_xlfn.NORM.DIST(0,VLOOKUP($D46,ratings,2,0)-VLOOKUP($D36,ratings,2,0),$A$2,1)*$I36*$I46+_xlfn.NORM.DIST(0,VLOOKUP($D47,ratings,2,0)-VLOOKUP($D36,ratings,2,0),$A$2,1)*$I36*$I47+_xlfn.NORM.DIST(0,VLOOKUP($D48,ratings,2,0)-VLOOKUP($D36,ratings,2,0),$A$2,1)*$I36*$I48+_xlfn.NORM.DIST(0,VLOOKUP($D49,ratings,2,0)-VLOOKUP($D36,ratings,2,0),$A$2,1)*$I36*$I49+_xlfn.NORM.DIST(0,VLOOKUP($D50,ratings,2,0)-VLOOKUP($D36,ratings,2,0),$A$2,1)*$I36*$I50+_xlfn.NORM.DIST(0,VLOOKUP($D43,ratings,2,0)-VLOOKUP($D36,ratings,2,0),$A$2,1)*$I36*$I43</f>
        <v>#N/A</v>
      </c>
      <c r="L36" s="172" t="str">
        <f t="shared" si="1"/>
        <v/>
      </c>
      <c r="M36" s="141" t="str">
        <f>_xlfn.NORM.DIST(0,VLOOKUP($D52,ratings,2,0)-VLOOKUP($D36,ratings,2,0),$A$2,1)*$K36*$K52+_xlfn.NORM.DIST(0,VLOOKUP($D53,ratings,2,0)-VLOOKUP($D36,ratings,2,0),$A$2,1)*$K36*$K53+_xlfn.NORM.DIST(0,VLOOKUP($D54,ratings,2,0)-VLOOKUP($D36,ratings,2,0),$A$2,1)*$K36*$K54+_xlfn.NORM.DIST(0,VLOOKUP($D55,ratings,2,0)-VLOOKUP($D36,ratings,2,0),$A$2,1)*$K36*$K55+_xlfn.NORM.DIST(0,VLOOKUP($D56,ratings,2,0)-VLOOKUP($D36,ratings,2,0),$A$2,1)*$K36*$K56+_xlfn.NORM.DIST(0,VLOOKUP($D57,ratings,2,0)-VLOOKUP($D36,ratings,2,0),$A$2,1)*$K36*$K57+_xlfn.NORM.DIST(0,VLOOKUP($D58,ratings,2,0)-VLOOKUP($D36,ratings,2,0),$A$2,1)*$K36*$K58+_xlfn.NORM.DIST(0,VLOOKUP($D59,ratings,2,0)-VLOOKUP($D36,ratings,2,0),$A$2,1)*$K36*$K59+_xlfn.NORM.DIST(0,VLOOKUP($D60,ratings,2,0)-VLOOKUP($D36,ratings,2,0),$A$2,1)*$K36*$K60+_xlfn.NORM.DIST(0,VLOOKUP($D61,ratings,2,0)-VLOOKUP($D36,ratings,2,0),$A$2,1)*$K36*$K61+_xlfn.NORM.DIST(0,VLOOKUP($D62,ratings,2,0)-VLOOKUP($D36,ratings,2,0),$A$2,1)*$K36*$K62+_xlfn.NORM.DIST(0,VLOOKUP($D63,ratings,2,0)-VLOOKUP($D36,ratings,2,0),$A$2,1)*$K36*$K63+_xlfn.NORM.DIST(0,VLOOKUP($D64,ratings,2,0)-VLOOKUP($D36,ratings,2,0),$A$2,1)*$K36*$K64+_xlfn.NORM.DIST(0,VLOOKUP($D65,ratings,2,0)-VLOOKUP($D36,ratings,2,0),$A$2,1)*$K36*$K65+_xlfn.NORM.DIST(0,VLOOKUP($D66,ratings,2,0)-VLOOKUP($D36,ratings,2,0),$A$2,1)*$K36*$K66+_xlfn.NORM.DIST(0,VLOOKUP($D51,ratings,2,0)-VLOOKUP($D36,ratings,2,0),$A$2,1)*$K36*$K51</f>
        <v>#N/A</v>
      </c>
      <c r="N36" s="139"/>
      <c r="O36" s="141" t="str">
        <f>_xlfn.NORM.DIST(0,VLOOKUP($D$34,ratings,2,0)-VLOOKUP($D36,ratings,2,0),$A$2,1)*$M36*$M$34+_xlfn.NORM.DIST(0,VLOOKUP($D$3,ratings,2,0)-VLOOKUP($D36,ratings,2,0),$A$2,1)*$M36*$M$3+_xlfn.NORM.DIST(0,VLOOKUP($D$4,ratings,2,0)-VLOOKUP($D36,ratings,2,0),$A$2,1)*$M36*$M$4+_xlfn.NORM.DIST(0,VLOOKUP($D$5,ratings,2,0)-VLOOKUP($D36,ratings,2,0),$A$2,1)*$M36*$M$5+_xlfn.NORM.DIST(0,VLOOKUP($D$6,ratings,2,0)-VLOOKUP($D36,ratings,2,0),$A$2,1)*$M36*$M$6+_xlfn.NORM.DIST(0,VLOOKUP($D$7,ratings,2,0)-VLOOKUP($D36,ratings,2,0),$A$2,1)*$M36*$M$7+_xlfn.NORM.DIST(0,VLOOKUP($D$8,ratings,2,0)-VLOOKUP($D36,ratings,2,0),$A$2,1)*$M36*$M$8+_xlfn.NORM.DIST(0,VLOOKUP($D$9,ratings,2,0)-VLOOKUP($D36,ratings,2,0),$A$2,1)*$M36*$M$9+_xlfn.NORM.DIST(0,VLOOKUP($D$10,ratings,2,0)-VLOOKUP($D36,ratings,2,0),$A$2,1)*$M36*$M$10+_xlfn.NORM.DIST(0,VLOOKUP($D$11,ratings,2,0)-VLOOKUP($D36,ratings,2,0),$A$2,1)*$M36*$M$11+_xlfn.NORM.DIST(0,VLOOKUP($D$12,ratings,2,0)-VLOOKUP($D36,ratings,2,0),$A$2,1)*$M36*$M$12+_xlfn.NORM.DIST(0,VLOOKUP($D$13,ratings,2,0)-VLOOKUP($D36,ratings,2,0),$A$2,1)*$M36*$M$13+_xlfn.NORM.DIST(0,VLOOKUP($D$14,ratings,2,0)-VLOOKUP($D36,ratings,2,0),$A$2,1)*$M36*$M$14+_xlfn.NORM.DIST(0,VLOOKUP($D$15,ratings,2,0)-VLOOKUP($D36,ratings,2,0),$A$2,1)*$M36*$M$15+_xlfn.NORM.DIST(0,VLOOKUP($D$16,ratings,2,0)-VLOOKUP($D36,ratings,2,0),$A$2,1)*$M36*$M$16+_xlfn.NORM.DIST(0,VLOOKUP($D$17,ratings,2,0)-VLOOKUP($D36,ratings,2,0),$A$2,1)*$M36*$M$17+_xlfn.NORM.DIST(0,VLOOKUP($D$18,ratings,2,0)-VLOOKUP($D36,ratings,2,0),$A$2,1)*$M36*$M$18+_xlfn.NORM.DIST(0,VLOOKUP($D$19,ratings,2,0)-VLOOKUP($D36,ratings,2,0),$A$2,1)*$M36*$M$19+_xlfn.NORM.DIST(0,VLOOKUP($D$20,ratings,2,0)-VLOOKUP($D36,ratings,2,0),$A$2,1)*$M36*$M$20+_xlfn.NORM.DIST(0,VLOOKUP($D$21,ratings,2,0)-VLOOKUP($D36,ratings,2,0),$A$2,1)*$M36*$M$21+_xlfn.NORM.DIST(0,VLOOKUP($D$22,ratings,2,0)-VLOOKUP($D36,ratings,2,0),$A$2,1)*$M36*$M$22+_xlfn.NORM.DIST(0,VLOOKUP($D$23,ratings,2,0)-VLOOKUP($D36,ratings,2,0),$A$2,1)*$M36*$M$23+_xlfn.NORM.DIST(0,VLOOKUP($D$24,ratings,2,0)-VLOOKUP($D36,ratings,2,0),$A$2,1)*$M36*$M$24+_xlfn.NORM.DIST(0,VLOOKUP($D$25,ratings,2,0)-VLOOKUP($D36,ratings,2,0),$A$2,1)*$M36*$M$25+_xlfn.NORM.DIST(0,VLOOKUP($D$26,ratings,2,0)-VLOOKUP($D36,ratings,2,0),$A$2,1)*$M36*$M$26+_xlfn.NORM.DIST(0,VLOOKUP($D$27,ratings,2,0)-VLOOKUP($D36,ratings,2,0),$A$2,1)*$M36*$M$27+_xlfn.NORM.DIST(0,VLOOKUP($D$28,ratings,2,0)-VLOOKUP($D36,ratings,2,0),$A$2,1)*$M36*$M$28+_xlfn.NORM.DIST(0,VLOOKUP($D$29,ratings,2,0)-VLOOKUP($D36,ratings,2,0),$A$2,1)*$M36*$M$29+_xlfn.NORM.DIST(0,VLOOKUP($D$30,ratings,2,0)-VLOOKUP($D36,ratings,2,0),$A$2,1)*$M36*$M$30+_xlfn.NORM.DIST(0,VLOOKUP($D$33,ratings,2,0)-VLOOKUP($D36,ratings,2,0),$A$2,1)*$M36*$M$33+_xlfn.NORM.DIST(0,VLOOKUP($D$32,ratings,2,0)-VLOOKUP($D36,ratings,2,0),$A$2,1)*$M36*$M$32+_xlfn.NORM.DIST(0,VLOOKUP($D$31,ratings,2,0)-VLOOKUP($D36,ratings,2,0),$A$2,1)*$M36*$M$31</f>
        <v>#N/A</v>
      </c>
      <c r="P36" s="172" t="str">
        <f t="shared" si="2"/>
        <v/>
      </c>
      <c r="Q36" s="6"/>
      <c r="R36" s="6"/>
      <c r="S36" s="356"/>
      <c r="T36" s="6"/>
      <c r="U36" s="6"/>
      <c r="V36" s="6"/>
      <c r="W36" s="6"/>
      <c r="X36" s="6"/>
      <c r="Y36" s="160" t="str">
        <f t="shared" si="7"/>
        <v>Norfolk State</v>
      </c>
      <c r="Z36" s="181" t="str">
        <f>VLOOKUP(Y35,ratings,2,0)-VLOOKUP(Y36,ratings,2,0)</f>
        <v>#N/A</v>
      </c>
      <c r="AA36" s="181"/>
      <c r="AB36" s="174" t="str">
        <f t="shared" si="3"/>
        <v>#N/A</v>
      </c>
      <c r="AC36" s="175" t="str">
        <f t="shared" si="4"/>
        <v>#N/A</v>
      </c>
      <c r="AD36" s="182" t="str">
        <f>(AA35/2)+(Z35/2)</f>
        <v>#N/A</v>
      </c>
      <c r="AE36" s="6" t="str">
        <f>Z36</f>
        <v>#N/A</v>
      </c>
      <c r="AF36" s="6"/>
      <c r="AG36" s="6"/>
      <c r="AH36" s="6"/>
      <c r="AI36" s="6"/>
      <c r="AJ36" s="6"/>
    </row>
    <row r="37" ht="14.25" customHeight="1">
      <c r="B37" s="11" t="s">
        <v>28</v>
      </c>
      <c r="C37" s="11">
        <v>8.0</v>
      </c>
      <c r="D37" s="358" t="s">
        <v>362</v>
      </c>
      <c r="E37" s="359">
        <v>1.0</v>
      </c>
      <c r="F37" s="139"/>
      <c r="G37" s="359">
        <v>1.0</v>
      </c>
      <c r="H37" s="139"/>
      <c r="I37" s="359">
        <v>1.0</v>
      </c>
      <c r="J37" s="139"/>
      <c r="K37" s="359">
        <v>1.0</v>
      </c>
      <c r="L37" s="172">
        <f t="shared" si="1"/>
        <v>1</v>
      </c>
      <c r="M37" s="359">
        <v>1.0</v>
      </c>
      <c r="N37" s="139"/>
      <c r="O37" s="139" t="str">
        <f>_xlfn.NORM.DIST(0,VLOOKUP($D$34,ratings,2,0)-VLOOKUP($D37,ratings,2,0),$A$2,1)*$M37*$M$34+_xlfn.NORM.DIST(0,VLOOKUP($D$3,ratings,2,0)-VLOOKUP($D37,ratings,2,0),$A$2,1)*$M37*$M$3+_xlfn.NORM.DIST(0,VLOOKUP($D$4,ratings,2,0)-VLOOKUP($D37,ratings,2,0),$A$2,1)*$M37*$M$4+_xlfn.NORM.DIST(0,VLOOKUP($D$5,ratings,2,0)-VLOOKUP($D37,ratings,2,0),$A$2,1)*$M37*$M$5+_xlfn.NORM.DIST(0,VLOOKUP($D$6,ratings,2,0)-VLOOKUP($D37,ratings,2,0),$A$2,1)*$M37*$M$6+_xlfn.NORM.DIST(0,VLOOKUP($D$7,ratings,2,0)-VLOOKUP($D37,ratings,2,0),$A$2,1)*$M37*$M$7+_xlfn.NORM.DIST(0,VLOOKUP($D$8,ratings,2,0)-VLOOKUP($D37,ratings,2,0),$A$2,1)*$M37*$M$8+_xlfn.NORM.DIST(0,VLOOKUP($D$9,ratings,2,0)-VLOOKUP($D37,ratings,2,0),$A$2,1)*$M37*$M$9+_xlfn.NORM.DIST(0,VLOOKUP($D$10,ratings,2,0)-VLOOKUP($D37,ratings,2,0),$A$2,1)*$M37*$M$10+_xlfn.NORM.DIST(0,VLOOKUP($D$11,ratings,2,0)-VLOOKUP($D37,ratings,2,0),$A$2,1)*$M37*$M$11+_xlfn.NORM.DIST(0,VLOOKUP($D$12,ratings,2,0)-VLOOKUP($D37,ratings,2,0),$A$2,1)*$M37*$M$12+_xlfn.NORM.DIST(0,VLOOKUP($D$13,ratings,2,0)-VLOOKUP($D37,ratings,2,0),$A$2,1)*$M37*$M$13+_xlfn.NORM.DIST(0,VLOOKUP($D$14,ratings,2,0)-VLOOKUP($D37,ratings,2,0),$A$2,1)*$M37*$M$14+_xlfn.NORM.DIST(0,VLOOKUP($D$15,ratings,2,0)-VLOOKUP($D37,ratings,2,0),$A$2,1)*$M37*$M$15+_xlfn.NORM.DIST(0,VLOOKUP($D$16,ratings,2,0)-VLOOKUP($D37,ratings,2,0),$A$2,1)*$M37*$M$16+_xlfn.NORM.DIST(0,VLOOKUP($D$17,ratings,2,0)-VLOOKUP($D37,ratings,2,0),$A$2,1)*$M37*$M$17+_xlfn.NORM.DIST(0,VLOOKUP($D$18,ratings,2,0)-VLOOKUP($D37,ratings,2,0),$A$2,1)*$M37*$M$18+_xlfn.NORM.DIST(0,VLOOKUP($D$19,ratings,2,0)-VLOOKUP($D37,ratings,2,0),$A$2,1)*$M37*$M$19+_xlfn.NORM.DIST(0,VLOOKUP($D$20,ratings,2,0)-VLOOKUP($D37,ratings,2,0),$A$2,1)*$M37*$M$20+_xlfn.NORM.DIST(0,VLOOKUP($D$21,ratings,2,0)-VLOOKUP($D37,ratings,2,0),$A$2,1)*$M37*$M$21+_xlfn.NORM.DIST(0,VLOOKUP($D$22,ratings,2,0)-VLOOKUP($D37,ratings,2,0),$A$2,1)*$M37*$M$22+_xlfn.NORM.DIST(0,VLOOKUP($D$23,ratings,2,0)-VLOOKUP($D37,ratings,2,0),$A$2,1)*$M37*$M$23+_xlfn.NORM.DIST(0,VLOOKUP($D$24,ratings,2,0)-VLOOKUP($D37,ratings,2,0),$A$2,1)*$M37*$M$24+_xlfn.NORM.DIST(0,VLOOKUP($D$25,ratings,2,0)-VLOOKUP($D37,ratings,2,0),$A$2,1)*$M37*$M$25+_xlfn.NORM.DIST(0,VLOOKUP($D$26,ratings,2,0)-VLOOKUP($D37,ratings,2,0),$A$2,1)*$M37*$M$26+_xlfn.NORM.DIST(0,VLOOKUP($D$27,ratings,2,0)-VLOOKUP($D37,ratings,2,0),$A$2,1)*$M37*$M$27+_xlfn.NORM.DIST(0,VLOOKUP($D$28,ratings,2,0)-VLOOKUP($D37,ratings,2,0),$A$2,1)*$M37*$M$28+_xlfn.NORM.DIST(0,VLOOKUP($D$29,ratings,2,0)-VLOOKUP($D37,ratings,2,0),$A$2,1)*$M37*$M$29+_xlfn.NORM.DIST(0,VLOOKUP($D$30,ratings,2,0)-VLOOKUP($D37,ratings,2,0),$A$2,1)*$M37*$M$30+_xlfn.NORM.DIST(0,VLOOKUP($D$33,ratings,2,0)-VLOOKUP($D37,ratings,2,0),$A$2,1)*$M37*$M$33+_xlfn.NORM.DIST(0,VLOOKUP($D$32,ratings,2,0)-VLOOKUP($D37,ratings,2,0),$A$2,1)*$M37*$M$32+_xlfn.NORM.DIST(0,VLOOKUP($D$31,ratings,2,0)-VLOOKUP($D37,ratings,2,0),$A$2,1)*$M37*$M$31</f>
        <v>#N/A</v>
      </c>
      <c r="P37" s="172" t="str">
        <f t="shared" si="2"/>
        <v/>
      </c>
      <c r="Q37" s="6"/>
      <c r="R37" s="6"/>
      <c r="S37" s="361"/>
      <c r="T37" s="6"/>
      <c r="U37" s="6"/>
      <c r="V37" s="6"/>
      <c r="W37" s="6"/>
      <c r="X37" s="6"/>
      <c r="Y37" s="6" t="str">
        <f t="shared" si="7"/>
        <v>UNC</v>
      </c>
      <c r="Z37" s="173" t="str">
        <f>VLOOKUP($Y38,ratings,2,0)-VLOOKUP($Y37,ratings,2,0)</f>
        <v>#N/A</v>
      </c>
      <c r="AA37" s="173" t="str">
        <f>VLOOKUP($Y38,ratings20,3,0)+VLOOKUP($Y37,ratings20,3,0)-144</f>
        <v>#N/A</v>
      </c>
      <c r="AB37" s="174" t="str">
        <f t="shared" si="3"/>
        <v>#N/A</v>
      </c>
      <c r="AC37" s="175" t="str">
        <f t="shared" si="4"/>
        <v>#N/A</v>
      </c>
      <c r="AD37" s="176" t="str">
        <f>(AA37/2)+(Z38/2)</f>
        <v>#N/A</v>
      </c>
      <c r="AE37" s="6" t="str">
        <f>AA37</f>
        <v>#N/A</v>
      </c>
      <c r="AF37" s="6"/>
      <c r="AG37" s="6"/>
      <c r="AH37" s="6"/>
      <c r="AI37" s="6"/>
      <c r="AJ37" s="6"/>
    </row>
    <row r="38" ht="14.25" customHeight="1">
      <c r="B38" s="11" t="s">
        <v>28</v>
      </c>
      <c r="C38" s="22">
        <v>9.0</v>
      </c>
      <c r="D38" s="365" t="s">
        <v>35</v>
      </c>
      <c r="E38" s="362">
        <v>0.0</v>
      </c>
      <c r="F38" s="139"/>
      <c r="G38" s="141" t="str">
        <f>_xlfn.NORM.DIST(0,VLOOKUP(D36,ratings,2,0)-VLOOKUP(D38,ratings,2,0),$A$2,1)*E38*E36+_xlfn.NORM.DIST(0,VLOOKUP(D35,ratings,2,0)-VLOOKUP(D38,ratings,2,0),$A$2,1)*E38*E35</f>
        <v>#N/A</v>
      </c>
      <c r="H38" s="139"/>
      <c r="I38" s="141" t="str">
        <f>_xlfn.NORM.DIST(0,VLOOKUP($D42,ratings,2,0)-VLOOKUP($D38,ratings,2,0),$A$2,1)*$G38*$G42+_xlfn.NORM.DIST(0,VLOOKUP($D39,ratings,2,0)-VLOOKUP($D38,ratings,2,0),$A$2,1)*$G38*$G39+_xlfn.NORM.DIST(0,VLOOKUP($D40,ratings,2,0)-VLOOKUP($D38,ratings,2,0),$A$2,1)*$G38*$G40+_xlfn.NORM.DIST(0,VLOOKUP($D41,ratings,2,0)-VLOOKUP($D38,ratings,2,0),$A$2,1)*$G38*$G41</f>
        <v>#N/A</v>
      </c>
      <c r="J38" s="141"/>
      <c r="K38" s="141" t="str">
        <f>_xlfn.NORM.DIST(0,VLOOKUP($D46,ratings,2,0)-VLOOKUP($D38,ratings,2,0),$A$2,1)*$I38*$I46+_xlfn.NORM.DIST(0,VLOOKUP($D47,ratings,2,0)-VLOOKUP($D38,ratings,2,0),$A$2,1)*$I38*$I47+_xlfn.NORM.DIST(0,VLOOKUP($D48,ratings,2,0)-VLOOKUP($D38,ratings,2,0),$A$2,1)*$I38*$I48+_xlfn.NORM.DIST(0,VLOOKUP($D49,ratings,2,0)-VLOOKUP($D38,ratings,2,0),$A$2,1)*$I38*$I49+_xlfn.NORM.DIST(0,VLOOKUP($D50,ratings,2,0)-VLOOKUP($D38,ratings,2,0),$A$2,1)*$I38*$I50+_xlfn.NORM.DIST(0,VLOOKUP($D43,ratings,2,0)-VLOOKUP($D38,ratings,2,0),$A$2,1)*$I38*$I43+_xlfn.NORM.DIST(0,VLOOKUP($D44,ratings,2,0)-VLOOKUP($D38,ratings,2,0),$A$2,1)*$I38*$I44+_xlfn.NORM.DIST(0,VLOOKUP($D45,ratings,2,0)-VLOOKUP($D38,ratings,2,0),$A$2,1)*$I38*$I45</f>
        <v>#N/A</v>
      </c>
      <c r="L38" s="172" t="str">
        <f t="shared" si="1"/>
        <v/>
      </c>
      <c r="M38" s="141" t="str">
        <f>_xlfn.NORM.DIST(0,VLOOKUP($D54,ratings,2,0)-VLOOKUP($D38,ratings,2,0),$A$2,1)*$K38*$K54+_xlfn.NORM.DIST(0,VLOOKUP($D55,ratings,2,0)-VLOOKUP($D38,ratings,2,0),$A$2,1)*$K38*$K55+_xlfn.NORM.DIST(0,VLOOKUP($D56,ratings,2,0)-VLOOKUP($D38,ratings,2,0),$A$2,1)*$K38*$K56+_xlfn.NORM.DIST(0,VLOOKUP($D57,ratings,2,0)-VLOOKUP($D38,ratings,2,0),$A$2,1)*$K38*$K57+_xlfn.NORM.DIST(0,VLOOKUP($D58,ratings,2,0)-VLOOKUP($D38,ratings,2,0),$A$2,1)*$K38*$K58+_xlfn.NORM.DIST(0,VLOOKUP($D59,ratings,2,0)-VLOOKUP($D38,ratings,2,0),$A$2,1)*$K38*$K59+_xlfn.NORM.DIST(0,VLOOKUP($D60,ratings,2,0)-VLOOKUP($D38,ratings,2,0),$A$2,1)*$K38*$K60+_xlfn.NORM.DIST(0,VLOOKUP($D61,ratings,2,0)-VLOOKUP($D38,ratings,2,0),$A$2,1)*$K38*$K61+_xlfn.NORM.DIST(0,VLOOKUP($D62,ratings,2,0)-VLOOKUP($D38,ratings,2,0),$A$2,1)*$K38*$K62+_xlfn.NORM.DIST(0,VLOOKUP($D63,ratings,2,0)-VLOOKUP($D38,ratings,2,0),$A$2,1)*$K38*$K63+_xlfn.NORM.DIST(0,VLOOKUP($D64,ratings,2,0)-VLOOKUP($D38,ratings,2,0),$A$2,1)*$K38*$K64+_xlfn.NORM.DIST(0,VLOOKUP($D65,ratings,2,0)-VLOOKUP($D38,ratings,2,0),$A$2,1)*$K38*$K65+_xlfn.NORM.DIST(0,VLOOKUP($D66,ratings,2,0)-VLOOKUP($D38,ratings,2,0),$A$2,1)*$K38*$K66+_xlfn.NORM.DIST(0,VLOOKUP($D51,ratings,2,0)-VLOOKUP($D38,ratings,2,0),$A$2,1)*$K38*$K51+_xlfn.NORM.DIST(0,VLOOKUP($D52,ratings,2,0)-VLOOKUP($D38,ratings,2,0),$A$2,1)*$K38*$K52+_xlfn.NORM.DIST(0,VLOOKUP($D53,ratings,2,0)-VLOOKUP($D38,ratings,2,0),$A$2,1)*$K38*$K53</f>
        <v>#N/A</v>
      </c>
      <c r="N38" s="139"/>
      <c r="O38" s="141" t="str">
        <f>_xlfn.NORM.DIST(0,VLOOKUP($D$34,ratings,2,0)-VLOOKUP($D38,ratings,2,0),$A$2,1)*$M38*$M$34+_xlfn.NORM.DIST(0,VLOOKUP($D$3,ratings,2,0)-VLOOKUP($D38,ratings,2,0),$A$2,1)*$M38*$M$3+_xlfn.NORM.DIST(0,VLOOKUP($D$4,ratings,2,0)-VLOOKUP($D38,ratings,2,0),$A$2,1)*$M38*$M$4+_xlfn.NORM.DIST(0,VLOOKUP($D$5,ratings,2,0)-VLOOKUP($D38,ratings,2,0),$A$2,1)*$M38*$M$5+_xlfn.NORM.DIST(0,VLOOKUP($D$6,ratings,2,0)-VLOOKUP($D38,ratings,2,0),$A$2,1)*$M38*$M$6+_xlfn.NORM.DIST(0,VLOOKUP($D$7,ratings,2,0)-VLOOKUP($D38,ratings,2,0),$A$2,1)*$M38*$M$7+_xlfn.NORM.DIST(0,VLOOKUP($D$8,ratings,2,0)-VLOOKUP($D38,ratings,2,0),$A$2,1)*$M38*$M$8+_xlfn.NORM.DIST(0,VLOOKUP($D$9,ratings,2,0)-VLOOKUP($D38,ratings,2,0),$A$2,1)*$M38*$M$9+_xlfn.NORM.DIST(0,VLOOKUP($D$10,ratings,2,0)-VLOOKUP($D38,ratings,2,0),$A$2,1)*$M38*$M$10+_xlfn.NORM.DIST(0,VLOOKUP($D$11,ratings,2,0)-VLOOKUP($D38,ratings,2,0),$A$2,1)*$M38*$M$11+_xlfn.NORM.DIST(0,VLOOKUP($D$12,ratings,2,0)-VLOOKUP($D38,ratings,2,0),$A$2,1)*$M38*$M$12+_xlfn.NORM.DIST(0,VLOOKUP($D$13,ratings,2,0)-VLOOKUP($D38,ratings,2,0),$A$2,1)*$M38*$M$13+_xlfn.NORM.DIST(0,VLOOKUP($D$14,ratings,2,0)-VLOOKUP($D38,ratings,2,0),$A$2,1)*$M38*$M$14+_xlfn.NORM.DIST(0,VLOOKUP($D$15,ratings,2,0)-VLOOKUP($D38,ratings,2,0),$A$2,1)*$M38*$M$15+_xlfn.NORM.DIST(0,VLOOKUP($D$16,ratings,2,0)-VLOOKUP($D38,ratings,2,0),$A$2,1)*$M38*$M$16+_xlfn.NORM.DIST(0,VLOOKUP($D$17,ratings,2,0)-VLOOKUP($D38,ratings,2,0),$A$2,1)*$M38*$M$17+_xlfn.NORM.DIST(0,VLOOKUP($D$18,ratings,2,0)-VLOOKUP($D38,ratings,2,0),$A$2,1)*$M38*$M$18+_xlfn.NORM.DIST(0,VLOOKUP($D$19,ratings,2,0)-VLOOKUP($D38,ratings,2,0),$A$2,1)*$M38*$M$19+_xlfn.NORM.DIST(0,VLOOKUP($D$20,ratings,2,0)-VLOOKUP($D38,ratings,2,0),$A$2,1)*$M38*$M$20+_xlfn.NORM.DIST(0,VLOOKUP($D$21,ratings,2,0)-VLOOKUP($D38,ratings,2,0),$A$2,1)*$M38*$M$21+_xlfn.NORM.DIST(0,VLOOKUP($D$22,ratings,2,0)-VLOOKUP($D38,ratings,2,0),$A$2,1)*$M38*$M$22+_xlfn.NORM.DIST(0,VLOOKUP($D$23,ratings,2,0)-VLOOKUP($D38,ratings,2,0),$A$2,1)*$M38*$M$23+_xlfn.NORM.DIST(0,VLOOKUP($D$24,ratings,2,0)-VLOOKUP($D38,ratings,2,0),$A$2,1)*$M38*$M$24+_xlfn.NORM.DIST(0,VLOOKUP($D$25,ratings,2,0)-VLOOKUP($D38,ratings,2,0),$A$2,1)*$M38*$M$25+_xlfn.NORM.DIST(0,VLOOKUP($D$26,ratings,2,0)-VLOOKUP($D38,ratings,2,0),$A$2,1)*$M38*$M$26+_xlfn.NORM.DIST(0,VLOOKUP($D$27,ratings,2,0)-VLOOKUP($D38,ratings,2,0),$A$2,1)*$M38*$M$27+_xlfn.NORM.DIST(0,VLOOKUP($D$28,ratings,2,0)-VLOOKUP($D38,ratings,2,0),$A$2,1)*$M38*$M$28+_xlfn.NORM.DIST(0,VLOOKUP($D$29,ratings,2,0)-VLOOKUP($D38,ratings,2,0),$A$2,1)*$M38*$M$29+_xlfn.NORM.DIST(0,VLOOKUP($D$30,ratings,2,0)-VLOOKUP($D38,ratings,2,0),$A$2,1)*$M38*$M$30+_xlfn.NORM.DIST(0,VLOOKUP($D$33,ratings,2,0)-VLOOKUP($D38,ratings,2,0),$A$2,1)*$M38*$M$33+_xlfn.NORM.DIST(0,VLOOKUP($D$32,ratings,2,0)-VLOOKUP($D38,ratings,2,0),$A$2,1)*$M38*$M$32+_xlfn.NORM.DIST(0,VLOOKUP($D$31,ratings,2,0)-VLOOKUP($D38,ratings,2,0),$A$2,1)*$M38*$M$31</f>
        <v>#N/A</v>
      </c>
      <c r="P38" s="172" t="str">
        <f t="shared" si="2"/>
        <v/>
      </c>
      <c r="Q38" s="6"/>
      <c r="R38" s="6"/>
      <c r="S38" s="356"/>
      <c r="T38" s="6"/>
      <c r="U38" s="6"/>
      <c r="V38" s="6"/>
      <c r="W38" s="6"/>
      <c r="X38" s="6"/>
      <c r="Y38" s="160" t="str">
        <f t="shared" si="7"/>
        <v>Marquette</v>
      </c>
      <c r="Z38" s="181" t="str">
        <f>VLOOKUP(Y37,ratings,2,0)-VLOOKUP(Y38,ratings,2,0)</f>
        <v>#N/A</v>
      </c>
      <c r="AA38" s="181"/>
      <c r="AB38" s="174" t="str">
        <f t="shared" si="3"/>
        <v>#N/A</v>
      </c>
      <c r="AC38" s="175" t="str">
        <f t="shared" si="4"/>
        <v>#N/A</v>
      </c>
      <c r="AD38" s="182" t="str">
        <f>(AA37/2)+(Z37/2)</f>
        <v>#N/A</v>
      </c>
      <c r="AE38" s="6" t="str">
        <f>Z38</f>
        <v>#N/A</v>
      </c>
      <c r="AF38" s="6"/>
      <c r="AG38" s="6"/>
      <c r="AH38" s="6"/>
      <c r="AI38" s="6"/>
      <c r="AJ38" s="6"/>
    </row>
    <row r="39" ht="14.25" customHeight="1">
      <c r="B39" s="11" t="s">
        <v>28</v>
      </c>
      <c r="C39" s="11">
        <v>5.0</v>
      </c>
      <c r="D39" s="358" t="s">
        <v>70</v>
      </c>
      <c r="E39" s="367">
        <v>1.0</v>
      </c>
      <c r="F39" s="139"/>
      <c r="G39" s="359">
        <v>0.0</v>
      </c>
      <c r="H39" s="139"/>
      <c r="I39" s="139" t="str">
        <f>_xlfn.NORM.DIST(0,VLOOKUP($D35,ratings,2,0)-VLOOKUP($D39,ratings,2,0),$A$2,1)*$G39*$G35+_xlfn.NORM.DIST(0,VLOOKUP($D38,ratings,2,0)-VLOOKUP($D39,ratings,2,0),$A$2,1)*$G39*$G38+_xlfn.NORM.DIST(0,VLOOKUP($D37,ratings,2,0)-VLOOKUP($D39,ratings,2,0),$A$2,1)*$G39*$G37+_xlfn.NORM.DIST(0,VLOOKUP($D36,ratings,2,0)-VLOOKUP($D39,ratings,2,0),$A$2,1)*$G39*$G36</f>
        <v>#N/A</v>
      </c>
      <c r="J39" s="139"/>
      <c r="K39" s="139" t="str">
        <f>_xlfn.NORM.DIST(0,VLOOKUP($D47,ratings,2,0)-VLOOKUP($D39,ratings,2,0),$A$2,1)*$I39*$I47+_xlfn.NORM.DIST(0,VLOOKUP($D48,ratings,2,0)-VLOOKUP($D39,ratings,2,0),$A$2,1)*$I39*$I48+_xlfn.NORM.DIST(0,VLOOKUP($D49,ratings,2,0)-VLOOKUP($D39,ratings,2,0),$A$2,1)*$I39*$I49+_xlfn.NORM.DIST(0,VLOOKUP($D50,ratings,2,0)-VLOOKUP($D39,ratings,2,0),$A$2,1)*$I39*$I50+_xlfn.NORM.DIST(0,VLOOKUP($D43,ratings,2,0)-VLOOKUP($D39,ratings,2,0),$A$2,1)*$I39*$I43+_xlfn.NORM.DIST(0,VLOOKUP($D44,ratings,2,0)-VLOOKUP($D39,ratings,2,0),$A$2,1)*$I39*$I44+_xlfn.NORM.DIST(0,VLOOKUP($D45,ratings,2,0)-VLOOKUP($D39,ratings,2,0),$A$2,1)*$I39*$I45+_xlfn.NORM.DIST(0,VLOOKUP($D46,ratings,2,0)-VLOOKUP($D39,ratings,2,0),$A$2,1)*$I39*$I46</f>
        <v>#N/A</v>
      </c>
      <c r="L39" s="172" t="str">
        <f t="shared" si="1"/>
        <v/>
      </c>
      <c r="M39" s="139" t="str">
        <f>_xlfn.NORM.DIST(0,VLOOKUP($D55,ratings,2,0)-VLOOKUP($D39,ratings,2,0),$A$2,1)*$K39*$K55+_xlfn.NORM.DIST(0,VLOOKUP($D56,ratings,2,0)-VLOOKUP($D39,ratings,2,0),$A$2,1)*$K39*$K56+_xlfn.NORM.DIST(0,VLOOKUP($D57,ratings,2,0)-VLOOKUP($D39,ratings,2,0),$A$2,1)*$K39*$K57+_xlfn.NORM.DIST(0,VLOOKUP($D58,ratings,2,0)-VLOOKUP($D39,ratings,2,0),$A$2,1)*$K39*$K58+_xlfn.NORM.DIST(0,VLOOKUP($D59,ratings,2,0)-VLOOKUP($D39,ratings,2,0),$A$2,1)*$K39*$K59+_xlfn.NORM.DIST(0,VLOOKUP($D60,ratings,2,0)-VLOOKUP($D39,ratings,2,0),$A$2,1)*$K39*$K60+_xlfn.NORM.DIST(0,VLOOKUP($D61,ratings,2,0)-VLOOKUP($D39,ratings,2,0),$A$2,1)*$K39*$K61+_xlfn.NORM.DIST(0,VLOOKUP($D62,ratings,2,0)-VLOOKUP($D39,ratings,2,0),$A$2,1)*$K39*$K62+_xlfn.NORM.DIST(0,VLOOKUP($D63,ratings,2,0)-VLOOKUP($D39,ratings,2,0),$A$2,1)*$K39*$K63+_xlfn.NORM.DIST(0,VLOOKUP($D64,ratings,2,0)-VLOOKUP($D39,ratings,2,0),$A$2,1)*$K39*$K64+_xlfn.NORM.DIST(0,VLOOKUP($D65,ratings,2,0)-VLOOKUP($D39,ratings,2,0),$A$2,1)*$K39*$K65+_xlfn.NORM.DIST(0,VLOOKUP($D66,ratings,2,0)-VLOOKUP($D39,ratings,2,0),$A$2,1)*$K39*$K66+_xlfn.NORM.DIST(0,VLOOKUP($D51,ratings,2,0)-VLOOKUP($D39,ratings,2,0),$A$2,1)*$K39*$K51+_xlfn.NORM.DIST(0,VLOOKUP($D52,ratings,2,0)-VLOOKUP($D39,ratings,2,0),$A$2,1)*$K39*$K52+_xlfn.NORM.DIST(0,VLOOKUP($D53,ratings,2,0)-VLOOKUP($D39,ratings,2,0),$A$2,1)*$K39*$K53+_xlfn.NORM.DIST(0,VLOOKUP($D54,ratings,2,0)-VLOOKUP($D39,ratings,2,0),$A$2,1)*$K39*$K54</f>
        <v>#N/A</v>
      </c>
      <c r="N39" s="139"/>
      <c r="O39" s="139" t="str">
        <f>_xlfn.NORM.DIST(0,VLOOKUP($D$34,ratings,2,0)-VLOOKUP($D39,ratings,2,0),$A$2,1)*$M39*$M$34+_xlfn.NORM.DIST(0,VLOOKUP($D$3,ratings,2,0)-VLOOKUP($D39,ratings,2,0),$A$2,1)*$M39*$M$3+_xlfn.NORM.DIST(0,VLOOKUP($D$4,ratings,2,0)-VLOOKUP($D39,ratings,2,0),$A$2,1)*$M39*$M$4+_xlfn.NORM.DIST(0,VLOOKUP($D$5,ratings,2,0)-VLOOKUP($D39,ratings,2,0),$A$2,1)*$M39*$M$5+_xlfn.NORM.DIST(0,VLOOKUP($D$6,ratings,2,0)-VLOOKUP($D39,ratings,2,0),$A$2,1)*$M39*$M$6+_xlfn.NORM.DIST(0,VLOOKUP($D$7,ratings,2,0)-VLOOKUP($D39,ratings,2,0),$A$2,1)*$M39*$M$7+_xlfn.NORM.DIST(0,VLOOKUP($D$8,ratings,2,0)-VLOOKUP($D39,ratings,2,0),$A$2,1)*$M39*$M$8+_xlfn.NORM.DIST(0,VLOOKUP($D$9,ratings,2,0)-VLOOKUP($D39,ratings,2,0),$A$2,1)*$M39*$M$9+_xlfn.NORM.DIST(0,VLOOKUP($D$10,ratings,2,0)-VLOOKUP($D39,ratings,2,0),$A$2,1)*$M39*$M$10+_xlfn.NORM.DIST(0,VLOOKUP($D$11,ratings,2,0)-VLOOKUP($D39,ratings,2,0),$A$2,1)*$M39*$M$11+_xlfn.NORM.DIST(0,VLOOKUP($D$12,ratings,2,0)-VLOOKUP($D39,ratings,2,0),$A$2,1)*$M39*$M$12+_xlfn.NORM.DIST(0,VLOOKUP($D$13,ratings,2,0)-VLOOKUP($D39,ratings,2,0),$A$2,1)*$M39*$M$13+_xlfn.NORM.DIST(0,VLOOKUP($D$14,ratings,2,0)-VLOOKUP($D39,ratings,2,0),$A$2,1)*$M39*$M$14+_xlfn.NORM.DIST(0,VLOOKUP($D$15,ratings,2,0)-VLOOKUP($D39,ratings,2,0),$A$2,1)*$M39*$M$15+_xlfn.NORM.DIST(0,VLOOKUP($D$16,ratings,2,0)-VLOOKUP($D39,ratings,2,0),$A$2,1)*$M39*$M$16+_xlfn.NORM.DIST(0,VLOOKUP($D$17,ratings,2,0)-VLOOKUP($D39,ratings,2,0),$A$2,1)*$M39*$M$17+_xlfn.NORM.DIST(0,VLOOKUP($D$18,ratings,2,0)-VLOOKUP($D39,ratings,2,0),$A$2,1)*$M39*$M$18+_xlfn.NORM.DIST(0,VLOOKUP($D$19,ratings,2,0)-VLOOKUP($D39,ratings,2,0),$A$2,1)*$M39*$M$19+_xlfn.NORM.DIST(0,VLOOKUP($D$20,ratings,2,0)-VLOOKUP($D39,ratings,2,0),$A$2,1)*$M39*$M$20+_xlfn.NORM.DIST(0,VLOOKUP($D$21,ratings,2,0)-VLOOKUP($D39,ratings,2,0),$A$2,1)*$M39*$M$21+_xlfn.NORM.DIST(0,VLOOKUP($D$22,ratings,2,0)-VLOOKUP($D39,ratings,2,0),$A$2,1)*$M39*$M$22+_xlfn.NORM.DIST(0,VLOOKUP($D$23,ratings,2,0)-VLOOKUP($D39,ratings,2,0),$A$2,1)*$M39*$M$23+_xlfn.NORM.DIST(0,VLOOKUP($D$24,ratings,2,0)-VLOOKUP($D39,ratings,2,0),$A$2,1)*$M39*$M$24+_xlfn.NORM.DIST(0,VLOOKUP($D$25,ratings,2,0)-VLOOKUP($D39,ratings,2,0),$A$2,1)*$M39*$M$25+_xlfn.NORM.DIST(0,VLOOKUP($D$26,ratings,2,0)-VLOOKUP($D39,ratings,2,0),$A$2,1)*$M39*$M$26+_xlfn.NORM.DIST(0,VLOOKUP($D$27,ratings,2,0)-VLOOKUP($D39,ratings,2,0),$A$2,1)*$M39*$M$27+_xlfn.NORM.DIST(0,VLOOKUP($D$28,ratings,2,0)-VLOOKUP($D39,ratings,2,0),$A$2,1)*$M39*$M$28+_xlfn.NORM.DIST(0,VLOOKUP($D$29,ratings,2,0)-VLOOKUP($D39,ratings,2,0),$A$2,1)*$M39*$M$29+_xlfn.NORM.DIST(0,VLOOKUP($D$30,ratings,2,0)-VLOOKUP($D39,ratings,2,0),$A$2,1)*$M39*$M$30+_xlfn.NORM.DIST(0,VLOOKUP($D$33,ratings,2,0)-VLOOKUP($D39,ratings,2,0),$A$2,1)*$M39*$M$33+_xlfn.NORM.DIST(0,VLOOKUP($D$32,ratings,2,0)-VLOOKUP($D39,ratings,2,0),$A$2,1)*$M39*$M$32+_xlfn.NORM.DIST(0,VLOOKUP($D$31,ratings,2,0)-VLOOKUP($D39,ratings,2,0),$A$2,1)*$M39*$M$31</f>
        <v>#N/A</v>
      </c>
      <c r="P39" s="172" t="str">
        <f t="shared" si="2"/>
        <v/>
      </c>
      <c r="Q39" s="6"/>
      <c r="R39" s="6"/>
      <c r="S39" s="361"/>
      <c r="T39" s="6"/>
      <c r="U39" s="6"/>
      <c r="V39" s="6"/>
      <c r="W39" s="6"/>
      <c r="X39" s="6"/>
      <c r="Y39" s="6" t="str">
        <f t="shared" si="7"/>
        <v>Saint Mary's</v>
      </c>
      <c r="Z39" s="173" t="str">
        <f>VLOOKUP($Y40,ratings,2,0)-VLOOKUP($Y39,ratings,2,0)</f>
        <v>#N/A</v>
      </c>
      <c r="AA39" s="173" t="str">
        <f>VLOOKUP($Y40,ratings20,3,0)+VLOOKUP($Y39,ratings20,3,0)-144</f>
        <v>#N/A</v>
      </c>
      <c r="AB39" s="174" t="str">
        <f t="shared" si="3"/>
        <v>#N/A</v>
      </c>
      <c r="AC39" s="175" t="str">
        <f t="shared" si="4"/>
        <v>#N/A</v>
      </c>
      <c r="AD39" s="176" t="str">
        <f>(AA39/2)+(Z40/2)</f>
        <v>#N/A</v>
      </c>
      <c r="AE39" s="6" t="str">
        <f>AA39</f>
        <v>#N/A</v>
      </c>
      <c r="AF39" s="6"/>
      <c r="AG39" s="6"/>
      <c r="AH39" s="6"/>
      <c r="AI39" s="6"/>
      <c r="AJ39" s="6"/>
    </row>
    <row r="40" ht="14.25" customHeight="1">
      <c r="B40" s="11" t="s">
        <v>28</v>
      </c>
      <c r="C40" s="22">
        <v>12.0</v>
      </c>
      <c r="D40" s="365" t="s">
        <v>327</v>
      </c>
      <c r="E40" s="369">
        <v>0.0</v>
      </c>
      <c r="F40" s="139"/>
      <c r="G40" s="141" t="str">
        <f>_xlfn.NORM.DIST(0,VLOOKUP(D42,ratings,2,0)-VLOOKUP(D40,ratings,2,0),$A$2,1)*E40*E42+_xlfn.NORM.DIST(0,VLOOKUP(D41,ratings,2,0)-VLOOKUP(D40,ratings,2,0),$A$2,1)*E40*E41</f>
        <v>#N/A</v>
      </c>
      <c r="H40" s="139"/>
      <c r="I40" s="141" t="str">
        <f>_xlfn.NORM.DIST(0,VLOOKUP($D36,ratings,2,0)-VLOOKUP($D40,ratings,2,0),$A$2,1)*$G40*$G36+_xlfn.NORM.DIST(0,VLOOKUP($D35,ratings,2,0)-VLOOKUP($D40,ratings,2,0),$A$2,1)*$G40*$G35+_xlfn.NORM.DIST(0,VLOOKUP($D38,ratings,2,0)-VLOOKUP($D40,ratings,2,0),$A$2,1)*$G40*$G38+_xlfn.NORM.DIST(0,VLOOKUP($D37,ratings,2,0)-VLOOKUP($D40,ratings,2,0),$A$2,1)*$G40*$G37</f>
        <v>#N/A</v>
      </c>
      <c r="J40" s="141"/>
      <c r="K40" s="141" t="str">
        <f>_xlfn.NORM.DIST(0,VLOOKUP($D48,ratings,2,0)-VLOOKUP($D40,ratings,2,0),$A$2,1)*$I40*$I48+_xlfn.NORM.DIST(0,VLOOKUP($D49,ratings,2,0)-VLOOKUP($D40,ratings,2,0),$A$2,1)*$I40*$I49+_xlfn.NORM.DIST(0,VLOOKUP($D50,ratings,2,0)-VLOOKUP($D40,ratings,2,0),$A$2,1)*$I40*$I50+_xlfn.NORM.DIST(0,VLOOKUP($D43,ratings,2,0)-VLOOKUP($D40,ratings,2,0),$A$2,1)*$I40*$I43+_xlfn.NORM.DIST(0,VLOOKUP($D44,ratings,2,0)-VLOOKUP($D40,ratings,2,0),$A$2,1)*$I40*$I44+_xlfn.NORM.DIST(0,VLOOKUP($D45,ratings,2,0)-VLOOKUP($D40,ratings,2,0),$A$2,1)*$I40*$I45+_xlfn.NORM.DIST(0,VLOOKUP($D46,ratings,2,0)-VLOOKUP($D40,ratings,2,0),$A$2,1)*$I40*$I46+_xlfn.NORM.DIST(0,VLOOKUP($D47,ratings,2,0)-VLOOKUP($D40,ratings,2,0),$A$2,1)*$I40*$I47</f>
        <v>#N/A</v>
      </c>
      <c r="L40" s="172" t="str">
        <f t="shared" si="1"/>
        <v/>
      </c>
      <c r="M40" s="141" t="str">
        <f>_xlfn.NORM.DIST(0,VLOOKUP($D56,ratings,2,0)-VLOOKUP($D40,ratings,2,0),$A$2,1)*$K40*$K56+_xlfn.NORM.DIST(0,VLOOKUP($D57,ratings,2,0)-VLOOKUP($D40,ratings,2,0),$A$2,1)*$K40*$K57+_xlfn.NORM.DIST(0,VLOOKUP($D58,ratings,2,0)-VLOOKUP($D40,ratings,2,0),$A$2,1)*$K40*$K58+_xlfn.NORM.DIST(0,VLOOKUP($D59,ratings,2,0)-VLOOKUP($D40,ratings,2,0),$A$2,1)*$K40*$K59+_xlfn.NORM.DIST(0,VLOOKUP($D60,ratings,2,0)-VLOOKUP($D40,ratings,2,0),$A$2,1)*$K40*$K60+_xlfn.NORM.DIST(0,VLOOKUP($D61,ratings,2,0)-VLOOKUP($D40,ratings,2,0),$A$2,1)*$K40*$K61+_xlfn.NORM.DIST(0,VLOOKUP($D62,ratings,2,0)-VLOOKUP($D40,ratings,2,0),$A$2,1)*$K40*$K62+_xlfn.NORM.DIST(0,VLOOKUP($D63,ratings,2,0)-VLOOKUP($D40,ratings,2,0),$A$2,1)*$K40*$K63+_xlfn.NORM.DIST(0,VLOOKUP($D64,ratings,2,0)-VLOOKUP($D40,ratings,2,0),$A$2,1)*$K40*$K64+_xlfn.NORM.DIST(0,VLOOKUP($D65,ratings,2,0)-VLOOKUP($D40,ratings,2,0),$A$2,1)*$K40*$K65+_xlfn.NORM.DIST(0,VLOOKUP($D66,ratings,2,0)-VLOOKUP($D40,ratings,2,0),$A$2,1)*$K40*$K66+_xlfn.NORM.DIST(0,VLOOKUP($D51,ratings,2,0)-VLOOKUP($D40,ratings,2,0),$A$2,1)*$K40*$K51+_xlfn.NORM.DIST(0,VLOOKUP($D52,ratings,2,0)-VLOOKUP($D40,ratings,2,0),$A$2,1)*$K40*$K52+_xlfn.NORM.DIST(0,VLOOKUP($D53,ratings,2,0)-VLOOKUP($D40,ratings,2,0),$A$2,1)*$K40*$K53+_xlfn.NORM.DIST(0,VLOOKUP($D54,ratings,2,0)-VLOOKUP($D40,ratings,2,0),$A$2,1)*$K40*$K54+_xlfn.NORM.DIST(0,VLOOKUP($D55,ratings,2,0)-VLOOKUP($D40,ratings,2,0),$A$2,1)*$K40*$K55</f>
        <v>#N/A</v>
      </c>
      <c r="N40" s="139"/>
      <c r="O40" s="141" t="str">
        <f>_xlfn.NORM.DIST(0,VLOOKUP($D$34,ratings,2,0)-VLOOKUP($D40,ratings,2,0),$A$2,1)*$M40*$M$34+_xlfn.NORM.DIST(0,VLOOKUP($D$3,ratings,2,0)-VLOOKUP($D40,ratings,2,0),$A$2,1)*$M40*$M$3+_xlfn.NORM.DIST(0,VLOOKUP($D$4,ratings,2,0)-VLOOKUP($D40,ratings,2,0),$A$2,1)*$M40*$M$4+_xlfn.NORM.DIST(0,VLOOKUP($D$5,ratings,2,0)-VLOOKUP($D40,ratings,2,0),$A$2,1)*$M40*$M$5+_xlfn.NORM.DIST(0,VLOOKUP($D$6,ratings,2,0)-VLOOKUP($D40,ratings,2,0),$A$2,1)*$M40*$M$6+_xlfn.NORM.DIST(0,VLOOKUP($D$7,ratings,2,0)-VLOOKUP($D40,ratings,2,0),$A$2,1)*$M40*$M$7+_xlfn.NORM.DIST(0,VLOOKUP($D$8,ratings,2,0)-VLOOKUP($D40,ratings,2,0),$A$2,1)*$M40*$M$8+_xlfn.NORM.DIST(0,VLOOKUP($D$9,ratings,2,0)-VLOOKUP($D40,ratings,2,0),$A$2,1)*$M40*$M$9+_xlfn.NORM.DIST(0,VLOOKUP($D$10,ratings,2,0)-VLOOKUP($D40,ratings,2,0),$A$2,1)*$M40*$M$10+_xlfn.NORM.DIST(0,VLOOKUP($D$11,ratings,2,0)-VLOOKUP($D40,ratings,2,0),$A$2,1)*$M40*$M$11+_xlfn.NORM.DIST(0,VLOOKUP($D$12,ratings,2,0)-VLOOKUP($D40,ratings,2,0),$A$2,1)*$M40*$M$12+_xlfn.NORM.DIST(0,VLOOKUP($D$13,ratings,2,0)-VLOOKUP($D40,ratings,2,0),$A$2,1)*$M40*$M$13+_xlfn.NORM.DIST(0,VLOOKUP($D$14,ratings,2,0)-VLOOKUP($D40,ratings,2,0),$A$2,1)*$M40*$M$14+_xlfn.NORM.DIST(0,VLOOKUP($D$15,ratings,2,0)-VLOOKUP($D40,ratings,2,0),$A$2,1)*$M40*$M$15+_xlfn.NORM.DIST(0,VLOOKUP($D$16,ratings,2,0)-VLOOKUP($D40,ratings,2,0),$A$2,1)*$M40*$M$16+_xlfn.NORM.DIST(0,VLOOKUP($D$17,ratings,2,0)-VLOOKUP($D40,ratings,2,0),$A$2,1)*$M40*$M$17+_xlfn.NORM.DIST(0,VLOOKUP($D$18,ratings,2,0)-VLOOKUP($D40,ratings,2,0),$A$2,1)*$M40*$M$18+_xlfn.NORM.DIST(0,VLOOKUP($D$19,ratings,2,0)-VLOOKUP($D40,ratings,2,0),$A$2,1)*$M40*$M$19+_xlfn.NORM.DIST(0,VLOOKUP($D$20,ratings,2,0)-VLOOKUP($D40,ratings,2,0),$A$2,1)*$M40*$M$20+_xlfn.NORM.DIST(0,VLOOKUP($D$21,ratings,2,0)-VLOOKUP($D40,ratings,2,0),$A$2,1)*$M40*$M$21+_xlfn.NORM.DIST(0,VLOOKUP($D$22,ratings,2,0)-VLOOKUP($D40,ratings,2,0),$A$2,1)*$M40*$M$22+_xlfn.NORM.DIST(0,VLOOKUP($D$23,ratings,2,0)-VLOOKUP($D40,ratings,2,0),$A$2,1)*$M40*$M$23+_xlfn.NORM.DIST(0,VLOOKUP($D$24,ratings,2,0)-VLOOKUP($D40,ratings,2,0),$A$2,1)*$M40*$M$24+_xlfn.NORM.DIST(0,VLOOKUP($D$25,ratings,2,0)-VLOOKUP($D40,ratings,2,0),$A$2,1)*$M40*$M$25+_xlfn.NORM.DIST(0,VLOOKUP($D$26,ratings,2,0)-VLOOKUP($D40,ratings,2,0),$A$2,1)*$M40*$M$26+_xlfn.NORM.DIST(0,VLOOKUP($D$27,ratings,2,0)-VLOOKUP($D40,ratings,2,0),$A$2,1)*$M40*$M$27+_xlfn.NORM.DIST(0,VLOOKUP($D$28,ratings,2,0)-VLOOKUP($D40,ratings,2,0),$A$2,1)*$M40*$M$28+_xlfn.NORM.DIST(0,VLOOKUP($D$29,ratings,2,0)-VLOOKUP($D40,ratings,2,0),$A$2,1)*$M40*$M$29+_xlfn.NORM.DIST(0,VLOOKUP($D$30,ratings,2,0)-VLOOKUP($D40,ratings,2,0),$A$2,1)*$M40*$M$30+_xlfn.NORM.DIST(0,VLOOKUP($D$33,ratings,2,0)-VLOOKUP($D40,ratings,2,0),$A$2,1)*$M40*$M$33+_xlfn.NORM.DIST(0,VLOOKUP($D$32,ratings,2,0)-VLOOKUP($D40,ratings,2,0),$A$2,1)*$M40*$M$32+_xlfn.NORM.DIST(0,VLOOKUP($D$31,ratings,2,0)-VLOOKUP($D40,ratings,2,0),$A$2,1)*$M40*$M$31</f>
        <v>#N/A</v>
      </c>
      <c r="P40" s="172" t="str">
        <f t="shared" si="2"/>
        <v/>
      </c>
      <c r="Q40" s="6"/>
      <c r="R40" s="6"/>
      <c r="S40" s="356"/>
      <c r="T40" s="6"/>
      <c r="U40" s="6"/>
      <c r="V40" s="6"/>
      <c r="W40" s="6"/>
      <c r="X40" s="6"/>
      <c r="Y40" s="160" t="str">
        <f t="shared" si="7"/>
        <v>Indiana</v>
      </c>
      <c r="Z40" s="181" t="str">
        <f>VLOOKUP(Y39,ratings,2,0)-VLOOKUP(Y40,ratings,2,0)</f>
        <v>#N/A</v>
      </c>
      <c r="AA40" s="181"/>
      <c r="AB40" s="174" t="str">
        <f t="shared" si="3"/>
        <v>#N/A</v>
      </c>
      <c r="AC40" s="175" t="str">
        <f t="shared" si="4"/>
        <v>#N/A</v>
      </c>
      <c r="AD40" s="182" t="str">
        <f>(AA39/2)+(Z39/2)</f>
        <v>#N/A</v>
      </c>
      <c r="AE40" s="6" t="str">
        <f>Z40</f>
        <v>#N/A</v>
      </c>
      <c r="AF40" s="6"/>
      <c r="AG40" s="6"/>
      <c r="AH40" s="6"/>
      <c r="AI40" s="6"/>
      <c r="AJ40" s="6"/>
    </row>
    <row r="41" ht="14.25" customHeight="1">
      <c r="B41" s="11" t="s">
        <v>28</v>
      </c>
      <c r="C41" s="11">
        <v>4.0</v>
      </c>
      <c r="D41" s="358" t="s">
        <v>86</v>
      </c>
      <c r="E41" s="367">
        <v>1.0</v>
      </c>
      <c r="F41" s="139"/>
      <c r="G41" s="359">
        <v>1.0</v>
      </c>
      <c r="H41" s="139"/>
      <c r="I41" s="359">
        <v>0.0</v>
      </c>
      <c r="J41" s="139"/>
      <c r="K41" s="139" t="str">
        <f>_xlfn.NORM.DIST(0,VLOOKUP($D49,ratings,2,0)-VLOOKUP($D41,ratings,2,0),$A$2,1)*$I41*$I49+_xlfn.NORM.DIST(0,VLOOKUP($D50,ratings,2,0)-VLOOKUP($D41,ratings,2,0),$A$2,1)*$I41*$I50+_xlfn.NORM.DIST(0,VLOOKUP($D43,ratings,2,0)-VLOOKUP($D41,ratings,2,0),$A$2,1)*$I41*$I43+_xlfn.NORM.DIST(0,VLOOKUP($D44,ratings,2,0)-VLOOKUP($D41,ratings,2,0),$A$2,1)*$I41*$I44+_xlfn.NORM.DIST(0,VLOOKUP($D45,ratings,2,0)-VLOOKUP($D41,ratings,2,0),$A$2,1)*$I41*$I45+_xlfn.NORM.DIST(0,VLOOKUP($D46,ratings,2,0)-VLOOKUP($D41,ratings,2,0),$A$2,1)*$I41*$I46+_xlfn.NORM.DIST(0,VLOOKUP($D47,ratings,2,0)-VLOOKUP($D41,ratings,2,0),$A$2,1)*$I41*$I47+_xlfn.NORM.DIST(0,VLOOKUP($D48,ratings,2,0)-VLOOKUP($D41,ratings,2,0),$A$2,1)*$I41*$I48</f>
        <v>#N/A</v>
      </c>
      <c r="L41" s="172" t="str">
        <f t="shared" si="1"/>
        <v/>
      </c>
      <c r="M41" s="139" t="str">
        <f>_xlfn.NORM.DIST(0,VLOOKUP($D57,ratings,2,0)-VLOOKUP($D41,ratings,2,0),$A$2,1)*$K41*$K57+_xlfn.NORM.DIST(0,VLOOKUP($D58,ratings,2,0)-VLOOKUP($D41,ratings,2,0),$A$2,1)*$K41*$K58+_xlfn.NORM.DIST(0,VLOOKUP($D59,ratings,2,0)-VLOOKUP($D41,ratings,2,0),$A$2,1)*$K41*$K59+_xlfn.NORM.DIST(0,VLOOKUP($D60,ratings,2,0)-VLOOKUP($D41,ratings,2,0),$A$2,1)*$K41*$K60+_xlfn.NORM.DIST(0,VLOOKUP($D61,ratings,2,0)-VLOOKUP($D41,ratings,2,0),$A$2,1)*$K41*$K61+_xlfn.NORM.DIST(0,VLOOKUP($D62,ratings,2,0)-VLOOKUP($D41,ratings,2,0),$A$2,1)*$K41*$K62+_xlfn.NORM.DIST(0,VLOOKUP($D63,ratings,2,0)-VLOOKUP($D41,ratings,2,0),$A$2,1)*$K41*$K63+_xlfn.NORM.DIST(0,VLOOKUP($D64,ratings,2,0)-VLOOKUP($D41,ratings,2,0),$A$2,1)*$K41*$K64+_xlfn.NORM.DIST(0,VLOOKUP($D65,ratings,2,0)-VLOOKUP($D41,ratings,2,0),$A$2,1)*$K41*$K65+_xlfn.NORM.DIST(0,VLOOKUP($D66,ratings,2,0)-VLOOKUP($D41,ratings,2,0),$A$2,1)*$K41*$K66+_xlfn.NORM.DIST(0,VLOOKUP($D51,ratings,2,0)-VLOOKUP($D41,ratings,2,0),$A$2,1)*$K41*$K51+_xlfn.NORM.DIST(0,VLOOKUP($D52,ratings,2,0)-VLOOKUP($D41,ratings,2,0),$A$2,1)*$K41*$K52+_xlfn.NORM.DIST(0,VLOOKUP($D53,ratings,2,0)-VLOOKUP($D41,ratings,2,0),$A$2,1)*$K41*$K53+_xlfn.NORM.DIST(0,VLOOKUP($D54,ratings,2,0)-VLOOKUP($D41,ratings,2,0),$A$2,1)*$K41*$K54+_xlfn.NORM.DIST(0,VLOOKUP($D55,ratings,2,0)-VLOOKUP($D41,ratings,2,0),$A$2,1)*$K41*$K55+_xlfn.NORM.DIST(0,VLOOKUP($D56,ratings,2,0)-VLOOKUP($D41,ratings,2,0),$A$2,1)*$K41*$K56</f>
        <v>#N/A</v>
      </c>
      <c r="N41" s="139"/>
      <c r="O41" s="139" t="str">
        <f>_xlfn.NORM.DIST(0,VLOOKUP($D$34,ratings,2,0)-VLOOKUP($D41,ratings,2,0),$A$2,1)*$M41*$M$34+_xlfn.NORM.DIST(0,VLOOKUP($D$3,ratings,2,0)-VLOOKUP($D41,ratings,2,0),$A$2,1)*$M41*$M$3+_xlfn.NORM.DIST(0,VLOOKUP($D$4,ratings,2,0)-VLOOKUP($D41,ratings,2,0),$A$2,1)*$M41*$M$4+_xlfn.NORM.DIST(0,VLOOKUP($D$5,ratings,2,0)-VLOOKUP($D41,ratings,2,0),$A$2,1)*$M41*$M$5+_xlfn.NORM.DIST(0,VLOOKUP($D$6,ratings,2,0)-VLOOKUP($D41,ratings,2,0),$A$2,1)*$M41*$M$6+_xlfn.NORM.DIST(0,VLOOKUP($D$7,ratings,2,0)-VLOOKUP($D41,ratings,2,0),$A$2,1)*$M41*$M$7+_xlfn.NORM.DIST(0,VLOOKUP($D$8,ratings,2,0)-VLOOKUP($D41,ratings,2,0),$A$2,1)*$M41*$M$8+_xlfn.NORM.DIST(0,VLOOKUP($D$9,ratings,2,0)-VLOOKUP($D41,ratings,2,0),$A$2,1)*$M41*$M$9+_xlfn.NORM.DIST(0,VLOOKUP($D$10,ratings,2,0)-VLOOKUP($D41,ratings,2,0),$A$2,1)*$M41*$M$10+_xlfn.NORM.DIST(0,VLOOKUP($D$11,ratings,2,0)-VLOOKUP($D41,ratings,2,0),$A$2,1)*$M41*$M$11+_xlfn.NORM.DIST(0,VLOOKUP($D$12,ratings,2,0)-VLOOKUP($D41,ratings,2,0),$A$2,1)*$M41*$M$12+_xlfn.NORM.DIST(0,VLOOKUP($D$13,ratings,2,0)-VLOOKUP($D41,ratings,2,0),$A$2,1)*$M41*$M$13+_xlfn.NORM.DIST(0,VLOOKUP($D$14,ratings,2,0)-VLOOKUP($D41,ratings,2,0),$A$2,1)*$M41*$M$14+_xlfn.NORM.DIST(0,VLOOKUP($D$15,ratings,2,0)-VLOOKUP($D41,ratings,2,0),$A$2,1)*$M41*$M$15+_xlfn.NORM.DIST(0,VLOOKUP($D$16,ratings,2,0)-VLOOKUP($D41,ratings,2,0),$A$2,1)*$M41*$M$16+_xlfn.NORM.DIST(0,VLOOKUP($D$17,ratings,2,0)-VLOOKUP($D41,ratings,2,0),$A$2,1)*$M41*$M$17+_xlfn.NORM.DIST(0,VLOOKUP($D$18,ratings,2,0)-VLOOKUP($D41,ratings,2,0),$A$2,1)*$M41*$M$18+_xlfn.NORM.DIST(0,VLOOKUP($D$19,ratings,2,0)-VLOOKUP($D41,ratings,2,0),$A$2,1)*$M41*$M$19+_xlfn.NORM.DIST(0,VLOOKUP($D$20,ratings,2,0)-VLOOKUP($D41,ratings,2,0),$A$2,1)*$M41*$M$20+_xlfn.NORM.DIST(0,VLOOKUP($D$21,ratings,2,0)-VLOOKUP($D41,ratings,2,0),$A$2,1)*$M41*$M$21+_xlfn.NORM.DIST(0,VLOOKUP($D$22,ratings,2,0)-VLOOKUP($D41,ratings,2,0),$A$2,1)*$M41*$M$22+_xlfn.NORM.DIST(0,VLOOKUP($D$23,ratings,2,0)-VLOOKUP($D41,ratings,2,0),$A$2,1)*$M41*$M$23+_xlfn.NORM.DIST(0,VLOOKUP($D$24,ratings,2,0)-VLOOKUP($D41,ratings,2,0),$A$2,1)*$M41*$M$24+_xlfn.NORM.DIST(0,VLOOKUP($D$25,ratings,2,0)-VLOOKUP($D41,ratings,2,0),$A$2,1)*$M41*$M$25+_xlfn.NORM.DIST(0,VLOOKUP($D$26,ratings,2,0)-VLOOKUP($D41,ratings,2,0),$A$2,1)*$M41*$M$26+_xlfn.NORM.DIST(0,VLOOKUP($D$27,ratings,2,0)-VLOOKUP($D41,ratings,2,0),$A$2,1)*$M41*$M$27+_xlfn.NORM.DIST(0,VLOOKUP($D$28,ratings,2,0)-VLOOKUP($D41,ratings,2,0),$A$2,1)*$M41*$M$28+_xlfn.NORM.DIST(0,VLOOKUP($D$29,ratings,2,0)-VLOOKUP($D41,ratings,2,0),$A$2,1)*$M41*$M$29+_xlfn.NORM.DIST(0,VLOOKUP($D$30,ratings,2,0)-VLOOKUP($D41,ratings,2,0),$A$2,1)*$M41*$M$30+_xlfn.NORM.DIST(0,VLOOKUP($D$33,ratings,2,0)-VLOOKUP($D41,ratings,2,0),$A$2,1)*$M41*$M$33+_xlfn.NORM.DIST(0,VLOOKUP($D$32,ratings,2,0)-VLOOKUP($D41,ratings,2,0),$A$2,1)*$M41*$M$32+_xlfn.NORM.DIST(0,VLOOKUP($D$31,ratings,2,0)-VLOOKUP($D41,ratings,2,0),$A$2,1)*$M41*$M$31</f>
        <v>#N/A</v>
      </c>
      <c r="P41" s="172" t="str">
        <f t="shared" si="2"/>
        <v/>
      </c>
      <c r="Q41" s="6"/>
      <c r="R41" s="6"/>
      <c r="S41" s="374" t="s">
        <v>802</v>
      </c>
      <c r="T41" s="6"/>
      <c r="U41" s="6"/>
      <c r="V41" s="6"/>
      <c r="W41" s="6"/>
      <c r="X41" s="6"/>
      <c r="Y41" s="6" t="str">
        <f t="shared" si="7"/>
        <v>UCLA</v>
      </c>
      <c r="Z41" s="173">
        <f>VLOOKUP($Y42,ratings,2,0)-VLOOKUP($Y41,ratings,2,0)</f>
        <v>-12</v>
      </c>
      <c r="AA41" s="173">
        <f>VLOOKUP($Y42,ratings20,3,0)+VLOOKUP($Y41,ratings20,3,0)-144</f>
        <v>149</v>
      </c>
      <c r="AB41" s="174">
        <f t="shared" si="3"/>
        <v>0.8314723925</v>
      </c>
      <c r="AC41" s="175">
        <f t="shared" si="4"/>
        <v>-493.3745901</v>
      </c>
      <c r="AD41" s="176">
        <f>(AA41/2)+(Z42/2)</f>
        <v>80.5</v>
      </c>
      <c r="AE41" s="6">
        <f>AA41</f>
        <v>149</v>
      </c>
      <c r="AF41" s="6"/>
      <c r="AG41" s="6"/>
      <c r="AH41" s="6"/>
      <c r="AI41" s="6"/>
      <c r="AJ41" s="6"/>
    </row>
    <row r="42" ht="14.25" customHeight="1">
      <c r="B42" s="11" t="s">
        <v>28</v>
      </c>
      <c r="C42" s="53">
        <v>13.0</v>
      </c>
      <c r="D42" s="371" t="s">
        <v>65</v>
      </c>
      <c r="E42" s="369">
        <v>0.0</v>
      </c>
      <c r="F42" s="139"/>
      <c r="G42" s="373" t="str">
        <f>_xlfn.NORM.DIST(0,VLOOKUP(D40,ratings,2,0)-VLOOKUP(D42,ratings,2,0),$A$2,1)*E42*E40+_xlfn.NORM.DIST(0,VLOOKUP(D39,ratings,2,0)-VLOOKUP(D42,ratings,2,0),$A$2,1)*E42*E39</f>
        <v>#N/A</v>
      </c>
      <c r="H42" s="139"/>
      <c r="I42" s="373" t="str">
        <f>_xlfn.NORM.DIST(0,VLOOKUP($D38,ratings,2,0)-VLOOKUP($D42,ratings,2,0),$A$2,1)*$G42*$G38+_xlfn.NORM.DIST(0,VLOOKUP($D37,ratings,2,0)-VLOOKUP($D42,ratings,2,0),$A$2,1)*$G42*$G37+_xlfn.NORM.DIST(0,VLOOKUP($D36,ratings,2,0)-VLOOKUP($D42,ratings,2,0),$A$2,1)*$G42*$G36+_xlfn.NORM.DIST(0,VLOOKUP($D35,ratings,2,0)-VLOOKUP($D42,ratings,2,0),$A$2,1)*$G42*$G35</f>
        <v>#N/A</v>
      </c>
      <c r="J42" s="373"/>
      <c r="K42" s="373" t="str">
        <f>_xlfn.NORM.DIST(0,VLOOKUP($D50,ratings,2,0)-VLOOKUP($D42,ratings,2,0),$A$2,1)*$I42*$I50+_xlfn.NORM.DIST(0,VLOOKUP($D43,ratings,2,0)-VLOOKUP($D42,ratings,2,0),$A$2,1)*$I42*$I43+_xlfn.NORM.DIST(0,VLOOKUP($D44,ratings,2,0)-VLOOKUP($D42,ratings,2,0),$A$2,1)*$I42*$I44+_xlfn.NORM.DIST(0,VLOOKUP($D45,ratings,2,0)-VLOOKUP($D42,ratings,2,0),$A$2,1)*$I42*$I45+_xlfn.NORM.DIST(0,VLOOKUP($D46,ratings,2,0)-VLOOKUP($D42,ratings,2,0),$A$2,1)*$I42*$I46+_xlfn.NORM.DIST(0,VLOOKUP($D47,ratings,2,0)-VLOOKUP($D42,ratings,2,0),$A$2,1)*$I42*$I47+_xlfn.NORM.DIST(0,VLOOKUP($D48,ratings,2,0)-VLOOKUP($D42,ratings,2,0),$A$2,1)*$I42*$I48+_xlfn.NORM.DIST(0,VLOOKUP($D49,ratings,2,0)-VLOOKUP($D42,ratings,2,0),$A$2,1)*$I42*$I49</f>
        <v>#N/A</v>
      </c>
      <c r="L42" s="172" t="str">
        <f t="shared" si="1"/>
        <v/>
      </c>
      <c r="M42" s="373" t="str">
        <f>_xlfn.NORM.DIST(0,VLOOKUP($D58,ratings,2,0)-VLOOKUP($D42,ratings,2,0),$A$2,1)*$K42*$K58+_xlfn.NORM.DIST(0,VLOOKUP($D59,ratings,2,0)-VLOOKUP($D42,ratings,2,0),$A$2,1)*$K42*$K59+_xlfn.NORM.DIST(0,VLOOKUP($D60,ratings,2,0)-VLOOKUP($D42,ratings,2,0),$A$2,1)*$K42*$K60+_xlfn.NORM.DIST(0,VLOOKUP($D61,ratings,2,0)-VLOOKUP($D42,ratings,2,0),$A$2,1)*$K42*$K61+_xlfn.NORM.DIST(0,VLOOKUP($D62,ratings,2,0)-VLOOKUP($D42,ratings,2,0),$A$2,1)*$K42*$K62+_xlfn.NORM.DIST(0,VLOOKUP($D63,ratings,2,0)-VLOOKUP($D42,ratings,2,0),$A$2,1)*$K42*$K63+_xlfn.NORM.DIST(0,VLOOKUP($D64,ratings,2,0)-VLOOKUP($D42,ratings,2,0),$A$2,1)*$K42*$K64+_xlfn.NORM.DIST(0,VLOOKUP($D65,ratings,2,0)-VLOOKUP($D42,ratings,2,0),$A$2,1)*$K42*$K65+_xlfn.NORM.DIST(0,VLOOKUP($D66,ratings,2,0)-VLOOKUP($D42,ratings,2,0),$A$2,1)*$K42*$K66+_xlfn.NORM.DIST(0,VLOOKUP($D51,ratings,2,0)-VLOOKUP($D42,ratings,2,0),$A$2,1)*$K42*$K51+_xlfn.NORM.DIST(0,VLOOKUP($D52,ratings,2,0)-VLOOKUP($D42,ratings,2,0),$A$2,1)*$K42*$K52+_xlfn.NORM.DIST(0,VLOOKUP($D53,ratings,2,0)-VLOOKUP($D42,ratings,2,0),$A$2,1)*$K42*$K53+_xlfn.NORM.DIST(0,VLOOKUP($D54,ratings,2,0)-VLOOKUP($D42,ratings,2,0),$A$2,1)*$K42*$K54+_xlfn.NORM.DIST(0,VLOOKUP($D55,ratings,2,0)-VLOOKUP($D42,ratings,2,0),$A$2,1)*$K42*$K55+_xlfn.NORM.DIST(0,VLOOKUP($D56,ratings,2,0)-VLOOKUP($D42,ratings,2,0),$A$2,1)*$K42*$K56+_xlfn.NORM.DIST(0,VLOOKUP($D57,ratings,2,0)-VLOOKUP($D42,ratings,2,0),$A$2,1)*$K42*$K57</f>
        <v>#N/A</v>
      </c>
      <c r="N42" s="139"/>
      <c r="O42" s="373" t="str">
        <f>_xlfn.NORM.DIST(0,VLOOKUP($D$34,ratings,2,0)-VLOOKUP($D42,ratings,2,0),$A$2,1)*$M42*$M$34+_xlfn.NORM.DIST(0,VLOOKUP($D$3,ratings,2,0)-VLOOKUP($D42,ratings,2,0),$A$2,1)*$M42*$M$3+_xlfn.NORM.DIST(0,VLOOKUP($D$4,ratings,2,0)-VLOOKUP($D42,ratings,2,0),$A$2,1)*$M42*$M$4+_xlfn.NORM.DIST(0,VLOOKUP($D$5,ratings,2,0)-VLOOKUP($D42,ratings,2,0),$A$2,1)*$M42*$M$5+_xlfn.NORM.DIST(0,VLOOKUP($D$6,ratings,2,0)-VLOOKUP($D42,ratings,2,0),$A$2,1)*$M42*$M$6+_xlfn.NORM.DIST(0,VLOOKUP($D$7,ratings,2,0)-VLOOKUP($D42,ratings,2,0),$A$2,1)*$M42*$M$7+_xlfn.NORM.DIST(0,VLOOKUP($D$8,ratings,2,0)-VLOOKUP($D42,ratings,2,0),$A$2,1)*$M42*$M$8+_xlfn.NORM.DIST(0,VLOOKUP($D$9,ratings,2,0)-VLOOKUP($D42,ratings,2,0),$A$2,1)*$M42*$M$9+_xlfn.NORM.DIST(0,VLOOKUP($D$10,ratings,2,0)-VLOOKUP($D42,ratings,2,0),$A$2,1)*$M42*$M$10+_xlfn.NORM.DIST(0,VLOOKUP($D$11,ratings,2,0)-VLOOKUP($D42,ratings,2,0),$A$2,1)*$M42*$M$11+_xlfn.NORM.DIST(0,VLOOKUP($D$12,ratings,2,0)-VLOOKUP($D42,ratings,2,0),$A$2,1)*$M42*$M$12+_xlfn.NORM.DIST(0,VLOOKUP($D$13,ratings,2,0)-VLOOKUP($D42,ratings,2,0),$A$2,1)*$M42*$M$13+_xlfn.NORM.DIST(0,VLOOKUP($D$14,ratings,2,0)-VLOOKUP($D42,ratings,2,0),$A$2,1)*$M42*$M$14+_xlfn.NORM.DIST(0,VLOOKUP($D$15,ratings,2,0)-VLOOKUP($D42,ratings,2,0),$A$2,1)*$M42*$M$15+_xlfn.NORM.DIST(0,VLOOKUP($D$16,ratings,2,0)-VLOOKUP($D42,ratings,2,0),$A$2,1)*$M42*$M$16+_xlfn.NORM.DIST(0,VLOOKUP($D$17,ratings,2,0)-VLOOKUP($D42,ratings,2,0),$A$2,1)*$M42*$M$17+_xlfn.NORM.DIST(0,VLOOKUP($D$18,ratings,2,0)-VLOOKUP($D42,ratings,2,0),$A$2,1)*$M42*$M$18+_xlfn.NORM.DIST(0,VLOOKUP($D$19,ratings,2,0)-VLOOKUP($D42,ratings,2,0),$A$2,1)*$M42*$M$19+_xlfn.NORM.DIST(0,VLOOKUP($D$20,ratings,2,0)-VLOOKUP($D42,ratings,2,0),$A$2,1)*$M42*$M$20+_xlfn.NORM.DIST(0,VLOOKUP($D$21,ratings,2,0)-VLOOKUP($D42,ratings,2,0),$A$2,1)*$M42*$M$21+_xlfn.NORM.DIST(0,VLOOKUP($D$22,ratings,2,0)-VLOOKUP($D42,ratings,2,0),$A$2,1)*$M42*$M$22+_xlfn.NORM.DIST(0,VLOOKUP($D$23,ratings,2,0)-VLOOKUP($D42,ratings,2,0),$A$2,1)*$M42*$M$23+_xlfn.NORM.DIST(0,VLOOKUP($D$24,ratings,2,0)-VLOOKUP($D42,ratings,2,0),$A$2,1)*$M42*$M$24+_xlfn.NORM.DIST(0,VLOOKUP($D$25,ratings,2,0)-VLOOKUP($D42,ratings,2,0),$A$2,1)*$M42*$M$25+_xlfn.NORM.DIST(0,VLOOKUP($D$26,ratings,2,0)-VLOOKUP($D42,ratings,2,0),$A$2,1)*$M42*$M$26+_xlfn.NORM.DIST(0,VLOOKUP($D$27,ratings,2,0)-VLOOKUP($D42,ratings,2,0),$A$2,1)*$M42*$M$27+_xlfn.NORM.DIST(0,VLOOKUP($D$28,ratings,2,0)-VLOOKUP($D42,ratings,2,0),$A$2,1)*$M42*$M$28+_xlfn.NORM.DIST(0,VLOOKUP($D$29,ratings,2,0)-VLOOKUP($D42,ratings,2,0),$A$2,1)*$M42*$M$29+_xlfn.NORM.DIST(0,VLOOKUP($D$30,ratings,2,0)-VLOOKUP($D42,ratings,2,0),$A$2,1)*$M42*$M$30+_xlfn.NORM.DIST(0,VLOOKUP($D$33,ratings,2,0)-VLOOKUP($D42,ratings,2,0),$A$2,1)*$M42*$M$33+_xlfn.NORM.DIST(0,VLOOKUP($D$32,ratings,2,0)-VLOOKUP($D42,ratings,2,0),$A$2,1)*$M42*$M$32+_xlfn.NORM.DIST(0,VLOOKUP($D$31,ratings,2,0)-VLOOKUP($D42,ratings,2,0),$A$2,1)*$M42*$M$31</f>
        <v>#N/A</v>
      </c>
      <c r="P42" s="172" t="str">
        <f t="shared" si="2"/>
        <v/>
      </c>
      <c r="Q42" s="6"/>
      <c r="R42" s="6"/>
      <c r="S42" s="356"/>
      <c r="T42" s="6"/>
      <c r="U42" s="6"/>
      <c r="V42" s="6"/>
      <c r="W42" s="6"/>
      <c r="X42" s="6"/>
      <c r="Y42" s="160" t="str">
        <f t="shared" si="7"/>
        <v>Akron</v>
      </c>
      <c r="Z42" s="181">
        <f>VLOOKUP(Y41,ratings,2,0)-VLOOKUP(Y42,ratings,2,0)</f>
        <v>12</v>
      </c>
      <c r="AA42" s="181"/>
      <c r="AB42" s="174">
        <f t="shared" si="3"/>
        <v>0.1685276075</v>
      </c>
      <c r="AC42" s="175">
        <f t="shared" si="4"/>
        <v>493.3745901</v>
      </c>
      <c r="AD42" s="182">
        <f>(AA41/2)+(Z41/2)</f>
        <v>68.5</v>
      </c>
      <c r="AE42" s="6">
        <f>Z42</f>
        <v>12</v>
      </c>
      <c r="AF42" s="6"/>
      <c r="AG42" s="6"/>
      <c r="AH42" s="6"/>
      <c r="AI42" s="6"/>
      <c r="AJ42" s="6"/>
    </row>
    <row r="43" ht="14.25" customHeight="1">
      <c r="B43" s="11" t="s">
        <v>28</v>
      </c>
      <c r="C43" s="11">
        <v>6.0</v>
      </c>
      <c r="D43" s="358" t="s">
        <v>93</v>
      </c>
      <c r="E43" s="367">
        <v>1.0</v>
      </c>
      <c r="F43" s="139"/>
      <c r="G43" s="359">
        <v>0.0</v>
      </c>
      <c r="H43" s="139"/>
      <c r="I43" s="139" t="str">
        <f>_xlfn.NORM.DIST(0,VLOOKUP($D47,ratings,2,0)-VLOOKUP($D43,ratings,2,0),$A$2,1)*$G43*$G47+_xlfn.NORM.DIST(0,VLOOKUP($D48,ratings,2,0)-VLOOKUP($D43,ratings,2,0),$A$2,1)*$G43*$G48+_xlfn.NORM.DIST(0,VLOOKUP($D49,ratings,2,0)-VLOOKUP($D43,ratings,2,0),$A$2,1)*$G43*$G49+_xlfn.NORM.DIST(0,VLOOKUP($D50,ratings,2,0)-VLOOKUP($D43,ratings,2,0),$A$2,1)*$G43*$G50</f>
        <v>#N/A</v>
      </c>
      <c r="J43" s="139"/>
      <c r="K43" s="139" t="str">
        <f>_xlfn.NORM.DIST(0,VLOOKUP($D35,ratings,2,0)-VLOOKUP($D43,ratings,2,0),$A$2,1)*$I43*$I35+_xlfn.NORM.DIST(0,VLOOKUP($D42,ratings,2,0)-VLOOKUP($D43,ratings,2,0),$A$2,1)*$I43*$I42+_xlfn.NORM.DIST(0,VLOOKUP($D41,ratings,2,0)-VLOOKUP($D43,ratings,2,0),$A$2,1)*$I43*$I41+_xlfn.NORM.DIST(0,VLOOKUP($D40,ratings,2,0)-VLOOKUP($D43,ratings,2,0),$A$2,1)*$I43*$I40+_xlfn.NORM.DIST(0,VLOOKUP($D39,ratings,2,0)-VLOOKUP($D43,ratings,2,0),$A$2,1)*$I43*$I39+_xlfn.NORM.DIST(0,VLOOKUP($D38,ratings,2,0)-VLOOKUP($D43,ratings,2,0),$A$2,1)*$I43*$I38+_xlfn.NORM.DIST(0,VLOOKUP($D37,ratings,2,0)-VLOOKUP($D43,ratings,2,0),$A$2,1)*$I43*$I37+_xlfn.NORM.DIST(0,VLOOKUP($D36,ratings,2,0)-VLOOKUP($D43,ratings,2,0),$A$2,1)*$I43*$I36</f>
        <v>#N/A</v>
      </c>
      <c r="L43" s="172" t="str">
        <f t="shared" si="1"/>
        <v/>
      </c>
      <c r="M43" s="139" t="str">
        <f>_xlfn.NORM.DIST(0,VLOOKUP($D59,ratings,2,0)-VLOOKUP($D43,ratings,2,0),$A$2,1)*$K43*$K59+_xlfn.NORM.DIST(0,VLOOKUP($D60,ratings,2,0)-VLOOKUP($D43,ratings,2,0),$A$2,1)*$K43*$K60+_xlfn.NORM.DIST(0,VLOOKUP($D61,ratings,2,0)-VLOOKUP($D43,ratings,2,0),$A$2,1)*$K43*$K61+_xlfn.NORM.DIST(0,VLOOKUP($D62,ratings,2,0)-VLOOKUP($D43,ratings,2,0),$A$2,1)*$K43*$K62+_xlfn.NORM.DIST(0,VLOOKUP($D63,ratings,2,0)-VLOOKUP($D43,ratings,2,0),$A$2,1)*$K43*$K63+_xlfn.NORM.DIST(0,VLOOKUP($D64,ratings,2,0)-VLOOKUP($D43,ratings,2,0),$A$2,1)*$K43*$K64+_xlfn.NORM.DIST(0,VLOOKUP($D65,ratings,2,0)-VLOOKUP($D43,ratings,2,0),$A$2,1)*$K43*$K65+_xlfn.NORM.DIST(0,VLOOKUP($D66,ratings,2,0)-VLOOKUP($D43,ratings,2,0),$A$2,1)*$K43*$K66+_xlfn.NORM.DIST(0,VLOOKUP($D51,ratings,2,0)-VLOOKUP($D43,ratings,2,0),$A$2,1)*$K43*$K51+_xlfn.NORM.DIST(0,VLOOKUP($D52,ratings,2,0)-VLOOKUP($D43,ratings,2,0),$A$2,1)*$K43*$K52+_xlfn.NORM.DIST(0,VLOOKUP($D53,ratings,2,0)-VLOOKUP($D43,ratings,2,0),$A$2,1)*$K43*$K53+_xlfn.NORM.DIST(0,VLOOKUP($D54,ratings,2,0)-VLOOKUP($D43,ratings,2,0),$A$2,1)*$K43*$K54+_xlfn.NORM.DIST(0,VLOOKUP($D55,ratings,2,0)-VLOOKUP($D43,ratings,2,0),$A$2,1)*$K43*$K55+_xlfn.NORM.DIST(0,VLOOKUP($D56,ratings,2,0)-VLOOKUP($D43,ratings,2,0),$A$2,1)*$K43*$K56+_xlfn.NORM.DIST(0,VLOOKUP($D57,ratings,2,0)-VLOOKUP($D43,ratings,2,0),$A$2,1)*$K43*$K57+_xlfn.NORM.DIST(0,VLOOKUP($D58,ratings,2,0)-VLOOKUP($D43,ratings,2,0),$A$2,1)*$K43*$K58</f>
        <v>#N/A</v>
      </c>
      <c r="N43" s="139"/>
      <c r="O43" s="139" t="str">
        <f>_xlfn.NORM.DIST(0,VLOOKUP($D$34,ratings,2,0)-VLOOKUP($D43,ratings,2,0),$A$2,1)*$M43*$M$34+_xlfn.NORM.DIST(0,VLOOKUP($D$3,ratings,2,0)-VLOOKUP($D43,ratings,2,0),$A$2,1)*$M43*$M$3+_xlfn.NORM.DIST(0,VLOOKUP($D$4,ratings,2,0)-VLOOKUP($D43,ratings,2,0),$A$2,1)*$M43*$M$4+_xlfn.NORM.DIST(0,VLOOKUP($D$5,ratings,2,0)-VLOOKUP($D43,ratings,2,0),$A$2,1)*$M43*$M$5+_xlfn.NORM.DIST(0,VLOOKUP($D$6,ratings,2,0)-VLOOKUP($D43,ratings,2,0),$A$2,1)*$M43*$M$6+_xlfn.NORM.DIST(0,VLOOKUP($D$7,ratings,2,0)-VLOOKUP($D43,ratings,2,0),$A$2,1)*$M43*$M$7+_xlfn.NORM.DIST(0,VLOOKUP($D$8,ratings,2,0)-VLOOKUP($D43,ratings,2,0),$A$2,1)*$M43*$M$8+_xlfn.NORM.DIST(0,VLOOKUP($D$9,ratings,2,0)-VLOOKUP($D43,ratings,2,0),$A$2,1)*$M43*$M$9+_xlfn.NORM.DIST(0,VLOOKUP($D$10,ratings,2,0)-VLOOKUP($D43,ratings,2,0),$A$2,1)*$M43*$M$10+_xlfn.NORM.DIST(0,VLOOKUP($D$11,ratings,2,0)-VLOOKUP($D43,ratings,2,0),$A$2,1)*$M43*$M$11+_xlfn.NORM.DIST(0,VLOOKUP($D$12,ratings,2,0)-VLOOKUP($D43,ratings,2,0),$A$2,1)*$M43*$M$12+_xlfn.NORM.DIST(0,VLOOKUP($D$13,ratings,2,0)-VLOOKUP($D43,ratings,2,0),$A$2,1)*$M43*$M$13+_xlfn.NORM.DIST(0,VLOOKUP($D$14,ratings,2,0)-VLOOKUP($D43,ratings,2,0),$A$2,1)*$M43*$M$14+_xlfn.NORM.DIST(0,VLOOKUP($D$15,ratings,2,0)-VLOOKUP($D43,ratings,2,0),$A$2,1)*$M43*$M$15+_xlfn.NORM.DIST(0,VLOOKUP($D$16,ratings,2,0)-VLOOKUP($D43,ratings,2,0),$A$2,1)*$M43*$M$16+_xlfn.NORM.DIST(0,VLOOKUP($D$17,ratings,2,0)-VLOOKUP($D43,ratings,2,0),$A$2,1)*$M43*$M$17+_xlfn.NORM.DIST(0,VLOOKUP($D$18,ratings,2,0)-VLOOKUP($D43,ratings,2,0),$A$2,1)*$M43*$M$18+_xlfn.NORM.DIST(0,VLOOKUP($D$19,ratings,2,0)-VLOOKUP($D43,ratings,2,0),$A$2,1)*$M43*$M$19+_xlfn.NORM.DIST(0,VLOOKUP($D$20,ratings,2,0)-VLOOKUP($D43,ratings,2,0),$A$2,1)*$M43*$M$20+_xlfn.NORM.DIST(0,VLOOKUP($D$21,ratings,2,0)-VLOOKUP($D43,ratings,2,0),$A$2,1)*$M43*$M$21+_xlfn.NORM.DIST(0,VLOOKUP($D$22,ratings,2,0)-VLOOKUP($D43,ratings,2,0),$A$2,1)*$M43*$M$22+_xlfn.NORM.DIST(0,VLOOKUP($D$23,ratings,2,0)-VLOOKUP($D43,ratings,2,0),$A$2,1)*$M43*$M$23+_xlfn.NORM.DIST(0,VLOOKUP($D$24,ratings,2,0)-VLOOKUP($D43,ratings,2,0),$A$2,1)*$M43*$M$24+_xlfn.NORM.DIST(0,VLOOKUP($D$25,ratings,2,0)-VLOOKUP($D43,ratings,2,0),$A$2,1)*$M43*$M$25+_xlfn.NORM.DIST(0,VLOOKUP($D$26,ratings,2,0)-VLOOKUP($D43,ratings,2,0),$A$2,1)*$M43*$M$26+_xlfn.NORM.DIST(0,VLOOKUP($D$27,ratings,2,0)-VLOOKUP($D43,ratings,2,0),$A$2,1)*$M43*$M$27+_xlfn.NORM.DIST(0,VLOOKUP($D$28,ratings,2,0)-VLOOKUP($D43,ratings,2,0),$A$2,1)*$M43*$M$28+_xlfn.NORM.DIST(0,VLOOKUP($D$29,ratings,2,0)-VLOOKUP($D43,ratings,2,0),$A$2,1)*$M43*$M$29+_xlfn.NORM.DIST(0,VLOOKUP($D$30,ratings,2,0)-VLOOKUP($D43,ratings,2,0),$A$2,1)*$M43*$M$30+_xlfn.NORM.DIST(0,VLOOKUP($D$33,ratings,2,0)-VLOOKUP($D43,ratings,2,0),$A$2,1)*$M43*$M$33+_xlfn.NORM.DIST(0,VLOOKUP($D$32,ratings,2,0)-VLOOKUP($D43,ratings,2,0),$A$2,1)*$M43*$M$32+_xlfn.NORM.DIST(0,VLOOKUP($D$31,ratings,2,0)-VLOOKUP($D43,ratings,2,0),$A$2,1)*$M43*$M$31</f>
        <v>#N/A</v>
      </c>
      <c r="P43" s="172" t="str">
        <f t="shared" si="2"/>
        <v/>
      </c>
      <c r="Q43" s="6"/>
      <c r="R43" s="6"/>
      <c r="S43" s="361"/>
      <c r="T43" s="6"/>
      <c r="U43" s="6"/>
      <c r="V43" s="6"/>
      <c r="W43" s="6"/>
      <c r="X43" s="6"/>
      <c r="Y43" s="6" t="str">
        <f t="shared" si="7"/>
        <v>Texas</v>
      </c>
      <c r="Z43" s="173" t="str">
        <f>VLOOKUP($Y44,ratings,2,0)-VLOOKUP($Y43,ratings,2,0)</f>
        <v>#N/A</v>
      </c>
      <c r="AA43" s="173" t="str">
        <f>VLOOKUP($Y44,ratings20,3,0)+VLOOKUP($Y43,ratings20,3,0)-144</f>
        <v>#N/A</v>
      </c>
      <c r="AB43" s="174" t="str">
        <f t="shared" si="3"/>
        <v>#N/A</v>
      </c>
      <c r="AC43" s="175" t="str">
        <f t="shared" si="4"/>
        <v>#N/A</v>
      </c>
      <c r="AD43" s="176" t="str">
        <f>(AA43/2)+(Z44/2)</f>
        <v>#N/A</v>
      </c>
      <c r="AE43" s="6" t="str">
        <f>AA43</f>
        <v>#N/A</v>
      </c>
      <c r="AF43" s="6"/>
      <c r="AG43" s="6"/>
      <c r="AH43" s="6"/>
      <c r="AI43" s="6"/>
      <c r="AJ43" s="6"/>
    </row>
    <row r="44" ht="14.25" customHeight="1">
      <c r="B44" s="11" t="s">
        <v>28</v>
      </c>
      <c r="C44" s="22">
        <v>11.0</v>
      </c>
      <c r="D44" s="365" t="s">
        <v>363</v>
      </c>
      <c r="E44" s="369">
        <v>0.0</v>
      </c>
      <c r="F44" s="139"/>
      <c r="G44" s="141" t="str">
        <f>_xlfn.NORM.DIST(0,VLOOKUP(D46,ratings,2,0)-VLOOKUP(D44,ratings,2,0),$A$2,1)*E44*E46+_xlfn.NORM.DIST(0,VLOOKUP(D45,ratings,2,0)-VLOOKUP(D44,ratings,2,0),$A$2,1)*E44*E45</f>
        <v>#N/A</v>
      </c>
      <c r="H44" s="139"/>
      <c r="I44" s="141" t="str">
        <f>_xlfn.NORM.DIST(0,VLOOKUP($D48,ratings,2,0)-VLOOKUP($D44,ratings,2,0),$A$2,1)*$G44*$G48+_xlfn.NORM.DIST(0,VLOOKUP($D49,ratings,2,0)-VLOOKUP($D44,ratings,2,0),$A$2,1)*$G44*$G49+_xlfn.NORM.DIST(0,VLOOKUP($D50,ratings,2,0)-VLOOKUP($D44,ratings,2,0),$A$2,1)*$G44*$G50+_xlfn.NORM.DIST(0,VLOOKUP($D47,ratings,2,0)-VLOOKUP($D44,ratings,2,0),$A$2,1)*$G44*$G47</f>
        <v>#N/A</v>
      </c>
      <c r="J44" s="141"/>
      <c r="K44" s="141" t="str">
        <f>_xlfn.NORM.DIST(0,VLOOKUP($D36,ratings,2,0)-VLOOKUP($D44,ratings,2,0),$A$2,1)*$I44*$I36+_xlfn.NORM.DIST(0,VLOOKUP($D35,ratings,2,0)-VLOOKUP($D44,ratings,2,0),$A$2,1)*$I44*$I35+_xlfn.NORM.DIST(0,VLOOKUP($D42,ratings,2,0)-VLOOKUP($D44,ratings,2,0),$A$2,1)*$I44*$I42+_xlfn.NORM.DIST(0,VLOOKUP($D41,ratings,2,0)-VLOOKUP($D44,ratings,2,0),$A$2,1)*$I44*$I41+_xlfn.NORM.DIST(0,VLOOKUP($D40,ratings,2,0)-VLOOKUP($D44,ratings,2,0),$A$2,1)*$I44*$I40+_xlfn.NORM.DIST(0,VLOOKUP($D39,ratings,2,0)-VLOOKUP($D44,ratings,2,0),$A$2,1)*$I44*$I39+_xlfn.NORM.DIST(0,VLOOKUP($D38,ratings,2,0)-VLOOKUP($D44,ratings,2,0),$A$2,1)*$I44*$I38+_xlfn.NORM.DIST(0,VLOOKUP($D37,ratings,2,0)-VLOOKUP($D44,ratings,2,0),$A$2,1)*$I44*$I37</f>
        <v>#N/A</v>
      </c>
      <c r="L44" s="172" t="str">
        <f t="shared" si="1"/>
        <v/>
      </c>
      <c r="M44" s="141" t="str">
        <f>_xlfn.NORM.DIST(0,VLOOKUP($D60,ratings,2,0)-VLOOKUP($D44,ratings,2,0),$A$2,1)*$K44*$K60+_xlfn.NORM.DIST(0,VLOOKUP($D61,ratings,2,0)-VLOOKUP($D44,ratings,2,0),$A$2,1)*$K44*$K61+_xlfn.NORM.DIST(0,VLOOKUP($D62,ratings,2,0)-VLOOKUP($D44,ratings,2,0),$A$2,1)*$K44*$K62+_xlfn.NORM.DIST(0,VLOOKUP($D63,ratings,2,0)-VLOOKUP($D44,ratings,2,0),$A$2,1)*$K44*$K63+_xlfn.NORM.DIST(0,VLOOKUP($D64,ratings,2,0)-VLOOKUP($D44,ratings,2,0),$A$2,1)*$K44*$K64+_xlfn.NORM.DIST(0,VLOOKUP($D65,ratings,2,0)-VLOOKUP($D44,ratings,2,0),$A$2,1)*$K44*$K65+_xlfn.NORM.DIST(0,VLOOKUP($D66,ratings,2,0)-VLOOKUP($D44,ratings,2,0),$A$2,1)*$K44*$K66+_xlfn.NORM.DIST(0,VLOOKUP($D51,ratings,2,0)-VLOOKUP($D44,ratings,2,0),$A$2,1)*$K44*$K51+_xlfn.NORM.DIST(0,VLOOKUP($D52,ratings,2,0)-VLOOKUP($D44,ratings,2,0),$A$2,1)*$K44*$K52+_xlfn.NORM.DIST(0,VLOOKUP($D53,ratings,2,0)-VLOOKUP($D44,ratings,2,0),$A$2,1)*$K44*$K53+_xlfn.NORM.DIST(0,VLOOKUP($D54,ratings,2,0)-VLOOKUP($D44,ratings,2,0),$A$2,1)*$K44*$K54+_xlfn.NORM.DIST(0,VLOOKUP($D55,ratings,2,0)-VLOOKUP($D44,ratings,2,0),$A$2,1)*$K44*$K55+_xlfn.NORM.DIST(0,VLOOKUP($D56,ratings,2,0)-VLOOKUP($D44,ratings,2,0),$A$2,1)*$K44*$K56+_xlfn.NORM.DIST(0,VLOOKUP($D57,ratings,2,0)-VLOOKUP($D44,ratings,2,0),$A$2,1)*$K44*$K57+_xlfn.NORM.DIST(0,VLOOKUP($D58,ratings,2,0)-VLOOKUP($D44,ratings,2,0),$A$2,1)*$K44*$K58+_xlfn.NORM.DIST(0,VLOOKUP($D59,ratings,2,0)-VLOOKUP($D44,ratings,2,0),$A$2,1)*$K44*$K59</f>
        <v>#N/A</v>
      </c>
      <c r="N44" s="139"/>
      <c r="O44" s="141" t="str">
        <f>_xlfn.NORM.DIST(0,VLOOKUP($D$34,ratings,2,0)-VLOOKUP($D44,ratings,2,0),$A$2,1)*$M44*$M$34+_xlfn.NORM.DIST(0,VLOOKUP($D$3,ratings,2,0)-VLOOKUP($D44,ratings,2,0),$A$2,1)*$M44*$M$3+_xlfn.NORM.DIST(0,VLOOKUP($D$4,ratings,2,0)-VLOOKUP($D44,ratings,2,0),$A$2,1)*$M44*$M$4+_xlfn.NORM.DIST(0,VLOOKUP($D$5,ratings,2,0)-VLOOKUP($D44,ratings,2,0),$A$2,1)*$M44*$M$5+_xlfn.NORM.DIST(0,VLOOKUP($D$6,ratings,2,0)-VLOOKUP($D44,ratings,2,0),$A$2,1)*$M44*$M$6+_xlfn.NORM.DIST(0,VLOOKUP($D$7,ratings,2,0)-VLOOKUP($D44,ratings,2,0),$A$2,1)*$M44*$M$7+_xlfn.NORM.DIST(0,VLOOKUP($D$8,ratings,2,0)-VLOOKUP($D44,ratings,2,0),$A$2,1)*$M44*$M$8+_xlfn.NORM.DIST(0,VLOOKUP($D$9,ratings,2,0)-VLOOKUP($D44,ratings,2,0),$A$2,1)*$M44*$M$9+_xlfn.NORM.DIST(0,VLOOKUP($D$10,ratings,2,0)-VLOOKUP($D44,ratings,2,0),$A$2,1)*$M44*$M$10+_xlfn.NORM.DIST(0,VLOOKUP($D$11,ratings,2,0)-VLOOKUP($D44,ratings,2,0),$A$2,1)*$M44*$M$11+_xlfn.NORM.DIST(0,VLOOKUP($D$12,ratings,2,0)-VLOOKUP($D44,ratings,2,0),$A$2,1)*$M44*$M$12+_xlfn.NORM.DIST(0,VLOOKUP($D$13,ratings,2,0)-VLOOKUP($D44,ratings,2,0),$A$2,1)*$M44*$M$13+_xlfn.NORM.DIST(0,VLOOKUP($D$14,ratings,2,0)-VLOOKUP($D44,ratings,2,0),$A$2,1)*$M44*$M$14+_xlfn.NORM.DIST(0,VLOOKUP($D$15,ratings,2,0)-VLOOKUP($D44,ratings,2,0),$A$2,1)*$M44*$M$15+_xlfn.NORM.DIST(0,VLOOKUP($D$16,ratings,2,0)-VLOOKUP($D44,ratings,2,0),$A$2,1)*$M44*$M$16+_xlfn.NORM.DIST(0,VLOOKUP($D$17,ratings,2,0)-VLOOKUP($D44,ratings,2,0),$A$2,1)*$M44*$M$17+_xlfn.NORM.DIST(0,VLOOKUP($D$18,ratings,2,0)-VLOOKUP($D44,ratings,2,0),$A$2,1)*$M44*$M$18+_xlfn.NORM.DIST(0,VLOOKUP($D$19,ratings,2,0)-VLOOKUP($D44,ratings,2,0),$A$2,1)*$M44*$M$19+_xlfn.NORM.DIST(0,VLOOKUP($D$20,ratings,2,0)-VLOOKUP($D44,ratings,2,0),$A$2,1)*$M44*$M$20+_xlfn.NORM.DIST(0,VLOOKUP($D$21,ratings,2,0)-VLOOKUP($D44,ratings,2,0),$A$2,1)*$M44*$M$21+_xlfn.NORM.DIST(0,VLOOKUP($D$22,ratings,2,0)-VLOOKUP($D44,ratings,2,0),$A$2,1)*$M44*$M$22+_xlfn.NORM.DIST(0,VLOOKUP($D$23,ratings,2,0)-VLOOKUP($D44,ratings,2,0),$A$2,1)*$M44*$M$23+_xlfn.NORM.DIST(0,VLOOKUP($D$24,ratings,2,0)-VLOOKUP($D44,ratings,2,0),$A$2,1)*$M44*$M$24+_xlfn.NORM.DIST(0,VLOOKUP($D$25,ratings,2,0)-VLOOKUP($D44,ratings,2,0),$A$2,1)*$M44*$M$25+_xlfn.NORM.DIST(0,VLOOKUP($D$26,ratings,2,0)-VLOOKUP($D44,ratings,2,0),$A$2,1)*$M44*$M$26+_xlfn.NORM.DIST(0,VLOOKUP($D$27,ratings,2,0)-VLOOKUP($D44,ratings,2,0),$A$2,1)*$M44*$M$27+_xlfn.NORM.DIST(0,VLOOKUP($D$28,ratings,2,0)-VLOOKUP($D44,ratings,2,0),$A$2,1)*$M44*$M$28+_xlfn.NORM.DIST(0,VLOOKUP($D$29,ratings,2,0)-VLOOKUP($D44,ratings,2,0),$A$2,1)*$M44*$M$29+_xlfn.NORM.DIST(0,VLOOKUP($D$30,ratings,2,0)-VLOOKUP($D44,ratings,2,0),$A$2,1)*$M44*$M$30+_xlfn.NORM.DIST(0,VLOOKUP($D$33,ratings,2,0)-VLOOKUP($D44,ratings,2,0),$A$2,1)*$M44*$M$33+_xlfn.NORM.DIST(0,VLOOKUP($D$32,ratings,2,0)-VLOOKUP($D44,ratings,2,0),$A$2,1)*$M44*$M$32+_xlfn.NORM.DIST(0,VLOOKUP($D$31,ratings,2,0)-VLOOKUP($D44,ratings,2,0),$A$2,1)*$M44*$M$31</f>
        <v>#N/A</v>
      </c>
      <c r="P44" s="172" t="str">
        <f t="shared" si="2"/>
        <v/>
      </c>
      <c r="Q44" s="6"/>
      <c r="R44" s="6"/>
      <c r="S44" s="356"/>
      <c r="T44" s="6"/>
      <c r="U44" s="6"/>
      <c r="V44" s="6"/>
      <c r="W44" s="6"/>
      <c r="X44" s="6"/>
      <c r="Y44" s="160" t="str">
        <f t="shared" si="7"/>
        <v>VA Tech</v>
      </c>
      <c r="Z44" s="181" t="str">
        <f>VLOOKUP(Y43,ratings,2,0)-VLOOKUP(Y44,ratings,2,0)</f>
        <v>#N/A</v>
      </c>
      <c r="AA44" s="181"/>
      <c r="AB44" s="174" t="str">
        <f t="shared" si="3"/>
        <v>#N/A</v>
      </c>
      <c r="AC44" s="175" t="str">
        <f t="shared" si="4"/>
        <v>#N/A</v>
      </c>
      <c r="AD44" s="182" t="str">
        <f>(AA43/2)+(Z43/2)</f>
        <v>#N/A</v>
      </c>
      <c r="AE44" s="6" t="str">
        <f>Z44</f>
        <v>#N/A</v>
      </c>
      <c r="AF44" s="6"/>
      <c r="AG44" s="6"/>
      <c r="AH44" s="6"/>
      <c r="AI44" s="6"/>
      <c r="AJ44" s="6"/>
    </row>
    <row r="45" ht="14.25" customHeight="1">
      <c r="B45" s="11" t="s">
        <v>28</v>
      </c>
      <c r="C45" s="11">
        <v>3.0</v>
      </c>
      <c r="D45" s="358" t="s">
        <v>80</v>
      </c>
      <c r="E45" s="367">
        <v>1.0</v>
      </c>
      <c r="F45" s="139"/>
      <c r="G45" s="359">
        <v>1.0</v>
      </c>
      <c r="H45" s="139"/>
      <c r="I45" s="359">
        <v>0.0</v>
      </c>
      <c r="J45" s="139"/>
      <c r="K45" s="139" t="str">
        <f>_xlfn.NORM.DIST(0,VLOOKUP($D37,ratings,2,0)-VLOOKUP($D45,ratings,2,0),$A$2,1)*$I45*$I37+_xlfn.NORM.DIST(0,VLOOKUP($D36,ratings,2,0)-VLOOKUP($D45,ratings,2,0),$A$2,1)*$I45*$I36+_xlfn.NORM.DIST(0,VLOOKUP($D35,ratings,2,0)-VLOOKUP($D45,ratings,2,0),$A$2,1)*$I45*$I35+_xlfn.NORM.DIST(0,VLOOKUP($D42,ratings,2,0)-VLOOKUP($D45,ratings,2,0),$A$2,1)*$I45*$I42+_xlfn.NORM.DIST(0,VLOOKUP($D41,ratings,2,0)-VLOOKUP($D45,ratings,2,0),$A$2,1)*$I45*$I41+_xlfn.NORM.DIST(0,VLOOKUP($D40,ratings,2,0)-VLOOKUP($D45,ratings,2,0),$A$2,1)*$I45*$I40+_xlfn.NORM.DIST(0,VLOOKUP($D39,ratings,2,0)-VLOOKUP($D45,ratings,2,0),$A$2,1)*$I45*$I39+_xlfn.NORM.DIST(0,VLOOKUP($D38,ratings,2,0)-VLOOKUP($D45,ratings,2,0),$A$2,1)*$I45*$I38</f>
        <v>#N/A</v>
      </c>
      <c r="L45" s="172" t="str">
        <f t="shared" si="1"/>
        <v/>
      </c>
      <c r="M45" s="139" t="str">
        <f>_xlfn.NORM.DIST(0,VLOOKUP($D61,ratings,2,0)-VLOOKUP($D45,ratings,2,0),$A$2,1)*$K45*$K61+_xlfn.NORM.DIST(0,VLOOKUP($D62,ratings,2,0)-VLOOKUP($D45,ratings,2,0),$A$2,1)*$K45*$K62+_xlfn.NORM.DIST(0,VLOOKUP($D63,ratings,2,0)-VLOOKUP($D45,ratings,2,0),$A$2,1)*$K45*$K63+_xlfn.NORM.DIST(0,VLOOKUP($D64,ratings,2,0)-VLOOKUP($D45,ratings,2,0),$A$2,1)*$K45*$K64+_xlfn.NORM.DIST(0,VLOOKUP($D65,ratings,2,0)-VLOOKUP($D45,ratings,2,0),$A$2,1)*$K45*$K65+_xlfn.NORM.DIST(0,VLOOKUP($D66,ratings,2,0)-VLOOKUP($D45,ratings,2,0),$A$2,1)*$K45*$K66+_xlfn.NORM.DIST(0,VLOOKUP($D51,ratings,2,0)-VLOOKUP($D45,ratings,2,0),$A$2,1)*$K45*$K51+_xlfn.NORM.DIST(0,VLOOKUP($D52,ratings,2,0)-VLOOKUP($D45,ratings,2,0),$A$2,1)*$K45*$K52+_xlfn.NORM.DIST(0,VLOOKUP($D53,ratings,2,0)-VLOOKUP($D45,ratings,2,0),$A$2,1)*$K45*$K53+_xlfn.NORM.DIST(0,VLOOKUP($D54,ratings,2,0)-VLOOKUP($D45,ratings,2,0),$A$2,1)*$K45*$K54+_xlfn.NORM.DIST(0,VLOOKUP($D55,ratings,2,0)-VLOOKUP($D45,ratings,2,0),$A$2,1)*$K45*$K55+_xlfn.NORM.DIST(0,VLOOKUP($D56,ratings,2,0)-VLOOKUP($D45,ratings,2,0),$A$2,1)*$K45*$K56+_xlfn.NORM.DIST(0,VLOOKUP($D57,ratings,2,0)-VLOOKUP($D45,ratings,2,0),$A$2,1)*$K45*$K57+_xlfn.NORM.DIST(0,VLOOKUP($D58,ratings,2,0)-VLOOKUP($D45,ratings,2,0),$A$2,1)*$K45*$K58+_xlfn.NORM.DIST(0,VLOOKUP($D59,ratings,2,0)-VLOOKUP($D45,ratings,2,0),$A$2,1)*$K45*$K59+_xlfn.NORM.DIST(0,VLOOKUP($D60,ratings,2,0)-VLOOKUP($D45,ratings,2,0),$A$2,1)*$K45*$K60</f>
        <v>#N/A</v>
      </c>
      <c r="N45" s="139"/>
      <c r="O45" s="139" t="str">
        <f>_xlfn.NORM.DIST(0,VLOOKUP($D$34,ratings,2,0)-VLOOKUP($D45,ratings,2,0),$A$2,1)*$M45*$M$34+_xlfn.NORM.DIST(0,VLOOKUP($D$3,ratings,2,0)-VLOOKUP($D45,ratings,2,0),$A$2,1)*$M45*$M$3+_xlfn.NORM.DIST(0,VLOOKUP($D$4,ratings,2,0)-VLOOKUP($D45,ratings,2,0),$A$2,1)*$M45*$M$4+_xlfn.NORM.DIST(0,VLOOKUP($D$5,ratings,2,0)-VLOOKUP($D45,ratings,2,0),$A$2,1)*$M45*$M$5+_xlfn.NORM.DIST(0,VLOOKUP($D$6,ratings,2,0)-VLOOKUP($D45,ratings,2,0),$A$2,1)*$M45*$M$6+_xlfn.NORM.DIST(0,VLOOKUP($D$7,ratings,2,0)-VLOOKUP($D45,ratings,2,0),$A$2,1)*$M45*$M$7+_xlfn.NORM.DIST(0,VLOOKUP($D$8,ratings,2,0)-VLOOKUP($D45,ratings,2,0),$A$2,1)*$M45*$M$8+_xlfn.NORM.DIST(0,VLOOKUP($D$9,ratings,2,0)-VLOOKUP($D45,ratings,2,0),$A$2,1)*$M45*$M$9+_xlfn.NORM.DIST(0,VLOOKUP($D$10,ratings,2,0)-VLOOKUP($D45,ratings,2,0),$A$2,1)*$M45*$M$10+_xlfn.NORM.DIST(0,VLOOKUP($D$11,ratings,2,0)-VLOOKUP($D45,ratings,2,0),$A$2,1)*$M45*$M$11+_xlfn.NORM.DIST(0,VLOOKUP($D$12,ratings,2,0)-VLOOKUP($D45,ratings,2,0),$A$2,1)*$M45*$M$12+_xlfn.NORM.DIST(0,VLOOKUP($D$13,ratings,2,0)-VLOOKUP($D45,ratings,2,0),$A$2,1)*$M45*$M$13+_xlfn.NORM.DIST(0,VLOOKUP($D$14,ratings,2,0)-VLOOKUP($D45,ratings,2,0),$A$2,1)*$M45*$M$14+_xlfn.NORM.DIST(0,VLOOKUP($D$15,ratings,2,0)-VLOOKUP($D45,ratings,2,0),$A$2,1)*$M45*$M$15+_xlfn.NORM.DIST(0,VLOOKUP($D$16,ratings,2,0)-VLOOKUP($D45,ratings,2,0),$A$2,1)*$M45*$M$16+_xlfn.NORM.DIST(0,VLOOKUP($D$17,ratings,2,0)-VLOOKUP($D45,ratings,2,0),$A$2,1)*$M45*$M$17+_xlfn.NORM.DIST(0,VLOOKUP($D$18,ratings,2,0)-VLOOKUP($D45,ratings,2,0),$A$2,1)*$M45*$M$18+_xlfn.NORM.DIST(0,VLOOKUP($D$19,ratings,2,0)-VLOOKUP($D45,ratings,2,0),$A$2,1)*$M45*$M$19+_xlfn.NORM.DIST(0,VLOOKUP($D$20,ratings,2,0)-VLOOKUP($D45,ratings,2,0),$A$2,1)*$M45*$M$20+_xlfn.NORM.DIST(0,VLOOKUP($D$21,ratings,2,0)-VLOOKUP($D45,ratings,2,0),$A$2,1)*$M45*$M$21+_xlfn.NORM.DIST(0,VLOOKUP($D$22,ratings,2,0)-VLOOKUP($D45,ratings,2,0),$A$2,1)*$M45*$M$22+_xlfn.NORM.DIST(0,VLOOKUP($D$23,ratings,2,0)-VLOOKUP($D45,ratings,2,0),$A$2,1)*$M45*$M$23+_xlfn.NORM.DIST(0,VLOOKUP($D$24,ratings,2,0)-VLOOKUP($D45,ratings,2,0),$A$2,1)*$M45*$M$24+_xlfn.NORM.DIST(0,VLOOKUP($D$25,ratings,2,0)-VLOOKUP($D45,ratings,2,0),$A$2,1)*$M45*$M$25+_xlfn.NORM.DIST(0,VLOOKUP($D$26,ratings,2,0)-VLOOKUP($D45,ratings,2,0),$A$2,1)*$M45*$M$26+_xlfn.NORM.DIST(0,VLOOKUP($D$27,ratings,2,0)-VLOOKUP($D45,ratings,2,0),$A$2,1)*$M45*$M$27+_xlfn.NORM.DIST(0,VLOOKUP($D$28,ratings,2,0)-VLOOKUP($D45,ratings,2,0),$A$2,1)*$M45*$M$28+_xlfn.NORM.DIST(0,VLOOKUP($D$29,ratings,2,0)-VLOOKUP($D45,ratings,2,0),$A$2,1)*$M45*$M$29+_xlfn.NORM.DIST(0,VLOOKUP($D$30,ratings,2,0)-VLOOKUP($D45,ratings,2,0),$A$2,1)*$M45*$M$30+_xlfn.NORM.DIST(0,VLOOKUP($D$33,ratings,2,0)-VLOOKUP($D45,ratings,2,0),$A$2,1)*$M45*$M$33+_xlfn.NORM.DIST(0,VLOOKUP($D$32,ratings,2,0)-VLOOKUP($D45,ratings,2,0),$A$2,1)*$M45*$M$32+_xlfn.NORM.DIST(0,VLOOKUP($D$31,ratings,2,0)-VLOOKUP($D45,ratings,2,0),$A$2,1)*$M45*$M$31</f>
        <v>#N/A</v>
      </c>
      <c r="P45" s="172" t="str">
        <f t="shared" si="2"/>
        <v/>
      </c>
      <c r="Q45" s="6"/>
      <c r="R45" s="6"/>
      <c r="S45" s="361"/>
      <c r="T45" s="6"/>
      <c r="U45" s="6"/>
      <c r="V45" s="6"/>
      <c r="W45" s="6"/>
      <c r="X45" s="6"/>
      <c r="Y45" s="6" t="str">
        <f t="shared" si="7"/>
        <v>Purdue</v>
      </c>
      <c r="Z45" s="173">
        <f>VLOOKUP($Y46,ratings,2,0)-VLOOKUP($Y45,ratings,2,0)</f>
        <v>-7</v>
      </c>
      <c r="AA45" s="173">
        <f>VLOOKUP($Y46,ratings22,3,0)+VLOOKUP($Y45,ratings22,3,0)-144</f>
        <v>148.5</v>
      </c>
      <c r="AB45" s="174">
        <f t="shared" si="3"/>
        <v>0.7122602812</v>
      </c>
      <c r="AC45" s="175">
        <f t="shared" si="4"/>
        <v>-247.5363096</v>
      </c>
      <c r="AD45" s="176">
        <f>(AA45/2)+(Z46/2)</f>
        <v>77.75</v>
      </c>
      <c r="AE45" s="6">
        <f>AA45</f>
        <v>148.5</v>
      </c>
      <c r="AF45" s="6"/>
      <c r="AG45" s="6"/>
      <c r="AH45" s="6"/>
      <c r="AI45" s="6"/>
      <c r="AJ45" s="6"/>
    </row>
    <row r="46" ht="14.25" customHeight="1">
      <c r="B46" s="11" t="s">
        <v>28</v>
      </c>
      <c r="C46" s="22">
        <v>14.0</v>
      </c>
      <c r="D46" s="365" t="s">
        <v>29</v>
      </c>
      <c r="E46" s="369">
        <v>0.0</v>
      </c>
      <c r="F46" s="139"/>
      <c r="G46" s="141" t="str">
        <f>_xlfn.NORM.DIST(0,VLOOKUP(D44,ratings,2,0)-VLOOKUP(D46,ratings,2,0),$A$2,1)*E46*E44+_xlfn.NORM.DIST(0,VLOOKUP(D43,ratings,2,0)-VLOOKUP(D46,ratings,2,0),$A$2,1)*E46*E43</f>
        <v>#N/A</v>
      </c>
      <c r="H46" s="139"/>
      <c r="I46" s="141" t="str">
        <f>_xlfn.NORM.DIST(0,VLOOKUP($D50,ratings,2,0)-VLOOKUP($D46,ratings,2,0),$A$2,1)*$G46*$G50+_xlfn.NORM.DIST(0,VLOOKUP($D47,ratings,2,0)-VLOOKUP($D46,ratings,2,0),$A$2,1)*$G46*$G47+_xlfn.NORM.DIST(0,VLOOKUP($D48,ratings,2,0)-VLOOKUP($D46,ratings,2,0),$A$2,1)*$G46*$G48+_xlfn.NORM.DIST(0,VLOOKUP($D49,ratings,2,0)-VLOOKUP($D46,ratings,2,0),$A$2,1)*$G46*$G49</f>
        <v>#N/A</v>
      </c>
      <c r="J46" s="141"/>
      <c r="K46" s="141" t="str">
        <f>_xlfn.NORM.DIST(0,VLOOKUP($D38,ratings,2,0)-VLOOKUP($D46,ratings,2,0),$A$2,1)*$I46*$I38+_xlfn.NORM.DIST(0,VLOOKUP($D37,ratings,2,0)-VLOOKUP($D46,ratings,2,0),$A$2,1)*$I46*$I37+_xlfn.NORM.DIST(0,VLOOKUP($D36,ratings,2,0)-VLOOKUP($D46,ratings,2,0),$A$2,1)*$I46*$I36+_xlfn.NORM.DIST(0,VLOOKUP($D35,ratings,2,0)-VLOOKUP($D46,ratings,2,0),$A$2,1)*$I46*$I35+_xlfn.NORM.DIST(0,VLOOKUP($D42,ratings,2,0)-VLOOKUP($D46,ratings,2,0),$A$2,1)*$I46*$I42+_xlfn.NORM.DIST(0,VLOOKUP($D41,ratings,2,0)-VLOOKUP($D46,ratings,2,0),$A$2,1)*$I46*$I41+_xlfn.NORM.DIST(0,VLOOKUP($D40,ratings,2,0)-VLOOKUP($D46,ratings,2,0),$A$2,1)*$I46*$I40+_xlfn.NORM.DIST(0,VLOOKUP($D39,ratings,2,0)-VLOOKUP($D46,ratings,2,0),$A$2,1)*$I46*$I39</f>
        <v>#N/A</v>
      </c>
      <c r="L46" s="172" t="str">
        <f t="shared" si="1"/>
        <v/>
      </c>
      <c r="M46" s="141" t="str">
        <f>_xlfn.NORM.DIST(0,VLOOKUP($D62,ratings,2,0)-VLOOKUP($D46,ratings,2,0),$A$2,1)*$K46*$K62+_xlfn.NORM.DIST(0,VLOOKUP($D63,ratings,2,0)-VLOOKUP($D46,ratings,2,0),$A$2,1)*$K46*$K63+_xlfn.NORM.DIST(0,VLOOKUP($D64,ratings,2,0)-VLOOKUP($D46,ratings,2,0),$A$2,1)*$K46*$K64+_xlfn.NORM.DIST(0,VLOOKUP($D65,ratings,2,0)-VLOOKUP($D46,ratings,2,0),$A$2,1)*$K46*$K65+_xlfn.NORM.DIST(0,VLOOKUP($D66,ratings,2,0)-VLOOKUP($D46,ratings,2,0),$A$2,1)*$K46*$K66+_xlfn.NORM.DIST(0,VLOOKUP($D51,ratings,2,0)-VLOOKUP($D46,ratings,2,0),$A$2,1)*$K46*$K51+_xlfn.NORM.DIST(0,VLOOKUP($D52,ratings,2,0)-VLOOKUP($D46,ratings,2,0),$A$2,1)*$K46*$K52+_xlfn.NORM.DIST(0,VLOOKUP($D53,ratings,2,0)-VLOOKUP($D46,ratings,2,0),$A$2,1)*$K46*$K53+_xlfn.NORM.DIST(0,VLOOKUP($D54,ratings,2,0)-VLOOKUP($D46,ratings,2,0),$A$2,1)*$K46*$K54+_xlfn.NORM.DIST(0,VLOOKUP($D55,ratings,2,0)-VLOOKUP($D46,ratings,2,0),$A$2,1)*$K46*$K55+_xlfn.NORM.DIST(0,VLOOKUP($D56,ratings,2,0)-VLOOKUP($D46,ratings,2,0),$A$2,1)*$K46*$K56+_xlfn.NORM.DIST(0,VLOOKUP($D57,ratings,2,0)-VLOOKUP($D46,ratings,2,0),$A$2,1)*$K46*$K57+_xlfn.NORM.DIST(0,VLOOKUP($D58,ratings,2,0)-VLOOKUP($D46,ratings,2,0),$A$2,1)*$K46*$K58+_xlfn.NORM.DIST(0,VLOOKUP($D59,ratings,2,0)-VLOOKUP($D46,ratings,2,0),$A$2,1)*$K46*$K59+_xlfn.NORM.DIST(0,VLOOKUP($D60,ratings,2,0)-VLOOKUP($D46,ratings,2,0),$A$2,1)*$K46*$K60+_xlfn.NORM.DIST(0,VLOOKUP($D61,ratings,2,0)-VLOOKUP($D46,ratings,2,0),$A$2,1)*$K46*$K61</f>
        <v>#N/A</v>
      </c>
      <c r="N46" s="139"/>
      <c r="O46" s="141" t="str">
        <f>_xlfn.NORM.DIST(0,VLOOKUP($D$34,ratings,2,0)-VLOOKUP($D46,ratings,2,0),$A$2,1)*$M46*$M$34+_xlfn.NORM.DIST(0,VLOOKUP($D$3,ratings,2,0)-VLOOKUP($D46,ratings,2,0),$A$2,1)*$M46*$M$3+_xlfn.NORM.DIST(0,VLOOKUP($D$4,ratings,2,0)-VLOOKUP($D46,ratings,2,0),$A$2,1)*$M46*$M$4+_xlfn.NORM.DIST(0,VLOOKUP($D$5,ratings,2,0)-VLOOKUP($D46,ratings,2,0),$A$2,1)*$M46*$M$5+_xlfn.NORM.DIST(0,VLOOKUP($D$6,ratings,2,0)-VLOOKUP($D46,ratings,2,0),$A$2,1)*$M46*$M$6+_xlfn.NORM.DIST(0,VLOOKUP($D$7,ratings,2,0)-VLOOKUP($D46,ratings,2,0),$A$2,1)*$M46*$M$7+_xlfn.NORM.DIST(0,VLOOKUP($D$8,ratings,2,0)-VLOOKUP($D46,ratings,2,0),$A$2,1)*$M46*$M$8+_xlfn.NORM.DIST(0,VLOOKUP($D$9,ratings,2,0)-VLOOKUP($D46,ratings,2,0),$A$2,1)*$M46*$M$9+_xlfn.NORM.DIST(0,VLOOKUP($D$10,ratings,2,0)-VLOOKUP($D46,ratings,2,0),$A$2,1)*$M46*$M$10+_xlfn.NORM.DIST(0,VLOOKUP($D$11,ratings,2,0)-VLOOKUP($D46,ratings,2,0),$A$2,1)*$M46*$M$11+_xlfn.NORM.DIST(0,VLOOKUP($D$12,ratings,2,0)-VLOOKUP($D46,ratings,2,0),$A$2,1)*$M46*$M$12+_xlfn.NORM.DIST(0,VLOOKUP($D$13,ratings,2,0)-VLOOKUP($D46,ratings,2,0),$A$2,1)*$M46*$M$13+_xlfn.NORM.DIST(0,VLOOKUP($D$14,ratings,2,0)-VLOOKUP($D46,ratings,2,0),$A$2,1)*$M46*$M$14+_xlfn.NORM.DIST(0,VLOOKUP($D$15,ratings,2,0)-VLOOKUP($D46,ratings,2,0),$A$2,1)*$M46*$M$15+_xlfn.NORM.DIST(0,VLOOKUP($D$16,ratings,2,0)-VLOOKUP($D46,ratings,2,0),$A$2,1)*$M46*$M$16+_xlfn.NORM.DIST(0,VLOOKUP($D$17,ratings,2,0)-VLOOKUP($D46,ratings,2,0),$A$2,1)*$M46*$M$17+_xlfn.NORM.DIST(0,VLOOKUP($D$18,ratings,2,0)-VLOOKUP($D46,ratings,2,0),$A$2,1)*$M46*$M$18+_xlfn.NORM.DIST(0,VLOOKUP($D$19,ratings,2,0)-VLOOKUP($D46,ratings,2,0),$A$2,1)*$M46*$M$19+_xlfn.NORM.DIST(0,VLOOKUP($D$20,ratings,2,0)-VLOOKUP($D46,ratings,2,0),$A$2,1)*$M46*$M$20+_xlfn.NORM.DIST(0,VLOOKUP($D$21,ratings,2,0)-VLOOKUP($D46,ratings,2,0),$A$2,1)*$M46*$M$21+_xlfn.NORM.DIST(0,VLOOKUP($D$22,ratings,2,0)-VLOOKUP($D46,ratings,2,0),$A$2,1)*$M46*$M$22+_xlfn.NORM.DIST(0,VLOOKUP($D$23,ratings,2,0)-VLOOKUP($D46,ratings,2,0),$A$2,1)*$M46*$M$23+_xlfn.NORM.DIST(0,VLOOKUP($D$24,ratings,2,0)-VLOOKUP($D46,ratings,2,0),$A$2,1)*$M46*$M$24+_xlfn.NORM.DIST(0,VLOOKUP($D$25,ratings,2,0)-VLOOKUP($D46,ratings,2,0),$A$2,1)*$M46*$M$25+_xlfn.NORM.DIST(0,VLOOKUP($D$26,ratings,2,0)-VLOOKUP($D46,ratings,2,0),$A$2,1)*$M46*$M$26+_xlfn.NORM.DIST(0,VLOOKUP($D$27,ratings,2,0)-VLOOKUP($D46,ratings,2,0),$A$2,1)*$M46*$M$27+_xlfn.NORM.DIST(0,VLOOKUP($D$28,ratings,2,0)-VLOOKUP($D46,ratings,2,0),$A$2,1)*$M46*$M$28+_xlfn.NORM.DIST(0,VLOOKUP($D$29,ratings,2,0)-VLOOKUP($D46,ratings,2,0),$A$2,1)*$M46*$M$29+_xlfn.NORM.DIST(0,VLOOKUP($D$30,ratings,2,0)-VLOOKUP($D46,ratings,2,0),$A$2,1)*$M46*$M$30+_xlfn.NORM.DIST(0,VLOOKUP($D$33,ratings,2,0)-VLOOKUP($D46,ratings,2,0),$A$2,1)*$M46*$M$33+_xlfn.NORM.DIST(0,VLOOKUP($D$32,ratings,2,0)-VLOOKUP($D46,ratings,2,0),$A$2,1)*$M46*$M$32+_xlfn.NORM.DIST(0,VLOOKUP($D$31,ratings,2,0)-VLOOKUP($D46,ratings,2,0),$A$2,1)*$M46*$M$31</f>
        <v>#N/A</v>
      </c>
      <c r="P46" s="172" t="str">
        <f t="shared" si="2"/>
        <v/>
      </c>
      <c r="Q46" s="6"/>
      <c r="R46" s="6"/>
      <c r="S46" s="356"/>
      <c r="T46" s="6"/>
      <c r="U46" s="6"/>
      <c r="V46" s="6"/>
      <c r="W46" s="6"/>
      <c r="X46" s="6"/>
      <c r="Y46" s="160" t="str">
        <f t="shared" si="7"/>
        <v>Yale</v>
      </c>
      <c r="Z46" s="181">
        <f>VLOOKUP(Y45,ratings,2,0)-VLOOKUP(Y46,ratings,2,0)</f>
        <v>7</v>
      </c>
      <c r="AA46" s="181"/>
      <c r="AB46" s="174">
        <f t="shared" si="3"/>
        <v>0.2877397188</v>
      </c>
      <c r="AC46" s="175">
        <f t="shared" si="4"/>
        <v>247.5363096</v>
      </c>
      <c r="AD46" s="182">
        <f>(AA45/2)+(Z45/2)</f>
        <v>70.75</v>
      </c>
      <c r="AE46" s="6">
        <f>Z46</f>
        <v>7</v>
      </c>
      <c r="AF46" s="6"/>
      <c r="AG46" s="6"/>
      <c r="AH46" s="6"/>
      <c r="AI46" s="6"/>
      <c r="AJ46" s="6"/>
    </row>
    <row r="47" ht="14.25" customHeight="1">
      <c r="B47" s="11" t="s">
        <v>28</v>
      </c>
      <c r="C47" s="11">
        <v>7.0</v>
      </c>
      <c r="D47" s="358" t="s">
        <v>364</v>
      </c>
      <c r="E47" s="367">
        <v>1.0</v>
      </c>
      <c r="F47" s="139"/>
      <c r="G47" s="359">
        <v>0.0</v>
      </c>
      <c r="H47" s="139"/>
      <c r="I47" s="139" t="str">
        <f>_xlfn.NORM.DIST(0,VLOOKUP($D43,ratings,2,0)-VLOOKUP($D47,ratings,2,0),$A$2,1)*$G47*$G43+_xlfn.NORM.DIST(0,VLOOKUP($D46,ratings,2,0)-VLOOKUP($D47,ratings,2,0),$A$2,1)*$G47*$G46+_xlfn.NORM.DIST(0,VLOOKUP($D45,ratings,2,0)-VLOOKUP($D47,ratings,2,0),$A$2,1)*$G47*$G45+_xlfn.NORM.DIST(0,VLOOKUP($D44,ratings,2,0)-VLOOKUP($D47,ratings,2,0),$A$2,1)*$G47*$G44</f>
        <v>#N/A</v>
      </c>
      <c r="J47" s="139"/>
      <c r="K47" s="139" t="str">
        <f>_xlfn.NORM.DIST(0,VLOOKUP($D39,ratings,2,0)-VLOOKUP($D47,ratings,2,0),$A$2,1)*$I47*$I39+_xlfn.NORM.DIST(0,VLOOKUP($D38,ratings,2,0)-VLOOKUP($D47,ratings,2,0),$A$2,1)*$I47*$I38+_xlfn.NORM.DIST(0,VLOOKUP($D37,ratings,2,0)-VLOOKUP($D47,ratings,2,0),$A$2,1)*$I47*$I37+_xlfn.NORM.DIST(0,VLOOKUP($D36,ratings,2,0)-VLOOKUP($D47,ratings,2,0),$A$2,1)*$I47*$I36+_xlfn.NORM.DIST(0,VLOOKUP($D35,ratings,2,0)-VLOOKUP($D47,ratings,2,0),$A$2,1)*$I47*$I35+_xlfn.NORM.DIST(0,VLOOKUP($D42,ratings,2,0)-VLOOKUP($D47,ratings,2,0),$A$2,1)*$I47*$I42+_xlfn.NORM.DIST(0,VLOOKUP($D41,ratings,2,0)-VLOOKUP($D47,ratings,2,0),$A$2,1)*$I47*$I41+_xlfn.NORM.DIST(0,VLOOKUP($D40,ratings,2,0)-VLOOKUP($D47,ratings,2,0),$A$2,1)*$I47*$I40</f>
        <v>#N/A</v>
      </c>
      <c r="L47" s="172" t="str">
        <f t="shared" si="1"/>
        <v/>
      </c>
      <c r="M47" s="139" t="str">
        <f>_xlfn.NORM.DIST(0,VLOOKUP($D63,ratings,2,0)-VLOOKUP($D47,ratings,2,0),$A$2,1)*$K47*$K63+_xlfn.NORM.DIST(0,VLOOKUP($D64,ratings,2,0)-VLOOKUP($D47,ratings,2,0),$A$2,1)*$K47*$K64+_xlfn.NORM.DIST(0,VLOOKUP($D65,ratings,2,0)-VLOOKUP($D47,ratings,2,0),$A$2,1)*$K47*$K65+_xlfn.NORM.DIST(0,VLOOKUP($D66,ratings,2,0)-VLOOKUP($D47,ratings,2,0),$A$2,1)*$K47*$K66+_xlfn.NORM.DIST(0,VLOOKUP($D51,ratings,2,0)-VLOOKUP($D47,ratings,2,0),$A$2,1)*$K47*$K51+_xlfn.NORM.DIST(0,VLOOKUP($D52,ratings,2,0)-VLOOKUP($D47,ratings,2,0),$A$2,1)*$K47*$K52+_xlfn.NORM.DIST(0,VLOOKUP($D53,ratings,2,0)-VLOOKUP($D47,ratings,2,0),$A$2,1)*$K47*$K53+_xlfn.NORM.DIST(0,VLOOKUP($D54,ratings,2,0)-VLOOKUP($D47,ratings,2,0),$A$2,1)*$K47*$K54+_xlfn.NORM.DIST(0,VLOOKUP($D55,ratings,2,0)-VLOOKUP($D47,ratings,2,0),$A$2,1)*$K47*$K55+_xlfn.NORM.DIST(0,VLOOKUP($D56,ratings,2,0)-VLOOKUP($D47,ratings,2,0),$A$2,1)*$K47*$K56+_xlfn.NORM.DIST(0,VLOOKUP($D57,ratings,2,0)-VLOOKUP($D47,ratings,2,0),$A$2,1)*$K47*$K57+_xlfn.NORM.DIST(0,VLOOKUP($D58,ratings,2,0)-VLOOKUP($D47,ratings,2,0),$A$2,1)*$K47*$K58+_xlfn.NORM.DIST(0,VLOOKUP($D59,ratings,2,0)-VLOOKUP($D47,ratings,2,0),$A$2,1)*$K47*$K59+_xlfn.NORM.DIST(0,VLOOKUP($D60,ratings,2,0)-VLOOKUP($D47,ratings,2,0),$A$2,1)*$K47*$K60+_xlfn.NORM.DIST(0,VLOOKUP($D61,ratings,2,0)-VLOOKUP($D47,ratings,2,0),$A$2,1)*$K47*$K61+_xlfn.NORM.DIST(0,VLOOKUP($D62,ratings,2,0)-VLOOKUP($D47,ratings,2,0),$A$2,1)*$K47*$K62</f>
        <v>#N/A</v>
      </c>
      <c r="N47" s="139"/>
      <c r="O47" s="139" t="str">
        <f>_xlfn.NORM.DIST(0,VLOOKUP($D$34,ratings,2,0)-VLOOKUP($D47,ratings,2,0),$A$2,1)*$M47*$M$34+_xlfn.NORM.DIST(0,VLOOKUP($D$3,ratings,2,0)-VLOOKUP($D47,ratings,2,0),$A$2,1)*$M47*$M$3+_xlfn.NORM.DIST(0,VLOOKUP($D$4,ratings,2,0)-VLOOKUP($D47,ratings,2,0),$A$2,1)*$M47*$M$4+_xlfn.NORM.DIST(0,VLOOKUP($D$5,ratings,2,0)-VLOOKUP($D47,ratings,2,0),$A$2,1)*$M47*$M$5+_xlfn.NORM.DIST(0,VLOOKUP($D$6,ratings,2,0)-VLOOKUP($D47,ratings,2,0),$A$2,1)*$M47*$M$6+_xlfn.NORM.DIST(0,VLOOKUP($D$7,ratings,2,0)-VLOOKUP($D47,ratings,2,0),$A$2,1)*$M47*$M$7+_xlfn.NORM.DIST(0,VLOOKUP($D$8,ratings,2,0)-VLOOKUP($D47,ratings,2,0),$A$2,1)*$M47*$M$8+_xlfn.NORM.DIST(0,VLOOKUP($D$9,ratings,2,0)-VLOOKUP($D47,ratings,2,0),$A$2,1)*$M47*$M$9+_xlfn.NORM.DIST(0,VLOOKUP($D$10,ratings,2,0)-VLOOKUP($D47,ratings,2,0),$A$2,1)*$M47*$M$10+_xlfn.NORM.DIST(0,VLOOKUP($D$11,ratings,2,0)-VLOOKUP($D47,ratings,2,0),$A$2,1)*$M47*$M$11+_xlfn.NORM.DIST(0,VLOOKUP($D$12,ratings,2,0)-VLOOKUP($D47,ratings,2,0),$A$2,1)*$M47*$M$12+_xlfn.NORM.DIST(0,VLOOKUP($D$13,ratings,2,0)-VLOOKUP($D47,ratings,2,0),$A$2,1)*$M47*$M$13+_xlfn.NORM.DIST(0,VLOOKUP($D$14,ratings,2,0)-VLOOKUP($D47,ratings,2,0),$A$2,1)*$M47*$M$14+_xlfn.NORM.DIST(0,VLOOKUP($D$15,ratings,2,0)-VLOOKUP($D47,ratings,2,0),$A$2,1)*$M47*$M$15+_xlfn.NORM.DIST(0,VLOOKUP($D$16,ratings,2,0)-VLOOKUP($D47,ratings,2,0),$A$2,1)*$M47*$M$16+_xlfn.NORM.DIST(0,VLOOKUP($D$17,ratings,2,0)-VLOOKUP($D47,ratings,2,0),$A$2,1)*$M47*$M$17+_xlfn.NORM.DIST(0,VLOOKUP($D$18,ratings,2,0)-VLOOKUP($D47,ratings,2,0),$A$2,1)*$M47*$M$18+_xlfn.NORM.DIST(0,VLOOKUP($D$19,ratings,2,0)-VLOOKUP($D47,ratings,2,0),$A$2,1)*$M47*$M$19+_xlfn.NORM.DIST(0,VLOOKUP($D$20,ratings,2,0)-VLOOKUP($D47,ratings,2,0),$A$2,1)*$M47*$M$20+_xlfn.NORM.DIST(0,VLOOKUP($D$21,ratings,2,0)-VLOOKUP($D47,ratings,2,0),$A$2,1)*$M47*$M$21+_xlfn.NORM.DIST(0,VLOOKUP($D$22,ratings,2,0)-VLOOKUP($D47,ratings,2,0),$A$2,1)*$M47*$M$22+_xlfn.NORM.DIST(0,VLOOKUP($D$23,ratings,2,0)-VLOOKUP($D47,ratings,2,0),$A$2,1)*$M47*$M$23+_xlfn.NORM.DIST(0,VLOOKUP($D$24,ratings,2,0)-VLOOKUP($D47,ratings,2,0),$A$2,1)*$M47*$M$24+_xlfn.NORM.DIST(0,VLOOKUP($D$25,ratings,2,0)-VLOOKUP($D47,ratings,2,0),$A$2,1)*$M47*$M$25+_xlfn.NORM.DIST(0,VLOOKUP($D$26,ratings,2,0)-VLOOKUP($D47,ratings,2,0),$A$2,1)*$M47*$M$26+_xlfn.NORM.DIST(0,VLOOKUP($D$27,ratings,2,0)-VLOOKUP($D47,ratings,2,0),$A$2,1)*$M47*$M$27+_xlfn.NORM.DIST(0,VLOOKUP($D$28,ratings,2,0)-VLOOKUP($D47,ratings,2,0),$A$2,1)*$M47*$M$28+_xlfn.NORM.DIST(0,VLOOKUP($D$29,ratings,2,0)-VLOOKUP($D47,ratings,2,0),$A$2,1)*$M47*$M$29+_xlfn.NORM.DIST(0,VLOOKUP($D$30,ratings,2,0)-VLOOKUP($D47,ratings,2,0),$A$2,1)*$M47*$M$30+_xlfn.NORM.DIST(0,VLOOKUP($D$33,ratings,2,0)-VLOOKUP($D47,ratings,2,0),$A$2,1)*$M47*$M$33+_xlfn.NORM.DIST(0,VLOOKUP($D$32,ratings,2,0)-VLOOKUP($D47,ratings,2,0),$A$2,1)*$M47*$M$32+_xlfn.NORM.DIST(0,VLOOKUP($D$31,ratings,2,0)-VLOOKUP($D47,ratings,2,0),$A$2,1)*$M47*$M$31</f>
        <v>#N/A</v>
      </c>
      <c r="P47" s="172" t="str">
        <f t="shared" si="2"/>
        <v/>
      </c>
      <c r="Q47" s="6"/>
      <c r="R47" s="6"/>
      <c r="S47" s="361"/>
      <c r="T47" s="6"/>
      <c r="U47" s="6"/>
      <c r="V47" s="6"/>
      <c r="W47" s="6"/>
      <c r="X47" s="6"/>
      <c r="Y47" s="6" t="str">
        <f t="shared" si="7"/>
        <v>Murray State</v>
      </c>
      <c r="Z47" s="173" t="str">
        <f>VLOOKUP($Y48,ratings,2,0)-VLOOKUP($Y47,ratings,2,0)</f>
        <v>#N/A</v>
      </c>
      <c r="AA47" s="173" t="str">
        <f>VLOOKUP($Y48,ratings20,3,0)+VLOOKUP($Y47,ratings20,3,0)-144</f>
        <v>#N/A</v>
      </c>
      <c r="AB47" s="174" t="str">
        <f t="shared" si="3"/>
        <v>#N/A</v>
      </c>
      <c r="AC47" s="175" t="str">
        <f t="shared" si="4"/>
        <v>#N/A</v>
      </c>
      <c r="AD47" s="176" t="str">
        <f>(AA47/2)+(Z48/2)</f>
        <v>#N/A</v>
      </c>
      <c r="AE47" s="6" t="str">
        <f>AA47</f>
        <v>#N/A</v>
      </c>
      <c r="AF47" s="6"/>
      <c r="AG47" s="6"/>
      <c r="AH47" s="6"/>
      <c r="AI47" s="6"/>
      <c r="AJ47" s="6"/>
    </row>
    <row r="48" ht="14.25" customHeight="1">
      <c r="B48" s="11" t="s">
        <v>28</v>
      </c>
      <c r="C48" s="22">
        <v>10.0</v>
      </c>
      <c r="D48" s="365" t="s">
        <v>365</v>
      </c>
      <c r="E48" s="369">
        <v>0.0</v>
      </c>
      <c r="F48" s="139"/>
      <c r="G48" s="141" t="str">
        <f>_xlfn.NORM.DIST(0,VLOOKUP(D50,ratings,2,0)-VLOOKUP(D48,ratings,2,0),$A$2,1)*E48*E50+_xlfn.NORM.DIST(0,VLOOKUP(D49,ratings,2,0)-VLOOKUP(D48,ratings,2,0),$A$2,1)*E48*E49</f>
        <v>#N/A</v>
      </c>
      <c r="H48" s="139"/>
      <c r="I48" s="141" t="str">
        <f>_xlfn.NORM.DIST(0,VLOOKUP($D44,ratings,2,0)-VLOOKUP($D48,ratings,2,0),$A$2,1)*$G48*$G44+_xlfn.NORM.DIST(0,VLOOKUP($D43,ratings,2,0)-VLOOKUP($D48,ratings,2,0),$A$2,1)*$G48*$G43+_xlfn.NORM.DIST(0,VLOOKUP($D46,ratings,2,0)-VLOOKUP($D48,ratings,2,0),$A$2,1)*$G48*$G46+_xlfn.NORM.DIST(0,VLOOKUP($D45,ratings,2,0)-VLOOKUP($D48,ratings,2,0),$A$2,1)*$G48*$G45</f>
        <v>#N/A</v>
      </c>
      <c r="J48" s="141"/>
      <c r="K48" s="141" t="str">
        <f>_xlfn.NORM.DIST(0,VLOOKUP($D40,ratings,2,0)-VLOOKUP($D48,ratings,2,0),$A$2,1)*$I48*$I40+_xlfn.NORM.DIST(0,VLOOKUP($D39,ratings,2,0)-VLOOKUP($D48,ratings,2,0),$A$2,1)*$I48*$I39+_xlfn.NORM.DIST(0,VLOOKUP($D38,ratings,2,0)-VLOOKUP($D48,ratings,2,0),$A$2,1)*$I48*$I38+_xlfn.NORM.DIST(0,VLOOKUP($D37,ratings,2,0)-VLOOKUP($D48,ratings,2,0),$A$2,1)*$I48*$I37+_xlfn.NORM.DIST(0,VLOOKUP($D36,ratings,2,0)-VLOOKUP($D48,ratings,2,0),$A$2,1)*$I48*$I36+_xlfn.NORM.DIST(0,VLOOKUP($D35,ratings,2,0)-VLOOKUP($D48,ratings,2,0),$A$2,1)*$I48*$I35+_xlfn.NORM.DIST(0,VLOOKUP($D42,ratings,2,0)-VLOOKUP($D48,ratings,2,0),$A$2,1)*$I48*$I42+_xlfn.NORM.DIST(0,VLOOKUP($D41,ratings,2,0)-VLOOKUP($D48,ratings,2,0),$A$2,1)*$I48*$I41</f>
        <v>#N/A</v>
      </c>
      <c r="L48" s="172" t="str">
        <f t="shared" si="1"/>
        <v/>
      </c>
      <c r="M48" s="141" t="str">
        <f>_xlfn.NORM.DIST(0,VLOOKUP($D64,ratings,2,0)-VLOOKUP($D48,ratings,2,0),$A$2,1)*$K48*$K64+_xlfn.NORM.DIST(0,VLOOKUP($D65,ratings,2,0)-VLOOKUP($D48,ratings,2,0),$A$2,1)*$K48*$K65+_xlfn.NORM.DIST(0,VLOOKUP($D66,ratings,2,0)-VLOOKUP($D48,ratings,2,0),$A$2,1)*$K48*$K66+_xlfn.NORM.DIST(0,VLOOKUP($D51,ratings,2,0)-VLOOKUP($D48,ratings,2,0),$A$2,1)*$K48*$K51+_xlfn.NORM.DIST(0,VLOOKUP($D52,ratings,2,0)-VLOOKUP($D48,ratings,2,0),$A$2,1)*$K48*$K52+_xlfn.NORM.DIST(0,VLOOKUP($D53,ratings,2,0)-VLOOKUP($D48,ratings,2,0),$A$2,1)*$K48*$K53+_xlfn.NORM.DIST(0,VLOOKUP($D54,ratings,2,0)-VLOOKUP($D48,ratings,2,0),$A$2,1)*$K48*$K54+_xlfn.NORM.DIST(0,VLOOKUP($D55,ratings,2,0)-VLOOKUP($D48,ratings,2,0),$A$2,1)*$K48*$K55+_xlfn.NORM.DIST(0,VLOOKUP($D56,ratings,2,0)-VLOOKUP($D48,ratings,2,0),$A$2,1)*$K48*$K56+_xlfn.NORM.DIST(0,VLOOKUP($D57,ratings,2,0)-VLOOKUP($D48,ratings,2,0),$A$2,1)*$K48*$K57+_xlfn.NORM.DIST(0,VLOOKUP($D58,ratings,2,0)-VLOOKUP($D48,ratings,2,0),$A$2,1)*$K48*$K58+_xlfn.NORM.DIST(0,VLOOKUP($D59,ratings,2,0)-VLOOKUP($D48,ratings,2,0),$A$2,1)*$K48*$K59+_xlfn.NORM.DIST(0,VLOOKUP($D60,ratings,2,0)-VLOOKUP($D48,ratings,2,0),$A$2,1)*$K48*$K60+_xlfn.NORM.DIST(0,VLOOKUP($D61,ratings,2,0)-VLOOKUP($D48,ratings,2,0),$A$2,1)*$K48*$K61+_xlfn.NORM.DIST(0,VLOOKUP($D62,ratings,2,0)-VLOOKUP($D48,ratings,2,0),$A$2,1)*$K48*$K62+_xlfn.NORM.DIST(0,VLOOKUP($D63,ratings,2,0)-VLOOKUP($D48,ratings,2,0),$A$2,1)*$K48*$K63</f>
        <v>#N/A</v>
      </c>
      <c r="N48" s="139"/>
      <c r="O48" s="141" t="str">
        <f>_xlfn.NORM.DIST(0,VLOOKUP($D$34,ratings,2,0)-VLOOKUP($D48,ratings,2,0),$A$2,1)*$M48*$M$34+_xlfn.NORM.DIST(0,VLOOKUP($D$3,ratings,2,0)-VLOOKUP($D48,ratings,2,0),$A$2,1)*$M48*$M$3+_xlfn.NORM.DIST(0,VLOOKUP($D$4,ratings,2,0)-VLOOKUP($D48,ratings,2,0),$A$2,1)*$M48*$M$4+_xlfn.NORM.DIST(0,VLOOKUP($D$5,ratings,2,0)-VLOOKUP($D48,ratings,2,0),$A$2,1)*$M48*$M$5+_xlfn.NORM.DIST(0,VLOOKUP($D$6,ratings,2,0)-VLOOKUP($D48,ratings,2,0),$A$2,1)*$M48*$M$6+_xlfn.NORM.DIST(0,VLOOKUP($D$7,ratings,2,0)-VLOOKUP($D48,ratings,2,0),$A$2,1)*$M48*$M$7+_xlfn.NORM.DIST(0,VLOOKUP($D$8,ratings,2,0)-VLOOKUP($D48,ratings,2,0),$A$2,1)*$M48*$M$8+_xlfn.NORM.DIST(0,VLOOKUP($D$9,ratings,2,0)-VLOOKUP($D48,ratings,2,0),$A$2,1)*$M48*$M$9+_xlfn.NORM.DIST(0,VLOOKUP($D$10,ratings,2,0)-VLOOKUP($D48,ratings,2,0),$A$2,1)*$M48*$M$10+_xlfn.NORM.DIST(0,VLOOKUP($D$11,ratings,2,0)-VLOOKUP($D48,ratings,2,0),$A$2,1)*$M48*$M$11+_xlfn.NORM.DIST(0,VLOOKUP($D$12,ratings,2,0)-VLOOKUP($D48,ratings,2,0),$A$2,1)*$M48*$M$12+_xlfn.NORM.DIST(0,VLOOKUP($D$13,ratings,2,0)-VLOOKUP($D48,ratings,2,0),$A$2,1)*$M48*$M$13+_xlfn.NORM.DIST(0,VLOOKUP($D$14,ratings,2,0)-VLOOKUP($D48,ratings,2,0),$A$2,1)*$M48*$M$14+_xlfn.NORM.DIST(0,VLOOKUP($D$15,ratings,2,0)-VLOOKUP($D48,ratings,2,0),$A$2,1)*$M48*$M$15+_xlfn.NORM.DIST(0,VLOOKUP($D$16,ratings,2,0)-VLOOKUP($D48,ratings,2,0),$A$2,1)*$M48*$M$16+_xlfn.NORM.DIST(0,VLOOKUP($D$17,ratings,2,0)-VLOOKUP($D48,ratings,2,0),$A$2,1)*$M48*$M$17+_xlfn.NORM.DIST(0,VLOOKUP($D$18,ratings,2,0)-VLOOKUP($D48,ratings,2,0),$A$2,1)*$M48*$M$18+_xlfn.NORM.DIST(0,VLOOKUP($D$19,ratings,2,0)-VLOOKUP($D48,ratings,2,0),$A$2,1)*$M48*$M$19+_xlfn.NORM.DIST(0,VLOOKUP($D$20,ratings,2,0)-VLOOKUP($D48,ratings,2,0),$A$2,1)*$M48*$M$20+_xlfn.NORM.DIST(0,VLOOKUP($D$21,ratings,2,0)-VLOOKUP($D48,ratings,2,0),$A$2,1)*$M48*$M$21+_xlfn.NORM.DIST(0,VLOOKUP($D$22,ratings,2,0)-VLOOKUP($D48,ratings,2,0),$A$2,1)*$M48*$M$22+_xlfn.NORM.DIST(0,VLOOKUP($D$23,ratings,2,0)-VLOOKUP($D48,ratings,2,0),$A$2,1)*$M48*$M$23+_xlfn.NORM.DIST(0,VLOOKUP($D$24,ratings,2,0)-VLOOKUP($D48,ratings,2,0),$A$2,1)*$M48*$M$24+_xlfn.NORM.DIST(0,VLOOKUP($D$25,ratings,2,0)-VLOOKUP($D48,ratings,2,0),$A$2,1)*$M48*$M$25+_xlfn.NORM.DIST(0,VLOOKUP($D$26,ratings,2,0)-VLOOKUP($D48,ratings,2,0),$A$2,1)*$M48*$M$26+_xlfn.NORM.DIST(0,VLOOKUP($D$27,ratings,2,0)-VLOOKUP($D48,ratings,2,0),$A$2,1)*$M48*$M$27+_xlfn.NORM.DIST(0,VLOOKUP($D$28,ratings,2,0)-VLOOKUP($D48,ratings,2,0),$A$2,1)*$M48*$M$28+_xlfn.NORM.DIST(0,VLOOKUP($D$29,ratings,2,0)-VLOOKUP($D48,ratings,2,0),$A$2,1)*$M48*$M$29+_xlfn.NORM.DIST(0,VLOOKUP($D$30,ratings,2,0)-VLOOKUP($D48,ratings,2,0),$A$2,1)*$M48*$M$30+_xlfn.NORM.DIST(0,VLOOKUP($D$33,ratings,2,0)-VLOOKUP($D48,ratings,2,0),$A$2,1)*$M48*$M$33+_xlfn.NORM.DIST(0,VLOOKUP($D$32,ratings,2,0)-VLOOKUP($D48,ratings,2,0),$A$2,1)*$M48*$M$32+_xlfn.NORM.DIST(0,VLOOKUP($D$31,ratings,2,0)-VLOOKUP($D48,ratings,2,0),$A$2,1)*$M48*$M$31</f>
        <v>#N/A</v>
      </c>
      <c r="P48" s="172" t="str">
        <f t="shared" si="2"/>
        <v/>
      </c>
      <c r="Q48" s="6"/>
      <c r="R48" s="6"/>
      <c r="S48" s="356"/>
      <c r="T48" s="6"/>
      <c r="U48" s="6"/>
      <c r="V48" s="6"/>
      <c r="W48" s="6"/>
      <c r="X48" s="6"/>
      <c r="Y48" s="160" t="str">
        <f t="shared" si="7"/>
        <v>San Francisco</v>
      </c>
      <c r="Z48" s="181" t="str">
        <f>VLOOKUP(Y47,ratings,2,0)-VLOOKUP(Y48,ratings,2,0)</f>
        <v>#N/A</v>
      </c>
      <c r="AA48" s="181"/>
      <c r="AB48" s="174" t="str">
        <f t="shared" si="3"/>
        <v>#N/A</v>
      </c>
      <c r="AC48" s="175" t="str">
        <f t="shared" si="4"/>
        <v>#N/A</v>
      </c>
      <c r="AD48" s="182" t="str">
        <f>(AA47/2)+(Z47/2)</f>
        <v>#N/A</v>
      </c>
      <c r="AE48" s="6" t="str">
        <f>Z48</f>
        <v>#N/A</v>
      </c>
      <c r="AF48" s="6"/>
      <c r="AG48" s="6"/>
      <c r="AH48" s="6"/>
      <c r="AI48" s="6"/>
      <c r="AJ48" s="6"/>
    </row>
    <row r="49" ht="14.25" customHeight="1">
      <c r="B49" s="11" t="s">
        <v>28</v>
      </c>
      <c r="C49" s="11">
        <v>2.0</v>
      </c>
      <c r="D49" s="358" t="s">
        <v>84</v>
      </c>
      <c r="E49" s="367">
        <v>0.0</v>
      </c>
      <c r="F49" s="139"/>
      <c r="G49" s="139" t="str">
        <f>_xlfn.NORM.DIST(0,VLOOKUP(D47,ratings,2,0)-VLOOKUP(D49,ratings,2,0),$A$2,1)*E49*E47+_xlfn.NORM.DIST(0,VLOOKUP(D48,ratings,2,0)-VLOOKUP(D49,ratings,2,0),$A$2,1)*E49*E48</f>
        <v>#N/A</v>
      </c>
      <c r="H49" s="139"/>
      <c r="I49" s="139" t="str">
        <f>_xlfn.NORM.DIST(0,VLOOKUP($D45,ratings,2,0)-VLOOKUP($D49,ratings,2,0),$A$2,1)*$G49*$G45+_xlfn.NORM.DIST(0,VLOOKUP($D44,ratings,2,0)-VLOOKUP($D49,ratings,2,0),$A$2,1)*$G49*$G44+_xlfn.NORM.DIST(0,VLOOKUP($D43,ratings,2,0)-VLOOKUP($D49,ratings,2,0),$A$2,1)*$G49*$G43+_xlfn.NORM.DIST(0,VLOOKUP($D46,ratings,2,0)-VLOOKUP($D49,ratings,2,0),$A$2,1)*$G49*$G46</f>
        <v>#N/A</v>
      </c>
      <c r="J49" s="139"/>
      <c r="K49" s="139" t="str">
        <f>_xlfn.NORM.DIST(0,VLOOKUP($D41,ratings,2,0)-VLOOKUP($D49,ratings,2,0),$A$2,1)*$I49*$I41+_xlfn.NORM.DIST(0,VLOOKUP($D40,ratings,2,0)-VLOOKUP($D49,ratings,2,0),$A$2,1)*$I49*$I40+_xlfn.NORM.DIST(0,VLOOKUP($D39,ratings,2,0)-VLOOKUP($D49,ratings,2,0),$A$2,1)*$I49*$I39+_xlfn.NORM.DIST(0,VLOOKUP($D38,ratings,2,0)-VLOOKUP($D49,ratings,2,0),$A$2,1)*$I49*$I38+_xlfn.NORM.DIST(0,VLOOKUP($D37,ratings,2,0)-VLOOKUP($D49,ratings,2,0),$A$2,1)*$I49*$I37+_xlfn.NORM.DIST(0,VLOOKUP($D36,ratings,2,0)-VLOOKUP($D49,ratings,2,0),$A$2,1)*$I49*$I36+_xlfn.NORM.DIST(0,VLOOKUP($D35,ratings,2,0)-VLOOKUP($D49,ratings,2,0),$A$2,1)*$I49*$I35+_xlfn.NORM.DIST(0,VLOOKUP($D42,ratings,2,0)-VLOOKUP($D49,ratings,2,0),$A$2,1)*$I49*$I42</f>
        <v>#N/A</v>
      </c>
      <c r="L49" s="172" t="str">
        <f t="shared" si="1"/>
        <v/>
      </c>
      <c r="M49" s="139" t="str">
        <f>_xlfn.NORM.DIST(0,VLOOKUP($D65,ratings,2,0)-VLOOKUP($D49,ratings,2,0),$A$2,1)*$K49*$K65+_xlfn.NORM.DIST(0,VLOOKUP($D66,ratings,2,0)-VLOOKUP($D49,ratings,2,0),$A$2,1)*$K49*$K66+_xlfn.NORM.DIST(0,VLOOKUP($D51,ratings,2,0)-VLOOKUP($D49,ratings,2,0),$A$2,1)*$K49*$K51+_xlfn.NORM.DIST(0,VLOOKUP($D52,ratings,2,0)-VLOOKUP($D49,ratings,2,0),$A$2,1)*$K49*$K52+_xlfn.NORM.DIST(0,VLOOKUP($D53,ratings,2,0)-VLOOKUP($D49,ratings,2,0),$A$2,1)*$K49*$K53+_xlfn.NORM.DIST(0,VLOOKUP($D54,ratings,2,0)-VLOOKUP($D49,ratings,2,0),$A$2,1)*$K49*$K54+_xlfn.NORM.DIST(0,VLOOKUP($D55,ratings,2,0)-VLOOKUP($D49,ratings,2,0),$A$2,1)*$K49*$K55+_xlfn.NORM.DIST(0,VLOOKUP($D56,ratings,2,0)-VLOOKUP($D49,ratings,2,0),$A$2,1)*$K49*$K56+_xlfn.NORM.DIST(0,VLOOKUP($D57,ratings,2,0)-VLOOKUP($D49,ratings,2,0),$A$2,1)*$K49*$K57+_xlfn.NORM.DIST(0,VLOOKUP($D58,ratings,2,0)-VLOOKUP($D49,ratings,2,0),$A$2,1)*$K49*$K58+_xlfn.NORM.DIST(0,VLOOKUP($D59,ratings,2,0)-VLOOKUP($D49,ratings,2,0),$A$2,1)*$K49*$K59+_xlfn.NORM.DIST(0,VLOOKUP($D60,ratings,2,0)-VLOOKUP($D49,ratings,2,0),$A$2,1)*$K49*$K60+_xlfn.NORM.DIST(0,VLOOKUP($D61,ratings,2,0)-VLOOKUP($D49,ratings,2,0),$A$2,1)*$K49*$K61+_xlfn.NORM.DIST(0,VLOOKUP($D62,ratings,2,0)-VLOOKUP($D49,ratings,2,0),$A$2,1)*$K49*$K62+_xlfn.NORM.DIST(0,VLOOKUP($D63,ratings,2,0)-VLOOKUP($D49,ratings,2,0),$A$2,1)*$K49*$K63+_xlfn.NORM.DIST(0,VLOOKUP($D64,ratings,2,0)-VLOOKUP($D49,ratings,2,0),$A$2,1)*$K49*$K64</f>
        <v>#N/A</v>
      </c>
      <c r="N49" s="139"/>
      <c r="O49" s="139" t="str">
        <f>_xlfn.NORM.DIST(0,VLOOKUP($D$34,ratings,2,0)-VLOOKUP($D49,ratings,2,0),$A$2,1)*$M49*$M$34+_xlfn.NORM.DIST(0,VLOOKUP($D$3,ratings,2,0)-VLOOKUP($D49,ratings,2,0),$A$2,1)*$M49*$M$3+_xlfn.NORM.DIST(0,VLOOKUP($D$4,ratings,2,0)-VLOOKUP($D49,ratings,2,0),$A$2,1)*$M49*$M$4+_xlfn.NORM.DIST(0,VLOOKUP($D$5,ratings,2,0)-VLOOKUP($D49,ratings,2,0),$A$2,1)*$M49*$M$5+_xlfn.NORM.DIST(0,VLOOKUP($D$6,ratings,2,0)-VLOOKUP($D49,ratings,2,0),$A$2,1)*$M49*$M$6+_xlfn.NORM.DIST(0,VLOOKUP($D$7,ratings,2,0)-VLOOKUP($D49,ratings,2,0),$A$2,1)*$M49*$M$7+_xlfn.NORM.DIST(0,VLOOKUP($D$8,ratings,2,0)-VLOOKUP($D49,ratings,2,0),$A$2,1)*$M49*$M$8+_xlfn.NORM.DIST(0,VLOOKUP($D$9,ratings,2,0)-VLOOKUP($D49,ratings,2,0),$A$2,1)*$M49*$M$9+_xlfn.NORM.DIST(0,VLOOKUP($D$10,ratings,2,0)-VLOOKUP($D49,ratings,2,0),$A$2,1)*$M49*$M$10+_xlfn.NORM.DIST(0,VLOOKUP($D$11,ratings,2,0)-VLOOKUP($D49,ratings,2,0),$A$2,1)*$M49*$M$11+_xlfn.NORM.DIST(0,VLOOKUP($D$12,ratings,2,0)-VLOOKUP($D49,ratings,2,0),$A$2,1)*$M49*$M$12+_xlfn.NORM.DIST(0,VLOOKUP($D$13,ratings,2,0)-VLOOKUP($D49,ratings,2,0),$A$2,1)*$M49*$M$13+_xlfn.NORM.DIST(0,VLOOKUP($D$14,ratings,2,0)-VLOOKUP($D49,ratings,2,0),$A$2,1)*$M49*$M$14+_xlfn.NORM.DIST(0,VLOOKUP($D$15,ratings,2,0)-VLOOKUP($D49,ratings,2,0),$A$2,1)*$M49*$M$15+_xlfn.NORM.DIST(0,VLOOKUP($D$16,ratings,2,0)-VLOOKUP($D49,ratings,2,0),$A$2,1)*$M49*$M$16+_xlfn.NORM.DIST(0,VLOOKUP($D$17,ratings,2,0)-VLOOKUP($D49,ratings,2,0),$A$2,1)*$M49*$M$17+_xlfn.NORM.DIST(0,VLOOKUP($D$18,ratings,2,0)-VLOOKUP($D49,ratings,2,0),$A$2,1)*$M49*$M$18+_xlfn.NORM.DIST(0,VLOOKUP($D$19,ratings,2,0)-VLOOKUP($D49,ratings,2,0),$A$2,1)*$M49*$M$19+_xlfn.NORM.DIST(0,VLOOKUP($D$20,ratings,2,0)-VLOOKUP($D49,ratings,2,0),$A$2,1)*$M49*$M$20+_xlfn.NORM.DIST(0,VLOOKUP($D$21,ratings,2,0)-VLOOKUP($D49,ratings,2,0),$A$2,1)*$M49*$M$21+_xlfn.NORM.DIST(0,VLOOKUP($D$22,ratings,2,0)-VLOOKUP($D49,ratings,2,0),$A$2,1)*$M49*$M$22+_xlfn.NORM.DIST(0,VLOOKUP($D$23,ratings,2,0)-VLOOKUP($D49,ratings,2,0),$A$2,1)*$M49*$M$23+_xlfn.NORM.DIST(0,VLOOKUP($D$24,ratings,2,0)-VLOOKUP($D49,ratings,2,0),$A$2,1)*$M49*$M$24+_xlfn.NORM.DIST(0,VLOOKUP($D$25,ratings,2,0)-VLOOKUP($D49,ratings,2,0),$A$2,1)*$M49*$M$25+_xlfn.NORM.DIST(0,VLOOKUP($D$26,ratings,2,0)-VLOOKUP($D49,ratings,2,0),$A$2,1)*$M49*$M$26+_xlfn.NORM.DIST(0,VLOOKUP($D$27,ratings,2,0)-VLOOKUP($D49,ratings,2,0),$A$2,1)*$M49*$M$27+_xlfn.NORM.DIST(0,VLOOKUP($D$28,ratings,2,0)-VLOOKUP($D49,ratings,2,0),$A$2,1)*$M49*$M$28+_xlfn.NORM.DIST(0,VLOOKUP($D$29,ratings,2,0)-VLOOKUP($D49,ratings,2,0),$A$2,1)*$M49*$M$29+_xlfn.NORM.DIST(0,VLOOKUP($D$30,ratings,2,0)-VLOOKUP($D49,ratings,2,0),$A$2,1)*$M49*$M$30+_xlfn.NORM.DIST(0,VLOOKUP($D$33,ratings,2,0)-VLOOKUP($D49,ratings,2,0),$A$2,1)*$M49*$M$33+_xlfn.NORM.DIST(0,VLOOKUP($D$32,ratings,2,0)-VLOOKUP($D49,ratings,2,0),$A$2,1)*$M49*$M$32+_xlfn.NORM.DIST(0,VLOOKUP($D$31,ratings,2,0)-VLOOKUP($D49,ratings,2,0),$A$2,1)*$M49*$M$31</f>
        <v>#N/A</v>
      </c>
      <c r="P49" s="172" t="str">
        <f t="shared" si="2"/>
        <v/>
      </c>
      <c r="Q49" s="6"/>
      <c r="R49" s="6"/>
      <c r="S49" s="361"/>
      <c r="T49" s="6"/>
      <c r="U49" s="6"/>
      <c r="V49" s="6"/>
      <c r="W49" s="6"/>
      <c r="X49" s="6"/>
      <c r="Y49" s="6" t="str">
        <f t="shared" si="7"/>
        <v>Kentucky</v>
      </c>
      <c r="Z49" s="173" t="str">
        <f>VLOOKUP($Y50,ratings,2,0)-VLOOKUP($Y49,ratings,2,0)</f>
        <v>#N/A</v>
      </c>
      <c r="AA49" s="173" t="str">
        <f>VLOOKUP($Y50,ratings20,3,0)+VLOOKUP($Y49,ratings20,3,0)-144</f>
        <v>#N/A</v>
      </c>
      <c r="AB49" s="174" t="str">
        <f t="shared" si="3"/>
        <v>#N/A</v>
      </c>
      <c r="AC49" s="175" t="str">
        <f t="shared" si="4"/>
        <v>#N/A</v>
      </c>
      <c r="AD49" s="176" t="str">
        <f>(AA49/2)+(Z50/2)</f>
        <v>#N/A</v>
      </c>
      <c r="AE49" s="6" t="str">
        <f>AA49</f>
        <v>#N/A</v>
      </c>
      <c r="AF49" s="6"/>
      <c r="AG49" s="6"/>
      <c r="AH49" s="6"/>
      <c r="AI49" s="6"/>
      <c r="AJ49" s="6"/>
    </row>
    <row r="50" ht="14.25" customHeight="1">
      <c r="B50" s="11" t="s">
        <v>28</v>
      </c>
      <c r="C50" s="53">
        <v>15.0</v>
      </c>
      <c r="D50" s="371" t="s">
        <v>366</v>
      </c>
      <c r="E50" s="369">
        <v>1.0</v>
      </c>
      <c r="F50" s="139"/>
      <c r="G50" s="383">
        <v>1.0</v>
      </c>
      <c r="H50" s="139"/>
      <c r="I50" s="383">
        <v>1.0</v>
      </c>
      <c r="J50" s="373"/>
      <c r="K50" s="383">
        <v>0.0</v>
      </c>
      <c r="L50" s="172" t="str">
        <f t="shared" si="1"/>
        <v/>
      </c>
      <c r="M50" s="373" t="str">
        <f>_xlfn.NORM.DIST(0,VLOOKUP($D66,ratings,2,0)-VLOOKUP($D50,ratings,2,0),$A$2,1)*$K50*$K66+_xlfn.NORM.DIST(0,VLOOKUP($D51,ratings,2,0)-VLOOKUP($D50,ratings,2,0),$A$2,1)*$K50*$K51+_xlfn.NORM.DIST(0,VLOOKUP($D52,ratings,2,0)-VLOOKUP($D50,ratings,2,0),$A$2,1)*$K50*$K52+_xlfn.NORM.DIST(0,VLOOKUP($D53,ratings,2,0)-VLOOKUP($D50,ratings,2,0),$A$2,1)*$K50*$K53+_xlfn.NORM.DIST(0,VLOOKUP($D54,ratings,2,0)-VLOOKUP($D50,ratings,2,0),$A$2,1)*$K50*$K54+_xlfn.NORM.DIST(0,VLOOKUP($D55,ratings,2,0)-VLOOKUP($D50,ratings,2,0),$A$2,1)*$K50*$K55+_xlfn.NORM.DIST(0,VLOOKUP($D56,ratings,2,0)-VLOOKUP($D50,ratings,2,0),$A$2,1)*$K50*$K56+_xlfn.NORM.DIST(0,VLOOKUP($D57,ratings,2,0)-VLOOKUP($D50,ratings,2,0),$A$2,1)*$K50*$K57+_xlfn.NORM.DIST(0,VLOOKUP($D58,ratings,2,0)-VLOOKUP($D50,ratings,2,0),$A$2,1)*$K50*$K58+_xlfn.NORM.DIST(0,VLOOKUP($D59,ratings,2,0)-VLOOKUP($D50,ratings,2,0),$A$2,1)*$K50*$K59+_xlfn.NORM.DIST(0,VLOOKUP($D60,ratings,2,0)-VLOOKUP($D50,ratings,2,0),$A$2,1)*$K50*$K60+_xlfn.NORM.DIST(0,VLOOKUP($D61,ratings,2,0)-VLOOKUP($D50,ratings,2,0),$A$2,1)*$K50*$K61+_xlfn.NORM.DIST(0,VLOOKUP($D62,ratings,2,0)-VLOOKUP($D50,ratings,2,0),$A$2,1)*$K50*$K62+_xlfn.NORM.DIST(0,VLOOKUP($D63,ratings,2,0)-VLOOKUP($D50,ratings,2,0),$A$2,1)*$K50*$K63+_xlfn.NORM.DIST(0,VLOOKUP($D64,ratings,2,0)-VLOOKUP($D50,ratings,2,0),$A$2,1)*$K50*$K64+_xlfn.NORM.DIST(0,VLOOKUP($D65,ratings,2,0)-VLOOKUP($D50,ratings,2,0),$A$2,1)*$K50*$K65</f>
        <v>#N/A</v>
      </c>
      <c r="N50" s="139"/>
      <c r="O50" s="373" t="str">
        <f>_xlfn.NORM.DIST(0,VLOOKUP($D$34,ratings,2,0)-VLOOKUP($D50,ratings,2,0),$A$2,1)*$M50*$M$34+_xlfn.NORM.DIST(0,VLOOKUP($D$3,ratings,2,0)-VLOOKUP($D50,ratings,2,0),$A$2,1)*$M50*$M$3+_xlfn.NORM.DIST(0,VLOOKUP($D$4,ratings,2,0)-VLOOKUP($D50,ratings,2,0),$A$2,1)*$M50*$M$4+_xlfn.NORM.DIST(0,VLOOKUP($D$5,ratings,2,0)-VLOOKUP($D50,ratings,2,0),$A$2,1)*$M50*$M$5+_xlfn.NORM.DIST(0,VLOOKUP($D$6,ratings,2,0)-VLOOKUP($D50,ratings,2,0),$A$2,1)*$M50*$M$6+_xlfn.NORM.DIST(0,VLOOKUP($D$7,ratings,2,0)-VLOOKUP($D50,ratings,2,0),$A$2,1)*$M50*$M$7+_xlfn.NORM.DIST(0,VLOOKUP($D$8,ratings,2,0)-VLOOKUP($D50,ratings,2,0),$A$2,1)*$M50*$M$8+_xlfn.NORM.DIST(0,VLOOKUP($D$9,ratings,2,0)-VLOOKUP($D50,ratings,2,0),$A$2,1)*$M50*$M$9+_xlfn.NORM.DIST(0,VLOOKUP($D$10,ratings,2,0)-VLOOKUP($D50,ratings,2,0),$A$2,1)*$M50*$M$10+_xlfn.NORM.DIST(0,VLOOKUP($D$11,ratings,2,0)-VLOOKUP($D50,ratings,2,0),$A$2,1)*$M50*$M$11+_xlfn.NORM.DIST(0,VLOOKUP($D$12,ratings,2,0)-VLOOKUP($D50,ratings,2,0),$A$2,1)*$M50*$M$12+_xlfn.NORM.DIST(0,VLOOKUP($D$13,ratings,2,0)-VLOOKUP($D50,ratings,2,0),$A$2,1)*$M50*$M$13+_xlfn.NORM.DIST(0,VLOOKUP($D$14,ratings,2,0)-VLOOKUP($D50,ratings,2,0),$A$2,1)*$M50*$M$14+_xlfn.NORM.DIST(0,VLOOKUP($D$15,ratings,2,0)-VLOOKUP($D50,ratings,2,0),$A$2,1)*$M50*$M$15+_xlfn.NORM.DIST(0,VLOOKUP($D$16,ratings,2,0)-VLOOKUP($D50,ratings,2,0),$A$2,1)*$M50*$M$16+_xlfn.NORM.DIST(0,VLOOKUP($D$17,ratings,2,0)-VLOOKUP($D50,ratings,2,0),$A$2,1)*$M50*$M$17+_xlfn.NORM.DIST(0,VLOOKUP($D$18,ratings,2,0)-VLOOKUP($D50,ratings,2,0),$A$2,1)*$M50*$M$18+_xlfn.NORM.DIST(0,VLOOKUP($D$19,ratings,2,0)-VLOOKUP($D50,ratings,2,0),$A$2,1)*$M50*$M$19+_xlfn.NORM.DIST(0,VLOOKUP($D$20,ratings,2,0)-VLOOKUP($D50,ratings,2,0),$A$2,1)*$M50*$M$20+_xlfn.NORM.DIST(0,VLOOKUP($D$21,ratings,2,0)-VLOOKUP($D50,ratings,2,0),$A$2,1)*$M50*$M$21+_xlfn.NORM.DIST(0,VLOOKUP($D$22,ratings,2,0)-VLOOKUP($D50,ratings,2,0),$A$2,1)*$M50*$M$22+_xlfn.NORM.DIST(0,VLOOKUP($D$23,ratings,2,0)-VLOOKUP($D50,ratings,2,0),$A$2,1)*$M50*$M$23+_xlfn.NORM.DIST(0,VLOOKUP($D$24,ratings,2,0)-VLOOKUP($D50,ratings,2,0),$A$2,1)*$M50*$M$24+_xlfn.NORM.DIST(0,VLOOKUP($D$25,ratings,2,0)-VLOOKUP($D50,ratings,2,0),$A$2,1)*$M50*$M$25+_xlfn.NORM.DIST(0,VLOOKUP($D$26,ratings,2,0)-VLOOKUP($D50,ratings,2,0),$A$2,1)*$M50*$M$26+_xlfn.NORM.DIST(0,VLOOKUP($D$27,ratings,2,0)-VLOOKUP($D50,ratings,2,0),$A$2,1)*$M50*$M$27+_xlfn.NORM.DIST(0,VLOOKUP($D$28,ratings,2,0)-VLOOKUP($D50,ratings,2,0),$A$2,1)*$M50*$M$28+_xlfn.NORM.DIST(0,VLOOKUP($D$29,ratings,2,0)-VLOOKUP($D50,ratings,2,0),$A$2,1)*$M50*$M$29+_xlfn.NORM.DIST(0,VLOOKUP($D$30,ratings,2,0)-VLOOKUP($D50,ratings,2,0),$A$2,1)*$M50*$M$30+_xlfn.NORM.DIST(0,VLOOKUP($D$33,ratings,2,0)-VLOOKUP($D50,ratings,2,0),$A$2,1)*$M50*$M$33+_xlfn.NORM.DIST(0,VLOOKUP($D$32,ratings,2,0)-VLOOKUP($D50,ratings,2,0),$A$2,1)*$M50*$M$32+_xlfn.NORM.DIST(0,VLOOKUP($D$31,ratings,2,0)-VLOOKUP($D50,ratings,2,0),$A$2,1)*$M50*$M$31</f>
        <v>#N/A</v>
      </c>
      <c r="P50" s="172" t="str">
        <f t="shared" si="2"/>
        <v/>
      </c>
      <c r="Q50" s="6"/>
      <c r="R50" s="6"/>
      <c r="S50" s="356"/>
      <c r="T50" s="6"/>
      <c r="U50" s="6"/>
      <c r="V50" s="6"/>
      <c r="W50" s="6"/>
      <c r="X50" s="6"/>
      <c r="Y50" s="160" t="str">
        <f t="shared" si="7"/>
        <v>St. Peter's</v>
      </c>
      <c r="Z50" s="181" t="str">
        <f>VLOOKUP(Y49,ratings,2,0)-VLOOKUP(Y50,ratings,2,0)</f>
        <v>#N/A</v>
      </c>
      <c r="AA50" s="181"/>
      <c r="AB50" s="174" t="str">
        <f t="shared" si="3"/>
        <v>#N/A</v>
      </c>
      <c r="AC50" s="175" t="str">
        <f t="shared" si="4"/>
        <v>#N/A</v>
      </c>
      <c r="AD50" s="182" t="str">
        <f>(AA49/2)+(Z49/2)</f>
        <v>#N/A</v>
      </c>
      <c r="AE50" s="6" t="str">
        <f>Z50</f>
        <v>#N/A</v>
      </c>
      <c r="AF50" s="6"/>
      <c r="AG50" s="6"/>
      <c r="AH50" s="6"/>
      <c r="AI50" s="6"/>
      <c r="AJ50" s="6"/>
    </row>
    <row r="51" ht="14.25" customHeight="1">
      <c r="A51" s="87" t="s">
        <v>40</v>
      </c>
      <c r="B51" s="11" t="s">
        <v>30</v>
      </c>
      <c r="C51" s="11">
        <v>1.0</v>
      </c>
      <c r="D51" s="358" t="s">
        <v>76</v>
      </c>
      <c r="E51" s="359">
        <v>1.0</v>
      </c>
      <c r="F51" s="139"/>
      <c r="G51" s="359">
        <v>1.0</v>
      </c>
      <c r="H51" s="139"/>
      <c r="I51" s="359">
        <v>0.0</v>
      </c>
      <c r="J51" s="139"/>
      <c r="K51" s="139" t="str">
        <f>_xlfn.NORM.DIST(0,VLOOKUP($D59,ratings,2,0)-VLOOKUP($D51,ratings,2,0),$A$2,1)*$I51*$I59+_xlfn.NORM.DIST(0,VLOOKUP($D60,ratings,2,0)-VLOOKUP($D51,ratings,2,0),$A$2,1)*$I51*$I60+_xlfn.NORM.DIST(0,VLOOKUP($D61,ratings,2,0)-VLOOKUP($D51,ratings,2,0),$A$2,1)*$I51*$I61+_xlfn.NORM.DIST(0,VLOOKUP($D62,ratings,2,0)-VLOOKUP($D51,ratings,2,0),$A$2,1)*$I51*$I62+_xlfn.NORM.DIST(0,VLOOKUP($D63,ratings,2,0)-VLOOKUP($D51,ratings,2,0),$A$2,1)*$I51*$I63+_xlfn.NORM.DIST(0,VLOOKUP($D64,ratings,2,0)-VLOOKUP($D51,ratings,2,0),$A$2,1)*$I51*$I64+_xlfn.NORM.DIST(0,VLOOKUP($D65,ratings,2,0)-VLOOKUP($D51,ratings,2,0),$A$2,1)*$I51*$I65+_xlfn.NORM.DIST(0,VLOOKUP($D66,ratings,2,0)-VLOOKUP($D51,ratings,2,0),$A$2,1)*$I51*$I66</f>
        <v>#N/A</v>
      </c>
      <c r="L51" s="172" t="str">
        <f t="shared" si="1"/>
        <v/>
      </c>
      <c r="M51" s="139" t="str">
        <f>_xlfn.NORM.DIST(0,VLOOKUP($D50,ratings,2,0)-VLOOKUP($D51,ratings,2,0),$A$2,1)*$K51*$K50+_xlfn.NORM.DIST(0,VLOOKUP($D35,ratings,2,0)-VLOOKUP($D51,ratings,2,0),$A$2,1)*$K51*$K35+_xlfn.NORM.DIST(0,VLOOKUP($D49,ratings,2,0)-VLOOKUP($D51,ratings,2,0),$A$2,1)*$K51*$K49+_xlfn.NORM.DIST(0,VLOOKUP($D48,ratings,2,0)-VLOOKUP($D51,ratings,2,0),$A$2,1)*$K51*$K48+_xlfn.NORM.DIST(0,VLOOKUP($D47,ratings,2,0)-VLOOKUP($D51,ratings,2,0),$A$2,1)*$K51*$K47+_xlfn.NORM.DIST(0,VLOOKUP($D46,ratings,2,0)-VLOOKUP($D51,ratings,2,0),$A$2,1)*$K51*$K46+_xlfn.NORM.DIST(0,VLOOKUP($D45,ratings,2,0)-VLOOKUP($D51,ratings,2,0),$A$2,1)*$K51*$K45+_xlfn.NORM.DIST(0,VLOOKUP($D44,ratings,2,0)-VLOOKUP($D51,ratings,2,0),$A$2,1)*$K51*$K44+_xlfn.NORM.DIST(0,VLOOKUP($D43,ratings,2,0)-VLOOKUP($D51,ratings,2,0),$A$2,1)*$K51*$K43+_xlfn.NORM.DIST(0,VLOOKUP($D42,ratings,2,0)-VLOOKUP($D51,ratings,2,0),$A$2,1)*$K51*$K42+_xlfn.NORM.DIST(0,VLOOKUP($D41,ratings,2,0)-VLOOKUP($D51,ratings,2,0),$A$2,1)*$K51*$K41+_xlfn.NORM.DIST(0,VLOOKUP($D40,ratings,2,0)-VLOOKUP($D51,ratings,2,0),$A$2,1)*$K51*$K40+_xlfn.NORM.DIST(0,VLOOKUP($D39,ratings,2,0)-VLOOKUP($D51,ratings,2,0),$A$2,1)*$K51*$K39+_xlfn.NORM.DIST(0,VLOOKUP($D38,ratings,2,0)-VLOOKUP($D51,ratings,2,0),$A$2,1)*$K51*$K38+_xlfn.NORM.DIST(0,VLOOKUP($D37,ratings,2,0)-VLOOKUP($D51,ratings,2,0),$A$2,1)*$K51*$K37+_xlfn.NORM.DIST(0,VLOOKUP($D36,ratings,2,0)-VLOOKUP($D51,ratings,2,0),$A$2,1)*$K51*$K36</f>
        <v>#N/A</v>
      </c>
      <c r="N51" s="139"/>
      <c r="O51" s="139" t="str">
        <f>_xlfn.NORM.DIST(0,VLOOKUP($D$34,ratings,2,0)-VLOOKUP($D51,ratings,2,0),$A$2,1)*$M51*$M$34+_xlfn.NORM.DIST(0,VLOOKUP($D$3,ratings,2,0)-VLOOKUP($D51,ratings,2,0),$A$2,1)*$M51*$M$3+_xlfn.NORM.DIST(0,VLOOKUP($D$4,ratings,2,0)-VLOOKUP($D51,ratings,2,0),$A$2,1)*$M51*$M$4+_xlfn.NORM.DIST(0,VLOOKUP($D$5,ratings,2,0)-VLOOKUP($D51,ratings,2,0),$A$2,1)*$M51*$M$5+_xlfn.NORM.DIST(0,VLOOKUP($D$6,ratings,2,0)-VLOOKUP($D51,ratings,2,0),$A$2,1)*$M51*$M$6+_xlfn.NORM.DIST(0,VLOOKUP($D$7,ratings,2,0)-VLOOKUP($D51,ratings,2,0),$A$2,1)*$M51*$M$7+_xlfn.NORM.DIST(0,VLOOKUP($D$8,ratings,2,0)-VLOOKUP($D51,ratings,2,0),$A$2,1)*$M51*$M$8+_xlfn.NORM.DIST(0,VLOOKUP($D$9,ratings,2,0)-VLOOKUP($D51,ratings,2,0),$A$2,1)*$M51*$M$9+_xlfn.NORM.DIST(0,VLOOKUP($D$10,ratings,2,0)-VLOOKUP($D51,ratings,2,0),$A$2,1)*$M51*$M$10+_xlfn.NORM.DIST(0,VLOOKUP($D$11,ratings,2,0)-VLOOKUP($D51,ratings,2,0),$A$2,1)*$M51*$M$11+_xlfn.NORM.DIST(0,VLOOKUP($D$12,ratings,2,0)-VLOOKUP($D51,ratings,2,0),$A$2,1)*$M51*$M$12+_xlfn.NORM.DIST(0,VLOOKUP($D$13,ratings,2,0)-VLOOKUP($D51,ratings,2,0),$A$2,1)*$M51*$M$13+_xlfn.NORM.DIST(0,VLOOKUP($D$14,ratings,2,0)-VLOOKUP($D51,ratings,2,0),$A$2,1)*$M51*$M$14+_xlfn.NORM.DIST(0,VLOOKUP($D$15,ratings,2,0)-VLOOKUP($D51,ratings,2,0),$A$2,1)*$M51*$M$15+_xlfn.NORM.DIST(0,VLOOKUP($D$16,ratings,2,0)-VLOOKUP($D51,ratings,2,0),$A$2,1)*$M51*$M$16+_xlfn.NORM.DIST(0,VLOOKUP($D$17,ratings,2,0)-VLOOKUP($D51,ratings,2,0),$A$2,1)*$M51*$M$17+_xlfn.NORM.DIST(0,VLOOKUP($D$18,ratings,2,0)-VLOOKUP($D51,ratings,2,0),$A$2,1)*$M51*$M$18+_xlfn.NORM.DIST(0,VLOOKUP($D$19,ratings,2,0)-VLOOKUP($D51,ratings,2,0),$A$2,1)*$M51*$M$19+_xlfn.NORM.DIST(0,VLOOKUP($D$20,ratings,2,0)-VLOOKUP($D51,ratings,2,0),$A$2,1)*$M51*$M$20+_xlfn.NORM.DIST(0,VLOOKUP($D$21,ratings,2,0)-VLOOKUP($D51,ratings,2,0),$A$2,1)*$M51*$M$21+_xlfn.NORM.DIST(0,VLOOKUP($D$22,ratings,2,0)-VLOOKUP($D51,ratings,2,0),$A$2,1)*$M51*$M$22+_xlfn.NORM.DIST(0,VLOOKUP($D$23,ratings,2,0)-VLOOKUP($D51,ratings,2,0),$A$2,1)*$M51*$M$23+_xlfn.NORM.DIST(0,VLOOKUP($D$24,ratings,2,0)-VLOOKUP($D51,ratings,2,0),$A$2,1)*$M51*$M$24+_xlfn.NORM.DIST(0,VLOOKUP($D$25,ratings,2,0)-VLOOKUP($D51,ratings,2,0),$A$2,1)*$M51*$M$25+_xlfn.NORM.DIST(0,VLOOKUP($D$26,ratings,2,0)-VLOOKUP($D51,ratings,2,0),$A$2,1)*$M51*$M$26+_xlfn.NORM.DIST(0,VLOOKUP($D$27,ratings,2,0)-VLOOKUP($D51,ratings,2,0),$A$2,1)*$M51*$M$27+_xlfn.NORM.DIST(0,VLOOKUP($D$28,ratings,2,0)-VLOOKUP($D51,ratings,2,0),$A$2,1)*$M51*$M$28+_xlfn.NORM.DIST(0,VLOOKUP($D$29,ratings,2,0)-VLOOKUP($D51,ratings,2,0),$A$2,1)*$M51*$M$29+_xlfn.NORM.DIST(0,VLOOKUP($D$30,ratings,2,0)-VLOOKUP($D51,ratings,2,0),$A$2,1)*$M51*$M$30+_xlfn.NORM.DIST(0,VLOOKUP($D$33,ratings,2,0)-VLOOKUP($D51,ratings,2,0),$A$2,1)*$M51*$M$33+_xlfn.NORM.DIST(0,VLOOKUP($D$32,ratings,2,0)-VLOOKUP($D51,ratings,2,0),$A$2,1)*$M51*$M$32+_xlfn.NORM.DIST(0,VLOOKUP($D$31,ratings,2,0)-VLOOKUP($D51,ratings,2,0),$A$2,1)*$M51*$M$31</f>
        <v>#N/A</v>
      </c>
      <c r="P51" s="172" t="str">
        <f t="shared" si="2"/>
        <v/>
      </c>
      <c r="Q51" s="6"/>
      <c r="R51" s="6"/>
      <c r="S51" s="361"/>
      <c r="T51" s="6"/>
      <c r="U51" s="6"/>
      <c r="V51" s="6"/>
      <c r="W51" s="6"/>
      <c r="X51" s="6"/>
      <c r="Y51" s="6" t="str">
        <f t="shared" si="7"/>
        <v>Gonzaga</v>
      </c>
      <c r="Z51" s="173" t="str">
        <f>VLOOKUP($Y52,ratings,2,0)-VLOOKUP($Y51,ratings,2,0)</f>
        <v>#N/A</v>
      </c>
      <c r="AA51" s="173" t="str">
        <f>VLOOKUP($Y52,ratings20,3,0)+VLOOKUP($Y51,ratings20,3,0)-144</f>
        <v>#N/A</v>
      </c>
      <c r="AB51" s="174" t="str">
        <f t="shared" si="3"/>
        <v>#N/A</v>
      </c>
      <c r="AC51" s="175" t="str">
        <f t="shared" si="4"/>
        <v>#N/A</v>
      </c>
      <c r="AD51" s="176" t="str">
        <f>(AA51/2)+(Z52/2)</f>
        <v>#N/A</v>
      </c>
      <c r="AE51" s="6" t="str">
        <f>AA51</f>
        <v>#N/A</v>
      </c>
      <c r="AF51" s="6"/>
      <c r="AG51" s="6"/>
      <c r="AH51" s="6"/>
      <c r="AI51" s="6"/>
      <c r="AJ51" s="6"/>
    </row>
    <row r="52" ht="14.25" customHeight="1">
      <c r="B52" s="11" t="s">
        <v>30</v>
      </c>
      <c r="C52" s="22">
        <v>16.0</v>
      </c>
      <c r="D52" s="365" t="s">
        <v>367</v>
      </c>
      <c r="E52" s="362">
        <v>0.0</v>
      </c>
      <c r="F52" s="139"/>
      <c r="G52" s="141" t="str">
        <f>_xlfn.NORM.DIST(0,VLOOKUP(D54,ratings,2,0)-VLOOKUP(D52,ratings,2,0),$A$2,1)*E52*E54+_xlfn.NORM.DIST(0,VLOOKUP(D53,ratings,2,0)-VLOOKUP(D52,ratings,2,0),$A$2,1)*E52*E53</f>
        <v>#N/A</v>
      </c>
      <c r="H52" s="139"/>
      <c r="I52" s="141" t="str">
        <f>_xlfn.NORM.DIST(0,VLOOKUP($D56,ratings,2,0)-VLOOKUP($D52,ratings,2,0),$A$2,1)*$G52*$G56+_xlfn.NORM.DIST(0,VLOOKUP($D57,ratings,2,0)-VLOOKUP($D52,ratings,2,0),$A$2,1)*$G52*$G57+_xlfn.NORM.DIST(0,VLOOKUP($D58,ratings,2,0)-VLOOKUP($D52,ratings,2,0),$A$2,1)*$G52*$G58+_xlfn.NORM.DIST(0,VLOOKUP($D55,ratings,2,0)-VLOOKUP($D52,ratings,2,0),$A$2,1)*$G52*$G55</f>
        <v>#N/A</v>
      </c>
      <c r="J52" s="141"/>
      <c r="K52" s="141" t="str">
        <f>_xlfn.NORM.DIST(0,VLOOKUP($D60,ratings,2,0)-VLOOKUP($D52,ratings,2,0),$A$2,1)*$I52*$I60+_xlfn.NORM.DIST(0,VLOOKUP($D61,ratings,2,0)-VLOOKUP($D52,ratings,2,0),$A$2,1)*$I52*$I61+_xlfn.NORM.DIST(0,VLOOKUP($D62,ratings,2,0)-VLOOKUP($D52,ratings,2,0),$A$2,1)*$I52*$I62+_xlfn.NORM.DIST(0,VLOOKUP($D63,ratings,2,0)-VLOOKUP($D52,ratings,2,0),$A$2,1)*$I52*$I63+_xlfn.NORM.DIST(0,VLOOKUP($D64,ratings,2,0)-VLOOKUP($D52,ratings,2,0),$A$2,1)*$I52*$I64+_xlfn.NORM.DIST(0,VLOOKUP($D65,ratings,2,0)-VLOOKUP($D52,ratings,2,0),$A$2,1)*$I52*$I65+_xlfn.NORM.DIST(0,VLOOKUP($D66,ratings,2,0)-VLOOKUP($D52,ratings,2,0),$A$2,1)*$I52*$I66+_xlfn.NORM.DIST(0,VLOOKUP($D59,ratings,2,0)-VLOOKUP($D52,ratings,2,0),$A$2,1)*$I52*$I59</f>
        <v>#N/A</v>
      </c>
      <c r="L52" s="172" t="str">
        <f t="shared" si="1"/>
        <v/>
      </c>
      <c r="M52" s="141" t="str">
        <f>_xlfn.NORM.DIST(0,VLOOKUP($D35,ratings,2,0)-VLOOKUP($D52,ratings,2,0),$A$2,1)*$K52*$K35+_xlfn.NORM.DIST(0,VLOOKUP($D36,ratings,2,0)-VLOOKUP($D52,ratings,2,0),$A$2,1)*$K52*$K36+_xlfn.NORM.DIST(0,VLOOKUP($D50,ratings,2,0)-VLOOKUP($D52,ratings,2,0),$A$2,1)*$K52*$K50+_xlfn.NORM.DIST(0,VLOOKUP($D49,ratings,2,0)-VLOOKUP($D52,ratings,2,0),$A$2,1)*$K52*$K49+_xlfn.NORM.DIST(0,VLOOKUP($D48,ratings,2,0)-VLOOKUP($D52,ratings,2,0),$A$2,1)*$K52*$K48+_xlfn.NORM.DIST(0,VLOOKUP($D47,ratings,2,0)-VLOOKUP($D52,ratings,2,0),$A$2,1)*$K52*$K47+_xlfn.NORM.DIST(0,VLOOKUP($D46,ratings,2,0)-VLOOKUP($D52,ratings,2,0),$A$2,1)*$K52*$K46+_xlfn.NORM.DIST(0,VLOOKUP($D45,ratings,2,0)-VLOOKUP($D52,ratings,2,0),$A$2,1)*$K52*$K45+_xlfn.NORM.DIST(0,VLOOKUP($D44,ratings,2,0)-VLOOKUP($D52,ratings,2,0),$A$2,1)*$K52*$K44+_xlfn.NORM.DIST(0,VLOOKUP($D43,ratings,2,0)-VLOOKUP($D52,ratings,2,0),$A$2,1)*$K52*$K43+_xlfn.NORM.DIST(0,VLOOKUP($D42,ratings,2,0)-VLOOKUP($D52,ratings,2,0),$A$2,1)*$K52*$K42+_xlfn.NORM.DIST(0,VLOOKUP($D41,ratings,2,0)-VLOOKUP($D52,ratings,2,0),$A$2,1)*$K52*$K41+_xlfn.NORM.DIST(0,VLOOKUP($D40,ratings,2,0)-VLOOKUP($D52,ratings,2,0),$A$2,1)*$K52*$K40+_xlfn.NORM.DIST(0,VLOOKUP($D39,ratings,2,0)-VLOOKUP($D52,ratings,2,0),$A$2,1)*$K52*$K39+_xlfn.NORM.DIST(0,VLOOKUP($D38,ratings,2,0)-VLOOKUP($D52,ratings,2,0),$A$2,1)*$K52*$K38+_xlfn.NORM.DIST(0,VLOOKUP($D37,ratings,2,0)-VLOOKUP($D52,ratings,2,0),$A$2,1)*$K52*$K37</f>
        <v>#N/A</v>
      </c>
      <c r="N52" s="139"/>
      <c r="O52" s="141" t="str">
        <f>_xlfn.NORM.DIST(0,VLOOKUP($D$34,ratings,2,0)-VLOOKUP($D52,ratings,2,0),$A$2,1)*$M52*$M$34+_xlfn.NORM.DIST(0,VLOOKUP($D$3,ratings,2,0)-VLOOKUP($D52,ratings,2,0),$A$2,1)*$M52*$M$3+_xlfn.NORM.DIST(0,VLOOKUP($D$4,ratings,2,0)-VLOOKUP($D52,ratings,2,0),$A$2,1)*$M52*$M$4+_xlfn.NORM.DIST(0,VLOOKUP($D$5,ratings,2,0)-VLOOKUP($D52,ratings,2,0),$A$2,1)*$M52*$M$5+_xlfn.NORM.DIST(0,VLOOKUP($D$6,ratings,2,0)-VLOOKUP($D52,ratings,2,0),$A$2,1)*$M52*$M$6+_xlfn.NORM.DIST(0,VLOOKUP($D$7,ratings,2,0)-VLOOKUP($D52,ratings,2,0),$A$2,1)*$M52*$M$7+_xlfn.NORM.DIST(0,VLOOKUP($D$8,ratings,2,0)-VLOOKUP($D52,ratings,2,0),$A$2,1)*$M52*$M$8+_xlfn.NORM.DIST(0,VLOOKUP($D$9,ratings,2,0)-VLOOKUP($D52,ratings,2,0),$A$2,1)*$M52*$M$9+_xlfn.NORM.DIST(0,VLOOKUP($D$10,ratings,2,0)-VLOOKUP($D52,ratings,2,0),$A$2,1)*$M52*$M$10+_xlfn.NORM.DIST(0,VLOOKUP($D$11,ratings,2,0)-VLOOKUP($D52,ratings,2,0),$A$2,1)*$M52*$M$11+_xlfn.NORM.DIST(0,VLOOKUP($D$12,ratings,2,0)-VLOOKUP($D52,ratings,2,0),$A$2,1)*$M52*$M$12+_xlfn.NORM.DIST(0,VLOOKUP($D$13,ratings,2,0)-VLOOKUP($D52,ratings,2,0),$A$2,1)*$M52*$M$13+_xlfn.NORM.DIST(0,VLOOKUP($D$14,ratings,2,0)-VLOOKUP($D52,ratings,2,0),$A$2,1)*$M52*$M$14+_xlfn.NORM.DIST(0,VLOOKUP($D$15,ratings,2,0)-VLOOKUP($D52,ratings,2,0),$A$2,1)*$M52*$M$15+_xlfn.NORM.DIST(0,VLOOKUP($D$16,ratings,2,0)-VLOOKUP($D52,ratings,2,0),$A$2,1)*$M52*$M$16+_xlfn.NORM.DIST(0,VLOOKUP($D$17,ratings,2,0)-VLOOKUP($D52,ratings,2,0),$A$2,1)*$M52*$M$17+_xlfn.NORM.DIST(0,VLOOKUP($D$18,ratings,2,0)-VLOOKUP($D52,ratings,2,0),$A$2,1)*$M52*$M$18+_xlfn.NORM.DIST(0,VLOOKUP($D$19,ratings,2,0)-VLOOKUP($D52,ratings,2,0),$A$2,1)*$M52*$M$19+_xlfn.NORM.DIST(0,VLOOKUP($D$20,ratings,2,0)-VLOOKUP($D52,ratings,2,0),$A$2,1)*$M52*$M$20+_xlfn.NORM.DIST(0,VLOOKUP($D$21,ratings,2,0)-VLOOKUP($D52,ratings,2,0),$A$2,1)*$M52*$M$21+_xlfn.NORM.DIST(0,VLOOKUP($D$22,ratings,2,0)-VLOOKUP($D52,ratings,2,0),$A$2,1)*$M52*$M$22+_xlfn.NORM.DIST(0,VLOOKUP($D$23,ratings,2,0)-VLOOKUP($D52,ratings,2,0),$A$2,1)*$M52*$M$23+_xlfn.NORM.DIST(0,VLOOKUP($D$24,ratings,2,0)-VLOOKUP($D52,ratings,2,0),$A$2,1)*$M52*$M$24+_xlfn.NORM.DIST(0,VLOOKUP($D$25,ratings,2,0)-VLOOKUP($D52,ratings,2,0),$A$2,1)*$M52*$M$25+_xlfn.NORM.DIST(0,VLOOKUP($D$26,ratings,2,0)-VLOOKUP($D52,ratings,2,0),$A$2,1)*$M52*$M$26+_xlfn.NORM.DIST(0,VLOOKUP($D$27,ratings,2,0)-VLOOKUP($D52,ratings,2,0),$A$2,1)*$M52*$M$27+_xlfn.NORM.DIST(0,VLOOKUP($D$28,ratings,2,0)-VLOOKUP($D52,ratings,2,0),$A$2,1)*$M52*$M$28+_xlfn.NORM.DIST(0,VLOOKUP($D$29,ratings,2,0)-VLOOKUP($D52,ratings,2,0),$A$2,1)*$M52*$M$29+_xlfn.NORM.DIST(0,VLOOKUP($D$30,ratings,2,0)-VLOOKUP($D52,ratings,2,0),$A$2,1)*$M52*$M$30+_xlfn.NORM.DIST(0,VLOOKUP($D$33,ratings,2,0)-VLOOKUP($D52,ratings,2,0),$A$2,1)*$M52*$M$33+_xlfn.NORM.DIST(0,VLOOKUP($D$32,ratings,2,0)-VLOOKUP($D52,ratings,2,0),$A$2,1)*$M52*$M$32+_xlfn.NORM.DIST(0,VLOOKUP($D$31,ratings,2,0)-VLOOKUP($D52,ratings,2,0),$A$2,1)*$M52*$M$31</f>
        <v>#N/A</v>
      </c>
      <c r="P52" s="172" t="str">
        <f t="shared" si="2"/>
        <v/>
      </c>
      <c r="Q52" s="6"/>
      <c r="R52" s="6"/>
      <c r="S52" s="356"/>
      <c r="T52" s="6"/>
      <c r="U52" s="6"/>
      <c r="V52" s="6"/>
      <c r="W52" s="6"/>
      <c r="X52" s="6"/>
      <c r="Y52" s="160" t="s">
        <v>361</v>
      </c>
      <c r="Z52" s="181" t="str">
        <f>VLOOKUP(Y51,ratings,2,0)-VLOOKUP(Y52,ratings,2,0)</f>
        <v>#N/A</v>
      </c>
      <c r="AA52" s="181"/>
      <c r="AB52" s="174" t="str">
        <f t="shared" si="3"/>
        <v>#N/A</v>
      </c>
      <c r="AC52" s="175" t="str">
        <f t="shared" si="4"/>
        <v>#N/A</v>
      </c>
      <c r="AD52" s="182" t="str">
        <f>(AA51/2)+(Z51/2)</f>
        <v>#N/A</v>
      </c>
      <c r="AE52" s="6" t="str">
        <f>Z52</f>
        <v>#N/A</v>
      </c>
      <c r="AF52" s="6"/>
      <c r="AG52" s="6"/>
      <c r="AH52" s="6"/>
      <c r="AI52" s="6"/>
      <c r="AJ52" s="6"/>
    </row>
    <row r="53" ht="14.25" customHeight="1">
      <c r="B53" s="11" t="s">
        <v>30</v>
      </c>
      <c r="C53" s="11">
        <v>8.0</v>
      </c>
      <c r="D53" s="358" t="s">
        <v>339</v>
      </c>
      <c r="E53" s="359">
        <v>0.0</v>
      </c>
      <c r="F53" s="139"/>
      <c r="G53" s="139" t="str">
        <f>_xlfn.NORM.DIST(0,VLOOKUP(D51,ratings,2,0)-VLOOKUP(D53,ratings,2,0),$A$2,1)*E53*E51+_xlfn.NORM.DIST(0,VLOOKUP(D52,ratings,2,0)-VLOOKUP(D53,ratings,2,0),$A$2,1)*E53*E52</f>
        <v>#N/A</v>
      </c>
      <c r="H53" s="139"/>
      <c r="I53" s="139" t="str">
        <f>_xlfn.NORM.DIST(0,VLOOKUP($D57,ratings,2,0)-VLOOKUP($D53,ratings,2,0),$A$2,1)*$G53*$G57+_xlfn.NORM.DIST(0,VLOOKUP($D58,ratings,2,0)-VLOOKUP($D53,ratings,2,0),$A$2,1)*$G53*$G58+_xlfn.NORM.DIST(0,VLOOKUP($D55,ratings,2,0)-VLOOKUP($D53,ratings,2,0),$A$2,1)*$G53*$G55+_xlfn.NORM.DIST(0,VLOOKUP($D56,ratings,2,0)-VLOOKUP($D53,ratings,2,0),$A$2,1)*$G53*$G56</f>
        <v>#N/A</v>
      </c>
      <c r="J53" s="139"/>
      <c r="K53" s="139" t="str">
        <f>_xlfn.NORM.DIST(0,VLOOKUP($D61,ratings,2,0)-VLOOKUP($D53,ratings,2,0),$A$2,1)*$I53*$I61+_xlfn.NORM.DIST(0,VLOOKUP($D62,ratings,2,0)-VLOOKUP($D53,ratings,2,0),$A$2,1)*$I53*$I62+_xlfn.NORM.DIST(0,VLOOKUP($D63,ratings,2,0)-VLOOKUP($D53,ratings,2,0),$A$2,1)*$I53*$I63+_xlfn.NORM.DIST(0,VLOOKUP($D64,ratings,2,0)-VLOOKUP($D53,ratings,2,0),$A$2,1)*$I53*$I64+_xlfn.NORM.DIST(0,VLOOKUP($D65,ratings,2,0)-VLOOKUP($D53,ratings,2,0),$A$2,1)*$I53*$I65+_xlfn.NORM.DIST(0,VLOOKUP($D66,ratings,2,0)-VLOOKUP($D53,ratings,2,0),$A$2,1)*$I53*$I66+_xlfn.NORM.DIST(0,VLOOKUP($D59,ratings,2,0)-VLOOKUP($D53,ratings,2,0),$A$2,1)*$I53*$I59+_xlfn.NORM.DIST(0,VLOOKUP($D60,ratings,2,0)-VLOOKUP($D53,ratings,2,0),$A$2,1)*$I53*$I60</f>
        <v>#N/A</v>
      </c>
      <c r="L53" s="172" t="str">
        <f t="shared" si="1"/>
        <v/>
      </c>
      <c r="M53" s="139" t="str">
        <f>_xlfn.NORM.DIST(0,VLOOKUP($D36,ratings,2,0)-VLOOKUP($D53,ratings,2,0),$A$2,1)*$K53*$K36+_xlfn.NORM.DIST(0,VLOOKUP($D37,ratings,2,0)-VLOOKUP($D53,ratings,2,0),$A$2,1)*$K53*$K37+_xlfn.NORM.DIST(0,VLOOKUP($D35,ratings,2,0)-VLOOKUP($D53,ratings,2,0),$A$2,1)*$K53*$K35+_xlfn.NORM.DIST(0,VLOOKUP($D50,ratings,2,0)-VLOOKUP($D53,ratings,2,0),$A$2,1)*$K53*$K50+_xlfn.NORM.DIST(0,VLOOKUP($D49,ratings,2,0)-VLOOKUP($D53,ratings,2,0),$A$2,1)*$K53*$K49+_xlfn.NORM.DIST(0,VLOOKUP($D48,ratings,2,0)-VLOOKUP($D53,ratings,2,0),$A$2,1)*$K53*$K48+_xlfn.NORM.DIST(0,VLOOKUP($D47,ratings,2,0)-VLOOKUP($D53,ratings,2,0),$A$2,1)*$K53*$K47+_xlfn.NORM.DIST(0,VLOOKUP($D46,ratings,2,0)-VLOOKUP($D53,ratings,2,0),$A$2,1)*$K53*$K46+_xlfn.NORM.DIST(0,VLOOKUP($D45,ratings,2,0)-VLOOKUP($D53,ratings,2,0),$A$2,1)*$K53*$K45+_xlfn.NORM.DIST(0,VLOOKUP($D44,ratings,2,0)-VLOOKUP($D53,ratings,2,0),$A$2,1)*$K53*$K44+_xlfn.NORM.DIST(0,VLOOKUP($D43,ratings,2,0)-VLOOKUP($D53,ratings,2,0),$A$2,1)*$K53*$K43+_xlfn.NORM.DIST(0,VLOOKUP($D42,ratings,2,0)-VLOOKUP($D53,ratings,2,0),$A$2,1)*$K53*$K42+_xlfn.NORM.DIST(0,VLOOKUP($D41,ratings,2,0)-VLOOKUP($D53,ratings,2,0),$A$2,1)*$K53*$K41+_xlfn.NORM.DIST(0,VLOOKUP($D40,ratings,2,0)-VLOOKUP($D53,ratings,2,0),$A$2,1)*$K53*$K40+_xlfn.NORM.DIST(0,VLOOKUP($D39,ratings,2,0)-VLOOKUP($D53,ratings,2,0),$A$2,1)*$K53*$K39+_xlfn.NORM.DIST(0,VLOOKUP($D38,ratings,2,0)-VLOOKUP($D53,ratings,2,0),$A$2,1)*$K53*$K38</f>
        <v>#N/A</v>
      </c>
      <c r="N53" s="139"/>
      <c r="O53" s="139" t="str">
        <f>_xlfn.NORM.DIST(0,VLOOKUP($D$34,ratings,2,0)-VLOOKUP($D53,ratings,2,0),$A$2,1)*$M53*$M$34+_xlfn.NORM.DIST(0,VLOOKUP($D$3,ratings,2,0)-VLOOKUP($D53,ratings,2,0),$A$2,1)*$M53*$M$3+_xlfn.NORM.DIST(0,VLOOKUP($D$4,ratings,2,0)-VLOOKUP($D53,ratings,2,0),$A$2,1)*$M53*$M$4+_xlfn.NORM.DIST(0,VLOOKUP($D$5,ratings,2,0)-VLOOKUP($D53,ratings,2,0),$A$2,1)*$M53*$M$5+_xlfn.NORM.DIST(0,VLOOKUP($D$6,ratings,2,0)-VLOOKUP($D53,ratings,2,0),$A$2,1)*$M53*$M$6+_xlfn.NORM.DIST(0,VLOOKUP($D$7,ratings,2,0)-VLOOKUP($D53,ratings,2,0),$A$2,1)*$M53*$M$7+_xlfn.NORM.DIST(0,VLOOKUP($D$8,ratings,2,0)-VLOOKUP($D53,ratings,2,0),$A$2,1)*$M53*$M$8+_xlfn.NORM.DIST(0,VLOOKUP($D$9,ratings,2,0)-VLOOKUP($D53,ratings,2,0),$A$2,1)*$M53*$M$9+_xlfn.NORM.DIST(0,VLOOKUP($D$10,ratings,2,0)-VLOOKUP($D53,ratings,2,0),$A$2,1)*$M53*$M$10+_xlfn.NORM.DIST(0,VLOOKUP($D$11,ratings,2,0)-VLOOKUP($D53,ratings,2,0),$A$2,1)*$M53*$M$11+_xlfn.NORM.DIST(0,VLOOKUP($D$12,ratings,2,0)-VLOOKUP($D53,ratings,2,0),$A$2,1)*$M53*$M$12+_xlfn.NORM.DIST(0,VLOOKUP($D$13,ratings,2,0)-VLOOKUP($D53,ratings,2,0),$A$2,1)*$M53*$M$13+_xlfn.NORM.DIST(0,VLOOKUP($D$14,ratings,2,0)-VLOOKUP($D53,ratings,2,0),$A$2,1)*$M53*$M$14+_xlfn.NORM.DIST(0,VLOOKUP($D$15,ratings,2,0)-VLOOKUP($D53,ratings,2,0),$A$2,1)*$M53*$M$15+_xlfn.NORM.DIST(0,VLOOKUP($D$16,ratings,2,0)-VLOOKUP($D53,ratings,2,0),$A$2,1)*$M53*$M$16+_xlfn.NORM.DIST(0,VLOOKUP($D$17,ratings,2,0)-VLOOKUP($D53,ratings,2,0),$A$2,1)*$M53*$M$17+_xlfn.NORM.DIST(0,VLOOKUP($D$18,ratings,2,0)-VLOOKUP($D53,ratings,2,0),$A$2,1)*$M53*$M$18+_xlfn.NORM.DIST(0,VLOOKUP($D$19,ratings,2,0)-VLOOKUP($D53,ratings,2,0),$A$2,1)*$M53*$M$19+_xlfn.NORM.DIST(0,VLOOKUP($D$20,ratings,2,0)-VLOOKUP($D53,ratings,2,0),$A$2,1)*$M53*$M$20+_xlfn.NORM.DIST(0,VLOOKUP($D$21,ratings,2,0)-VLOOKUP($D53,ratings,2,0),$A$2,1)*$M53*$M$21+_xlfn.NORM.DIST(0,VLOOKUP($D$22,ratings,2,0)-VLOOKUP($D53,ratings,2,0),$A$2,1)*$M53*$M$22+_xlfn.NORM.DIST(0,VLOOKUP($D$23,ratings,2,0)-VLOOKUP($D53,ratings,2,0),$A$2,1)*$M53*$M$23+_xlfn.NORM.DIST(0,VLOOKUP($D$24,ratings,2,0)-VLOOKUP($D53,ratings,2,0),$A$2,1)*$M53*$M$24+_xlfn.NORM.DIST(0,VLOOKUP($D$25,ratings,2,0)-VLOOKUP($D53,ratings,2,0),$A$2,1)*$M53*$M$25+_xlfn.NORM.DIST(0,VLOOKUP($D$26,ratings,2,0)-VLOOKUP($D53,ratings,2,0),$A$2,1)*$M53*$M$26+_xlfn.NORM.DIST(0,VLOOKUP($D$27,ratings,2,0)-VLOOKUP($D53,ratings,2,0),$A$2,1)*$M53*$M$27+_xlfn.NORM.DIST(0,VLOOKUP($D$28,ratings,2,0)-VLOOKUP($D53,ratings,2,0),$A$2,1)*$M53*$M$28+_xlfn.NORM.DIST(0,VLOOKUP($D$29,ratings,2,0)-VLOOKUP($D53,ratings,2,0),$A$2,1)*$M53*$M$29+_xlfn.NORM.DIST(0,VLOOKUP($D$30,ratings,2,0)-VLOOKUP($D53,ratings,2,0),$A$2,1)*$M53*$M$30+_xlfn.NORM.DIST(0,VLOOKUP($D$33,ratings,2,0)-VLOOKUP($D53,ratings,2,0),$A$2,1)*$M53*$M$33+_xlfn.NORM.DIST(0,VLOOKUP($D$32,ratings,2,0)-VLOOKUP($D53,ratings,2,0),$A$2,1)*$M53*$M$32+_xlfn.NORM.DIST(0,VLOOKUP($D$31,ratings,2,0)-VLOOKUP($D53,ratings,2,0),$A$2,1)*$M53*$M$31</f>
        <v>#N/A</v>
      </c>
      <c r="P53" s="172" t="str">
        <f t="shared" si="2"/>
        <v/>
      </c>
      <c r="Q53" s="6"/>
      <c r="R53" s="6"/>
      <c r="S53" s="361"/>
      <c r="T53" s="6"/>
      <c r="U53" s="6"/>
      <c r="V53" s="6"/>
      <c r="W53" s="6"/>
      <c r="X53" s="6"/>
      <c r="Y53" s="6" t="str">
        <f t="shared" ref="Y53:Y66" si="8">D53</f>
        <v>Boise State</v>
      </c>
      <c r="Z53" s="173" t="str">
        <f>VLOOKUP($Y54,ratings,2,0)-VLOOKUP($Y53,ratings,2,0)</f>
        <v>#N/A</v>
      </c>
      <c r="AA53" s="173" t="str">
        <f>VLOOKUP($Y54,ratings20,3,0)+VLOOKUP($Y53,ratings20,3,0)-144</f>
        <v>#N/A</v>
      </c>
      <c r="AB53" s="174" t="str">
        <f t="shared" si="3"/>
        <v>#N/A</v>
      </c>
      <c r="AC53" s="175" t="str">
        <f t="shared" si="4"/>
        <v>#N/A</v>
      </c>
      <c r="AD53" s="176" t="str">
        <f>(AA53/2)+(Z54/2)</f>
        <v>#N/A</v>
      </c>
      <c r="AE53" s="6" t="str">
        <f>AA53</f>
        <v>#N/A</v>
      </c>
      <c r="AF53" s="6"/>
      <c r="AG53" s="6"/>
      <c r="AH53" s="6"/>
      <c r="AI53" s="6"/>
      <c r="AJ53" s="6"/>
    </row>
    <row r="54" ht="14.25" customHeight="1">
      <c r="B54" s="11" t="s">
        <v>30</v>
      </c>
      <c r="C54" s="22">
        <v>9.0</v>
      </c>
      <c r="D54" s="365" t="s">
        <v>46</v>
      </c>
      <c r="E54" s="362">
        <v>1.0</v>
      </c>
      <c r="F54" s="139"/>
      <c r="G54" s="362">
        <v>0.0</v>
      </c>
      <c r="H54" s="139"/>
      <c r="I54" s="141" t="str">
        <f>_xlfn.NORM.DIST(0,VLOOKUP($D58,ratings,2,0)-VLOOKUP($D54,ratings,2,0),$A$2,1)*$G54*$G58+_xlfn.NORM.DIST(0,VLOOKUP($D55,ratings,2,0)-VLOOKUP($D54,ratings,2,0),$A$2,1)*$G54*$G55+_xlfn.NORM.DIST(0,VLOOKUP($D56,ratings,2,0)-VLOOKUP($D54,ratings,2,0),$A$2,1)*$G54*$G56+_xlfn.NORM.DIST(0,VLOOKUP($D57,ratings,2,0)-VLOOKUP($D54,ratings,2,0),$A$2,1)*$G54*$G57</f>
        <v>#N/A</v>
      </c>
      <c r="J54" s="141"/>
      <c r="K54" s="141" t="str">
        <f>_xlfn.NORM.DIST(0,VLOOKUP($D62,ratings,2,0)-VLOOKUP($D54,ratings,2,0),$A$2,1)*$I54*$I62+_xlfn.NORM.DIST(0,VLOOKUP($D63,ratings,2,0)-VLOOKUP($D54,ratings,2,0),$A$2,1)*$I54*$I63+_xlfn.NORM.DIST(0,VLOOKUP($D64,ratings,2,0)-VLOOKUP($D54,ratings,2,0),$A$2,1)*$I54*$I64+_xlfn.NORM.DIST(0,VLOOKUP($D65,ratings,2,0)-VLOOKUP($D54,ratings,2,0),$A$2,1)*$I54*$I65+_xlfn.NORM.DIST(0,VLOOKUP($D66,ratings,2,0)-VLOOKUP($D54,ratings,2,0),$A$2,1)*$I54*$I66+_xlfn.NORM.DIST(0,VLOOKUP($D59,ratings,2,0)-VLOOKUP($D54,ratings,2,0),$A$2,1)*$I54*$I59+_xlfn.NORM.DIST(0,VLOOKUP($D60,ratings,2,0)-VLOOKUP($D54,ratings,2,0),$A$2,1)*$I54*$I60+_xlfn.NORM.DIST(0,VLOOKUP($D61,ratings,2,0)-VLOOKUP($D54,ratings,2,0),$A$2,1)*$I54*$I61</f>
        <v>#N/A</v>
      </c>
      <c r="L54" s="172" t="str">
        <f t="shared" si="1"/>
        <v/>
      </c>
      <c r="M54" s="141" t="str">
        <f>_xlfn.NORM.DIST(0,VLOOKUP($D37,ratings,2,0)-VLOOKUP($D54,ratings,2,0),$A$2,1)*$K54*$K37+_xlfn.NORM.DIST(0,VLOOKUP($D38,ratings,2,0)-VLOOKUP($D54,ratings,2,0),$A$2,1)*$K54*$K38+_xlfn.NORM.DIST(0,VLOOKUP($D36,ratings,2,0)-VLOOKUP($D54,ratings,2,0),$A$2,1)*$K54*$K36+_xlfn.NORM.DIST(0,VLOOKUP($D35,ratings,2,0)-VLOOKUP($D54,ratings,2,0),$A$2,1)*$K54*$K35+_xlfn.NORM.DIST(0,VLOOKUP($D50,ratings,2,0)-VLOOKUP($D54,ratings,2,0),$A$2,1)*$K54*$K50+_xlfn.NORM.DIST(0,VLOOKUP($D49,ratings,2,0)-VLOOKUP($D54,ratings,2,0),$A$2,1)*$K54*$K49+_xlfn.NORM.DIST(0,VLOOKUP($D48,ratings,2,0)-VLOOKUP($D54,ratings,2,0),$A$2,1)*$K54*$K48+_xlfn.NORM.DIST(0,VLOOKUP($D47,ratings,2,0)-VLOOKUP($D54,ratings,2,0),$A$2,1)*$K54*$K47+_xlfn.NORM.DIST(0,VLOOKUP($D46,ratings,2,0)-VLOOKUP($D54,ratings,2,0),$A$2,1)*$K54*$K46+_xlfn.NORM.DIST(0,VLOOKUP($D45,ratings,2,0)-VLOOKUP($D54,ratings,2,0),$A$2,1)*$K54*$K45+_xlfn.NORM.DIST(0,VLOOKUP($D44,ratings,2,0)-VLOOKUP($D54,ratings,2,0),$A$2,1)*$K54*$K44+_xlfn.NORM.DIST(0,VLOOKUP($D43,ratings,2,0)-VLOOKUP($D54,ratings,2,0),$A$2,1)*$K54*$K43+_xlfn.NORM.DIST(0,VLOOKUP($D42,ratings,2,0)-VLOOKUP($D54,ratings,2,0),$A$2,1)*$K54*$K42+_xlfn.NORM.DIST(0,VLOOKUP($D41,ratings,2,0)-VLOOKUP($D54,ratings,2,0),$A$2,1)*$K54*$K41+_xlfn.NORM.DIST(0,VLOOKUP($D40,ratings,2,0)-VLOOKUP($D54,ratings,2,0),$A$2,1)*$K54*$K40+_xlfn.NORM.DIST(0,VLOOKUP($D39,ratings,2,0)-VLOOKUP($D54,ratings,2,0),$A$2,1)*$K54*$K39</f>
        <v>#N/A</v>
      </c>
      <c r="N54" s="139"/>
      <c r="O54" s="141" t="str">
        <f>_xlfn.NORM.DIST(0,VLOOKUP($D$34,ratings,2,0)-VLOOKUP($D54,ratings,2,0),$A$2,1)*$M54*$M$34+_xlfn.NORM.DIST(0,VLOOKUP($D$3,ratings,2,0)-VLOOKUP($D54,ratings,2,0),$A$2,1)*$M54*$M$3+_xlfn.NORM.DIST(0,VLOOKUP($D$4,ratings,2,0)-VLOOKUP($D54,ratings,2,0),$A$2,1)*$M54*$M$4+_xlfn.NORM.DIST(0,VLOOKUP($D$5,ratings,2,0)-VLOOKUP($D54,ratings,2,0),$A$2,1)*$M54*$M$5+_xlfn.NORM.DIST(0,VLOOKUP($D$6,ratings,2,0)-VLOOKUP($D54,ratings,2,0),$A$2,1)*$M54*$M$6+_xlfn.NORM.DIST(0,VLOOKUP($D$7,ratings,2,0)-VLOOKUP($D54,ratings,2,0),$A$2,1)*$M54*$M$7+_xlfn.NORM.DIST(0,VLOOKUP($D$8,ratings,2,0)-VLOOKUP($D54,ratings,2,0),$A$2,1)*$M54*$M$8+_xlfn.NORM.DIST(0,VLOOKUP($D$9,ratings,2,0)-VLOOKUP($D54,ratings,2,0),$A$2,1)*$M54*$M$9+_xlfn.NORM.DIST(0,VLOOKUP($D$10,ratings,2,0)-VLOOKUP($D54,ratings,2,0),$A$2,1)*$M54*$M$10+_xlfn.NORM.DIST(0,VLOOKUP($D$11,ratings,2,0)-VLOOKUP($D54,ratings,2,0),$A$2,1)*$M54*$M$11+_xlfn.NORM.DIST(0,VLOOKUP($D$12,ratings,2,0)-VLOOKUP($D54,ratings,2,0),$A$2,1)*$M54*$M$12+_xlfn.NORM.DIST(0,VLOOKUP($D$13,ratings,2,0)-VLOOKUP($D54,ratings,2,0),$A$2,1)*$M54*$M$13+_xlfn.NORM.DIST(0,VLOOKUP($D$14,ratings,2,0)-VLOOKUP($D54,ratings,2,0),$A$2,1)*$M54*$M$14+_xlfn.NORM.DIST(0,VLOOKUP($D$15,ratings,2,0)-VLOOKUP($D54,ratings,2,0),$A$2,1)*$M54*$M$15+_xlfn.NORM.DIST(0,VLOOKUP($D$16,ratings,2,0)-VLOOKUP($D54,ratings,2,0),$A$2,1)*$M54*$M$16+_xlfn.NORM.DIST(0,VLOOKUP($D$17,ratings,2,0)-VLOOKUP($D54,ratings,2,0),$A$2,1)*$M54*$M$17+_xlfn.NORM.DIST(0,VLOOKUP($D$18,ratings,2,0)-VLOOKUP($D54,ratings,2,0),$A$2,1)*$M54*$M$18+_xlfn.NORM.DIST(0,VLOOKUP($D$19,ratings,2,0)-VLOOKUP($D54,ratings,2,0),$A$2,1)*$M54*$M$19+_xlfn.NORM.DIST(0,VLOOKUP($D$20,ratings,2,0)-VLOOKUP($D54,ratings,2,0),$A$2,1)*$M54*$M$20+_xlfn.NORM.DIST(0,VLOOKUP($D$21,ratings,2,0)-VLOOKUP($D54,ratings,2,0),$A$2,1)*$M54*$M$21+_xlfn.NORM.DIST(0,VLOOKUP($D$22,ratings,2,0)-VLOOKUP($D54,ratings,2,0),$A$2,1)*$M54*$M$22+_xlfn.NORM.DIST(0,VLOOKUP($D$23,ratings,2,0)-VLOOKUP($D54,ratings,2,0),$A$2,1)*$M54*$M$23+_xlfn.NORM.DIST(0,VLOOKUP($D$24,ratings,2,0)-VLOOKUP($D54,ratings,2,0),$A$2,1)*$M54*$M$24+_xlfn.NORM.DIST(0,VLOOKUP($D$25,ratings,2,0)-VLOOKUP($D54,ratings,2,0),$A$2,1)*$M54*$M$25+_xlfn.NORM.DIST(0,VLOOKUP($D$26,ratings,2,0)-VLOOKUP($D54,ratings,2,0),$A$2,1)*$M54*$M$26+_xlfn.NORM.DIST(0,VLOOKUP($D$27,ratings,2,0)-VLOOKUP($D54,ratings,2,0),$A$2,1)*$M54*$M$27+_xlfn.NORM.DIST(0,VLOOKUP($D$28,ratings,2,0)-VLOOKUP($D54,ratings,2,0),$A$2,1)*$M54*$M$28+_xlfn.NORM.DIST(0,VLOOKUP($D$29,ratings,2,0)-VLOOKUP($D54,ratings,2,0),$A$2,1)*$M54*$M$29+_xlfn.NORM.DIST(0,VLOOKUP($D$30,ratings,2,0)-VLOOKUP($D54,ratings,2,0),$A$2,1)*$M54*$M$30+_xlfn.NORM.DIST(0,VLOOKUP($D$33,ratings,2,0)-VLOOKUP($D54,ratings,2,0),$A$2,1)*$M54*$M$33+_xlfn.NORM.DIST(0,VLOOKUP($D$32,ratings,2,0)-VLOOKUP($D54,ratings,2,0),$A$2,1)*$M54*$M$32+_xlfn.NORM.DIST(0,VLOOKUP($D$31,ratings,2,0)-VLOOKUP($D54,ratings,2,0),$A$2,1)*$M54*$M$31</f>
        <v>#N/A</v>
      </c>
      <c r="P54" s="172" t="str">
        <f t="shared" si="2"/>
        <v/>
      </c>
      <c r="Q54" s="6"/>
      <c r="R54" s="6"/>
      <c r="S54" s="356"/>
      <c r="T54" s="6"/>
      <c r="U54" s="6"/>
      <c r="V54" s="6"/>
      <c r="W54" s="6"/>
      <c r="X54" s="6"/>
      <c r="Y54" s="160" t="str">
        <f t="shared" si="8"/>
        <v>Memphis</v>
      </c>
      <c r="Z54" s="181" t="str">
        <f>VLOOKUP(Y53,ratings,2,0)-VLOOKUP(Y54,ratings,2,0)</f>
        <v>#N/A</v>
      </c>
      <c r="AA54" s="181"/>
      <c r="AB54" s="174" t="str">
        <f t="shared" si="3"/>
        <v>#N/A</v>
      </c>
      <c r="AC54" s="175" t="str">
        <f t="shared" si="4"/>
        <v>#N/A</v>
      </c>
      <c r="AD54" s="182" t="str">
        <f>(AA53/2)+(Z53/2)</f>
        <v>#N/A</v>
      </c>
      <c r="AE54" s="6" t="str">
        <f>Z54</f>
        <v>#N/A</v>
      </c>
      <c r="AF54" s="6"/>
      <c r="AG54" s="6"/>
      <c r="AH54" s="6"/>
      <c r="AI54" s="6"/>
      <c r="AJ54" s="6"/>
    </row>
    <row r="55" ht="14.25" customHeight="1">
      <c r="B55" s="11" t="s">
        <v>30</v>
      </c>
      <c r="C55" s="11">
        <v>5.0</v>
      </c>
      <c r="D55" s="358" t="s">
        <v>334</v>
      </c>
      <c r="E55" s="367">
        <v>0.0</v>
      </c>
      <c r="F55" s="139"/>
      <c r="G55" s="139" t="str">
        <f>_xlfn.NORM.DIST(0,VLOOKUP(D57,ratings,2,0)-VLOOKUP(D55,ratings,2,0),$A$2,1)*E55*E57+_xlfn.NORM.DIST(0,VLOOKUP(D58,ratings,2,0)-VLOOKUP(D55,ratings,2,0),$A$2,1)*E55*E58</f>
        <v>#N/A</v>
      </c>
      <c r="H55" s="139"/>
      <c r="I55" s="139" t="str">
        <f>_xlfn.NORM.DIST(0,VLOOKUP($D51,ratings,2,0)-VLOOKUP($D55,ratings,2,0),$A$2,1)*$G55*$G51+_xlfn.NORM.DIST(0,VLOOKUP($D54,ratings,2,0)-VLOOKUP($D55,ratings,2,0),$A$2,1)*$G55*$G54+_xlfn.NORM.DIST(0,VLOOKUP($D53,ratings,2,0)-VLOOKUP($D55,ratings,2,0),$A$2,1)*$G55*$G53+_xlfn.NORM.DIST(0,VLOOKUP($D52,ratings,2,0)-VLOOKUP($D55,ratings,2,0),$A$2,1)*$G55*$G52</f>
        <v>#N/A</v>
      </c>
      <c r="J55" s="139"/>
      <c r="K55" s="139" t="str">
        <f>_xlfn.NORM.DIST(0,VLOOKUP($D63,ratings,2,0)-VLOOKUP($D55,ratings,2,0),$A$2,1)*$I55*$I63+_xlfn.NORM.DIST(0,VLOOKUP($D64,ratings,2,0)-VLOOKUP($D55,ratings,2,0),$A$2,1)*$I55*$I64+_xlfn.NORM.DIST(0,VLOOKUP($D65,ratings,2,0)-VLOOKUP($D55,ratings,2,0),$A$2,1)*$I55*$I65+_xlfn.NORM.DIST(0,VLOOKUP($D66,ratings,2,0)-VLOOKUP($D55,ratings,2,0),$A$2,1)*$I55*$I66+_xlfn.NORM.DIST(0,VLOOKUP($D59,ratings,2,0)-VLOOKUP($D55,ratings,2,0),$A$2,1)*$I55*$I59+_xlfn.NORM.DIST(0,VLOOKUP($D60,ratings,2,0)-VLOOKUP($D55,ratings,2,0),$A$2,1)*$I55*$I60+_xlfn.NORM.DIST(0,VLOOKUP($D61,ratings,2,0)-VLOOKUP($D55,ratings,2,0),$A$2,1)*$I55*$I61+_xlfn.NORM.DIST(0,VLOOKUP($D62,ratings,2,0)-VLOOKUP($D55,ratings,2,0),$A$2,1)*$I55*$I62</f>
        <v>#N/A</v>
      </c>
      <c r="L55" s="172" t="str">
        <f t="shared" si="1"/>
        <v/>
      </c>
      <c r="M55" s="139" t="str">
        <f>_xlfn.NORM.DIST(0,VLOOKUP($D38,ratings,2,0)-VLOOKUP($D55,ratings,2,0),$A$2,1)*$K55*$K38+_xlfn.NORM.DIST(0,VLOOKUP($D39,ratings,2,0)-VLOOKUP($D55,ratings,2,0),$A$2,1)*$K55*$K39+_xlfn.NORM.DIST(0,VLOOKUP($D37,ratings,2,0)-VLOOKUP($D55,ratings,2,0),$A$2,1)*$K55*$K37+_xlfn.NORM.DIST(0,VLOOKUP($D36,ratings,2,0)-VLOOKUP($D55,ratings,2,0),$A$2,1)*$K55*$K36+_xlfn.NORM.DIST(0,VLOOKUP($D35,ratings,2,0)-VLOOKUP($D55,ratings,2,0),$A$2,1)*$K55*$K35+_xlfn.NORM.DIST(0,VLOOKUP($D50,ratings,2,0)-VLOOKUP($D55,ratings,2,0),$A$2,1)*$K55*$K50+_xlfn.NORM.DIST(0,VLOOKUP($D49,ratings,2,0)-VLOOKUP($D55,ratings,2,0),$A$2,1)*$K55*$K49+_xlfn.NORM.DIST(0,VLOOKUP($D48,ratings,2,0)-VLOOKUP($D55,ratings,2,0),$A$2,1)*$K55*$K48+_xlfn.NORM.DIST(0,VLOOKUP($D47,ratings,2,0)-VLOOKUP($D55,ratings,2,0),$A$2,1)*$K55*$K47+_xlfn.NORM.DIST(0,VLOOKUP($D46,ratings,2,0)-VLOOKUP($D55,ratings,2,0),$A$2,1)*$K55*$K46+_xlfn.NORM.DIST(0,VLOOKUP($D45,ratings,2,0)-VLOOKUP($D55,ratings,2,0),$A$2,1)*$K55*$K45+_xlfn.NORM.DIST(0,VLOOKUP($D44,ratings,2,0)-VLOOKUP($D55,ratings,2,0),$A$2,1)*$K55*$K44+_xlfn.NORM.DIST(0,VLOOKUP($D43,ratings,2,0)-VLOOKUP($D55,ratings,2,0),$A$2,1)*$K55*$K43+_xlfn.NORM.DIST(0,VLOOKUP($D42,ratings,2,0)-VLOOKUP($D55,ratings,2,0),$A$2,1)*$K55*$K42+_xlfn.NORM.DIST(0,VLOOKUP($D41,ratings,2,0)-VLOOKUP($D55,ratings,2,0),$A$2,1)*$K55*$K41+_xlfn.NORM.DIST(0,VLOOKUP($D40,ratings,2,0)-VLOOKUP($D55,ratings,2,0),$A$2,1)*$K55*$K40</f>
        <v>#N/A</v>
      </c>
      <c r="N55" s="139"/>
      <c r="O55" s="139" t="str">
        <f>_xlfn.NORM.DIST(0,VLOOKUP($D$34,ratings,2,0)-VLOOKUP($D55,ratings,2,0),$A$2,1)*$M55*$M$34+_xlfn.NORM.DIST(0,VLOOKUP($D$3,ratings,2,0)-VLOOKUP($D55,ratings,2,0),$A$2,1)*$M55*$M$3+_xlfn.NORM.DIST(0,VLOOKUP($D$4,ratings,2,0)-VLOOKUP($D55,ratings,2,0),$A$2,1)*$M55*$M$4+_xlfn.NORM.DIST(0,VLOOKUP($D$5,ratings,2,0)-VLOOKUP($D55,ratings,2,0),$A$2,1)*$M55*$M$5+_xlfn.NORM.DIST(0,VLOOKUP($D$6,ratings,2,0)-VLOOKUP($D55,ratings,2,0),$A$2,1)*$M55*$M$6+_xlfn.NORM.DIST(0,VLOOKUP($D$7,ratings,2,0)-VLOOKUP($D55,ratings,2,0),$A$2,1)*$M55*$M$7+_xlfn.NORM.DIST(0,VLOOKUP($D$8,ratings,2,0)-VLOOKUP($D55,ratings,2,0),$A$2,1)*$M55*$M$8+_xlfn.NORM.DIST(0,VLOOKUP($D$9,ratings,2,0)-VLOOKUP($D55,ratings,2,0),$A$2,1)*$M55*$M$9+_xlfn.NORM.DIST(0,VLOOKUP($D$10,ratings,2,0)-VLOOKUP($D55,ratings,2,0),$A$2,1)*$M55*$M$10+_xlfn.NORM.DIST(0,VLOOKUP($D$11,ratings,2,0)-VLOOKUP($D55,ratings,2,0),$A$2,1)*$M55*$M$11+_xlfn.NORM.DIST(0,VLOOKUP($D$12,ratings,2,0)-VLOOKUP($D55,ratings,2,0),$A$2,1)*$M55*$M$12+_xlfn.NORM.DIST(0,VLOOKUP($D$13,ratings,2,0)-VLOOKUP($D55,ratings,2,0),$A$2,1)*$M55*$M$13+_xlfn.NORM.DIST(0,VLOOKUP($D$14,ratings,2,0)-VLOOKUP($D55,ratings,2,0),$A$2,1)*$M55*$M$14+_xlfn.NORM.DIST(0,VLOOKUP($D$15,ratings,2,0)-VLOOKUP($D55,ratings,2,0),$A$2,1)*$M55*$M$15+_xlfn.NORM.DIST(0,VLOOKUP($D$16,ratings,2,0)-VLOOKUP($D55,ratings,2,0),$A$2,1)*$M55*$M$16+_xlfn.NORM.DIST(0,VLOOKUP($D$17,ratings,2,0)-VLOOKUP($D55,ratings,2,0),$A$2,1)*$M55*$M$17+_xlfn.NORM.DIST(0,VLOOKUP($D$18,ratings,2,0)-VLOOKUP($D55,ratings,2,0),$A$2,1)*$M55*$M$18+_xlfn.NORM.DIST(0,VLOOKUP($D$19,ratings,2,0)-VLOOKUP($D55,ratings,2,0),$A$2,1)*$M55*$M$19+_xlfn.NORM.DIST(0,VLOOKUP($D$20,ratings,2,0)-VLOOKUP($D55,ratings,2,0),$A$2,1)*$M55*$M$20+_xlfn.NORM.DIST(0,VLOOKUP($D$21,ratings,2,0)-VLOOKUP($D55,ratings,2,0),$A$2,1)*$M55*$M$21+_xlfn.NORM.DIST(0,VLOOKUP($D$22,ratings,2,0)-VLOOKUP($D55,ratings,2,0),$A$2,1)*$M55*$M$22+_xlfn.NORM.DIST(0,VLOOKUP($D$23,ratings,2,0)-VLOOKUP($D55,ratings,2,0),$A$2,1)*$M55*$M$23+_xlfn.NORM.DIST(0,VLOOKUP($D$24,ratings,2,0)-VLOOKUP($D55,ratings,2,0),$A$2,1)*$M55*$M$24+_xlfn.NORM.DIST(0,VLOOKUP($D$25,ratings,2,0)-VLOOKUP($D55,ratings,2,0),$A$2,1)*$M55*$M$25+_xlfn.NORM.DIST(0,VLOOKUP($D$26,ratings,2,0)-VLOOKUP($D55,ratings,2,0),$A$2,1)*$M55*$M$26+_xlfn.NORM.DIST(0,VLOOKUP($D$27,ratings,2,0)-VLOOKUP($D55,ratings,2,0),$A$2,1)*$M55*$M$27+_xlfn.NORM.DIST(0,VLOOKUP($D$28,ratings,2,0)-VLOOKUP($D55,ratings,2,0),$A$2,1)*$M55*$M$28+_xlfn.NORM.DIST(0,VLOOKUP($D$29,ratings,2,0)-VLOOKUP($D55,ratings,2,0),$A$2,1)*$M55*$M$29+_xlfn.NORM.DIST(0,VLOOKUP($D$30,ratings,2,0)-VLOOKUP($D55,ratings,2,0),$A$2,1)*$M55*$M$30+_xlfn.NORM.DIST(0,VLOOKUP($D$33,ratings,2,0)-VLOOKUP($D55,ratings,2,0),$A$2,1)*$M55*$M$33+_xlfn.NORM.DIST(0,VLOOKUP($D$32,ratings,2,0)-VLOOKUP($D55,ratings,2,0),$A$2,1)*$M55*$M$32+_xlfn.NORM.DIST(0,VLOOKUP($D$31,ratings,2,0)-VLOOKUP($D55,ratings,2,0),$A$2,1)*$M55*$M$31</f>
        <v>#N/A</v>
      </c>
      <c r="P55" s="172" t="str">
        <f t="shared" si="2"/>
        <v/>
      </c>
      <c r="Q55" s="6"/>
      <c r="R55" s="6"/>
      <c r="S55" s="361"/>
      <c r="T55" s="6"/>
      <c r="U55" s="6"/>
      <c r="V55" s="6"/>
      <c r="W55" s="6"/>
      <c r="X55" s="6"/>
      <c r="Y55" s="6" t="str">
        <f t="shared" si="8"/>
        <v>UConn</v>
      </c>
      <c r="Z55" s="173" t="str">
        <f>VLOOKUP($Y56,ratings,2,0)-VLOOKUP($Y55,ratings,2,0)</f>
        <v>#N/A</v>
      </c>
      <c r="AA55" s="173" t="str">
        <f>VLOOKUP($Y56,ratings20,3,0)+VLOOKUP($Y55,ratings20,3,0)-144</f>
        <v>#N/A</v>
      </c>
      <c r="AB55" s="174" t="str">
        <f t="shared" si="3"/>
        <v>#N/A</v>
      </c>
      <c r="AC55" s="175" t="str">
        <f t="shared" si="4"/>
        <v>#N/A</v>
      </c>
      <c r="AD55" s="176" t="str">
        <f>(AA55/2)+(Z56/2)</f>
        <v>#N/A</v>
      </c>
      <c r="AE55" s="6" t="str">
        <f>AA55</f>
        <v>#N/A</v>
      </c>
      <c r="AF55" s="6"/>
      <c r="AG55" s="6"/>
      <c r="AH55" s="6"/>
      <c r="AI55" s="6"/>
      <c r="AJ55" s="6"/>
    </row>
    <row r="56" ht="14.25" customHeight="1">
      <c r="B56" s="11" t="s">
        <v>30</v>
      </c>
      <c r="C56" s="22">
        <v>12.0</v>
      </c>
      <c r="D56" s="365" t="s">
        <v>368</v>
      </c>
      <c r="E56" s="369">
        <v>1.0</v>
      </c>
      <c r="F56" s="139"/>
      <c r="G56" s="362">
        <v>0.0</v>
      </c>
      <c r="H56" s="139"/>
      <c r="I56" s="141" t="str">
        <f>_xlfn.NORM.DIST(0,VLOOKUP($D52,ratings,2,0)-VLOOKUP($D56,ratings,2,0),$A$2,1)*$G56*$G52+_xlfn.NORM.DIST(0,VLOOKUP($D51,ratings,2,0)-VLOOKUP($D56,ratings,2,0),$A$2,1)*$G56*$G51+_xlfn.NORM.DIST(0,VLOOKUP($D54,ratings,2,0)-VLOOKUP($D56,ratings,2,0),$A$2,1)*$G56*$G54+_xlfn.NORM.DIST(0,VLOOKUP($D53,ratings,2,0)-VLOOKUP($D56,ratings,2,0),$A$2,1)*$G56*$G53</f>
        <v>#N/A</v>
      </c>
      <c r="J56" s="141"/>
      <c r="K56" s="141" t="str">
        <f>_xlfn.NORM.DIST(0,VLOOKUP($D64,ratings,2,0)-VLOOKUP($D56,ratings,2,0),$A$2,1)*$I56*$I64+_xlfn.NORM.DIST(0,VLOOKUP($D65,ratings,2,0)-VLOOKUP($D56,ratings,2,0),$A$2,1)*$I56*$I65+_xlfn.NORM.DIST(0,VLOOKUP($D66,ratings,2,0)-VLOOKUP($D56,ratings,2,0),$A$2,1)*$I56*$I66+_xlfn.NORM.DIST(0,VLOOKUP($D59,ratings,2,0)-VLOOKUP($D56,ratings,2,0),$A$2,1)*$I56*$I59+_xlfn.NORM.DIST(0,VLOOKUP($D60,ratings,2,0)-VLOOKUP($D56,ratings,2,0),$A$2,1)*$I56*$I60+_xlfn.NORM.DIST(0,VLOOKUP($D61,ratings,2,0)-VLOOKUP($D56,ratings,2,0),$A$2,1)*$I56*$I61+_xlfn.NORM.DIST(0,VLOOKUP($D62,ratings,2,0)-VLOOKUP($D56,ratings,2,0),$A$2,1)*$I56*$I62+_xlfn.NORM.DIST(0,VLOOKUP($D63,ratings,2,0)-VLOOKUP($D56,ratings,2,0),$A$2,1)*$I56*$I63</f>
        <v>#N/A</v>
      </c>
      <c r="L56" s="172" t="str">
        <f t="shared" si="1"/>
        <v/>
      </c>
      <c r="M56" s="141" t="str">
        <f>_xlfn.NORM.DIST(0,VLOOKUP($D39,ratings,2,0)-VLOOKUP($D56,ratings,2,0),$A$2,1)*$K56*$K39+_xlfn.NORM.DIST(0,VLOOKUP($D40,ratings,2,0)-VLOOKUP($D56,ratings,2,0),$A$2,1)*$K56*$K40+_xlfn.NORM.DIST(0,VLOOKUP($D38,ratings,2,0)-VLOOKUP($D56,ratings,2,0),$A$2,1)*$K56*$K38+_xlfn.NORM.DIST(0,VLOOKUP($D37,ratings,2,0)-VLOOKUP($D56,ratings,2,0),$A$2,1)*$K56*$K37+_xlfn.NORM.DIST(0,VLOOKUP($D36,ratings,2,0)-VLOOKUP($D56,ratings,2,0),$A$2,1)*$K56*$K36+_xlfn.NORM.DIST(0,VLOOKUP($D35,ratings,2,0)-VLOOKUP($D56,ratings,2,0),$A$2,1)*$K56*$K35+_xlfn.NORM.DIST(0,VLOOKUP($D50,ratings,2,0)-VLOOKUP($D56,ratings,2,0),$A$2,1)*$K56*$K50+_xlfn.NORM.DIST(0,VLOOKUP($D49,ratings,2,0)-VLOOKUP($D56,ratings,2,0),$A$2,1)*$K56*$K49+_xlfn.NORM.DIST(0,VLOOKUP($D48,ratings,2,0)-VLOOKUP($D56,ratings,2,0),$A$2,1)*$K56*$K48+_xlfn.NORM.DIST(0,VLOOKUP($D47,ratings,2,0)-VLOOKUP($D56,ratings,2,0),$A$2,1)*$K56*$K47+_xlfn.NORM.DIST(0,VLOOKUP($D46,ratings,2,0)-VLOOKUP($D56,ratings,2,0),$A$2,1)*$K56*$K46+_xlfn.NORM.DIST(0,VLOOKUP($D45,ratings,2,0)-VLOOKUP($D56,ratings,2,0),$A$2,1)*$K56*$K45+_xlfn.NORM.DIST(0,VLOOKUP($D44,ratings,2,0)-VLOOKUP($D56,ratings,2,0),$A$2,1)*$K56*$K44+_xlfn.NORM.DIST(0,VLOOKUP($D43,ratings,2,0)-VLOOKUP($D56,ratings,2,0),$A$2,1)*$K56*$K43+_xlfn.NORM.DIST(0,VLOOKUP($D42,ratings,2,0)-VLOOKUP($D56,ratings,2,0),$A$2,1)*$K56*$K42+_xlfn.NORM.DIST(0,VLOOKUP($D41,ratings,2,0)-VLOOKUP($D56,ratings,2,0),$A$2,1)*$K56*$K41</f>
        <v>#N/A</v>
      </c>
      <c r="N56" s="139"/>
      <c r="O56" s="141" t="str">
        <f>_xlfn.NORM.DIST(0,VLOOKUP($D$34,ratings,2,0)-VLOOKUP($D56,ratings,2,0),$A$2,1)*$M56*$M$34+_xlfn.NORM.DIST(0,VLOOKUP($D$3,ratings,2,0)-VLOOKUP($D56,ratings,2,0),$A$2,1)*$M56*$M$3+_xlfn.NORM.DIST(0,VLOOKUP($D$4,ratings,2,0)-VLOOKUP($D56,ratings,2,0),$A$2,1)*$M56*$M$4+_xlfn.NORM.DIST(0,VLOOKUP($D$5,ratings,2,0)-VLOOKUP($D56,ratings,2,0),$A$2,1)*$M56*$M$5+_xlfn.NORM.DIST(0,VLOOKUP($D$6,ratings,2,0)-VLOOKUP($D56,ratings,2,0),$A$2,1)*$M56*$M$6+_xlfn.NORM.DIST(0,VLOOKUP($D$7,ratings,2,0)-VLOOKUP($D56,ratings,2,0),$A$2,1)*$M56*$M$7+_xlfn.NORM.DIST(0,VLOOKUP($D$8,ratings,2,0)-VLOOKUP($D56,ratings,2,0),$A$2,1)*$M56*$M$8+_xlfn.NORM.DIST(0,VLOOKUP($D$9,ratings,2,0)-VLOOKUP($D56,ratings,2,0),$A$2,1)*$M56*$M$9+_xlfn.NORM.DIST(0,VLOOKUP($D$10,ratings,2,0)-VLOOKUP($D56,ratings,2,0),$A$2,1)*$M56*$M$10+_xlfn.NORM.DIST(0,VLOOKUP($D$11,ratings,2,0)-VLOOKUP($D56,ratings,2,0),$A$2,1)*$M56*$M$11+_xlfn.NORM.DIST(0,VLOOKUP($D$12,ratings,2,0)-VLOOKUP($D56,ratings,2,0),$A$2,1)*$M56*$M$12+_xlfn.NORM.DIST(0,VLOOKUP($D$13,ratings,2,0)-VLOOKUP($D56,ratings,2,0),$A$2,1)*$M56*$M$13+_xlfn.NORM.DIST(0,VLOOKUP($D$14,ratings,2,0)-VLOOKUP($D56,ratings,2,0),$A$2,1)*$M56*$M$14+_xlfn.NORM.DIST(0,VLOOKUP($D$15,ratings,2,0)-VLOOKUP($D56,ratings,2,0),$A$2,1)*$M56*$M$15+_xlfn.NORM.DIST(0,VLOOKUP($D$16,ratings,2,0)-VLOOKUP($D56,ratings,2,0),$A$2,1)*$M56*$M$16+_xlfn.NORM.DIST(0,VLOOKUP($D$17,ratings,2,0)-VLOOKUP($D56,ratings,2,0),$A$2,1)*$M56*$M$17+_xlfn.NORM.DIST(0,VLOOKUP($D$18,ratings,2,0)-VLOOKUP($D56,ratings,2,0),$A$2,1)*$M56*$M$18+_xlfn.NORM.DIST(0,VLOOKUP($D$19,ratings,2,0)-VLOOKUP($D56,ratings,2,0),$A$2,1)*$M56*$M$19+_xlfn.NORM.DIST(0,VLOOKUP($D$20,ratings,2,0)-VLOOKUP($D56,ratings,2,0),$A$2,1)*$M56*$M$20+_xlfn.NORM.DIST(0,VLOOKUP($D$21,ratings,2,0)-VLOOKUP($D56,ratings,2,0),$A$2,1)*$M56*$M$21+_xlfn.NORM.DIST(0,VLOOKUP($D$22,ratings,2,0)-VLOOKUP($D56,ratings,2,0),$A$2,1)*$M56*$M$22+_xlfn.NORM.DIST(0,VLOOKUP($D$23,ratings,2,0)-VLOOKUP($D56,ratings,2,0),$A$2,1)*$M56*$M$23+_xlfn.NORM.DIST(0,VLOOKUP($D$24,ratings,2,0)-VLOOKUP($D56,ratings,2,0),$A$2,1)*$M56*$M$24+_xlfn.NORM.DIST(0,VLOOKUP($D$25,ratings,2,0)-VLOOKUP($D56,ratings,2,0),$A$2,1)*$M56*$M$25+_xlfn.NORM.DIST(0,VLOOKUP($D$26,ratings,2,0)-VLOOKUP($D56,ratings,2,0),$A$2,1)*$M56*$M$26+_xlfn.NORM.DIST(0,VLOOKUP($D$27,ratings,2,0)-VLOOKUP($D56,ratings,2,0),$A$2,1)*$M56*$M$27+_xlfn.NORM.DIST(0,VLOOKUP($D$28,ratings,2,0)-VLOOKUP($D56,ratings,2,0),$A$2,1)*$M56*$M$28+_xlfn.NORM.DIST(0,VLOOKUP($D$29,ratings,2,0)-VLOOKUP($D56,ratings,2,0),$A$2,1)*$M56*$M$29+_xlfn.NORM.DIST(0,VLOOKUP($D$30,ratings,2,0)-VLOOKUP($D56,ratings,2,0),$A$2,1)*$M56*$M$30+_xlfn.NORM.DIST(0,VLOOKUP($D$33,ratings,2,0)-VLOOKUP($D56,ratings,2,0),$A$2,1)*$M56*$M$33+_xlfn.NORM.DIST(0,VLOOKUP($D$32,ratings,2,0)-VLOOKUP($D56,ratings,2,0),$A$2,1)*$M56*$M$32+_xlfn.NORM.DIST(0,VLOOKUP($D$31,ratings,2,0)-VLOOKUP($D56,ratings,2,0),$A$2,1)*$M56*$M$31</f>
        <v>#N/A</v>
      </c>
      <c r="P56" s="172" t="str">
        <f t="shared" si="2"/>
        <v/>
      </c>
      <c r="Q56" s="6"/>
      <c r="R56" s="6"/>
      <c r="S56" s="356"/>
      <c r="T56" s="6"/>
      <c r="U56" s="6"/>
      <c r="V56" s="6"/>
      <c r="W56" s="6"/>
      <c r="X56" s="6"/>
      <c r="Y56" s="160" t="str">
        <f t="shared" si="8"/>
        <v>N. Mexico St</v>
      </c>
      <c r="Z56" s="181" t="str">
        <f>VLOOKUP(Y55,ratings,2,0)-VLOOKUP(Y56,ratings,2,0)</f>
        <v>#N/A</v>
      </c>
      <c r="AA56" s="181"/>
      <c r="AB56" s="174" t="str">
        <f t="shared" si="3"/>
        <v>#N/A</v>
      </c>
      <c r="AC56" s="175" t="str">
        <f t="shared" si="4"/>
        <v>#N/A</v>
      </c>
      <c r="AD56" s="182" t="str">
        <f>(AA55/2)+(Z55/2)</f>
        <v>#N/A</v>
      </c>
      <c r="AE56" s="6" t="str">
        <f>Z56</f>
        <v>#N/A</v>
      </c>
      <c r="AF56" s="6"/>
      <c r="AG56" s="6"/>
      <c r="AH56" s="6"/>
      <c r="AI56" s="6"/>
      <c r="AJ56" s="6"/>
    </row>
    <row r="57" ht="14.25" customHeight="1">
      <c r="B57" s="11" t="s">
        <v>30</v>
      </c>
      <c r="C57" s="11">
        <v>4.0</v>
      </c>
      <c r="D57" s="358" t="s">
        <v>55</v>
      </c>
      <c r="E57" s="367">
        <v>1.0</v>
      </c>
      <c r="F57" s="139"/>
      <c r="G57" s="359">
        <v>1.0</v>
      </c>
      <c r="H57" s="139"/>
      <c r="I57" s="359">
        <v>1.0</v>
      </c>
      <c r="J57" s="139"/>
      <c r="K57" s="359">
        <v>0.0</v>
      </c>
      <c r="L57" s="172" t="str">
        <f t="shared" si="1"/>
        <v/>
      </c>
      <c r="M57" s="139" t="str">
        <f>_xlfn.NORM.DIST(0,VLOOKUP($D40,ratings,2,0)-VLOOKUP($D57,ratings,2,0),$A$2,1)*$K57*$K40+_xlfn.NORM.DIST(0,VLOOKUP($D41,ratings,2,0)-VLOOKUP($D57,ratings,2,0),$A$2,1)*$K57*$K41+_xlfn.NORM.DIST(0,VLOOKUP($D39,ratings,2,0)-VLOOKUP($D57,ratings,2,0),$A$2,1)*$K57*$K39+_xlfn.NORM.DIST(0,VLOOKUP($D38,ratings,2,0)-VLOOKUP($D57,ratings,2,0),$A$2,1)*$K57*$K38+_xlfn.NORM.DIST(0,VLOOKUP($D37,ratings,2,0)-VLOOKUP($D57,ratings,2,0),$A$2,1)*$K57*$K37+_xlfn.NORM.DIST(0,VLOOKUP($D36,ratings,2,0)-VLOOKUP($D57,ratings,2,0),$A$2,1)*$K57*$K36+_xlfn.NORM.DIST(0,VLOOKUP($D35,ratings,2,0)-VLOOKUP($D57,ratings,2,0),$A$2,1)*$K57*$K35+_xlfn.NORM.DIST(0,VLOOKUP($D50,ratings,2,0)-VLOOKUP($D57,ratings,2,0),$A$2,1)*$K57*$K50+_xlfn.NORM.DIST(0,VLOOKUP($D49,ratings,2,0)-VLOOKUP($D57,ratings,2,0),$A$2,1)*$K57*$K49+_xlfn.NORM.DIST(0,VLOOKUP($D48,ratings,2,0)-VLOOKUP($D57,ratings,2,0),$A$2,1)*$K57*$K48+_xlfn.NORM.DIST(0,VLOOKUP($D47,ratings,2,0)-VLOOKUP($D57,ratings,2,0),$A$2,1)*$K57*$K47+_xlfn.NORM.DIST(0,VLOOKUP($D46,ratings,2,0)-VLOOKUP($D57,ratings,2,0),$A$2,1)*$K57*$K46+_xlfn.NORM.DIST(0,VLOOKUP($D45,ratings,2,0)-VLOOKUP($D57,ratings,2,0),$A$2,1)*$K57*$K45+_xlfn.NORM.DIST(0,VLOOKUP($D44,ratings,2,0)-VLOOKUP($D57,ratings,2,0),$A$2,1)*$K57*$K44+_xlfn.NORM.DIST(0,VLOOKUP($D43,ratings,2,0)-VLOOKUP($D57,ratings,2,0),$A$2,1)*$K57*$K43+_xlfn.NORM.DIST(0,VLOOKUP($D42,ratings,2,0)-VLOOKUP($D57,ratings,2,0),$A$2,1)*$K57*$K42</f>
        <v>#N/A</v>
      </c>
      <c r="N57" s="139"/>
      <c r="O57" s="139" t="str">
        <f>_xlfn.NORM.DIST(0,VLOOKUP($D$34,ratings,2,0)-VLOOKUP($D57,ratings,2,0),$A$2,1)*$M57*$M$34+_xlfn.NORM.DIST(0,VLOOKUP($D$3,ratings,2,0)-VLOOKUP($D57,ratings,2,0),$A$2,1)*$M57*$M$3+_xlfn.NORM.DIST(0,VLOOKUP($D$4,ratings,2,0)-VLOOKUP($D57,ratings,2,0),$A$2,1)*$M57*$M$4+_xlfn.NORM.DIST(0,VLOOKUP($D$5,ratings,2,0)-VLOOKUP($D57,ratings,2,0),$A$2,1)*$M57*$M$5+_xlfn.NORM.DIST(0,VLOOKUP($D$6,ratings,2,0)-VLOOKUP($D57,ratings,2,0),$A$2,1)*$M57*$M$6+_xlfn.NORM.DIST(0,VLOOKUP($D$7,ratings,2,0)-VLOOKUP($D57,ratings,2,0),$A$2,1)*$M57*$M$7+_xlfn.NORM.DIST(0,VLOOKUP($D$8,ratings,2,0)-VLOOKUP($D57,ratings,2,0),$A$2,1)*$M57*$M$8+_xlfn.NORM.DIST(0,VLOOKUP($D$9,ratings,2,0)-VLOOKUP($D57,ratings,2,0),$A$2,1)*$M57*$M$9+_xlfn.NORM.DIST(0,VLOOKUP($D$10,ratings,2,0)-VLOOKUP($D57,ratings,2,0),$A$2,1)*$M57*$M$10+_xlfn.NORM.DIST(0,VLOOKUP($D$11,ratings,2,0)-VLOOKUP($D57,ratings,2,0),$A$2,1)*$M57*$M$11+_xlfn.NORM.DIST(0,VLOOKUP($D$12,ratings,2,0)-VLOOKUP($D57,ratings,2,0),$A$2,1)*$M57*$M$12+_xlfn.NORM.DIST(0,VLOOKUP($D$13,ratings,2,0)-VLOOKUP($D57,ratings,2,0),$A$2,1)*$M57*$M$13+_xlfn.NORM.DIST(0,VLOOKUP($D$14,ratings,2,0)-VLOOKUP($D57,ratings,2,0),$A$2,1)*$M57*$M$14+_xlfn.NORM.DIST(0,VLOOKUP($D$15,ratings,2,0)-VLOOKUP($D57,ratings,2,0),$A$2,1)*$M57*$M$15+_xlfn.NORM.DIST(0,VLOOKUP($D$16,ratings,2,0)-VLOOKUP($D57,ratings,2,0),$A$2,1)*$M57*$M$16+_xlfn.NORM.DIST(0,VLOOKUP($D$17,ratings,2,0)-VLOOKUP($D57,ratings,2,0),$A$2,1)*$M57*$M$17+_xlfn.NORM.DIST(0,VLOOKUP($D$18,ratings,2,0)-VLOOKUP($D57,ratings,2,0),$A$2,1)*$M57*$M$18+_xlfn.NORM.DIST(0,VLOOKUP($D$19,ratings,2,0)-VLOOKUP($D57,ratings,2,0),$A$2,1)*$M57*$M$19+_xlfn.NORM.DIST(0,VLOOKUP($D$20,ratings,2,0)-VLOOKUP($D57,ratings,2,0),$A$2,1)*$M57*$M$20+_xlfn.NORM.DIST(0,VLOOKUP($D$21,ratings,2,0)-VLOOKUP($D57,ratings,2,0),$A$2,1)*$M57*$M$21+_xlfn.NORM.DIST(0,VLOOKUP($D$22,ratings,2,0)-VLOOKUP($D57,ratings,2,0),$A$2,1)*$M57*$M$22+_xlfn.NORM.DIST(0,VLOOKUP($D$23,ratings,2,0)-VLOOKUP($D57,ratings,2,0),$A$2,1)*$M57*$M$23+_xlfn.NORM.DIST(0,VLOOKUP($D$24,ratings,2,0)-VLOOKUP($D57,ratings,2,0),$A$2,1)*$M57*$M$24+_xlfn.NORM.DIST(0,VLOOKUP($D$25,ratings,2,0)-VLOOKUP($D57,ratings,2,0),$A$2,1)*$M57*$M$25+_xlfn.NORM.DIST(0,VLOOKUP($D$26,ratings,2,0)-VLOOKUP($D57,ratings,2,0),$A$2,1)*$M57*$M$26+_xlfn.NORM.DIST(0,VLOOKUP($D$27,ratings,2,0)-VLOOKUP($D57,ratings,2,0),$A$2,1)*$M57*$M$27+_xlfn.NORM.DIST(0,VLOOKUP($D$28,ratings,2,0)-VLOOKUP($D57,ratings,2,0),$A$2,1)*$M57*$M$28+_xlfn.NORM.DIST(0,VLOOKUP($D$29,ratings,2,0)-VLOOKUP($D57,ratings,2,0),$A$2,1)*$M57*$M$29+_xlfn.NORM.DIST(0,VLOOKUP($D$30,ratings,2,0)-VLOOKUP($D57,ratings,2,0),$A$2,1)*$M57*$M$30+_xlfn.NORM.DIST(0,VLOOKUP($D$33,ratings,2,0)-VLOOKUP($D57,ratings,2,0),$A$2,1)*$M57*$M$33+_xlfn.NORM.DIST(0,VLOOKUP($D$32,ratings,2,0)-VLOOKUP($D57,ratings,2,0),$A$2,1)*$M57*$M$32+_xlfn.NORM.DIST(0,VLOOKUP($D$31,ratings,2,0)-VLOOKUP($D57,ratings,2,0),$A$2,1)*$M57*$M$31</f>
        <v>#N/A</v>
      </c>
      <c r="P57" s="172" t="str">
        <f t="shared" si="2"/>
        <v/>
      </c>
      <c r="Q57" s="6"/>
      <c r="R57" s="6"/>
      <c r="S57" s="374" t="s">
        <v>802</v>
      </c>
      <c r="T57" s="6"/>
      <c r="U57" s="6"/>
      <c r="V57" s="6"/>
      <c r="W57" s="6"/>
      <c r="X57" s="6"/>
      <c r="Y57" s="6" t="str">
        <f t="shared" si="8"/>
        <v>Arkansas</v>
      </c>
      <c r="Z57" s="173" t="str">
        <f>VLOOKUP($Y58,ratings,2,0)-VLOOKUP($Y57,ratings,2,0)</f>
        <v>#N/A</v>
      </c>
      <c r="AA57" s="173" t="str">
        <f>VLOOKUP($Y58,ratings20,3,0)+VLOOKUP($Y57,ratings20,3,0)-144</f>
        <v>#N/A</v>
      </c>
      <c r="AB57" s="174" t="str">
        <f t="shared" si="3"/>
        <v>#N/A</v>
      </c>
      <c r="AC57" s="175" t="str">
        <f t="shared" si="4"/>
        <v>#N/A</v>
      </c>
      <c r="AD57" s="176" t="str">
        <f>(AA57/2)+(Z58/2)</f>
        <v>#N/A</v>
      </c>
      <c r="AE57" s="6" t="str">
        <f>AA57</f>
        <v>#N/A</v>
      </c>
      <c r="AF57" s="6"/>
      <c r="AG57" s="6"/>
      <c r="AH57" s="6"/>
      <c r="AI57" s="6"/>
      <c r="AJ57" s="6"/>
    </row>
    <row r="58" ht="14.25" customHeight="1">
      <c r="B58" s="11" t="s">
        <v>30</v>
      </c>
      <c r="C58" s="53">
        <v>13.0</v>
      </c>
      <c r="D58" s="371" t="s">
        <v>324</v>
      </c>
      <c r="E58" s="369">
        <v>0.0</v>
      </c>
      <c r="F58" s="139"/>
      <c r="G58" s="373" t="str">
        <f>_xlfn.NORM.DIST(0,VLOOKUP(D56,ratings,2,0)-VLOOKUP(D58,ratings,2,0),$A$2,1)*E58*E56+_xlfn.NORM.DIST(0,VLOOKUP(D55,ratings,2,0)-VLOOKUP(D58,ratings,2,0),$A$2,1)*E58*E55</f>
        <v>#N/A</v>
      </c>
      <c r="H58" s="139"/>
      <c r="I58" s="373" t="str">
        <f>_xlfn.NORM.DIST(0,VLOOKUP($D54,ratings,2,0)-VLOOKUP($D58,ratings,2,0),$A$2,1)*$G58*$G54+_xlfn.NORM.DIST(0,VLOOKUP($D53,ratings,2,0)-VLOOKUP($D58,ratings,2,0),$A$2,1)*$G58*$G53+_xlfn.NORM.DIST(0,VLOOKUP($D52,ratings,2,0)-VLOOKUP($D58,ratings,2,0),$A$2,1)*$G58*$G52+_xlfn.NORM.DIST(0,VLOOKUP($D51,ratings,2,0)-VLOOKUP($D58,ratings,2,0),$A$2,1)*$G58*$G51</f>
        <v>#N/A</v>
      </c>
      <c r="J58" s="373"/>
      <c r="K58" s="373" t="str">
        <f>_xlfn.NORM.DIST(0,VLOOKUP($D66,ratings,2,0)-VLOOKUP($D58,ratings,2,0),$A$2,1)*$I58*$I66+_xlfn.NORM.DIST(0,VLOOKUP($D59,ratings,2,0)-VLOOKUP($D58,ratings,2,0),$A$2,1)*$I58*$I59+_xlfn.NORM.DIST(0,VLOOKUP($D60,ratings,2,0)-VLOOKUP($D58,ratings,2,0),$A$2,1)*$I58*$I60+_xlfn.NORM.DIST(0,VLOOKUP($D61,ratings,2,0)-VLOOKUP($D58,ratings,2,0),$A$2,1)*$I58*$I61+_xlfn.NORM.DIST(0,VLOOKUP($D62,ratings,2,0)-VLOOKUP($D58,ratings,2,0),$A$2,1)*$I58*$I62+_xlfn.NORM.DIST(0,VLOOKUP($D63,ratings,2,0)-VLOOKUP($D58,ratings,2,0),$A$2,1)*$I58*$I63+_xlfn.NORM.DIST(0,VLOOKUP($D64,ratings,2,0)-VLOOKUP($D58,ratings,2,0),$A$2,1)*$I58*$I64+_xlfn.NORM.DIST(0,VLOOKUP($D65,ratings,2,0)-VLOOKUP($D58,ratings,2,0),$A$2,1)*$I58*$I65</f>
        <v>#N/A</v>
      </c>
      <c r="L58" s="172" t="str">
        <f t="shared" si="1"/>
        <v/>
      </c>
      <c r="M58" s="373" t="str">
        <f>_xlfn.NORM.DIST(0,VLOOKUP($D41,ratings,2,0)-VLOOKUP($D58,ratings,2,0),$A$2,1)*$K58*$K41+_xlfn.NORM.DIST(0,VLOOKUP($D42,ratings,2,0)-VLOOKUP($D58,ratings,2,0),$A$2,1)*$K58*$K42+_xlfn.NORM.DIST(0,VLOOKUP($D40,ratings,2,0)-VLOOKUP($D58,ratings,2,0),$A$2,1)*$K58*$K40+_xlfn.NORM.DIST(0,VLOOKUP($D39,ratings,2,0)-VLOOKUP($D58,ratings,2,0),$A$2,1)*$K58*$K39+_xlfn.NORM.DIST(0,VLOOKUP($D38,ratings,2,0)-VLOOKUP($D58,ratings,2,0),$A$2,1)*$K58*$K38+_xlfn.NORM.DIST(0,VLOOKUP($D37,ratings,2,0)-VLOOKUP($D58,ratings,2,0),$A$2,1)*$K58*$K37+_xlfn.NORM.DIST(0,VLOOKUP($D36,ratings,2,0)-VLOOKUP($D58,ratings,2,0),$A$2,1)*$K58*$K36+_xlfn.NORM.DIST(0,VLOOKUP($D35,ratings,2,0)-VLOOKUP($D58,ratings,2,0),$A$2,1)*$K58*$K35+_xlfn.NORM.DIST(0,VLOOKUP($D50,ratings,2,0)-VLOOKUP($D58,ratings,2,0),$A$2,1)*$K58*$K50+_xlfn.NORM.DIST(0,VLOOKUP($D49,ratings,2,0)-VLOOKUP($D58,ratings,2,0),$A$2,1)*$K58*$K49+_xlfn.NORM.DIST(0,VLOOKUP($D48,ratings,2,0)-VLOOKUP($D58,ratings,2,0),$A$2,1)*$K58*$K48+_xlfn.NORM.DIST(0,VLOOKUP($D47,ratings,2,0)-VLOOKUP($D58,ratings,2,0),$A$2,1)*$K58*$K47+_xlfn.NORM.DIST(0,VLOOKUP($D46,ratings,2,0)-VLOOKUP($D58,ratings,2,0),$A$2,1)*$K58*$K46+_xlfn.NORM.DIST(0,VLOOKUP($D45,ratings,2,0)-VLOOKUP($D58,ratings,2,0),$A$2,1)*$K58*$K45+_xlfn.NORM.DIST(0,VLOOKUP($D44,ratings,2,0)-VLOOKUP($D58,ratings,2,0),$A$2,1)*$K58*$K44+_xlfn.NORM.DIST(0,VLOOKUP($D43,ratings,2,0)-VLOOKUP($D58,ratings,2,0),$A$2,1)*$K58*$K43</f>
        <v>#N/A</v>
      </c>
      <c r="N58" s="139"/>
      <c r="O58" s="373" t="str">
        <f>_xlfn.NORM.DIST(0,VLOOKUP($D$34,ratings,2,0)-VLOOKUP($D58,ratings,2,0),$A$2,1)*$M58*$M$34+_xlfn.NORM.DIST(0,VLOOKUP($D$3,ratings,2,0)-VLOOKUP($D58,ratings,2,0),$A$2,1)*$M58*$M$3+_xlfn.NORM.DIST(0,VLOOKUP($D$4,ratings,2,0)-VLOOKUP($D58,ratings,2,0),$A$2,1)*$M58*$M$4+_xlfn.NORM.DIST(0,VLOOKUP($D$5,ratings,2,0)-VLOOKUP($D58,ratings,2,0),$A$2,1)*$M58*$M$5+_xlfn.NORM.DIST(0,VLOOKUP($D$6,ratings,2,0)-VLOOKUP($D58,ratings,2,0),$A$2,1)*$M58*$M$6+_xlfn.NORM.DIST(0,VLOOKUP($D$7,ratings,2,0)-VLOOKUP($D58,ratings,2,0),$A$2,1)*$M58*$M$7+_xlfn.NORM.DIST(0,VLOOKUP($D$8,ratings,2,0)-VLOOKUP($D58,ratings,2,0),$A$2,1)*$M58*$M$8+_xlfn.NORM.DIST(0,VLOOKUP($D$9,ratings,2,0)-VLOOKUP($D58,ratings,2,0),$A$2,1)*$M58*$M$9+_xlfn.NORM.DIST(0,VLOOKUP($D$10,ratings,2,0)-VLOOKUP($D58,ratings,2,0),$A$2,1)*$M58*$M$10+_xlfn.NORM.DIST(0,VLOOKUP($D$11,ratings,2,0)-VLOOKUP($D58,ratings,2,0),$A$2,1)*$M58*$M$11+_xlfn.NORM.DIST(0,VLOOKUP($D$12,ratings,2,0)-VLOOKUP($D58,ratings,2,0),$A$2,1)*$M58*$M$12+_xlfn.NORM.DIST(0,VLOOKUP($D$13,ratings,2,0)-VLOOKUP($D58,ratings,2,0),$A$2,1)*$M58*$M$13+_xlfn.NORM.DIST(0,VLOOKUP($D$14,ratings,2,0)-VLOOKUP($D58,ratings,2,0),$A$2,1)*$M58*$M$14+_xlfn.NORM.DIST(0,VLOOKUP($D$15,ratings,2,0)-VLOOKUP($D58,ratings,2,0),$A$2,1)*$M58*$M$15+_xlfn.NORM.DIST(0,VLOOKUP($D$16,ratings,2,0)-VLOOKUP($D58,ratings,2,0),$A$2,1)*$M58*$M$16+_xlfn.NORM.DIST(0,VLOOKUP($D$17,ratings,2,0)-VLOOKUP($D58,ratings,2,0),$A$2,1)*$M58*$M$17+_xlfn.NORM.DIST(0,VLOOKUP($D$18,ratings,2,0)-VLOOKUP($D58,ratings,2,0),$A$2,1)*$M58*$M$18+_xlfn.NORM.DIST(0,VLOOKUP($D$19,ratings,2,0)-VLOOKUP($D58,ratings,2,0),$A$2,1)*$M58*$M$19+_xlfn.NORM.DIST(0,VLOOKUP($D$20,ratings,2,0)-VLOOKUP($D58,ratings,2,0),$A$2,1)*$M58*$M$20+_xlfn.NORM.DIST(0,VLOOKUP($D$21,ratings,2,0)-VLOOKUP($D58,ratings,2,0),$A$2,1)*$M58*$M$21+_xlfn.NORM.DIST(0,VLOOKUP($D$22,ratings,2,0)-VLOOKUP($D58,ratings,2,0),$A$2,1)*$M58*$M$22+_xlfn.NORM.DIST(0,VLOOKUP($D$23,ratings,2,0)-VLOOKUP($D58,ratings,2,0),$A$2,1)*$M58*$M$23+_xlfn.NORM.DIST(0,VLOOKUP($D$24,ratings,2,0)-VLOOKUP($D58,ratings,2,0),$A$2,1)*$M58*$M$24+_xlfn.NORM.DIST(0,VLOOKUP($D$25,ratings,2,0)-VLOOKUP($D58,ratings,2,0),$A$2,1)*$M58*$M$25+_xlfn.NORM.DIST(0,VLOOKUP($D$26,ratings,2,0)-VLOOKUP($D58,ratings,2,0),$A$2,1)*$M58*$M$26+_xlfn.NORM.DIST(0,VLOOKUP($D$27,ratings,2,0)-VLOOKUP($D58,ratings,2,0),$A$2,1)*$M58*$M$27+_xlfn.NORM.DIST(0,VLOOKUP($D$28,ratings,2,0)-VLOOKUP($D58,ratings,2,0),$A$2,1)*$M58*$M$28+_xlfn.NORM.DIST(0,VLOOKUP($D$29,ratings,2,0)-VLOOKUP($D58,ratings,2,0),$A$2,1)*$M58*$M$29+_xlfn.NORM.DIST(0,VLOOKUP($D$30,ratings,2,0)-VLOOKUP($D58,ratings,2,0),$A$2,1)*$M58*$M$30+_xlfn.NORM.DIST(0,VLOOKUP($D$33,ratings,2,0)-VLOOKUP($D58,ratings,2,0),$A$2,1)*$M58*$M$33+_xlfn.NORM.DIST(0,VLOOKUP($D$32,ratings,2,0)-VLOOKUP($D58,ratings,2,0),$A$2,1)*$M58*$M$32+_xlfn.NORM.DIST(0,VLOOKUP($D$31,ratings,2,0)-VLOOKUP($D58,ratings,2,0),$A$2,1)*$M58*$M$31</f>
        <v>#N/A</v>
      </c>
      <c r="P58" s="172" t="str">
        <f t="shared" si="2"/>
        <v/>
      </c>
      <c r="Q58" s="6"/>
      <c r="R58" s="6"/>
      <c r="S58" s="356"/>
      <c r="T58" s="6"/>
      <c r="U58" s="6"/>
      <c r="V58" s="6"/>
      <c r="W58" s="6"/>
      <c r="X58" s="6"/>
      <c r="Y58" s="160" t="str">
        <f t="shared" si="8"/>
        <v>Vermont</v>
      </c>
      <c r="Z58" s="181" t="str">
        <f>VLOOKUP(Y57,ratings,2,0)-VLOOKUP(Y58,ratings,2,0)</f>
        <v>#N/A</v>
      </c>
      <c r="AA58" s="181"/>
      <c r="AB58" s="174" t="str">
        <f t="shared" si="3"/>
        <v>#N/A</v>
      </c>
      <c r="AC58" s="175" t="str">
        <f t="shared" si="4"/>
        <v>#N/A</v>
      </c>
      <c r="AD58" s="182" t="str">
        <f>(AA57/2)+(Z57/2)</f>
        <v>#N/A</v>
      </c>
      <c r="AE58" s="6" t="str">
        <f>Z58</f>
        <v>#N/A</v>
      </c>
      <c r="AF58" s="6"/>
      <c r="AG58" s="6"/>
      <c r="AH58" s="6"/>
      <c r="AI58" s="6"/>
      <c r="AJ58" s="6"/>
    </row>
    <row r="59" ht="14.25" customHeight="1">
      <c r="B59" s="11" t="s">
        <v>30</v>
      </c>
      <c r="C59" s="11">
        <v>6.0</v>
      </c>
      <c r="D59" s="358" t="s">
        <v>72</v>
      </c>
      <c r="E59" s="367">
        <v>0.0</v>
      </c>
      <c r="F59" s="139"/>
      <c r="G59" s="139" t="str">
        <f>_xlfn.NORM.DIST(0,VLOOKUP(D61,ratings,2,0)-VLOOKUP(D59,ratings,2,0),$A$2,1)*E59*E61+_xlfn.NORM.DIST(0,VLOOKUP(D62,ratings,2,0)-VLOOKUP(D59,ratings,2,0),$A$2,1)*E59*E62</f>
        <v>#N/A</v>
      </c>
      <c r="H59" s="139"/>
      <c r="I59" s="139" t="str">
        <f>_xlfn.NORM.DIST(0,VLOOKUP($D63,ratings,2,0)-VLOOKUP($D59,ratings,2,0),$A$2,1)*$G59*$G63+_xlfn.NORM.DIST(0,VLOOKUP($D64,ratings,2,0)-VLOOKUP($D59,ratings,2,0),$A$2,1)*$G59*$G64+_xlfn.NORM.DIST(0,VLOOKUP($D65,ratings,2,0)-VLOOKUP($D59,ratings,2,0),$A$2,1)*$G59*$G65+_xlfn.NORM.DIST(0,VLOOKUP($D66,ratings,2,0)-VLOOKUP($D59,ratings,2,0),$A$2,1)*$G59*$G66</f>
        <v>#N/A</v>
      </c>
      <c r="J59" s="139"/>
      <c r="K59" s="139" t="str">
        <f>_xlfn.NORM.DIST(0,VLOOKUP($D51,ratings,2,0)-VLOOKUP($D59,ratings,2,0),$A$2,1)*$I59*$I51+_xlfn.NORM.DIST(0,VLOOKUP($D58,ratings,2,0)-VLOOKUP($D59,ratings,2,0),$A$2,1)*$I59*$I58+_xlfn.NORM.DIST(0,VLOOKUP($D57,ratings,2,0)-VLOOKUP($D59,ratings,2,0),$A$2,1)*$I59*$I57+_xlfn.NORM.DIST(0,VLOOKUP($D56,ratings,2,0)-VLOOKUP($D59,ratings,2,0),$A$2,1)*$I59*$I56+_xlfn.NORM.DIST(0,VLOOKUP($D55,ratings,2,0)-VLOOKUP($D59,ratings,2,0),$A$2,1)*$I59*$I55+_xlfn.NORM.DIST(0,VLOOKUP($D54,ratings,2,0)-VLOOKUP($D59,ratings,2,0),$A$2,1)*$I59*$I54+_xlfn.NORM.DIST(0,VLOOKUP($D53,ratings,2,0)-VLOOKUP($D59,ratings,2,0),$A$2,1)*$I59*$I53+_xlfn.NORM.DIST(0,VLOOKUP($D52,ratings,2,0)-VLOOKUP($D59,ratings,2,0),$A$2,1)*$I59*$I52</f>
        <v>#N/A</v>
      </c>
      <c r="L59" s="172" t="str">
        <f t="shared" si="1"/>
        <v/>
      </c>
      <c r="M59" s="139" t="str">
        <f>_xlfn.NORM.DIST(0,VLOOKUP($D42,ratings,2,0)-VLOOKUP($D59,ratings,2,0),$A$2,1)*$K59*$K42+_xlfn.NORM.DIST(0,VLOOKUP($D43,ratings,2,0)-VLOOKUP($D59,ratings,2,0),$A$2,1)*$K59*$K43+_xlfn.NORM.DIST(0,VLOOKUP($D41,ratings,2,0)-VLOOKUP($D59,ratings,2,0),$A$2,1)*$K59*$K41+_xlfn.NORM.DIST(0,VLOOKUP($D40,ratings,2,0)-VLOOKUP($D59,ratings,2,0),$A$2,1)*$K59*$K40+_xlfn.NORM.DIST(0,VLOOKUP($D39,ratings,2,0)-VLOOKUP($D59,ratings,2,0),$A$2,1)*$K59*$K39+_xlfn.NORM.DIST(0,VLOOKUP($D38,ratings,2,0)-VLOOKUP($D59,ratings,2,0),$A$2,1)*$K59*$K38+_xlfn.NORM.DIST(0,VLOOKUP($D37,ratings,2,0)-VLOOKUP($D59,ratings,2,0),$A$2,1)*$K59*$K37+_xlfn.NORM.DIST(0,VLOOKUP($D36,ratings,2,0)-VLOOKUP($D59,ratings,2,0),$A$2,1)*$K59*$K36+_xlfn.NORM.DIST(0,VLOOKUP($D35,ratings,2,0)-VLOOKUP($D59,ratings,2,0),$A$2,1)*$K59*$K35+_xlfn.NORM.DIST(0,VLOOKUP($D50,ratings,2,0)-VLOOKUP($D59,ratings,2,0),$A$2,1)*$K59*$K50+_xlfn.NORM.DIST(0,VLOOKUP($D49,ratings,2,0)-VLOOKUP($D59,ratings,2,0),$A$2,1)*$K59*$K49+_xlfn.NORM.DIST(0,VLOOKUP($D48,ratings,2,0)-VLOOKUP($D59,ratings,2,0),$A$2,1)*$K59*$K48+_xlfn.NORM.DIST(0,VLOOKUP($D47,ratings,2,0)-VLOOKUP($D59,ratings,2,0),$A$2,1)*$K59*$K47+_xlfn.NORM.DIST(0,VLOOKUP($D46,ratings,2,0)-VLOOKUP($D59,ratings,2,0),$A$2,1)*$K59*$K46+_xlfn.NORM.DIST(0,VLOOKUP($D45,ratings,2,0)-VLOOKUP($D59,ratings,2,0),$A$2,1)*$K59*$K45+_xlfn.NORM.DIST(0,VLOOKUP($D44,ratings,2,0)-VLOOKUP($D59,ratings,2,0),$A$2,1)*$K59*$K44</f>
        <v>#N/A</v>
      </c>
      <c r="N59" s="139"/>
      <c r="O59" s="139" t="str">
        <f>_xlfn.NORM.DIST(0,VLOOKUP($D$34,ratings,2,0)-VLOOKUP($D59,ratings,2,0),$A$2,1)*$M59*$M$34+_xlfn.NORM.DIST(0,VLOOKUP($D$3,ratings,2,0)-VLOOKUP($D59,ratings,2,0),$A$2,1)*$M59*$M$3+_xlfn.NORM.DIST(0,VLOOKUP($D$4,ratings,2,0)-VLOOKUP($D59,ratings,2,0),$A$2,1)*$M59*$M$4+_xlfn.NORM.DIST(0,VLOOKUP($D$5,ratings,2,0)-VLOOKUP($D59,ratings,2,0),$A$2,1)*$M59*$M$5+_xlfn.NORM.DIST(0,VLOOKUP($D$6,ratings,2,0)-VLOOKUP($D59,ratings,2,0),$A$2,1)*$M59*$M$6+_xlfn.NORM.DIST(0,VLOOKUP($D$7,ratings,2,0)-VLOOKUP($D59,ratings,2,0),$A$2,1)*$M59*$M$7+_xlfn.NORM.DIST(0,VLOOKUP($D$8,ratings,2,0)-VLOOKUP($D59,ratings,2,0),$A$2,1)*$M59*$M$8+_xlfn.NORM.DIST(0,VLOOKUP($D$9,ratings,2,0)-VLOOKUP($D59,ratings,2,0),$A$2,1)*$M59*$M$9+_xlfn.NORM.DIST(0,VLOOKUP($D$10,ratings,2,0)-VLOOKUP($D59,ratings,2,0),$A$2,1)*$M59*$M$10+_xlfn.NORM.DIST(0,VLOOKUP($D$11,ratings,2,0)-VLOOKUP($D59,ratings,2,0),$A$2,1)*$M59*$M$11+_xlfn.NORM.DIST(0,VLOOKUP($D$12,ratings,2,0)-VLOOKUP($D59,ratings,2,0),$A$2,1)*$M59*$M$12+_xlfn.NORM.DIST(0,VLOOKUP($D$13,ratings,2,0)-VLOOKUP($D59,ratings,2,0),$A$2,1)*$M59*$M$13+_xlfn.NORM.DIST(0,VLOOKUP($D$14,ratings,2,0)-VLOOKUP($D59,ratings,2,0),$A$2,1)*$M59*$M$14+_xlfn.NORM.DIST(0,VLOOKUP($D$15,ratings,2,0)-VLOOKUP($D59,ratings,2,0),$A$2,1)*$M59*$M$15+_xlfn.NORM.DIST(0,VLOOKUP($D$16,ratings,2,0)-VLOOKUP($D59,ratings,2,0),$A$2,1)*$M59*$M$16+_xlfn.NORM.DIST(0,VLOOKUP($D$17,ratings,2,0)-VLOOKUP($D59,ratings,2,0),$A$2,1)*$M59*$M$17+_xlfn.NORM.DIST(0,VLOOKUP($D$18,ratings,2,0)-VLOOKUP($D59,ratings,2,0),$A$2,1)*$M59*$M$18+_xlfn.NORM.DIST(0,VLOOKUP($D$19,ratings,2,0)-VLOOKUP($D59,ratings,2,0),$A$2,1)*$M59*$M$19+_xlfn.NORM.DIST(0,VLOOKUP($D$20,ratings,2,0)-VLOOKUP($D59,ratings,2,0),$A$2,1)*$M59*$M$20+_xlfn.NORM.DIST(0,VLOOKUP($D$21,ratings,2,0)-VLOOKUP($D59,ratings,2,0),$A$2,1)*$M59*$M$21+_xlfn.NORM.DIST(0,VLOOKUP($D$22,ratings,2,0)-VLOOKUP($D59,ratings,2,0),$A$2,1)*$M59*$M$22+_xlfn.NORM.DIST(0,VLOOKUP($D$23,ratings,2,0)-VLOOKUP($D59,ratings,2,0),$A$2,1)*$M59*$M$23+_xlfn.NORM.DIST(0,VLOOKUP($D$24,ratings,2,0)-VLOOKUP($D59,ratings,2,0),$A$2,1)*$M59*$M$24+_xlfn.NORM.DIST(0,VLOOKUP($D$25,ratings,2,0)-VLOOKUP($D59,ratings,2,0),$A$2,1)*$M59*$M$25+_xlfn.NORM.DIST(0,VLOOKUP($D$26,ratings,2,0)-VLOOKUP($D59,ratings,2,0),$A$2,1)*$M59*$M$26+_xlfn.NORM.DIST(0,VLOOKUP($D$27,ratings,2,0)-VLOOKUP($D59,ratings,2,0),$A$2,1)*$M59*$M$27+_xlfn.NORM.DIST(0,VLOOKUP($D$28,ratings,2,0)-VLOOKUP($D59,ratings,2,0),$A$2,1)*$M59*$M$28+_xlfn.NORM.DIST(0,VLOOKUP($D$29,ratings,2,0)-VLOOKUP($D59,ratings,2,0),$A$2,1)*$M59*$M$29+_xlfn.NORM.DIST(0,VLOOKUP($D$30,ratings,2,0)-VLOOKUP($D59,ratings,2,0),$A$2,1)*$M59*$M$30+_xlfn.NORM.DIST(0,VLOOKUP($D$33,ratings,2,0)-VLOOKUP($D59,ratings,2,0),$A$2,1)*$M59*$M$33+_xlfn.NORM.DIST(0,VLOOKUP($D$32,ratings,2,0)-VLOOKUP($D59,ratings,2,0),$A$2,1)*$M59*$M$32+_xlfn.NORM.DIST(0,VLOOKUP($D$31,ratings,2,0)-VLOOKUP($D59,ratings,2,0),$A$2,1)*$M59*$M$31</f>
        <v>#N/A</v>
      </c>
      <c r="P59" s="172" t="str">
        <f t="shared" si="2"/>
        <v/>
      </c>
      <c r="Q59" s="6"/>
      <c r="R59" s="6"/>
      <c r="S59" s="361"/>
      <c r="T59" s="6"/>
      <c r="U59" s="6"/>
      <c r="V59" s="6"/>
      <c r="W59" s="6"/>
      <c r="X59" s="6"/>
      <c r="Y59" s="6" t="str">
        <f t="shared" si="8"/>
        <v>Alabama</v>
      </c>
      <c r="Z59" s="173" t="str">
        <f>VLOOKUP($Y60,ratings,2,0)-VLOOKUP($Y59,ratings,2,0)</f>
        <v>#N/A</v>
      </c>
      <c r="AA59" s="173" t="str">
        <f>VLOOKUP($Y60,ratings20,3,0)+VLOOKUP($Y59,ratings20,3,0)-144</f>
        <v>#N/A</v>
      </c>
      <c r="AB59" s="174" t="str">
        <f t="shared" si="3"/>
        <v>#N/A</v>
      </c>
      <c r="AC59" s="175" t="str">
        <f t="shared" si="4"/>
        <v>#N/A</v>
      </c>
      <c r="AD59" s="176" t="str">
        <f>(AA59/2)+(Z60/2)</f>
        <v>#N/A</v>
      </c>
      <c r="AE59" s="6" t="str">
        <f>AA59</f>
        <v>#N/A</v>
      </c>
      <c r="AF59" s="6"/>
      <c r="AG59" s="6"/>
      <c r="AH59" s="6"/>
      <c r="AI59" s="6"/>
      <c r="AJ59" s="6"/>
    </row>
    <row r="60" ht="14.25" customHeight="1">
      <c r="B60" s="11" t="s">
        <v>30</v>
      </c>
      <c r="C60" s="22">
        <v>11.0</v>
      </c>
      <c r="D60" s="365" t="s">
        <v>369</v>
      </c>
      <c r="E60" s="369">
        <v>1.0</v>
      </c>
      <c r="F60" s="139"/>
      <c r="G60" s="362">
        <v>0.0</v>
      </c>
      <c r="H60" s="139"/>
      <c r="I60" s="141" t="str">
        <f>_xlfn.NORM.DIST(0,VLOOKUP($D64,ratings,2,0)-VLOOKUP($D60,ratings,2,0),$A$2,1)*$G60*$G64+_xlfn.NORM.DIST(0,VLOOKUP($D65,ratings,2,0)-VLOOKUP($D60,ratings,2,0),$A$2,1)*$G60*$G65+_xlfn.NORM.DIST(0,VLOOKUP($D66,ratings,2,0)-VLOOKUP($D60,ratings,2,0),$A$2,1)*$G60*$G66+_xlfn.NORM.DIST(0,VLOOKUP($D63,ratings,2,0)-VLOOKUP($D60,ratings,2,0),$A$2,1)*$G60*$G63</f>
        <v>#N/A</v>
      </c>
      <c r="J60" s="141"/>
      <c r="K60" s="141" t="str">
        <f>_xlfn.NORM.DIST(0,VLOOKUP($D52,ratings,2,0)-VLOOKUP($D60,ratings,2,0),$A$2,1)*$I60*$I52+_xlfn.NORM.DIST(0,VLOOKUP($D51,ratings,2,0)-VLOOKUP($D60,ratings,2,0),$A$2,1)*$I60*$I51+_xlfn.NORM.DIST(0,VLOOKUP($D58,ratings,2,0)-VLOOKUP($D60,ratings,2,0),$A$2,1)*$I60*$I58+_xlfn.NORM.DIST(0,VLOOKUP($D57,ratings,2,0)-VLOOKUP($D60,ratings,2,0),$A$2,1)*$I60*$I57+_xlfn.NORM.DIST(0,VLOOKUP($D56,ratings,2,0)-VLOOKUP($D60,ratings,2,0),$A$2,1)*$I60*$I56+_xlfn.NORM.DIST(0,VLOOKUP($D55,ratings,2,0)-VLOOKUP($D60,ratings,2,0),$A$2,1)*$I60*$I55+_xlfn.NORM.DIST(0,VLOOKUP($D54,ratings,2,0)-VLOOKUP($D60,ratings,2,0),$A$2,1)*$I60*$I54+_xlfn.NORM.DIST(0,VLOOKUP($D53,ratings,2,0)-VLOOKUP($D60,ratings,2,0),$A$2,1)*$I60*$I53</f>
        <v>#N/A</v>
      </c>
      <c r="L60" s="172" t="str">
        <f t="shared" si="1"/>
        <v/>
      </c>
      <c r="M60" s="141" t="str">
        <f>_xlfn.NORM.DIST(0,VLOOKUP($D43,ratings,2,0)-VLOOKUP($D60,ratings,2,0),$A$2,1)*$K60*$K43+_xlfn.NORM.DIST(0,VLOOKUP($D44,ratings,2,0)-VLOOKUP($D60,ratings,2,0),$A$2,1)*$K60*$K44+_xlfn.NORM.DIST(0,VLOOKUP($D42,ratings,2,0)-VLOOKUP($D60,ratings,2,0),$A$2,1)*$K60*$K42+_xlfn.NORM.DIST(0,VLOOKUP($D41,ratings,2,0)-VLOOKUP($D60,ratings,2,0),$A$2,1)*$K60*$K41+_xlfn.NORM.DIST(0,VLOOKUP($D40,ratings,2,0)-VLOOKUP($D60,ratings,2,0),$A$2,1)*$K60*$K40+_xlfn.NORM.DIST(0,VLOOKUP($D39,ratings,2,0)-VLOOKUP($D60,ratings,2,0),$A$2,1)*$K60*$K39+_xlfn.NORM.DIST(0,VLOOKUP($D38,ratings,2,0)-VLOOKUP($D60,ratings,2,0),$A$2,1)*$K60*$K38+_xlfn.NORM.DIST(0,VLOOKUP($D37,ratings,2,0)-VLOOKUP($D60,ratings,2,0),$A$2,1)*$K60*$K37+_xlfn.NORM.DIST(0,VLOOKUP($D36,ratings,2,0)-VLOOKUP($D60,ratings,2,0),$A$2,1)*$K60*$K36+_xlfn.NORM.DIST(0,VLOOKUP($D35,ratings,2,0)-VLOOKUP($D60,ratings,2,0),$A$2,1)*$K60*$K35+_xlfn.NORM.DIST(0,VLOOKUP($D50,ratings,2,0)-VLOOKUP($D60,ratings,2,0),$A$2,1)*$K60*$K50+_xlfn.NORM.DIST(0,VLOOKUP($D49,ratings,2,0)-VLOOKUP($D60,ratings,2,0),$A$2,1)*$K60*$K49+_xlfn.NORM.DIST(0,VLOOKUP($D48,ratings,2,0)-VLOOKUP($D60,ratings,2,0),$A$2,1)*$K60*$K48+_xlfn.NORM.DIST(0,VLOOKUP($D47,ratings,2,0)-VLOOKUP($D60,ratings,2,0),$A$2,1)*$K60*$K47+_xlfn.NORM.DIST(0,VLOOKUP($D46,ratings,2,0)-VLOOKUP($D60,ratings,2,0),$A$2,1)*$K60*$K46+_xlfn.NORM.DIST(0,VLOOKUP($D45,ratings,2,0)-VLOOKUP($D60,ratings,2,0),$A$2,1)*$K60*$K45</f>
        <v>#N/A</v>
      </c>
      <c r="N60" s="139"/>
      <c r="O60" s="141" t="str">
        <f>_xlfn.NORM.DIST(0,VLOOKUP($D$34,ratings,2,0)-VLOOKUP($D60,ratings,2,0),$A$2,1)*$M60*$M$34+_xlfn.NORM.DIST(0,VLOOKUP($D$3,ratings,2,0)-VLOOKUP($D60,ratings,2,0),$A$2,1)*$M60*$M$3+_xlfn.NORM.DIST(0,VLOOKUP($D$4,ratings,2,0)-VLOOKUP($D60,ratings,2,0),$A$2,1)*$M60*$M$4+_xlfn.NORM.DIST(0,VLOOKUP($D$5,ratings,2,0)-VLOOKUP($D60,ratings,2,0),$A$2,1)*$M60*$M$5+_xlfn.NORM.DIST(0,VLOOKUP($D$6,ratings,2,0)-VLOOKUP($D60,ratings,2,0),$A$2,1)*$M60*$M$6+_xlfn.NORM.DIST(0,VLOOKUP($D$7,ratings,2,0)-VLOOKUP($D60,ratings,2,0),$A$2,1)*$M60*$M$7+_xlfn.NORM.DIST(0,VLOOKUP($D$8,ratings,2,0)-VLOOKUP($D60,ratings,2,0),$A$2,1)*$M60*$M$8+_xlfn.NORM.DIST(0,VLOOKUP($D$9,ratings,2,0)-VLOOKUP($D60,ratings,2,0),$A$2,1)*$M60*$M$9+_xlfn.NORM.DIST(0,VLOOKUP($D$10,ratings,2,0)-VLOOKUP($D60,ratings,2,0),$A$2,1)*$M60*$M$10+_xlfn.NORM.DIST(0,VLOOKUP($D$11,ratings,2,0)-VLOOKUP($D60,ratings,2,0),$A$2,1)*$M60*$M$11+_xlfn.NORM.DIST(0,VLOOKUP($D$12,ratings,2,0)-VLOOKUP($D60,ratings,2,0),$A$2,1)*$M60*$M$12+_xlfn.NORM.DIST(0,VLOOKUP($D$13,ratings,2,0)-VLOOKUP($D60,ratings,2,0),$A$2,1)*$M60*$M$13+_xlfn.NORM.DIST(0,VLOOKUP($D$14,ratings,2,0)-VLOOKUP($D60,ratings,2,0),$A$2,1)*$M60*$M$14+_xlfn.NORM.DIST(0,VLOOKUP($D$15,ratings,2,0)-VLOOKUP($D60,ratings,2,0),$A$2,1)*$M60*$M$15+_xlfn.NORM.DIST(0,VLOOKUP($D$16,ratings,2,0)-VLOOKUP($D60,ratings,2,0),$A$2,1)*$M60*$M$16+_xlfn.NORM.DIST(0,VLOOKUP($D$17,ratings,2,0)-VLOOKUP($D60,ratings,2,0),$A$2,1)*$M60*$M$17+_xlfn.NORM.DIST(0,VLOOKUP($D$18,ratings,2,0)-VLOOKUP($D60,ratings,2,0),$A$2,1)*$M60*$M$18+_xlfn.NORM.DIST(0,VLOOKUP($D$19,ratings,2,0)-VLOOKUP($D60,ratings,2,0),$A$2,1)*$M60*$M$19+_xlfn.NORM.DIST(0,VLOOKUP($D$20,ratings,2,0)-VLOOKUP($D60,ratings,2,0),$A$2,1)*$M60*$M$20+_xlfn.NORM.DIST(0,VLOOKUP($D$21,ratings,2,0)-VLOOKUP($D60,ratings,2,0),$A$2,1)*$M60*$M$21+_xlfn.NORM.DIST(0,VLOOKUP($D$22,ratings,2,0)-VLOOKUP($D60,ratings,2,0),$A$2,1)*$M60*$M$22+_xlfn.NORM.DIST(0,VLOOKUP($D$23,ratings,2,0)-VLOOKUP($D60,ratings,2,0),$A$2,1)*$M60*$M$23+_xlfn.NORM.DIST(0,VLOOKUP($D$24,ratings,2,0)-VLOOKUP($D60,ratings,2,0),$A$2,1)*$M60*$M$24+_xlfn.NORM.DIST(0,VLOOKUP($D$25,ratings,2,0)-VLOOKUP($D60,ratings,2,0),$A$2,1)*$M60*$M$25+_xlfn.NORM.DIST(0,VLOOKUP($D$26,ratings,2,0)-VLOOKUP($D60,ratings,2,0),$A$2,1)*$M60*$M$26+_xlfn.NORM.DIST(0,VLOOKUP($D$27,ratings,2,0)-VLOOKUP($D60,ratings,2,0),$A$2,1)*$M60*$M$27+_xlfn.NORM.DIST(0,VLOOKUP($D$28,ratings,2,0)-VLOOKUP($D60,ratings,2,0),$A$2,1)*$M60*$M$28+_xlfn.NORM.DIST(0,VLOOKUP($D$29,ratings,2,0)-VLOOKUP($D60,ratings,2,0),$A$2,1)*$M60*$M$29+_xlfn.NORM.DIST(0,VLOOKUP($D$30,ratings,2,0)-VLOOKUP($D60,ratings,2,0),$A$2,1)*$M60*$M$30+_xlfn.NORM.DIST(0,VLOOKUP($D$33,ratings,2,0)-VLOOKUP($D60,ratings,2,0),$A$2,1)*$M60*$M$33+_xlfn.NORM.DIST(0,VLOOKUP($D$32,ratings,2,0)-VLOOKUP($D60,ratings,2,0),$A$2,1)*$M60*$M$32+_xlfn.NORM.DIST(0,VLOOKUP($D$31,ratings,2,0)-VLOOKUP($D60,ratings,2,0),$A$2,1)*$M60*$M$31</f>
        <v>#N/A</v>
      </c>
      <c r="P60" s="172" t="str">
        <f t="shared" si="2"/>
        <v/>
      </c>
      <c r="Q60" s="6"/>
      <c r="R60" s="6"/>
      <c r="S60" s="356"/>
      <c r="T60" s="6"/>
      <c r="U60" s="6"/>
      <c r="V60" s="6"/>
      <c r="W60" s="6"/>
      <c r="X60" s="6"/>
      <c r="Y60" s="160" t="str">
        <f t="shared" si="8"/>
        <v>Notre Dame</v>
      </c>
      <c r="Z60" s="181" t="str">
        <f>VLOOKUP(Y59,ratings,2,0)-VLOOKUP(Y60,ratings,2,0)</f>
        <v>#N/A</v>
      </c>
      <c r="AA60" s="181"/>
      <c r="AB60" s="174" t="str">
        <f t="shared" si="3"/>
        <v>#N/A</v>
      </c>
      <c r="AC60" s="175" t="str">
        <f t="shared" si="4"/>
        <v>#N/A</v>
      </c>
      <c r="AD60" s="182" t="str">
        <f>(AA59/2)+(Z59/2)</f>
        <v>#N/A</v>
      </c>
      <c r="AE60" s="6" t="str">
        <f>Z60</f>
        <v>#N/A</v>
      </c>
      <c r="AF60" s="6"/>
      <c r="AG60" s="6"/>
      <c r="AH60" s="6"/>
      <c r="AI60" s="6"/>
      <c r="AJ60" s="6"/>
    </row>
    <row r="61" ht="14.25" customHeight="1">
      <c r="B61" s="11" t="s">
        <v>30</v>
      </c>
      <c r="C61" s="11">
        <v>3.0</v>
      </c>
      <c r="D61" s="358" t="s">
        <v>52</v>
      </c>
      <c r="E61" s="367">
        <v>1.0</v>
      </c>
      <c r="F61" s="139"/>
      <c r="G61" s="359">
        <v>1.0</v>
      </c>
      <c r="H61" s="139"/>
      <c r="I61" s="359">
        <v>0.0</v>
      </c>
      <c r="J61" s="139"/>
      <c r="K61" s="139" t="str">
        <f>_xlfn.NORM.DIST(0,VLOOKUP($D53,ratings,2,0)-VLOOKUP($D61,ratings,2,0),$A$2,1)*$I61*$I53+_xlfn.NORM.DIST(0,VLOOKUP($D52,ratings,2,0)-VLOOKUP($D61,ratings,2,0),$A$2,1)*$I61*$I52+_xlfn.NORM.DIST(0,VLOOKUP($D51,ratings,2,0)-VLOOKUP($D61,ratings,2,0),$A$2,1)*$I61*$I51+_xlfn.NORM.DIST(0,VLOOKUP($D58,ratings,2,0)-VLOOKUP($D61,ratings,2,0),$A$2,1)*$I61*$I58+_xlfn.NORM.DIST(0,VLOOKUP($D57,ratings,2,0)-VLOOKUP($D61,ratings,2,0),$A$2,1)*$I61*$I57+_xlfn.NORM.DIST(0,VLOOKUP($D56,ratings,2,0)-VLOOKUP($D61,ratings,2,0),$A$2,1)*$I61*$I56+_xlfn.NORM.DIST(0,VLOOKUP($D55,ratings,2,0)-VLOOKUP($D61,ratings,2,0),$A$2,1)*$I61*$I55+_xlfn.NORM.DIST(0,VLOOKUP($D54,ratings,2,0)-VLOOKUP($D61,ratings,2,0),$A$2,1)*$I61*$I54</f>
        <v>#N/A</v>
      </c>
      <c r="L61" s="172" t="str">
        <f t="shared" si="1"/>
        <v/>
      </c>
      <c r="M61" s="139" t="str">
        <f>_xlfn.NORM.DIST(0,VLOOKUP($D44,ratings,2,0)-VLOOKUP($D61,ratings,2,0),$A$2,1)*$K61*$K44+_xlfn.NORM.DIST(0,VLOOKUP($D45,ratings,2,0)-VLOOKUP($D61,ratings,2,0),$A$2,1)*$K61*$K45+_xlfn.NORM.DIST(0,VLOOKUP($D43,ratings,2,0)-VLOOKUP($D61,ratings,2,0),$A$2,1)*$K61*$K43+_xlfn.NORM.DIST(0,VLOOKUP($D42,ratings,2,0)-VLOOKUP($D61,ratings,2,0),$A$2,1)*$K61*$K42+_xlfn.NORM.DIST(0,VLOOKUP($D41,ratings,2,0)-VLOOKUP($D61,ratings,2,0),$A$2,1)*$K61*$K41+_xlfn.NORM.DIST(0,VLOOKUP($D40,ratings,2,0)-VLOOKUP($D61,ratings,2,0),$A$2,1)*$K61*$K40+_xlfn.NORM.DIST(0,VLOOKUP($D39,ratings,2,0)-VLOOKUP($D61,ratings,2,0),$A$2,1)*$K61*$K39+_xlfn.NORM.DIST(0,VLOOKUP($D38,ratings,2,0)-VLOOKUP($D61,ratings,2,0),$A$2,1)*$K61*$K38+_xlfn.NORM.DIST(0,VLOOKUP($D37,ratings,2,0)-VLOOKUP($D61,ratings,2,0),$A$2,1)*$K61*$K37+_xlfn.NORM.DIST(0,VLOOKUP($D36,ratings,2,0)-VLOOKUP($D61,ratings,2,0),$A$2,1)*$K61*$K36+_xlfn.NORM.DIST(0,VLOOKUP($D35,ratings,2,0)-VLOOKUP($D61,ratings,2,0),$A$2,1)*$K61*$K35+_xlfn.NORM.DIST(0,VLOOKUP($D50,ratings,2,0)-VLOOKUP($D61,ratings,2,0),$A$2,1)*$K61*$K50+_xlfn.NORM.DIST(0,VLOOKUP($D49,ratings,2,0)-VLOOKUP($D61,ratings,2,0),$A$2,1)*$K61*$K49+_xlfn.NORM.DIST(0,VLOOKUP($D48,ratings,2,0)-VLOOKUP($D61,ratings,2,0),$A$2,1)*$K61*$K48+_xlfn.NORM.DIST(0,VLOOKUP($D47,ratings,2,0)-VLOOKUP($D61,ratings,2,0),$A$2,1)*$K61*$K47+_xlfn.NORM.DIST(0,VLOOKUP($D46,ratings,2,0)-VLOOKUP($D61,ratings,2,0),$A$2,1)*$K61*$K46</f>
        <v>#N/A</v>
      </c>
      <c r="N61" s="139"/>
      <c r="O61" s="139" t="str">
        <f>_xlfn.NORM.DIST(0,VLOOKUP($D$34,ratings,2,0)-VLOOKUP($D61,ratings,2,0),$A$2,1)*$M61*$M$34+_xlfn.NORM.DIST(0,VLOOKUP($D$3,ratings,2,0)-VLOOKUP($D61,ratings,2,0),$A$2,1)*$M61*$M$3+_xlfn.NORM.DIST(0,VLOOKUP($D$4,ratings,2,0)-VLOOKUP($D61,ratings,2,0),$A$2,1)*$M61*$M$4+_xlfn.NORM.DIST(0,VLOOKUP($D$5,ratings,2,0)-VLOOKUP($D61,ratings,2,0),$A$2,1)*$M61*$M$5+_xlfn.NORM.DIST(0,VLOOKUP($D$6,ratings,2,0)-VLOOKUP($D61,ratings,2,0),$A$2,1)*$M61*$M$6+_xlfn.NORM.DIST(0,VLOOKUP($D$7,ratings,2,0)-VLOOKUP($D61,ratings,2,0),$A$2,1)*$M61*$M$7+_xlfn.NORM.DIST(0,VLOOKUP($D$8,ratings,2,0)-VLOOKUP($D61,ratings,2,0),$A$2,1)*$M61*$M$8+_xlfn.NORM.DIST(0,VLOOKUP($D$9,ratings,2,0)-VLOOKUP($D61,ratings,2,0),$A$2,1)*$M61*$M$9+_xlfn.NORM.DIST(0,VLOOKUP($D$10,ratings,2,0)-VLOOKUP($D61,ratings,2,0),$A$2,1)*$M61*$M$10+_xlfn.NORM.DIST(0,VLOOKUP($D$11,ratings,2,0)-VLOOKUP($D61,ratings,2,0),$A$2,1)*$M61*$M$11+_xlfn.NORM.DIST(0,VLOOKUP($D$12,ratings,2,0)-VLOOKUP($D61,ratings,2,0),$A$2,1)*$M61*$M$12+_xlfn.NORM.DIST(0,VLOOKUP($D$13,ratings,2,0)-VLOOKUP($D61,ratings,2,0),$A$2,1)*$M61*$M$13+_xlfn.NORM.DIST(0,VLOOKUP($D$14,ratings,2,0)-VLOOKUP($D61,ratings,2,0),$A$2,1)*$M61*$M$14+_xlfn.NORM.DIST(0,VLOOKUP($D$15,ratings,2,0)-VLOOKUP($D61,ratings,2,0),$A$2,1)*$M61*$M$15+_xlfn.NORM.DIST(0,VLOOKUP($D$16,ratings,2,0)-VLOOKUP($D61,ratings,2,0),$A$2,1)*$M61*$M$16+_xlfn.NORM.DIST(0,VLOOKUP($D$17,ratings,2,0)-VLOOKUP($D61,ratings,2,0),$A$2,1)*$M61*$M$17+_xlfn.NORM.DIST(0,VLOOKUP($D$18,ratings,2,0)-VLOOKUP($D61,ratings,2,0),$A$2,1)*$M61*$M$18+_xlfn.NORM.DIST(0,VLOOKUP($D$19,ratings,2,0)-VLOOKUP($D61,ratings,2,0),$A$2,1)*$M61*$M$19+_xlfn.NORM.DIST(0,VLOOKUP($D$20,ratings,2,0)-VLOOKUP($D61,ratings,2,0),$A$2,1)*$M61*$M$20+_xlfn.NORM.DIST(0,VLOOKUP($D$21,ratings,2,0)-VLOOKUP($D61,ratings,2,0),$A$2,1)*$M61*$M$21+_xlfn.NORM.DIST(0,VLOOKUP($D$22,ratings,2,0)-VLOOKUP($D61,ratings,2,0),$A$2,1)*$M61*$M$22+_xlfn.NORM.DIST(0,VLOOKUP($D$23,ratings,2,0)-VLOOKUP($D61,ratings,2,0),$A$2,1)*$M61*$M$23+_xlfn.NORM.DIST(0,VLOOKUP($D$24,ratings,2,0)-VLOOKUP($D61,ratings,2,0),$A$2,1)*$M61*$M$24+_xlfn.NORM.DIST(0,VLOOKUP($D$25,ratings,2,0)-VLOOKUP($D61,ratings,2,0),$A$2,1)*$M61*$M$25+_xlfn.NORM.DIST(0,VLOOKUP($D$26,ratings,2,0)-VLOOKUP($D61,ratings,2,0),$A$2,1)*$M61*$M$26+_xlfn.NORM.DIST(0,VLOOKUP($D$27,ratings,2,0)-VLOOKUP($D61,ratings,2,0),$A$2,1)*$M61*$M$27+_xlfn.NORM.DIST(0,VLOOKUP($D$28,ratings,2,0)-VLOOKUP($D61,ratings,2,0),$A$2,1)*$M61*$M$28+_xlfn.NORM.DIST(0,VLOOKUP($D$29,ratings,2,0)-VLOOKUP($D61,ratings,2,0),$A$2,1)*$M61*$M$29+_xlfn.NORM.DIST(0,VLOOKUP($D$30,ratings,2,0)-VLOOKUP($D61,ratings,2,0),$A$2,1)*$M61*$M$30+_xlfn.NORM.DIST(0,VLOOKUP($D$33,ratings,2,0)-VLOOKUP($D61,ratings,2,0),$A$2,1)*$M61*$M$33+_xlfn.NORM.DIST(0,VLOOKUP($D$32,ratings,2,0)-VLOOKUP($D61,ratings,2,0),$A$2,1)*$M61*$M$32+_xlfn.NORM.DIST(0,VLOOKUP($D$31,ratings,2,0)-VLOOKUP($D61,ratings,2,0),$A$2,1)*$M61*$M$31</f>
        <v>#N/A</v>
      </c>
      <c r="P61" s="172" t="str">
        <f t="shared" si="2"/>
        <v/>
      </c>
      <c r="Q61" s="6"/>
      <c r="R61" s="6"/>
      <c r="S61" s="361"/>
      <c r="T61" s="6"/>
      <c r="U61" s="6"/>
      <c r="V61" s="6"/>
      <c r="W61" s="6"/>
      <c r="X61" s="6"/>
      <c r="Y61" s="6" t="str">
        <f t="shared" si="8"/>
        <v>Texas Tech</v>
      </c>
      <c r="Z61" s="173" t="str">
        <f>VLOOKUP($Y62,ratings,2,0)-VLOOKUP($Y61,ratings,2,0)</f>
        <v>#N/A</v>
      </c>
      <c r="AA61" s="173" t="str">
        <f>VLOOKUP($Y62,ratings20,3,0)+VLOOKUP($Y61,ratings20,3,0)-144</f>
        <v>#N/A</v>
      </c>
      <c r="AB61" s="174" t="str">
        <f t="shared" si="3"/>
        <v>#N/A</v>
      </c>
      <c r="AC61" s="175" t="str">
        <f t="shared" si="4"/>
        <v>#N/A</v>
      </c>
      <c r="AD61" s="176" t="str">
        <f>(AA61/2)+(Z62/2)</f>
        <v>#N/A</v>
      </c>
      <c r="AE61" s="6" t="str">
        <f>AA61</f>
        <v>#N/A</v>
      </c>
      <c r="AF61" s="6"/>
      <c r="AG61" s="6"/>
      <c r="AH61" s="6"/>
      <c r="AI61" s="6"/>
      <c r="AJ61" s="6"/>
    </row>
    <row r="62" ht="14.25" customHeight="1">
      <c r="B62" s="11" t="s">
        <v>30</v>
      </c>
      <c r="C62" s="22">
        <v>14.0</v>
      </c>
      <c r="D62" s="365" t="s">
        <v>321</v>
      </c>
      <c r="E62" s="369">
        <v>0.0</v>
      </c>
      <c r="F62" s="139"/>
      <c r="G62" s="141" t="str">
        <f>_xlfn.NORM.DIST(0,VLOOKUP(D60,ratings,2,0)-VLOOKUP(D62,ratings,2,0),$A$2,1)*E62*E60+_xlfn.NORM.DIST(0,VLOOKUP(D59,ratings,2,0)-VLOOKUP(D62,ratings,2,0),$A$2,1)*E62*E59</f>
        <v>#N/A</v>
      </c>
      <c r="H62" s="139"/>
      <c r="I62" s="141" t="str">
        <f>_xlfn.NORM.DIST(0,VLOOKUP($D66,ratings,2,0)-VLOOKUP($D62,ratings,2,0),$A$2,1)*$G62*$G66+_xlfn.NORM.DIST(0,VLOOKUP($D63,ratings,2,0)-VLOOKUP($D62,ratings,2,0),$A$2,1)*$G62*$G63+_xlfn.NORM.DIST(0,VLOOKUP($D64,ratings,2,0)-VLOOKUP($D62,ratings,2,0),$A$2,1)*$G62*$G64+_xlfn.NORM.DIST(0,VLOOKUP($D65,ratings,2,0)-VLOOKUP($D62,ratings,2,0),$A$2,1)*$G62*$G65</f>
        <v>#N/A</v>
      </c>
      <c r="J62" s="141"/>
      <c r="K62" s="141" t="str">
        <f>_xlfn.NORM.DIST(0,VLOOKUP($D54,ratings,2,0)-VLOOKUP($D62,ratings,2,0),$A$2,1)*$I62*$I54+_xlfn.NORM.DIST(0,VLOOKUP($D53,ratings,2,0)-VLOOKUP($D62,ratings,2,0),$A$2,1)*$I62*$I53+_xlfn.NORM.DIST(0,VLOOKUP($D52,ratings,2,0)-VLOOKUP($D62,ratings,2,0),$A$2,1)*$I62*$I52+_xlfn.NORM.DIST(0,VLOOKUP($D51,ratings,2,0)-VLOOKUP($D62,ratings,2,0),$A$2,1)*$I62*$I51+_xlfn.NORM.DIST(0,VLOOKUP($D58,ratings,2,0)-VLOOKUP($D62,ratings,2,0),$A$2,1)*$I62*$I58+_xlfn.NORM.DIST(0,VLOOKUP($D57,ratings,2,0)-VLOOKUP($D62,ratings,2,0),$A$2,1)*$I62*$I57+_xlfn.NORM.DIST(0,VLOOKUP($D56,ratings,2,0)-VLOOKUP($D62,ratings,2,0),$A$2,1)*$I62*$I56+_xlfn.NORM.DIST(0,VLOOKUP($D55,ratings,2,0)-VLOOKUP($D62,ratings,2,0),$A$2,1)*$I62*$I55</f>
        <v>#N/A</v>
      </c>
      <c r="L62" s="172" t="str">
        <f t="shared" si="1"/>
        <v/>
      </c>
      <c r="M62" s="141" t="str">
        <f>_xlfn.NORM.DIST(0,VLOOKUP($D45,ratings,2,0)-VLOOKUP($D62,ratings,2,0),$A$2,1)*$K62*$K45+_xlfn.NORM.DIST(0,VLOOKUP($D46,ratings,2,0)-VLOOKUP($D62,ratings,2,0),$A$2,1)*$K62*$K46+_xlfn.NORM.DIST(0,VLOOKUP($D44,ratings,2,0)-VLOOKUP($D62,ratings,2,0),$A$2,1)*$K62*$K44+_xlfn.NORM.DIST(0,VLOOKUP($D43,ratings,2,0)-VLOOKUP($D62,ratings,2,0),$A$2,1)*$K62*$K43+_xlfn.NORM.DIST(0,VLOOKUP($D42,ratings,2,0)-VLOOKUP($D62,ratings,2,0),$A$2,1)*$K62*$K42+_xlfn.NORM.DIST(0,VLOOKUP($D41,ratings,2,0)-VLOOKUP($D62,ratings,2,0),$A$2,1)*$K62*$K41+_xlfn.NORM.DIST(0,VLOOKUP($D40,ratings,2,0)-VLOOKUP($D62,ratings,2,0),$A$2,1)*$K62*$K40+_xlfn.NORM.DIST(0,VLOOKUP($D39,ratings,2,0)-VLOOKUP($D62,ratings,2,0),$A$2,1)*$K62*$K39+_xlfn.NORM.DIST(0,VLOOKUP($D38,ratings,2,0)-VLOOKUP($D62,ratings,2,0),$A$2,1)*$K62*$K38+_xlfn.NORM.DIST(0,VLOOKUP($D37,ratings,2,0)-VLOOKUP($D62,ratings,2,0),$A$2,1)*$K62*$K37+_xlfn.NORM.DIST(0,VLOOKUP($D36,ratings,2,0)-VLOOKUP($D62,ratings,2,0),$A$2,1)*$K62*$K36+_xlfn.NORM.DIST(0,VLOOKUP($D35,ratings,2,0)-VLOOKUP($D62,ratings,2,0),$A$2,1)*$K62*$K35+_xlfn.NORM.DIST(0,VLOOKUP($D50,ratings,2,0)-VLOOKUP($D62,ratings,2,0),$A$2,1)*$K62*$K50+_xlfn.NORM.DIST(0,VLOOKUP($D49,ratings,2,0)-VLOOKUP($D62,ratings,2,0),$A$2,1)*$K62*$K49+_xlfn.NORM.DIST(0,VLOOKUP($D48,ratings,2,0)-VLOOKUP($D62,ratings,2,0),$A$2,1)*$K62*$K48+_xlfn.NORM.DIST(0,VLOOKUP($D47,ratings,2,0)-VLOOKUP($D62,ratings,2,0),$A$2,1)*$K62*$K47</f>
        <v>#N/A</v>
      </c>
      <c r="N62" s="139"/>
      <c r="O62" s="141" t="str">
        <f>_xlfn.NORM.DIST(0,VLOOKUP($D$34,ratings,2,0)-VLOOKUP($D62,ratings,2,0),$A$2,1)*$M62*$M$34+_xlfn.NORM.DIST(0,VLOOKUP($D$3,ratings,2,0)-VLOOKUP($D62,ratings,2,0),$A$2,1)*$M62*$M$3+_xlfn.NORM.DIST(0,VLOOKUP($D$4,ratings,2,0)-VLOOKUP($D62,ratings,2,0),$A$2,1)*$M62*$M$4+_xlfn.NORM.DIST(0,VLOOKUP($D$5,ratings,2,0)-VLOOKUP($D62,ratings,2,0),$A$2,1)*$M62*$M$5+_xlfn.NORM.DIST(0,VLOOKUP($D$6,ratings,2,0)-VLOOKUP($D62,ratings,2,0),$A$2,1)*$M62*$M$6+_xlfn.NORM.DIST(0,VLOOKUP($D$7,ratings,2,0)-VLOOKUP($D62,ratings,2,0),$A$2,1)*$M62*$M$7+_xlfn.NORM.DIST(0,VLOOKUP($D$8,ratings,2,0)-VLOOKUP($D62,ratings,2,0),$A$2,1)*$M62*$M$8+_xlfn.NORM.DIST(0,VLOOKUP($D$9,ratings,2,0)-VLOOKUP($D62,ratings,2,0),$A$2,1)*$M62*$M$9+_xlfn.NORM.DIST(0,VLOOKUP($D$10,ratings,2,0)-VLOOKUP($D62,ratings,2,0),$A$2,1)*$M62*$M$10+_xlfn.NORM.DIST(0,VLOOKUP($D$11,ratings,2,0)-VLOOKUP($D62,ratings,2,0),$A$2,1)*$M62*$M$11+_xlfn.NORM.DIST(0,VLOOKUP($D$12,ratings,2,0)-VLOOKUP($D62,ratings,2,0),$A$2,1)*$M62*$M$12+_xlfn.NORM.DIST(0,VLOOKUP($D$13,ratings,2,0)-VLOOKUP($D62,ratings,2,0),$A$2,1)*$M62*$M$13+_xlfn.NORM.DIST(0,VLOOKUP($D$14,ratings,2,0)-VLOOKUP($D62,ratings,2,0),$A$2,1)*$M62*$M$14+_xlfn.NORM.DIST(0,VLOOKUP($D$15,ratings,2,0)-VLOOKUP($D62,ratings,2,0),$A$2,1)*$M62*$M$15+_xlfn.NORM.DIST(0,VLOOKUP($D$16,ratings,2,0)-VLOOKUP($D62,ratings,2,0),$A$2,1)*$M62*$M$16+_xlfn.NORM.DIST(0,VLOOKUP($D$17,ratings,2,0)-VLOOKUP($D62,ratings,2,0),$A$2,1)*$M62*$M$17+_xlfn.NORM.DIST(0,VLOOKUP($D$18,ratings,2,0)-VLOOKUP($D62,ratings,2,0),$A$2,1)*$M62*$M$18+_xlfn.NORM.DIST(0,VLOOKUP($D$19,ratings,2,0)-VLOOKUP($D62,ratings,2,0),$A$2,1)*$M62*$M$19+_xlfn.NORM.DIST(0,VLOOKUP($D$20,ratings,2,0)-VLOOKUP($D62,ratings,2,0),$A$2,1)*$M62*$M$20+_xlfn.NORM.DIST(0,VLOOKUP($D$21,ratings,2,0)-VLOOKUP($D62,ratings,2,0),$A$2,1)*$M62*$M$21+_xlfn.NORM.DIST(0,VLOOKUP($D$22,ratings,2,0)-VLOOKUP($D62,ratings,2,0),$A$2,1)*$M62*$M$22+_xlfn.NORM.DIST(0,VLOOKUP($D$23,ratings,2,0)-VLOOKUP($D62,ratings,2,0),$A$2,1)*$M62*$M$23+_xlfn.NORM.DIST(0,VLOOKUP($D$24,ratings,2,0)-VLOOKUP($D62,ratings,2,0),$A$2,1)*$M62*$M$24+_xlfn.NORM.DIST(0,VLOOKUP($D$25,ratings,2,0)-VLOOKUP($D62,ratings,2,0),$A$2,1)*$M62*$M$25+_xlfn.NORM.DIST(0,VLOOKUP($D$26,ratings,2,0)-VLOOKUP($D62,ratings,2,0),$A$2,1)*$M62*$M$26+_xlfn.NORM.DIST(0,VLOOKUP($D$27,ratings,2,0)-VLOOKUP($D62,ratings,2,0),$A$2,1)*$M62*$M$27+_xlfn.NORM.DIST(0,VLOOKUP($D$28,ratings,2,0)-VLOOKUP($D62,ratings,2,0),$A$2,1)*$M62*$M$28+_xlfn.NORM.DIST(0,VLOOKUP($D$29,ratings,2,0)-VLOOKUP($D62,ratings,2,0),$A$2,1)*$M62*$M$29+_xlfn.NORM.DIST(0,VLOOKUP($D$30,ratings,2,0)-VLOOKUP($D62,ratings,2,0),$A$2,1)*$M62*$M$30+_xlfn.NORM.DIST(0,VLOOKUP($D$33,ratings,2,0)-VLOOKUP($D62,ratings,2,0),$A$2,1)*$M62*$M$33+_xlfn.NORM.DIST(0,VLOOKUP($D$32,ratings,2,0)-VLOOKUP($D62,ratings,2,0),$A$2,1)*$M62*$M$32+_xlfn.NORM.DIST(0,VLOOKUP($D$31,ratings,2,0)-VLOOKUP($D62,ratings,2,0),$A$2,1)*$M62*$M$31</f>
        <v>#N/A</v>
      </c>
      <c r="P62" s="172" t="str">
        <f t="shared" si="2"/>
        <v/>
      </c>
      <c r="Q62" s="6"/>
      <c r="R62" s="6"/>
      <c r="S62" s="356"/>
      <c r="T62" s="6"/>
      <c r="U62" s="6"/>
      <c r="V62" s="6"/>
      <c r="W62" s="6"/>
      <c r="X62" s="6"/>
      <c r="Y62" s="160" t="str">
        <f t="shared" si="8"/>
        <v>Montana St</v>
      </c>
      <c r="Z62" s="181" t="str">
        <f>VLOOKUP(Y61,ratings,2,0)-VLOOKUP(Y62,ratings,2,0)</f>
        <v>#N/A</v>
      </c>
      <c r="AA62" s="181"/>
      <c r="AB62" s="174" t="str">
        <f t="shared" si="3"/>
        <v>#N/A</v>
      </c>
      <c r="AC62" s="175" t="str">
        <f t="shared" si="4"/>
        <v>#N/A</v>
      </c>
      <c r="AD62" s="182" t="str">
        <f>(AA61/2)+(Z61/2)</f>
        <v>#N/A</v>
      </c>
      <c r="AE62" s="6" t="str">
        <f>Z62</f>
        <v>#N/A</v>
      </c>
      <c r="AF62" s="6"/>
      <c r="AG62" s="6"/>
      <c r="AH62" s="6"/>
      <c r="AI62" s="6"/>
      <c r="AJ62" s="6"/>
    </row>
    <row r="63" ht="14.25" customHeight="1">
      <c r="B63" s="11" t="s">
        <v>30</v>
      </c>
      <c r="C63" s="11">
        <v>7.0</v>
      </c>
      <c r="D63" s="358" t="s">
        <v>322</v>
      </c>
      <c r="E63" s="367">
        <v>1.0</v>
      </c>
      <c r="F63" s="139"/>
      <c r="G63" s="359">
        <v>0.0</v>
      </c>
      <c r="H63" s="139"/>
      <c r="I63" s="139" t="str">
        <f>_xlfn.NORM.DIST(0,VLOOKUP($D59,ratings,2,0)-VLOOKUP($D63,ratings,2,0),$A$2,1)*$G63*$G59+_xlfn.NORM.DIST(0,VLOOKUP($D62,ratings,2,0)-VLOOKUP($D63,ratings,2,0),$A$2,1)*$G63*$G62+_xlfn.NORM.DIST(0,VLOOKUP($D61,ratings,2,0)-VLOOKUP($D63,ratings,2,0),$A$2,1)*$G63*$G61+_xlfn.NORM.DIST(0,VLOOKUP($D60,ratings,2,0)-VLOOKUP($D63,ratings,2,0),$A$2,1)*$G63*$G60</f>
        <v>#N/A</v>
      </c>
      <c r="J63" s="139"/>
      <c r="K63" s="139" t="str">
        <f>_xlfn.NORM.DIST(0,VLOOKUP($D55,ratings,2,0)-VLOOKUP($D63,ratings,2,0),$A$2,1)*$I63*$I55+_xlfn.NORM.DIST(0,VLOOKUP($D54,ratings,2,0)-VLOOKUP($D63,ratings,2,0),$A$2,1)*$I63*$I54+_xlfn.NORM.DIST(0,VLOOKUP($D53,ratings,2,0)-VLOOKUP($D63,ratings,2,0),$A$2,1)*$I63*$I53+_xlfn.NORM.DIST(0,VLOOKUP($D52,ratings,2,0)-VLOOKUP($D63,ratings,2,0),$A$2,1)*$I63*$I52+_xlfn.NORM.DIST(0,VLOOKUP($D51,ratings,2,0)-VLOOKUP($D63,ratings,2,0),$A$2,1)*$I63*$I51+_xlfn.NORM.DIST(0,VLOOKUP($D58,ratings,2,0)-VLOOKUP($D63,ratings,2,0),$A$2,1)*$I63*$I58+_xlfn.NORM.DIST(0,VLOOKUP($D57,ratings,2,0)-VLOOKUP($D63,ratings,2,0),$A$2,1)*$I63*$I57+_xlfn.NORM.DIST(0,VLOOKUP($D56,ratings,2,0)-VLOOKUP($D63,ratings,2,0),$A$2,1)*$I63*$I56</f>
        <v>#N/A</v>
      </c>
      <c r="L63" s="172" t="str">
        <f t="shared" si="1"/>
        <v/>
      </c>
      <c r="M63" s="139" t="str">
        <f>_xlfn.NORM.DIST(0,VLOOKUP($D46,ratings,2,0)-VLOOKUP($D63,ratings,2,0),$A$2,1)*$K63*$K46+_xlfn.NORM.DIST(0,VLOOKUP($D47,ratings,2,0)-VLOOKUP($D63,ratings,2,0),$A$2,1)*$K63*$K47+_xlfn.NORM.DIST(0,VLOOKUP($D45,ratings,2,0)-VLOOKUP($D63,ratings,2,0),$A$2,1)*$K63*$K45+_xlfn.NORM.DIST(0,VLOOKUP($D44,ratings,2,0)-VLOOKUP($D63,ratings,2,0),$A$2,1)*$K63*$K44+_xlfn.NORM.DIST(0,VLOOKUP($D43,ratings,2,0)-VLOOKUP($D63,ratings,2,0),$A$2,1)*$K63*$K43+_xlfn.NORM.DIST(0,VLOOKUP($D42,ratings,2,0)-VLOOKUP($D63,ratings,2,0),$A$2,1)*$K63*$K42+_xlfn.NORM.DIST(0,VLOOKUP($D41,ratings,2,0)-VLOOKUP($D63,ratings,2,0),$A$2,1)*$K63*$K41+_xlfn.NORM.DIST(0,VLOOKUP($D40,ratings,2,0)-VLOOKUP($D63,ratings,2,0),$A$2,1)*$K63*$K40+_xlfn.NORM.DIST(0,VLOOKUP($D39,ratings,2,0)-VLOOKUP($D63,ratings,2,0),$A$2,1)*$K63*$K39+_xlfn.NORM.DIST(0,VLOOKUP($D38,ratings,2,0)-VLOOKUP($D63,ratings,2,0),$A$2,1)*$K63*$K38+_xlfn.NORM.DIST(0,VLOOKUP($D37,ratings,2,0)-VLOOKUP($D63,ratings,2,0),$A$2,1)*$K63*$K37+_xlfn.NORM.DIST(0,VLOOKUP($D36,ratings,2,0)-VLOOKUP($D63,ratings,2,0),$A$2,1)*$K63*$K36+_xlfn.NORM.DIST(0,VLOOKUP($D35,ratings,2,0)-VLOOKUP($D63,ratings,2,0),$A$2,1)*$K63*$K35+_xlfn.NORM.DIST(0,VLOOKUP($D50,ratings,2,0)-VLOOKUP($D63,ratings,2,0),$A$2,1)*$K63*$K50+_xlfn.NORM.DIST(0,VLOOKUP($D49,ratings,2,0)-VLOOKUP($D63,ratings,2,0),$A$2,1)*$K63*$K49+_xlfn.NORM.DIST(0,VLOOKUP($D48,ratings,2,0)-VLOOKUP($D63,ratings,2,0),$A$2,1)*$K63*$K48</f>
        <v>#N/A</v>
      </c>
      <c r="N63" s="139"/>
      <c r="O63" s="139" t="str">
        <f>_xlfn.NORM.DIST(0,VLOOKUP($D$34,ratings,2,0)-VLOOKUP($D63,ratings,2,0),$A$2,1)*$M63*$M$34+_xlfn.NORM.DIST(0,VLOOKUP($D$3,ratings,2,0)-VLOOKUP($D63,ratings,2,0),$A$2,1)*$M63*$M$3+_xlfn.NORM.DIST(0,VLOOKUP($D$4,ratings,2,0)-VLOOKUP($D63,ratings,2,0),$A$2,1)*$M63*$M$4+_xlfn.NORM.DIST(0,VLOOKUP($D$5,ratings,2,0)-VLOOKUP($D63,ratings,2,0),$A$2,1)*$M63*$M$5+_xlfn.NORM.DIST(0,VLOOKUP($D$6,ratings,2,0)-VLOOKUP($D63,ratings,2,0),$A$2,1)*$M63*$M$6+_xlfn.NORM.DIST(0,VLOOKUP($D$7,ratings,2,0)-VLOOKUP($D63,ratings,2,0),$A$2,1)*$M63*$M$7+_xlfn.NORM.DIST(0,VLOOKUP($D$8,ratings,2,0)-VLOOKUP($D63,ratings,2,0),$A$2,1)*$M63*$M$8+_xlfn.NORM.DIST(0,VLOOKUP($D$9,ratings,2,0)-VLOOKUP($D63,ratings,2,0),$A$2,1)*$M63*$M$9+_xlfn.NORM.DIST(0,VLOOKUP($D$10,ratings,2,0)-VLOOKUP($D63,ratings,2,0),$A$2,1)*$M63*$M$10+_xlfn.NORM.DIST(0,VLOOKUP($D$11,ratings,2,0)-VLOOKUP($D63,ratings,2,0),$A$2,1)*$M63*$M$11+_xlfn.NORM.DIST(0,VLOOKUP($D$12,ratings,2,0)-VLOOKUP($D63,ratings,2,0),$A$2,1)*$M63*$M$12+_xlfn.NORM.DIST(0,VLOOKUP($D$13,ratings,2,0)-VLOOKUP($D63,ratings,2,0),$A$2,1)*$M63*$M$13+_xlfn.NORM.DIST(0,VLOOKUP($D$14,ratings,2,0)-VLOOKUP($D63,ratings,2,0),$A$2,1)*$M63*$M$14+_xlfn.NORM.DIST(0,VLOOKUP($D$15,ratings,2,0)-VLOOKUP($D63,ratings,2,0),$A$2,1)*$M63*$M$15+_xlfn.NORM.DIST(0,VLOOKUP($D$16,ratings,2,0)-VLOOKUP($D63,ratings,2,0),$A$2,1)*$M63*$M$16+_xlfn.NORM.DIST(0,VLOOKUP($D$17,ratings,2,0)-VLOOKUP($D63,ratings,2,0),$A$2,1)*$M63*$M$17+_xlfn.NORM.DIST(0,VLOOKUP($D$18,ratings,2,0)-VLOOKUP($D63,ratings,2,0),$A$2,1)*$M63*$M$18+_xlfn.NORM.DIST(0,VLOOKUP($D$19,ratings,2,0)-VLOOKUP($D63,ratings,2,0),$A$2,1)*$M63*$M$19+_xlfn.NORM.DIST(0,VLOOKUP($D$20,ratings,2,0)-VLOOKUP($D63,ratings,2,0),$A$2,1)*$M63*$M$20+_xlfn.NORM.DIST(0,VLOOKUP($D$21,ratings,2,0)-VLOOKUP($D63,ratings,2,0),$A$2,1)*$M63*$M$21+_xlfn.NORM.DIST(0,VLOOKUP($D$22,ratings,2,0)-VLOOKUP($D63,ratings,2,0),$A$2,1)*$M63*$M$22+_xlfn.NORM.DIST(0,VLOOKUP($D$23,ratings,2,0)-VLOOKUP($D63,ratings,2,0),$A$2,1)*$M63*$M$23+_xlfn.NORM.DIST(0,VLOOKUP($D$24,ratings,2,0)-VLOOKUP($D63,ratings,2,0),$A$2,1)*$M63*$M$24+_xlfn.NORM.DIST(0,VLOOKUP($D$25,ratings,2,0)-VLOOKUP($D63,ratings,2,0),$A$2,1)*$M63*$M$25+_xlfn.NORM.DIST(0,VLOOKUP($D$26,ratings,2,0)-VLOOKUP($D63,ratings,2,0),$A$2,1)*$M63*$M$26+_xlfn.NORM.DIST(0,VLOOKUP($D$27,ratings,2,0)-VLOOKUP($D63,ratings,2,0),$A$2,1)*$M63*$M$27+_xlfn.NORM.DIST(0,VLOOKUP($D$28,ratings,2,0)-VLOOKUP($D63,ratings,2,0),$A$2,1)*$M63*$M$28+_xlfn.NORM.DIST(0,VLOOKUP($D$29,ratings,2,0)-VLOOKUP($D63,ratings,2,0),$A$2,1)*$M63*$M$29+_xlfn.NORM.DIST(0,VLOOKUP($D$30,ratings,2,0)-VLOOKUP($D63,ratings,2,0),$A$2,1)*$M63*$M$30+_xlfn.NORM.DIST(0,VLOOKUP($D$33,ratings,2,0)-VLOOKUP($D63,ratings,2,0),$A$2,1)*$M63*$M$33+_xlfn.NORM.DIST(0,VLOOKUP($D$32,ratings,2,0)-VLOOKUP($D63,ratings,2,0),$A$2,1)*$M63*$M$32+_xlfn.NORM.DIST(0,VLOOKUP($D$31,ratings,2,0)-VLOOKUP($D63,ratings,2,0),$A$2,1)*$M63*$M$31</f>
        <v>#N/A</v>
      </c>
      <c r="P63" s="172" t="str">
        <f t="shared" si="2"/>
        <v/>
      </c>
      <c r="Q63" s="6"/>
      <c r="R63" s="6"/>
      <c r="S63" s="361"/>
      <c r="T63" s="6"/>
      <c r="U63" s="6"/>
      <c r="V63" s="6"/>
      <c r="W63" s="6"/>
      <c r="X63" s="6"/>
      <c r="Y63" s="6" t="str">
        <f t="shared" si="8"/>
        <v>Michigan St</v>
      </c>
      <c r="Z63" s="173" t="str">
        <f>VLOOKUP($Y64,ratings,2,0)-VLOOKUP($Y63,ratings,2,0)</f>
        <v>#N/A</v>
      </c>
      <c r="AA63" s="173" t="str">
        <f>VLOOKUP($Y64,ratings20,3,0)+VLOOKUP($Y63,ratings20,3,0)-144</f>
        <v>#N/A</v>
      </c>
      <c r="AB63" s="174" t="str">
        <f t="shared" si="3"/>
        <v>#N/A</v>
      </c>
      <c r="AC63" s="175" t="str">
        <f t="shared" si="4"/>
        <v>#N/A</v>
      </c>
      <c r="AD63" s="176" t="str">
        <f>(AA63/2)+(Z64/2)</f>
        <v>#N/A</v>
      </c>
      <c r="AE63" s="6" t="str">
        <f>AA63</f>
        <v>#N/A</v>
      </c>
      <c r="AF63" s="6"/>
      <c r="AG63" s="6"/>
      <c r="AH63" s="6"/>
      <c r="AI63" s="6"/>
      <c r="AJ63" s="6"/>
    </row>
    <row r="64" ht="14.25" customHeight="1">
      <c r="B64" s="11" t="s">
        <v>30</v>
      </c>
      <c r="C64" s="22">
        <v>10.0</v>
      </c>
      <c r="D64" s="365" t="s">
        <v>370</v>
      </c>
      <c r="E64" s="369">
        <v>0.0</v>
      </c>
      <c r="F64" s="139"/>
      <c r="G64" s="141" t="str">
        <f>_xlfn.NORM.DIST(0,VLOOKUP(D66,ratings,2,0)-VLOOKUP(D64,ratings,2,0),$A$2,1)*E64*E66+_xlfn.NORM.DIST(0,VLOOKUP(D65,ratings,2,0)-VLOOKUP(D64,ratings,2,0),$A$2,1)*E64*E65</f>
        <v>#N/A</v>
      </c>
      <c r="H64" s="139"/>
      <c r="I64" s="141" t="str">
        <f>_xlfn.NORM.DIST(0,VLOOKUP($D60,ratings,2,0)-VLOOKUP($D64,ratings,2,0),$A$2,1)*$G64*$G60+_xlfn.NORM.DIST(0,VLOOKUP($D59,ratings,2,0)-VLOOKUP($D64,ratings,2,0),$A$2,1)*$G64*$G59+_xlfn.NORM.DIST(0,VLOOKUP($D62,ratings,2,0)-VLOOKUP($D64,ratings,2,0),$A$2,1)*$G64*$G62+_xlfn.NORM.DIST(0,VLOOKUP($D61,ratings,2,0)-VLOOKUP($D64,ratings,2,0),$A$2,1)*$G64*$G61</f>
        <v>#N/A</v>
      </c>
      <c r="J64" s="141"/>
      <c r="K64" s="141" t="str">
        <f>_xlfn.NORM.DIST(0,VLOOKUP($D56,ratings,2,0)-VLOOKUP($D64,ratings,2,0),$A$2,1)*$I64*$I56+_xlfn.NORM.DIST(0,VLOOKUP($D55,ratings,2,0)-VLOOKUP($D64,ratings,2,0),$A$2,1)*$I64*$I55+_xlfn.NORM.DIST(0,VLOOKUP($D54,ratings,2,0)-VLOOKUP($D64,ratings,2,0),$A$2,1)*$I64*$I54+_xlfn.NORM.DIST(0,VLOOKUP($D53,ratings,2,0)-VLOOKUP($D64,ratings,2,0),$A$2,1)*$I64*$I53+_xlfn.NORM.DIST(0,VLOOKUP($D52,ratings,2,0)-VLOOKUP($D64,ratings,2,0),$A$2,1)*$I64*$I52+_xlfn.NORM.DIST(0,VLOOKUP($D51,ratings,2,0)-VLOOKUP($D64,ratings,2,0),$A$2,1)*$I64*$I51+_xlfn.NORM.DIST(0,VLOOKUP($D58,ratings,2,0)-VLOOKUP($D64,ratings,2,0),$A$2,1)*$I64*$I58+_xlfn.NORM.DIST(0,VLOOKUP($D57,ratings,2,0)-VLOOKUP($D64,ratings,2,0),$A$2,1)*$I64*$I57</f>
        <v>#N/A</v>
      </c>
      <c r="L64" s="172" t="str">
        <f t="shared" si="1"/>
        <v/>
      </c>
      <c r="M64" s="141" t="str">
        <f>_xlfn.NORM.DIST(0,VLOOKUP($D47,ratings,2,0)-VLOOKUP($D64,ratings,2,0),$A$2,1)*$K64*$K47+_xlfn.NORM.DIST(0,VLOOKUP($D48,ratings,2,0)-VLOOKUP($D64,ratings,2,0),$A$2,1)*$K64*$K48+_xlfn.NORM.DIST(0,VLOOKUP($D46,ratings,2,0)-VLOOKUP($D64,ratings,2,0),$A$2,1)*$K64*$K46+_xlfn.NORM.DIST(0,VLOOKUP($D45,ratings,2,0)-VLOOKUP($D64,ratings,2,0),$A$2,1)*$K64*$K45+_xlfn.NORM.DIST(0,VLOOKUP($D44,ratings,2,0)-VLOOKUP($D64,ratings,2,0),$A$2,1)*$K64*$K44+_xlfn.NORM.DIST(0,VLOOKUP($D43,ratings,2,0)-VLOOKUP($D64,ratings,2,0),$A$2,1)*$K64*$K43+_xlfn.NORM.DIST(0,VLOOKUP($D42,ratings,2,0)-VLOOKUP($D64,ratings,2,0),$A$2,1)*$K64*$K42+_xlfn.NORM.DIST(0,VLOOKUP($D41,ratings,2,0)-VLOOKUP($D64,ratings,2,0),$A$2,1)*$K64*$K41+_xlfn.NORM.DIST(0,VLOOKUP($D40,ratings,2,0)-VLOOKUP($D64,ratings,2,0),$A$2,1)*$K64*$K40+_xlfn.NORM.DIST(0,VLOOKUP($D39,ratings,2,0)-VLOOKUP($D64,ratings,2,0),$A$2,1)*$K64*$K39+_xlfn.NORM.DIST(0,VLOOKUP($D38,ratings,2,0)-VLOOKUP($D64,ratings,2,0),$A$2,1)*$K64*$K38+_xlfn.NORM.DIST(0,VLOOKUP($D37,ratings,2,0)-VLOOKUP($D64,ratings,2,0),$A$2,1)*$K64*$K37+_xlfn.NORM.DIST(0,VLOOKUP($D36,ratings,2,0)-VLOOKUP($D64,ratings,2,0),$A$2,1)*$K64*$K36+_xlfn.NORM.DIST(0,VLOOKUP($D35,ratings,2,0)-VLOOKUP($D64,ratings,2,0),$A$2,1)*$K64*$K35+_xlfn.NORM.DIST(0,VLOOKUP($D50,ratings,2,0)-VLOOKUP($D64,ratings,2,0),$A$2,1)*$K64*$K50+_xlfn.NORM.DIST(0,VLOOKUP($D49,ratings,2,0)-VLOOKUP($D64,ratings,2,0),$A$2,1)*$K64*$K49</f>
        <v>#N/A</v>
      </c>
      <c r="N64" s="139"/>
      <c r="O64" s="141" t="str">
        <f>_xlfn.NORM.DIST(0,VLOOKUP($D$34,ratings,2,0)-VLOOKUP($D64,ratings,2,0),$A$2,1)*$M64*$M$34+_xlfn.NORM.DIST(0,VLOOKUP($D$3,ratings,2,0)-VLOOKUP($D64,ratings,2,0),$A$2,1)*$M64*$M$3+_xlfn.NORM.DIST(0,VLOOKUP($D$4,ratings,2,0)-VLOOKUP($D64,ratings,2,0),$A$2,1)*$M64*$M$4+_xlfn.NORM.DIST(0,VLOOKUP($D$5,ratings,2,0)-VLOOKUP($D64,ratings,2,0),$A$2,1)*$M64*$M$5+_xlfn.NORM.DIST(0,VLOOKUP($D$6,ratings,2,0)-VLOOKUP($D64,ratings,2,0),$A$2,1)*$M64*$M$6+_xlfn.NORM.DIST(0,VLOOKUP($D$7,ratings,2,0)-VLOOKUP($D64,ratings,2,0),$A$2,1)*$M64*$M$7+_xlfn.NORM.DIST(0,VLOOKUP($D$8,ratings,2,0)-VLOOKUP($D64,ratings,2,0),$A$2,1)*$M64*$M$8+_xlfn.NORM.DIST(0,VLOOKUP($D$9,ratings,2,0)-VLOOKUP($D64,ratings,2,0),$A$2,1)*$M64*$M$9+_xlfn.NORM.DIST(0,VLOOKUP($D$10,ratings,2,0)-VLOOKUP($D64,ratings,2,0),$A$2,1)*$M64*$M$10+_xlfn.NORM.DIST(0,VLOOKUP($D$11,ratings,2,0)-VLOOKUP($D64,ratings,2,0),$A$2,1)*$M64*$M$11+_xlfn.NORM.DIST(0,VLOOKUP($D$12,ratings,2,0)-VLOOKUP($D64,ratings,2,0),$A$2,1)*$M64*$M$12+_xlfn.NORM.DIST(0,VLOOKUP($D$13,ratings,2,0)-VLOOKUP($D64,ratings,2,0),$A$2,1)*$M64*$M$13+_xlfn.NORM.DIST(0,VLOOKUP($D$14,ratings,2,0)-VLOOKUP($D64,ratings,2,0),$A$2,1)*$M64*$M$14+_xlfn.NORM.DIST(0,VLOOKUP($D$15,ratings,2,0)-VLOOKUP($D64,ratings,2,0),$A$2,1)*$M64*$M$15+_xlfn.NORM.DIST(0,VLOOKUP($D$16,ratings,2,0)-VLOOKUP($D64,ratings,2,0),$A$2,1)*$M64*$M$16+_xlfn.NORM.DIST(0,VLOOKUP($D$17,ratings,2,0)-VLOOKUP($D64,ratings,2,0),$A$2,1)*$M64*$M$17+_xlfn.NORM.DIST(0,VLOOKUP($D$18,ratings,2,0)-VLOOKUP($D64,ratings,2,0),$A$2,1)*$M64*$M$18+_xlfn.NORM.DIST(0,VLOOKUP($D$19,ratings,2,0)-VLOOKUP($D64,ratings,2,0),$A$2,1)*$M64*$M$19+_xlfn.NORM.DIST(0,VLOOKUP($D$20,ratings,2,0)-VLOOKUP($D64,ratings,2,0),$A$2,1)*$M64*$M$20+_xlfn.NORM.DIST(0,VLOOKUP($D$21,ratings,2,0)-VLOOKUP($D64,ratings,2,0),$A$2,1)*$M64*$M$21+_xlfn.NORM.DIST(0,VLOOKUP($D$22,ratings,2,0)-VLOOKUP($D64,ratings,2,0),$A$2,1)*$M64*$M$22+_xlfn.NORM.DIST(0,VLOOKUP($D$23,ratings,2,0)-VLOOKUP($D64,ratings,2,0),$A$2,1)*$M64*$M$23+_xlfn.NORM.DIST(0,VLOOKUP($D$24,ratings,2,0)-VLOOKUP($D64,ratings,2,0),$A$2,1)*$M64*$M$24+_xlfn.NORM.DIST(0,VLOOKUP($D$25,ratings,2,0)-VLOOKUP($D64,ratings,2,0),$A$2,1)*$M64*$M$25+_xlfn.NORM.DIST(0,VLOOKUP($D$26,ratings,2,0)-VLOOKUP($D64,ratings,2,0),$A$2,1)*$M64*$M$26+_xlfn.NORM.DIST(0,VLOOKUP($D$27,ratings,2,0)-VLOOKUP($D64,ratings,2,0),$A$2,1)*$M64*$M$27+_xlfn.NORM.DIST(0,VLOOKUP($D$28,ratings,2,0)-VLOOKUP($D64,ratings,2,0),$A$2,1)*$M64*$M$28+_xlfn.NORM.DIST(0,VLOOKUP($D$29,ratings,2,0)-VLOOKUP($D64,ratings,2,0),$A$2,1)*$M64*$M$29+_xlfn.NORM.DIST(0,VLOOKUP($D$30,ratings,2,0)-VLOOKUP($D64,ratings,2,0),$A$2,1)*$M64*$M$30+_xlfn.NORM.DIST(0,VLOOKUP($D$33,ratings,2,0)-VLOOKUP($D64,ratings,2,0),$A$2,1)*$M64*$M$33+_xlfn.NORM.DIST(0,VLOOKUP($D$32,ratings,2,0)-VLOOKUP($D64,ratings,2,0),$A$2,1)*$M64*$M$32+_xlfn.NORM.DIST(0,VLOOKUP($D$31,ratings,2,0)-VLOOKUP($D64,ratings,2,0),$A$2,1)*$M64*$M$31</f>
        <v>#N/A</v>
      </c>
      <c r="P64" s="172" t="str">
        <f t="shared" si="2"/>
        <v/>
      </c>
      <c r="Q64" s="6"/>
      <c r="R64" s="6"/>
      <c r="S64" s="356"/>
      <c r="T64" s="6"/>
      <c r="U64" s="6"/>
      <c r="V64" s="6"/>
      <c r="W64" s="6"/>
      <c r="X64" s="6"/>
      <c r="Y64" s="160" t="str">
        <f t="shared" si="8"/>
        <v>Davidson</v>
      </c>
      <c r="Z64" s="181" t="str">
        <f>VLOOKUP(Y63,ratings,2,0)-VLOOKUP(Y64,ratings,2,0)</f>
        <v>#N/A</v>
      </c>
      <c r="AA64" s="181"/>
      <c r="AB64" s="174" t="str">
        <f t="shared" si="3"/>
        <v>#N/A</v>
      </c>
      <c r="AC64" s="175" t="str">
        <f t="shared" si="4"/>
        <v>#N/A</v>
      </c>
      <c r="AD64" s="182" t="str">
        <f>(AA63/2)+(Z63/2)</f>
        <v>#N/A</v>
      </c>
      <c r="AE64" s="6" t="str">
        <f>Z64</f>
        <v>#N/A</v>
      </c>
      <c r="AF64" s="6"/>
      <c r="AG64" s="6"/>
      <c r="AH64" s="6"/>
      <c r="AI64" s="6"/>
      <c r="AJ64" s="6"/>
    </row>
    <row r="65" ht="14.25" customHeight="1">
      <c r="B65" s="11" t="s">
        <v>30</v>
      </c>
      <c r="C65" s="11">
        <v>2.0</v>
      </c>
      <c r="D65" s="358" t="s">
        <v>58</v>
      </c>
      <c r="E65" s="367">
        <v>1.0</v>
      </c>
      <c r="F65" s="139"/>
      <c r="G65" s="359">
        <v>1.0</v>
      </c>
      <c r="H65" s="139"/>
      <c r="I65" s="359">
        <v>1.0</v>
      </c>
      <c r="J65" s="139"/>
      <c r="K65" s="359">
        <v>1.0</v>
      </c>
      <c r="L65" s="172">
        <f t="shared" si="1"/>
        <v>1</v>
      </c>
      <c r="M65" s="359">
        <v>0.0</v>
      </c>
      <c r="N65" s="139"/>
      <c r="O65" s="139" t="str">
        <f>_xlfn.NORM.DIST(0,VLOOKUP($D$34,ratings,2,0)-VLOOKUP($D65,ratings,2,0),$A$2,1)*$M65*$M$34+_xlfn.NORM.DIST(0,VLOOKUP($D$3,ratings,2,0)-VLOOKUP($D65,ratings,2,0),$A$2,1)*$M65*$M$3+_xlfn.NORM.DIST(0,VLOOKUP($D$4,ratings,2,0)-VLOOKUP($D65,ratings,2,0),$A$2,1)*$M65*$M$4+_xlfn.NORM.DIST(0,VLOOKUP($D$5,ratings,2,0)-VLOOKUP($D65,ratings,2,0),$A$2,1)*$M65*$M$5+_xlfn.NORM.DIST(0,VLOOKUP($D$6,ratings,2,0)-VLOOKUP($D65,ratings,2,0),$A$2,1)*$M65*$M$6+_xlfn.NORM.DIST(0,VLOOKUP($D$7,ratings,2,0)-VLOOKUP($D65,ratings,2,0),$A$2,1)*$M65*$M$7+_xlfn.NORM.DIST(0,VLOOKUP($D$8,ratings,2,0)-VLOOKUP($D65,ratings,2,0),$A$2,1)*$M65*$M$8+_xlfn.NORM.DIST(0,VLOOKUP($D$9,ratings,2,0)-VLOOKUP($D65,ratings,2,0),$A$2,1)*$M65*$M$9+_xlfn.NORM.DIST(0,VLOOKUP($D$10,ratings,2,0)-VLOOKUP($D65,ratings,2,0),$A$2,1)*$M65*$M$10+_xlfn.NORM.DIST(0,VLOOKUP($D$11,ratings,2,0)-VLOOKUP($D65,ratings,2,0),$A$2,1)*$M65*$M$11+_xlfn.NORM.DIST(0,VLOOKUP($D$12,ratings,2,0)-VLOOKUP($D65,ratings,2,0),$A$2,1)*$M65*$M$12+_xlfn.NORM.DIST(0,VLOOKUP($D$13,ratings,2,0)-VLOOKUP($D65,ratings,2,0),$A$2,1)*$M65*$M$13+_xlfn.NORM.DIST(0,VLOOKUP($D$14,ratings,2,0)-VLOOKUP($D65,ratings,2,0),$A$2,1)*$M65*$M$14+_xlfn.NORM.DIST(0,VLOOKUP($D$15,ratings,2,0)-VLOOKUP($D65,ratings,2,0),$A$2,1)*$M65*$M$15+_xlfn.NORM.DIST(0,VLOOKUP($D$16,ratings,2,0)-VLOOKUP($D65,ratings,2,0),$A$2,1)*$M65*$M$16+_xlfn.NORM.DIST(0,VLOOKUP($D$17,ratings,2,0)-VLOOKUP($D65,ratings,2,0),$A$2,1)*$M65*$M$17+_xlfn.NORM.DIST(0,VLOOKUP($D$18,ratings,2,0)-VLOOKUP($D65,ratings,2,0),$A$2,1)*$M65*$M$18+_xlfn.NORM.DIST(0,VLOOKUP($D$19,ratings,2,0)-VLOOKUP($D65,ratings,2,0),$A$2,1)*$M65*$M$19+_xlfn.NORM.DIST(0,VLOOKUP($D$20,ratings,2,0)-VLOOKUP($D65,ratings,2,0),$A$2,1)*$M65*$M$20+_xlfn.NORM.DIST(0,VLOOKUP($D$21,ratings,2,0)-VLOOKUP($D65,ratings,2,0),$A$2,1)*$M65*$M$21+_xlfn.NORM.DIST(0,VLOOKUP($D$22,ratings,2,0)-VLOOKUP($D65,ratings,2,0),$A$2,1)*$M65*$M$22+_xlfn.NORM.DIST(0,VLOOKUP($D$23,ratings,2,0)-VLOOKUP($D65,ratings,2,0),$A$2,1)*$M65*$M$23+_xlfn.NORM.DIST(0,VLOOKUP($D$24,ratings,2,0)-VLOOKUP($D65,ratings,2,0),$A$2,1)*$M65*$M$24+_xlfn.NORM.DIST(0,VLOOKUP($D$25,ratings,2,0)-VLOOKUP($D65,ratings,2,0),$A$2,1)*$M65*$M$25+_xlfn.NORM.DIST(0,VLOOKUP($D$26,ratings,2,0)-VLOOKUP($D65,ratings,2,0),$A$2,1)*$M65*$M$26+_xlfn.NORM.DIST(0,VLOOKUP($D$27,ratings,2,0)-VLOOKUP($D65,ratings,2,0),$A$2,1)*$M65*$M$27+_xlfn.NORM.DIST(0,VLOOKUP($D$28,ratings,2,0)-VLOOKUP($D65,ratings,2,0),$A$2,1)*$M65*$M$28+_xlfn.NORM.DIST(0,VLOOKUP($D$29,ratings,2,0)-VLOOKUP($D65,ratings,2,0),$A$2,1)*$M65*$M$29+_xlfn.NORM.DIST(0,VLOOKUP($D$30,ratings,2,0)-VLOOKUP($D65,ratings,2,0),$A$2,1)*$M65*$M$30+_xlfn.NORM.DIST(0,VLOOKUP($D$33,ratings,2,0)-VLOOKUP($D65,ratings,2,0),$A$2,1)*$M65*$M$33+_xlfn.NORM.DIST(0,VLOOKUP($D$32,ratings,2,0)-VLOOKUP($D65,ratings,2,0),$A$2,1)*$M65*$M$32+_xlfn.NORM.DIST(0,VLOOKUP($D$31,ratings,2,0)-VLOOKUP($D65,ratings,2,0),$A$2,1)*$M65*$M$31</f>
        <v>#N/A</v>
      </c>
      <c r="P65" s="172" t="str">
        <f t="shared" si="2"/>
        <v/>
      </c>
      <c r="Q65" s="6"/>
      <c r="R65" s="6"/>
      <c r="S65" s="361"/>
      <c r="T65" s="6"/>
      <c r="U65" s="6"/>
      <c r="V65" s="6"/>
      <c r="W65" s="6"/>
      <c r="X65" s="6"/>
      <c r="Y65" s="6" t="str">
        <f t="shared" si="8"/>
        <v>Duke</v>
      </c>
      <c r="Z65" s="173" t="str">
        <f>VLOOKUP($Y66,ratings,2,0)-VLOOKUP($Y65,ratings,2,0)</f>
        <v>#N/A</v>
      </c>
      <c r="AA65" s="173" t="str">
        <f>VLOOKUP($Y66,ratings20,3,0)+VLOOKUP($Y65,ratings20,3,0)-144</f>
        <v>#N/A</v>
      </c>
      <c r="AB65" s="174" t="str">
        <f t="shared" si="3"/>
        <v>#N/A</v>
      </c>
      <c r="AC65" s="175" t="str">
        <f t="shared" si="4"/>
        <v>#N/A</v>
      </c>
      <c r="AD65" s="176" t="str">
        <f>(AA65/2)+(Z66/2)</f>
        <v>#N/A</v>
      </c>
      <c r="AE65" s="6" t="str">
        <f>AA65</f>
        <v>#N/A</v>
      </c>
      <c r="AF65" s="6"/>
      <c r="AG65" s="6"/>
      <c r="AH65" s="6"/>
      <c r="AI65" s="6"/>
      <c r="AJ65" s="6"/>
    </row>
    <row r="66" ht="14.25" customHeight="1">
      <c r="B66" s="11" t="s">
        <v>30</v>
      </c>
      <c r="C66" s="53">
        <v>15.0</v>
      </c>
      <c r="D66" s="371" t="s">
        <v>371</v>
      </c>
      <c r="E66" s="369">
        <v>0.0</v>
      </c>
      <c r="F66" s="139"/>
      <c r="G66" s="373" t="str">
        <f>_xlfn.NORM.DIST(0,VLOOKUP(D64,ratings,2,0)-VLOOKUP(D66,ratings,2,0),$A$2,1)*E66*E64+_xlfn.NORM.DIST(0,VLOOKUP(D63,ratings,2,0)-VLOOKUP(D66,ratings,2,0),$A$2,1)*E66*E63</f>
        <v>#N/A</v>
      </c>
      <c r="H66" s="139"/>
      <c r="I66" s="373" t="str">
        <f>_xlfn.NORM.DIST(0,VLOOKUP($D62,ratings,2,0)-VLOOKUP($D66,ratings,2,0),$A$2,1)*$G66*$G62+_xlfn.NORM.DIST(0,VLOOKUP($D61,ratings,2,0)-VLOOKUP($D66,ratings,2,0),$A$2,1)*$G66*$G61+_xlfn.NORM.DIST(0,VLOOKUP($D60,ratings,2,0)-VLOOKUP($D66,ratings,2,0),$A$2,1)*$G66*$G60+_xlfn.NORM.DIST(0,VLOOKUP($D59,ratings,2,0)-VLOOKUP($D66,ratings,2,0),$A$2,1)*$G66*$G59</f>
        <v>#N/A</v>
      </c>
      <c r="J66" s="373"/>
      <c r="K66" s="373" t="str">
        <f>_xlfn.NORM.DIST(0,VLOOKUP($D58,ratings,2,0)-VLOOKUP($D66,ratings,2,0),$A$2,1)*$I66*$I58+_xlfn.NORM.DIST(0,VLOOKUP($D57,ratings,2,0)-VLOOKUP($D66,ratings,2,0),$A$2,1)*$I66*$I57+_xlfn.NORM.DIST(0,VLOOKUP($D56,ratings,2,0)-VLOOKUP($D66,ratings,2,0),$A$2,1)*$I66*$I56+_xlfn.NORM.DIST(0,VLOOKUP($D55,ratings,2,0)-VLOOKUP($D66,ratings,2,0),$A$2,1)*$I66*$I55+_xlfn.NORM.DIST(0,VLOOKUP($D54,ratings,2,0)-VLOOKUP($D66,ratings,2,0),$A$2,1)*$I66*$I54+_xlfn.NORM.DIST(0,VLOOKUP($D53,ratings,2,0)-VLOOKUP($D66,ratings,2,0),$A$2,1)*$I66*$I53+_xlfn.NORM.DIST(0,VLOOKUP($D52,ratings,2,0)-VLOOKUP($D66,ratings,2,0),$A$2,1)*$I66*$I52+_xlfn.NORM.DIST(0,VLOOKUP($D51,ratings,2,0)-VLOOKUP($D66,ratings,2,0),$A$2,1)*$I66*$I51</f>
        <v>#N/A</v>
      </c>
      <c r="L66" s="172" t="str">
        <f t="shared" si="1"/>
        <v/>
      </c>
      <c r="M66" s="373" t="str">
        <f>_xlfn.NORM.DIST(0,VLOOKUP($D49,ratings,2,0)-VLOOKUP($D66,ratings,2,0),$A$2,1)*$K66*$K49+_xlfn.NORM.DIST(0,VLOOKUP($D50,ratings,2,0)-VLOOKUP($D66,ratings,2,0),$A$2,1)*$K66*$K50+_xlfn.NORM.DIST(0,VLOOKUP($D48,ratings,2,0)-VLOOKUP($D66,ratings,2,0),$A$2,1)*$K66*$K48+_xlfn.NORM.DIST(0,VLOOKUP($D47,ratings,2,0)-VLOOKUP($D66,ratings,2,0),$A$2,1)*$K66*$K47+_xlfn.NORM.DIST(0,VLOOKUP($D46,ratings,2,0)-VLOOKUP($D66,ratings,2,0),$A$2,1)*$K66*$K46+_xlfn.NORM.DIST(0,VLOOKUP($D45,ratings,2,0)-VLOOKUP($D66,ratings,2,0),$A$2,1)*$K66*$K45+_xlfn.NORM.DIST(0,VLOOKUP($D44,ratings,2,0)-VLOOKUP($D66,ratings,2,0),$A$2,1)*$K66*$K44+_xlfn.NORM.DIST(0,VLOOKUP($D43,ratings,2,0)-VLOOKUP($D66,ratings,2,0),$A$2,1)*$K66*$K43+_xlfn.NORM.DIST(0,VLOOKUP($D42,ratings,2,0)-VLOOKUP($D66,ratings,2,0),$A$2,1)*$K66*$K42+_xlfn.NORM.DIST(0,VLOOKUP($D41,ratings,2,0)-VLOOKUP($D66,ratings,2,0),$A$2,1)*$K66*$K41+_xlfn.NORM.DIST(0,VLOOKUP($D40,ratings,2,0)-VLOOKUP($D66,ratings,2,0),$A$2,1)*$K66*$K40+_xlfn.NORM.DIST(0,VLOOKUP($D39,ratings,2,0)-VLOOKUP($D66,ratings,2,0),$A$2,1)*$K66*$K39+_xlfn.NORM.DIST(0,VLOOKUP($D38,ratings,2,0)-VLOOKUP($D66,ratings,2,0),$A$2,1)*$K66*$K38+_xlfn.NORM.DIST(0,VLOOKUP($D37,ratings,2,0)-VLOOKUP($D66,ratings,2,0),$A$2,1)*$K66*$K37+_xlfn.NORM.DIST(0,VLOOKUP($D36,ratings,2,0)-VLOOKUP($D66,ratings,2,0),$A$2,1)*$K66*$K36+_xlfn.NORM.DIST(0,VLOOKUP($D35,ratings,2,0)-VLOOKUP($D66,ratings,2,0),$A$2,1)*$K66*$K35</f>
        <v>#N/A</v>
      </c>
      <c r="N66" s="139"/>
      <c r="O66" s="373" t="str">
        <f>_xlfn.NORM.DIST(0,VLOOKUP($D$34,ratings,2,0)-VLOOKUP($D66,ratings,2,0),$A$2,1)*$M66*$M$34+_xlfn.NORM.DIST(0,VLOOKUP($D$3,ratings,2,0)-VLOOKUP($D66,ratings,2,0),$A$2,1)*$M66*$M$3+_xlfn.NORM.DIST(0,VLOOKUP($D$4,ratings,2,0)-VLOOKUP($D66,ratings,2,0),$A$2,1)*$M66*$M$4+_xlfn.NORM.DIST(0,VLOOKUP($D$5,ratings,2,0)-VLOOKUP($D66,ratings,2,0),$A$2,1)*$M66*$M$5+_xlfn.NORM.DIST(0,VLOOKUP($D$6,ratings,2,0)-VLOOKUP($D66,ratings,2,0),$A$2,1)*$M66*$M$6+_xlfn.NORM.DIST(0,VLOOKUP($D$7,ratings,2,0)-VLOOKUP($D66,ratings,2,0),$A$2,1)*$M66*$M$7+_xlfn.NORM.DIST(0,VLOOKUP($D$8,ratings,2,0)-VLOOKUP($D66,ratings,2,0),$A$2,1)*$M66*$M$8+_xlfn.NORM.DIST(0,VLOOKUP($D$9,ratings,2,0)-VLOOKUP($D66,ratings,2,0),$A$2,1)*$M66*$M$9+_xlfn.NORM.DIST(0,VLOOKUP($D$10,ratings,2,0)-VLOOKUP($D66,ratings,2,0),$A$2,1)*$M66*$M$10+_xlfn.NORM.DIST(0,VLOOKUP($D$11,ratings,2,0)-VLOOKUP($D66,ratings,2,0),$A$2,1)*$M66*$M$11+_xlfn.NORM.DIST(0,VLOOKUP($D$12,ratings,2,0)-VLOOKUP($D66,ratings,2,0),$A$2,1)*$M66*$M$12+_xlfn.NORM.DIST(0,VLOOKUP($D$13,ratings,2,0)-VLOOKUP($D66,ratings,2,0),$A$2,1)*$M66*$M$13+_xlfn.NORM.DIST(0,VLOOKUP($D$14,ratings,2,0)-VLOOKUP($D66,ratings,2,0),$A$2,1)*$M66*$M$14+_xlfn.NORM.DIST(0,VLOOKUP($D$15,ratings,2,0)-VLOOKUP($D66,ratings,2,0),$A$2,1)*$M66*$M$15+_xlfn.NORM.DIST(0,VLOOKUP($D$16,ratings,2,0)-VLOOKUP($D66,ratings,2,0),$A$2,1)*$M66*$M$16+_xlfn.NORM.DIST(0,VLOOKUP($D$17,ratings,2,0)-VLOOKUP($D66,ratings,2,0),$A$2,1)*$M66*$M$17+_xlfn.NORM.DIST(0,VLOOKUP($D$18,ratings,2,0)-VLOOKUP($D66,ratings,2,0),$A$2,1)*$M66*$M$18+_xlfn.NORM.DIST(0,VLOOKUP($D$19,ratings,2,0)-VLOOKUP($D66,ratings,2,0),$A$2,1)*$M66*$M$19+_xlfn.NORM.DIST(0,VLOOKUP($D$20,ratings,2,0)-VLOOKUP($D66,ratings,2,0),$A$2,1)*$M66*$M$20+_xlfn.NORM.DIST(0,VLOOKUP($D$21,ratings,2,0)-VLOOKUP($D66,ratings,2,0),$A$2,1)*$M66*$M$21+_xlfn.NORM.DIST(0,VLOOKUP($D$22,ratings,2,0)-VLOOKUP($D66,ratings,2,0),$A$2,1)*$M66*$M$22+_xlfn.NORM.DIST(0,VLOOKUP($D$23,ratings,2,0)-VLOOKUP($D66,ratings,2,0),$A$2,1)*$M66*$M$23+_xlfn.NORM.DIST(0,VLOOKUP($D$24,ratings,2,0)-VLOOKUP($D66,ratings,2,0),$A$2,1)*$M66*$M$24+_xlfn.NORM.DIST(0,VLOOKUP($D$25,ratings,2,0)-VLOOKUP($D66,ratings,2,0),$A$2,1)*$M66*$M$25+_xlfn.NORM.DIST(0,VLOOKUP($D$26,ratings,2,0)-VLOOKUP($D66,ratings,2,0),$A$2,1)*$M66*$M$26+_xlfn.NORM.DIST(0,VLOOKUP($D$27,ratings,2,0)-VLOOKUP($D66,ratings,2,0),$A$2,1)*$M66*$M$27+_xlfn.NORM.DIST(0,VLOOKUP($D$28,ratings,2,0)-VLOOKUP($D66,ratings,2,0),$A$2,1)*$M66*$M$28+_xlfn.NORM.DIST(0,VLOOKUP($D$29,ratings,2,0)-VLOOKUP($D66,ratings,2,0),$A$2,1)*$M66*$M$29+_xlfn.NORM.DIST(0,VLOOKUP($D$30,ratings,2,0)-VLOOKUP($D66,ratings,2,0),$A$2,1)*$M66*$M$30+_xlfn.NORM.DIST(0,VLOOKUP($D$33,ratings,2,0)-VLOOKUP($D66,ratings,2,0),$A$2,1)*$M66*$M$33+_xlfn.NORM.DIST(0,VLOOKUP($D$32,ratings,2,0)-VLOOKUP($D66,ratings,2,0),$A$2,1)*$M66*$M$32+_xlfn.NORM.DIST(0,VLOOKUP($D$31,ratings,2,0)-VLOOKUP($D66,ratings,2,0),$A$2,1)*$M66*$M$31</f>
        <v>#N/A</v>
      </c>
      <c r="P66" s="172" t="str">
        <f t="shared" si="2"/>
        <v/>
      </c>
      <c r="Q66" s="6"/>
      <c r="R66" s="6">
        <f>0.31*0.6</f>
        <v>0.186</v>
      </c>
      <c r="S66" s="356"/>
      <c r="T66" s="6"/>
      <c r="U66" s="6"/>
      <c r="V66" s="6"/>
      <c r="W66" s="6"/>
      <c r="X66" s="6"/>
      <c r="Y66" s="160" t="str">
        <f t="shared" si="8"/>
        <v>CS Fullerton</v>
      </c>
      <c r="Z66" s="181" t="str">
        <f>VLOOKUP(Y65,ratings,2,0)-VLOOKUP(Y66,ratings,2,0)</f>
        <v>#N/A</v>
      </c>
      <c r="AA66" s="181"/>
      <c r="AB66" s="174" t="str">
        <f t="shared" si="3"/>
        <v>#N/A</v>
      </c>
      <c r="AC66" s="175" t="str">
        <f t="shared" si="4"/>
        <v>#N/A</v>
      </c>
      <c r="AD66" s="182" t="str">
        <f>(AA65/2)+(Z65/2)</f>
        <v>#N/A</v>
      </c>
      <c r="AE66" s="6" t="str">
        <f>Z66</f>
        <v>#N/A</v>
      </c>
      <c r="AF66" s="6"/>
      <c r="AG66" s="6"/>
      <c r="AH66" s="6"/>
      <c r="AI66" s="6"/>
      <c r="AJ66" s="6"/>
    </row>
    <row r="67" ht="14.25" customHeight="1">
      <c r="A67" s="6"/>
      <c r="B67" s="6"/>
      <c r="C67" s="6"/>
      <c r="D67" s="6"/>
      <c r="E67" s="46"/>
      <c r="F67" s="46"/>
      <c r="G67" s="46"/>
      <c r="H67" s="46"/>
      <c r="I67" s="46"/>
      <c r="J67" s="46"/>
      <c r="K67" s="46"/>
      <c r="L67" s="384"/>
      <c r="M67" s="46"/>
      <c r="N67" s="46"/>
      <c r="O67" s="46"/>
      <c r="P67" s="6"/>
      <c r="Q67" s="6"/>
      <c r="R67" s="6"/>
      <c r="S67" s="356"/>
      <c r="T67" s="6"/>
      <c r="U67" s="6"/>
      <c r="V67" s="6"/>
      <c r="W67" s="6"/>
      <c r="X67" s="6"/>
      <c r="Y67" s="6"/>
      <c r="Z67" s="6"/>
      <c r="AA67" s="6"/>
      <c r="AB67" s="46"/>
      <c r="AC67" s="6"/>
      <c r="AD67" s="6"/>
      <c r="AE67" s="6"/>
      <c r="AF67" s="6"/>
      <c r="AG67" s="6"/>
      <c r="AH67" s="6"/>
      <c r="AI67" s="6"/>
      <c r="AJ67" s="6"/>
    </row>
    <row r="68" ht="14.25" customHeight="1">
      <c r="A68" s="6"/>
      <c r="B68" s="6"/>
      <c r="C68" s="6"/>
      <c r="D68" s="6"/>
      <c r="E68" s="46"/>
      <c r="F68" s="46"/>
      <c r="G68" s="46"/>
      <c r="H68" s="46"/>
      <c r="I68" s="46"/>
      <c r="J68" s="46"/>
      <c r="K68" s="46"/>
      <c r="L68" s="384"/>
      <c r="M68" s="46"/>
      <c r="N68" s="46"/>
      <c r="O68" s="46"/>
      <c r="P68" s="6"/>
      <c r="Q68" s="6"/>
      <c r="R68" s="6"/>
      <c r="S68" s="356"/>
      <c r="T68" s="6"/>
      <c r="U68" s="6"/>
      <c r="V68" s="6"/>
      <c r="W68" s="6"/>
      <c r="X68" s="6"/>
      <c r="Y68" s="6"/>
      <c r="Z68" s="6"/>
      <c r="AA68" s="6"/>
      <c r="AB68" s="46"/>
      <c r="AC68" s="6"/>
      <c r="AD68" s="6"/>
      <c r="AE68" s="6"/>
      <c r="AF68" s="6"/>
      <c r="AG68" s="6"/>
      <c r="AH68" s="6"/>
      <c r="AI68" s="6"/>
      <c r="AJ68" s="6"/>
    </row>
    <row r="69" ht="14.25" customHeight="1">
      <c r="A69" s="6"/>
      <c r="B69" s="6"/>
      <c r="C69" s="6"/>
      <c r="D69" s="355" t="s">
        <v>804</v>
      </c>
      <c r="E69" s="46"/>
      <c r="F69" s="46"/>
      <c r="G69" s="46"/>
      <c r="H69" s="46"/>
      <c r="I69" s="46"/>
      <c r="J69" s="46"/>
      <c r="K69" s="46"/>
      <c r="L69" s="384"/>
      <c r="M69" s="46"/>
      <c r="N69" s="46"/>
      <c r="O69" s="46"/>
      <c r="P69" s="6"/>
      <c r="Q69" s="6"/>
      <c r="R69" s="6"/>
      <c r="S69" s="356"/>
      <c r="T69" s="6"/>
      <c r="U69" s="6"/>
      <c r="V69" s="6"/>
      <c r="W69" s="6"/>
      <c r="X69" s="6"/>
      <c r="Y69" s="6"/>
      <c r="Z69" s="6"/>
      <c r="AA69" s="6"/>
      <c r="AB69" s="46"/>
      <c r="AC69" s="6"/>
      <c r="AD69" s="6"/>
      <c r="AE69" s="6"/>
      <c r="AF69" s="6"/>
      <c r="AG69" s="6"/>
      <c r="AH69" s="6"/>
      <c r="AI69" s="6"/>
      <c r="AJ69" s="6"/>
    </row>
    <row r="70" ht="14.25" customHeight="1">
      <c r="A70" s="6"/>
      <c r="B70" s="6"/>
      <c r="C70" s="6"/>
      <c r="D70" s="6"/>
      <c r="E70" s="46"/>
      <c r="F70" s="46"/>
      <c r="G70" s="46"/>
      <c r="H70" s="46"/>
      <c r="I70" s="46"/>
      <c r="J70" s="46"/>
      <c r="K70" s="46"/>
      <c r="L70" s="384"/>
      <c r="M70" s="46"/>
      <c r="N70" s="46"/>
      <c r="O70" s="46"/>
      <c r="P70" s="6"/>
      <c r="Q70" s="6"/>
      <c r="R70" s="6"/>
      <c r="S70" s="356"/>
      <c r="T70" s="6"/>
      <c r="U70" s="6"/>
      <c r="V70" s="6"/>
      <c r="W70" s="6"/>
      <c r="X70" s="6"/>
      <c r="Y70" s="6"/>
      <c r="Z70" s="6"/>
      <c r="AA70" s="6"/>
      <c r="AB70" s="46"/>
      <c r="AC70" s="6"/>
      <c r="AD70" s="6"/>
      <c r="AE70" s="6"/>
      <c r="AF70" s="6"/>
      <c r="AG70" s="6"/>
      <c r="AH70" s="6"/>
      <c r="AI70" s="6"/>
      <c r="AJ70" s="6"/>
    </row>
    <row r="71" ht="14.25" customHeight="1">
      <c r="A71" s="6"/>
      <c r="B71" s="6"/>
      <c r="C71" s="6"/>
      <c r="D71" s="6"/>
      <c r="E71" s="46">
        <f>E52</f>
        <v>0</v>
      </c>
      <c r="F71" s="46"/>
      <c r="G71" s="46" t="str">
        <f>G52</f>
        <v>#N/A</v>
      </c>
      <c r="H71" s="46"/>
      <c r="I71" s="46" t="str">
        <f>I52</f>
        <v>#N/A</v>
      </c>
      <c r="J71" s="46"/>
      <c r="K71" s="46" t="str">
        <f>K52</f>
        <v>#N/A</v>
      </c>
      <c r="L71" s="384"/>
      <c r="M71" s="46" t="str">
        <f>M52</f>
        <v>#N/A</v>
      </c>
      <c r="N71" s="46"/>
      <c r="O71" s="46" t="str">
        <f>O52</f>
        <v>#N/A</v>
      </c>
      <c r="P71" s="6"/>
      <c r="Q71" s="6"/>
      <c r="R71" s="6"/>
      <c r="S71" s="356"/>
      <c r="T71" s="6"/>
      <c r="U71" s="6"/>
      <c r="V71" s="6"/>
      <c r="W71" s="6"/>
      <c r="X71" s="6"/>
      <c r="Y71" s="6"/>
      <c r="Z71" s="6"/>
      <c r="AA71" s="6"/>
      <c r="AB71" s="46"/>
      <c r="AC71" s="6"/>
      <c r="AD71" s="6"/>
      <c r="AE71" s="6"/>
      <c r="AF71" s="6"/>
      <c r="AG71" s="6"/>
      <c r="AH71" s="6"/>
      <c r="AI71" s="6"/>
      <c r="AJ71" s="6"/>
    </row>
    <row r="72" ht="14.25" customHeight="1">
      <c r="A72" s="11" t="s">
        <v>19</v>
      </c>
      <c r="B72" s="6"/>
      <c r="C72" s="6"/>
      <c r="D72" s="2" t="s">
        <v>2</v>
      </c>
      <c r="E72" s="200" t="s">
        <v>3</v>
      </c>
      <c r="F72" s="46"/>
      <c r="G72" s="200" t="s">
        <v>5</v>
      </c>
      <c r="H72" s="46"/>
      <c r="I72" s="200" t="s">
        <v>6</v>
      </c>
      <c r="J72" s="46"/>
      <c r="K72" s="200" t="s">
        <v>7</v>
      </c>
      <c r="L72" s="384"/>
      <c r="M72" s="357" t="s">
        <v>9</v>
      </c>
      <c r="N72" s="46"/>
      <c r="O72" s="357" t="s">
        <v>10</v>
      </c>
      <c r="P72" s="6"/>
      <c r="Q72" s="6"/>
      <c r="R72" s="6"/>
      <c r="S72" s="356"/>
      <c r="T72" s="6"/>
      <c r="U72" s="6"/>
      <c r="V72" s="6"/>
      <c r="W72" s="6"/>
      <c r="X72" s="6"/>
      <c r="Y72" s="2" t="s">
        <v>12</v>
      </c>
      <c r="Z72" s="2" t="s">
        <v>13</v>
      </c>
      <c r="AA72" s="2" t="s">
        <v>14</v>
      </c>
      <c r="AB72" s="200" t="s">
        <v>15</v>
      </c>
      <c r="AC72" s="2" t="s">
        <v>16</v>
      </c>
      <c r="AD72" s="2" t="s">
        <v>17</v>
      </c>
      <c r="AE72" s="6"/>
      <c r="AF72" s="6"/>
      <c r="AG72" s="6"/>
      <c r="AH72" s="6"/>
      <c r="AI72" s="6"/>
      <c r="AJ72" s="6"/>
    </row>
    <row r="73" ht="14.25" customHeight="1">
      <c r="A73" s="6"/>
      <c r="B73" s="11" t="s">
        <v>19</v>
      </c>
      <c r="C73" s="11">
        <v>16.0</v>
      </c>
      <c r="D73" s="11" t="s">
        <v>348</v>
      </c>
      <c r="E73" s="46" t="str">
        <f>E71*$R73</f>
        <v>#N/A</v>
      </c>
      <c r="F73" s="46"/>
      <c r="G73" s="46" t="str">
        <f>G71*$R73</f>
        <v>#N/A</v>
      </c>
      <c r="H73" s="46"/>
      <c r="I73" s="46" t="str">
        <f>I71*$R73</f>
        <v>#N/A</v>
      </c>
      <c r="J73" s="46"/>
      <c r="K73" s="46" t="str">
        <f>K71*$R73</f>
        <v>#N/A</v>
      </c>
      <c r="L73" s="172" t="str">
        <f t="shared" ref="L73:L74" si="10">1/K73</f>
        <v>#N/A</v>
      </c>
      <c r="M73" s="46" t="str">
        <f>M71*$R73</f>
        <v>#N/A</v>
      </c>
      <c r="N73" s="46"/>
      <c r="O73" s="46" t="str">
        <f>O71*$R73</f>
        <v>#N/A</v>
      </c>
      <c r="P73" s="172" t="str">
        <f t="shared" ref="P73:P74" si="11">1/O73</f>
        <v>#N/A</v>
      </c>
      <c r="Q73" s="6"/>
      <c r="R73" s="139" t="str">
        <f>_xlfn.NORM.DIST(0,VLOOKUP(D74,ratings,2,0)-VLOOKUP(D73,ratings,2,0),$A$2,1)</f>
        <v>#N/A</v>
      </c>
      <c r="S73" s="356"/>
      <c r="T73" s="6"/>
      <c r="U73" s="6"/>
      <c r="V73" s="6"/>
      <c r="W73" s="6"/>
      <c r="X73" s="6">
        <f t="shared" ref="X73:Y73" si="9">C73</f>
        <v>16</v>
      </c>
      <c r="Y73" s="6" t="str">
        <f t="shared" si="9"/>
        <v>Wright State</v>
      </c>
      <c r="Z73" s="173" t="str">
        <f>VLOOKUP($Y74,ratings,2,0)-VLOOKUP($Y73,ratings,2,0)</f>
        <v>#N/A</v>
      </c>
      <c r="AA73" s="173" t="str">
        <f>VLOOKUP($Y74,ratings22,3,0)+VLOOKUP($Y73,ratings22,3,0)-144</f>
        <v>#N/A</v>
      </c>
      <c r="AB73" s="174" t="str">
        <f t="shared" ref="AB73:AB74" si="13">_xlfn.NORM.DIST(0,Z73,12.5,1)</f>
        <v>#N/A</v>
      </c>
      <c r="AC73" s="175" t="str">
        <f t="shared" ref="AC73:AC74" si="14">IF(AB73&gt;0.5,-(AB73/(1-AB73)),(1-AB73)/AB73)*100</f>
        <v>#N/A</v>
      </c>
      <c r="AD73" s="176" t="str">
        <f>(AA73/2)+(Z74/2)</f>
        <v>#N/A</v>
      </c>
      <c r="AE73" s="6" t="str">
        <f>AA73</f>
        <v>#N/A</v>
      </c>
      <c r="AF73" s="6"/>
      <c r="AG73" s="6"/>
      <c r="AH73" s="6"/>
      <c r="AI73" s="6"/>
      <c r="AJ73" s="6"/>
    </row>
    <row r="74" ht="14.25" customHeight="1">
      <c r="A74" s="6"/>
      <c r="B74" s="11" t="s">
        <v>19</v>
      </c>
      <c r="C74" s="11">
        <v>16.0</v>
      </c>
      <c r="D74" s="54" t="s">
        <v>372</v>
      </c>
      <c r="E74" s="46" t="str">
        <f>E71*$R74</f>
        <v>#N/A</v>
      </c>
      <c r="F74" s="46"/>
      <c r="G74" s="46" t="str">
        <f>G71*$R74</f>
        <v>#N/A</v>
      </c>
      <c r="H74" s="46"/>
      <c r="I74" s="46" t="str">
        <f>I71*$R74</f>
        <v>#N/A</v>
      </c>
      <c r="J74" s="46"/>
      <c r="K74" s="46" t="str">
        <f>K71*$R74</f>
        <v>#N/A</v>
      </c>
      <c r="L74" s="172" t="str">
        <f t="shared" si="10"/>
        <v>#N/A</v>
      </c>
      <c r="M74" s="46" t="str">
        <f>M71*$R74</f>
        <v>#N/A</v>
      </c>
      <c r="N74" s="46"/>
      <c r="O74" s="46" t="str">
        <f>O71*$R74</f>
        <v>#N/A</v>
      </c>
      <c r="P74" s="172" t="str">
        <f t="shared" si="11"/>
        <v>#N/A</v>
      </c>
      <c r="Q74" s="6"/>
      <c r="R74" s="141" t="str">
        <f>_xlfn.NORM.DIST(0,VLOOKUP(D73,ratings,2,0)-VLOOKUP(D74,ratings,2,0),$A$2,1)</f>
        <v>#N/A</v>
      </c>
      <c r="S74" s="356"/>
      <c r="T74" s="6"/>
      <c r="U74" s="6"/>
      <c r="V74" s="6"/>
      <c r="W74" s="6"/>
      <c r="X74" s="6">
        <f t="shared" ref="X74:Y74" si="12">C74</f>
        <v>16</v>
      </c>
      <c r="Y74" s="160" t="str">
        <f t="shared" si="12"/>
        <v>Bryant U</v>
      </c>
      <c r="Z74" s="181" t="str">
        <f>VLOOKUP(Y73,ratings,2,0)-VLOOKUP(Y74,ratings,2,0)</f>
        <v>#N/A</v>
      </c>
      <c r="AA74" s="181"/>
      <c r="AB74" s="174" t="str">
        <f t="shared" si="13"/>
        <v>#N/A</v>
      </c>
      <c r="AC74" s="175" t="str">
        <f t="shared" si="14"/>
        <v>#N/A</v>
      </c>
      <c r="AD74" s="182" t="str">
        <f>(AA73/2)+(Z73/2)</f>
        <v>#N/A</v>
      </c>
      <c r="AE74" s="6" t="str">
        <f>Z74</f>
        <v>#N/A</v>
      </c>
      <c r="AF74" s="6"/>
      <c r="AG74" s="6"/>
      <c r="AH74" s="6"/>
      <c r="AI74" s="6"/>
      <c r="AJ74" s="6"/>
    </row>
    <row r="75" ht="14.25" customHeight="1">
      <c r="A75" s="6"/>
      <c r="B75" s="6"/>
      <c r="C75" s="6"/>
      <c r="D75" s="6"/>
      <c r="E75" s="46"/>
      <c r="F75" s="46"/>
      <c r="G75" s="46"/>
      <c r="H75" s="46"/>
      <c r="I75" s="46"/>
      <c r="J75" s="46"/>
      <c r="K75" s="46"/>
      <c r="L75" s="384"/>
      <c r="M75" s="46"/>
      <c r="N75" s="46"/>
      <c r="O75" s="46"/>
      <c r="P75" s="6"/>
      <c r="Q75" s="6"/>
      <c r="R75" s="6"/>
      <c r="S75" s="356"/>
      <c r="T75" s="6"/>
      <c r="U75" s="6"/>
      <c r="V75" s="6"/>
      <c r="W75" s="6"/>
      <c r="X75" s="6"/>
      <c r="Y75" s="6"/>
      <c r="Z75" s="6"/>
      <c r="AA75" s="6"/>
      <c r="AB75" s="46"/>
      <c r="AC75" s="6"/>
      <c r="AD75" s="6"/>
      <c r="AE75" s="6"/>
      <c r="AF75" s="6"/>
      <c r="AG75" s="6"/>
      <c r="AH75" s="6"/>
      <c r="AI75" s="6"/>
      <c r="AJ75" s="6"/>
    </row>
    <row r="76" ht="14.25" customHeight="1">
      <c r="A76" s="6"/>
      <c r="B76" s="6"/>
      <c r="C76" s="6"/>
      <c r="D76" s="6"/>
      <c r="E76" s="46">
        <f>E60</f>
        <v>1</v>
      </c>
      <c r="F76" s="46"/>
      <c r="G76" s="46">
        <f>G60</f>
        <v>0</v>
      </c>
      <c r="H76" s="46"/>
      <c r="I76" s="46" t="str">
        <f>I60</f>
        <v>#N/A</v>
      </c>
      <c r="J76" s="46"/>
      <c r="K76" s="46" t="str">
        <f>K60</f>
        <v>#N/A</v>
      </c>
      <c r="L76" s="384"/>
      <c r="M76" s="46" t="str">
        <f>M60</f>
        <v>#N/A</v>
      </c>
      <c r="N76" s="46"/>
      <c r="O76" s="46" t="str">
        <f>O60</f>
        <v>#N/A</v>
      </c>
      <c r="P76" s="6"/>
      <c r="Q76" s="6"/>
      <c r="R76" s="6"/>
      <c r="S76" s="356"/>
      <c r="T76" s="6"/>
      <c r="U76" s="6"/>
      <c r="V76" s="6"/>
      <c r="W76" s="6"/>
      <c r="X76" s="6"/>
      <c r="Y76" s="6"/>
      <c r="Z76" s="6"/>
      <c r="AA76" s="6"/>
      <c r="AB76" s="46"/>
      <c r="AC76" s="6"/>
      <c r="AD76" s="6"/>
      <c r="AE76" s="6"/>
      <c r="AF76" s="6"/>
      <c r="AG76" s="6"/>
      <c r="AH76" s="6"/>
      <c r="AI76" s="6"/>
      <c r="AJ76" s="6"/>
    </row>
    <row r="77" ht="14.25" customHeight="1">
      <c r="A77" s="6"/>
      <c r="B77" s="6"/>
      <c r="C77" s="6"/>
      <c r="D77" s="2" t="s">
        <v>2</v>
      </c>
      <c r="E77" s="200" t="s">
        <v>3</v>
      </c>
      <c r="F77" s="46"/>
      <c r="G77" s="200" t="s">
        <v>5</v>
      </c>
      <c r="H77" s="46"/>
      <c r="I77" s="200" t="s">
        <v>6</v>
      </c>
      <c r="J77" s="46"/>
      <c r="K77" s="200" t="s">
        <v>7</v>
      </c>
      <c r="L77" s="384"/>
      <c r="M77" s="357" t="s">
        <v>9</v>
      </c>
      <c r="N77" s="46"/>
      <c r="O77" s="357" t="s">
        <v>10</v>
      </c>
      <c r="P77" s="6"/>
      <c r="Q77" s="6"/>
      <c r="R77" s="6"/>
      <c r="S77" s="356"/>
      <c r="T77" s="6"/>
      <c r="U77" s="6"/>
      <c r="V77" s="6"/>
      <c r="W77" s="6"/>
      <c r="X77" s="6"/>
      <c r="Y77" s="2" t="s">
        <v>12</v>
      </c>
      <c r="Z77" s="2" t="s">
        <v>13</v>
      </c>
      <c r="AA77" s="2" t="s">
        <v>14</v>
      </c>
      <c r="AB77" s="200" t="s">
        <v>15</v>
      </c>
      <c r="AC77" s="2" t="s">
        <v>16</v>
      </c>
      <c r="AD77" s="2" t="s">
        <v>17</v>
      </c>
      <c r="AE77" s="6"/>
      <c r="AF77" s="6"/>
      <c r="AG77" s="6"/>
      <c r="AH77" s="6"/>
      <c r="AI77" s="6"/>
      <c r="AJ77" s="6"/>
    </row>
    <row r="78" ht="14.25" customHeight="1">
      <c r="A78" s="11" t="s">
        <v>30</v>
      </c>
      <c r="B78" s="11" t="s">
        <v>30</v>
      </c>
      <c r="C78" s="11">
        <v>11.0</v>
      </c>
      <c r="D78" s="11" t="s">
        <v>373</v>
      </c>
      <c r="E78" s="46" t="str">
        <f>E76*$R78</f>
        <v>#N/A</v>
      </c>
      <c r="F78" s="46"/>
      <c r="G78" s="46" t="str">
        <f>G76*$R78</f>
        <v>#N/A</v>
      </c>
      <c r="H78" s="46"/>
      <c r="I78" s="46" t="str">
        <f>I76*$R78</f>
        <v>#N/A</v>
      </c>
      <c r="J78" s="46"/>
      <c r="K78" s="46" t="str">
        <f>K76*$R78</f>
        <v>#N/A</v>
      </c>
      <c r="L78" s="172" t="str">
        <f t="shared" ref="L78:L79" si="16">1/K78</f>
        <v>#N/A</v>
      </c>
      <c r="M78" s="46" t="str">
        <f>M76*$R78</f>
        <v>#N/A</v>
      </c>
      <c r="N78" s="46"/>
      <c r="O78" s="46" t="str">
        <f>O76*$R78</f>
        <v>#N/A</v>
      </c>
      <c r="P78" s="172" t="str">
        <f t="shared" ref="P78:P79" si="17">1/O78</f>
        <v>#N/A</v>
      </c>
      <c r="Q78" s="6"/>
      <c r="R78" s="139" t="str">
        <f>_xlfn.NORM.DIST(0,VLOOKUP(D79,ratings,2,0)-VLOOKUP(D78,ratings,2,0),$A$2,1)</f>
        <v>#N/A</v>
      </c>
      <c r="S78" s="356"/>
      <c r="T78" s="6"/>
      <c r="U78" s="6"/>
      <c r="V78" s="6"/>
      <c r="W78" s="6"/>
      <c r="X78" s="6">
        <f t="shared" ref="X78:Y78" si="15">C78</f>
        <v>11</v>
      </c>
      <c r="Y78" s="6" t="str">
        <f t="shared" si="15"/>
        <v>Rutgers</v>
      </c>
      <c r="Z78" s="173" t="str">
        <f>VLOOKUP($Y79,ratings,2,0)-VLOOKUP($Y78,ratings,2,0)</f>
        <v>#N/A</v>
      </c>
      <c r="AA78" s="173" t="str">
        <f>VLOOKUP($Y79,ratings20,3,0)+VLOOKUP($Y78,ratings20,3,0)-144</f>
        <v>#N/A</v>
      </c>
      <c r="AB78" s="174" t="str">
        <f t="shared" ref="AB78:AB79" si="19">_xlfn.NORM.DIST(0,Z78,12.5,1)</f>
        <v>#N/A</v>
      </c>
      <c r="AC78" s="175" t="str">
        <f t="shared" ref="AC78:AC79" si="20">IF(AB78&gt;0.5,-(AB78/(1-AB78)),(1-AB78)/AB78)*100</f>
        <v>#N/A</v>
      </c>
      <c r="AD78" s="176" t="str">
        <f>(AA78/2)+(Z79/2)</f>
        <v>#N/A</v>
      </c>
      <c r="AE78" s="6" t="str">
        <f>AA78</f>
        <v>#N/A</v>
      </c>
      <c r="AF78" s="6"/>
      <c r="AG78" s="6"/>
      <c r="AH78" s="6"/>
      <c r="AI78" s="6"/>
      <c r="AJ78" s="6"/>
    </row>
    <row r="79" ht="14.25" customHeight="1">
      <c r="A79" s="6"/>
      <c r="B79" s="11" t="s">
        <v>30</v>
      </c>
      <c r="C79" s="11">
        <v>11.0</v>
      </c>
      <c r="D79" s="54" t="s">
        <v>369</v>
      </c>
      <c r="E79" s="46" t="str">
        <f>E76*$R79</f>
        <v>#N/A</v>
      </c>
      <c r="F79" s="46"/>
      <c r="G79" s="46" t="str">
        <f>G76*$R79</f>
        <v>#N/A</v>
      </c>
      <c r="H79" s="46"/>
      <c r="I79" s="46" t="str">
        <f>I76*$R79</f>
        <v>#N/A</v>
      </c>
      <c r="J79" s="46"/>
      <c r="K79" s="46" t="str">
        <f>K76*$R79</f>
        <v>#N/A</v>
      </c>
      <c r="L79" s="172" t="str">
        <f t="shared" si="16"/>
        <v>#N/A</v>
      </c>
      <c r="M79" s="46" t="str">
        <f>M76*$R79</f>
        <v>#N/A</v>
      </c>
      <c r="N79" s="46"/>
      <c r="O79" s="46" t="str">
        <f>O76*$R79</f>
        <v>#N/A</v>
      </c>
      <c r="P79" s="172" t="str">
        <f t="shared" si="17"/>
        <v>#N/A</v>
      </c>
      <c r="Q79" s="6"/>
      <c r="R79" s="141" t="str">
        <f>_xlfn.NORM.DIST(0,VLOOKUP(D78,ratings,2,0)-VLOOKUP(D79,ratings,2,0),$A$2,1)</f>
        <v>#N/A</v>
      </c>
      <c r="S79" s="356"/>
      <c r="T79" s="6"/>
      <c r="U79" s="6"/>
      <c r="V79" s="6"/>
      <c r="W79" s="6"/>
      <c r="X79" s="6">
        <f t="shared" ref="X79:Y79" si="18">C79</f>
        <v>11</v>
      </c>
      <c r="Y79" s="160" t="str">
        <f t="shared" si="18"/>
        <v>Notre Dame</v>
      </c>
      <c r="Z79" s="181" t="str">
        <f>VLOOKUP(Y78,ratings,2,0)-VLOOKUP(Y79,ratings,2,0)</f>
        <v>#N/A</v>
      </c>
      <c r="AA79" s="181"/>
      <c r="AB79" s="174" t="str">
        <f t="shared" si="19"/>
        <v>#N/A</v>
      </c>
      <c r="AC79" s="175" t="str">
        <f t="shared" si="20"/>
        <v>#N/A</v>
      </c>
      <c r="AD79" s="182" t="str">
        <f>(AA78/2)+(Z78/2)</f>
        <v>#N/A</v>
      </c>
      <c r="AE79" s="6" t="str">
        <f>Z79</f>
        <v>#N/A</v>
      </c>
      <c r="AF79" s="6"/>
      <c r="AG79" s="6"/>
      <c r="AH79" s="6"/>
      <c r="AI79" s="6"/>
      <c r="AJ79" s="6"/>
    </row>
    <row r="80" ht="14.25" customHeight="1">
      <c r="A80" s="6"/>
      <c r="B80" s="6"/>
      <c r="C80" s="6"/>
      <c r="D80" s="6"/>
      <c r="E80" s="46"/>
      <c r="F80" s="46"/>
      <c r="G80" s="46"/>
      <c r="H80" s="46"/>
      <c r="I80" s="46"/>
      <c r="J80" s="46"/>
      <c r="K80" s="46"/>
      <c r="L80" s="384"/>
      <c r="M80" s="46"/>
      <c r="N80" s="46"/>
      <c r="O80" s="46"/>
      <c r="P80" s="6"/>
      <c r="Q80" s="6"/>
      <c r="R80" s="6"/>
      <c r="S80" s="356"/>
      <c r="T80" s="6"/>
      <c r="U80" s="6"/>
      <c r="V80" s="6"/>
      <c r="W80" s="6"/>
      <c r="X80" s="6"/>
      <c r="Y80" s="6"/>
      <c r="Z80" s="6"/>
      <c r="AA80" s="6"/>
      <c r="AB80" s="46"/>
      <c r="AC80" s="6"/>
      <c r="AD80" s="6"/>
      <c r="AE80" s="6"/>
      <c r="AF80" s="6"/>
      <c r="AG80" s="6"/>
      <c r="AH80" s="6"/>
      <c r="AI80" s="6"/>
      <c r="AJ80" s="6"/>
    </row>
    <row r="81" ht="14.25" customHeight="1">
      <c r="A81" s="6"/>
      <c r="B81" s="6"/>
      <c r="C81" s="6"/>
      <c r="D81" s="6"/>
      <c r="E81" s="46">
        <f>E36</f>
        <v>0</v>
      </c>
      <c r="F81" s="46"/>
      <c r="G81" s="46" t="str">
        <f>G36</f>
        <v>#N/A</v>
      </c>
      <c r="H81" s="46"/>
      <c r="I81" s="46" t="str">
        <f>I36</f>
        <v>#N/A</v>
      </c>
      <c r="J81" s="46"/>
      <c r="K81" s="46" t="str">
        <f>K36</f>
        <v>#N/A</v>
      </c>
      <c r="L81" s="384"/>
      <c r="M81" s="46" t="str">
        <f>M36</f>
        <v>#N/A</v>
      </c>
      <c r="N81" s="46"/>
      <c r="O81" s="46" t="str">
        <f>O36</f>
        <v>#N/A</v>
      </c>
      <c r="P81" s="6"/>
      <c r="Q81" s="6"/>
      <c r="R81" s="6"/>
      <c r="S81" s="356"/>
      <c r="T81" s="6"/>
      <c r="U81" s="6"/>
      <c r="V81" s="6"/>
      <c r="W81" s="6"/>
      <c r="X81" s="6"/>
      <c r="Y81" s="6"/>
      <c r="Z81" s="6"/>
      <c r="AA81" s="6"/>
      <c r="AB81" s="46"/>
      <c r="AC81" s="6"/>
      <c r="AD81" s="6"/>
      <c r="AE81" s="6"/>
      <c r="AF81" s="6"/>
      <c r="AG81" s="6"/>
      <c r="AH81" s="6"/>
      <c r="AI81" s="6"/>
      <c r="AJ81" s="6"/>
    </row>
    <row r="82" ht="14.25" customHeight="1">
      <c r="A82" s="6"/>
      <c r="B82" s="6"/>
      <c r="C82" s="6"/>
      <c r="D82" s="2" t="s">
        <v>2</v>
      </c>
      <c r="E82" s="200" t="s">
        <v>3</v>
      </c>
      <c r="F82" s="46"/>
      <c r="G82" s="200" t="s">
        <v>5</v>
      </c>
      <c r="H82" s="46"/>
      <c r="I82" s="200" t="s">
        <v>6</v>
      </c>
      <c r="J82" s="46"/>
      <c r="K82" s="200" t="s">
        <v>7</v>
      </c>
      <c r="L82" s="384"/>
      <c r="M82" s="357" t="s">
        <v>9</v>
      </c>
      <c r="N82" s="46"/>
      <c r="O82" s="357" t="s">
        <v>10</v>
      </c>
      <c r="P82" s="6"/>
      <c r="Q82" s="6"/>
      <c r="R82" s="6"/>
      <c r="S82" s="356"/>
      <c r="T82" s="6"/>
      <c r="U82" s="6"/>
      <c r="V82" s="6"/>
      <c r="W82" s="6"/>
      <c r="X82" s="6"/>
      <c r="Y82" s="2" t="s">
        <v>12</v>
      </c>
      <c r="Z82" s="2" t="s">
        <v>13</v>
      </c>
      <c r="AA82" s="2" t="s">
        <v>14</v>
      </c>
      <c r="AB82" s="200" t="s">
        <v>15</v>
      </c>
      <c r="AC82" s="2" t="s">
        <v>16</v>
      </c>
      <c r="AD82" s="2" t="s">
        <v>17</v>
      </c>
      <c r="AE82" s="6"/>
      <c r="AF82" s="6"/>
      <c r="AG82" s="6"/>
      <c r="AH82" s="6"/>
      <c r="AI82" s="6"/>
      <c r="AJ82" s="6"/>
    </row>
    <row r="83" ht="14.25" customHeight="1">
      <c r="A83" s="11" t="s">
        <v>26</v>
      </c>
      <c r="B83" s="11" t="s">
        <v>26</v>
      </c>
      <c r="C83" s="11">
        <v>16.0</v>
      </c>
      <c r="D83" s="11" t="s">
        <v>316</v>
      </c>
      <c r="E83" s="46" t="str">
        <f>E81*$R83</f>
        <v>#N/A</v>
      </c>
      <c r="F83" s="46"/>
      <c r="G83" s="46" t="str">
        <f>G81*$R83</f>
        <v>#N/A</v>
      </c>
      <c r="H83" s="46"/>
      <c r="I83" s="46" t="str">
        <f>I81*$R83</f>
        <v>#N/A</v>
      </c>
      <c r="J83" s="46"/>
      <c r="K83" s="46" t="str">
        <f>K81*$R83</f>
        <v>#N/A</v>
      </c>
      <c r="L83" s="172" t="str">
        <f t="shared" ref="L83:L84" si="22">1/K83</f>
        <v>#N/A</v>
      </c>
      <c r="M83" s="46" t="str">
        <f>M81*$R83</f>
        <v>#N/A</v>
      </c>
      <c r="N83" s="46"/>
      <c r="O83" s="46" t="str">
        <f>O81*$R83</f>
        <v>#N/A</v>
      </c>
      <c r="P83" s="172" t="str">
        <f t="shared" ref="P83:P84" si="23">1/O83</f>
        <v>#N/A</v>
      </c>
      <c r="Q83" s="6"/>
      <c r="R83" s="139" t="str">
        <f>_xlfn.NORM.DIST(0,VLOOKUP(D84,ratings,2,0)-VLOOKUP(D83,ratings,2,0),$A$2,1)</f>
        <v>#N/A</v>
      </c>
      <c r="S83" s="356"/>
      <c r="T83" s="6"/>
      <c r="U83" s="6"/>
      <c r="V83" s="6"/>
      <c r="W83" s="6"/>
      <c r="X83" s="6">
        <f t="shared" ref="X83:Y83" si="21">C83</f>
        <v>16</v>
      </c>
      <c r="Y83" s="6" t="str">
        <f t="shared" si="21"/>
        <v>Texas Southern</v>
      </c>
      <c r="Z83" s="173" t="str">
        <f>VLOOKUP($Y84,ratings,2,0)-VLOOKUP($Y83,ratings,2,0)</f>
        <v>#N/A</v>
      </c>
      <c r="AA83" s="173" t="str">
        <f>VLOOKUP($Y84,ratings20,3,0)+VLOOKUP($Y83,ratings20,3,0)-144</f>
        <v>#N/A</v>
      </c>
      <c r="AB83" s="174" t="str">
        <f t="shared" ref="AB83:AB84" si="25">_xlfn.NORM.DIST(0,Z83,12.5,1)</f>
        <v>#N/A</v>
      </c>
      <c r="AC83" s="175" t="str">
        <f t="shared" ref="AC83:AC84" si="26">IF(AB83&gt;0.5,-(AB83/(1-AB83)),(1-AB83)/AB83)*100</f>
        <v>#N/A</v>
      </c>
      <c r="AD83" s="176" t="str">
        <f>(AA83/2)+(Z84/2)</f>
        <v>#N/A</v>
      </c>
      <c r="AE83" s="6" t="str">
        <f>AA83</f>
        <v>#N/A</v>
      </c>
      <c r="AF83" s="6"/>
      <c r="AG83" s="6"/>
      <c r="AH83" s="6"/>
      <c r="AI83" s="6"/>
      <c r="AJ83" s="6"/>
    </row>
    <row r="84" ht="14.25" customHeight="1">
      <c r="A84" s="6"/>
      <c r="B84" s="11" t="s">
        <v>26</v>
      </c>
      <c r="C84" s="11">
        <v>16.0</v>
      </c>
      <c r="D84" s="54" t="s">
        <v>305</v>
      </c>
      <c r="E84" s="46" t="str">
        <f>E81*$R84</f>
        <v>#N/A</v>
      </c>
      <c r="F84" s="46"/>
      <c r="G84" s="46" t="str">
        <f>G81*$R84</f>
        <v>#N/A</v>
      </c>
      <c r="H84" s="46"/>
      <c r="I84" s="46" t="str">
        <f>I81*$R84</f>
        <v>#N/A</v>
      </c>
      <c r="J84" s="46"/>
      <c r="K84" s="46" t="str">
        <f>K81*$R84</f>
        <v>#N/A</v>
      </c>
      <c r="L84" s="172" t="str">
        <f t="shared" si="22"/>
        <v>#N/A</v>
      </c>
      <c r="M84" s="46" t="str">
        <f>M81*$R84</f>
        <v>#N/A</v>
      </c>
      <c r="N84" s="46"/>
      <c r="O84" s="46" t="str">
        <f>O81*$R84</f>
        <v>#N/A</v>
      </c>
      <c r="P84" s="172" t="str">
        <f t="shared" si="23"/>
        <v>#N/A</v>
      </c>
      <c r="Q84" s="6"/>
      <c r="R84" s="141" t="str">
        <f>_xlfn.NORM.DIST(0,VLOOKUP(D83,ratings,2,0)-VLOOKUP(D84,ratings,2,0),$A$2,1)</f>
        <v>#N/A</v>
      </c>
      <c r="S84" s="356"/>
      <c r="T84" s="6"/>
      <c r="U84" s="6"/>
      <c r="V84" s="6"/>
      <c r="W84" s="6"/>
      <c r="X84" s="6">
        <f t="shared" ref="X84:Y84" si="24">C84</f>
        <v>16</v>
      </c>
      <c r="Y84" s="160" t="str">
        <f t="shared" si="24"/>
        <v>Texas A&amp;M-CC</v>
      </c>
      <c r="Z84" s="181" t="str">
        <f>VLOOKUP(Y83,ratings,2,0)-VLOOKUP(Y84,ratings,2,0)</f>
        <v>#N/A</v>
      </c>
      <c r="AA84" s="181"/>
      <c r="AB84" s="174" t="str">
        <f t="shared" si="25"/>
        <v>#N/A</v>
      </c>
      <c r="AC84" s="175" t="str">
        <f t="shared" si="26"/>
        <v>#N/A</v>
      </c>
      <c r="AD84" s="182" t="str">
        <f>(AA83/2)+(Z83/2)</f>
        <v>#N/A</v>
      </c>
      <c r="AE84" s="6" t="str">
        <f>Z84</f>
        <v>#N/A</v>
      </c>
      <c r="AF84" s="6"/>
      <c r="AG84" s="6"/>
      <c r="AH84" s="6"/>
      <c r="AI84" s="6"/>
      <c r="AJ84" s="6"/>
    </row>
    <row r="85" ht="14.25" customHeight="1">
      <c r="A85" s="6"/>
      <c r="B85" s="6"/>
      <c r="C85" s="6"/>
      <c r="D85" s="6"/>
      <c r="E85" s="46"/>
      <c r="F85" s="46"/>
      <c r="G85" s="46"/>
      <c r="H85" s="46"/>
      <c r="I85" s="46"/>
      <c r="J85" s="46"/>
      <c r="K85" s="46"/>
      <c r="L85" s="384"/>
      <c r="M85" s="46"/>
      <c r="N85" s="46"/>
      <c r="O85" s="46"/>
      <c r="P85" s="6"/>
      <c r="Q85" s="6"/>
      <c r="R85" s="6"/>
      <c r="S85" s="356"/>
      <c r="T85" s="6"/>
      <c r="U85" s="6"/>
      <c r="V85" s="6"/>
      <c r="W85" s="6"/>
      <c r="X85" s="6"/>
      <c r="Y85" s="6"/>
      <c r="Z85" s="6"/>
      <c r="AA85" s="6"/>
      <c r="AB85" s="46"/>
      <c r="AC85" s="6"/>
      <c r="AD85" s="6"/>
      <c r="AE85" s="6"/>
      <c r="AF85" s="6"/>
      <c r="AG85" s="6"/>
      <c r="AH85" s="6"/>
      <c r="AI85" s="6"/>
      <c r="AJ85" s="6"/>
    </row>
    <row r="86" ht="14.25" customHeight="1">
      <c r="A86" s="6"/>
      <c r="B86" s="6"/>
      <c r="C86" s="6"/>
      <c r="D86" s="6"/>
      <c r="E86" s="46">
        <f>E44</f>
        <v>0</v>
      </c>
      <c r="F86" s="46"/>
      <c r="G86" s="46" t="str">
        <f>G44</f>
        <v>#N/A</v>
      </c>
      <c r="H86" s="46"/>
      <c r="I86" s="46" t="str">
        <f>I44</f>
        <v>#N/A</v>
      </c>
      <c r="J86" s="46"/>
      <c r="K86" s="46" t="str">
        <f>K44</f>
        <v>#N/A</v>
      </c>
      <c r="L86" s="384"/>
      <c r="M86" s="46" t="str">
        <f>M44</f>
        <v>#N/A</v>
      </c>
      <c r="N86" s="46"/>
      <c r="O86" s="46" t="str">
        <f>O44</f>
        <v>#N/A</v>
      </c>
      <c r="P86" s="6"/>
      <c r="Q86" s="6"/>
      <c r="R86" s="6"/>
      <c r="S86" s="356"/>
      <c r="T86" s="6"/>
      <c r="U86" s="6"/>
      <c r="V86" s="6"/>
      <c r="W86" s="6"/>
      <c r="X86" s="6"/>
      <c r="Y86" s="6"/>
      <c r="Z86" s="6"/>
      <c r="AA86" s="6"/>
      <c r="AB86" s="46"/>
      <c r="AC86" s="6"/>
      <c r="AD86" s="6"/>
      <c r="AE86" s="6"/>
      <c r="AF86" s="6"/>
      <c r="AG86" s="6"/>
      <c r="AH86" s="6"/>
      <c r="AI86" s="6"/>
      <c r="AJ86" s="6"/>
    </row>
    <row r="87" ht="14.25" customHeight="1">
      <c r="A87" s="6"/>
      <c r="B87" s="6"/>
      <c r="C87" s="6"/>
      <c r="D87" s="2" t="s">
        <v>2</v>
      </c>
      <c r="E87" s="200" t="s">
        <v>3</v>
      </c>
      <c r="F87" s="46"/>
      <c r="G87" s="200" t="s">
        <v>5</v>
      </c>
      <c r="H87" s="46"/>
      <c r="I87" s="200" t="s">
        <v>6</v>
      </c>
      <c r="J87" s="46"/>
      <c r="K87" s="200" t="s">
        <v>7</v>
      </c>
      <c r="L87" s="384"/>
      <c r="M87" s="357" t="s">
        <v>9</v>
      </c>
      <c r="N87" s="46"/>
      <c r="O87" s="357" t="s">
        <v>10</v>
      </c>
      <c r="P87" s="6"/>
      <c r="Q87" s="6"/>
      <c r="R87" s="6"/>
      <c r="S87" s="356"/>
      <c r="T87" s="6"/>
      <c r="U87" s="6"/>
      <c r="V87" s="6"/>
      <c r="W87" s="6"/>
      <c r="X87" s="6"/>
      <c r="Y87" s="2" t="s">
        <v>12</v>
      </c>
      <c r="Z87" s="2" t="s">
        <v>13</v>
      </c>
      <c r="AA87" s="2" t="s">
        <v>14</v>
      </c>
      <c r="AB87" s="200" t="s">
        <v>15</v>
      </c>
      <c r="AC87" s="2" t="s">
        <v>16</v>
      </c>
      <c r="AD87" s="2" t="s">
        <v>17</v>
      </c>
      <c r="AE87" s="6"/>
      <c r="AF87" s="6"/>
      <c r="AG87" s="6"/>
      <c r="AH87" s="6"/>
      <c r="AI87" s="6"/>
      <c r="AJ87" s="6"/>
    </row>
    <row r="88" ht="14.25" customHeight="1">
      <c r="A88" s="11" t="s">
        <v>28</v>
      </c>
      <c r="B88" s="11" t="s">
        <v>28</v>
      </c>
      <c r="C88" s="11">
        <v>12.0</v>
      </c>
      <c r="D88" s="11" t="s">
        <v>374</v>
      </c>
      <c r="E88" s="46" t="str">
        <f>E86*$R88</f>
        <v>#N/A</v>
      </c>
      <c r="F88" s="46"/>
      <c r="G88" s="46" t="str">
        <f>G86*$R88</f>
        <v>#N/A</v>
      </c>
      <c r="H88" s="46"/>
      <c r="I88" s="46" t="str">
        <f>I86*$R88</f>
        <v>#N/A</v>
      </c>
      <c r="J88" s="46"/>
      <c r="K88" s="46" t="str">
        <f>K86*$R88</f>
        <v>#N/A</v>
      </c>
      <c r="L88" s="172" t="str">
        <f t="shared" ref="L88:L89" si="28">1/K88</f>
        <v>#N/A</v>
      </c>
      <c r="M88" s="46" t="str">
        <f>M86*$R88</f>
        <v>#N/A</v>
      </c>
      <c r="N88" s="46"/>
      <c r="O88" s="46" t="str">
        <f>O86*$R88</f>
        <v>#N/A</v>
      </c>
      <c r="P88" s="172" t="str">
        <f t="shared" ref="P88:P89" si="29">1/O88</f>
        <v>#N/A</v>
      </c>
      <c r="Q88" s="6"/>
      <c r="R88" s="139" t="str">
        <f>_xlfn.NORM.DIST(0,VLOOKUP(D89,ratings,2,0)-VLOOKUP(D88,ratings,2,0),$A$2,1)</f>
        <v>#N/A</v>
      </c>
      <c r="S88" s="356"/>
      <c r="T88" s="6"/>
      <c r="U88" s="6"/>
      <c r="V88" s="6"/>
      <c r="W88" s="6"/>
      <c r="X88" s="6">
        <f t="shared" ref="X88:Y88" si="27">C88</f>
        <v>12</v>
      </c>
      <c r="Y88" s="6" t="str">
        <f t="shared" si="27"/>
        <v>Wyoming</v>
      </c>
      <c r="Z88" s="173" t="str">
        <f>VLOOKUP($Y89,ratings,2,0)-VLOOKUP($Y88,ratings,2,0)</f>
        <v>#N/A</v>
      </c>
      <c r="AA88" s="173" t="str">
        <f>VLOOKUP($Y89,ratings22,3,0)+VLOOKUP($Y88,ratings22,3,0)-144</f>
        <v>#N/A</v>
      </c>
      <c r="AB88" s="174" t="str">
        <f t="shared" ref="AB88:AB89" si="31">_xlfn.NORM.DIST(0,Z88,12.5,1)</f>
        <v>#N/A</v>
      </c>
      <c r="AC88" s="175" t="str">
        <f t="shared" ref="AC88:AC89" si="32">IF(AB88&gt;0.5,-(AB88/(1-AB88)),(1-AB88)/AB88)*100</f>
        <v>#N/A</v>
      </c>
      <c r="AD88" s="176" t="str">
        <f>(AA88/2)+(Z89/2)</f>
        <v>#N/A</v>
      </c>
      <c r="AE88" s="6" t="str">
        <f>AA88</f>
        <v>#N/A</v>
      </c>
      <c r="AF88" s="6"/>
      <c r="AG88" s="6"/>
      <c r="AH88" s="6"/>
      <c r="AI88" s="6"/>
      <c r="AJ88" s="6"/>
    </row>
    <row r="89" ht="14.25" customHeight="1">
      <c r="A89" s="6"/>
      <c r="B89" s="11" t="s">
        <v>28</v>
      </c>
      <c r="C89" s="11">
        <v>12.0</v>
      </c>
      <c r="D89" s="54" t="s">
        <v>327</v>
      </c>
      <c r="E89" s="46" t="str">
        <f>E86*$R89</f>
        <v>#N/A</v>
      </c>
      <c r="F89" s="46"/>
      <c r="G89" s="46" t="str">
        <f>G86*$R89</f>
        <v>#N/A</v>
      </c>
      <c r="H89" s="46"/>
      <c r="I89" s="46" t="str">
        <f>I86*$R89</f>
        <v>#N/A</v>
      </c>
      <c r="J89" s="46"/>
      <c r="K89" s="46" t="str">
        <f>K86*$R89</f>
        <v>#N/A</v>
      </c>
      <c r="L89" s="172" t="str">
        <f t="shared" si="28"/>
        <v>#N/A</v>
      </c>
      <c r="M89" s="46" t="str">
        <f>M86*$R89</f>
        <v>#N/A</v>
      </c>
      <c r="N89" s="46"/>
      <c r="O89" s="46" t="str">
        <f>O86*$R89</f>
        <v>#N/A</v>
      </c>
      <c r="P89" s="172" t="str">
        <f t="shared" si="29"/>
        <v>#N/A</v>
      </c>
      <c r="Q89" s="6"/>
      <c r="R89" s="141" t="str">
        <f>_xlfn.NORM.DIST(0,VLOOKUP(D88,ratings,2,0)-VLOOKUP(D89,ratings,2,0),$A$2,1)</f>
        <v>#N/A</v>
      </c>
      <c r="S89" s="356"/>
      <c r="T89" s="6"/>
      <c r="U89" s="6"/>
      <c r="V89" s="6"/>
      <c r="W89" s="6"/>
      <c r="X89" s="6">
        <f t="shared" ref="X89:Y89" si="30">C89</f>
        <v>12</v>
      </c>
      <c r="Y89" s="160" t="str">
        <f t="shared" si="30"/>
        <v>Indiana</v>
      </c>
      <c r="Z89" s="181" t="str">
        <f>VLOOKUP(Y88,ratings,2,0)-VLOOKUP(Y89,ratings,2,0)</f>
        <v>#N/A</v>
      </c>
      <c r="AA89" s="181"/>
      <c r="AB89" s="174" t="str">
        <f t="shared" si="31"/>
        <v>#N/A</v>
      </c>
      <c r="AC89" s="175" t="str">
        <f t="shared" si="32"/>
        <v>#N/A</v>
      </c>
      <c r="AD89" s="182" t="str">
        <f>(AA88/2)+(Z88/2)</f>
        <v>#N/A</v>
      </c>
      <c r="AE89" s="6" t="str">
        <f>Z89</f>
        <v>#N/A</v>
      </c>
      <c r="AF89" s="6"/>
      <c r="AG89" s="6"/>
      <c r="AH89" s="6"/>
      <c r="AI89" s="6"/>
      <c r="AJ89" s="6"/>
    </row>
    <row r="90" ht="14.25" customHeight="1">
      <c r="A90" s="6"/>
      <c r="B90" s="6"/>
      <c r="C90" s="6"/>
      <c r="D90" s="6"/>
      <c r="E90" s="46"/>
      <c r="F90" s="46"/>
      <c r="G90" s="46"/>
      <c r="H90" s="46"/>
      <c r="I90" s="46"/>
      <c r="J90" s="46"/>
      <c r="K90" s="46"/>
      <c r="L90" s="384"/>
      <c r="M90" s="46"/>
      <c r="N90" s="46"/>
      <c r="O90" s="46"/>
      <c r="P90" s="6"/>
      <c r="Q90" s="6"/>
      <c r="R90" s="6"/>
      <c r="S90" s="356"/>
      <c r="T90" s="6"/>
      <c r="U90" s="6"/>
      <c r="V90" s="6"/>
      <c r="W90" s="6"/>
      <c r="X90" s="6"/>
      <c r="Y90" s="6"/>
      <c r="Z90" s="6"/>
      <c r="AA90" s="6"/>
      <c r="AB90" s="46"/>
      <c r="AC90" s="6"/>
      <c r="AD90" s="6"/>
      <c r="AE90" s="6"/>
      <c r="AF90" s="6"/>
      <c r="AG90" s="6"/>
      <c r="AH90" s="6"/>
      <c r="AI90" s="6"/>
      <c r="AJ90" s="6"/>
    </row>
    <row r="91" ht="14.25" customHeight="1">
      <c r="A91" s="6"/>
      <c r="B91" s="6"/>
      <c r="C91" s="6"/>
      <c r="D91" s="6"/>
      <c r="E91" s="46"/>
      <c r="F91" s="46"/>
      <c r="G91" s="46"/>
      <c r="H91" s="46"/>
      <c r="I91" s="46"/>
      <c r="J91" s="46"/>
      <c r="K91" s="46"/>
      <c r="L91" s="384"/>
      <c r="M91" s="46"/>
      <c r="N91" s="46"/>
      <c r="O91" s="46"/>
      <c r="P91" s="6"/>
      <c r="Q91" s="6"/>
      <c r="R91" s="6"/>
      <c r="S91" s="356"/>
      <c r="T91" s="6"/>
      <c r="U91" s="6"/>
      <c r="V91" s="6"/>
      <c r="W91" s="6"/>
      <c r="X91" s="6"/>
      <c r="Y91" s="6"/>
      <c r="Z91" s="6"/>
      <c r="AA91" s="6"/>
      <c r="AB91" s="46"/>
      <c r="AC91" s="6"/>
      <c r="AD91" s="6"/>
      <c r="AE91" s="6"/>
      <c r="AF91" s="6"/>
      <c r="AG91" s="6"/>
      <c r="AH91" s="6"/>
      <c r="AI91" s="6"/>
      <c r="AJ91" s="6"/>
    </row>
    <row r="92" ht="14.25" customHeight="1">
      <c r="A92" s="6"/>
      <c r="B92" s="6"/>
      <c r="C92" s="6"/>
      <c r="D92" s="6"/>
      <c r="E92" s="46"/>
      <c r="F92" s="46"/>
      <c r="G92" s="46"/>
      <c r="H92" s="46"/>
      <c r="I92" s="46"/>
      <c r="J92" s="46"/>
      <c r="K92" s="46"/>
      <c r="L92" s="384"/>
      <c r="M92" s="46"/>
      <c r="N92" s="46"/>
      <c r="O92" s="46"/>
      <c r="P92" s="6"/>
      <c r="Q92" s="6"/>
      <c r="R92" s="6"/>
      <c r="S92" s="356"/>
      <c r="T92" s="6"/>
      <c r="U92" s="6"/>
      <c r="V92" s="6"/>
      <c r="W92" s="6"/>
      <c r="X92" s="6"/>
      <c r="Y92" s="6"/>
      <c r="Z92" s="6"/>
      <c r="AA92" s="6"/>
      <c r="AB92" s="46"/>
      <c r="AC92" s="6"/>
      <c r="AD92" s="6"/>
      <c r="AE92" s="6"/>
      <c r="AF92" s="6"/>
      <c r="AG92" s="6"/>
      <c r="AH92" s="6"/>
      <c r="AI92" s="6"/>
      <c r="AJ92" s="6"/>
    </row>
    <row r="93" ht="14.25" customHeight="1">
      <c r="A93" s="6"/>
      <c r="B93" s="6"/>
      <c r="C93" s="6"/>
      <c r="D93" s="6"/>
      <c r="E93" s="46"/>
      <c r="F93" s="46"/>
      <c r="G93" s="46"/>
      <c r="H93" s="46"/>
      <c r="I93" s="46"/>
      <c r="J93" s="46"/>
      <c r="K93" s="46"/>
      <c r="L93" s="384"/>
      <c r="M93" s="46"/>
      <c r="N93" s="46"/>
      <c r="O93" s="46"/>
      <c r="P93" s="6"/>
      <c r="Q93" s="6"/>
      <c r="R93" s="6"/>
      <c r="S93" s="356"/>
      <c r="T93" s="6"/>
      <c r="U93" s="6"/>
      <c r="V93" s="6"/>
      <c r="W93" s="6"/>
      <c r="X93" s="6"/>
      <c r="Y93" s="6"/>
      <c r="Z93" s="6"/>
      <c r="AA93" s="6"/>
      <c r="AB93" s="46"/>
      <c r="AC93" s="6"/>
      <c r="AD93" s="6"/>
      <c r="AE93" s="6"/>
      <c r="AF93" s="6"/>
      <c r="AG93" s="6"/>
      <c r="AH93" s="6"/>
      <c r="AI93" s="6"/>
      <c r="AJ93" s="6"/>
    </row>
    <row r="94" ht="14.25" customHeight="1">
      <c r="A94" s="6"/>
      <c r="B94" s="6"/>
      <c r="C94" s="6"/>
      <c r="D94" s="6"/>
      <c r="E94" s="46"/>
      <c r="F94" s="46"/>
      <c r="G94" s="46"/>
      <c r="H94" s="46"/>
      <c r="I94" s="46"/>
      <c r="J94" s="46"/>
      <c r="K94" s="46"/>
      <c r="L94" s="384"/>
      <c r="M94" s="46"/>
      <c r="N94" s="46"/>
      <c r="O94" s="46"/>
      <c r="P94" s="6"/>
      <c r="Q94" s="6"/>
      <c r="R94" s="6"/>
      <c r="S94" s="356"/>
      <c r="T94" s="6"/>
      <c r="U94" s="6"/>
      <c r="V94" s="6"/>
      <c r="W94" s="6"/>
      <c r="X94" s="6"/>
      <c r="Y94" s="6"/>
      <c r="Z94" s="6"/>
      <c r="AA94" s="6"/>
      <c r="AB94" s="46"/>
      <c r="AC94" s="6"/>
      <c r="AD94" s="6"/>
      <c r="AE94" s="6"/>
      <c r="AF94" s="6"/>
      <c r="AG94" s="6"/>
      <c r="AH94" s="6"/>
      <c r="AI94" s="6"/>
      <c r="AJ94" s="6"/>
    </row>
    <row r="95" ht="14.25" customHeight="1">
      <c r="A95" s="6"/>
      <c r="B95" s="6"/>
      <c r="C95" s="6"/>
      <c r="D95" s="6"/>
      <c r="E95" s="46"/>
      <c r="F95" s="46"/>
      <c r="G95" s="46"/>
      <c r="H95" s="46"/>
      <c r="I95" s="46"/>
      <c r="J95" s="46"/>
      <c r="K95" s="46"/>
      <c r="L95" s="384"/>
      <c r="M95" s="46"/>
      <c r="N95" s="46"/>
      <c r="O95" s="46"/>
      <c r="P95" s="6"/>
      <c r="Q95" s="6"/>
      <c r="R95" s="6"/>
      <c r="S95" s="356"/>
      <c r="T95" s="6"/>
      <c r="U95" s="6"/>
      <c r="V95" s="6"/>
      <c r="W95" s="6"/>
      <c r="X95" s="6"/>
      <c r="Y95" s="6"/>
      <c r="Z95" s="6"/>
      <c r="AA95" s="6"/>
      <c r="AB95" s="46"/>
      <c r="AC95" s="6"/>
      <c r="AD95" s="6"/>
      <c r="AE95" s="6"/>
      <c r="AF95" s="6"/>
      <c r="AG95" s="6"/>
      <c r="AH95" s="6"/>
      <c r="AI95" s="6"/>
      <c r="AJ95" s="6"/>
    </row>
    <row r="96" ht="14.25" customHeight="1">
      <c r="A96" s="6"/>
      <c r="B96" s="6"/>
      <c r="C96" s="6"/>
      <c r="D96" s="6"/>
      <c r="E96" s="46"/>
      <c r="F96" s="46"/>
      <c r="G96" s="46"/>
      <c r="H96" s="46"/>
      <c r="I96" s="46"/>
      <c r="J96" s="46"/>
      <c r="K96" s="46"/>
      <c r="L96" s="384"/>
      <c r="M96" s="46"/>
      <c r="N96" s="46"/>
      <c r="O96" s="46"/>
      <c r="P96" s="6"/>
      <c r="Q96" s="6"/>
      <c r="R96" s="6"/>
      <c r="S96" s="356"/>
      <c r="T96" s="6"/>
      <c r="U96" s="6"/>
      <c r="V96" s="6"/>
      <c r="W96" s="6"/>
      <c r="X96" s="6"/>
      <c r="Y96" s="6"/>
      <c r="Z96" s="6"/>
      <c r="AA96" s="6"/>
      <c r="AB96" s="46"/>
      <c r="AC96" s="6"/>
      <c r="AD96" s="6"/>
      <c r="AE96" s="6"/>
      <c r="AF96" s="6"/>
      <c r="AG96" s="6"/>
      <c r="AH96" s="6"/>
      <c r="AI96" s="6"/>
      <c r="AJ96" s="6"/>
    </row>
    <row r="97" ht="14.25" customHeight="1">
      <c r="A97" s="6"/>
      <c r="B97" s="6"/>
      <c r="C97" s="6"/>
      <c r="D97" s="6"/>
      <c r="E97" s="46"/>
      <c r="F97" s="46"/>
      <c r="G97" s="46"/>
      <c r="H97" s="46"/>
      <c r="I97" s="46"/>
      <c r="J97" s="46"/>
      <c r="K97" s="46"/>
      <c r="L97" s="384"/>
      <c r="M97" s="46"/>
      <c r="N97" s="46"/>
      <c r="O97" s="46"/>
      <c r="P97" s="6"/>
      <c r="Q97" s="6"/>
      <c r="R97" s="6"/>
      <c r="S97" s="356"/>
      <c r="T97" s="6"/>
      <c r="U97" s="6"/>
      <c r="V97" s="6"/>
      <c r="W97" s="6"/>
      <c r="X97" s="6"/>
      <c r="Y97" s="6"/>
      <c r="Z97" s="6"/>
      <c r="AA97" s="6"/>
      <c r="AB97" s="46"/>
      <c r="AC97" s="6"/>
      <c r="AD97" s="6"/>
      <c r="AE97" s="6"/>
      <c r="AF97" s="6"/>
      <c r="AG97" s="6"/>
      <c r="AH97" s="6"/>
      <c r="AI97" s="6"/>
      <c r="AJ97" s="6"/>
    </row>
    <row r="98" ht="14.25" customHeight="1">
      <c r="A98" s="6"/>
      <c r="B98" s="6"/>
      <c r="C98" s="6"/>
      <c r="D98" s="6"/>
      <c r="E98" s="46"/>
      <c r="F98" s="46"/>
      <c r="G98" s="46"/>
      <c r="H98" s="46"/>
      <c r="I98" s="46"/>
      <c r="J98" s="46"/>
      <c r="K98" s="46"/>
      <c r="L98" s="384"/>
      <c r="M98" s="46"/>
      <c r="N98" s="46"/>
      <c r="O98" s="46"/>
      <c r="P98" s="6"/>
      <c r="Q98" s="6"/>
      <c r="R98" s="6"/>
      <c r="S98" s="356"/>
      <c r="T98" s="6"/>
      <c r="U98" s="6"/>
      <c r="V98" s="6"/>
      <c r="W98" s="6"/>
      <c r="X98" s="6"/>
      <c r="Y98" s="6"/>
      <c r="Z98" s="6"/>
      <c r="AA98" s="6"/>
      <c r="AB98" s="46"/>
      <c r="AC98" s="6"/>
      <c r="AD98" s="6"/>
      <c r="AE98" s="6"/>
      <c r="AF98" s="6"/>
      <c r="AG98" s="6"/>
      <c r="AH98" s="6"/>
      <c r="AI98" s="6"/>
      <c r="AJ98" s="6"/>
    </row>
    <row r="99" ht="14.25" customHeight="1">
      <c r="A99" s="6"/>
      <c r="B99" s="6"/>
      <c r="C99" s="6"/>
      <c r="D99" s="6"/>
      <c r="E99" s="46"/>
      <c r="F99" s="46"/>
      <c r="G99" s="46"/>
      <c r="H99" s="46"/>
      <c r="I99" s="46"/>
      <c r="J99" s="46"/>
      <c r="K99" s="46"/>
      <c r="L99" s="384"/>
      <c r="M99" s="46"/>
      <c r="N99" s="46"/>
      <c r="O99" s="46"/>
      <c r="P99" s="6"/>
      <c r="Q99" s="6"/>
      <c r="R99" s="6"/>
      <c r="S99" s="356"/>
      <c r="T99" s="6"/>
      <c r="U99" s="6"/>
      <c r="V99" s="6"/>
      <c r="W99" s="6"/>
      <c r="X99" s="6"/>
      <c r="Y99" s="6"/>
      <c r="Z99" s="6"/>
      <c r="AA99" s="6"/>
      <c r="AB99" s="46"/>
      <c r="AC99" s="6"/>
      <c r="AD99" s="6"/>
      <c r="AE99" s="6"/>
      <c r="AF99" s="6"/>
      <c r="AG99" s="6"/>
      <c r="AH99" s="6"/>
      <c r="AI99" s="6"/>
      <c r="AJ99" s="6"/>
    </row>
    <row r="100" ht="14.25" customHeight="1">
      <c r="A100" s="6"/>
      <c r="B100" s="6"/>
      <c r="C100" s="6"/>
      <c r="D100" s="6"/>
      <c r="E100" s="46"/>
      <c r="F100" s="46"/>
      <c r="G100" s="46"/>
      <c r="H100" s="46"/>
      <c r="I100" s="46"/>
      <c r="J100" s="46"/>
      <c r="K100" s="46"/>
      <c r="L100" s="384"/>
      <c r="M100" s="46"/>
      <c r="N100" s="46"/>
      <c r="O100" s="46"/>
      <c r="P100" s="6"/>
      <c r="Q100" s="6"/>
      <c r="R100" s="6"/>
      <c r="S100" s="356"/>
      <c r="T100" s="6"/>
      <c r="U100" s="6"/>
      <c r="V100" s="6"/>
      <c r="W100" s="6"/>
      <c r="X100" s="6"/>
      <c r="Y100" s="6"/>
      <c r="Z100" s="6"/>
      <c r="AA100" s="6"/>
      <c r="AB100" s="46"/>
      <c r="AC100" s="6"/>
      <c r="AD100" s="6"/>
      <c r="AE100" s="6"/>
      <c r="AF100" s="6"/>
      <c r="AG100" s="6"/>
      <c r="AH100" s="6"/>
      <c r="AI100" s="6"/>
      <c r="AJ100" s="6"/>
    </row>
    <row r="101" ht="14.25" customHeight="1">
      <c r="A101" s="6"/>
      <c r="B101" s="6"/>
      <c r="C101" s="6"/>
      <c r="D101" s="6"/>
      <c r="E101" s="46"/>
      <c r="F101" s="46"/>
      <c r="G101" s="46"/>
      <c r="H101" s="46"/>
      <c r="I101" s="46"/>
      <c r="J101" s="46"/>
      <c r="K101" s="46"/>
      <c r="L101" s="384"/>
      <c r="M101" s="46"/>
      <c r="N101" s="46"/>
      <c r="O101" s="46"/>
      <c r="P101" s="6"/>
      <c r="Q101" s="6"/>
      <c r="R101" s="6"/>
      <c r="S101" s="356"/>
      <c r="T101" s="6"/>
      <c r="U101" s="6"/>
      <c r="V101" s="6"/>
      <c r="W101" s="6"/>
      <c r="X101" s="6"/>
      <c r="Y101" s="6"/>
      <c r="Z101" s="6"/>
      <c r="AA101" s="6"/>
      <c r="AB101" s="46"/>
      <c r="AC101" s="6"/>
      <c r="AD101" s="6"/>
      <c r="AE101" s="6"/>
      <c r="AF101" s="6"/>
      <c r="AG101" s="6"/>
      <c r="AH101" s="6"/>
      <c r="AI101" s="6"/>
      <c r="AJ101" s="6"/>
    </row>
    <row r="102" ht="14.25" customHeight="1">
      <c r="A102" s="6"/>
      <c r="B102" s="6"/>
      <c r="C102" s="6"/>
      <c r="D102" s="6"/>
      <c r="E102" s="46"/>
      <c r="F102" s="46"/>
      <c r="G102" s="46"/>
      <c r="H102" s="46"/>
      <c r="I102" s="46"/>
      <c r="J102" s="46"/>
      <c r="K102" s="46"/>
      <c r="L102" s="384"/>
      <c r="M102" s="46"/>
      <c r="N102" s="46"/>
      <c r="O102" s="46"/>
      <c r="P102" s="6"/>
      <c r="Q102" s="6"/>
      <c r="R102" s="6"/>
      <c r="S102" s="356"/>
      <c r="T102" s="6"/>
      <c r="U102" s="6"/>
      <c r="V102" s="6"/>
      <c r="W102" s="6"/>
      <c r="X102" s="6"/>
      <c r="Y102" s="6"/>
      <c r="Z102" s="6"/>
      <c r="AA102" s="6"/>
      <c r="AB102" s="46"/>
      <c r="AC102" s="6"/>
      <c r="AD102" s="6"/>
      <c r="AE102" s="6"/>
      <c r="AF102" s="6"/>
      <c r="AG102" s="6"/>
      <c r="AH102" s="6"/>
      <c r="AI102" s="6"/>
      <c r="AJ102" s="6"/>
    </row>
    <row r="103" ht="14.25" customHeight="1">
      <c r="A103" s="6"/>
      <c r="B103" s="6"/>
      <c r="C103" s="6"/>
      <c r="D103" s="6"/>
      <c r="E103" s="46"/>
      <c r="F103" s="46"/>
      <c r="G103" s="46"/>
      <c r="H103" s="46"/>
      <c r="I103" s="46"/>
      <c r="J103" s="46"/>
      <c r="K103" s="46"/>
      <c r="L103" s="384"/>
      <c r="M103" s="46"/>
      <c r="N103" s="46"/>
      <c r="O103" s="46"/>
      <c r="P103" s="6"/>
      <c r="Q103" s="6"/>
      <c r="R103" s="6"/>
      <c r="S103" s="356"/>
      <c r="T103" s="6"/>
      <c r="U103" s="6"/>
      <c r="V103" s="6"/>
      <c r="W103" s="6"/>
      <c r="X103" s="6"/>
      <c r="Y103" s="6"/>
      <c r="Z103" s="6"/>
      <c r="AA103" s="6"/>
      <c r="AB103" s="46"/>
      <c r="AC103" s="6"/>
      <c r="AD103" s="6"/>
      <c r="AE103" s="6"/>
      <c r="AF103" s="6"/>
      <c r="AG103" s="6"/>
      <c r="AH103" s="6"/>
      <c r="AI103" s="6"/>
      <c r="AJ103" s="6"/>
    </row>
    <row r="104" ht="14.25" customHeight="1">
      <c r="A104" s="6"/>
      <c r="B104" s="6"/>
      <c r="C104" s="6"/>
      <c r="D104" s="6"/>
      <c r="E104" s="46"/>
      <c r="F104" s="46"/>
      <c r="G104" s="46"/>
      <c r="H104" s="46"/>
      <c r="I104" s="46"/>
      <c r="J104" s="46"/>
      <c r="K104" s="46"/>
      <c r="L104" s="384"/>
      <c r="M104" s="46"/>
      <c r="N104" s="46"/>
      <c r="O104" s="46"/>
      <c r="P104" s="6"/>
      <c r="Q104" s="6"/>
      <c r="R104" s="6"/>
      <c r="S104" s="356"/>
      <c r="T104" s="6"/>
      <c r="U104" s="6"/>
      <c r="V104" s="6"/>
      <c r="W104" s="6"/>
      <c r="X104" s="6"/>
      <c r="Y104" s="6"/>
      <c r="Z104" s="6"/>
      <c r="AA104" s="6"/>
      <c r="AB104" s="46"/>
      <c r="AC104" s="6"/>
      <c r="AD104" s="6"/>
      <c r="AE104" s="6"/>
      <c r="AF104" s="6"/>
      <c r="AG104" s="6"/>
      <c r="AH104" s="6"/>
      <c r="AI104" s="6"/>
      <c r="AJ104" s="6"/>
    </row>
    <row r="105" ht="14.25" customHeight="1">
      <c r="A105" s="6"/>
      <c r="B105" s="6"/>
      <c r="C105" s="6"/>
      <c r="D105" s="6"/>
      <c r="E105" s="46"/>
      <c r="F105" s="46"/>
      <c r="G105" s="46"/>
      <c r="H105" s="46"/>
      <c r="I105" s="46"/>
      <c r="J105" s="46"/>
      <c r="K105" s="46"/>
      <c r="L105" s="384"/>
      <c r="M105" s="46"/>
      <c r="N105" s="46"/>
      <c r="O105" s="46"/>
      <c r="P105" s="6"/>
      <c r="Q105" s="6"/>
      <c r="R105" s="6"/>
      <c r="S105" s="356"/>
      <c r="T105" s="6"/>
      <c r="U105" s="6"/>
      <c r="V105" s="6"/>
      <c r="W105" s="6"/>
      <c r="X105" s="6"/>
      <c r="Y105" s="6"/>
      <c r="Z105" s="6"/>
      <c r="AA105" s="6"/>
      <c r="AB105" s="46"/>
      <c r="AC105" s="6"/>
      <c r="AD105" s="6"/>
      <c r="AE105" s="6"/>
      <c r="AF105" s="6"/>
      <c r="AG105" s="6"/>
      <c r="AH105" s="6"/>
      <c r="AI105" s="6"/>
      <c r="AJ105" s="6"/>
    </row>
    <row r="106" ht="14.25" customHeight="1">
      <c r="A106" s="6"/>
      <c r="B106" s="6"/>
      <c r="C106" s="6"/>
      <c r="D106" s="6"/>
      <c r="E106" s="46"/>
      <c r="F106" s="46"/>
      <c r="G106" s="46"/>
      <c r="H106" s="46"/>
      <c r="I106" s="46"/>
      <c r="J106" s="46"/>
      <c r="K106" s="46"/>
      <c r="L106" s="384"/>
      <c r="M106" s="46"/>
      <c r="N106" s="46"/>
      <c r="O106" s="46"/>
      <c r="P106" s="6"/>
      <c r="Q106" s="6"/>
      <c r="R106" s="6"/>
      <c r="S106" s="356"/>
      <c r="T106" s="6"/>
      <c r="U106" s="6"/>
      <c r="V106" s="6"/>
      <c r="W106" s="6"/>
      <c r="X106" s="6"/>
      <c r="Y106" s="6"/>
      <c r="Z106" s="6"/>
      <c r="AA106" s="6"/>
      <c r="AB106" s="46"/>
      <c r="AC106" s="6"/>
      <c r="AD106" s="6"/>
      <c r="AE106" s="6"/>
      <c r="AF106" s="6"/>
      <c r="AG106" s="6"/>
      <c r="AH106" s="6"/>
      <c r="AI106" s="6"/>
      <c r="AJ106" s="6"/>
    </row>
    <row r="107" ht="14.25" customHeight="1">
      <c r="A107" s="6"/>
      <c r="B107" s="6"/>
      <c r="C107" s="6"/>
      <c r="D107" s="6"/>
      <c r="E107" s="46"/>
      <c r="F107" s="46"/>
      <c r="G107" s="46"/>
      <c r="H107" s="46"/>
      <c r="I107" s="46"/>
      <c r="J107" s="46"/>
      <c r="K107" s="46"/>
      <c r="L107" s="384"/>
      <c r="M107" s="46"/>
      <c r="N107" s="46"/>
      <c r="O107" s="46"/>
      <c r="P107" s="6"/>
      <c r="Q107" s="6"/>
      <c r="R107" s="6"/>
      <c r="S107" s="356"/>
      <c r="T107" s="6"/>
      <c r="U107" s="6"/>
      <c r="V107" s="6"/>
      <c r="W107" s="6"/>
      <c r="X107" s="6"/>
      <c r="Y107" s="6"/>
      <c r="Z107" s="6"/>
      <c r="AA107" s="6"/>
      <c r="AB107" s="46"/>
      <c r="AC107" s="6"/>
      <c r="AD107" s="6"/>
      <c r="AE107" s="6"/>
      <c r="AF107" s="6"/>
      <c r="AG107" s="6"/>
      <c r="AH107" s="6"/>
      <c r="AI107" s="6"/>
      <c r="AJ107" s="6"/>
    </row>
    <row r="108" ht="14.25" customHeight="1">
      <c r="A108" s="6"/>
      <c r="B108" s="6"/>
      <c r="C108" s="6"/>
      <c r="D108" s="6"/>
      <c r="E108" s="46"/>
      <c r="F108" s="46"/>
      <c r="G108" s="46"/>
      <c r="H108" s="46"/>
      <c r="I108" s="46"/>
      <c r="J108" s="46"/>
      <c r="K108" s="46"/>
      <c r="L108" s="384"/>
      <c r="M108" s="46"/>
      <c r="N108" s="46"/>
      <c r="O108" s="46"/>
      <c r="P108" s="6"/>
      <c r="Q108" s="6"/>
      <c r="R108" s="6"/>
      <c r="S108" s="356"/>
      <c r="T108" s="6"/>
      <c r="U108" s="6"/>
      <c r="V108" s="6"/>
      <c r="W108" s="6"/>
      <c r="X108" s="6"/>
      <c r="Y108" s="6"/>
      <c r="Z108" s="6"/>
      <c r="AA108" s="6"/>
      <c r="AB108" s="46"/>
      <c r="AC108" s="6"/>
      <c r="AD108" s="6"/>
      <c r="AE108" s="6"/>
      <c r="AF108" s="6"/>
      <c r="AG108" s="6"/>
      <c r="AH108" s="6"/>
      <c r="AI108" s="6"/>
      <c r="AJ108" s="6"/>
    </row>
    <row r="109" ht="14.25" customHeight="1">
      <c r="A109" s="6"/>
      <c r="B109" s="6"/>
      <c r="C109" s="6"/>
      <c r="D109" s="6"/>
      <c r="E109" s="46"/>
      <c r="F109" s="46"/>
      <c r="G109" s="46"/>
      <c r="H109" s="46"/>
      <c r="I109" s="46"/>
      <c r="J109" s="46"/>
      <c r="K109" s="46"/>
      <c r="L109" s="384"/>
      <c r="M109" s="46"/>
      <c r="N109" s="46"/>
      <c r="O109" s="46"/>
      <c r="P109" s="6"/>
      <c r="Q109" s="6"/>
      <c r="R109" s="6"/>
      <c r="S109" s="356"/>
      <c r="T109" s="6"/>
      <c r="U109" s="6"/>
      <c r="V109" s="6"/>
      <c r="W109" s="6"/>
      <c r="X109" s="6"/>
      <c r="Y109" s="6"/>
      <c r="Z109" s="6"/>
      <c r="AA109" s="6"/>
      <c r="AB109" s="46"/>
      <c r="AC109" s="6"/>
      <c r="AD109" s="6"/>
      <c r="AE109" s="6"/>
      <c r="AF109" s="6"/>
      <c r="AG109" s="6"/>
      <c r="AH109" s="6"/>
      <c r="AI109" s="6"/>
      <c r="AJ109" s="6"/>
    </row>
    <row r="110" ht="14.25" customHeight="1">
      <c r="A110" s="6"/>
      <c r="B110" s="6"/>
      <c r="C110" s="6"/>
      <c r="D110" s="6"/>
      <c r="E110" s="46"/>
      <c r="F110" s="46"/>
      <c r="G110" s="46"/>
      <c r="H110" s="46"/>
      <c r="I110" s="46"/>
      <c r="J110" s="46"/>
      <c r="K110" s="46"/>
      <c r="L110" s="384"/>
      <c r="M110" s="46"/>
      <c r="N110" s="46"/>
      <c r="O110" s="46"/>
      <c r="P110" s="6"/>
      <c r="Q110" s="6"/>
      <c r="R110" s="6"/>
      <c r="S110" s="356"/>
      <c r="T110" s="6"/>
      <c r="U110" s="6"/>
      <c r="V110" s="6"/>
      <c r="W110" s="6"/>
      <c r="X110" s="6"/>
      <c r="Y110" s="6"/>
      <c r="Z110" s="6"/>
      <c r="AA110" s="6"/>
      <c r="AB110" s="46"/>
      <c r="AC110" s="6"/>
      <c r="AD110" s="6"/>
      <c r="AE110" s="6"/>
      <c r="AF110" s="6"/>
      <c r="AG110" s="6"/>
      <c r="AH110" s="6"/>
      <c r="AI110" s="6"/>
      <c r="AJ110" s="6"/>
    </row>
    <row r="111" ht="14.25" customHeight="1">
      <c r="A111" s="6"/>
      <c r="B111" s="6"/>
      <c r="C111" s="6"/>
      <c r="D111" s="6"/>
      <c r="E111" s="46"/>
      <c r="F111" s="46"/>
      <c r="G111" s="46"/>
      <c r="H111" s="46"/>
      <c r="I111" s="46"/>
      <c r="J111" s="46"/>
      <c r="K111" s="46"/>
      <c r="L111" s="384"/>
      <c r="M111" s="46"/>
      <c r="N111" s="46"/>
      <c r="O111" s="46"/>
      <c r="P111" s="6"/>
      <c r="Q111" s="6"/>
      <c r="R111" s="6"/>
      <c r="S111" s="356"/>
      <c r="T111" s="6"/>
      <c r="U111" s="6"/>
      <c r="V111" s="6"/>
      <c r="W111" s="6"/>
      <c r="X111" s="6"/>
      <c r="Y111" s="6"/>
      <c r="Z111" s="6"/>
      <c r="AA111" s="6"/>
      <c r="AB111" s="46"/>
      <c r="AC111" s="6"/>
      <c r="AD111" s="6"/>
      <c r="AE111" s="6"/>
      <c r="AF111" s="6"/>
      <c r="AG111" s="6"/>
      <c r="AH111" s="6"/>
      <c r="AI111" s="6"/>
      <c r="AJ111" s="6"/>
    </row>
    <row r="112" ht="14.25" customHeight="1">
      <c r="A112" s="6"/>
      <c r="B112" s="6"/>
      <c r="C112" s="6"/>
      <c r="D112" s="6"/>
      <c r="E112" s="46"/>
      <c r="F112" s="46"/>
      <c r="G112" s="46"/>
      <c r="H112" s="46"/>
      <c r="I112" s="46"/>
      <c r="J112" s="46"/>
      <c r="K112" s="46"/>
      <c r="L112" s="384"/>
      <c r="M112" s="46"/>
      <c r="N112" s="46"/>
      <c r="O112" s="46"/>
      <c r="P112" s="6"/>
      <c r="Q112" s="6"/>
      <c r="R112" s="6"/>
      <c r="S112" s="356"/>
      <c r="T112" s="6"/>
      <c r="U112" s="6"/>
      <c r="V112" s="6"/>
      <c r="W112" s="6"/>
      <c r="X112" s="6"/>
      <c r="Y112" s="6"/>
      <c r="Z112" s="6"/>
      <c r="AA112" s="6"/>
      <c r="AB112" s="46"/>
      <c r="AC112" s="6"/>
      <c r="AD112" s="6"/>
      <c r="AE112" s="6"/>
      <c r="AF112" s="6"/>
      <c r="AG112" s="6"/>
      <c r="AH112" s="6"/>
      <c r="AI112" s="6"/>
      <c r="AJ112" s="6"/>
    </row>
    <row r="113" ht="14.25" customHeight="1">
      <c r="A113" s="6"/>
      <c r="B113" s="6"/>
      <c r="C113" s="6"/>
      <c r="D113" s="6"/>
      <c r="E113" s="46"/>
      <c r="F113" s="46"/>
      <c r="G113" s="46"/>
      <c r="H113" s="46"/>
      <c r="I113" s="46"/>
      <c r="J113" s="46"/>
      <c r="K113" s="46"/>
      <c r="L113" s="384"/>
      <c r="M113" s="46"/>
      <c r="N113" s="46"/>
      <c r="O113" s="46"/>
      <c r="P113" s="6"/>
      <c r="Q113" s="6"/>
      <c r="R113" s="6"/>
      <c r="S113" s="356"/>
      <c r="T113" s="6"/>
      <c r="U113" s="6"/>
      <c r="V113" s="6"/>
      <c r="W113" s="6"/>
      <c r="X113" s="6"/>
      <c r="Y113" s="6"/>
      <c r="Z113" s="6"/>
      <c r="AA113" s="6"/>
      <c r="AB113" s="46"/>
      <c r="AC113" s="6"/>
      <c r="AD113" s="6"/>
      <c r="AE113" s="6"/>
      <c r="AF113" s="6"/>
      <c r="AG113" s="6"/>
      <c r="AH113" s="6"/>
      <c r="AI113" s="6"/>
      <c r="AJ113" s="6"/>
    </row>
    <row r="114" ht="14.25" customHeight="1">
      <c r="A114" s="6"/>
      <c r="B114" s="6"/>
      <c r="C114" s="6"/>
      <c r="D114" s="6"/>
      <c r="E114" s="46"/>
      <c r="F114" s="46"/>
      <c r="G114" s="46"/>
      <c r="H114" s="46"/>
      <c r="I114" s="46"/>
      <c r="J114" s="46"/>
      <c r="K114" s="46"/>
      <c r="L114" s="384"/>
      <c r="M114" s="46"/>
      <c r="N114" s="46"/>
      <c r="O114" s="46"/>
      <c r="P114" s="6"/>
      <c r="Q114" s="6"/>
      <c r="R114" s="6"/>
      <c r="S114" s="356"/>
      <c r="T114" s="6"/>
      <c r="U114" s="6"/>
      <c r="V114" s="6"/>
      <c r="W114" s="6"/>
      <c r="X114" s="6"/>
      <c r="Y114" s="6"/>
      <c r="Z114" s="6"/>
      <c r="AA114" s="6"/>
      <c r="AB114" s="46"/>
      <c r="AC114" s="6"/>
      <c r="AD114" s="6"/>
      <c r="AE114" s="6"/>
      <c r="AF114" s="6"/>
      <c r="AG114" s="6"/>
      <c r="AH114" s="6"/>
      <c r="AI114" s="6"/>
      <c r="AJ114" s="6"/>
    </row>
    <row r="115" ht="14.25" customHeight="1">
      <c r="A115" s="6"/>
      <c r="B115" s="6"/>
      <c r="C115" s="6"/>
      <c r="D115" s="6"/>
      <c r="E115" s="46"/>
      <c r="F115" s="46"/>
      <c r="G115" s="46"/>
      <c r="H115" s="46"/>
      <c r="I115" s="46"/>
      <c r="J115" s="46"/>
      <c r="K115" s="46"/>
      <c r="L115" s="384"/>
      <c r="M115" s="46"/>
      <c r="N115" s="46"/>
      <c r="O115" s="46"/>
      <c r="P115" s="6"/>
      <c r="Q115" s="6"/>
      <c r="R115" s="6"/>
      <c r="S115" s="356"/>
      <c r="T115" s="6"/>
      <c r="U115" s="6"/>
      <c r="V115" s="6"/>
      <c r="W115" s="6"/>
      <c r="X115" s="6"/>
      <c r="Y115" s="6"/>
      <c r="Z115" s="6"/>
      <c r="AA115" s="6"/>
      <c r="AB115" s="46"/>
      <c r="AC115" s="6"/>
      <c r="AD115" s="6"/>
      <c r="AE115" s="6"/>
      <c r="AF115" s="6"/>
      <c r="AG115" s="6"/>
      <c r="AH115" s="6"/>
      <c r="AI115" s="6"/>
      <c r="AJ115" s="6"/>
    </row>
    <row r="116" ht="14.25" customHeight="1">
      <c r="A116" s="6"/>
      <c r="B116" s="6"/>
      <c r="C116" s="6"/>
      <c r="D116" s="6"/>
      <c r="E116" s="46"/>
      <c r="F116" s="46"/>
      <c r="G116" s="46"/>
      <c r="H116" s="46"/>
      <c r="I116" s="46"/>
      <c r="J116" s="46"/>
      <c r="K116" s="46"/>
      <c r="L116" s="384"/>
      <c r="M116" s="46"/>
      <c r="N116" s="46"/>
      <c r="O116" s="46"/>
      <c r="P116" s="6"/>
      <c r="Q116" s="6"/>
      <c r="R116" s="6"/>
      <c r="S116" s="356"/>
      <c r="T116" s="6"/>
      <c r="U116" s="6"/>
      <c r="V116" s="6"/>
      <c r="W116" s="6"/>
      <c r="X116" s="6"/>
      <c r="Y116" s="6"/>
      <c r="Z116" s="6"/>
      <c r="AA116" s="6"/>
      <c r="AB116" s="46"/>
      <c r="AC116" s="6"/>
      <c r="AD116" s="6"/>
      <c r="AE116" s="6"/>
      <c r="AF116" s="6"/>
      <c r="AG116" s="6"/>
      <c r="AH116" s="6"/>
      <c r="AI116" s="6"/>
      <c r="AJ116" s="6"/>
    </row>
    <row r="117" ht="14.25" customHeight="1">
      <c r="A117" s="6"/>
      <c r="B117" s="6"/>
      <c r="C117" s="6"/>
      <c r="D117" s="6"/>
      <c r="E117" s="46"/>
      <c r="F117" s="46"/>
      <c r="G117" s="46"/>
      <c r="H117" s="46"/>
      <c r="I117" s="46"/>
      <c r="J117" s="46"/>
      <c r="K117" s="46"/>
      <c r="L117" s="384"/>
      <c r="M117" s="46"/>
      <c r="N117" s="46"/>
      <c r="O117" s="46"/>
      <c r="P117" s="6"/>
      <c r="Q117" s="6"/>
      <c r="R117" s="6"/>
      <c r="S117" s="356"/>
      <c r="T117" s="6"/>
      <c r="U117" s="6"/>
      <c r="V117" s="6"/>
      <c r="W117" s="6"/>
      <c r="X117" s="6"/>
      <c r="Y117" s="6"/>
      <c r="Z117" s="6"/>
      <c r="AA117" s="6"/>
      <c r="AB117" s="46"/>
      <c r="AC117" s="6"/>
      <c r="AD117" s="6"/>
      <c r="AE117" s="6"/>
      <c r="AF117" s="6"/>
      <c r="AG117" s="6"/>
      <c r="AH117" s="6"/>
      <c r="AI117" s="6"/>
      <c r="AJ117" s="6"/>
    </row>
    <row r="118" ht="14.25" customHeight="1">
      <c r="A118" s="6"/>
      <c r="B118" s="6"/>
      <c r="C118" s="6"/>
      <c r="D118" s="6"/>
      <c r="E118" s="46"/>
      <c r="F118" s="46"/>
      <c r="G118" s="46"/>
      <c r="H118" s="46"/>
      <c r="I118" s="46"/>
      <c r="J118" s="46"/>
      <c r="K118" s="46"/>
      <c r="L118" s="384"/>
      <c r="M118" s="46"/>
      <c r="N118" s="46"/>
      <c r="O118" s="46"/>
      <c r="P118" s="6"/>
      <c r="Q118" s="6"/>
      <c r="R118" s="6"/>
      <c r="S118" s="356"/>
      <c r="T118" s="6"/>
      <c r="U118" s="6"/>
      <c r="V118" s="6"/>
      <c r="W118" s="6"/>
      <c r="X118" s="6"/>
      <c r="Y118" s="6"/>
      <c r="Z118" s="6"/>
      <c r="AA118" s="6"/>
      <c r="AB118" s="46"/>
      <c r="AC118" s="6"/>
      <c r="AD118" s="6"/>
      <c r="AE118" s="6"/>
      <c r="AF118" s="6"/>
      <c r="AG118" s="6"/>
      <c r="AH118" s="6"/>
      <c r="AI118" s="6"/>
      <c r="AJ118" s="6"/>
    </row>
    <row r="119" ht="14.25" customHeight="1">
      <c r="A119" s="6"/>
      <c r="B119" s="6"/>
      <c r="C119" s="6"/>
      <c r="D119" s="6"/>
      <c r="E119" s="46"/>
      <c r="F119" s="46"/>
      <c r="G119" s="46"/>
      <c r="H119" s="46"/>
      <c r="I119" s="46"/>
      <c r="J119" s="46"/>
      <c r="K119" s="46"/>
      <c r="L119" s="384"/>
      <c r="M119" s="46"/>
      <c r="N119" s="46"/>
      <c r="O119" s="46"/>
      <c r="P119" s="6"/>
      <c r="Q119" s="6"/>
      <c r="R119" s="6"/>
      <c r="S119" s="356"/>
      <c r="T119" s="6"/>
      <c r="U119" s="6"/>
      <c r="V119" s="6"/>
      <c r="W119" s="6"/>
      <c r="X119" s="6"/>
      <c r="Y119" s="6"/>
      <c r="Z119" s="6"/>
      <c r="AA119" s="6"/>
      <c r="AB119" s="46"/>
      <c r="AC119" s="6"/>
      <c r="AD119" s="6"/>
      <c r="AE119" s="6"/>
      <c r="AF119" s="6"/>
      <c r="AG119" s="6"/>
      <c r="AH119" s="6"/>
      <c r="AI119" s="6"/>
      <c r="AJ119" s="6"/>
    </row>
    <row r="120" ht="14.25" customHeight="1">
      <c r="A120" s="6"/>
      <c r="B120" s="6"/>
      <c r="C120" s="6"/>
      <c r="D120" s="6"/>
      <c r="E120" s="46"/>
      <c r="F120" s="46"/>
      <c r="G120" s="46"/>
      <c r="H120" s="46"/>
      <c r="I120" s="46"/>
      <c r="J120" s="46"/>
      <c r="K120" s="46"/>
      <c r="L120" s="384"/>
      <c r="M120" s="46"/>
      <c r="N120" s="46"/>
      <c r="O120" s="46"/>
      <c r="P120" s="6"/>
      <c r="Q120" s="6"/>
      <c r="R120" s="6"/>
      <c r="S120" s="356"/>
      <c r="T120" s="6"/>
      <c r="U120" s="6"/>
      <c r="V120" s="6"/>
      <c r="W120" s="6"/>
      <c r="X120" s="6"/>
      <c r="Y120" s="6"/>
      <c r="Z120" s="6"/>
      <c r="AA120" s="6"/>
      <c r="AB120" s="46"/>
      <c r="AC120" s="6"/>
      <c r="AD120" s="6"/>
      <c r="AE120" s="6"/>
      <c r="AF120" s="6"/>
      <c r="AG120" s="6"/>
      <c r="AH120" s="6"/>
      <c r="AI120" s="6"/>
      <c r="AJ120" s="6"/>
    </row>
    <row r="121" ht="14.25" customHeight="1">
      <c r="A121" s="6"/>
      <c r="B121" s="6"/>
      <c r="C121" s="6"/>
      <c r="D121" s="6"/>
      <c r="E121" s="46"/>
      <c r="F121" s="46"/>
      <c r="G121" s="46"/>
      <c r="H121" s="46"/>
      <c r="I121" s="46"/>
      <c r="J121" s="46"/>
      <c r="K121" s="46"/>
      <c r="L121" s="384"/>
      <c r="M121" s="46"/>
      <c r="N121" s="46"/>
      <c r="O121" s="46"/>
      <c r="P121" s="6"/>
      <c r="Q121" s="6"/>
      <c r="R121" s="6"/>
      <c r="S121" s="356"/>
      <c r="T121" s="6"/>
      <c r="U121" s="6"/>
      <c r="V121" s="6"/>
      <c r="W121" s="6"/>
      <c r="X121" s="6"/>
      <c r="Y121" s="6"/>
      <c r="Z121" s="6"/>
      <c r="AA121" s="6"/>
      <c r="AB121" s="46"/>
      <c r="AC121" s="6"/>
      <c r="AD121" s="6"/>
      <c r="AE121" s="6"/>
      <c r="AF121" s="6"/>
      <c r="AG121" s="6"/>
      <c r="AH121" s="6"/>
      <c r="AI121" s="6"/>
      <c r="AJ121" s="6"/>
    </row>
    <row r="122" ht="14.25" customHeight="1">
      <c r="A122" s="6"/>
      <c r="B122" s="6"/>
      <c r="C122" s="6"/>
      <c r="D122" s="6"/>
      <c r="E122" s="46"/>
      <c r="F122" s="46"/>
      <c r="G122" s="46"/>
      <c r="H122" s="46"/>
      <c r="I122" s="46"/>
      <c r="J122" s="46"/>
      <c r="K122" s="46"/>
      <c r="L122" s="384"/>
      <c r="M122" s="46"/>
      <c r="N122" s="46"/>
      <c r="O122" s="46"/>
      <c r="P122" s="6"/>
      <c r="Q122" s="6"/>
      <c r="R122" s="6"/>
      <c r="S122" s="356"/>
      <c r="T122" s="6"/>
      <c r="U122" s="6"/>
      <c r="V122" s="6"/>
      <c r="W122" s="6"/>
      <c r="X122" s="6"/>
      <c r="Y122" s="6"/>
      <c r="Z122" s="6"/>
      <c r="AA122" s="6"/>
      <c r="AB122" s="46"/>
      <c r="AC122" s="6"/>
      <c r="AD122" s="6"/>
      <c r="AE122" s="6"/>
      <c r="AF122" s="6"/>
      <c r="AG122" s="6"/>
      <c r="AH122" s="6"/>
      <c r="AI122" s="6"/>
      <c r="AJ122" s="6"/>
    </row>
    <row r="123" ht="14.25" customHeight="1">
      <c r="A123" s="6"/>
      <c r="B123" s="6"/>
      <c r="C123" s="6"/>
      <c r="D123" s="6"/>
      <c r="E123" s="46"/>
      <c r="F123" s="46"/>
      <c r="G123" s="46"/>
      <c r="H123" s="46"/>
      <c r="I123" s="46"/>
      <c r="J123" s="46"/>
      <c r="K123" s="46"/>
      <c r="L123" s="384"/>
      <c r="M123" s="46"/>
      <c r="N123" s="46"/>
      <c r="O123" s="46"/>
      <c r="P123" s="6"/>
      <c r="Q123" s="6"/>
      <c r="R123" s="6"/>
      <c r="S123" s="356"/>
      <c r="T123" s="6"/>
      <c r="U123" s="6"/>
      <c r="V123" s="6"/>
      <c r="W123" s="6"/>
      <c r="X123" s="6"/>
      <c r="Y123" s="6"/>
      <c r="Z123" s="6"/>
      <c r="AA123" s="6"/>
      <c r="AB123" s="46"/>
      <c r="AC123" s="6"/>
      <c r="AD123" s="6"/>
      <c r="AE123" s="6"/>
      <c r="AF123" s="6"/>
      <c r="AG123" s="6"/>
      <c r="AH123" s="6"/>
      <c r="AI123" s="6"/>
      <c r="AJ123" s="6"/>
    </row>
    <row r="124" ht="14.25" customHeight="1">
      <c r="A124" s="6"/>
      <c r="B124" s="6"/>
      <c r="C124" s="6"/>
      <c r="D124" s="6"/>
      <c r="E124" s="46"/>
      <c r="F124" s="46"/>
      <c r="G124" s="46"/>
      <c r="H124" s="46"/>
      <c r="I124" s="46"/>
      <c r="J124" s="46"/>
      <c r="K124" s="46"/>
      <c r="L124" s="384"/>
      <c r="M124" s="46"/>
      <c r="N124" s="46"/>
      <c r="O124" s="46"/>
      <c r="P124" s="6"/>
      <c r="Q124" s="6"/>
      <c r="R124" s="6"/>
      <c r="S124" s="356"/>
      <c r="T124" s="6"/>
      <c r="U124" s="6"/>
      <c r="V124" s="6"/>
      <c r="W124" s="6"/>
      <c r="X124" s="6"/>
      <c r="Y124" s="6"/>
      <c r="Z124" s="6"/>
      <c r="AA124" s="6"/>
      <c r="AB124" s="46"/>
      <c r="AC124" s="6"/>
      <c r="AD124" s="6"/>
      <c r="AE124" s="6"/>
      <c r="AF124" s="6"/>
      <c r="AG124" s="6"/>
      <c r="AH124" s="6"/>
      <c r="AI124" s="6"/>
      <c r="AJ124" s="6"/>
    </row>
    <row r="125" ht="14.25" customHeight="1">
      <c r="A125" s="6"/>
      <c r="B125" s="6"/>
      <c r="C125" s="6"/>
      <c r="D125" s="6"/>
      <c r="E125" s="46"/>
      <c r="F125" s="46"/>
      <c r="G125" s="46"/>
      <c r="H125" s="46"/>
      <c r="I125" s="46"/>
      <c r="J125" s="46"/>
      <c r="K125" s="46"/>
      <c r="L125" s="384"/>
      <c r="M125" s="46"/>
      <c r="N125" s="46"/>
      <c r="O125" s="46"/>
      <c r="P125" s="6"/>
      <c r="Q125" s="6"/>
      <c r="R125" s="6"/>
      <c r="S125" s="356"/>
      <c r="T125" s="6"/>
      <c r="U125" s="6"/>
      <c r="V125" s="6"/>
      <c r="W125" s="6"/>
      <c r="X125" s="6"/>
      <c r="Y125" s="6"/>
      <c r="Z125" s="6"/>
      <c r="AA125" s="6"/>
      <c r="AB125" s="46"/>
      <c r="AC125" s="6"/>
      <c r="AD125" s="6"/>
      <c r="AE125" s="6"/>
      <c r="AF125" s="6"/>
      <c r="AG125" s="6"/>
      <c r="AH125" s="6"/>
      <c r="AI125" s="6"/>
      <c r="AJ125" s="6"/>
    </row>
    <row r="126" ht="14.25" customHeight="1">
      <c r="A126" s="6"/>
      <c r="B126" s="6"/>
      <c r="C126" s="6"/>
      <c r="D126" s="6"/>
      <c r="E126" s="46"/>
      <c r="F126" s="46"/>
      <c r="G126" s="46"/>
      <c r="H126" s="46"/>
      <c r="I126" s="46"/>
      <c r="J126" s="46"/>
      <c r="K126" s="46"/>
      <c r="L126" s="384"/>
      <c r="M126" s="46"/>
      <c r="N126" s="46"/>
      <c r="O126" s="46"/>
      <c r="P126" s="6"/>
      <c r="Q126" s="6"/>
      <c r="R126" s="6"/>
      <c r="S126" s="356"/>
      <c r="T126" s="6"/>
      <c r="U126" s="6"/>
      <c r="V126" s="6"/>
      <c r="W126" s="6"/>
      <c r="X126" s="6"/>
      <c r="Y126" s="6"/>
      <c r="Z126" s="6"/>
      <c r="AA126" s="6"/>
      <c r="AB126" s="46"/>
      <c r="AC126" s="6"/>
      <c r="AD126" s="6"/>
      <c r="AE126" s="6"/>
      <c r="AF126" s="6"/>
      <c r="AG126" s="6"/>
      <c r="AH126" s="6"/>
      <c r="AI126" s="6"/>
      <c r="AJ126" s="6"/>
    </row>
    <row r="127" ht="14.25" customHeight="1">
      <c r="A127" s="6"/>
      <c r="B127" s="6"/>
      <c r="C127" s="6"/>
      <c r="D127" s="6"/>
      <c r="E127" s="46"/>
      <c r="F127" s="46"/>
      <c r="G127" s="46"/>
      <c r="H127" s="46"/>
      <c r="I127" s="46"/>
      <c r="J127" s="46"/>
      <c r="K127" s="46"/>
      <c r="L127" s="384"/>
      <c r="M127" s="46"/>
      <c r="N127" s="46"/>
      <c r="O127" s="46"/>
      <c r="P127" s="6"/>
      <c r="Q127" s="6"/>
      <c r="R127" s="6"/>
      <c r="S127" s="356"/>
      <c r="T127" s="6"/>
      <c r="U127" s="6"/>
      <c r="V127" s="6"/>
      <c r="W127" s="6"/>
      <c r="X127" s="6"/>
      <c r="Y127" s="6"/>
      <c r="Z127" s="6"/>
      <c r="AA127" s="6"/>
      <c r="AB127" s="46"/>
      <c r="AC127" s="6"/>
      <c r="AD127" s="6"/>
      <c r="AE127" s="6"/>
      <c r="AF127" s="6"/>
      <c r="AG127" s="6"/>
      <c r="AH127" s="6"/>
      <c r="AI127" s="6"/>
      <c r="AJ127" s="6"/>
    </row>
    <row r="128" ht="14.25" customHeight="1">
      <c r="A128" s="6"/>
      <c r="B128" s="6"/>
      <c r="C128" s="6"/>
      <c r="D128" s="6"/>
      <c r="E128" s="46"/>
      <c r="F128" s="46"/>
      <c r="G128" s="46"/>
      <c r="H128" s="46"/>
      <c r="I128" s="46"/>
      <c r="J128" s="46"/>
      <c r="K128" s="46"/>
      <c r="L128" s="384"/>
      <c r="M128" s="46"/>
      <c r="N128" s="46"/>
      <c r="O128" s="46"/>
      <c r="P128" s="6"/>
      <c r="Q128" s="6"/>
      <c r="R128" s="6"/>
      <c r="S128" s="356"/>
      <c r="T128" s="6"/>
      <c r="U128" s="6"/>
      <c r="V128" s="6"/>
      <c r="W128" s="6"/>
      <c r="X128" s="6"/>
      <c r="Y128" s="6"/>
      <c r="Z128" s="6"/>
      <c r="AA128" s="6"/>
      <c r="AB128" s="46"/>
      <c r="AC128" s="6"/>
      <c r="AD128" s="6"/>
      <c r="AE128" s="6"/>
      <c r="AF128" s="6"/>
      <c r="AG128" s="6"/>
      <c r="AH128" s="6"/>
      <c r="AI128" s="6"/>
      <c r="AJ128" s="6"/>
    </row>
    <row r="129" ht="14.25" customHeight="1">
      <c r="A129" s="6"/>
      <c r="B129" s="6"/>
      <c r="C129" s="6"/>
      <c r="D129" s="6"/>
      <c r="E129" s="46"/>
      <c r="F129" s="46"/>
      <c r="G129" s="46"/>
      <c r="H129" s="46"/>
      <c r="I129" s="46"/>
      <c r="J129" s="46"/>
      <c r="K129" s="46"/>
      <c r="L129" s="384"/>
      <c r="M129" s="46"/>
      <c r="N129" s="46"/>
      <c r="O129" s="46"/>
      <c r="P129" s="6"/>
      <c r="Q129" s="6"/>
      <c r="R129" s="6"/>
      <c r="S129" s="356"/>
      <c r="T129" s="6"/>
      <c r="U129" s="6"/>
      <c r="V129" s="6"/>
      <c r="W129" s="6"/>
      <c r="X129" s="6"/>
      <c r="Y129" s="6"/>
      <c r="Z129" s="6"/>
      <c r="AA129" s="6"/>
      <c r="AB129" s="46"/>
      <c r="AC129" s="6"/>
      <c r="AD129" s="6"/>
      <c r="AE129" s="6"/>
      <c r="AF129" s="6"/>
      <c r="AG129" s="6"/>
      <c r="AH129" s="6"/>
      <c r="AI129" s="6"/>
      <c r="AJ129" s="6"/>
    </row>
    <row r="130" ht="14.25" customHeight="1">
      <c r="A130" s="6"/>
      <c r="B130" s="6"/>
      <c r="C130" s="6"/>
      <c r="D130" s="6"/>
      <c r="E130" s="46"/>
      <c r="F130" s="46"/>
      <c r="G130" s="46"/>
      <c r="H130" s="46"/>
      <c r="I130" s="46"/>
      <c r="J130" s="46"/>
      <c r="K130" s="46"/>
      <c r="L130" s="384"/>
      <c r="M130" s="46"/>
      <c r="N130" s="46"/>
      <c r="O130" s="46"/>
      <c r="P130" s="6"/>
      <c r="Q130" s="6"/>
      <c r="R130" s="6"/>
      <c r="S130" s="356"/>
      <c r="T130" s="6"/>
      <c r="U130" s="6"/>
      <c r="V130" s="6"/>
      <c r="W130" s="6"/>
      <c r="X130" s="6"/>
      <c r="Y130" s="6"/>
      <c r="Z130" s="6"/>
      <c r="AA130" s="6"/>
      <c r="AB130" s="46"/>
      <c r="AC130" s="6"/>
      <c r="AD130" s="6"/>
      <c r="AE130" s="6"/>
      <c r="AF130" s="6"/>
      <c r="AG130" s="6"/>
      <c r="AH130" s="6"/>
      <c r="AI130" s="6"/>
      <c r="AJ130" s="6"/>
    </row>
    <row r="131" ht="14.25" customHeight="1">
      <c r="A131" s="6"/>
      <c r="B131" s="6"/>
      <c r="C131" s="6"/>
      <c r="D131" s="6"/>
      <c r="E131" s="46"/>
      <c r="F131" s="46"/>
      <c r="G131" s="46"/>
      <c r="H131" s="46"/>
      <c r="I131" s="46"/>
      <c r="J131" s="46"/>
      <c r="K131" s="46"/>
      <c r="L131" s="384"/>
      <c r="M131" s="46"/>
      <c r="N131" s="46"/>
      <c r="O131" s="46"/>
      <c r="P131" s="6"/>
      <c r="Q131" s="6"/>
      <c r="R131" s="6"/>
      <c r="S131" s="356"/>
      <c r="T131" s="6"/>
      <c r="U131" s="6"/>
      <c r="V131" s="6"/>
      <c r="W131" s="6"/>
      <c r="X131" s="6"/>
      <c r="Y131" s="6"/>
      <c r="Z131" s="6"/>
      <c r="AA131" s="6"/>
      <c r="AB131" s="46"/>
      <c r="AC131" s="6"/>
      <c r="AD131" s="6"/>
      <c r="AE131" s="6"/>
      <c r="AF131" s="6"/>
      <c r="AG131" s="6"/>
      <c r="AH131" s="6"/>
      <c r="AI131" s="6"/>
      <c r="AJ131" s="6"/>
    </row>
    <row r="132" ht="14.25" customHeight="1">
      <c r="A132" s="6"/>
      <c r="B132" s="6"/>
      <c r="C132" s="6"/>
      <c r="D132" s="6"/>
      <c r="E132" s="46"/>
      <c r="F132" s="46"/>
      <c r="G132" s="46"/>
      <c r="H132" s="46"/>
      <c r="I132" s="46"/>
      <c r="J132" s="46"/>
      <c r="K132" s="46"/>
      <c r="L132" s="384"/>
      <c r="M132" s="46"/>
      <c r="N132" s="46"/>
      <c r="O132" s="46"/>
      <c r="P132" s="6"/>
      <c r="Q132" s="6"/>
      <c r="R132" s="6"/>
      <c r="S132" s="356"/>
      <c r="T132" s="6"/>
      <c r="U132" s="6"/>
      <c r="V132" s="6"/>
      <c r="W132" s="6"/>
      <c r="X132" s="6"/>
      <c r="Y132" s="6"/>
      <c r="Z132" s="6"/>
      <c r="AA132" s="6"/>
      <c r="AB132" s="46"/>
      <c r="AC132" s="6"/>
      <c r="AD132" s="6"/>
      <c r="AE132" s="6"/>
      <c r="AF132" s="6"/>
      <c r="AG132" s="6"/>
      <c r="AH132" s="6"/>
      <c r="AI132" s="6"/>
      <c r="AJ132" s="6"/>
    </row>
    <row r="133" ht="14.25" customHeight="1">
      <c r="A133" s="6"/>
      <c r="B133" s="6"/>
      <c r="C133" s="6"/>
      <c r="D133" s="6"/>
      <c r="E133" s="46"/>
      <c r="F133" s="46"/>
      <c r="G133" s="46"/>
      <c r="H133" s="46"/>
      <c r="I133" s="46"/>
      <c r="J133" s="46"/>
      <c r="K133" s="46"/>
      <c r="L133" s="384"/>
      <c r="M133" s="46"/>
      <c r="N133" s="46"/>
      <c r="O133" s="46"/>
      <c r="P133" s="6"/>
      <c r="Q133" s="6"/>
      <c r="R133" s="6"/>
      <c r="S133" s="356"/>
      <c r="T133" s="6"/>
      <c r="U133" s="6"/>
      <c r="V133" s="6"/>
      <c r="W133" s="6"/>
      <c r="X133" s="6"/>
      <c r="Y133" s="6"/>
      <c r="Z133" s="6"/>
      <c r="AA133" s="6"/>
      <c r="AB133" s="46"/>
      <c r="AC133" s="6"/>
      <c r="AD133" s="6"/>
      <c r="AE133" s="6"/>
      <c r="AF133" s="6"/>
      <c r="AG133" s="6"/>
      <c r="AH133" s="6"/>
      <c r="AI133" s="6"/>
      <c r="AJ133" s="6"/>
    </row>
    <row r="134" ht="14.25" customHeight="1">
      <c r="A134" s="6"/>
      <c r="B134" s="6"/>
      <c r="C134" s="6"/>
      <c r="D134" s="6"/>
      <c r="E134" s="46"/>
      <c r="F134" s="46"/>
      <c r="G134" s="46"/>
      <c r="H134" s="46"/>
      <c r="I134" s="46"/>
      <c r="J134" s="46"/>
      <c r="K134" s="46"/>
      <c r="L134" s="384"/>
      <c r="M134" s="46"/>
      <c r="N134" s="46"/>
      <c r="O134" s="46"/>
      <c r="P134" s="6"/>
      <c r="Q134" s="6"/>
      <c r="R134" s="6"/>
      <c r="S134" s="356"/>
      <c r="T134" s="6"/>
      <c r="U134" s="6"/>
      <c r="V134" s="6"/>
      <c r="W134" s="6"/>
      <c r="X134" s="6"/>
      <c r="Y134" s="6"/>
      <c r="Z134" s="6"/>
      <c r="AA134" s="6"/>
      <c r="AB134" s="46"/>
      <c r="AC134" s="6"/>
      <c r="AD134" s="6"/>
      <c r="AE134" s="6"/>
      <c r="AF134" s="6"/>
      <c r="AG134" s="6"/>
      <c r="AH134" s="6"/>
      <c r="AI134" s="6"/>
      <c r="AJ134" s="6"/>
    </row>
    <row r="135" ht="14.25" customHeight="1">
      <c r="A135" s="6"/>
      <c r="B135" s="6"/>
      <c r="C135" s="6"/>
      <c r="D135" s="6"/>
      <c r="E135" s="46"/>
      <c r="F135" s="46"/>
      <c r="G135" s="46"/>
      <c r="H135" s="46"/>
      <c r="I135" s="46"/>
      <c r="J135" s="46"/>
      <c r="K135" s="46"/>
      <c r="L135" s="384"/>
      <c r="M135" s="46"/>
      <c r="N135" s="46"/>
      <c r="O135" s="46"/>
      <c r="P135" s="6"/>
      <c r="Q135" s="6"/>
      <c r="R135" s="6"/>
      <c r="S135" s="356"/>
      <c r="T135" s="6"/>
      <c r="U135" s="6"/>
      <c r="V135" s="6"/>
      <c r="W135" s="6"/>
      <c r="X135" s="6"/>
      <c r="Y135" s="6"/>
      <c r="Z135" s="6"/>
      <c r="AA135" s="6"/>
      <c r="AB135" s="46"/>
      <c r="AC135" s="6"/>
      <c r="AD135" s="6"/>
      <c r="AE135" s="6"/>
      <c r="AF135" s="6"/>
      <c r="AG135" s="6"/>
      <c r="AH135" s="6"/>
      <c r="AI135" s="6"/>
      <c r="AJ135" s="6"/>
    </row>
    <row r="136" ht="14.25" customHeight="1">
      <c r="A136" s="6"/>
      <c r="B136" s="6"/>
      <c r="C136" s="6"/>
      <c r="D136" s="6"/>
      <c r="E136" s="46"/>
      <c r="F136" s="46"/>
      <c r="G136" s="46"/>
      <c r="H136" s="46"/>
      <c r="I136" s="46"/>
      <c r="J136" s="46"/>
      <c r="K136" s="46"/>
      <c r="L136" s="384"/>
      <c r="M136" s="46"/>
      <c r="N136" s="46"/>
      <c r="O136" s="46"/>
      <c r="P136" s="6"/>
      <c r="Q136" s="6"/>
      <c r="R136" s="6"/>
      <c r="S136" s="356"/>
      <c r="T136" s="6"/>
      <c r="U136" s="6"/>
      <c r="V136" s="6"/>
      <c r="W136" s="6"/>
      <c r="X136" s="6"/>
      <c r="Y136" s="6"/>
      <c r="Z136" s="6"/>
      <c r="AA136" s="6"/>
      <c r="AB136" s="46"/>
      <c r="AC136" s="6"/>
      <c r="AD136" s="6"/>
      <c r="AE136" s="6"/>
      <c r="AF136" s="6"/>
      <c r="AG136" s="6"/>
      <c r="AH136" s="6"/>
      <c r="AI136" s="6"/>
      <c r="AJ136" s="6"/>
    </row>
    <row r="137" ht="14.25" customHeight="1">
      <c r="A137" s="6"/>
      <c r="B137" s="6"/>
      <c r="C137" s="6"/>
      <c r="D137" s="6"/>
      <c r="E137" s="46"/>
      <c r="F137" s="46"/>
      <c r="G137" s="46"/>
      <c r="H137" s="46"/>
      <c r="I137" s="46"/>
      <c r="J137" s="46"/>
      <c r="K137" s="46"/>
      <c r="L137" s="384"/>
      <c r="M137" s="46"/>
      <c r="N137" s="46"/>
      <c r="O137" s="46"/>
      <c r="P137" s="6"/>
      <c r="Q137" s="6"/>
      <c r="R137" s="6"/>
      <c r="S137" s="356"/>
      <c r="T137" s="6"/>
      <c r="U137" s="6"/>
      <c r="V137" s="6"/>
      <c r="W137" s="6"/>
      <c r="X137" s="6"/>
      <c r="Y137" s="6"/>
      <c r="Z137" s="6"/>
      <c r="AA137" s="6"/>
      <c r="AB137" s="46"/>
      <c r="AC137" s="6"/>
      <c r="AD137" s="6"/>
      <c r="AE137" s="6"/>
      <c r="AF137" s="6"/>
      <c r="AG137" s="6"/>
      <c r="AH137" s="6"/>
      <c r="AI137" s="6"/>
      <c r="AJ137" s="6"/>
    </row>
    <row r="138" ht="14.25" customHeight="1">
      <c r="A138" s="6"/>
      <c r="B138" s="6"/>
      <c r="C138" s="6"/>
      <c r="D138" s="6"/>
      <c r="E138" s="46"/>
      <c r="F138" s="46"/>
      <c r="G138" s="46"/>
      <c r="H138" s="46"/>
      <c r="I138" s="46"/>
      <c r="J138" s="46"/>
      <c r="K138" s="46"/>
      <c r="L138" s="384"/>
      <c r="M138" s="46"/>
      <c r="N138" s="46"/>
      <c r="O138" s="46"/>
      <c r="P138" s="6"/>
      <c r="Q138" s="6"/>
      <c r="R138" s="6"/>
      <c r="S138" s="356"/>
      <c r="T138" s="6"/>
      <c r="U138" s="6"/>
      <c r="V138" s="6"/>
      <c r="W138" s="6"/>
      <c r="X138" s="6"/>
      <c r="Y138" s="6"/>
      <c r="Z138" s="6"/>
      <c r="AA138" s="6"/>
      <c r="AB138" s="46"/>
      <c r="AC138" s="6"/>
      <c r="AD138" s="6"/>
      <c r="AE138" s="6"/>
      <c r="AF138" s="6"/>
      <c r="AG138" s="6"/>
      <c r="AH138" s="6"/>
      <c r="AI138" s="6"/>
      <c r="AJ138" s="6"/>
    </row>
    <row r="139" ht="14.25" customHeight="1">
      <c r="A139" s="6"/>
      <c r="B139" s="6"/>
      <c r="C139" s="6"/>
      <c r="D139" s="6"/>
      <c r="E139" s="46"/>
      <c r="F139" s="46"/>
      <c r="G139" s="46"/>
      <c r="H139" s="46"/>
      <c r="I139" s="46"/>
      <c r="J139" s="46"/>
      <c r="K139" s="46"/>
      <c r="L139" s="384"/>
      <c r="M139" s="46"/>
      <c r="N139" s="46"/>
      <c r="O139" s="46"/>
      <c r="P139" s="6"/>
      <c r="Q139" s="6"/>
      <c r="R139" s="6"/>
      <c r="S139" s="356"/>
      <c r="T139" s="6"/>
      <c r="U139" s="6"/>
      <c r="V139" s="6"/>
      <c r="W139" s="6"/>
      <c r="X139" s="6"/>
      <c r="Y139" s="6"/>
      <c r="Z139" s="6"/>
      <c r="AA139" s="6"/>
      <c r="AB139" s="46"/>
      <c r="AC139" s="6"/>
      <c r="AD139" s="6"/>
      <c r="AE139" s="6"/>
      <c r="AF139" s="6"/>
      <c r="AG139" s="6"/>
      <c r="AH139" s="6"/>
      <c r="AI139" s="6"/>
      <c r="AJ139" s="6"/>
    </row>
    <row r="140" ht="14.25" customHeight="1">
      <c r="A140" s="6"/>
      <c r="B140" s="6"/>
      <c r="C140" s="6"/>
      <c r="D140" s="6"/>
      <c r="E140" s="46"/>
      <c r="F140" s="46"/>
      <c r="G140" s="46"/>
      <c r="H140" s="46"/>
      <c r="I140" s="46"/>
      <c r="J140" s="46"/>
      <c r="K140" s="46"/>
      <c r="L140" s="384"/>
      <c r="M140" s="46"/>
      <c r="N140" s="46"/>
      <c r="O140" s="46"/>
      <c r="P140" s="6"/>
      <c r="Q140" s="6"/>
      <c r="R140" s="6"/>
      <c r="S140" s="356"/>
      <c r="T140" s="6"/>
      <c r="U140" s="6"/>
      <c r="V140" s="6"/>
      <c r="W140" s="6"/>
      <c r="X140" s="6"/>
      <c r="Y140" s="6"/>
      <c r="Z140" s="6"/>
      <c r="AA140" s="6"/>
      <c r="AB140" s="46"/>
      <c r="AC140" s="6"/>
      <c r="AD140" s="6"/>
      <c r="AE140" s="6"/>
      <c r="AF140" s="6"/>
      <c r="AG140" s="6"/>
      <c r="AH140" s="6"/>
      <c r="AI140" s="6"/>
      <c r="AJ140" s="6"/>
    </row>
    <row r="141" ht="14.25" customHeight="1">
      <c r="A141" s="6"/>
      <c r="B141" s="6"/>
      <c r="C141" s="6"/>
      <c r="D141" s="6"/>
      <c r="E141" s="46"/>
      <c r="F141" s="46"/>
      <c r="G141" s="46"/>
      <c r="H141" s="46"/>
      <c r="I141" s="46"/>
      <c r="J141" s="46"/>
      <c r="K141" s="46"/>
      <c r="L141" s="384"/>
      <c r="M141" s="46"/>
      <c r="N141" s="46"/>
      <c r="O141" s="46"/>
      <c r="P141" s="6"/>
      <c r="Q141" s="6"/>
      <c r="R141" s="6"/>
      <c r="S141" s="356"/>
      <c r="T141" s="6"/>
      <c r="U141" s="6"/>
      <c r="V141" s="6"/>
      <c r="W141" s="6"/>
      <c r="X141" s="6"/>
      <c r="Y141" s="6"/>
      <c r="Z141" s="6"/>
      <c r="AA141" s="6"/>
      <c r="AB141" s="46"/>
      <c r="AC141" s="6"/>
      <c r="AD141" s="6"/>
      <c r="AE141" s="6"/>
      <c r="AF141" s="6"/>
      <c r="AG141" s="6"/>
      <c r="AH141" s="6"/>
      <c r="AI141" s="6"/>
      <c r="AJ141" s="6"/>
    </row>
    <row r="142" ht="14.25" customHeight="1">
      <c r="A142" s="6"/>
      <c r="B142" s="6"/>
      <c r="C142" s="6"/>
      <c r="D142" s="6"/>
      <c r="E142" s="46"/>
      <c r="F142" s="46"/>
      <c r="G142" s="46"/>
      <c r="H142" s="46"/>
      <c r="I142" s="46"/>
      <c r="J142" s="46"/>
      <c r="K142" s="46"/>
      <c r="L142" s="384"/>
      <c r="M142" s="46"/>
      <c r="N142" s="46"/>
      <c r="O142" s="46"/>
      <c r="P142" s="6"/>
      <c r="Q142" s="6"/>
      <c r="R142" s="6"/>
      <c r="S142" s="356"/>
      <c r="T142" s="6"/>
      <c r="U142" s="6"/>
      <c r="V142" s="6"/>
      <c r="W142" s="6"/>
      <c r="X142" s="6"/>
      <c r="Y142" s="6"/>
      <c r="Z142" s="6"/>
      <c r="AA142" s="6"/>
      <c r="AB142" s="46"/>
      <c r="AC142" s="6"/>
      <c r="AD142" s="6"/>
      <c r="AE142" s="6"/>
      <c r="AF142" s="6"/>
      <c r="AG142" s="6"/>
      <c r="AH142" s="6"/>
      <c r="AI142" s="6"/>
      <c r="AJ142" s="6"/>
    </row>
    <row r="143" ht="14.25" customHeight="1">
      <c r="A143" s="6"/>
      <c r="B143" s="6"/>
      <c r="C143" s="6"/>
      <c r="D143" s="6"/>
      <c r="E143" s="46"/>
      <c r="F143" s="46"/>
      <c r="G143" s="46"/>
      <c r="H143" s="46"/>
      <c r="I143" s="46"/>
      <c r="J143" s="46"/>
      <c r="K143" s="46"/>
      <c r="L143" s="384"/>
      <c r="M143" s="46"/>
      <c r="N143" s="46"/>
      <c r="O143" s="46"/>
      <c r="P143" s="6"/>
      <c r="Q143" s="6"/>
      <c r="R143" s="6"/>
      <c r="S143" s="356"/>
      <c r="T143" s="6"/>
      <c r="U143" s="6"/>
      <c r="V143" s="6"/>
      <c r="W143" s="6"/>
      <c r="X143" s="6"/>
      <c r="Y143" s="6"/>
      <c r="Z143" s="6"/>
      <c r="AA143" s="6"/>
      <c r="AB143" s="46"/>
      <c r="AC143" s="6"/>
      <c r="AD143" s="6"/>
      <c r="AE143" s="6"/>
      <c r="AF143" s="6"/>
      <c r="AG143" s="6"/>
      <c r="AH143" s="6"/>
      <c r="AI143" s="6"/>
      <c r="AJ143" s="6"/>
    </row>
    <row r="144" ht="14.25" customHeight="1">
      <c r="A144" s="6"/>
      <c r="B144" s="6"/>
      <c r="C144" s="6"/>
      <c r="D144" s="6"/>
      <c r="E144" s="46"/>
      <c r="F144" s="46"/>
      <c r="G144" s="46"/>
      <c r="H144" s="46"/>
      <c r="I144" s="46"/>
      <c r="J144" s="46"/>
      <c r="K144" s="46"/>
      <c r="L144" s="384"/>
      <c r="M144" s="46"/>
      <c r="N144" s="46"/>
      <c r="O144" s="46"/>
      <c r="P144" s="6"/>
      <c r="Q144" s="6"/>
      <c r="R144" s="6"/>
      <c r="S144" s="356"/>
      <c r="T144" s="6"/>
      <c r="U144" s="6"/>
      <c r="V144" s="6"/>
      <c r="W144" s="6"/>
      <c r="X144" s="6"/>
      <c r="Y144" s="6"/>
      <c r="Z144" s="6"/>
      <c r="AA144" s="6"/>
      <c r="AB144" s="46"/>
      <c r="AC144" s="6"/>
      <c r="AD144" s="6"/>
      <c r="AE144" s="6"/>
      <c r="AF144" s="6"/>
      <c r="AG144" s="6"/>
      <c r="AH144" s="6"/>
      <c r="AI144" s="6"/>
      <c r="AJ144" s="6"/>
    </row>
    <row r="145" ht="14.25" customHeight="1">
      <c r="A145" s="6"/>
      <c r="B145" s="6"/>
      <c r="C145" s="6"/>
      <c r="D145" s="6"/>
      <c r="E145" s="46"/>
      <c r="F145" s="46"/>
      <c r="G145" s="46"/>
      <c r="H145" s="46"/>
      <c r="I145" s="46"/>
      <c r="J145" s="46"/>
      <c r="K145" s="46"/>
      <c r="L145" s="384"/>
      <c r="M145" s="46"/>
      <c r="N145" s="46"/>
      <c r="O145" s="46"/>
      <c r="P145" s="6"/>
      <c r="Q145" s="6"/>
      <c r="R145" s="6"/>
      <c r="S145" s="356"/>
      <c r="T145" s="6"/>
      <c r="U145" s="6"/>
      <c r="V145" s="6"/>
      <c r="W145" s="6"/>
      <c r="X145" s="6"/>
      <c r="Y145" s="6"/>
      <c r="Z145" s="6"/>
      <c r="AA145" s="6"/>
      <c r="AB145" s="46"/>
      <c r="AC145" s="6"/>
      <c r="AD145" s="6"/>
      <c r="AE145" s="6"/>
      <c r="AF145" s="6"/>
      <c r="AG145" s="6"/>
      <c r="AH145" s="6"/>
      <c r="AI145" s="6"/>
      <c r="AJ145" s="6"/>
    </row>
    <row r="146" ht="14.25" customHeight="1">
      <c r="A146" s="6"/>
      <c r="B146" s="6"/>
      <c r="C146" s="6"/>
      <c r="D146" s="6"/>
      <c r="E146" s="46"/>
      <c r="F146" s="46"/>
      <c r="G146" s="46"/>
      <c r="H146" s="46"/>
      <c r="I146" s="46"/>
      <c r="J146" s="46"/>
      <c r="K146" s="46"/>
      <c r="L146" s="384"/>
      <c r="M146" s="46"/>
      <c r="N146" s="46"/>
      <c r="O146" s="46"/>
      <c r="P146" s="6"/>
      <c r="Q146" s="6"/>
      <c r="R146" s="6"/>
      <c r="S146" s="356"/>
      <c r="T146" s="6"/>
      <c r="U146" s="6"/>
      <c r="V146" s="6"/>
      <c r="W146" s="6"/>
      <c r="X146" s="6"/>
      <c r="Y146" s="6"/>
      <c r="Z146" s="6"/>
      <c r="AA146" s="6"/>
      <c r="AB146" s="46"/>
      <c r="AC146" s="6"/>
      <c r="AD146" s="6"/>
      <c r="AE146" s="6"/>
      <c r="AF146" s="6"/>
      <c r="AG146" s="6"/>
      <c r="AH146" s="6"/>
      <c r="AI146" s="6"/>
      <c r="AJ146" s="6"/>
    </row>
    <row r="147" ht="14.25" customHeight="1">
      <c r="A147" s="6"/>
      <c r="B147" s="6"/>
      <c r="C147" s="6"/>
      <c r="D147" s="6"/>
      <c r="E147" s="46"/>
      <c r="F147" s="46"/>
      <c r="G147" s="46"/>
      <c r="H147" s="46"/>
      <c r="I147" s="46"/>
      <c r="J147" s="46"/>
      <c r="K147" s="46"/>
      <c r="L147" s="384"/>
      <c r="M147" s="46"/>
      <c r="N147" s="46"/>
      <c r="O147" s="46"/>
      <c r="P147" s="6"/>
      <c r="Q147" s="6"/>
      <c r="R147" s="6"/>
      <c r="S147" s="356"/>
      <c r="T147" s="6"/>
      <c r="U147" s="6"/>
      <c r="V147" s="6"/>
      <c r="W147" s="6"/>
      <c r="X147" s="6"/>
      <c r="Y147" s="6"/>
      <c r="Z147" s="6"/>
      <c r="AA147" s="6"/>
      <c r="AB147" s="46"/>
      <c r="AC147" s="6"/>
      <c r="AD147" s="6"/>
      <c r="AE147" s="6"/>
      <c r="AF147" s="6"/>
      <c r="AG147" s="6"/>
      <c r="AH147" s="6"/>
      <c r="AI147" s="6"/>
      <c r="AJ147" s="6"/>
    </row>
    <row r="148" ht="14.25" customHeight="1">
      <c r="A148" s="6"/>
      <c r="B148" s="6"/>
      <c r="C148" s="6"/>
      <c r="D148" s="6"/>
      <c r="E148" s="46"/>
      <c r="F148" s="46"/>
      <c r="G148" s="46"/>
      <c r="H148" s="46"/>
      <c r="I148" s="46"/>
      <c r="J148" s="46"/>
      <c r="K148" s="46"/>
      <c r="L148" s="384"/>
      <c r="M148" s="46"/>
      <c r="N148" s="46"/>
      <c r="O148" s="46"/>
      <c r="P148" s="6"/>
      <c r="Q148" s="6"/>
      <c r="R148" s="6"/>
      <c r="S148" s="356"/>
      <c r="T148" s="6"/>
      <c r="U148" s="6"/>
      <c r="V148" s="6"/>
      <c r="W148" s="6"/>
      <c r="X148" s="6"/>
      <c r="Y148" s="6"/>
      <c r="Z148" s="6"/>
      <c r="AA148" s="6"/>
      <c r="AB148" s="46"/>
      <c r="AC148" s="6"/>
      <c r="AD148" s="6"/>
      <c r="AE148" s="6"/>
      <c r="AF148" s="6"/>
      <c r="AG148" s="6"/>
      <c r="AH148" s="6"/>
      <c r="AI148" s="6"/>
      <c r="AJ148" s="6"/>
    </row>
    <row r="149" ht="14.25" customHeight="1">
      <c r="A149" s="6"/>
      <c r="B149" s="6"/>
      <c r="C149" s="6"/>
      <c r="D149" s="6"/>
      <c r="E149" s="46"/>
      <c r="F149" s="46"/>
      <c r="G149" s="46"/>
      <c r="H149" s="46"/>
      <c r="I149" s="46"/>
      <c r="J149" s="46"/>
      <c r="K149" s="46"/>
      <c r="L149" s="384"/>
      <c r="M149" s="46"/>
      <c r="N149" s="46"/>
      <c r="O149" s="46"/>
      <c r="P149" s="6"/>
      <c r="Q149" s="6"/>
      <c r="R149" s="6"/>
      <c r="S149" s="356"/>
      <c r="T149" s="6"/>
      <c r="U149" s="6"/>
      <c r="V149" s="6"/>
      <c r="W149" s="6"/>
      <c r="X149" s="6"/>
      <c r="Y149" s="6"/>
      <c r="Z149" s="6"/>
      <c r="AA149" s="6"/>
      <c r="AB149" s="46"/>
      <c r="AC149" s="6"/>
      <c r="AD149" s="6"/>
      <c r="AE149" s="6"/>
      <c r="AF149" s="6"/>
      <c r="AG149" s="6"/>
      <c r="AH149" s="6"/>
      <c r="AI149" s="6"/>
      <c r="AJ149" s="6"/>
    </row>
    <row r="150" ht="14.25" customHeight="1">
      <c r="A150" s="6"/>
      <c r="B150" s="6"/>
      <c r="C150" s="6"/>
      <c r="D150" s="6"/>
      <c r="E150" s="46"/>
      <c r="F150" s="46"/>
      <c r="G150" s="46"/>
      <c r="H150" s="46"/>
      <c r="I150" s="46"/>
      <c r="J150" s="46"/>
      <c r="K150" s="46"/>
      <c r="L150" s="384"/>
      <c r="M150" s="46"/>
      <c r="N150" s="46"/>
      <c r="O150" s="46"/>
      <c r="P150" s="6"/>
      <c r="Q150" s="6"/>
      <c r="R150" s="6"/>
      <c r="S150" s="356"/>
      <c r="T150" s="6"/>
      <c r="U150" s="6"/>
      <c r="V150" s="6"/>
      <c r="W150" s="6"/>
      <c r="X150" s="6"/>
      <c r="Y150" s="6"/>
      <c r="Z150" s="6"/>
      <c r="AA150" s="6"/>
      <c r="AB150" s="46"/>
      <c r="AC150" s="6"/>
      <c r="AD150" s="6"/>
      <c r="AE150" s="6"/>
      <c r="AF150" s="6"/>
      <c r="AG150" s="6"/>
      <c r="AH150" s="6"/>
      <c r="AI150" s="6"/>
      <c r="AJ150" s="6"/>
    </row>
    <row r="151" ht="14.25" customHeight="1">
      <c r="A151" s="6"/>
      <c r="B151" s="6"/>
      <c r="C151" s="6"/>
      <c r="D151" s="6"/>
      <c r="E151" s="46"/>
      <c r="F151" s="46"/>
      <c r="G151" s="46"/>
      <c r="H151" s="46"/>
      <c r="I151" s="46"/>
      <c r="J151" s="46"/>
      <c r="K151" s="46"/>
      <c r="L151" s="384"/>
      <c r="M151" s="46"/>
      <c r="N151" s="46"/>
      <c r="O151" s="46"/>
      <c r="P151" s="6"/>
      <c r="Q151" s="6"/>
      <c r="R151" s="6"/>
      <c r="S151" s="356"/>
      <c r="T151" s="6"/>
      <c r="U151" s="6"/>
      <c r="V151" s="6"/>
      <c r="W151" s="6"/>
      <c r="X151" s="6"/>
      <c r="Y151" s="6"/>
      <c r="Z151" s="6"/>
      <c r="AA151" s="6"/>
      <c r="AB151" s="46"/>
      <c r="AC151" s="6"/>
      <c r="AD151" s="6"/>
      <c r="AE151" s="6"/>
      <c r="AF151" s="6"/>
      <c r="AG151" s="6"/>
      <c r="AH151" s="6"/>
      <c r="AI151" s="6"/>
      <c r="AJ151" s="6"/>
    </row>
    <row r="152" ht="14.25" customHeight="1">
      <c r="A152" s="6"/>
      <c r="B152" s="6"/>
      <c r="C152" s="6"/>
      <c r="D152" s="6"/>
      <c r="E152" s="46"/>
      <c r="F152" s="46"/>
      <c r="G152" s="46"/>
      <c r="H152" s="46"/>
      <c r="I152" s="46"/>
      <c r="J152" s="46"/>
      <c r="K152" s="46"/>
      <c r="L152" s="384"/>
      <c r="M152" s="46"/>
      <c r="N152" s="46"/>
      <c r="O152" s="46"/>
      <c r="P152" s="6"/>
      <c r="Q152" s="6"/>
      <c r="R152" s="6"/>
      <c r="S152" s="356"/>
      <c r="T152" s="6"/>
      <c r="U152" s="6"/>
      <c r="V152" s="6"/>
      <c r="W152" s="6"/>
      <c r="X152" s="6"/>
      <c r="Y152" s="6"/>
      <c r="Z152" s="6"/>
      <c r="AA152" s="6"/>
      <c r="AB152" s="46"/>
      <c r="AC152" s="6"/>
      <c r="AD152" s="6"/>
      <c r="AE152" s="6"/>
      <c r="AF152" s="6"/>
      <c r="AG152" s="6"/>
      <c r="AH152" s="6"/>
      <c r="AI152" s="6"/>
      <c r="AJ152" s="6"/>
    </row>
    <row r="153" ht="14.25" customHeight="1">
      <c r="A153" s="6"/>
      <c r="B153" s="6"/>
      <c r="C153" s="6"/>
      <c r="D153" s="6"/>
      <c r="E153" s="46"/>
      <c r="F153" s="46"/>
      <c r="G153" s="46"/>
      <c r="H153" s="46"/>
      <c r="I153" s="46"/>
      <c r="J153" s="46"/>
      <c r="K153" s="46"/>
      <c r="L153" s="384"/>
      <c r="M153" s="46"/>
      <c r="N153" s="46"/>
      <c r="O153" s="46"/>
      <c r="P153" s="6"/>
      <c r="Q153" s="6"/>
      <c r="R153" s="6"/>
      <c r="S153" s="356"/>
      <c r="T153" s="6"/>
      <c r="U153" s="6"/>
      <c r="V153" s="6"/>
      <c r="W153" s="6"/>
      <c r="X153" s="6"/>
      <c r="Y153" s="6"/>
      <c r="Z153" s="6"/>
      <c r="AA153" s="6"/>
      <c r="AB153" s="46"/>
      <c r="AC153" s="6"/>
      <c r="AD153" s="6"/>
      <c r="AE153" s="6"/>
      <c r="AF153" s="6"/>
      <c r="AG153" s="6"/>
      <c r="AH153" s="6"/>
      <c r="AI153" s="6"/>
      <c r="AJ153" s="6"/>
    </row>
    <row r="154" ht="14.25" customHeight="1">
      <c r="A154" s="6"/>
      <c r="B154" s="6"/>
      <c r="C154" s="6"/>
      <c r="D154" s="6"/>
      <c r="E154" s="46"/>
      <c r="F154" s="46"/>
      <c r="G154" s="46"/>
      <c r="H154" s="46"/>
      <c r="I154" s="46"/>
      <c r="J154" s="46"/>
      <c r="K154" s="46"/>
      <c r="L154" s="384"/>
      <c r="M154" s="46"/>
      <c r="N154" s="46"/>
      <c r="O154" s="46"/>
      <c r="P154" s="6"/>
      <c r="Q154" s="6"/>
      <c r="R154" s="6"/>
      <c r="S154" s="356"/>
      <c r="T154" s="6"/>
      <c r="U154" s="6"/>
      <c r="V154" s="6"/>
      <c r="W154" s="6"/>
      <c r="X154" s="6"/>
      <c r="Y154" s="6"/>
      <c r="Z154" s="6"/>
      <c r="AA154" s="6"/>
      <c r="AB154" s="46"/>
      <c r="AC154" s="6"/>
      <c r="AD154" s="6"/>
      <c r="AE154" s="6"/>
      <c r="AF154" s="6"/>
      <c r="AG154" s="6"/>
      <c r="AH154" s="6"/>
      <c r="AI154" s="6"/>
      <c r="AJ154" s="6"/>
    </row>
    <row r="155" ht="14.25" customHeight="1">
      <c r="A155" s="6"/>
      <c r="B155" s="6"/>
      <c r="C155" s="6"/>
      <c r="D155" s="6"/>
      <c r="E155" s="46"/>
      <c r="F155" s="46"/>
      <c r="G155" s="46"/>
      <c r="H155" s="46"/>
      <c r="I155" s="46"/>
      <c r="J155" s="46"/>
      <c r="K155" s="46"/>
      <c r="L155" s="384"/>
      <c r="M155" s="46"/>
      <c r="N155" s="46"/>
      <c r="O155" s="46"/>
      <c r="P155" s="6"/>
      <c r="Q155" s="6"/>
      <c r="R155" s="6"/>
      <c r="S155" s="356"/>
      <c r="T155" s="6"/>
      <c r="U155" s="6"/>
      <c r="V155" s="6"/>
      <c r="W155" s="6"/>
      <c r="X155" s="6"/>
      <c r="Y155" s="6"/>
      <c r="Z155" s="6"/>
      <c r="AA155" s="6"/>
      <c r="AB155" s="46"/>
      <c r="AC155" s="6"/>
      <c r="AD155" s="6"/>
      <c r="AE155" s="6"/>
      <c r="AF155" s="6"/>
      <c r="AG155" s="6"/>
      <c r="AH155" s="6"/>
      <c r="AI155" s="6"/>
      <c r="AJ155" s="6"/>
    </row>
    <row r="156" ht="14.25" customHeight="1">
      <c r="A156" s="6"/>
      <c r="B156" s="6"/>
      <c r="C156" s="6"/>
      <c r="D156" s="6"/>
      <c r="E156" s="46"/>
      <c r="F156" s="46"/>
      <c r="G156" s="46"/>
      <c r="H156" s="46"/>
      <c r="I156" s="46"/>
      <c r="J156" s="46"/>
      <c r="K156" s="46"/>
      <c r="L156" s="384"/>
      <c r="M156" s="46"/>
      <c r="N156" s="46"/>
      <c r="O156" s="46"/>
      <c r="P156" s="6"/>
      <c r="Q156" s="6"/>
      <c r="R156" s="6"/>
      <c r="S156" s="356"/>
      <c r="T156" s="6"/>
      <c r="U156" s="6"/>
      <c r="V156" s="6"/>
      <c r="W156" s="6"/>
      <c r="X156" s="6"/>
      <c r="Y156" s="6"/>
      <c r="Z156" s="6"/>
      <c r="AA156" s="6"/>
      <c r="AB156" s="46"/>
      <c r="AC156" s="6"/>
      <c r="AD156" s="6"/>
      <c r="AE156" s="6"/>
      <c r="AF156" s="6"/>
      <c r="AG156" s="6"/>
      <c r="AH156" s="6"/>
      <c r="AI156" s="6"/>
      <c r="AJ156" s="6"/>
    </row>
    <row r="157" ht="14.25" customHeight="1">
      <c r="A157" s="6"/>
      <c r="B157" s="6"/>
      <c r="C157" s="6"/>
      <c r="D157" s="6"/>
      <c r="E157" s="46"/>
      <c r="F157" s="46"/>
      <c r="G157" s="46"/>
      <c r="H157" s="46"/>
      <c r="I157" s="46"/>
      <c r="J157" s="46"/>
      <c r="K157" s="46"/>
      <c r="L157" s="384"/>
      <c r="M157" s="46"/>
      <c r="N157" s="46"/>
      <c r="O157" s="46"/>
      <c r="P157" s="6"/>
      <c r="Q157" s="6"/>
      <c r="R157" s="6"/>
      <c r="S157" s="356"/>
      <c r="T157" s="6"/>
      <c r="U157" s="6"/>
      <c r="V157" s="6"/>
      <c r="W157" s="6"/>
      <c r="X157" s="6"/>
      <c r="Y157" s="6"/>
      <c r="Z157" s="6"/>
      <c r="AA157" s="6"/>
      <c r="AB157" s="46"/>
      <c r="AC157" s="6"/>
      <c r="AD157" s="6"/>
      <c r="AE157" s="6"/>
      <c r="AF157" s="6"/>
      <c r="AG157" s="6"/>
      <c r="AH157" s="6"/>
      <c r="AI157" s="6"/>
      <c r="AJ157" s="6"/>
    </row>
    <row r="158" ht="14.25" customHeight="1">
      <c r="A158" s="6"/>
      <c r="B158" s="6"/>
      <c r="C158" s="6"/>
      <c r="D158" s="6"/>
      <c r="E158" s="46"/>
      <c r="F158" s="46"/>
      <c r="G158" s="46"/>
      <c r="H158" s="46"/>
      <c r="I158" s="46"/>
      <c r="J158" s="46"/>
      <c r="K158" s="46"/>
      <c r="L158" s="384"/>
      <c r="M158" s="46"/>
      <c r="N158" s="46"/>
      <c r="O158" s="46"/>
      <c r="P158" s="6"/>
      <c r="Q158" s="6"/>
      <c r="R158" s="6"/>
      <c r="S158" s="356"/>
      <c r="T158" s="6"/>
      <c r="U158" s="6"/>
      <c r="V158" s="6"/>
      <c r="W158" s="6"/>
      <c r="X158" s="6"/>
      <c r="Y158" s="6"/>
      <c r="Z158" s="6"/>
      <c r="AA158" s="6"/>
      <c r="AB158" s="46"/>
      <c r="AC158" s="6"/>
      <c r="AD158" s="6"/>
      <c r="AE158" s="6"/>
      <c r="AF158" s="6"/>
      <c r="AG158" s="6"/>
      <c r="AH158" s="6"/>
      <c r="AI158" s="6"/>
      <c r="AJ158" s="6"/>
    </row>
    <row r="159" ht="14.25" customHeight="1">
      <c r="A159" s="6"/>
      <c r="B159" s="6"/>
      <c r="C159" s="6"/>
      <c r="D159" s="6"/>
      <c r="E159" s="46"/>
      <c r="F159" s="46"/>
      <c r="G159" s="46"/>
      <c r="H159" s="46"/>
      <c r="I159" s="46"/>
      <c r="J159" s="46"/>
      <c r="K159" s="46"/>
      <c r="L159" s="384"/>
      <c r="M159" s="46"/>
      <c r="N159" s="46"/>
      <c r="O159" s="46"/>
      <c r="P159" s="6"/>
      <c r="Q159" s="6"/>
      <c r="R159" s="6"/>
      <c r="S159" s="356"/>
      <c r="T159" s="6"/>
      <c r="U159" s="6"/>
      <c r="V159" s="6"/>
      <c r="W159" s="6"/>
      <c r="X159" s="6"/>
      <c r="Y159" s="6"/>
      <c r="Z159" s="6"/>
      <c r="AA159" s="6"/>
      <c r="AB159" s="46"/>
      <c r="AC159" s="6"/>
      <c r="AD159" s="6"/>
      <c r="AE159" s="6"/>
      <c r="AF159" s="6"/>
      <c r="AG159" s="6"/>
      <c r="AH159" s="6"/>
      <c r="AI159" s="6"/>
      <c r="AJ159" s="6"/>
    </row>
    <row r="160" ht="14.25" customHeight="1">
      <c r="A160" s="6"/>
      <c r="B160" s="6"/>
      <c r="C160" s="6"/>
      <c r="D160" s="6"/>
      <c r="E160" s="46"/>
      <c r="F160" s="46"/>
      <c r="G160" s="46"/>
      <c r="H160" s="46"/>
      <c r="I160" s="46"/>
      <c r="J160" s="46"/>
      <c r="K160" s="46"/>
      <c r="L160" s="384"/>
      <c r="M160" s="46"/>
      <c r="N160" s="46"/>
      <c r="O160" s="46"/>
      <c r="P160" s="6"/>
      <c r="Q160" s="6"/>
      <c r="R160" s="6"/>
      <c r="S160" s="356"/>
      <c r="T160" s="6"/>
      <c r="U160" s="6"/>
      <c r="V160" s="6"/>
      <c r="W160" s="6"/>
      <c r="X160" s="6"/>
      <c r="Y160" s="6"/>
      <c r="Z160" s="6"/>
      <c r="AA160" s="6"/>
      <c r="AB160" s="46"/>
      <c r="AC160" s="6"/>
      <c r="AD160" s="6"/>
      <c r="AE160" s="6"/>
      <c r="AF160" s="6"/>
      <c r="AG160" s="6"/>
      <c r="AH160" s="6"/>
      <c r="AI160" s="6"/>
      <c r="AJ160" s="6"/>
    </row>
    <row r="161" ht="14.25" customHeight="1">
      <c r="A161" s="6"/>
      <c r="B161" s="6"/>
      <c r="C161" s="6"/>
      <c r="D161" s="6"/>
      <c r="E161" s="46"/>
      <c r="F161" s="46"/>
      <c r="G161" s="46"/>
      <c r="H161" s="46"/>
      <c r="I161" s="46"/>
      <c r="J161" s="46"/>
      <c r="K161" s="46"/>
      <c r="L161" s="384"/>
      <c r="M161" s="46"/>
      <c r="N161" s="46"/>
      <c r="O161" s="46"/>
      <c r="P161" s="6"/>
      <c r="Q161" s="6"/>
      <c r="R161" s="6"/>
      <c r="S161" s="356"/>
      <c r="T161" s="6"/>
      <c r="U161" s="6"/>
      <c r="V161" s="6"/>
      <c r="W161" s="6"/>
      <c r="X161" s="6"/>
      <c r="Y161" s="6"/>
      <c r="Z161" s="6"/>
      <c r="AA161" s="6"/>
      <c r="AB161" s="46"/>
      <c r="AC161" s="6"/>
      <c r="AD161" s="6"/>
      <c r="AE161" s="6"/>
      <c r="AF161" s="6"/>
      <c r="AG161" s="6"/>
      <c r="AH161" s="6"/>
      <c r="AI161" s="6"/>
      <c r="AJ161" s="6"/>
    </row>
    <row r="162" ht="14.25" customHeight="1">
      <c r="A162" s="6"/>
      <c r="B162" s="6"/>
      <c r="C162" s="6"/>
      <c r="D162" s="6"/>
      <c r="E162" s="46"/>
      <c r="F162" s="46"/>
      <c r="G162" s="46"/>
      <c r="H162" s="46"/>
      <c r="I162" s="46"/>
      <c r="J162" s="46"/>
      <c r="K162" s="46"/>
      <c r="L162" s="384"/>
      <c r="M162" s="46"/>
      <c r="N162" s="46"/>
      <c r="O162" s="46"/>
      <c r="P162" s="6"/>
      <c r="Q162" s="6"/>
      <c r="R162" s="6"/>
      <c r="S162" s="356"/>
      <c r="T162" s="6"/>
      <c r="U162" s="6"/>
      <c r="V162" s="6"/>
      <c r="W162" s="6"/>
      <c r="X162" s="6"/>
      <c r="Y162" s="6"/>
      <c r="Z162" s="6"/>
      <c r="AA162" s="6"/>
      <c r="AB162" s="46"/>
      <c r="AC162" s="6"/>
      <c r="AD162" s="6"/>
      <c r="AE162" s="6"/>
      <c r="AF162" s="6"/>
      <c r="AG162" s="6"/>
      <c r="AH162" s="6"/>
      <c r="AI162" s="6"/>
      <c r="AJ162" s="6"/>
    </row>
    <row r="163" ht="14.25" customHeight="1">
      <c r="A163" s="6"/>
      <c r="B163" s="6"/>
      <c r="C163" s="6"/>
      <c r="D163" s="6"/>
      <c r="E163" s="46"/>
      <c r="F163" s="46"/>
      <c r="G163" s="46"/>
      <c r="H163" s="46"/>
      <c r="I163" s="46"/>
      <c r="J163" s="46"/>
      <c r="K163" s="46"/>
      <c r="L163" s="384"/>
      <c r="M163" s="46"/>
      <c r="N163" s="46"/>
      <c r="O163" s="46"/>
      <c r="P163" s="6"/>
      <c r="Q163" s="6"/>
      <c r="R163" s="6"/>
      <c r="S163" s="356"/>
      <c r="T163" s="6"/>
      <c r="U163" s="6"/>
      <c r="V163" s="6"/>
      <c r="W163" s="6"/>
      <c r="X163" s="6"/>
      <c r="Y163" s="6"/>
      <c r="Z163" s="6"/>
      <c r="AA163" s="6"/>
      <c r="AB163" s="46"/>
      <c r="AC163" s="6"/>
      <c r="AD163" s="6"/>
      <c r="AE163" s="6"/>
      <c r="AF163" s="6"/>
      <c r="AG163" s="6"/>
      <c r="AH163" s="6"/>
      <c r="AI163" s="6"/>
      <c r="AJ163" s="6"/>
    </row>
    <row r="164" ht="14.25" customHeight="1">
      <c r="A164" s="6"/>
      <c r="B164" s="6"/>
      <c r="C164" s="6"/>
      <c r="D164" s="6"/>
      <c r="E164" s="46"/>
      <c r="F164" s="46"/>
      <c r="G164" s="46"/>
      <c r="H164" s="46"/>
      <c r="I164" s="46"/>
      <c r="J164" s="46"/>
      <c r="K164" s="46"/>
      <c r="L164" s="384"/>
      <c r="M164" s="46"/>
      <c r="N164" s="46"/>
      <c r="O164" s="46"/>
      <c r="P164" s="6"/>
      <c r="Q164" s="6"/>
      <c r="R164" s="6"/>
      <c r="S164" s="356"/>
      <c r="T164" s="6"/>
      <c r="U164" s="6"/>
      <c r="V164" s="6"/>
      <c r="W164" s="6"/>
      <c r="X164" s="6"/>
      <c r="Y164" s="6"/>
      <c r="Z164" s="6"/>
      <c r="AA164" s="6"/>
      <c r="AB164" s="46"/>
      <c r="AC164" s="6"/>
      <c r="AD164" s="6"/>
      <c r="AE164" s="6"/>
      <c r="AF164" s="6"/>
      <c r="AG164" s="6"/>
      <c r="AH164" s="6"/>
      <c r="AI164" s="6"/>
      <c r="AJ164" s="6"/>
    </row>
    <row r="165" ht="14.25" customHeight="1">
      <c r="A165" s="6"/>
      <c r="B165" s="6"/>
      <c r="C165" s="6"/>
      <c r="D165" s="6"/>
      <c r="E165" s="46"/>
      <c r="F165" s="46"/>
      <c r="G165" s="46"/>
      <c r="H165" s="46"/>
      <c r="I165" s="46"/>
      <c r="J165" s="46"/>
      <c r="K165" s="46"/>
      <c r="L165" s="384"/>
      <c r="M165" s="46"/>
      <c r="N165" s="46"/>
      <c r="O165" s="46"/>
      <c r="P165" s="6"/>
      <c r="Q165" s="6"/>
      <c r="R165" s="6"/>
      <c r="S165" s="356"/>
      <c r="T165" s="6"/>
      <c r="U165" s="6"/>
      <c r="V165" s="6"/>
      <c r="W165" s="6"/>
      <c r="X165" s="6"/>
      <c r="Y165" s="6"/>
      <c r="Z165" s="6"/>
      <c r="AA165" s="6"/>
      <c r="AB165" s="46"/>
      <c r="AC165" s="6"/>
      <c r="AD165" s="6"/>
      <c r="AE165" s="6"/>
      <c r="AF165" s="6"/>
      <c r="AG165" s="6"/>
      <c r="AH165" s="6"/>
      <c r="AI165" s="6"/>
      <c r="AJ165" s="6"/>
    </row>
    <row r="166" ht="14.25" customHeight="1">
      <c r="A166" s="6"/>
      <c r="B166" s="6"/>
      <c r="C166" s="6"/>
      <c r="D166" s="6"/>
      <c r="E166" s="46"/>
      <c r="F166" s="46"/>
      <c r="G166" s="46"/>
      <c r="H166" s="46"/>
      <c r="I166" s="46"/>
      <c r="J166" s="46"/>
      <c r="K166" s="46"/>
      <c r="L166" s="384"/>
      <c r="M166" s="46"/>
      <c r="N166" s="46"/>
      <c r="O166" s="46"/>
      <c r="P166" s="6"/>
      <c r="Q166" s="6"/>
      <c r="R166" s="6"/>
      <c r="S166" s="356"/>
      <c r="T166" s="6"/>
      <c r="U166" s="6"/>
      <c r="V166" s="6"/>
      <c r="W166" s="6"/>
      <c r="X166" s="6"/>
      <c r="Y166" s="6"/>
      <c r="Z166" s="6"/>
      <c r="AA166" s="6"/>
      <c r="AB166" s="46"/>
      <c r="AC166" s="6"/>
      <c r="AD166" s="6"/>
      <c r="AE166" s="6"/>
      <c r="AF166" s="6"/>
      <c r="AG166" s="6"/>
      <c r="AH166" s="6"/>
      <c r="AI166" s="6"/>
      <c r="AJ166" s="6"/>
    </row>
    <row r="167" ht="14.25" customHeight="1">
      <c r="A167" s="6"/>
      <c r="B167" s="6"/>
      <c r="C167" s="6"/>
      <c r="D167" s="6"/>
      <c r="E167" s="46"/>
      <c r="F167" s="46"/>
      <c r="G167" s="46"/>
      <c r="H167" s="46"/>
      <c r="I167" s="46"/>
      <c r="J167" s="46"/>
      <c r="K167" s="46"/>
      <c r="L167" s="384"/>
      <c r="M167" s="46"/>
      <c r="N167" s="46"/>
      <c r="O167" s="46"/>
      <c r="P167" s="6"/>
      <c r="Q167" s="6"/>
      <c r="R167" s="6"/>
      <c r="S167" s="356"/>
      <c r="T167" s="6"/>
      <c r="U167" s="6"/>
      <c r="V167" s="6"/>
      <c r="W167" s="6"/>
      <c r="X167" s="6"/>
      <c r="Y167" s="6"/>
      <c r="Z167" s="6"/>
      <c r="AA167" s="6"/>
      <c r="AB167" s="46"/>
      <c r="AC167" s="6"/>
      <c r="AD167" s="6"/>
      <c r="AE167" s="6"/>
      <c r="AF167" s="6"/>
      <c r="AG167" s="6"/>
      <c r="AH167" s="6"/>
      <c r="AI167" s="6"/>
      <c r="AJ167" s="6"/>
    </row>
    <row r="168" ht="14.25" customHeight="1">
      <c r="A168" s="6"/>
      <c r="B168" s="6"/>
      <c r="C168" s="6"/>
      <c r="D168" s="6"/>
      <c r="E168" s="46"/>
      <c r="F168" s="46"/>
      <c r="G168" s="46"/>
      <c r="H168" s="46"/>
      <c r="I168" s="46"/>
      <c r="J168" s="46"/>
      <c r="K168" s="46"/>
      <c r="L168" s="384"/>
      <c r="M168" s="46"/>
      <c r="N168" s="46"/>
      <c r="O168" s="46"/>
      <c r="P168" s="6"/>
      <c r="Q168" s="6"/>
      <c r="R168" s="6"/>
      <c r="S168" s="356"/>
      <c r="T168" s="6"/>
      <c r="U168" s="6"/>
      <c r="V168" s="6"/>
      <c r="W168" s="6"/>
      <c r="X168" s="6"/>
      <c r="Y168" s="6"/>
      <c r="Z168" s="6"/>
      <c r="AA168" s="6"/>
      <c r="AB168" s="46"/>
      <c r="AC168" s="6"/>
      <c r="AD168" s="6"/>
      <c r="AE168" s="6"/>
      <c r="AF168" s="6"/>
      <c r="AG168" s="6"/>
      <c r="AH168" s="6"/>
      <c r="AI168" s="6"/>
      <c r="AJ168" s="6"/>
    </row>
    <row r="169" ht="14.25" customHeight="1">
      <c r="A169" s="6"/>
      <c r="B169" s="6"/>
      <c r="C169" s="6"/>
      <c r="D169" s="6"/>
      <c r="E169" s="46"/>
      <c r="F169" s="46"/>
      <c r="G169" s="46"/>
      <c r="H169" s="46"/>
      <c r="I169" s="46"/>
      <c r="J169" s="46"/>
      <c r="K169" s="46"/>
      <c r="L169" s="384"/>
      <c r="M169" s="46"/>
      <c r="N169" s="46"/>
      <c r="O169" s="46"/>
      <c r="P169" s="6"/>
      <c r="Q169" s="6"/>
      <c r="R169" s="6"/>
      <c r="S169" s="356"/>
      <c r="T169" s="6"/>
      <c r="U169" s="6"/>
      <c r="V169" s="6"/>
      <c r="W169" s="6"/>
      <c r="X169" s="6"/>
      <c r="Y169" s="6"/>
      <c r="Z169" s="6"/>
      <c r="AA169" s="6"/>
      <c r="AB169" s="46"/>
      <c r="AC169" s="6"/>
      <c r="AD169" s="6"/>
      <c r="AE169" s="6"/>
      <c r="AF169" s="6"/>
      <c r="AG169" s="6"/>
      <c r="AH169" s="6"/>
      <c r="AI169" s="6"/>
      <c r="AJ169" s="6"/>
    </row>
    <row r="170" ht="14.25" customHeight="1">
      <c r="A170" s="6"/>
      <c r="B170" s="6"/>
      <c r="C170" s="6"/>
      <c r="D170" s="6"/>
      <c r="E170" s="46"/>
      <c r="F170" s="46"/>
      <c r="G170" s="46"/>
      <c r="H170" s="46"/>
      <c r="I170" s="46"/>
      <c r="J170" s="46"/>
      <c r="K170" s="46"/>
      <c r="L170" s="384"/>
      <c r="M170" s="46"/>
      <c r="N170" s="46"/>
      <c r="O170" s="46"/>
      <c r="P170" s="6"/>
      <c r="Q170" s="6"/>
      <c r="R170" s="6"/>
      <c r="S170" s="356"/>
      <c r="T170" s="6"/>
      <c r="U170" s="6"/>
      <c r="V170" s="6"/>
      <c r="W170" s="6"/>
      <c r="X170" s="6"/>
      <c r="Y170" s="6"/>
      <c r="Z170" s="6"/>
      <c r="AA170" s="6"/>
      <c r="AB170" s="46"/>
      <c r="AC170" s="6"/>
      <c r="AD170" s="6"/>
      <c r="AE170" s="6"/>
      <c r="AF170" s="6"/>
      <c r="AG170" s="6"/>
      <c r="AH170" s="6"/>
      <c r="AI170" s="6"/>
      <c r="AJ170" s="6"/>
    </row>
    <row r="171" ht="14.25" customHeight="1">
      <c r="A171" s="6"/>
      <c r="B171" s="6"/>
      <c r="C171" s="6"/>
      <c r="D171" s="6"/>
      <c r="E171" s="46"/>
      <c r="F171" s="46"/>
      <c r="G171" s="46"/>
      <c r="H171" s="46"/>
      <c r="I171" s="46"/>
      <c r="J171" s="46"/>
      <c r="K171" s="46"/>
      <c r="L171" s="384"/>
      <c r="M171" s="46"/>
      <c r="N171" s="46"/>
      <c r="O171" s="46"/>
      <c r="P171" s="6"/>
      <c r="Q171" s="6"/>
      <c r="R171" s="6"/>
      <c r="S171" s="356"/>
      <c r="T171" s="6"/>
      <c r="U171" s="6"/>
      <c r="V171" s="6"/>
      <c r="W171" s="6"/>
      <c r="X171" s="6"/>
      <c r="Y171" s="6"/>
      <c r="Z171" s="6"/>
      <c r="AA171" s="6"/>
      <c r="AB171" s="46"/>
      <c r="AC171" s="6"/>
      <c r="AD171" s="6"/>
      <c r="AE171" s="6"/>
      <c r="AF171" s="6"/>
      <c r="AG171" s="6"/>
      <c r="AH171" s="6"/>
      <c r="AI171" s="6"/>
      <c r="AJ171" s="6"/>
    </row>
    <row r="172" ht="14.25" customHeight="1">
      <c r="A172" s="6"/>
      <c r="B172" s="6"/>
      <c r="C172" s="6"/>
      <c r="D172" s="6"/>
      <c r="E172" s="46"/>
      <c r="F172" s="46"/>
      <c r="G172" s="46"/>
      <c r="H172" s="46"/>
      <c r="I172" s="46"/>
      <c r="J172" s="46"/>
      <c r="K172" s="46"/>
      <c r="L172" s="384"/>
      <c r="M172" s="46"/>
      <c r="N172" s="46"/>
      <c r="O172" s="46"/>
      <c r="P172" s="6"/>
      <c r="Q172" s="6"/>
      <c r="R172" s="6"/>
      <c r="S172" s="356"/>
      <c r="T172" s="6"/>
      <c r="U172" s="6"/>
      <c r="V172" s="6"/>
      <c r="W172" s="6"/>
      <c r="X172" s="6"/>
      <c r="Y172" s="6"/>
      <c r="Z172" s="6"/>
      <c r="AA172" s="6"/>
      <c r="AB172" s="46"/>
      <c r="AC172" s="6"/>
      <c r="AD172" s="6"/>
      <c r="AE172" s="6"/>
      <c r="AF172" s="6"/>
      <c r="AG172" s="6"/>
      <c r="AH172" s="6"/>
      <c r="AI172" s="6"/>
      <c r="AJ172" s="6"/>
    </row>
    <row r="173" ht="14.25" customHeight="1">
      <c r="A173" s="6"/>
      <c r="B173" s="6"/>
      <c r="C173" s="6"/>
      <c r="D173" s="6"/>
      <c r="E173" s="46"/>
      <c r="F173" s="46"/>
      <c r="G173" s="46"/>
      <c r="H173" s="46"/>
      <c r="I173" s="46"/>
      <c r="J173" s="46"/>
      <c r="K173" s="46"/>
      <c r="L173" s="384"/>
      <c r="M173" s="46"/>
      <c r="N173" s="46"/>
      <c r="O173" s="46"/>
      <c r="P173" s="6"/>
      <c r="Q173" s="6"/>
      <c r="R173" s="6"/>
      <c r="S173" s="356"/>
      <c r="T173" s="6"/>
      <c r="U173" s="6"/>
      <c r="V173" s="6"/>
      <c r="W173" s="6"/>
      <c r="X173" s="6"/>
      <c r="Y173" s="6"/>
      <c r="Z173" s="6"/>
      <c r="AA173" s="6"/>
      <c r="AB173" s="46"/>
      <c r="AC173" s="6"/>
      <c r="AD173" s="6"/>
      <c r="AE173" s="6"/>
      <c r="AF173" s="6"/>
      <c r="AG173" s="6"/>
      <c r="AH173" s="6"/>
      <c r="AI173" s="6"/>
      <c r="AJ173" s="6"/>
    </row>
    <row r="174" ht="14.25" customHeight="1">
      <c r="A174" s="6"/>
      <c r="B174" s="6"/>
      <c r="C174" s="6"/>
      <c r="D174" s="6"/>
      <c r="E174" s="46"/>
      <c r="F174" s="46"/>
      <c r="G174" s="46"/>
      <c r="H174" s="46"/>
      <c r="I174" s="46"/>
      <c r="J174" s="46"/>
      <c r="K174" s="46"/>
      <c r="L174" s="384"/>
      <c r="M174" s="46"/>
      <c r="N174" s="46"/>
      <c r="O174" s="46"/>
      <c r="P174" s="6"/>
      <c r="Q174" s="6"/>
      <c r="R174" s="6"/>
      <c r="S174" s="356"/>
      <c r="T174" s="6"/>
      <c r="U174" s="6"/>
      <c r="V174" s="6"/>
      <c r="W174" s="6"/>
      <c r="X174" s="6"/>
      <c r="Y174" s="6"/>
      <c r="Z174" s="6"/>
      <c r="AA174" s="6"/>
      <c r="AB174" s="46"/>
      <c r="AC174" s="6"/>
      <c r="AD174" s="6"/>
      <c r="AE174" s="6"/>
      <c r="AF174" s="6"/>
      <c r="AG174" s="6"/>
      <c r="AH174" s="6"/>
      <c r="AI174" s="6"/>
      <c r="AJ174" s="6"/>
    </row>
    <row r="175" ht="14.25" customHeight="1">
      <c r="A175" s="6"/>
      <c r="B175" s="6"/>
      <c r="C175" s="6"/>
      <c r="D175" s="6"/>
      <c r="E175" s="46"/>
      <c r="F175" s="46"/>
      <c r="G175" s="46"/>
      <c r="H175" s="46"/>
      <c r="I175" s="46"/>
      <c r="J175" s="46"/>
      <c r="K175" s="46"/>
      <c r="L175" s="384"/>
      <c r="M175" s="46"/>
      <c r="N175" s="46"/>
      <c r="O175" s="46"/>
      <c r="P175" s="6"/>
      <c r="Q175" s="6"/>
      <c r="R175" s="6"/>
      <c r="S175" s="356"/>
      <c r="T175" s="6"/>
      <c r="U175" s="6"/>
      <c r="V175" s="6"/>
      <c r="W175" s="6"/>
      <c r="X175" s="6"/>
      <c r="Y175" s="6"/>
      <c r="Z175" s="6"/>
      <c r="AA175" s="6"/>
      <c r="AB175" s="46"/>
      <c r="AC175" s="6"/>
      <c r="AD175" s="6"/>
      <c r="AE175" s="6"/>
      <c r="AF175" s="6"/>
      <c r="AG175" s="6"/>
      <c r="AH175" s="6"/>
      <c r="AI175" s="6"/>
      <c r="AJ175" s="6"/>
    </row>
    <row r="176" ht="14.25" customHeight="1">
      <c r="A176" s="6"/>
      <c r="B176" s="6"/>
      <c r="C176" s="6"/>
      <c r="D176" s="6"/>
      <c r="E176" s="46"/>
      <c r="F176" s="46"/>
      <c r="G176" s="46"/>
      <c r="H176" s="46"/>
      <c r="I176" s="46"/>
      <c r="J176" s="46"/>
      <c r="K176" s="46"/>
      <c r="L176" s="384"/>
      <c r="M176" s="46"/>
      <c r="N176" s="46"/>
      <c r="O176" s="46"/>
      <c r="P176" s="6"/>
      <c r="Q176" s="6"/>
      <c r="R176" s="6"/>
      <c r="S176" s="356"/>
      <c r="T176" s="6"/>
      <c r="U176" s="6"/>
      <c r="V176" s="6"/>
      <c r="W176" s="6"/>
      <c r="X176" s="6"/>
      <c r="Y176" s="6"/>
      <c r="Z176" s="6"/>
      <c r="AA176" s="6"/>
      <c r="AB176" s="46"/>
      <c r="AC176" s="6"/>
      <c r="AD176" s="6"/>
      <c r="AE176" s="6"/>
      <c r="AF176" s="6"/>
      <c r="AG176" s="6"/>
      <c r="AH176" s="6"/>
      <c r="AI176" s="6"/>
      <c r="AJ176" s="6"/>
    </row>
    <row r="177" ht="14.25" customHeight="1">
      <c r="A177" s="6"/>
      <c r="B177" s="6"/>
      <c r="C177" s="6"/>
      <c r="D177" s="6"/>
      <c r="E177" s="46"/>
      <c r="F177" s="46"/>
      <c r="G177" s="46"/>
      <c r="H177" s="46"/>
      <c r="I177" s="46"/>
      <c r="J177" s="46"/>
      <c r="K177" s="46"/>
      <c r="L177" s="384"/>
      <c r="M177" s="46"/>
      <c r="N177" s="46"/>
      <c r="O177" s="46"/>
      <c r="P177" s="6"/>
      <c r="Q177" s="6"/>
      <c r="R177" s="6"/>
      <c r="S177" s="356"/>
      <c r="T177" s="6"/>
      <c r="U177" s="6"/>
      <c r="V177" s="6"/>
      <c r="W177" s="6"/>
      <c r="X177" s="6"/>
      <c r="Y177" s="6"/>
      <c r="Z177" s="6"/>
      <c r="AA177" s="6"/>
      <c r="AB177" s="46"/>
      <c r="AC177" s="6"/>
      <c r="AD177" s="6"/>
      <c r="AE177" s="6"/>
      <c r="AF177" s="6"/>
      <c r="AG177" s="6"/>
      <c r="AH177" s="6"/>
      <c r="AI177" s="6"/>
      <c r="AJ177" s="6"/>
    </row>
    <row r="178" ht="14.25" customHeight="1">
      <c r="A178" s="6"/>
      <c r="B178" s="6"/>
      <c r="C178" s="6"/>
      <c r="D178" s="6"/>
      <c r="E178" s="46"/>
      <c r="F178" s="46"/>
      <c r="G178" s="46"/>
      <c r="H178" s="46"/>
      <c r="I178" s="46"/>
      <c r="J178" s="46"/>
      <c r="K178" s="46"/>
      <c r="L178" s="384"/>
      <c r="M178" s="46"/>
      <c r="N178" s="46"/>
      <c r="O178" s="46"/>
      <c r="P178" s="6"/>
      <c r="Q178" s="6"/>
      <c r="R178" s="6"/>
      <c r="S178" s="356"/>
      <c r="T178" s="6"/>
      <c r="U178" s="6"/>
      <c r="V178" s="6"/>
      <c r="W178" s="6"/>
      <c r="X178" s="6"/>
      <c r="Y178" s="6"/>
      <c r="Z178" s="6"/>
      <c r="AA178" s="6"/>
      <c r="AB178" s="46"/>
      <c r="AC178" s="6"/>
      <c r="AD178" s="6"/>
      <c r="AE178" s="6"/>
      <c r="AF178" s="6"/>
      <c r="AG178" s="6"/>
      <c r="AH178" s="6"/>
      <c r="AI178" s="6"/>
      <c r="AJ178" s="6"/>
    </row>
    <row r="179" ht="14.25" customHeight="1">
      <c r="A179" s="6"/>
      <c r="B179" s="6"/>
      <c r="C179" s="6"/>
      <c r="D179" s="6"/>
      <c r="E179" s="46"/>
      <c r="F179" s="46"/>
      <c r="G179" s="46"/>
      <c r="H179" s="46"/>
      <c r="I179" s="46"/>
      <c r="J179" s="46"/>
      <c r="K179" s="46"/>
      <c r="L179" s="384"/>
      <c r="M179" s="46"/>
      <c r="N179" s="46"/>
      <c r="O179" s="46"/>
      <c r="P179" s="6"/>
      <c r="Q179" s="6"/>
      <c r="R179" s="6"/>
      <c r="S179" s="356"/>
      <c r="T179" s="6"/>
      <c r="U179" s="6"/>
      <c r="V179" s="6"/>
      <c r="W179" s="6"/>
      <c r="X179" s="6"/>
      <c r="Y179" s="6"/>
      <c r="Z179" s="6"/>
      <c r="AA179" s="6"/>
      <c r="AB179" s="46"/>
      <c r="AC179" s="6"/>
      <c r="AD179" s="6"/>
      <c r="AE179" s="6"/>
      <c r="AF179" s="6"/>
      <c r="AG179" s="6"/>
      <c r="AH179" s="6"/>
      <c r="AI179" s="6"/>
      <c r="AJ179" s="6"/>
    </row>
    <row r="180" ht="14.25" customHeight="1">
      <c r="A180" s="6"/>
      <c r="B180" s="6"/>
      <c r="C180" s="6"/>
      <c r="D180" s="6"/>
      <c r="E180" s="46"/>
      <c r="F180" s="46"/>
      <c r="G180" s="46"/>
      <c r="H180" s="46"/>
      <c r="I180" s="46"/>
      <c r="J180" s="46"/>
      <c r="K180" s="46"/>
      <c r="L180" s="384"/>
      <c r="M180" s="46"/>
      <c r="N180" s="46"/>
      <c r="O180" s="46"/>
      <c r="P180" s="6"/>
      <c r="Q180" s="6"/>
      <c r="R180" s="6"/>
      <c r="S180" s="356"/>
      <c r="T180" s="6"/>
      <c r="U180" s="6"/>
      <c r="V180" s="6"/>
      <c r="W180" s="6"/>
      <c r="X180" s="6"/>
      <c r="Y180" s="6"/>
      <c r="Z180" s="6"/>
      <c r="AA180" s="6"/>
      <c r="AB180" s="46"/>
      <c r="AC180" s="6"/>
      <c r="AD180" s="6"/>
      <c r="AE180" s="6"/>
      <c r="AF180" s="6"/>
      <c r="AG180" s="6"/>
      <c r="AH180" s="6"/>
      <c r="AI180" s="6"/>
      <c r="AJ180" s="6"/>
    </row>
    <row r="181" ht="14.25" customHeight="1">
      <c r="A181" s="6"/>
      <c r="B181" s="6"/>
      <c r="C181" s="6"/>
      <c r="D181" s="6"/>
      <c r="E181" s="46"/>
      <c r="F181" s="46"/>
      <c r="G181" s="46"/>
      <c r="H181" s="46"/>
      <c r="I181" s="46"/>
      <c r="J181" s="46"/>
      <c r="K181" s="46"/>
      <c r="L181" s="384"/>
      <c r="M181" s="46"/>
      <c r="N181" s="46"/>
      <c r="O181" s="46"/>
      <c r="P181" s="6"/>
      <c r="Q181" s="6"/>
      <c r="R181" s="6"/>
      <c r="S181" s="356"/>
      <c r="T181" s="6"/>
      <c r="U181" s="6"/>
      <c r="V181" s="6"/>
      <c r="W181" s="6"/>
      <c r="X181" s="6"/>
      <c r="Y181" s="6"/>
      <c r="Z181" s="6"/>
      <c r="AA181" s="6"/>
      <c r="AB181" s="46"/>
      <c r="AC181" s="6"/>
      <c r="AD181" s="6"/>
      <c r="AE181" s="6"/>
      <c r="AF181" s="6"/>
      <c r="AG181" s="6"/>
      <c r="AH181" s="6"/>
      <c r="AI181" s="6"/>
      <c r="AJ181" s="6"/>
    </row>
    <row r="182" ht="14.25" customHeight="1">
      <c r="A182" s="6"/>
      <c r="B182" s="6"/>
      <c r="C182" s="6"/>
      <c r="D182" s="6"/>
      <c r="E182" s="46"/>
      <c r="F182" s="46"/>
      <c r="G182" s="46"/>
      <c r="H182" s="46"/>
      <c r="I182" s="46"/>
      <c r="J182" s="46"/>
      <c r="K182" s="46"/>
      <c r="L182" s="384"/>
      <c r="M182" s="46"/>
      <c r="N182" s="46"/>
      <c r="O182" s="46"/>
      <c r="P182" s="6"/>
      <c r="Q182" s="6"/>
      <c r="R182" s="6"/>
      <c r="S182" s="356"/>
      <c r="T182" s="6"/>
      <c r="U182" s="6"/>
      <c r="V182" s="6"/>
      <c r="W182" s="6"/>
      <c r="X182" s="6"/>
      <c r="Y182" s="6"/>
      <c r="Z182" s="6"/>
      <c r="AA182" s="6"/>
      <c r="AB182" s="46"/>
      <c r="AC182" s="6"/>
      <c r="AD182" s="6"/>
      <c r="AE182" s="6"/>
      <c r="AF182" s="6"/>
      <c r="AG182" s="6"/>
      <c r="AH182" s="6"/>
      <c r="AI182" s="6"/>
      <c r="AJ182" s="6"/>
    </row>
    <row r="183" ht="14.25" customHeight="1">
      <c r="A183" s="6"/>
      <c r="B183" s="6"/>
      <c r="C183" s="6"/>
      <c r="D183" s="6"/>
      <c r="E183" s="46"/>
      <c r="F183" s="46"/>
      <c r="G183" s="46"/>
      <c r="H183" s="46"/>
      <c r="I183" s="46"/>
      <c r="J183" s="46"/>
      <c r="K183" s="46"/>
      <c r="L183" s="384"/>
      <c r="M183" s="46"/>
      <c r="N183" s="46"/>
      <c r="O183" s="46"/>
      <c r="P183" s="6"/>
      <c r="Q183" s="6"/>
      <c r="R183" s="6"/>
      <c r="S183" s="356"/>
      <c r="T183" s="6"/>
      <c r="U183" s="6"/>
      <c r="V183" s="6"/>
      <c r="W183" s="6"/>
      <c r="X183" s="6"/>
      <c r="Y183" s="6"/>
      <c r="Z183" s="6"/>
      <c r="AA183" s="6"/>
      <c r="AB183" s="46"/>
      <c r="AC183" s="6"/>
      <c r="AD183" s="6"/>
      <c r="AE183" s="6"/>
      <c r="AF183" s="6"/>
      <c r="AG183" s="6"/>
      <c r="AH183" s="6"/>
      <c r="AI183" s="6"/>
      <c r="AJ183" s="6"/>
    </row>
    <row r="184" ht="14.25" customHeight="1">
      <c r="A184" s="6"/>
      <c r="B184" s="6"/>
      <c r="C184" s="6"/>
      <c r="D184" s="6"/>
      <c r="E184" s="46"/>
      <c r="F184" s="46"/>
      <c r="G184" s="46"/>
      <c r="H184" s="46"/>
      <c r="I184" s="46"/>
      <c r="J184" s="46"/>
      <c r="K184" s="46"/>
      <c r="L184" s="384"/>
      <c r="M184" s="46"/>
      <c r="N184" s="46"/>
      <c r="O184" s="46"/>
      <c r="P184" s="6"/>
      <c r="Q184" s="6"/>
      <c r="R184" s="6"/>
      <c r="S184" s="356"/>
      <c r="T184" s="6"/>
      <c r="U184" s="6"/>
      <c r="V184" s="6"/>
      <c r="W184" s="6"/>
      <c r="X184" s="6"/>
      <c r="Y184" s="6"/>
      <c r="Z184" s="6"/>
      <c r="AA184" s="6"/>
      <c r="AB184" s="46"/>
      <c r="AC184" s="6"/>
      <c r="AD184" s="6"/>
      <c r="AE184" s="6"/>
      <c r="AF184" s="6"/>
      <c r="AG184" s="6"/>
      <c r="AH184" s="6"/>
      <c r="AI184" s="6"/>
      <c r="AJ184" s="6"/>
    </row>
    <row r="185" ht="14.25" customHeight="1">
      <c r="A185" s="6"/>
      <c r="B185" s="6"/>
      <c r="C185" s="6"/>
      <c r="D185" s="6"/>
      <c r="E185" s="46"/>
      <c r="F185" s="46"/>
      <c r="G185" s="46"/>
      <c r="H185" s="46"/>
      <c r="I185" s="46"/>
      <c r="J185" s="46"/>
      <c r="K185" s="46"/>
      <c r="L185" s="384"/>
      <c r="M185" s="46"/>
      <c r="N185" s="46"/>
      <c r="O185" s="46"/>
      <c r="P185" s="6"/>
      <c r="Q185" s="6"/>
      <c r="R185" s="6"/>
      <c r="S185" s="356"/>
      <c r="T185" s="6"/>
      <c r="U185" s="6"/>
      <c r="V185" s="6"/>
      <c r="W185" s="6"/>
      <c r="X185" s="6"/>
      <c r="Y185" s="6"/>
      <c r="Z185" s="6"/>
      <c r="AA185" s="6"/>
      <c r="AB185" s="46"/>
      <c r="AC185" s="6"/>
      <c r="AD185" s="6"/>
      <c r="AE185" s="6"/>
      <c r="AF185" s="6"/>
      <c r="AG185" s="6"/>
      <c r="AH185" s="6"/>
      <c r="AI185" s="6"/>
      <c r="AJ185" s="6"/>
    </row>
    <row r="186" ht="14.25" customHeight="1">
      <c r="A186" s="6"/>
      <c r="B186" s="6"/>
      <c r="C186" s="6"/>
      <c r="D186" s="6"/>
      <c r="E186" s="46"/>
      <c r="F186" s="46"/>
      <c r="G186" s="46"/>
      <c r="H186" s="46"/>
      <c r="I186" s="46"/>
      <c r="J186" s="46"/>
      <c r="K186" s="46"/>
      <c r="L186" s="384"/>
      <c r="M186" s="46"/>
      <c r="N186" s="46"/>
      <c r="O186" s="46"/>
      <c r="P186" s="6"/>
      <c r="Q186" s="6"/>
      <c r="R186" s="6"/>
      <c r="S186" s="356"/>
      <c r="T186" s="6"/>
      <c r="U186" s="6"/>
      <c r="V186" s="6"/>
      <c r="W186" s="6"/>
      <c r="X186" s="6"/>
      <c r="Y186" s="6"/>
      <c r="Z186" s="6"/>
      <c r="AA186" s="6"/>
      <c r="AB186" s="46"/>
      <c r="AC186" s="6"/>
      <c r="AD186" s="6"/>
      <c r="AE186" s="6"/>
      <c r="AF186" s="6"/>
      <c r="AG186" s="6"/>
      <c r="AH186" s="6"/>
      <c r="AI186" s="6"/>
      <c r="AJ186" s="6"/>
    </row>
    <row r="187" ht="14.25" customHeight="1">
      <c r="A187" s="6"/>
      <c r="B187" s="6"/>
      <c r="C187" s="6"/>
      <c r="D187" s="6"/>
      <c r="E187" s="46"/>
      <c r="F187" s="46"/>
      <c r="G187" s="46"/>
      <c r="H187" s="46"/>
      <c r="I187" s="46"/>
      <c r="J187" s="46"/>
      <c r="K187" s="46"/>
      <c r="L187" s="384"/>
      <c r="M187" s="46"/>
      <c r="N187" s="46"/>
      <c r="O187" s="46"/>
      <c r="P187" s="6"/>
      <c r="Q187" s="6"/>
      <c r="R187" s="6"/>
      <c r="S187" s="356"/>
      <c r="T187" s="6"/>
      <c r="U187" s="6"/>
      <c r="V187" s="6"/>
      <c r="W187" s="6"/>
      <c r="X187" s="6"/>
      <c r="Y187" s="6"/>
      <c r="Z187" s="6"/>
      <c r="AA187" s="6"/>
      <c r="AB187" s="46"/>
      <c r="AC187" s="6"/>
      <c r="AD187" s="6"/>
      <c r="AE187" s="6"/>
      <c r="AF187" s="6"/>
      <c r="AG187" s="6"/>
      <c r="AH187" s="6"/>
      <c r="AI187" s="6"/>
      <c r="AJ187" s="6"/>
    </row>
    <row r="188" ht="14.25" customHeight="1">
      <c r="A188" s="6"/>
      <c r="B188" s="6"/>
      <c r="C188" s="6"/>
      <c r="D188" s="6"/>
      <c r="E188" s="46"/>
      <c r="F188" s="46"/>
      <c r="G188" s="46"/>
      <c r="H188" s="46"/>
      <c r="I188" s="46"/>
      <c r="J188" s="46"/>
      <c r="K188" s="46"/>
      <c r="L188" s="384"/>
      <c r="M188" s="46"/>
      <c r="N188" s="46"/>
      <c r="O188" s="46"/>
      <c r="P188" s="6"/>
      <c r="Q188" s="6"/>
      <c r="R188" s="6"/>
      <c r="S188" s="356"/>
      <c r="T188" s="6"/>
      <c r="U188" s="6"/>
      <c r="V188" s="6"/>
      <c r="W188" s="6"/>
      <c r="X188" s="6"/>
      <c r="Y188" s="6"/>
      <c r="Z188" s="6"/>
      <c r="AA188" s="6"/>
      <c r="AB188" s="46"/>
      <c r="AC188" s="6"/>
      <c r="AD188" s="6"/>
      <c r="AE188" s="6"/>
      <c r="AF188" s="6"/>
      <c r="AG188" s="6"/>
      <c r="AH188" s="6"/>
      <c r="AI188" s="6"/>
      <c r="AJ188" s="6"/>
    </row>
    <row r="189" ht="14.25" customHeight="1">
      <c r="A189" s="6"/>
      <c r="B189" s="6"/>
      <c r="C189" s="6"/>
      <c r="D189" s="6"/>
      <c r="E189" s="46"/>
      <c r="F189" s="46"/>
      <c r="G189" s="46"/>
      <c r="H189" s="46"/>
      <c r="I189" s="46"/>
      <c r="J189" s="46"/>
      <c r="K189" s="46"/>
      <c r="L189" s="384"/>
      <c r="M189" s="46"/>
      <c r="N189" s="46"/>
      <c r="O189" s="46"/>
      <c r="P189" s="6"/>
      <c r="Q189" s="6"/>
      <c r="R189" s="6"/>
      <c r="S189" s="356"/>
      <c r="T189" s="6"/>
      <c r="U189" s="6"/>
      <c r="V189" s="6"/>
      <c r="W189" s="6"/>
      <c r="X189" s="6"/>
      <c r="Y189" s="6"/>
      <c r="Z189" s="6"/>
      <c r="AA189" s="6"/>
      <c r="AB189" s="46"/>
      <c r="AC189" s="6"/>
      <c r="AD189" s="6"/>
      <c r="AE189" s="6"/>
      <c r="AF189" s="6"/>
      <c r="AG189" s="6"/>
      <c r="AH189" s="6"/>
      <c r="AI189" s="6"/>
      <c r="AJ189" s="6"/>
    </row>
    <row r="190" ht="14.25" customHeight="1">
      <c r="A190" s="6"/>
      <c r="B190" s="6"/>
      <c r="C190" s="6"/>
      <c r="D190" s="6"/>
      <c r="E190" s="46"/>
      <c r="F190" s="46"/>
      <c r="G190" s="46"/>
      <c r="H190" s="46"/>
      <c r="I190" s="46"/>
      <c r="J190" s="46"/>
      <c r="K190" s="46"/>
      <c r="L190" s="384"/>
      <c r="M190" s="46"/>
      <c r="N190" s="46"/>
      <c r="O190" s="46"/>
      <c r="P190" s="6"/>
      <c r="Q190" s="6"/>
      <c r="R190" s="6"/>
      <c r="S190" s="356"/>
      <c r="T190" s="6"/>
      <c r="U190" s="6"/>
      <c r="V190" s="6"/>
      <c r="W190" s="6"/>
      <c r="X190" s="6"/>
      <c r="Y190" s="6"/>
      <c r="Z190" s="6"/>
      <c r="AA190" s="6"/>
      <c r="AB190" s="46"/>
      <c r="AC190" s="6"/>
      <c r="AD190" s="6"/>
      <c r="AE190" s="6"/>
      <c r="AF190" s="6"/>
      <c r="AG190" s="6"/>
      <c r="AH190" s="6"/>
      <c r="AI190" s="6"/>
      <c r="AJ190" s="6"/>
    </row>
    <row r="191" ht="14.25" customHeight="1">
      <c r="A191" s="6"/>
      <c r="B191" s="6"/>
      <c r="C191" s="6"/>
      <c r="D191" s="6"/>
      <c r="E191" s="46"/>
      <c r="F191" s="46"/>
      <c r="G191" s="46"/>
      <c r="H191" s="46"/>
      <c r="I191" s="46"/>
      <c r="J191" s="46"/>
      <c r="K191" s="46"/>
      <c r="L191" s="384"/>
      <c r="M191" s="46"/>
      <c r="N191" s="46"/>
      <c r="O191" s="46"/>
      <c r="P191" s="6"/>
      <c r="Q191" s="6"/>
      <c r="R191" s="6"/>
      <c r="S191" s="356"/>
      <c r="T191" s="6"/>
      <c r="U191" s="6"/>
      <c r="V191" s="6"/>
      <c r="W191" s="6"/>
      <c r="X191" s="6"/>
      <c r="Y191" s="6"/>
      <c r="Z191" s="6"/>
      <c r="AA191" s="6"/>
      <c r="AB191" s="46"/>
      <c r="AC191" s="6"/>
      <c r="AD191" s="6"/>
      <c r="AE191" s="6"/>
      <c r="AF191" s="6"/>
      <c r="AG191" s="6"/>
      <c r="AH191" s="6"/>
      <c r="AI191" s="6"/>
      <c r="AJ191" s="6"/>
    </row>
    <row r="192" ht="14.25" customHeight="1">
      <c r="A192" s="6"/>
      <c r="B192" s="6"/>
      <c r="C192" s="6"/>
      <c r="D192" s="6"/>
      <c r="E192" s="46"/>
      <c r="F192" s="46"/>
      <c r="G192" s="46"/>
      <c r="H192" s="46"/>
      <c r="I192" s="46"/>
      <c r="J192" s="46"/>
      <c r="K192" s="46"/>
      <c r="L192" s="384"/>
      <c r="M192" s="46"/>
      <c r="N192" s="46"/>
      <c r="O192" s="46"/>
      <c r="P192" s="6"/>
      <c r="Q192" s="6"/>
      <c r="R192" s="6"/>
      <c r="S192" s="356"/>
      <c r="T192" s="6"/>
      <c r="U192" s="6"/>
      <c r="V192" s="6"/>
      <c r="W192" s="6"/>
      <c r="X192" s="6"/>
      <c r="Y192" s="6"/>
      <c r="Z192" s="6"/>
      <c r="AA192" s="6"/>
      <c r="AB192" s="46"/>
      <c r="AC192" s="6"/>
      <c r="AD192" s="6"/>
      <c r="AE192" s="6"/>
      <c r="AF192" s="6"/>
      <c r="AG192" s="6"/>
      <c r="AH192" s="6"/>
      <c r="AI192" s="6"/>
      <c r="AJ192" s="6"/>
    </row>
    <row r="193" ht="14.25" customHeight="1">
      <c r="A193" s="6"/>
      <c r="B193" s="6"/>
      <c r="C193" s="6"/>
      <c r="D193" s="6"/>
      <c r="E193" s="46"/>
      <c r="F193" s="46"/>
      <c r="G193" s="46"/>
      <c r="H193" s="46"/>
      <c r="I193" s="46"/>
      <c r="J193" s="46"/>
      <c r="K193" s="46"/>
      <c r="L193" s="384"/>
      <c r="M193" s="46"/>
      <c r="N193" s="46"/>
      <c r="O193" s="46"/>
      <c r="P193" s="6"/>
      <c r="Q193" s="6"/>
      <c r="R193" s="6"/>
      <c r="S193" s="356"/>
      <c r="T193" s="6"/>
      <c r="U193" s="6"/>
      <c r="V193" s="6"/>
      <c r="W193" s="6"/>
      <c r="X193" s="6"/>
      <c r="Y193" s="6"/>
      <c r="Z193" s="6"/>
      <c r="AA193" s="6"/>
      <c r="AB193" s="46"/>
      <c r="AC193" s="6"/>
      <c r="AD193" s="6"/>
      <c r="AE193" s="6"/>
      <c r="AF193" s="6"/>
      <c r="AG193" s="6"/>
      <c r="AH193" s="6"/>
      <c r="AI193" s="6"/>
      <c r="AJ193" s="6"/>
    </row>
    <row r="194" ht="14.25" customHeight="1">
      <c r="A194" s="6"/>
      <c r="B194" s="6"/>
      <c r="C194" s="6"/>
      <c r="D194" s="6"/>
      <c r="E194" s="46"/>
      <c r="F194" s="46"/>
      <c r="G194" s="46"/>
      <c r="H194" s="46"/>
      <c r="I194" s="46"/>
      <c r="J194" s="46"/>
      <c r="K194" s="46"/>
      <c r="L194" s="384"/>
      <c r="M194" s="46"/>
      <c r="N194" s="46"/>
      <c r="O194" s="46"/>
      <c r="P194" s="6"/>
      <c r="Q194" s="6"/>
      <c r="R194" s="6"/>
      <c r="S194" s="356"/>
      <c r="T194" s="6"/>
      <c r="U194" s="6"/>
      <c r="V194" s="6"/>
      <c r="W194" s="6"/>
      <c r="X194" s="6"/>
      <c r="Y194" s="6"/>
      <c r="Z194" s="6"/>
      <c r="AA194" s="6"/>
      <c r="AB194" s="46"/>
      <c r="AC194" s="6"/>
      <c r="AD194" s="6"/>
      <c r="AE194" s="6"/>
      <c r="AF194" s="6"/>
      <c r="AG194" s="6"/>
      <c r="AH194" s="6"/>
      <c r="AI194" s="6"/>
      <c r="AJ194" s="6"/>
    </row>
    <row r="195" ht="14.25" customHeight="1">
      <c r="A195" s="6"/>
      <c r="B195" s="6"/>
      <c r="C195" s="6"/>
      <c r="D195" s="6"/>
      <c r="E195" s="46"/>
      <c r="F195" s="46"/>
      <c r="G195" s="46"/>
      <c r="H195" s="46"/>
      <c r="I195" s="46"/>
      <c r="J195" s="46"/>
      <c r="K195" s="46"/>
      <c r="L195" s="384"/>
      <c r="M195" s="46"/>
      <c r="N195" s="46"/>
      <c r="O195" s="46"/>
      <c r="P195" s="6"/>
      <c r="Q195" s="6"/>
      <c r="R195" s="6"/>
      <c r="S195" s="356"/>
      <c r="T195" s="6"/>
      <c r="U195" s="6"/>
      <c r="V195" s="6"/>
      <c r="W195" s="6"/>
      <c r="X195" s="6"/>
      <c r="Y195" s="6"/>
      <c r="Z195" s="6"/>
      <c r="AA195" s="6"/>
      <c r="AB195" s="46"/>
      <c r="AC195" s="6"/>
      <c r="AD195" s="6"/>
      <c r="AE195" s="6"/>
      <c r="AF195" s="6"/>
      <c r="AG195" s="6"/>
      <c r="AH195" s="6"/>
      <c r="AI195" s="6"/>
      <c r="AJ195" s="6"/>
    </row>
    <row r="196" ht="14.25" customHeight="1">
      <c r="A196" s="6"/>
      <c r="B196" s="6"/>
      <c r="C196" s="6"/>
      <c r="D196" s="6"/>
      <c r="E196" s="46"/>
      <c r="F196" s="46"/>
      <c r="G196" s="46"/>
      <c r="H196" s="46"/>
      <c r="I196" s="46"/>
      <c r="J196" s="46"/>
      <c r="K196" s="46"/>
      <c r="L196" s="384"/>
      <c r="M196" s="46"/>
      <c r="N196" s="46"/>
      <c r="O196" s="46"/>
      <c r="P196" s="6"/>
      <c r="Q196" s="6"/>
      <c r="R196" s="6"/>
      <c r="S196" s="356"/>
      <c r="T196" s="6"/>
      <c r="U196" s="6"/>
      <c r="V196" s="6"/>
      <c r="W196" s="6"/>
      <c r="X196" s="6"/>
      <c r="Y196" s="6"/>
      <c r="Z196" s="6"/>
      <c r="AA196" s="6"/>
      <c r="AB196" s="46"/>
      <c r="AC196" s="6"/>
      <c r="AD196" s="6"/>
      <c r="AE196" s="6"/>
      <c r="AF196" s="6"/>
      <c r="AG196" s="6"/>
      <c r="AH196" s="6"/>
      <c r="AI196" s="6"/>
      <c r="AJ196" s="6"/>
    </row>
    <row r="197" ht="14.25" customHeight="1">
      <c r="A197" s="6"/>
      <c r="B197" s="6"/>
      <c r="C197" s="6"/>
      <c r="D197" s="6"/>
      <c r="E197" s="46"/>
      <c r="F197" s="46"/>
      <c r="G197" s="46"/>
      <c r="H197" s="46"/>
      <c r="I197" s="46"/>
      <c r="J197" s="46"/>
      <c r="K197" s="46"/>
      <c r="L197" s="384"/>
      <c r="M197" s="46"/>
      <c r="N197" s="46"/>
      <c r="O197" s="46"/>
      <c r="P197" s="6"/>
      <c r="Q197" s="6"/>
      <c r="R197" s="6"/>
      <c r="S197" s="356"/>
      <c r="T197" s="6"/>
      <c r="U197" s="6"/>
      <c r="V197" s="6"/>
      <c r="W197" s="6"/>
      <c r="X197" s="6"/>
      <c r="Y197" s="6"/>
      <c r="Z197" s="6"/>
      <c r="AA197" s="6"/>
      <c r="AB197" s="46"/>
      <c r="AC197" s="6"/>
      <c r="AD197" s="6"/>
      <c r="AE197" s="6"/>
      <c r="AF197" s="6"/>
      <c r="AG197" s="6"/>
      <c r="AH197" s="6"/>
      <c r="AI197" s="6"/>
      <c r="AJ197" s="6"/>
    </row>
    <row r="198" ht="14.25" customHeight="1">
      <c r="A198" s="6"/>
      <c r="B198" s="6"/>
      <c r="C198" s="6"/>
      <c r="D198" s="6"/>
      <c r="E198" s="46"/>
      <c r="F198" s="46"/>
      <c r="G198" s="46"/>
      <c r="H198" s="46"/>
      <c r="I198" s="46"/>
      <c r="J198" s="46"/>
      <c r="K198" s="46"/>
      <c r="L198" s="384"/>
      <c r="M198" s="46"/>
      <c r="N198" s="46"/>
      <c r="O198" s="46"/>
      <c r="P198" s="6"/>
      <c r="Q198" s="6"/>
      <c r="R198" s="6"/>
      <c r="S198" s="356"/>
      <c r="T198" s="6"/>
      <c r="U198" s="6"/>
      <c r="V198" s="6"/>
      <c r="W198" s="6"/>
      <c r="X198" s="6"/>
      <c r="Y198" s="6"/>
      <c r="Z198" s="6"/>
      <c r="AA198" s="6"/>
      <c r="AB198" s="46"/>
      <c r="AC198" s="6"/>
      <c r="AD198" s="6"/>
      <c r="AE198" s="6"/>
      <c r="AF198" s="6"/>
      <c r="AG198" s="6"/>
      <c r="AH198" s="6"/>
      <c r="AI198" s="6"/>
      <c r="AJ198" s="6"/>
    </row>
    <row r="199" ht="14.25" customHeight="1">
      <c r="A199" s="6"/>
      <c r="B199" s="6"/>
      <c r="C199" s="6"/>
      <c r="D199" s="6"/>
      <c r="E199" s="46"/>
      <c r="F199" s="46"/>
      <c r="G199" s="46"/>
      <c r="H199" s="46"/>
      <c r="I199" s="46"/>
      <c r="J199" s="46"/>
      <c r="K199" s="46"/>
      <c r="L199" s="384"/>
      <c r="M199" s="46"/>
      <c r="N199" s="46"/>
      <c r="O199" s="46"/>
      <c r="P199" s="6"/>
      <c r="Q199" s="6"/>
      <c r="R199" s="6"/>
      <c r="S199" s="356"/>
      <c r="T199" s="6"/>
      <c r="U199" s="6"/>
      <c r="V199" s="6"/>
      <c r="W199" s="6"/>
      <c r="X199" s="6"/>
      <c r="Y199" s="6"/>
      <c r="Z199" s="6"/>
      <c r="AA199" s="6"/>
      <c r="AB199" s="46"/>
      <c r="AC199" s="6"/>
      <c r="AD199" s="6"/>
      <c r="AE199" s="6"/>
      <c r="AF199" s="6"/>
      <c r="AG199" s="6"/>
      <c r="AH199" s="6"/>
      <c r="AI199" s="6"/>
      <c r="AJ199" s="6"/>
    </row>
    <row r="200" ht="14.25" customHeight="1">
      <c r="A200" s="6"/>
      <c r="B200" s="6"/>
      <c r="C200" s="6"/>
      <c r="D200" s="6"/>
      <c r="E200" s="46"/>
      <c r="F200" s="46"/>
      <c r="G200" s="46"/>
      <c r="H200" s="46"/>
      <c r="I200" s="46"/>
      <c r="J200" s="46"/>
      <c r="K200" s="46"/>
      <c r="L200" s="384"/>
      <c r="M200" s="46"/>
      <c r="N200" s="46"/>
      <c r="O200" s="46"/>
      <c r="P200" s="6"/>
      <c r="Q200" s="6"/>
      <c r="R200" s="6"/>
      <c r="S200" s="356"/>
      <c r="T200" s="6"/>
      <c r="U200" s="6"/>
      <c r="V200" s="6"/>
      <c r="W200" s="6"/>
      <c r="X200" s="6"/>
      <c r="Y200" s="6"/>
      <c r="Z200" s="6"/>
      <c r="AA200" s="6"/>
      <c r="AB200" s="46"/>
      <c r="AC200" s="6"/>
      <c r="AD200" s="6"/>
      <c r="AE200" s="6"/>
      <c r="AF200" s="6"/>
      <c r="AG200" s="6"/>
      <c r="AH200" s="6"/>
      <c r="AI200" s="6"/>
      <c r="AJ200" s="6"/>
    </row>
    <row r="201" ht="14.25" customHeight="1">
      <c r="A201" s="6"/>
      <c r="B201" s="6"/>
      <c r="C201" s="6"/>
      <c r="D201" s="6"/>
      <c r="E201" s="46"/>
      <c r="F201" s="46"/>
      <c r="G201" s="46"/>
      <c r="H201" s="46"/>
      <c r="I201" s="46"/>
      <c r="J201" s="46"/>
      <c r="K201" s="46"/>
      <c r="L201" s="384"/>
      <c r="M201" s="46"/>
      <c r="N201" s="46"/>
      <c r="O201" s="46"/>
      <c r="P201" s="6"/>
      <c r="Q201" s="6"/>
      <c r="R201" s="6"/>
      <c r="S201" s="356"/>
      <c r="T201" s="6"/>
      <c r="U201" s="6"/>
      <c r="V201" s="6"/>
      <c r="W201" s="6"/>
      <c r="X201" s="6"/>
      <c r="Y201" s="6"/>
      <c r="Z201" s="6"/>
      <c r="AA201" s="6"/>
      <c r="AB201" s="46"/>
      <c r="AC201" s="6"/>
      <c r="AD201" s="6"/>
      <c r="AE201" s="6"/>
      <c r="AF201" s="6"/>
      <c r="AG201" s="6"/>
      <c r="AH201" s="6"/>
      <c r="AI201" s="6"/>
      <c r="AJ201" s="6"/>
    </row>
    <row r="202" ht="14.25" customHeight="1">
      <c r="A202" s="6"/>
      <c r="B202" s="6"/>
      <c r="C202" s="6"/>
      <c r="D202" s="6"/>
      <c r="E202" s="46"/>
      <c r="F202" s="46"/>
      <c r="G202" s="46"/>
      <c r="H202" s="46"/>
      <c r="I202" s="46"/>
      <c r="J202" s="46"/>
      <c r="K202" s="46"/>
      <c r="L202" s="384"/>
      <c r="M202" s="46"/>
      <c r="N202" s="46"/>
      <c r="O202" s="46"/>
      <c r="P202" s="6"/>
      <c r="Q202" s="6"/>
      <c r="R202" s="6"/>
      <c r="S202" s="356"/>
      <c r="T202" s="6"/>
      <c r="U202" s="6"/>
      <c r="V202" s="6"/>
      <c r="W202" s="6"/>
      <c r="X202" s="6"/>
      <c r="Y202" s="6"/>
      <c r="Z202" s="6"/>
      <c r="AA202" s="6"/>
      <c r="AB202" s="46"/>
      <c r="AC202" s="6"/>
      <c r="AD202" s="6"/>
      <c r="AE202" s="6"/>
      <c r="AF202" s="6"/>
      <c r="AG202" s="6"/>
      <c r="AH202" s="6"/>
      <c r="AI202" s="6"/>
      <c r="AJ202" s="6"/>
    </row>
    <row r="203" ht="14.25" customHeight="1">
      <c r="A203" s="6"/>
      <c r="B203" s="6"/>
      <c r="C203" s="6"/>
      <c r="D203" s="6"/>
      <c r="E203" s="46"/>
      <c r="F203" s="46"/>
      <c r="G203" s="46"/>
      <c r="H203" s="46"/>
      <c r="I203" s="46"/>
      <c r="J203" s="46"/>
      <c r="K203" s="46"/>
      <c r="L203" s="384"/>
      <c r="M203" s="46"/>
      <c r="N203" s="46"/>
      <c r="O203" s="46"/>
      <c r="P203" s="6"/>
      <c r="Q203" s="6"/>
      <c r="R203" s="6"/>
      <c r="S203" s="356"/>
      <c r="T203" s="6"/>
      <c r="U203" s="6"/>
      <c r="V203" s="6"/>
      <c r="W203" s="6"/>
      <c r="X203" s="6"/>
      <c r="Y203" s="6"/>
      <c r="Z203" s="6"/>
      <c r="AA203" s="6"/>
      <c r="AB203" s="46"/>
      <c r="AC203" s="6"/>
      <c r="AD203" s="6"/>
      <c r="AE203" s="6"/>
      <c r="AF203" s="6"/>
      <c r="AG203" s="6"/>
      <c r="AH203" s="6"/>
      <c r="AI203" s="6"/>
      <c r="AJ203" s="6"/>
    </row>
    <row r="204" ht="14.25" customHeight="1">
      <c r="A204" s="6"/>
      <c r="B204" s="6"/>
      <c r="C204" s="6"/>
      <c r="D204" s="6"/>
      <c r="E204" s="46"/>
      <c r="F204" s="46"/>
      <c r="G204" s="46"/>
      <c r="H204" s="46"/>
      <c r="I204" s="46"/>
      <c r="J204" s="46"/>
      <c r="K204" s="46"/>
      <c r="L204" s="384"/>
      <c r="M204" s="46"/>
      <c r="N204" s="46"/>
      <c r="O204" s="46"/>
      <c r="P204" s="6"/>
      <c r="Q204" s="6"/>
      <c r="R204" s="6"/>
      <c r="S204" s="356"/>
      <c r="T204" s="6"/>
      <c r="U204" s="6"/>
      <c r="V204" s="6"/>
      <c r="W204" s="6"/>
      <c r="X204" s="6"/>
      <c r="Y204" s="6"/>
      <c r="Z204" s="6"/>
      <c r="AA204" s="6"/>
      <c r="AB204" s="46"/>
      <c r="AC204" s="6"/>
      <c r="AD204" s="6"/>
      <c r="AE204" s="6"/>
      <c r="AF204" s="6"/>
      <c r="AG204" s="6"/>
      <c r="AH204" s="6"/>
      <c r="AI204" s="6"/>
      <c r="AJ204" s="6"/>
    </row>
    <row r="205" ht="14.25" customHeight="1">
      <c r="A205" s="6"/>
      <c r="B205" s="6"/>
      <c r="C205" s="6"/>
      <c r="D205" s="6"/>
      <c r="E205" s="46"/>
      <c r="F205" s="46"/>
      <c r="G205" s="46"/>
      <c r="H205" s="46"/>
      <c r="I205" s="46"/>
      <c r="J205" s="46"/>
      <c r="K205" s="46"/>
      <c r="L205" s="384"/>
      <c r="M205" s="46"/>
      <c r="N205" s="46"/>
      <c r="O205" s="46"/>
      <c r="P205" s="6"/>
      <c r="Q205" s="6"/>
      <c r="R205" s="6"/>
      <c r="S205" s="356"/>
      <c r="T205" s="6"/>
      <c r="U205" s="6"/>
      <c r="V205" s="6"/>
      <c r="W205" s="6"/>
      <c r="X205" s="6"/>
      <c r="Y205" s="6"/>
      <c r="Z205" s="6"/>
      <c r="AA205" s="6"/>
      <c r="AB205" s="46"/>
      <c r="AC205" s="6"/>
      <c r="AD205" s="6"/>
      <c r="AE205" s="6"/>
      <c r="AF205" s="6"/>
      <c r="AG205" s="6"/>
      <c r="AH205" s="6"/>
      <c r="AI205" s="6"/>
      <c r="AJ205" s="6"/>
    </row>
    <row r="206" ht="14.25" customHeight="1">
      <c r="A206" s="6"/>
      <c r="B206" s="6"/>
      <c r="C206" s="6"/>
      <c r="D206" s="6"/>
      <c r="E206" s="46"/>
      <c r="F206" s="46"/>
      <c r="G206" s="46"/>
      <c r="H206" s="46"/>
      <c r="I206" s="46"/>
      <c r="J206" s="46"/>
      <c r="K206" s="46"/>
      <c r="L206" s="384"/>
      <c r="M206" s="46"/>
      <c r="N206" s="46"/>
      <c r="O206" s="46"/>
      <c r="P206" s="6"/>
      <c r="Q206" s="6"/>
      <c r="R206" s="6"/>
      <c r="S206" s="356"/>
      <c r="T206" s="6"/>
      <c r="U206" s="6"/>
      <c r="V206" s="6"/>
      <c r="W206" s="6"/>
      <c r="X206" s="6"/>
      <c r="Y206" s="6"/>
      <c r="Z206" s="6"/>
      <c r="AA206" s="6"/>
      <c r="AB206" s="46"/>
      <c r="AC206" s="6"/>
      <c r="AD206" s="6"/>
      <c r="AE206" s="6"/>
      <c r="AF206" s="6"/>
      <c r="AG206" s="6"/>
      <c r="AH206" s="6"/>
      <c r="AI206" s="6"/>
      <c r="AJ206" s="6"/>
    </row>
    <row r="207" ht="14.25" customHeight="1">
      <c r="A207" s="6"/>
      <c r="B207" s="6"/>
      <c r="C207" s="6"/>
      <c r="D207" s="6"/>
      <c r="E207" s="46"/>
      <c r="F207" s="46"/>
      <c r="G207" s="46"/>
      <c r="H207" s="46"/>
      <c r="I207" s="46"/>
      <c r="J207" s="46"/>
      <c r="K207" s="46"/>
      <c r="L207" s="384"/>
      <c r="M207" s="46"/>
      <c r="N207" s="46"/>
      <c r="O207" s="46"/>
      <c r="P207" s="6"/>
      <c r="Q207" s="6"/>
      <c r="R207" s="6"/>
      <c r="S207" s="356"/>
      <c r="T207" s="6"/>
      <c r="U207" s="6"/>
      <c r="V207" s="6"/>
      <c r="W207" s="6"/>
      <c r="X207" s="6"/>
      <c r="Y207" s="6"/>
      <c r="Z207" s="6"/>
      <c r="AA207" s="6"/>
      <c r="AB207" s="46"/>
      <c r="AC207" s="6"/>
      <c r="AD207" s="6"/>
      <c r="AE207" s="6"/>
      <c r="AF207" s="6"/>
      <c r="AG207" s="6"/>
      <c r="AH207" s="6"/>
      <c r="AI207" s="6"/>
      <c r="AJ207" s="6"/>
    </row>
    <row r="208" ht="14.25" customHeight="1">
      <c r="A208" s="6"/>
      <c r="B208" s="6"/>
      <c r="C208" s="6"/>
      <c r="D208" s="6"/>
      <c r="E208" s="46"/>
      <c r="F208" s="46"/>
      <c r="G208" s="46"/>
      <c r="H208" s="46"/>
      <c r="I208" s="46"/>
      <c r="J208" s="46"/>
      <c r="K208" s="46"/>
      <c r="L208" s="384"/>
      <c r="M208" s="46"/>
      <c r="N208" s="46"/>
      <c r="O208" s="46"/>
      <c r="P208" s="6"/>
      <c r="Q208" s="6"/>
      <c r="R208" s="6"/>
      <c r="S208" s="356"/>
      <c r="T208" s="6"/>
      <c r="U208" s="6"/>
      <c r="V208" s="6"/>
      <c r="W208" s="6"/>
      <c r="X208" s="6"/>
      <c r="Y208" s="6"/>
      <c r="Z208" s="6"/>
      <c r="AA208" s="6"/>
      <c r="AB208" s="46"/>
      <c r="AC208" s="6"/>
      <c r="AD208" s="6"/>
      <c r="AE208" s="6"/>
      <c r="AF208" s="6"/>
      <c r="AG208" s="6"/>
      <c r="AH208" s="6"/>
      <c r="AI208" s="6"/>
      <c r="AJ208" s="6"/>
    </row>
    <row r="209" ht="14.25" customHeight="1">
      <c r="A209" s="6"/>
      <c r="B209" s="6"/>
      <c r="C209" s="6"/>
      <c r="D209" s="6"/>
      <c r="E209" s="46"/>
      <c r="F209" s="46"/>
      <c r="G209" s="46"/>
      <c r="H209" s="46"/>
      <c r="I209" s="46"/>
      <c r="J209" s="46"/>
      <c r="K209" s="46"/>
      <c r="L209" s="384"/>
      <c r="M209" s="46"/>
      <c r="N209" s="46"/>
      <c r="O209" s="46"/>
      <c r="P209" s="6"/>
      <c r="Q209" s="6"/>
      <c r="R209" s="6"/>
      <c r="S209" s="356"/>
      <c r="T209" s="6"/>
      <c r="U209" s="6"/>
      <c r="V209" s="6"/>
      <c r="W209" s="6"/>
      <c r="X209" s="6"/>
      <c r="Y209" s="6"/>
      <c r="Z209" s="6"/>
      <c r="AA209" s="6"/>
      <c r="AB209" s="46"/>
      <c r="AC209" s="6"/>
      <c r="AD209" s="6"/>
      <c r="AE209" s="6"/>
      <c r="AF209" s="6"/>
      <c r="AG209" s="6"/>
      <c r="AH209" s="6"/>
      <c r="AI209" s="6"/>
      <c r="AJ209" s="6"/>
    </row>
    <row r="210" ht="14.25" customHeight="1">
      <c r="A210" s="6"/>
      <c r="B210" s="6"/>
      <c r="C210" s="6"/>
      <c r="D210" s="6"/>
      <c r="E210" s="46"/>
      <c r="F210" s="46"/>
      <c r="G210" s="46"/>
      <c r="H210" s="46"/>
      <c r="I210" s="46"/>
      <c r="J210" s="46"/>
      <c r="K210" s="46"/>
      <c r="L210" s="384"/>
      <c r="M210" s="46"/>
      <c r="N210" s="46"/>
      <c r="O210" s="46"/>
      <c r="P210" s="6"/>
      <c r="Q210" s="6"/>
      <c r="R210" s="6"/>
      <c r="S210" s="356"/>
      <c r="T210" s="6"/>
      <c r="U210" s="6"/>
      <c r="V210" s="6"/>
      <c r="W210" s="6"/>
      <c r="X210" s="6"/>
      <c r="Y210" s="6"/>
      <c r="Z210" s="6"/>
      <c r="AA210" s="6"/>
      <c r="AB210" s="46"/>
      <c r="AC210" s="6"/>
      <c r="AD210" s="6"/>
      <c r="AE210" s="6"/>
      <c r="AF210" s="6"/>
      <c r="AG210" s="6"/>
      <c r="AH210" s="6"/>
      <c r="AI210" s="6"/>
      <c r="AJ210" s="6"/>
    </row>
    <row r="211" ht="14.25" customHeight="1">
      <c r="A211" s="6"/>
      <c r="B211" s="6"/>
      <c r="C211" s="6"/>
      <c r="D211" s="6"/>
      <c r="E211" s="46"/>
      <c r="F211" s="46"/>
      <c r="G211" s="46"/>
      <c r="H211" s="46"/>
      <c r="I211" s="46"/>
      <c r="J211" s="46"/>
      <c r="K211" s="46"/>
      <c r="L211" s="384"/>
      <c r="M211" s="46"/>
      <c r="N211" s="46"/>
      <c r="O211" s="46"/>
      <c r="P211" s="6"/>
      <c r="Q211" s="6"/>
      <c r="R211" s="6"/>
      <c r="S211" s="356"/>
      <c r="T211" s="6"/>
      <c r="U211" s="6"/>
      <c r="V211" s="6"/>
      <c r="W211" s="6"/>
      <c r="X211" s="6"/>
      <c r="Y211" s="6"/>
      <c r="Z211" s="6"/>
      <c r="AA211" s="6"/>
      <c r="AB211" s="46"/>
      <c r="AC211" s="6"/>
      <c r="AD211" s="6"/>
      <c r="AE211" s="6"/>
      <c r="AF211" s="6"/>
      <c r="AG211" s="6"/>
      <c r="AH211" s="6"/>
      <c r="AI211" s="6"/>
      <c r="AJ211" s="6"/>
    </row>
    <row r="212" ht="14.25" customHeight="1">
      <c r="A212" s="6"/>
      <c r="B212" s="6"/>
      <c r="C212" s="6"/>
      <c r="D212" s="6"/>
      <c r="E212" s="46"/>
      <c r="F212" s="46"/>
      <c r="G212" s="46"/>
      <c r="H212" s="46"/>
      <c r="I212" s="46"/>
      <c r="J212" s="46"/>
      <c r="K212" s="46"/>
      <c r="L212" s="384"/>
      <c r="M212" s="46"/>
      <c r="N212" s="46"/>
      <c r="O212" s="46"/>
      <c r="P212" s="6"/>
      <c r="Q212" s="6"/>
      <c r="R212" s="6"/>
      <c r="S212" s="356"/>
      <c r="T212" s="6"/>
      <c r="U212" s="6"/>
      <c r="V212" s="6"/>
      <c r="W212" s="6"/>
      <c r="X212" s="6"/>
      <c r="Y212" s="6"/>
      <c r="Z212" s="6"/>
      <c r="AA212" s="6"/>
      <c r="AB212" s="46"/>
      <c r="AC212" s="6"/>
      <c r="AD212" s="6"/>
      <c r="AE212" s="6"/>
      <c r="AF212" s="6"/>
      <c r="AG212" s="6"/>
      <c r="AH212" s="6"/>
      <c r="AI212" s="6"/>
      <c r="AJ212" s="6"/>
    </row>
    <row r="213" ht="14.25" customHeight="1">
      <c r="A213" s="6"/>
      <c r="B213" s="6"/>
      <c r="C213" s="6"/>
      <c r="D213" s="6"/>
      <c r="E213" s="46"/>
      <c r="F213" s="46"/>
      <c r="G213" s="46"/>
      <c r="H213" s="46"/>
      <c r="I213" s="46"/>
      <c r="J213" s="46"/>
      <c r="K213" s="46"/>
      <c r="L213" s="384"/>
      <c r="M213" s="46"/>
      <c r="N213" s="46"/>
      <c r="O213" s="46"/>
      <c r="P213" s="6"/>
      <c r="Q213" s="6"/>
      <c r="R213" s="6"/>
      <c r="S213" s="356"/>
      <c r="T213" s="6"/>
      <c r="U213" s="6"/>
      <c r="V213" s="6"/>
      <c r="W213" s="6"/>
      <c r="X213" s="6"/>
      <c r="Y213" s="6"/>
      <c r="Z213" s="6"/>
      <c r="AA213" s="6"/>
      <c r="AB213" s="46"/>
      <c r="AC213" s="6"/>
      <c r="AD213" s="6"/>
      <c r="AE213" s="6"/>
      <c r="AF213" s="6"/>
      <c r="AG213" s="6"/>
      <c r="AH213" s="6"/>
      <c r="AI213" s="6"/>
      <c r="AJ213" s="6"/>
    </row>
    <row r="214" ht="14.25" customHeight="1">
      <c r="A214" s="6"/>
      <c r="B214" s="6"/>
      <c r="C214" s="6"/>
      <c r="D214" s="6"/>
      <c r="E214" s="46"/>
      <c r="F214" s="46"/>
      <c r="G214" s="46"/>
      <c r="H214" s="46"/>
      <c r="I214" s="46"/>
      <c r="J214" s="46"/>
      <c r="K214" s="46"/>
      <c r="L214" s="384"/>
      <c r="M214" s="46"/>
      <c r="N214" s="46"/>
      <c r="O214" s="46"/>
      <c r="P214" s="6"/>
      <c r="Q214" s="6"/>
      <c r="R214" s="6"/>
      <c r="S214" s="356"/>
      <c r="T214" s="6"/>
      <c r="U214" s="6"/>
      <c r="V214" s="6"/>
      <c r="W214" s="6"/>
      <c r="X214" s="6"/>
      <c r="Y214" s="6"/>
      <c r="Z214" s="6"/>
      <c r="AA214" s="6"/>
      <c r="AB214" s="46"/>
      <c r="AC214" s="6"/>
      <c r="AD214" s="6"/>
      <c r="AE214" s="6"/>
      <c r="AF214" s="6"/>
      <c r="AG214" s="6"/>
      <c r="AH214" s="6"/>
      <c r="AI214" s="6"/>
      <c r="AJ214" s="6"/>
    </row>
    <row r="215" ht="14.25" customHeight="1">
      <c r="A215" s="6"/>
      <c r="B215" s="6"/>
      <c r="C215" s="6"/>
      <c r="D215" s="6"/>
      <c r="E215" s="46"/>
      <c r="F215" s="46"/>
      <c r="G215" s="46"/>
      <c r="H215" s="46"/>
      <c r="I215" s="46"/>
      <c r="J215" s="46"/>
      <c r="K215" s="46"/>
      <c r="L215" s="384"/>
      <c r="M215" s="46"/>
      <c r="N215" s="46"/>
      <c r="O215" s="46"/>
      <c r="P215" s="6"/>
      <c r="Q215" s="6"/>
      <c r="R215" s="6"/>
      <c r="S215" s="356"/>
      <c r="T215" s="6"/>
      <c r="U215" s="6"/>
      <c r="V215" s="6"/>
      <c r="W215" s="6"/>
      <c r="X215" s="6"/>
      <c r="Y215" s="6"/>
      <c r="Z215" s="6"/>
      <c r="AA215" s="6"/>
      <c r="AB215" s="46"/>
      <c r="AC215" s="6"/>
      <c r="AD215" s="6"/>
      <c r="AE215" s="6"/>
      <c r="AF215" s="6"/>
      <c r="AG215" s="6"/>
      <c r="AH215" s="6"/>
      <c r="AI215" s="6"/>
      <c r="AJ215" s="6"/>
    </row>
    <row r="216" ht="14.25" customHeight="1">
      <c r="A216" s="6"/>
      <c r="B216" s="6"/>
      <c r="C216" s="6"/>
      <c r="D216" s="6"/>
      <c r="E216" s="46"/>
      <c r="F216" s="46"/>
      <c r="G216" s="46"/>
      <c r="H216" s="46"/>
      <c r="I216" s="46"/>
      <c r="J216" s="46"/>
      <c r="K216" s="46"/>
      <c r="L216" s="384"/>
      <c r="M216" s="46"/>
      <c r="N216" s="46"/>
      <c r="O216" s="46"/>
      <c r="P216" s="6"/>
      <c r="Q216" s="6"/>
      <c r="R216" s="6"/>
      <c r="S216" s="356"/>
      <c r="T216" s="6"/>
      <c r="U216" s="6"/>
      <c r="V216" s="6"/>
      <c r="W216" s="6"/>
      <c r="X216" s="6"/>
      <c r="Y216" s="6"/>
      <c r="Z216" s="6"/>
      <c r="AA216" s="6"/>
      <c r="AB216" s="46"/>
      <c r="AC216" s="6"/>
      <c r="AD216" s="6"/>
      <c r="AE216" s="6"/>
      <c r="AF216" s="6"/>
      <c r="AG216" s="6"/>
      <c r="AH216" s="6"/>
      <c r="AI216" s="6"/>
      <c r="AJ216" s="6"/>
    </row>
    <row r="217" ht="14.25" customHeight="1">
      <c r="A217" s="6"/>
      <c r="B217" s="6"/>
      <c r="C217" s="6"/>
      <c r="D217" s="6"/>
      <c r="E217" s="46"/>
      <c r="F217" s="46"/>
      <c r="G217" s="46"/>
      <c r="H217" s="46"/>
      <c r="I217" s="46"/>
      <c r="J217" s="46"/>
      <c r="K217" s="46"/>
      <c r="L217" s="384"/>
      <c r="M217" s="46"/>
      <c r="N217" s="46"/>
      <c r="O217" s="46"/>
      <c r="P217" s="6"/>
      <c r="Q217" s="6"/>
      <c r="R217" s="6"/>
      <c r="S217" s="356"/>
      <c r="T217" s="6"/>
      <c r="U217" s="6"/>
      <c r="V217" s="6"/>
      <c r="W217" s="6"/>
      <c r="X217" s="6"/>
      <c r="Y217" s="6"/>
      <c r="Z217" s="6"/>
      <c r="AA217" s="6"/>
      <c r="AB217" s="46"/>
      <c r="AC217" s="6"/>
      <c r="AD217" s="6"/>
      <c r="AE217" s="6"/>
      <c r="AF217" s="6"/>
      <c r="AG217" s="6"/>
      <c r="AH217" s="6"/>
      <c r="AI217" s="6"/>
      <c r="AJ217" s="6"/>
    </row>
    <row r="218" ht="14.25" customHeight="1">
      <c r="A218" s="6"/>
      <c r="B218" s="6"/>
      <c r="C218" s="6"/>
      <c r="D218" s="6"/>
      <c r="E218" s="46"/>
      <c r="F218" s="46"/>
      <c r="G218" s="46"/>
      <c r="H218" s="46"/>
      <c r="I218" s="46"/>
      <c r="J218" s="46"/>
      <c r="K218" s="46"/>
      <c r="L218" s="384"/>
      <c r="M218" s="46"/>
      <c r="N218" s="46"/>
      <c r="O218" s="46"/>
      <c r="P218" s="6"/>
      <c r="Q218" s="6"/>
      <c r="R218" s="6"/>
      <c r="S218" s="356"/>
      <c r="T218" s="6"/>
      <c r="U218" s="6"/>
      <c r="V218" s="6"/>
      <c r="W218" s="6"/>
      <c r="X218" s="6"/>
      <c r="Y218" s="6"/>
      <c r="Z218" s="6"/>
      <c r="AA218" s="6"/>
      <c r="AB218" s="46"/>
      <c r="AC218" s="6"/>
      <c r="AD218" s="6"/>
      <c r="AE218" s="6"/>
      <c r="AF218" s="6"/>
      <c r="AG218" s="6"/>
      <c r="AH218" s="6"/>
      <c r="AI218" s="6"/>
      <c r="AJ218" s="6"/>
    </row>
    <row r="219" ht="14.25" customHeight="1">
      <c r="A219" s="6"/>
      <c r="B219" s="6"/>
      <c r="C219" s="6"/>
      <c r="D219" s="6"/>
      <c r="E219" s="46"/>
      <c r="F219" s="46"/>
      <c r="G219" s="46"/>
      <c r="H219" s="46"/>
      <c r="I219" s="46"/>
      <c r="J219" s="46"/>
      <c r="K219" s="46"/>
      <c r="L219" s="384"/>
      <c r="M219" s="46"/>
      <c r="N219" s="46"/>
      <c r="O219" s="46"/>
      <c r="P219" s="6"/>
      <c r="Q219" s="6"/>
      <c r="R219" s="6"/>
      <c r="S219" s="356"/>
      <c r="T219" s="6"/>
      <c r="U219" s="6"/>
      <c r="V219" s="6"/>
      <c r="W219" s="6"/>
      <c r="X219" s="6"/>
      <c r="Y219" s="6"/>
      <c r="Z219" s="6"/>
      <c r="AA219" s="6"/>
      <c r="AB219" s="46"/>
      <c r="AC219" s="6"/>
      <c r="AD219" s="6"/>
      <c r="AE219" s="6"/>
      <c r="AF219" s="6"/>
      <c r="AG219" s="6"/>
      <c r="AH219" s="6"/>
      <c r="AI219" s="6"/>
      <c r="AJ219" s="6"/>
    </row>
    <row r="220" ht="14.25" customHeight="1">
      <c r="A220" s="6"/>
      <c r="B220" s="6"/>
      <c r="C220" s="6"/>
      <c r="D220" s="6"/>
      <c r="E220" s="46"/>
      <c r="F220" s="46"/>
      <c r="G220" s="46"/>
      <c r="H220" s="46"/>
      <c r="I220" s="46"/>
      <c r="J220" s="46"/>
      <c r="K220" s="46"/>
      <c r="L220" s="384"/>
      <c r="M220" s="46"/>
      <c r="N220" s="46"/>
      <c r="O220" s="46"/>
      <c r="P220" s="6"/>
      <c r="Q220" s="6"/>
      <c r="R220" s="6"/>
      <c r="S220" s="356"/>
      <c r="T220" s="6"/>
      <c r="U220" s="6"/>
      <c r="V220" s="6"/>
      <c r="W220" s="6"/>
      <c r="X220" s="6"/>
      <c r="Y220" s="6"/>
      <c r="Z220" s="6"/>
      <c r="AA220" s="6"/>
      <c r="AB220" s="46"/>
      <c r="AC220" s="6"/>
      <c r="AD220" s="6"/>
      <c r="AE220" s="6"/>
      <c r="AF220" s="6"/>
      <c r="AG220" s="6"/>
      <c r="AH220" s="6"/>
      <c r="AI220" s="6"/>
      <c r="AJ220" s="6"/>
    </row>
    <row r="221" ht="14.25" customHeight="1">
      <c r="A221" s="6"/>
      <c r="B221" s="6"/>
      <c r="C221" s="6"/>
      <c r="D221" s="6"/>
      <c r="E221" s="46"/>
      <c r="F221" s="46"/>
      <c r="G221" s="46"/>
      <c r="H221" s="46"/>
      <c r="I221" s="46"/>
      <c r="J221" s="46"/>
      <c r="K221" s="46"/>
      <c r="L221" s="384"/>
      <c r="M221" s="46"/>
      <c r="N221" s="46"/>
      <c r="O221" s="46"/>
      <c r="P221" s="6"/>
      <c r="Q221" s="6"/>
      <c r="R221" s="6"/>
      <c r="S221" s="356"/>
      <c r="T221" s="6"/>
      <c r="U221" s="6"/>
      <c r="V221" s="6"/>
      <c r="W221" s="6"/>
      <c r="X221" s="6"/>
      <c r="Y221" s="6"/>
      <c r="Z221" s="6"/>
      <c r="AA221" s="6"/>
      <c r="AB221" s="46"/>
      <c r="AC221" s="6"/>
      <c r="AD221" s="6"/>
      <c r="AE221" s="6"/>
      <c r="AF221" s="6"/>
      <c r="AG221" s="6"/>
      <c r="AH221" s="6"/>
      <c r="AI221" s="6"/>
      <c r="AJ221" s="6"/>
    </row>
    <row r="222" ht="14.25" customHeight="1">
      <c r="A222" s="6"/>
      <c r="B222" s="6"/>
      <c r="C222" s="6"/>
      <c r="D222" s="6"/>
      <c r="E222" s="46"/>
      <c r="F222" s="46"/>
      <c r="G222" s="46"/>
      <c r="H222" s="46"/>
      <c r="I222" s="46"/>
      <c r="J222" s="46"/>
      <c r="K222" s="46"/>
      <c r="L222" s="384"/>
      <c r="M222" s="46"/>
      <c r="N222" s="46"/>
      <c r="O222" s="46"/>
      <c r="P222" s="6"/>
      <c r="Q222" s="6"/>
      <c r="R222" s="6"/>
      <c r="S222" s="356"/>
      <c r="T222" s="6"/>
      <c r="U222" s="6"/>
      <c r="V222" s="6"/>
      <c r="W222" s="6"/>
      <c r="X222" s="6"/>
      <c r="Y222" s="6"/>
      <c r="Z222" s="6"/>
      <c r="AA222" s="6"/>
      <c r="AB222" s="46"/>
      <c r="AC222" s="6"/>
      <c r="AD222" s="6"/>
      <c r="AE222" s="6"/>
      <c r="AF222" s="6"/>
      <c r="AG222" s="6"/>
      <c r="AH222" s="6"/>
      <c r="AI222" s="6"/>
      <c r="AJ222" s="6"/>
    </row>
    <row r="223" ht="14.25" customHeight="1">
      <c r="A223" s="6"/>
      <c r="B223" s="6"/>
      <c r="C223" s="6"/>
      <c r="D223" s="6"/>
      <c r="E223" s="46"/>
      <c r="F223" s="46"/>
      <c r="G223" s="46"/>
      <c r="H223" s="46"/>
      <c r="I223" s="46"/>
      <c r="J223" s="46"/>
      <c r="K223" s="46"/>
      <c r="L223" s="384"/>
      <c r="M223" s="46"/>
      <c r="N223" s="46"/>
      <c r="O223" s="46"/>
      <c r="P223" s="6"/>
      <c r="Q223" s="6"/>
      <c r="R223" s="6"/>
      <c r="S223" s="356"/>
      <c r="T223" s="6"/>
      <c r="U223" s="6"/>
      <c r="V223" s="6"/>
      <c r="W223" s="6"/>
      <c r="X223" s="6"/>
      <c r="Y223" s="6"/>
      <c r="Z223" s="6"/>
      <c r="AA223" s="6"/>
      <c r="AB223" s="46"/>
      <c r="AC223" s="6"/>
      <c r="AD223" s="6"/>
      <c r="AE223" s="6"/>
      <c r="AF223" s="6"/>
      <c r="AG223" s="6"/>
      <c r="AH223" s="6"/>
      <c r="AI223" s="6"/>
      <c r="AJ223" s="6"/>
    </row>
    <row r="224" ht="14.25" customHeight="1">
      <c r="A224" s="6"/>
      <c r="B224" s="6"/>
      <c r="C224" s="6"/>
      <c r="D224" s="6"/>
      <c r="E224" s="46"/>
      <c r="F224" s="46"/>
      <c r="G224" s="46"/>
      <c r="H224" s="46"/>
      <c r="I224" s="46"/>
      <c r="J224" s="46"/>
      <c r="K224" s="46"/>
      <c r="L224" s="384"/>
      <c r="M224" s="46"/>
      <c r="N224" s="46"/>
      <c r="O224" s="46"/>
      <c r="P224" s="6"/>
      <c r="Q224" s="6"/>
      <c r="R224" s="6"/>
      <c r="S224" s="356"/>
      <c r="T224" s="6"/>
      <c r="U224" s="6"/>
      <c r="V224" s="6"/>
      <c r="W224" s="6"/>
      <c r="X224" s="6"/>
      <c r="Y224" s="6"/>
      <c r="Z224" s="6"/>
      <c r="AA224" s="6"/>
      <c r="AB224" s="46"/>
      <c r="AC224" s="6"/>
      <c r="AD224" s="6"/>
      <c r="AE224" s="6"/>
      <c r="AF224" s="6"/>
      <c r="AG224" s="6"/>
      <c r="AH224" s="6"/>
      <c r="AI224" s="6"/>
      <c r="AJ224" s="6"/>
    </row>
    <row r="225" ht="14.25" customHeight="1">
      <c r="A225" s="6"/>
      <c r="B225" s="6"/>
      <c r="C225" s="6"/>
      <c r="D225" s="6"/>
      <c r="E225" s="46"/>
      <c r="F225" s="46"/>
      <c r="G225" s="46"/>
      <c r="H225" s="46"/>
      <c r="I225" s="46"/>
      <c r="J225" s="46"/>
      <c r="K225" s="46"/>
      <c r="L225" s="384"/>
      <c r="M225" s="46"/>
      <c r="N225" s="46"/>
      <c r="O225" s="46"/>
      <c r="P225" s="6"/>
      <c r="Q225" s="6"/>
      <c r="R225" s="6"/>
      <c r="S225" s="356"/>
      <c r="T225" s="6"/>
      <c r="U225" s="6"/>
      <c r="V225" s="6"/>
      <c r="W225" s="6"/>
      <c r="X225" s="6"/>
      <c r="Y225" s="6"/>
      <c r="Z225" s="6"/>
      <c r="AA225" s="6"/>
      <c r="AB225" s="46"/>
      <c r="AC225" s="6"/>
      <c r="AD225" s="6"/>
      <c r="AE225" s="6"/>
      <c r="AF225" s="6"/>
      <c r="AG225" s="6"/>
      <c r="AH225" s="6"/>
      <c r="AI225" s="6"/>
      <c r="AJ225" s="6"/>
    </row>
    <row r="226" ht="14.25" customHeight="1">
      <c r="A226" s="6"/>
      <c r="B226" s="6"/>
      <c r="C226" s="6"/>
      <c r="D226" s="6"/>
      <c r="E226" s="46"/>
      <c r="F226" s="46"/>
      <c r="G226" s="46"/>
      <c r="H226" s="46"/>
      <c r="I226" s="46"/>
      <c r="J226" s="46"/>
      <c r="K226" s="46"/>
      <c r="L226" s="384"/>
      <c r="M226" s="46"/>
      <c r="N226" s="46"/>
      <c r="O226" s="46"/>
      <c r="P226" s="6"/>
      <c r="Q226" s="6"/>
      <c r="R226" s="6"/>
      <c r="S226" s="356"/>
      <c r="T226" s="6"/>
      <c r="U226" s="6"/>
      <c r="V226" s="6"/>
      <c r="W226" s="6"/>
      <c r="X226" s="6"/>
      <c r="Y226" s="6"/>
      <c r="Z226" s="6"/>
      <c r="AA226" s="6"/>
      <c r="AB226" s="46"/>
      <c r="AC226" s="6"/>
      <c r="AD226" s="6"/>
      <c r="AE226" s="6"/>
      <c r="AF226" s="6"/>
      <c r="AG226" s="6"/>
      <c r="AH226" s="6"/>
      <c r="AI226" s="6"/>
      <c r="AJ226" s="6"/>
    </row>
    <row r="227" ht="14.25" customHeight="1">
      <c r="A227" s="6"/>
      <c r="B227" s="6"/>
      <c r="C227" s="6"/>
      <c r="D227" s="6"/>
      <c r="E227" s="46"/>
      <c r="F227" s="46"/>
      <c r="G227" s="46"/>
      <c r="H227" s="46"/>
      <c r="I227" s="46"/>
      <c r="J227" s="46"/>
      <c r="K227" s="46"/>
      <c r="L227" s="384"/>
      <c r="M227" s="46"/>
      <c r="N227" s="46"/>
      <c r="O227" s="46"/>
      <c r="P227" s="6"/>
      <c r="Q227" s="6"/>
      <c r="R227" s="6"/>
      <c r="S227" s="356"/>
      <c r="T227" s="6"/>
      <c r="U227" s="6"/>
      <c r="V227" s="6"/>
      <c r="W227" s="6"/>
      <c r="X227" s="6"/>
      <c r="Y227" s="6"/>
      <c r="Z227" s="6"/>
      <c r="AA227" s="6"/>
      <c r="AB227" s="46"/>
      <c r="AC227" s="6"/>
      <c r="AD227" s="6"/>
      <c r="AE227" s="6"/>
      <c r="AF227" s="6"/>
      <c r="AG227" s="6"/>
      <c r="AH227" s="6"/>
      <c r="AI227" s="6"/>
      <c r="AJ227" s="6"/>
    </row>
    <row r="228" ht="14.25" customHeight="1">
      <c r="A228" s="6"/>
      <c r="B228" s="6"/>
      <c r="C228" s="6"/>
      <c r="D228" s="6"/>
      <c r="E228" s="46"/>
      <c r="F228" s="46"/>
      <c r="G228" s="46"/>
      <c r="H228" s="46"/>
      <c r="I228" s="46"/>
      <c r="J228" s="46"/>
      <c r="K228" s="46"/>
      <c r="L228" s="384"/>
      <c r="M228" s="46"/>
      <c r="N228" s="46"/>
      <c r="O228" s="46"/>
      <c r="P228" s="6"/>
      <c r="Q228" s="6"/>
      <c r="R228" s="6"/>
      <c r="S228" s="356"/>
      <c r="T228" s="6"/>
      <c r="U228" s="6"/>
      <c r="V228" s="6"/>
      <c r="W228" s="6"/>
      <c r="X228" s="6"/>
      <c r="Y228" s="6"/>
      <c r="Z228" s="6"/>
      <c r="AA228" s="6"/>
      <c r="AB228" s="46"/>
      <c r="AC228" s="6"/>
      <c r="AD228" s="6"/>
      <c r="AE228" s="6"/>
      <c r="AF228" s="6"/>
      <c r="AG228" s="6"/>
      <c r="AH228" s="6"/>
      <c r="AI228" s="6"/>
      <c r="AJ228" s="6"/>
    </row>
    <row r="229" ht="14.25" customHeight="1">
      <c r="A229" s="6"/>
      <c r="B229" s="6"/>
      <c r="C229" s="6"/>
      <c r="D229" s="6"/>
      <c r="E229" s="46"/>
      <c r="F229" s="46"/>
      <c r="G229" s="46"/>
      <c r="H229" s="46"/>
      <c r="I229" s="46"/>
      <c r="J229" s="46"/>
      <c r="K229" s="46"/>
      <c r="L229" s="384"/>
      <c r="M229" s="46"/>
      <c r="N229" s="46"/>
      <c r="O229" s="46"/>
      <c r="P229" s="6"/>
      <c r="Q229" s="6"/>
      <c r="R229" s="6"/>
      <c r="S229" s="356"/>
      <c r="T229" s="6"/>
      <c r="U229" s="6"/>
      <c r="V229" s="6"/>
      <c r="W229" s="6"/>
      <c r="X229" s="6"/>
      <c r="Y229" s="6"/>
      <c r="Z229" s="6"/>
      <c r="AA229" s="6"/>
      <c r="AB229" s="46"/>
      <c r="AC229" s="6"/>
      <c r="AD229" s="6"/>
      <c r="AE229" s="6"/>
      <c r="AF229" s="6"/>
      <c r="AG229" s="6"/>
      <c r="AH229" s="6"/>
      <c r="AI229" s="6"/>
      <c r="AJ229" s="6"/>
    </row>
    <row r="230" ht="14.25" customHeight="1">
      <c r="A230" s="6"/>
      <c r="B230" s="6"/>
      <c r="C230" s="6"/>
      <c r="D230" s="6"/>
      <c r="E230" s="46"/>
      <c r="F230" s="46"/>
      <c r="G230" s="46"/>
      <c r="H230" s="46"/>
      <c r="I230" s="46"/>
      <c r="J230" s="46"/>
      <c r="K230" s="46"/>
      <c r="L230" s="384"/>
      <c r="M230" s="46"/>
      <c r="N230" s="46"/>
      <c r="O230" s="46"/>
      <c r="P230" s="6"/>
      <c r="Q230" s="6"/>
      <c r="R230" s="6"/>
      <c r="S230" s="356"/>
      <c r="T230" s="6"/>
      <c r="U230" s="6"/>
      <c r="V230" s="6"/>
      <c r="W230" s="6"/>
      <c r="X230" s="6"/>
      <c r="Y230" s="6"/>
      <c r="Z230" s="6"/>
      <c r="AA230" s="6"/>
      <c r="AB230" s="46"/>
      <c r="AC230" s="6"/>
      <c r="AD230" s="6"/>
      <c r="AE230" s="6"/>
      <c r="AF230" s="6"/>
      <c r="AG230" s="6"/>
      <c r="AH230" s="6"/>
      <c r="AI230" s="6"/>
      <c r="AJ230" s="6"/>
    </row>
    <row r="231" ht="14.25" customHeight="1">
      <c r="A231" s="6"/>
      <c r="B231" s="6"/>
      <c r="C231" s="6"/>
      <c r="D231" s="6"/>
      <c r="E231" s="46"/>
      <c r="F231" s="46"/>
      <c r="G231" s="46"/>
      <c r="H231" s="46"/>
      <c r="I231" s="46"/>
      <c r="J231" s="46"/>
      <c r="K231" s="46"/>
      <c r="L231" s="384"/>
      <c r="M231" s="46"/>
      <c r="N231" s="46"/>
      <c r="O231" s="46"/>
      <c r="P231" s="6"/>
      <c r="Q231" s="6"/>
      <c r="R231" s="6"/>
      <c r="S231" s="356"/>
      <c r="T231" s="6"/>
      <c r="U231" s="6"/>
      <c r="V231" s="6"/>
      <c r="W231" s="6"/>
      <c r="X231" s="6"/>
      <c r="Y231" s="6"/>
      <c r="Z231" s="6"/>
      <c r="AA231" s="6"/>
      <c r="AB231" s="46"/>
      <c r="AC231" s="6"/>
      <c r="AD231" s="6"/>
      <c r="AE231" s="6"/>
      <c r="AF231" s="6"/>
      <c r="AG231" s="6"/>
      <c r="AH231" s="6"/>
      <c r="AI231" s="6"/>
      <c r="AJ231" s="6"/>
    </row>
    <row r="232" ht="14.25" customHeight="1">
      <c r="A232" s="6"/>
      <c r="B232" s="6"/>
      <c r="C232" s="6"/>
      <c r="D232" s="6"/>
      <c r="E232" s="46"/>
      <c r="F232" s="46"/>
      <c r="G232" s="46"/>
      <c r="H232" s="46"/>
      <c r="I232" s="46"/>
      <c r="J232" s="46"/>
      <c r="K232" s="46"/>
      <c r="L232" s="384"/>
      <c r="M232" s="46"/>
      <c r="N232" s="46"/>
      <c r="O232" s="46"/>
      <c r="P232" s="6"/>
      <c r="Q232" s="6"/>
      <c r="R232" s="6"/>
      <c r="S232" s="356"/>
      <c r="T232" s="6"/>
      <c r="U232" s="6"/>
      <c r="V232" s="6"/>
      <c r="W232" s="6"/>
      <c r="X232" s="6"/>
      <c r="Y232" s="6"/>
      <c r="Z232" s="6"/>
      <c r="AA232" s="6"/>
      <c r="AB232" s="46"/>
      <c r="AC232" s="6"/>
      <c r="AD232" s="6"/>
      <c r="AE232" s="6"/>
      <c r="AF232" s="6"/>
      <c r="AG232" s="6"/>
      <c r="AH232" s="6"/>
      <c r="AI232" s="6"/>
      <c r="AJ232" s="6"/>
    </row>
    <row r="233" ht="14.25" customHeight="1">
      <c r="A233" s="6"/>
      <c r="B233" s="6"/>
      <c r="C233" s="6"/>
      <c r="D233" s="6"/>
      <c r="E233" s="46"/>
      <c r="F233" s="46"/>
      <c r="G233" s="46"/>
      <c r="H233" s="46"/>
      <c r="I233" s="46"/>
      <c r="J233" s="46"/>
      <c r="K233" s="46"/>
      <c r="L233" s="384"/>
      <c r="M233" s="46"/>
      <c r="N233" s="46"/>
      <c r="O233" s="46"/>
      <c r="P233" s="6"/>
      <c r="Q233" s="6"/>
      <c r="R233" s="6"/>
      <c r="S233" s="356"/>
      <c r="T233" s="6"/>
      <c r="U233" s="6"/>
      <c r="V233" s="6"/>
      <c r="W233" s="6"/>
      <c r="X233" s="6"/>
      <c r="Y233" s="6"/>
      <c r="Z233" s="6"/>
      <c r="AA233" s="6"/>
      <c r="AB233" s="46"/>
      <c r="AC233" s="6"/>
      <c r="AD233" s="6"/>
      <c r="AE233" s="6"/>
      <c r="AF233" s="6"/>
      <c r="AG233" s="6"/>
      <c r="AH233" s="6"/>
      <c r="AI233" s="6"/>
      <c r="AJ233" s="6"/>
    </row>
    <row r="234" ht="14.25" customHeight="1">
      <c r="A234" s="6"/>
      <c r="B234" s="6"/>
      <c r="C234" s="6"/>
      <c r="D234" s="6"/>
      <c r="E234" s="46"/>
      <c r="F234" s="46"/>
      <c r="G234" s="46"/>
      <c r="H234" s="46"/>
      <c r="I234" s="46"/>
      <c r="J234" s="46"/>
      <c r="K234" s="46"/>
      <c r="L234" s="384"/>
      <c r="M234" s="46"/>
      <c r="N234" s="46"/>
      <c r="O234" s="46"/>
      <c r="P234" s="6"/>
      <c r="Q234" s="6"/>
      <c r="R234" s="6"/>
      <c r="S234" s="356"/>
      <c r="T234" s="6"/>
      <c r="U234" s="6"/>
      <c r="V234" s="6"/>
      <c r="W234" s="6"/>
      <c r="X234" s="6"/>
      <c r="Y234" s="6"/>
      <c r="Z234" s="6"/>
      <c r="AA234" s="6"/>
      <c r="AB234" s="46"/>
      <c r="AC234" s="6"/>
      <c r="AD234" s="6"/>
      <c r="AE234" s="6"/>
      <c r="AF234" s="6"/>
      <c r="AG234" s="6"/>
      <c r="AH234" s="6"/>
      <c r="AI234" s="6"/>
      <c r="AJ234" s="6"/>
    </row>
    <row r="235" ht="14.25" customHeight="1">
      <c r="A235" s="6"/>
      <c r="B235" s="6"/>
      <c r="C235" s="6"/>
      <c r="D235" s="6"/>
      <c r="E235" s="46"/>
      <c r="F235" s="46"/>
      <c r="G235" s="46"/>
      <c r="H235" s="46"/>
      <c r="I235" s="46"/>
      <c r="J235" s="46"/>
      <c r="K235" s="46"/>
      <c r="L235" s="384"/>
      <c r="M235" s="46"/>
      <c r="N235" s="46"/>
      <c r="O235" s="46"/>
      <c r="P235" s="6"/>
      <c r="Q235" s="6"/>
      <c r="R235" s="6"/>
      <c r="S235" s="356"/>
      <c r="T235" s="6"/>
      <c r="U235" s="6"/>
      <c r="V235" s="6"/>
      <c r="W235" s="6"/>
      <c r="X235" s="6"/>
      <c r="Y235" s="6"/>
      <c r="Z235" s="6"/>
      <c r="AA235" s="6"/>
      <c r="AB235" s="46"/>
      <c r="AC235" s="6"/>
      <c r="AD235" s="6"/>
      <c r="AE235" s="6"/>
      <c r="AF235" s="6"/>
      <c r="AG235" s="6"/>
      <c r="AH235" s="6"/>
      <c r="AI235" s="6"/>
      <c r="AJ235" s="6"/>
    </row>
    <row r="236" ht="14.25" customHeight="1">
      <c r="A236" s="6"/>
      <c r="B236" s="6"/>
      <c r="C236" s="6"/>
      <c r="D236" s="6"/>
      <c r="E236" s="46"/>
      <c r="F236" s="46"/>
      <c r="G236" s="46"/>
      <c r="H236" s="46"/>
      <c r="I236" s="46"/>
      <c r="J236" s="46"/>
      <c r="K236" s="46"/>
      <c r="L236" s="384"/>
      <c r="M236" s="46"/>
      <c r="N236" s="46"/>
      <c r="O236" s="46"/>
      <c r="P236" s="6"/>
      <c r="Q236" s="6"/>
      <c r="R236" s="6"/>
      <c r="S236" s="356"/>
      <c r="T236" s="6"/>
      <c r="U236" s="6"/>
      <c r="V236" s="6"/>
      <c r="W236" s="6"/>
      <c r="X236" s="6"/>
      <c r="Y236" s="6"/>
      <c r="Z236" s="6"/>
      <c r="AA236" s="6"/>
      <c r="AB236" s="46"/>
      <c r="AC236" s="6"/>
      <c r="AD236" s="6"/>
      <c r="AE236" s="6"/>
      <c r="AF236" s="6"/>
      <c r="AG236" s="6"/>
      <c r="AH236" s="6"/>
      <c r="AI236" s="6"/>
      <c r="AJ236" s="6"/>
    </row>
    <row r="237" ht="14.25" customHeight="1">
      <c r="A237" s="6"/>
      <c r="B237" s="6"/>
      <c r="C237" s="6"/>
      <c r="D237" s="6"/>
      <c r="E237" s="46"/>
      <c r="F237" s="46"/>
      <c r="G237" s="46"/>
      <c r="H237" s="46"/>
      <c r="I237" s="46"/>
      <c r="J237" s="46"/>
      <c r="K237" s="46"/>
      <c r="L237" s="384"/>
      <c r="M237" s="46"/>
      <c r="N237" s="46"/>
      <c r="O237" s="46"/>
      <c r="P237" s="6"/>
      <c r="Q237" s="6"/>
      <c r="R237" s="6"/>
      <c r="S237" s="356"/>
      <c r="T237" s="6"/>
      <c r="U237" s="6"/>
      <c r="V237" s="6"/>
      <c r="W237" s="6"/>
      <c r="X237" s="6"/>
      <c r="Y237" s="6"/>
      <c r="Z237" s="6"/>
      <c r="AA237" s="6"/>
      <c r="AB237" s="46"/>
      <c r="AC237" s="6"/>
      <c r="AD237" s="6"/>
      <c r="AE237" s="6"/>
      <c r="AF237" s="6"/>
      <c r="AG237" s="6"/>
      <c r="AH237" s="6"/>
      <c r="AI237" s="6"/>
      <c r="AJ237" s="6"/>
    </row>
    <row r="238" ht="14.25" customHeight="1">
      <c r="A238" s="6"/>
      <c r="B238" s="6"/>
      <c r="C238" s="6"/>
      <c r="D238" s="6"/>
      <c r="E238" s="46"/>
      <c r="F238" s="46"/>
      <c r="G238" s="46"/>
      <c r="H238" s="46"/>
      <c r="I238" s="46"/>
      <c r="J238" s="46"/>
      <c r="K238" s="46"/>
      <c r="L238" s="384"/>
      <c r="M238" s="46"/>
      <c r="N238" s="46"/>
      <c r="O238" s="46"/>
      <c r="P238" s="6"/>
      <c r="Q238" s="6"/>
      <c r="R238" s="6"/>
      <c r="S238" s="356"/>
      <c r="T238" s="6"/>
      <c r="U238" s="6"/>
      <c r="V238" s="6"/>
      <c r="W238" s="6"/>
      <c r="X238" s="6"/>
      <c r="Y238" s="6"/>
      <c r="Z238" s="6"/>
      <c r="AA238" s="6"/>
      <c r="AB238" s="46"/>
      <c r="AC238" s="6"/>
      <c r="AD238" s="6"/>
      <c r="AE238" s="6"/>
      <c r="AF238" s="6"/>
      <c r="AG238" s="6"/>
      <c r="AH238" s="6"/>
      <c r="AI238" s="6"/>
      <c r="AJ238" s="6"/>
    </row>
    <row r="239" ht="14.25" customHeight="1">
      <c r="A239" s="6"/>
      <c r="B239" s="6"/>
      <c r="C239" s="6"/>
      <c r="D239" s="6"/>
      <c r="E239" s="46"/>
      <c r="F239" s="46"/>
      <c r="G239" s="46"/>
      <c r="H239" s="46"/>
      <c r="I239" s="46"/>
      <c r="J239" s="46"/>
      <c r="K239" s="46"/>
      <c r="L239" s="384"/>
      <c r="M239" s="46"/>
      <c r="N239" s="46"/>
      <c r="O239" s="46"/>
      <c r="P239" s="6"/>
      <c r="Q239" s="6"/>
      <c r="R239" s="6"/>
      <c r="S239" s="356"/>
      <c r="T239" s="6"/>
      <c r="U239" s="6"/>
      <c r="V239" s="6"/>
      <c r="W239" s="6"/>
      <c r="X239" s="6"/>
      <c r="Y239" s="6"/>
      <c r="Z239" s="6"/>
      <c r="AA239" s="6"/>
      <c r="AB239" s="46"/>
      <c r="AC239" s="6"/>
      <c r="AD239" s="6"/>
      <c r="AE239" s="6"/>
      <c r="AF239" s="6"/>
      <c r="AG239" s="6"/>
      <c r="AH239" s="6"/>
      <c r="AI239" s="6"/>
      <c r="AJ239" s="6"/>
    </row>
    <row r="240" ht="14.25" customHeight="1">
      <c r="A240" s="6"/>
      <c r="B240" s="6"/>
      <c r="C240" s="6"/>
      <c r="D240" s="6"/>
      <c r="E240" s="46"/>
      <c r="F240" s="46"/>
      <c r="G240" s="46"/>
      <c r="H240" s="46"/>
      <c r="I240" s="46"/>
      <c r="J240" s="46"/>
      <c r="K240" s="46"/>
      <c r="L240" s="384"/>
      <c r="M240" s="46"/>
      <c r="N240" s="46"/>
      <c r="O240" s="46"/>
      <c r="P240" s="6"/>
      <c r="Q240" s="6"/>
      <c r="R240" s="6"/>
      <c r="S240" s="356"/>
      <c r="T240" s="6"/>
      <c r="U240" s="6"/>
      <c r="V240" s="6"/>
      <c r="W240" s="6"/>
      <c r="X240" s="6"/>
      <c r="Y240" s="6"/>
      <c r="Z240" s="6"/>
      <c r="AA240" s="6"/>
      <c r="AB240" s="46"/>
      <c r="AC240" s="6"/>
      <c r="AD240" s="6"/>
      <c r="AE240" s="6"/>
      <c r="AF240" s="6"/>
      <c r="AG240" s="6"/>
      <c r="AH240" s="6"/>
      <c r="AI240" s="6"/>
      <c r="AJ240" s="6"/>
    </row>
    <row r="241" ht="14.25" customHeight="1">
      <c r="A241" s="6"/>
      <c r="B241" s="6"/>
      <c r="C241" s="6"/>
      <c r="D241" s="6"/>
      <c r="E241" s="46"/>
      <c r="F241" s="46"/>
      <c r="G241" s="46"/>
      <c r="H241" s="46"/>
      <c r="I241" s="46"/>
      <c r="J241" s="46"/>
      <c r="K241" s="46"/>
      <c r="L241" s="384"/>
      <c r="M241" s="46"/>
      <c r="N241" s="46"/>
      <c r="O241" s="46"/>
      <c r="P241" s="6"/>
      <c r="Q241" s="6"/>
      <c r="R241" s="6"/>
      <c r="S241" s="356"/>
      <c r="T241" s="6"/>
      <c r="U241" s="6"/>
      <c r="V241" s="6"/>
      <c r="W241" s="6"/>
      <c r="X241" s="6"/>
      <c r="Y241" s="6"/>
      <c r="Z241" s="6"/>
      <c r="AA241" s="6"/>
      <c r="AB241" s="46"/>
      <c r="AC241" s="6"/>
      <c r="AD241" s="6"/>
      <c r="AE241" s="6"/>
      <c r="AF241" s="6"/>
      <c r="AG241" s="6"/>
      <c r="AH241" s="6"/>
      <c r="AI241" s="6"/>
      <c r="AJ241" s="6"/>
    </row>
    <row r="242" ht="14.25" customHeight="1">
      <c r="A242" s="6"/>
      <c r="B242" s="6"/>
      <c r="C242" s="6"/>
      <c r="D242" s="6"/>
      <c r="E242" s="46"/>
      <c r="F242" s="46"/>
      <c r="G242" s="46"/>
      <c r="H242" s="46"/>
      <c r="I242" s="46"/>
      <c r="J242" s="46"/>
      <c r="K242" s="46"/>
      <c r="L242" s="384"/>
      <c r="M242" s="46"/>
      <c r="N242" s="46"/>
      <c r="O242" s="46"/>
      <c r="P242" s="6"/>
      <c r="Q242" s="6"/>
      <c r="R242" s="6"/>
      <c r="S242" s="356"/>
      <c r="T242" s="6"/>
      <c r="U242" s="6"/>
      <c r="V242" s="6"/>
      <c r="W242" s="6"/>
      <c r="X242" s="6"/>
      <c r="Y242" s="6"/>
      <c r="Z242" s="6"/>
      <c r="AA242" s="6"/>
      <c r="AB242" s="46"/>
      <c r="AC242" s="6"/>
      <c r="AD242" s="6"/>
      <c r="AE242" s="6"/>
      <c r="AF242" s="6"/>
      <c r="AG242" s="6"/>
      <c r="AH242" s="6"/>
      <c r="AI242" s="6"/>
      <c r="AJ242" s="6"/>
    </row>
    <row r="243" ht="14.25" customHeight="1">
      <c r="A243" s="6"/>
      <c r="B243" s="6"/>
      <c r="C243" s="6"/>
      <c r="D243" s="6"/>
      <c r="E243" s="46"/>
      <c r="F243" s="46"/>
      <c r="G243" s="46"/>
      <c r="H243" s="46"/>
      <c r="I243" s="46"/>
      <c r="J243" s="46"/>
      <c r="K243" s="46"/>
      <c r="L243" s="384"/>
      <c r="M243" s="46"/>
      <c r="N243" s="46"/>
      <c r="O243" s="46"/>
      <c r="P243" s="6"/>
      <c r="Q243" s="6"/>
      <c r="R243" s="6"/>
      <c r="S243" s="356"/>
      <c r="T243" s="6"/>
      <c r="U243" s="6"/>
      <c r="V243" s="6"/>
      <c r="W243" s="6"/>
      <c r="X243" s="6"/>
      <c r="Y243" s="6"/>
      <c r="Z243" s="6"/>
      <c r="AA243" s="6"/>
      <c r="AB243" s="46"/>
      <c r="AC243" s="6"/>
      <c r="AD243" s="6"/>
      <c r="AE243" s="6"/>
      <c r="AF243" s="6"/>
      <c r="AG243" s="6"/>
      <c r="AH243" s="6"/>
      <c r="AI243" s="6"/>
      <c r="AJ243" s="6"/>
    </row>
    <row r="244" ht="14.25" customHeight="1">
      <c r="A244" s="6"/>
      <c r="B244" s="6"/>
      <c r="C244" s="6"/>
      <c r="D244" s="6"/>
      <c r="E244" s="46"/>
      <c r="F244" s="46"/>
      <c r="G244" s="46"/>
      <c r="H244" s="46"/>
      <c r="I244" s="46"/>
      <c r="J244" s="46"/>
      <c r="K244" s="46"/>
      <c r="L244" s="384"/>
      <c r="M244" s="46"/>
      <c r="N244" s="46"/>
      <c r="O244" s="46"/>
      <c r="P244" s="6"/>
      <c r="Q244" s="6"/>
      <c r="R244" s="6"/>
      <c r="S244" s="356"/>
      <c r="T244" s="6"/>
      <c r="U244" s="6"/>
      <c r="V244" s="6"/>
      <c r="W244" s="6"/>
      <c r="X244" s="6"/>
      <c r="Y244" s="6"/>
      <c r="Z244" s="6"/>
      <c r="AA244" s="6"/>
      <c r="AB244" s="46"/>
      <c r="AC244" s="6"/>
      <c r="AD244" s="6"/>
      <c r="AE244" s="6"/>
      <c r="AF244" s="6"/>
      <c r="AG244" s="6"/>
      <c r="AH244" s="6"/>
      <c r="AI244" s="6"/>
      <c r="AJ244" s="6"/>
    </row>
    <row r="245" ht="14.25" customHeight="1">
      <c r="A245" s="6"/>
      <c r="B245" s="6"/>
      <c r="C245" s="6"/>
      <c r="D245" s="6"/>
      <c r="E245" s="46"/>
      <c r="F245" s="46"/>
      <c r="G245" s="46"/>
      <c r="H245" s="46"/>
      <c r="I245" s="46"/>
      <c r="J245" s="46"/>
      <c r="K245" s="46"/>
      <c r="L245" s="384"/>
      <c r="M245" s="46"/>
      <c r="N245" s="46"/>
      <c r="O245" s="46"/>
      <c r="P245" s="6"/>
      <c r="Q245" s="6"/>
      <c r="R245" s="6"/>
      <c r="S245" s="356"/>
      <c r="T245" s="6"/>
      <c r="U245" s="6"/>
      <c r="V245" s="6"/>
      <c r="W245" s="6"/>
      <c r="X245" s="6"/>
      <c r="Y245" s="6"/>
      <c r="Z245" s="6"/>
      <c r="AA245" s="6"/>
      <c r="AB245" s="46"/>
      <c r="AC245" s="6"/>
      <c r="AD245" s="6"/>
      <c r="AE245" s="6"/>
      <c r="AF245" s="6"/>
      <c r="AG245" s="6"/>
      <c r="AH245" s="6"/>
      <c r="AI245" s="6"/>
      <c r="AJ245" s="6"/>
    </row>
    <row r="246" ht="14.25" customHeight="1">
      <c r="A246" s="6"/>
      <c r="B246" s="6"/>
      <c r="C246" s="6"/>
      <c r="D246" s="6"/>
      <c r="E246" s="46"/>
      <c r="F246" s="46"/>
      <c r="G246" s="46"/>
      <c r="H246" s="46"/>
      <c r="I246" s="46"/>
      <c r="J246" s="46"/>
      <c r="K246" s="46"/>
      <c r="L246" s="384"/>
      <c r="M246" s="46"/>
      <c r="N246" s="46"/>
      <c r="O246" s="46"/>
      <c r="P246" s="6"/>
      <c r="Q246" s="6"/>
      <c r="R246" s="6"/>
      <c r="S246" s="356"/>
      <c r="T246" s="6"/>
      <c r="U246" s="6"/>
      <c r="V246" s="6"/>
      <c r="W246" s="6"/>
      <c r="X246" s="6"/>
      <c r="Y246" s="6"/>
      <c r="Z246" s="6"/>
      <c r="AA246" s="6"/>
      <c r="AB246" s="46"/>
      <c r="AC246" s="6"/>
      <c r="AD246" s="6"/>
      <c r="AE246" s="6"/>
      <c r="AF246" s="6"/>
      <c r="AG246" s="6"/>
      <c r="AH246" s="6"/>
      <c r="AI246" s="6"/>
      <c r="AJ246" s="6"/>
    </row>
    <row r="247" ht="14.25" customHeight="1">
      <c r="A247" s="6"/>
      <c r="B247" s="6"/>
      <c r="C247" s="6"/>
      <c r="D247" s="6"/>
      <c r="E247" s="46"/>
      <c r="F247" s="46"/>
      <c r="G247" s="46"/>
      <c r="H247" s="46"/>
      <c r="I247" s="46"/>
      <c r="J247" s="46"/>
      <c r="K247" s="46"/>
      <c r="L247" s="384"/>
      <c r="M247" s="46"/>
      <c r="N247" s="46"/>
      <c r="O247" s="46"/>
      <c r="P247" s="6"/>
      <c r="Q247" s="6"/>
      <c r="R247" s="6"/>
      <c r="S247" s="356"/>
      <c r="T247" s="6"/>
      <c r="U247" s="6"/>
      <c r="V247" s="6"/>
      <c r="W247" s="6"/>
      <c r="X247" s="6"/>
      <c r="Y247" s="6"/>
      <c r="Z247" s="6"/>
      <c r="AA247" s="6"/>
      <c r="AB247" s="46"/>
      <c r="AC247" s="6"/>
      <c r="AD247" s="6"/>
      <c r="AE247" s="6"/>
      <c r="AF247" s="6"/>
      <c r="AG247" s="6"/>
      <c r="AH247" s="6"/>
      <c r="AI247" s="6"/>
      <c r="AJ247" s="6"/>
    </row>
    <row r="248" ht="14.25" customHeight="1">
      <c r="A248" s="6"/>
      <c r="B248" s="6"/>
      <c r="C248" s="6"/>
      <c r="D248" s="6"/>
      <c r="E248" s="46"/>
      <c r="F248" s="46"/>
      <c r="G248" s="46"/>
      <c r="H248" s="46"/>
      <c r="I248" s="46"/>
      <c r="J248" s="46"/>
      <c r="K248" s="46"/>
      <c r="L248" s="384"/>
      <c r="M248" s="46"/>
      <c r="N248" s="46"/>
      <c r="O248" s="46"/>
      <c r="P248" s="6"/>
      <c r="Q248" s="6"/>
      <c r="R248" s="6"/>
      <c r="S248" s="356"/>
      <c r="T248" s="6"/>
      <c r="U248" s="6"/>
      <c r="V248" s="6"/>
      <c r="W248" s="6"/>
      <c r="X248" s="6"/>
      <c r="Y248" s="6"/>
      <c r="Z248" s="6"/>
      <c r="AA248" s="6"/>
      <c r="AB248" s="46"/>
      <c r="AC248" s="6"/>
      <c r="AD248" s="6"/>
      <c r="AE248" s="6"/>
      <c r="AF248" s="6"/>
      <c r="AG248" s="6"/>
      <c r="AH248" s="6"/>
      <c r="AI248" s="6"/>
      <c r="AJ248" s="6"/>
    </row>
    <row r="249" ht="14.25" customHeight="1">
      <c r="A249" s="6"/>
      <c r="B249" s="6"/>
      <c r="C249" s="6"/>
      <c r="D249" s="6"/>
      <c r="E249" s="46"/>
      <c r="F249" s="46"/>
      <c r="G249" s="46"/>
      <c r="H249" s="46"/>
      <c r="I249" s="46"/>
      <c r="J249" s="46"/>
      <c r="K249" s="46"/>
      <c r="L249" s="384"/>
      <c r="M249" s="46"/>
      <c r="N249" s="46"/>
      <c r="O249" s="46"/>
      <c r="P249" s="6"/>
      <c r="Q249" s="6"/>
      <c r="R249" s="6"/>
      <c r="S249" s="356"/>
      <c r="T249" s="6"/>
      <c r="U249" s="6"/>
      <c r="V249" s="6"/>
      <c r="W249" s="6"/>
      <c r="X249" s="6"/>
      <c r="Y249" s="6"/>
      <c r="Z249" s="6"/>
      <c r="AA249" s="6"/>
      <c r="AB249" s="46"/>
      <c r="AC249" s="6"/>
      <c r="AD249" s="6"/>
      <c r="AE249" s="6"/>
      <c r="AF249" s="6"/>
      <c r="AG249" s="6"/>
      <c r="AH249" s="6"/>
      <c r="AI249" s="6"/>
      <c r="AJ249" s="6"/>
    </row>
    <row r="250" ht="14.25" customHeight="1">
      <c r="A250" s="6"/>
      <c r="B250" s="6"/>
      <c r="C250" s="6"/>
      <c r="D250" s="6"/>
      <c r="E250" s="46"/>
      <c r="F250" s="46"/>
      <c r="G250" s="46"/>
      <c r="H250" s="46"/>
      <c r="I250" s="46"/>
      <c r="J250" s="46"/>
      <c r="K250" s="46"/>
      <c r="L250" s="384"/>
      <c r="M250" s="46"/>
      <c r="N250" s="46"/>
      <c r="O250" s="46"/>
      <c r="P250" s="6"/>
      <c r="Q250" s="6"/>
      <c r="R250" s="6"/>
      <c r="S250" s="356"/>
      <c r="T250" s="6"/>
      <c r="U250" s="6"/>
      <c r="V250" s="6"/>
      <c r="W250" s="6"/>
      <c r="X250" s="6"/>
      <c r="Y250" s="6"/>
      <c r="Z250" s="6"/>
      <c r="AA250" s="6"/>
      <c r="AB250" s="46"/>
      <c r="AC250" s="6"/>
      <c r="AD250" s="6"/>
      <c r="AE250" s="6"/>
      <c r="AF250" s="6"/>
      <c r="AG250" s="6"/>
      <c r="AH250" s="6"/>
      <c r="AI250" s="6"/>
      <c r="AJ250" s="6"/>
    </row>
    <row r="251" ht="14.25" customHeight="1">
      <c r="A251" s="6"/>
      <c r="B251" s="6"/>
      <c r="C251" s="6"/>
      <c r="D251" s="6"/>
      <c r="E251" s="46"/>
      <c r="F251" s="46"/>
      <c r="G251" s="46"/>
      <c r="H251" s="46"/>
      <c r="I251" s="46"/>
      <c r="J251" s="46"/>
      <c r="K251" s="46"/>
      <c r="L251" s="384"/>
      <c r="M251" s="46"/>
      <c r="N251" s="46"/>
      <c r="O251" s="46"/>
      <c r="P251" s="6"/>
      <c r="Q251" s="6"/>
      <c r="R251" s="6"/>
      <c r="S251" s="356"/>
      <c r="T251" s="6"/>
      <c r="U251" s="6"/>
      <c r="V251" s="6"/>
      <c r="W251" s="6"/>
      <c r="X251" s="6"/>
      <c r="Y251" s="6"/>
      <c r="Z251" s="6"/>
      <c r="AA251" s="6"/>
      <c r="AB251" s="46"/>
      <c r="AC251" s="6"/>
      <c r="AD251" s="6"/>
      <c r="AE251" s="6"/>
      <c r="AF251" s="6"/>
      <c r="AG251" s="6"/>
      <c r="AH251" s="6"/>
      <c r="AI251" s="6"/>
      <c r="AJ251" s="6"/>
    </row>
    <row r="252" ht="14.25" customHeight="1">
      <c r="A252" s="6"/>
      <c r="B252" s="6"/>
      <c r="C252" s="6"/>
      <c r="D252" s="6"/>
      <c r="E252" s="46"/>
      <c r="F252" s="46"/>
      <c r="G252" s="46"/>
      <c r="H252" s="46"/>
      <c r="I252" s="46"/>
      <c r="J252" s="46"/>
      <c r="K252" s="46"/>
      <c r="L252" s="384"/>
      <c r="M252" s="46"/>
      <c r="N252" s="46"/>
      <c r="O252" s="46"/>
      <c r="P252" s="6"/>
      <c r="Q252" s="6"/>
      <c r="R252" s="6"/>
      <c r="S252" s="356"/>
      <c r="T252" s="6"/>
      <c r="U252" s="6"/>
      <c r="V252" s="6"/>
      <c r="W252" s="6"/>
      <c r="X252" s="6"/>
      <c r="Y252" s="6"/>
      <c r="Z252" s="6"/>
      <c r="AA252" s="6"/>
      <c r="AB252" s="46"/>
      <c r="AC252" s="6"/>
      <c r="AD252" s="6"/>
      <c r="AE252" s="6"/>
      <c r="AF252" s="6"/>
      <c r="AG252" s="6"/>
      <c r="AH252" s="6"/>
      <c r="AI252" s="6"/>
      <c r="AJ252" s="6"/>
    </row>
    <row r="253" ht="14.25" customHeight="1">
      <c r="A253" s="6"/>
      <c r="B253" s="6"/>
      <c r="C253" s="6"/>
      <c r="D253" s="6"/>
      <c r="E253" s="46"/>
      <c r="F253" s="46"/>
      <c r="G253" s="46"/>
      <c r="H253" s="46"/>
      <c r="I253" s="46"/>
      <c r="J253" s="46"/>
      <c r="K253" s="46"/>
      <c r="L253" s="384"/>
      <c r="M253" s="46"/>
      <c r="N253" s="46"/>
      <c r="O253" s="46"/>
      <c r="P253" s="6"/>
      <c r="Q253" s="6"/>
      <c r="R253" s="6"/>
      <c r="S253" s="356"/>
      <c r="T253" s="6"/>
      <c r="U253" s="6"/>
      <c r="V253" s="6"/>
      <c r="W253" s="6"/>
      <c r="X253" s="6"/>
      <c r="Y253" s="6"/>
      <c r="Z253" s="6"/>
      <c r="AA253" s="6"/>
      <c r="AB253" s="46"/>
      <c r="AC253" s="6"/>
      <c r="AD253" s="6"/>
      <c r="AE253" s="6"/>
      <c r="AF253" s="6"/>
      <c r="AG253" s="6"/>
      <c r="AH253" s="6"/>
      <c r="AI253" s="6"/>
      <c r="AJ253" s="6"/>
    </row>
    <row r="254" ht="14.25" customHeight="1">
      <c r="A254" s="6"/>
      <c r="B254" s="6"/>
      <c r="C254" s="6"/>
      <c r="D254" s="6"/>
      <c r="E254" s="46"/>
      <c r="F254" s="46"/>
      <c r="G254" s="46"/>
      <c r="H254" s="46"/>
      <c r="I254" s="46"/>
      <c r="J254" s="46"/>
      <c r="K254" s="46"/>
      <c r="L254" s="384"/>
      <c r="M254" s="46"/>
      <c r="N254" s="46"/>
      <c r="O254" s="46"/>
      <c r="P254" s="6"/>
      <c r="Q254" s="6"/>
      <c r="R254" s="6"/>
      <c r="S254" s="356"/>
      <c r="T254" s="6"/>
      <c r="U254" s="6"/>
      <c r="V254" s="6"/>
      <c r="W254" s="6"/>
      <c r="X254" s="6"/>
      <c r="Y254" s="6"/>
      <c r="Z254" s="6"/>
      <c r="AA254" s="6"/>
      <c r="AB254" s="46"/>
      <c r="AC254" s="6"/>
      <c r="AD254" s="6"/>
      <c r="AE254" s="6"/>
      <c r="AF254" s="6"/>
      <c r="AG254" s="6"/>
      <c r="AH254" s="6"/>
      <c r="AI254" s="6"/>
      <c r="AJ254" s="6"/>
    </row>
    <row r="255" ht="14.25" customHeight="1">
      <c r="A255" s="6"/>
      <c r="B255" s="6"/>
      <c r="C255" s="6"/>
      <c r="D255" s="6"/>
      <c r="E255" s="46"/>
      <c r="F255" s="46"/>
      <c r="G255" s="46"/>
      <c r="H255" s="46"/>
      <c r="I255" s="46"/>
      <c r="J255" s="46"/>
      <c r="K255" s="46"/>
      <c r="L255" s="384"/>
      <c r="M255" s="46"/>
      <c r="N255" s="46"/>
      <c r="O255" s="46"/>
      <c r="P255" s="6"/>
      <c r="Q255" s="6"/>
      <c r="R255" s="6"/>
      <c r="S255" s="356"/>
      <c r="T255" s="6"/>
      <c r="U255" s="6"/>
      <c r="V255" s="6"/>
      <c r="W255" s="6"/>
      <c r="X255" s="6"/>
      <c r="Y255" s="6"/>
      <c r="Z255" s="6"/>
      <c r="AA255" s="6"/>
      <c r="AB255" s="46"/>
      <c r="AC255" s="6"/>
      <c r="AD255" s="6"/>
      <c r="AE255" s="6"/>
      <c r="AF255" s="6"/>
      <c r="AG255" s="6"/>
      <c r="AH255" s="6"/>
      <c r="AI255" s="6"/>
      <c r="AJ255" s="6"/>
    </row>
    <row r="256" ht="14.25" customHeight="1">
      <c r="A256" s="6"/>
      <c r="B256" s="6"/>
      <c r="C256" s="6"/>
      <c r="D256" s="6"/>
      <c r="E256" s="46"/>
      <c r="F256" s="46"/>
      <c r="G256" s="46"/>
      <c r="H256" s="46"/>
      <c r="I256" s="46"/>
      <c r="J256" s="46"/>
      <c r="K256" s="46"/>
      <c r="L256" s="384"/>
      <c r="M256" s="46"/>
      <c r="N256" s="46"/>
      <c r="O256" s="46"/>
      <c r="P256" s="6"/>
      <c r="Q256" s="6"/>
      <c r="R256" s="6"/>
      <c r="S256" s="356"/>
      <c r="T256" s="6"/>
      <c r="U256" s="6"/>
      <c r="V256" s="6"/>
      <c r="W256" s="6"/>
      <c r="X256" s="6"/>
      <c r="Y256" s="6"/>
      <c r="Z256" s="6"/>
      <c r="AA256" s="6"/>
      <c r="AB256" s="46"/>
      <c r="AC256" s="6"/>
      <c r="AD256" s="6"/>
      <c r="AE256" s="6"/>
      <c r="AF256" s="6"/>
      <c r="AG256" s="6"/>
      <c r="AH256" s="6"/>
      <c r="AI256" s="6"/>
      <c r="AJ256" s="6"/>
    </row>
    <row r="257" ht="14.25" customHeight="1">
      <c r="A257" s="6"/>
      <c r="B257" s="6"/>
      <c r="C257" s="6"/>
      <c r="D257" s="6"/>
      <c r="E257" s="46"/>
      <c r="F257" s="46"/>
      <c r="G257" s="46"/>
      <c r="H257" s="46"/>
      <c r="I257" s="46"/>
      <c r="J257" s="46"/>
      <c r="K257" s="46"/>
      <c r="L257" s="384"/>
      <c r="M257" s="46"/>
      <c r="N257" s="46"/>
      <c r="O257" s="46"/>
      <c r="P257" s="6"/>
      <c r="Q257" s="6"/>
      <c r="R257" s="6"/>
      <c r="S257" s="356"/>
      <c r="T257" s="6"/>
      <c r="U257" s="6"/>
      <c r="V257" s="6"/>
      <c r="W257" s="6"/>
      <c r="X257" s="6"/>
      <c r="Y257" s="6"/>
      <c r="Z257" s="6"/>
      <c r="AA257" s="6"/>
      <c r="AB257" s="46"/>
      <c r="AC257" s="6"/>
      <c r="AD257" s="6"/>
      <c r="AE257" s="6"/>
      <c r="AF257" s="6"/>
      <c r="AG257" s="6"/>
      <c r="AH257" s="6"/>
      <c r="AI257" s="6"/>
      <c r="AJ257" s="6"/>
    </row>
    <row r="258" ht="14.25" customHeight="1">
      <c r="A258" s="6"/>
      <c r="B258" s="6"/>
      <c r="C258" s="6"/>
      <c r="D258" s="6"/>
      <c r="E258" s="46"/>
      <c r="F258" s="46"/>
      <c r="G258" s="46"/>
      <c r="H258" s="46"/>
      <c r="I258" s="46"/>
      <c r="J258" s="46"/>
      <c r="K258" s="46"/>
      <c r="L258" s="384"/>
      <c r="M258" s="46"/>
      <c r="N258" s="46"/>
      <c r="O258" s="46"/>
      <c r="P258" s="6"/>
      <c r="Q258" s="6"/>
      <c r="R258" s="6"/>
      <c r="S258" s="356"/>
      <c r="T258" s="6"/>
      <c r="U258" s="6"/>
      <c r="V258" s="6"/>
      <c r="W258" s="6"/>
      <c r="X258" s="6"/>
      <c r="Y258" s="6"/>
      <c r="Z258" s="6"/>
      <c r="AA258" s="6"/>
      <c r="AB258" s="46"/>
      <c r="AC258" s="6"/>
      <c r="AD258" s="6"/>
      <c r="AE258" s="6"/>
      <c r="AF258" s="6"/>
      <c r="AG258" s="6"/>
      <c r="AH258" s="6"/>
      <c r="AI258" s="6"/>
      <c r="AJ258" s="6"/>
    </row>
    <row r="259" ht="14.25" customHeight="1">
      <c r="A259" s="6"/>
      <c r="B259" s="6"/>
      <c r="C259" s="6"/>
      <c r="D259" s="6"/>
      <c r="E259" s="46"/>
      <c r="F259" s="46"/>
      <c r="G259" s="46"/>
      <c r="H259" s="46"/>
      <c r="I259" s="46"/>
      <c r="J259" s="46"/>
      <c r="K259" s="46"/>
      <c r="L259" s="384"/>
      <c r="M259" s="46"/>
      <c r="N259" s="46"/>
      <c r="O259" s="46"/>
      <c r="P259" s="6"/>
      <c r="Q259" s="6"/>
      <c r="R259" s="6"/>
      <c r="S259" s="356"/>
      <c r="T259" s="6"/>
      <c r="U259" s="6"/>
      <c r="V259" s="6"/>
      <c r="W259" s="6"/>
      <c r="X259" s="6"/>
      <c r="Y259" s="6"/>
      <c r="Z259" s="6"/>
      <c r="AA259" s="6"/>
      <c r="AB259" s="46"/>
      <c r="AC259" s="6"/>
      <c r="AD259" s="6"/>
      <c r="AE259" s="6"/>
      <c r="AF259" s="6"/>
      <c r="AG259" s="6"/>
      <c r="AH259" s="6"/>
      <c r="AI259" s="6"/>
      <c r="AJ259" s="6"/>
    </row>
    <row r="260" ht="14.25" customHeight="1">
      <c r="A260" s="6"/>
      <c r="B260" s="6"/>
      <c r="C260" s="6"/>
      <c r="D260" s="6"/>
      <c r="E260" s="46"/>
      <c r="F260" s="46"/>
      <c r="G260" s="46"/>
      <c r="H260" s="46"/>
      <c r="I260" s="46"/>
      <c r="J260" s="46"/>
      <c r="K260" s="46"/>
      <c r="L260" s="384"/>
      <c r="M260" s="46"/>
      <c r="N260" s="46"/>
      <c r="O260" s="46"/>
      <c r="P260" s="6"/>
      <c r="Q260" s="6"/>
      <c r="R260" s="6"/>
      <c r="S260" s="356"/>
      <c r="T260" s="6"/>
      <c r="U260" s="6"/>
      <c r="V260" s="6"/>
      <c r="W260" s="6"/>
      <c r="X260" s="6"/>
      <c r="Y260" s="6"/>
      <c r="Z260" s="6"/>
      <c r="AA260" s="6"/>
      <c r="AB260" s="46"/>
      <c r="AC260" s="6"/>
      <c r="AD260" s="6"/>
      <c r="AE260" s="6"/>
      <c r="AF260" s="6"/>
      <c r="AG260" s="6"/>
      <c r="AH260" s="6"/>
      <c r="AI260" s="6"/>
      <c r="AJ260" s="6"/>
    </row>
    <row r="261" ht="14.25" customHeight="1">
      <c r="A261" s="6"/>
      <c r="B261" s="6"/>
      <c r="C261" s="6"/>
      <c r="D261" s="6"/>
      <c r="E261" s="46"/>
      <c r="F261" s="46"/>
      <c r="G261" s="46"/>
      <c r="H261" s="46"/>
      <c r="I261" s="46"/>
      <c r="J261" s="46"/>
      <c r="K261" s="46"/>
      <c r="L261" s="384"/>
      <c r="M261" s="46"/>
      <c r="N261" s="46"/>
      <c r="O261" s="46"/>
      <c r="P261" s="6"/>
      <c r="Q261" s="6"/>
      <c r="R261" s="6"/>
      <c r="S261" s="356"/>
      <c r="T261" s="6"/>
      <c r="U261" s="6"/>
      <c r="V261" s="6"/>
      <c r="W261" s="6"/>
      <c r="X261" s="6"/>
      <c r="Y261" s="6"/>
      <c r="Z261" s="6"/>
      <c r="AA261" s="6"/>
      <c r="AB261" s="46"/>
      <c r="AC261" s="6"/>
      <c r="AD261" s="6"/>
      <c r="AE261" s="6"/>
      <c r="AF261" s="6"/>
      <c r="AG261" s="6"/>
      <c r="AH261" s="6"/>
      <c r="AI261" s="6"/>
      <c r="AJ261" s="6"/>
    </row>
    <row r="262" ht="14.25" customHeight="1">
      <c r="A262" s="6"/>
      <c r="B262" s="6"/>
      <c r="C262" s="6"/>
      <c r="D262" s="6"/>
      <c r="E262" s="46"/>
      <c r="F262" s="46"/>
      <c r="G262" s="46"/>
      <c r="H262" s="46"/>
      <c r="I262" s="46"/>
      <c r="J262" s="46"/>
      <c r="K262" s="46"/>
      <c r="L262" s="384"/>
      <c r="M262" s="46"/>
      <c r="N262" s="46"/>
      <c r="O262" s="46"/>
      <c r="P262" s="6"/>
      <c r="Q262" s="6"/>
      <c r="R262" s="6"/>
      <c r="S262" s="356"/>
      <c r="T262" s="6"/>
      <c r="U262" s="6"/>
      <c r="V262" s="6"/>
      <c r="W262" s="6"/>
      <c r="X262" s="6"/>
      <c r="Y262" s="6"/>
      <c r="Z262" s="6"/>
      <c r="AA262" s="6"/>
      <c r="AB262" s="46"/>
      <c r="AC262" s="6"/>
      <c r="AD262" s="6"/>
      <c r="AE262" s="6"/>
      <c r="AF262" s="6"/>
      <c r="AG262" s="6"/>
      <c r="AH262" s="6"/>
      <c r="AI262" s="6"/>
      <c r="AJ262" s="6"/>
    </row>
    <row r="263" ht="14.25" customHeight="1">
      <c r="A263" s="6"/>
      <c r="B263" s="6"/>
      <c r="C263" s="6"/>
      <c r="D263" s="6"/>
      <c r="E263" s="46"/>
      <c r="F263" s="46"/>
      <c r="G263" s="46"/>
      <c r="H263" s="46"/>
      <c r="I263" s="46"/>
      <c r="J263" s="46"/>
      <c r="K263" s="46"/>
      <c r="L263" s="384"/>
      <c r="M263" s="46"/>
      <c r="N263" s="46"/>
      <c r="O263" s="46"/>
      <c r="P263" s="6"/>
      <c r="Q263" s="6"/>
      <c r="R263" s="6"/>
      <c r="S263" s="356"/>
      <c r="T263" s="6"/>
      <c r="U263" s="6"/>
      <c r="V263" s="6"/>
      <c r="W263" s="6"/>
      <c r="X263" s="6"/>
      <c r="Y263" s="6"/>
      <c r="Z263" s="6"/>
      <c r="AA263" s="6"/>
      <c r="AB263" s="46"/>
      <c r="AC263" s="6"/>
      <c r="AD263" s="6"/>
      <c r="AE263" s="6"/>
      <c r="AF263" s="6"/>
      <c r="AG263" s="6"/>
      <c r="AH263" s="6"/>
      <c r="AI263" s="6"/>
      <c r="AJ263" s="6"/>
    </row>
    <row r="264" ht="14.25" customHeight="1">
      <c r="A264" s="6"/>
      <c r="B264" s="6"/>
      <c r="C264" s="6"/>
      <c r="D264" s="6"/>
      <c r="E264" s="46"/>
      <c r="F264" s="46"/>
      <c r="G264" s="46"/>
      <c r="H264" s="46"/>
      <c r="I264" s="46"/>
      <c r="J264" s="46"/>
      <c r="K264" s="46"/>
      <c r="L264" s="384"/>
      <c r="M264" s="46"/>
      <c r="N264" s="46"/>
      <c r="O264" s="46"/>
      <c r="P264" s="6"/>
      <c r="Q264" s="6"/>
      <c r="R264" s="6"/>
      <c r="S264" s="356"/>
      <c r="T264" s="6"/>
      <c r="U264" s="6"/>
      <c r="V264" s="6"/>
      <c r="W264" s="6"/>
      <c r="X264" s="6"/>
      <c r="Y264" s="6"/>
      <c r="Z264" s="6"/>
      <c r="AA264" s="6"/>
      <c r="AB264" s="46"/>
      <c r="AC264" s="6"/>
      <c r="AD264" s="6"/>
      <c r="AE264" s="6"/>
      <c r="AF264" s="6"/>
      <c r="AG264" s="6"/>
      <c r="AH264" s="6"/>
      <c r="AI264" s="6"/>
      <c r="AJ264" s="6"/>
    </row>
    <row r="265" ht="14.25" customHeight="1">
      <c r="A265" s="6"/>
      <c r="B265" s="6"/>
      <c r="C265" s="6"/>
      <c r="D265" s="6"/>
      <c r="E265" s="46"/>
      <c r="F265" s="46"/>
      <c r="G265" s="46"/>
      <c r="H265" s="46"/>
      <c r="I265" s="46"/>
      <c r="J265" s="46"/>
      <c r="K265" s="46"/>
      <c r="L265" s="384"/>
      <c r="M265" s="46"/>
      <c r="N265" s="46"/>
      <c r="O265" s="46"/>
      <c r="P265" s="6"/>
      <c r="Q265" s="6"/>
      <c r="R265" s="6"/>
      <c r="S265" s="356"/>
      <c r="T265" s="6"/>
      <c r="U265" s="6"/>
      <c r="V265" s="6"/>
      <c r="W265" s="6"/>
      <c r="X265" s="6"/>
      <c r="Y265" s="6"/>
      <c r="Z265" s="6"/>
      <c r="AA265" s="6"/>
      <c r="AB265" s="46"/>
      <c r="AC265" s="6"/>
      <c r="AD265" s="6"/>
      <c r="AE265" s="6"/>
      <c r="AF265" s="6"/>
      <c r="AG265" s="6"/>
      <c r="AH265" s="6"/>
      <c r="AI265" s="6"/>
      <c r="AJ265" s="6"/>
    </row>
    <row r="266" ht="14.25" customHeight="1">
      <c r="A266" s="6"/>
      <c r="B266" s="6"/>
      <c r="C266" s="6"/>
      <c r="D266" s="6"/>
      <c r="E266" s="46"/>
      <c r="F266" s="46"/>
      <c r="G266" s="46"/>
      <c r="H266" s="46"/>
      <c r="I266" s="46"/>
      <c r="J266" s="46"/>
      <c r="K266" s="46"/>
      <c r="L266" s="384"/>
      <c r="M266" s="46"/>
      <c r="N266" s="46"/>
      <c r="O266" s="46"/>
      <c r="P266" s="6"/>
      <c r="Q266" s="6"/>
      <c r="R266" s="6"/>
      <c r="S266" s="356"/>
      <c r="T266" s="6"/>
      <c r="U266" s="6"/>
      <c r="V266" s="6"/>
      <c r="W266" s="6"/>
      <c r="X266" s="6"/>
      <c r="Y266" s="6"/>
      <c r="Z266" s="6"/>
      <c r="AA266" s="6"/>
      <c r="AB266" s="46"/>
      <c r="AC266" s="6"/>
      <c r="AD266" s="6"/>
      <c r="AE266" s="6"/>
      <c r="AF266" s="6"/>
      <c r="AG266" s="6"/>
      <c r="AH266" s="6"/>
      <c r="AI266" s="6"/>
      <c r="AJ266" s="6"/>
    </row>
    <row r="267" ht="14.25" customHeight="1">
      <c r="A267" s="6"/>
      <c r="B267" s="6"/>
      <c r="C267" s="6"/>
      <c r="D267" s="6"/>
      <c r="E267" s="46"/>
      <c r="F267" s="46"/>
      <c r="G267" s="46"/>
      <c r="H267" s="46"/>
      <c r="I267" s="46"/>
      <c r="J267" s="46"/>
      <c r="K267" s="46"/>
      <c r="L267" s="384"/>
      <c r="M267" s="46"/>
      <c r="N267" s="46"/>
      <c r="O267" s="46"/>
      <c r="P267" s="6"/>
      <c r="Q267" s="6"/>
      <c r="R267" s="6"/>
      <c r="S267" s="356"/>
      <c r="T267" s="6"/>
      <c r="U267" s="6"/>
      <c r="V267" s="6"/>
      <c r="W267" s="6"/>
      <c r="X267" s="6"/>
      <c r="Y267" s="6"/>
      <c r="Z267" s="6"/>
      <c r="AA267" s="6"/>
      <c r="AB267" s="46"/>
      <c r="AC267" s="6"/>
      <c r="AD267" s="6"/>
      <c r="AE267" s="6"/>
      <c r="AF267" s="6"/>
      <c r="AG267" s="6"/>
      <c r="AH267" s="6"/>
      <c r="AI267" s="6"/>
      <c r="AJ267" s="6"/>
    </row>
    <row r="268" ht="14.25" customHeight="1">
      <c r="A268" s="6"/>
      <c r="B268" s="6"/>
      <c r="C268" s="6"/>
      <c r="D268" s="6"/>
      <c r="E268" s="46"/>
      <c r="F268" s="46"/>
      <c r="G268" s="46"/>
      <c r="H268" s="46"/>
      <c r="I268" s="46"/>
      <c r="J268" s="46"/>
      <c r="K268" s="46"/>
      <c r="L268" s="384"/>
      <c r="M268" s="46"/>
      <c r="N268" s="46"/>
      <c r="O268" s="46"/>
      <c r="P268" s="6"/>
      <c r="Q268" s="6"/>
      <c r="R268" s="6"/>
      <c r="S268" s="356"/>
      <c r="T268" s="6"/>
      <c r="U268" s="6"/>
      <c r="V268" s="6"/>
      <c r="W268" s="6"/>
      <c r="X268" s="6"/>
      <c r="Y268" s="6"/>
      <c r="Z268" s="6"/>
      <c r="AA268" s="6"/>
      <c r="AB268" s="46"/>
      <c r="AC268" s="6"/>
      <c r="AD268" s="6"/>
      <c r="AE268" s="6"/>
      <c r="AF268" s="6"/>
      <c r="AG268" s="6"/>
      <c r="AH268" s="6"/>
      <c r="AI268" s="6"/>
      <c r="AJ268" s="6"/>
    </row>
    <row r="269" ht="14.25" customHeight="1">
      <c r="A269" s="6"/>
      <c r="B269" s="6"/>
      <c r="C269" s="6"/>
      <c r="D269" s="6"/>
      <c r="E269" s="46"/>
      <c r="F269" s="46"/>
      <c r="G269" s="46"/>
      <c r="H269" s="46"/>
      <c r="I269" s="46"/>
      <c r="J269" s="46"/>
      <c r="K269" s="46"/>
      <c r="L269" s="384"/>
      <c r="M269" s="46"/>
      <c r="N269" s="46"/>
      <c r="O269" s="46"/>
      <c r="P269" s="6"/>
      <c r="Q269" s="6"/>
      <c r="R269" s="6"/>
      <c r="S269" s="356"/>
      <c r="T269" s="6"/>
      <c r="U269" s="6"/>
      <c r="V269" s="6"/>
      <c r="W269" s="6"/>
      <c r="X269" s="6"/>
      <c r="Y269" s="6"/>
      <c r="Z269" s="6"/>
      <c r="AA269" s="6"/>
      <c r="AB269" s="46"/>
      <c r="AC269" s="6"/>
      <c r="AD269" s="6"/>
      <c r="AE269" s="6"/>
      <c r="AF269" s="6"/>
      <c r="AG269" s="6"/>
      <c r="AH269" s="6"/>
      <c r="AI269" s="6"/>
      <c r="AJ269" s="6"/>
    </row>
    <row r="270" ht="14.25" customHeight="1">
      <c r="A270" s="6"/>
      <c r="B270" s="6"/>
      <c r="C270" s="6"/>
      <c r="D270" s="6"/>
      <c r="E270" s="46"/>
      <c r="F270" s="46"/>
      <c r="G270" s="46"/>
      <c r="H270" s="46"/>
      <c r="I270" s="46"/>
      <c r="J270" s="46"/>
      <c r="K270" s="46"/>
      <c r="L270" s="384"/>
      <c r="M270" s="46"/>
      <c r="N270" s="46"/>
      <c r="O270" s="46"/>
      <c r="P270" s="6"/>
      <c r="Q270" s="6"/>
      <c r="R270" s="6"/>
      <c r="S270" s="356"/>
      <c r="T270" s="6"/>
      <c r="U270" s="6"/>
      <c r="V270" s="6"/>
      <c r="W270" s="6"/>
      <c r="X270" s="6"/>
      <c r="Y270" s="6"/>
      <c r="Z270" s="6"/>
      <c r="AA270" s="6"/>
      <c r="AB270" s="46"/>
      <c r="AC270" s="6"/>
      <c r="AD270" s="6"/>
      <c r="AE270" s="6"/>
      <c r="AF270" s="6"/>
      <c r="AG270" s="6"/>
      <c r="AH270" s="6"/>
      <c r="AI270" s="6"/>
      <c r="AJ270" s="6"/>
    </row>
    <row r="271" ht="14.25" customHeight="1">
      <c r="A271" s="6"/>
      <c r="B271" s="6"/>
      <c r="C271" s="6"/>
      <c r="D271" s="6"/>
      <c r="E271" s="46"/>
      <c r="F271" s="46"/>
      <c r="G271" s="46"/>
      <c r="H271" s="46"/>
      <c r="I271" s="46"/>
      <c r="J271" s="46"/>
      <c r="K271" s="46"/>
      <c r="L271" s="384"/>
      <c r="M271" s="46"/>
      <c r="N271" s="46"/>
      <c r="O271" s="46"/>
      <c r="P271" s="6"/>
      <c r="Q271" s="6"/>
      <c r="R271" s="6"/>
      <c r="S271" s="356"/>
      <c r="T271" s="6"/>
      <c r="U271" s="6"/>
      <c r="V271" s="6"/>
      <c r="W271" s="6"/>
      <c r="X271" s="6"/>
      <c r="Y271" s="6"/>
      <c r="Z271" s="6"/>
      <c r="AA271" s="6"/>
      <c r="AB271" s="46"/>
      <c r="AC271" s="6"/>
      <c r="AD271" s="6"/>
      <c r="AE271" s="6"/>
      <c r="AF271" s="6"/>
      <c r="AG271" s="6"/>
      <c r="AH271" s="6"/>
      <c r="AI271" s="6"/>
      <c r="AJ271" s="6"/>
    </row>
    <row r="272" ht="14.25" customHeight="1">
      <c r="A272" s="6"/>
      <c r="B272" s="6"/>
      <c r="C272" s="6"/>
      <c r="D272" s="6"/>
      <c r="E272" s="46"/>
      <c r="F272" s="46"/>
      <c r="G272" s="46"/>
      <c r="H272" s="46"/>
      <c r="I272" s="46"/>
      <c r="J272" s="46"/>
      <c r="K272" s="46"/>
      <c r="L272" s="384"/>
      <c r="M272" s="46"/>
      <c r="N272" s="46"/>
      <c r="O272" s="46"/>
      <c r="P272" s="6"/>
      <c r="Q272" s="6"/>
      <c r="R272" s="6"/>
      <c r="S272" s="356"/>
      <c r="T272" s="6"/>
      <c r="U272" s="6"/>
      <c r="V272" s="6"/>
      <c r="W272" s="6"/>
      <c r="X272" s="6"/>
      <c r="Y272" s="6"/>
      <c r="Z272" s="6"/>
      <c r="AA272" s="6"/>
      <c r="AB272" s="46"/>
      <c r="AC272" s="6"/>
      <c r="AD272" s="6"/>
      <c r="AE272" s="6"/>
      <c r="AF272" s="6"/>
      <c r="AG272" s="6"/>
      <c r="AH272" s="6"/>
      <c r="AI272" s="6"/>
      <c r="AJ272" s="6"/>
    </row>
    <row r="273" ht="14.25" customHeight="1">
      <c r="A273" s="6"/>
      <c r="B273" s="6"/>
      <c r="C273" s="6"/>
      <c r="D273" s="6"/>
      <c r="E273" s="46"/>
      <c r="F273" s="46"/>
      <c r="G273" s="46"/>
      <c r="H273" s="46"/>
      <c r="I273" s="46"/>
      <c r="J273" s="46"/>
      <c r="K273" s="46"/>
      <c r="L273" s="384"/>
      <c r="M273" s="46"/>
      <c r="N273" s="46"/>
      <c r="O273" s="46"/>
      <c r="P273" s="6"/>
      <c r="Q273" s="6"/>
      <c r="R273" s="6"/>
      <c r="S273" s="356"/>
      <c r="T273" s="6"/>
      <c r="U273" s="6"/>
      <c r="V273" s="6"/>
      <c r="W273" s="6"/>
      <c r="X273" s="6"/>
      <c r="Y273" s="6"/>
      <c r="Z273" s="6"/>
      <c r="AA273" s="6"/>
      <c r="AB273" s="46"/>
      <c r="AC273" s="6"/>
      <c r="AD273" s="6"/>
      <c r="AE273" s="6"/>
      <c r="AF273" s="6"/>
      <c r="AG273" s="6"/>
      <c r="AH273" s="6"/>
      <c r="AI273" s="6"/>
      <c r="AJ273" s="6"/>
    </row>
    <row r="274" ht="14.25" customHeight="1">
      <c r="A274" s="6"/>
      <c r="B274" s="6"/>
      <c r="C274" s="6"/>
      <c r="D274" s="6"/>
      <c r="E274" s="46"/>
      <c r="F274" s="46"/>
      <c r="G274" s="46"/>
      <c r="H274" s="46"/>
      <c r="I274" s="46"/>
      <c r="J274" s="46"/>
      <c r="K274" s="46"/>
      <c r="L274" s="384"/>
      <c r="M274" s="46"/>
      <c r="N274" s="46"/>
      <c r="O274" s="46"/>
      <c r="P274" s="6"/>
      <c r="Q274" s="6"/>
      <c r="R274" s="6"/>
      <c r="S274" s="356"/>
      <c r="T274" s="6"/>
      <c r="U274" s="6"/>
      <c r="V274" s="6"/>
      <c r="W274" s="6"/>
      <c r="X274" s="6"/>
      <c r="Y274" s="6"/>
      <c r="Z274" s="6"/>
      <c r="AA274" s="6"/>
      <c r="AB274" s="46"/>
      <c r="AC274" s="6"/>
      <c r="AD274" s="6"/>
      <c r="AE274" s="6"/>
      <c r="AF274" s="6"/>
      <c r="AG274" s="6"/>
      <c r="AH274" s="6"/>
      <c r="AI274" s="6"/>
      <c r="AJ274" s="6"/>
    </row>
    <row r="275" ht="14.25" customHeight="1">
      <c r="A275" s="6"/>
      <c r="B275" s="6"/>
      <c r="C275" s="6"/>
      <c r="D275" s="6"/>
      <c r="E275" s="46"/>
      <c r="F275" s="46"/>
      <c r="G275" s="46"/>
      <c r="H275" s="46"/>
      <c r="I275" s="46"/>
      <c r="J275" s="46"/>
      <c r="K275" s="46"/>
      <c r="L275" s="384"/>
      <c r="M275" s="46"/>
      <c r="N275" s="46"/>
      <c r="O275" s="46"/>
      <c r="P275" s="6"/>
      <c r="Q275" s="6"/>
      <c r="R275" s="6"/>
      <c r="S275" s="356"/>
      <c r="T275" s="6"/>
      <c r="U275" s="6"/>
      <c r="V275" s="6"/>
      <c r="W275" s="6"/>
      <c r="X275" s="6"/>
      <c r="Y275" s="6"/>
      <c r="Z275" s="6"/>
      <c r="AA275" s="6"/>
      <c r="AB275" s="46"/>
      <c r="AC275" s="6"/>
      <c r="AD275" s="6"/>
      <c r="AE275" s="6"/>
      <c r="AF275" s="6"/>
      <c r="AG275" s="6"/>
      <c r="AH275" s="6"/>
      <c r="AI275" s="6"/>
      <c r="AJ275" s="6"/>
    </row>
    <row r="276" ht="14.25" customHeight="1">
      <c r="A276" s="6"/>
      <c r="B276" s="6"/>
      <c r="C276" s="6"/>
      <c r="D276" s="6"/>
      <c r="E276" s="46"/>
      <c r="F276" s="46"/>
      <c r="G276" s="46"/>
      <c r="H276" s="46"/>
      <c r="I276" s="46"/>
      <c r="J276" s="46"/>
      <c r="K276" s="46"/>
      <c r="L276" s="384"/>
      <c r="M276" s="46"/>
      <c r="N276" s="46"/>
      <c r="O276" s="46"/>
      <c r="P276" s="6"/>
      <c r="Q276" s="6"/>
      <c r="R276" s="6"/>
      <c r="S276" s="356"/>
      <c r="T276" s="6"/>
      <c r="U276" s="6"/>
      <c r="V276" s="6"/>
      <c r="W276" s="6"/>
      <c r="X276" s="6"/>
      <c r="Y276" s="6"/>
      <c r="Z276" s="6"/>
      <c r="AA276" s="6"/>
      <c r="AB276" s="46"/>
      <c r="AC276" s="6"/>
      <c r="AD276" s="6"/>
      <c r="AE276" s="6"/>
      <c r="AF276" s="6"/>
      <c r="AG276" s="6"/>
      <c r="AH276" s="6"/>
      <c r="AI276" s="6"/>
      <c r="AJ276" s="6"/>
    </row>
    <row r="277" ht="14.25" customHeight="1">
      <c r="A277" s="6"/>
      <c r="B277" s="6"/>
      <c r="C277" s="6"/>
      <c r="D277" s="6"/>
      <c r="E277" s="46"/>
      <c r="F277" s="46"/>
      <c r="G277" s="46"/>
      <c r="H277" s="46"/>
      <c r="I277" s="46"/>
      <c r="J277" s="46"/>
      <c r="K277" s="46"/>
      <c r="L277" s="384"/>
      <c r="M277" s="46"/>
      <c r="N277" s="46"/>
      <c r="O277" s="46"/>
      <c r="P277" s="6"/>
      <c r="Q277" s="6"/>
      <c r="R277" s="6"/>
      <c r="S277" s="356"/>
      <c r="T277" s="6"/>
      <c r="U277" s="6"/>
      <c r="V277" s="6"/>
      <c r="W277" s="6"/>
      <c r="X277" s="6"/>
      <c r="Y277" s="6"/>
      <c r="Z277" s="6"/>
      <c r="AA277" s="6"/>
      <c r="AB277" s="46"/>
      <c r="AC277" s="6"/>
      <c r="AD277" s="6"/>
      <c r="AE277" s="6"/>
      <c r="AF277" s="6"/>
      <c r="AG277" s="6"/>
      <c r="AH277" s="6"/>
      <c r="AI277" s="6"/>
      <c r="AJ277" s="6"/>
    </row>
    <row r="278" ht="14.25" customHeight="1">
      <c r="A278" s="6"/>
      <c r="B278" s="6"/>
      <c r="C278" s="6"/>
      <c r="D278" s="6"/>
      <c r="E278" s="46"/>
      <c r="F278" s="46"/>
      <c r="G278" s="46"/>
      <c r="H278" s="46"/>
      <c r="I278" s="46"/>
      <c r="J278" s="46"/>
      <c r="K278" s="46"/>
      <c r="L278" s="384"/>
      <c r="M278" s="46"/>
      <c r="N278" s="46"/>
      <c r="O278" s="46"/>
      <c r="P278" s="6"/>
      <c r="Q278" s="6"/>
      <c r="R278" s="6"/>
      <c r="S278" s="356"/>
      <c r="T278" s="6"/>
      <c r="U278" s="6"/>
      <c r="V278" s="6"/>
      <c r="W278" s="6"/>
      <c r="X278" s="6"/>
      <c r="Y278" s="6"/>
      <c r="Z278" s="6"/>
      <c r="AA278" s="6"/>
      <c r="AB278" s="46"/>
      <c r="AC278" s="6"/>
      <c r="AD278" s="6"/>
      <c r="AE278" s="6"/>
      <c r="AF278" s="6"/>
      <c r="AG278" s="6"/>
      <c r="AH278" s="6"/>
      <c r="AI278" s="6"/>
      <c r="AJ278" s="6"/>
    </row>
    <row r="279" ht="14.25" customHeight="1">
      <c r="A279" s="6"/>
      <c r="B279" s="6"/>
      <c r="C279" s="6"/>
      <c r="D279" s="6"/>
      <c r="E279" s="46"/>
      <c r="F279" s="46"/>
      <c r="G279" s="46"/>
      <c r="H279" s="46"/>
      <c r="I279" s="46"/>
      <c r="J279" s="46"/>
      <c r="K279" s="46"/>
      <c r="L279" s="384"/>
      <c r="M279" s="46"/>
      <c r="N279" s="46"/>
      <c r="O279" s="46"/>
      <c r="P279" s="6"/>
      <c r="Q279" s="6"/>
      <c r="R279" s="6"/>
      <c r="S279" s="356"/>
      <c r="T279" s="6"/>
      <c r="U279" s="6"/>
      <c r="V279" s="6"/>
      <c r="W279" s="6"/>
      <c r="X279" s="6"/>
      <c r="Y279" s="6"/>
      <c r="Z279" s="6"/>
      <c r="AA279" s="6"/>
      <c r="AB279" s="46"/>
      <c r="AC279" s="6"/>
      <c r="AD279" s="6"/>
      <c r="AE279" s="6"/>
      <c r="AF279" s="6"/>
      <c r="AG279" s="6"/>
      <c r="AH279" s="6"/>
      <c r="AI279" s="6"/>
      <c r="AJ279" s="6"/>
    </row>
    <row r="280" ht="14.25" customHeight="1">
      <c r="A280" s="6"/>
      <c r="B280" s="6"/>
      <c r="C280" s="6"/>
      <c r="D280" s="6"/>
      <c r="E280" s="46"/>
      <c r="F280" s="46"/>
      <c r="G280" s="46"/>
      <c r="H280" s="46"/>
      <c r="I280" s="46"/>
      <c r="J280" s="46"/>
      <c r="K280" s="46"/>
      <c r="L280" s="384"/>
      <c r="M280" s="46"/>
      <c r="N280" s="46"/>
      <c r="O280" s="46"/>
      <c r="P280" s="6"/>
      <c r="Q280" s="6"/>
      <c r="R280" s="6"/>
      <c r="S280" s="356"/>
      <c r="T280" s="6"/>
      <c r="U280" s="6"/>
      <c r="V280" s="6"/>
      <c r="W280" s="6"/>
      <c r="X280" s="6"/>
      <c r="Y280" s="6"/>
      <c r="Z280" s="6"/>
      <c r="AA280" s="6"/>
      <c r="AB280" s="46"/>
      <c r="AC280" s="6"/>
      <c r="AD280" s="6"/>
      <c r="AE280" s="6"/>
      <c r="AF280" s="6"/>
      <c r="AG280" s="6"/>
      <c r="AH280" s="6"/>
      <c r="AI280" s="6"/>
      <c r="AJ280" s="6"/>
    </row>
    <row r="281" ht="14.25" customHeight="1">
      <c r="A281" s="6"/>
      <c r="B281" s="6"/>
      <c r="C281" s="6"/>
      <c r="D281" s="6"/>
      <c r="E281" s="46"/>
      <c r="F281" s="46"/>
      <c r="G281" s="46"/>
      <c r="H281" s="46"/>
      <c r="I281" s="46"/>
      <c r="J281" s="46"/>
      <c r="K281" s="46"/>
      <c r="L281" s="384"/>
      <c r="M281" s="46"/>
      <c r="N281" s="46"/>
      <c r="O281" s="46"/>
      <c r="P281" s="6"/>
      <c r="Q281" s="6"/>
      <c r="R281" s="6"/>
      <c r="S281" s="356"/>
      <c r="T281" s="6"/>
      <c r="U281" s="6"/>
      <c r="V281" s="6"/>
      <c r="W281" s="6"/>
      <c r="X281" s="6"/>
      <c r="Y281" s="6"/>
      <c r="Z281" s="6"/>
      <c r="AA281" s="6"/>
      <c r="AB281" s="46"/>
      <c r="AC281" s="6"/>
      <c r="AD281" s="6"/>
      <c r="AE281" s="6"/>
      <c r="AF281" s="6"/>
      <c r="AG281" s="6"/>
      <c r="AH281" s="6"/>
      <c r="AI281" s="6"/>
      <c r="AJ281" s="6"/>
    </row>
    <row r="282" ht="14.25" customHeight="1">
      <c r="A282" s="6"/>
      <c r="B282" s="6"/>
      <c r="C282" s="6"/>
      <c r="D282" s="6"/>
      <c r="E282" s="46"/>
      <c r="F282" s="46"/>
      <c r="G282" s="46"/>
      <c r="H282" s="46"/>
      <c r="I282" s="46"/>
      <c r="J282" s="46"/>
      <c r="K282" s="46"/>
      <c r="L282" s="384"/>
      <c r="M282" s="46"/>
      <c r="N282" s="46"/>
      <c r="O282" s="46"/>
      <c r="P282" s="6"/>
      <c r="Q282" s="6"/>
      <c r="R282" s="6"/>
      <c r="S282" s="356"/>
      <c r="T282" s="6"/>
      <c r="U282" s="6"/>
      <c r="V282" s="6"/>
      <c r="W282" s="6"/>
      <c r="X282" s="6"/>
      <c r="Y282" s="6"/>
      <c r="Z282" s="6"/>
      <c r="AA282" s="6"/>
      <c r="AB282" s="46"/>
      <c r="AC282" s="6"/>
      <c r="AD282" s="6"/>
      <c r="AE282" s="6"/>
      <c r="AF282" s="6"/>
      <c r="AG282" s="6"/>
      <c r="AH282" s="6"/>
      <c r="AI282" s="6"/>
      <c r="AJ282" s="6"/>
    </row>
    <row r="283" ht="14.25" customHeight="1">
      <c r="A283" s="6"/>
      <c r="B283" s="6"/>
      <c r="C283" s="6"/>
      <c r="D283" s="6"/>
      <c r="E283" s="46"/>
      <c r="F283" s="46"/>
      <c r="G283" s="46"/>
      <c r="H283" s="46"/>
      <c r="I283" s="46"/>
      <c r="J283" s="46"/>
      <c r="K283" s="46"/>
      <c r="L283" s="384"/>
      <c r="M283" s="46"/>
      <c r="N283" s="46"/>
      <c r="O283" s="46"/>
      <c r="P283" s="6"/>
      <c r="Q283" s="6"/>
      <c r="R283" s="6"/>
      <c r="S283" s="356"/>
      <c r="T283" s="6"/>
      <c r="U283" s="6"/>
      <c r="V283" s="6"/>
      <c r="W283" s="6"/>
      <c r="X283" s="6"/>
      <c r="Y283" s="6"/>
      <c r="Z283" s="6"/>
      <c r="AA283" s="6"/>
      <c r="AB283" s="46"/>
      <c r="AC283" s="6"/>
      <c r="AD283" s="6"/>
      <c r="AE283" s="6"/>
      <c r="AF283" s="6"/>
      <c r="AG283" s="6"/>
      <c r="AH283" s="6"/>
      <c r="AI283" s="6"/>
      <c r="AJ283" s="6"/>
    </row>
    <row r="284" ht="14.25" customHeight="1">
      <c r="A284" s="6"/>
      <c r="B284" s="6"/>
      <c r="C284" s="6"/>
      <c r="D284" s="6"/>
      <c r="E284" s="46"/>
      <c r="F284" s="46"/>
      <c r="G284" s="46"/>
      <c r="H284" s="46"/>
      <c r="I284" s="46"/>
      <c r="J284" s="46"/>
      <c r="K284" s="46"/>
      <c r="L284" s="384"/>
      <c r="M284" s="46"/>
      <c r="N284" s="46"/>
      <c r="O284" s="46"/>
      <c r="P284" s="6"/>
      <c r="Q284" s="6"/>
      <c r="R284" s="6"/>
      <c r="S284" s="356"/>
      <c r="T284" s="6"/>
      <c r="U284" s="6"/>
      <c r="V284" s="6"/>
      <c r="W284" s="6"/>
      <c r="X284" s="6"/>
      <c r="Y284" s="6"/>
      <c r="Z284" s="6"/>
      <c r="AA284" s="6"/>
      <c r="AB284" s="46"/>
      <c r="AC284" s="6"/>
      <c r="AD284" s="6"/>
      <c r="AE284" s="6"/>
      <c r="AF284" s="6"/>
      <c r="AG284" s="6"/>
      <c r="AH284" s="6"/>
      <c r="AI284" s="6"/>
      <c r="AJ284" s="6"/>
    </row>
    <row r="285" ht="14.25" customHeight="1">
      <c r="A285" s="6"/>
      <c r="B285" s="6"/>
      <c r="C285" s="6"/>
      <c r="D285" s="6"/>
      <c r="E285" s="46"/>
      <c r="F285" s="46"/>
      <c r="G285" s="46"/>
      <c r="H285" s="46"/>
      <c r="I285" s="46"/>
      <c r="J285" s="46"/>
      <c r="K285" s="46"/>
      <c r="L285" s="384"/>
      <c r="M285" s="46"/>
      <c r="N285" s="46"/>
      <c r="O285" s="46"/>
      <c r="P285" s="6"/>
      <c r="Q285" s="6"/>
      <c r="R285" s="6"/>
      <c r="S285" s="356"/>
      <c r="T285" s="6"/>
      <c r="U285" s="6"/>
      <c r="V285" s="6"/>
      <c r="W285" s="6"/>
      <c r="X285" s="6"/>
      <c r="Y285" s="6"/>
      <c r="Z285" s="6"/>
      <c r="AA285" s="6"/>
      <c r="AB285" s="46"/>
      <c r="AC285" s="6"/>
      <c r="AD285" s="6"/>
      <c r="AE285" s="6"/>
      <c r="AF285" s="6"/>
      <c r="AG285" s="6"/>
      <c r="AH285" s="6"/>
      <c r="AI285" s="6"/>
      <c r="AJ285" s="6"/>
    </row>
    <row r="286" ht="14.25" customHeight="1">
      <c r="A286" s="6"/>
      <c r="B286" s="6"/>
      <c r="C286" s="6"/>
      <c r="D286" s="6"/>
      <c r="E286" s="46"/>
      <c r="F286" s="46"/>
      <c r="G286" s="46"/>
      <c r="H286" s="46"/>
      <c r="I286" s="46"/>
      <c r="J286" s="46"/>
      <c r="K286" s="46"/>
      <c r="L286" s="384"/>
      <c r="M286" s="46"/>
      <c r="N286" s="46"/>
      <c r="O286" s="46"/>
      <c r="P286" s="6"/>
      <c r="Q286" s="6"/>
      <c r="R286" s="6"/>
      <c r="S286" s="356"/>
      <c r="T286" s="6"/>
      <c r="U286" s="6"/>
      <c r="V286" s="6"/>
      <c r="W286" s="6"/>
      <c r="X286" s="6"/>
      <c r="Y286" s="6"/>
      <c r="Z286" s="6"/>
      <c r="AA286" s="6"/>
      <c r="AB286" s="46"/>
      <c r="AC286" s="6"/>
      <c r="AD286" s="6"/>
      <c r="AE286" s="6"/>
      <c r="AF286" s="6"/>
      <c r="AG286" s="6"/>
      <c r="AH286" s="6"/>
      <c r="AI286" s="6"/>
      <c r="AJ286" s="6"/>
    </row>
    <row r="287" ht="14.25" customHeight="1">
      <c r="A287" s="6"/>
      <c r="B287" s="6"/>
      <c r="C287" s="6"/>
      <c r="D287" s="6"/>
      <c r="E287" s="46"/>
      <c r="F287" s="46"/>
      <c r="G287" s="46"/>
      <c r="H287" s="46"/>
      <c r="I287" s="46"/>
      <c r="J287" s="46"/>
      <c r="K287" s="46"/>
      <c r="L287" s="384"/>
      <c r="M287" s="46"/>
      <c r="N287" s="46"/>
      <c r="O287" s="46"/>
      <c r="P287" s="6"/>
      <c r="Q287" s="6"/>
      <c r="R287" s="6"/>
      <c r="S287" s="356"/>
      <c r="T287" s="6"/>
      <c r="U287" s="6"/>
      <c r="V287" s="6"/>
      <c r="W287" s="6"/>
      <c r="X287" s="6"/>
      <c r="Y287" s="6"/>
      <c r="Z287" s="6"/>
      <c r="AA287" s="6"/>
      <c r="AB287" s="46"/>
      <c r="AC287" s="6"/>
      <c r="AD287" s="6"/>
      <c r="AE287" s="6"/>
      <c r="AF287" s="6"/>
      <c r="AG287" s="6"/>
      <c r="AH287" s="6"/>
      <c r="AI287" s="6"/>
      <c r="AJ287" s="6"/>
    </row>
    <row r="288" ht="14.25" customHeight="1">
      <c r="A288" s="6"/>
      <c r="B288" s="6"/>
      <c r="C288" s="6"/>
      <c r="D288" s="6"/>
      <c r="E288" s="46"/>
      <c r="F288" s="46"/>
      <c r="G288" s="46"/>
      <c r="H288" s="46"/>
      <c r="I288" s="46"/>
      <c r="J288" s="46"/>
      <c r="K288" s="46"/>
      <c r="L288" s="384"/>
      <c r="M288" s="46"/>
      <c r="N288" s="46"/>
      <c r="O288" s="46"/>
      <c r="P288" s="6"/>
      <c r="Q288" s="6"/>
      <c r="R288" s="6"/>
      <c r="S288" s="356"/>
      <c r="T288" s="6"/>
      <c r="U288" s="6"/>
      <c r="V288" s="6"/>
      <c r="W288" s="6"/>
      <c r="X288" s="6"/>
      <c r="Y288" s="6"/>
      <c r="Z288" s="6"/>
      <c r="AA288" s="6"/>
      <c r="AB288" s="46"/>
      <c r="AC288" s="6"/>
      <c r="AD288" s="6"/>
      <c r="AE288" s="6"/>
      <c r="AF288" s="6"/>
      <c r="AG288" s="6"/>
      <c r="AH288" s="6"/>
      <c r="AI288" s="6"/>
      <c r="AJ288" s="6"/>
    </row>
    <row r="289" ht="14.25" customHeight="1">
      <c r="A289" s="6"/>
      <c r="B289" s="6"/>
      <c r="C289" s="6"/>
      <c r="D289" s="6"/>
      <c r="E289" s="46"/>
      <c r="F289" s="46"/>
      <c r="G289" s="46"/>
      <c r="H289" s="46"/>
      <c r="I289" s="46"/>
      <c r="J289" s="46"/>
      <c r="K289" s="46"/>
      <c r="L289" s="384"/>
      <c r="M289" s="46"/>
      <c r="N289" s="46"/>
      <c r="O289" s="46"/>
      <c r="P289" s="6"/>
      <c r="Q289" s="6"/>
      <c r="R289" s="6"/>
      <c r="S289" s="356"/>
      <c r="T289" s="6"/>
      <c r="U289" s="6"/>
      <c r="V289" s="6"/>
      <c r="W289" s="6"/>
      <c r="X289" s="6"/>
      <c r="Y289" s="6"/>
      <c r="Z289" s="6"/>
      <c r="AA289" s="6"/>
      <c r="AB289" s="46"/>
      <c r="AC289" s="6"/>
      <c r="AD289" s="6"/>
      <c r="AE289" s="6"/>
      <c r="AF289" s="6"/>
      <c r="AG289" s="6"/>
      <c r="AH289" s="6"/>
      <c r="AI289" s="6"/>
      <c r="AJ289" s="6"/>
    </row>
    <row r="290" ht="14.25" customHeight="1">
      <c r="A290" s="6"/>
      <c r="B290" s="6"/>
      <c r="C290" s="6"/>
      <c r="D290" s="6"/>
      <c r="E290" s="46"/>
      <c r="F290" s="46"/>
      <c r="G290" s="46"/>
      <c r="H290" s="46"/>
      <c r="I290" s="46"/>
      <c r="J290" s="46"/>
      <c r="K290" s="46"/>
      <c r="L290" s="384"/>
      <c r="M290" s="46"/>
      <c r="N290" s="46"/>
      <c r="O290" s="46"/>
      <c r="P290" s="6"/>
      <c r="Q290" s="6"/>
      <c r="R290" s="6"/>
      <c r="S290" s="356"/>
      <c r="T290" s="6"/>
      <c r="U290" s="6"/>
      <c r="V290" s="6"/>
      <c r="W290" s="6"/>
      <c r="X290" s="6"/>
      <c r="Y290" s="6"/>
      <c r="Z290" s="6"/>
      <c r="AA290" s="6"/>
      <c r="AB290" s="46"/>
      <c r="AC290" s="6"/>
      <c r="AD290" s="6"/>
      <c r="AE290" s="6"/>
      <c r="AF290" s="6"/>
      <c r="AG290" s="6"/>
      <c r="AH290" s="6"/>
      <c r="AI290" s="6"/>
      <c r="AJ290" s="6"/>
    </row>
    <row r="291" ht="14.25" customHeight="1">
      <c r="A291" s="6"/>
      <c r="B291" s="6"/>
      <c r="C291" s="6"/>
      <c r="D291" s="6"/>
      <c r="E291" s="46"/>
      <c r="F291" s="46"/>
      <c r="G291" s="46"/>
      <c r="H291" s="46"/>
      <c r="I291" s="46"/>
      <c r="J291" s="46"/>
      <c r="K291" s="46"/>
      <c r="L291" s="384"/>
      <c r="M291" s="46"/>
      <c r="N291" s="46"/>
      <c r="O291" s="46"/>
      <c r="P291" s="6"/>
      <c r="Q291" s="6"/>
      <c r="R291" s="6"/>
      <c r="S291" s="356"/>
      <c r="T291" s="6"/>
      <c r="U291" s="6"/>
      <c r="V291" s="6"/>
      <c r="W291" s="6"/>
      <c r="X291" s="6"/>
      <c r="Y291" s="6"/>
      <c r="Z291" s="6"/>
      <c r="AA291" s="6"/>
      <c r="AB291" s="46"/>
      <c r="AC291" s="6"/>
      <c r="AD291" s="6"/>
      <c r="AE291" s="6"/>
      <c r="AF291" s="6"/>
      <c r="AG291" s="6"/>
      <c r="AH291" s="6"/>
      <c r="AI291" s="6"/>
      <c r="AJ291" s="6"/>
    </row>
    <row r="292" ht="14.25" customHeight="1">
      <c r="A292" s="6"/>
      <c r="B292" s="6"/>
      <c r="C292" s="6"/>
      <c r="D292" s="6"/>
      <c r="E292" s="46"/>
      <c r="F292" s="46"/>
      <c r="G292" s="46"/>
      <c r="H292" s="46"/>
      <c r="I292" s="46"/>
      <c r="J292" s="46"/>
      <c r="K292" s="46"/>
      <c r="L292" s="384"/>
      <c r="M292" s="46"/>
      <c r="N292" s="46"/>
      <c r="O292" s="46"/>
      <c r="P292" s="6"/>
      <c r="Q292" s="6"/>
      <c r="R292" s="6"/>
      <c r="S292" s="356"/>
      <c r="T292" s="6"/>
      <c r="U292" s="6"/>
      <c r="V292" s="6"/>
      <c r="W292" s="6"/>
      <c r="X292" s="6"/>
      <c r="Y292" s="6"/>
      <c r="Z292" s="6"/>
      <c r="AA292" s="6"/>
      <c r="AB292" s="46"/>
      <c r="AC292" s="6"/>
      <c r="AD292" s="6"/>
      <c r="AE292" s="6"/>
      <c r="AF292" s="6"/>
      <c r="AG292" s="6"/>
      <c r="AH292" s="6"/>
      <c r="AI292" s="6"/>
      <c r="AJ292" s="6"/>
    </row>
    <row r="293" ht="14.25" customHeight="1">
      <c r="A293" s="6"/>
      <c r="B293" s="6"/>
      <c r="C293" s="6"/>
      <c r="D293" s="6"/>
      <c r="E293" s="46"/>
      <c r="F293" s="46"/>
      <c r="G293" s="46"/>
      <c r="H293" s="46"/>
      <c r="I293" s="46"/>
      <c r="J293" s="46"/>
      <c r="K293" s="46"/>
      <c r="L293" s="384"/>
      <c r="M293" s="46"/>
      <c r="N293" s="46"/>
      <c r="O293" s="46"/>
      <c r="P293" s="6"/>
      <c r="Q293" s="6"/>
      <c r="R293" s="6"/>
      <c r="S293" s="356"/>
      <c r="T293" s="6"/>
      <c r="U293" s="6"/>
      <c r="V293" s="6"/>
      <c r="W293" s="6"/>
      <c r="X293" s="6"/>
      <c r="Y293" s="6"/>
      <c r="Z293" s="6"/>
      <c r="AA293" s="6"/>
      <c r="AB293" s="46"/>
      <c r="AC293" s="6"/>
      <c r="AD293" s="6"/>
      <c r="AE293" s="6"/>
      <c r="AF293" s="6"/>
      <c r="AG293" s="6"/>
      <c r="AH293" s="6"/>
      <c r="AI293" s="6"/>
      <c r="AJ293" s="6"/>
    </row>
    <row r="294" ht="14.25" customHeight="1">
      <c r="A294" s="6"/>
      <c r="B294" s="6"/>
      <c r="C294" s="6"/>
      <c r="D294" s="6"/>
      <c r="E294" s="46"/>
      <c r="F294" s="46"/>
      <c r="G294" s="46"/>
      <c r="H294" s="46"/>
      <c r="I294" s="46"/>
      <c r="J294" s="46"/>
      <c r="K294" s="46"/>
      <c r="L294" s="384"/>
      <c r="M294" s="46"/>
      <c r="N294" s="46"/>
      <c r="O294" s="46"/>
      <c r="P294" s="6"/>
      <c r="Q294" s="6"/>
      <c r="R294" s="6"/>
      <c r="S294" s="356"/>
      <c r="T294" s="6"/>
      <c r="U294" s="6"/>
      <c r="V294" s="6"/>
      <c r="W294" s="6"/>
      <c r="X294" s="6"/>
      <c r="Y294" s="6"/>
      <c r="Z294" s="6"/>
      <c r="AA294" s="6"/>
      <c r="AB294" s="46"/>
      <c r="AC294" s="6"/>
      <c r="AD294" s="6"/>
      <c r="AE294" s="6"/>
      <c r="AF294" s="6"/>
      <c r="AG294" s="6"/>
      <c r="AH294" s="6"/>
      <c r="AI294" s="6"/>
      <c r="AJ294" s="6"/>
    </row>
    <row r="295" ht="14.25" customHeight="1">
      <c r="A295" s="6"/>
      <c r="B295" s="6"/>
      <c r="C295" s="6"/>
      <c r="D295" s="6"/>
      <c r="E295" s="46"/>
      <c r="F295" s="46"/>
      <c r="G295" s="46"/>
      <c r="H295" s="46"/>
      <c r="I295" s="46"/>
      <c r="J295" s="46"/>
      <c r="K295" s="46"/>
      <c r="L295" s="384"/>
      <c r="M295" s="46"/>
      <c r="N295" s="46"/>
      <c r="O295" s="46"/>
      <c r="P295" s="6"/>
      <c r="Q295" s="6"/>
      <c r="R295" s="6"/>
      <c r="S295" s="356"/>
      <c r="T295" s="6"/>
      <c r="U295" s="6"/>
      <c r="V295" s="6"/>
      <c r="W295" s="6"/>
      <c r="X295" s="6"/>
      <c r="Y295" s="6"/>
      <c r="Z295" s="6"/>
      <c r="AA295" s="6"/>
      <c r="AB295" s="46"/>
      <c r="AC295" s="6"/>
      <c r="AD295" s="6"/>
      <c r="AE295" s="6"/>
      <c r="AF295" s="6"/>
      <c r="AG295" s="6"/>
      <c r="AH295" s="6"/>
      <c r="AI295" s="6"/>
      <c r="AJ295" s="6"/>
    </row>
    <row r="296" ht="14.25" customHeight="1">
      <c r="A296" s="6"/>
      <c r="B296" s="6"/>
      <c r="C296" s="6"/>
      <c r="D296" s="6"/>
      <c r="E296" s="46"/>
      <c r="F296" s="46"/>
      <c r="G296" s="46"/>
      <c r="H296" s="46"/>
      <c r="I296" s="46"/>
      <c r="J296" s="46"/>
      <c r="K296" s="46"/>
      <c r="L296" s="384"/>
      <c r="M296" s="46"/>
      <c r="N296" s="46"/>
      <c r="O296" s="46"/>
      <c r="P296" s="6"/>
      <c r="Q296" s="6"/>
      <c r="R296" s="6"/>
      <c r="S296" s="356"/>
      <c r="T296" s="6"/>
      <c r="U296" s="6"/>
      <c r="V296" s="6"/>
      <c r="W296" s="6"/>
      <c r="X296" s="6"/>
      <c r="Y296" s="6"/>
      <c r="Z296" s="6"/>
      <c r="AA296" s="6"/>
      <c r="AB296" s="46"/>
      <c r="AC296" s="6"/>
      <c r="AD296" s="6"/>
      <c r="AE296" s="6"/>
      <c r="AF296" s="6"/>
      <c r="AG296" s="6"/>
      <c r="AH296" s="6"/>
      <c r="AI296" s="6"/>
      <c r="AJ296" s="6"/>
    </row>
    <row r="297" ht="14.25" customHeight="1">
      <c r="A297" s="6"/>
      <c r="B297" s="6"/>
      <c r="C297" s="6"/>
      <c r="D297" s="6"/>
      <c r="E297" s="46"/>
      <c r="F297" s="46"/>
      <c r="G297" s="46"/>
      <c r="H297" s="46"/>
      <c r="I297" s="46"/>
      <c r="J297" s="46"/>
      <c r="K297" s="46"/>
      <c r="L297" s="384"/>
      <c r="M297" s="46"/>
      <c r="N297" s="46"/>
      <c r="O297" s="46"/>
      <c r="P297" s="6"/>
      <c r="Q297" s="6"/>
      <c r="R297" s="6"/>
      <c r="S297" s="356"/>
      <c r="T297" s="6"/>
      <c r="U297" s="6"/>
      <c r="V297" s="6"/>
      <c r="W297" s="6"/>
      <c r="X297" s="6"/>
      <c r="Y297" s="6"/>
      <c r="Z297" s="6"/>
      <c r="AA297" s="6"/>
      <c r="AB297" s="46"/>
      <c r="AC297" s="6"/>
      <c r="AD297" s="6"/>
      <c r="AE297" s="6"/>
      <c r="AF297" s="6"/>
      <c r="AG297" s="6"/>
      <c r="AH297" s="6"/>
      <c r="AI297" s="6"/>
      <c r="AJ297" s="6"/>
    </row>
    <row r="298" ht="14.25" customHeight="1">
      <c r="A298" s="6"/>
      <c r="B298" s="6"/>
      <c r="C298" s="6"/>
      <c r="D298" s="6"/>
      <c r="E298" s="46"/>
      <c r="F298" s="46"/>
      <c r="G298" s="46"/>
      <c r="H298" s="46"/>
      <c r="I298" s="46"/>
      <c r="J298" s="46"/>
      <c r="K298" s="46"/>
      <c r="L298" s="384"/>
      <c r="M298" s="46"/>
      <c r="N298" s="46"/>
      <c r="O298" s="46"/>
      <c r="P298" s="6"/>
      <c r="Q298" s="6"/>
      <c r="R298" s="6"/>
      <c r="S298" s="356"/>
      <c r="T298" s="6"/>
      <c r="U298" s="6"/>
      <c r="V298" s="6"/>
      <c r="W298" s="6"/>
      <c r="X298" s="6"/>
      <c r="Y298" s="6"/>
      <c r="Z298" s="6"/>
      <c r="AA298" s="6"/>
      <c r="AB298" s="46"/>
      <c r="AC298" s="6"/>
      <c r="AD298" s="6"/>
      <c r="AE298" s="6"/>
      <c r="AF298" s="6"/>
      <c r="AG298" s="6"/>
      <c r="AH298" s="6"/>
      <c r="AI298" s="6"/>
      <c r="AJ298" s="6"/>
    </row>
    <row r="299" ht="14.25" customHeight="1">
      <c r="A299" s="6"/>
      <c r="B299" s="6"/>
      <c r="C299" s="6"/>
      <c r="D299" s="6"/>
      <c r="E299" s="46"/>
      <c r="F299" s="46"/>
      <c r="G299" s="46"/>
      <c r="H299" s="46"/>
      <c r="I299" s="46"/>
      <c r="J299" s="46"/>
      <c r="K299" s="46"/>
      <c r="L299" s="384"/>
      <c r="M299" s="46"/>
      <c r="N299" s="46"/>
      <c r="O299" s="46"/>
      <c r="P299" s="6"/>
      <c r="Q299" s="6"/>
      <c r="R299" s="6"/>
      <c r="S299" s="356"/>
      <c r="T299" s="6"/>
      <c r="U299" s="6"/>
      <c r="V299" s="6"/>
      <c r="W299" s="6"/>
      <c r="X299" s="6"/>
      <c r="Y299" s="6"/>
      <c r="Z299" s="6"/>
      <c r="AA299" s="6"/>
      <c r="AB299" s="46"/>
      <c r="AC299" s="6"/>
      <c r="AD299" s="6"/>
      <c r="AE299" s="6"/>
      <c r="AF299" s="6"/>
      <c r="AG299" s="6"/>
      <c r="AH299" s="6"/>
      <c r="AI299" s="6"/>
      <c r="AJ299" s="6"/>
    </row>
    <row r="300" ht="14.25" customHeight="1">
      <c r="A300" s="6"/>
      <c r="B300" s="6"/>
      <c r="C300" s="6"/>
      <c r="D300" s="6"/>
      <c r="E300" s="46"/>
      <c r="F300" s="46"/>
      <c r="G300" s="46"/>
      <c r="H300" s="46"/>
      <c r="I300" s="46"/>
      <c r="J300" s="46"/>
      <c r="K300" s="46"/>
      <c r="L300" s="384"/>
      <c r="M300" s="46"/>
      <c r="N300" s="46"/>
      <c r="O300" s="46"/>
      <c r="P300" s="6"/>
      <c r="Q300" s="6"/>
      <c r="R300" s="6"/>
      <c r="S300" s="356"/>
      <c r="T300" s="6"/>
      <c r="U300" s="6"/>
      <c r="V300" s="6"/>
      <c r="W300" s="6"/>
      <c r="X300" s="6"/>
      <c r="Y300" s="6"/>
      <c r="Z300" s="6"/>
      <c r="AA300" s="6"/>
      <c r="AB300" s="46"/>
      <c r="AC300" s="6"/>
      <c r="AD300" s="6"/>
      <c r="AE300" s="6"/>
      <c r="AF300" s="6"/>
      <c r="AG300" s="6"/>
      <c r="AH300" s="6"/>
      <c r="AI300" s="6"/>
      <c r="AJ300" s="6"/>
    </row>
    <row r="301" ht="14.25" customHeight="1">
      <c r="A301" s="6"/>
      <c r="B301" s="6"/>
      <c r="C301" s="6"/>
      <c r="D301" s="6"/>
      <c r="E301" s="46"/>
      <c r="F301" s="46"/>
      <c r="G301" s="46"/>
      <c r="H301" s="46"/>
      <c r="I301" s="46"/>
      <c r="J301" s="46"/>
      <c r="K301" s="46"/>
      <c r="L301" s="384"/>
      <c r="M301" s="46"/>
      <c r="N301" s="46"/>
      <c r="O301" s="46"/>
      <c r="P301" s="6"/>
      <c r="Q301" s="6"/>
      <c r="R301" s="6"/>
      <c r="S301" s="356"/>
      <c r="T301" s="6"/>
      <c r="U301" s="6"/>
      <c r="V301" s="6"/>
      <c r="W301" s="6"/>
      <c r="X301" s="6"/>
      <c r="Y301" s="6"/>
      <c r="Z301" s="6"/>
      <c r="AA301" s="6"/>
      <c r="AB301" s="46"/>
      <c r="AC301" s="6"/>
      <c r="AD301" s="6"/>
      <c r="AE301" s="6"/>
      <c r="AF301" s="6"/>
      <c r="AG301" s="6"/>
      <c r="AH301" s="6"/>
      <c r="AI301" s="6"/>
      <c r="AJ301" s="6"/>
    </row>
    <row r="302" ht="14.25" customHeight="1">
      <c r="A302" s="6"/>
      <c r="B302" s="6"/>
      <c r="C302" s="6"/>
      <c r="D302" s="6"/>
      <c r="E302" s="46"/>
      <c r="F302" s="46"/>
      <c r="G302" s="46"/>
      <c r="H302" s="46"/>
      <c r="I302" s="46"/>
      <c r="J302" s="46"/>
      <c r="K302" s="46"/>
      <c r="L302" s="384"/>
      <c r="M302" s="46"/>
      <c r="N302" s="46"/>
      <c r="O302" s="46"/>
      <c r="P302" s="6"/>
      <c r="Q302" s="6"/>
      <c r="R302" s="6"/>
      <c r="S302" s="356"/>
      <c r="T302" s="6"/>
      <c r="U302" s="6"/>
      <c r="V302" s="6"/>
      <c r="W302" s="6"/>
      <c r="X302" s="6"/>
      <c r="Y302" s="6"/>
      <c r="Z302" s="6"/>
      <c r="AA302" s="6"/>
      <c r="AB302" s="46"/>
      <c r="AC302" s="6"/>
      <c r="AD302" s="6"/>
      <c r="AE302" s="6"/>
      <c r="AF302" s="6"/>
      <c r="AG302" s="6"/>
      <c r="AH302" s="6"/>
      <c r="AI302" s="6"/>
      <c r="AJ302" s="6"/>
    </row>
    <row r="303" ht="14.25" customHeight="1">
      <c r="A303" s="6"/>
      <c r="B303" s="6"/>
      <c r="C303" s="6"/>
      <c r="D303" s="6"/>
      <c r="E303" s="46"/>
      <c r="F303" s="46"/>
      <c r="G303" s="46"/>
      <c r="H303" s="46"/>
      <c r="I303" s="46"/>
      <c r="J303" s="46"/>
      <c r="K303" s="46"/>
      <c r="L303" s="384"/>
      <c r="M303" s="46"/>
      <c r="N303" s="46"/>
      <c r="O303" s="46"/>
      <c r="P303" s="6"/>
      <c r="Q303" s="6"/>
      <c r="R303" s="6"/>
      <c r="S303" s="356"/>
      <c r="T303" s="6"/>
      <c r="U303" s="6"/>
      <c r="V303" s="6"/>
      <c r="W303" s="6"/>
      <c r="X303" s="6"/>
      <c r="Y303" s="6"/>
      <c r="Z303" s="6"/>
      <c r="AA303" s="6"/>
      <c r="AB303" s="46"/>
      <c r="AC303" s="6"/>
      <c r="AD303" s="6"/>
      <c r="AE303" s="6"/>
      <c r="AF303" s="6"/>
      <c r="AG303" s="6"/>
      <c r="AH303" s="6"/>
      <c r="AI303" s="6"/>
      <c r="AJ303" s="6"/>
    </row>
    <row r="304" ht="14.25" customHeight="1">
      <c r="A304" s="6"/>
      <c r="B304" s="6"/>
      <c r="C304" s="6"/>
      <c r="D304" s="6"/>
      <c r="E304" s="46"/>
      <c r="F304" s="46"/>
      <c r="G304" s="46"/>
      <c r="H304" s="46"/>
      <c r="I304" s="46"/>
      <c r="J304" s="46"/>
      <c r="K304" s="46"/>
      <c r="L304" s="384"/>
      <c r="M304" s="46"/>
      <c r="N304" s="46"/>
      <c r="O304" s="46"/>
      <c r="P304" s="6"/>
      <c r="Q304" s="6"/>
      <c r="R304" s="6"/>
      <c r="S304" s="356"/>
      <c r="T304" s="6"/>
      <c r="U304" s="6"/>
      <c r="V304" s="6"/>
      <c r="W304" s="6"/>
      <c r="X304" s="6"/>
      <c r="Y304" s="6"/>
      <c r="Z304" s="6"/>
      <c r="AA304" s="6"/>
      <c r="AB304" s="46"/>
      <c r="AC304" s="6"/>
      <c r="AD304" s="6"/>
      <c r="AE304" s="6"/>
      <c r="AF304" s="6"/>
      <c r="AG304" s="6"/>
      <c r="AH304" s="6"/>
      <c r="AI304" s="6"/>
      <c r="AJ304" s="6"/>
    </row>
    <row r="305" ht="14.25" customHeight="1">
      <c r="A305" s="6"/>
      <c r="B305" s="6"/>
      <c r="C305" s="6"/>
      <c r="D305" s="6"/>
      <c r="E305" s="46"/>
      <c r="F305" s="46"/>
      <c r="G305" s="46"/>
      <c r="H305" s="46"/>
      <c r="I305" s="46"/>
      <c r="J305" s="46"/>
      <c r="K305" s="46"/>
      <c r="L305" s="384"/>
      <c r="M305" s="46"/>
      <c r="N305" s="46"/>
      <c r="O305" s="46"/>
      <c r="P305" s="6"/>
      <c r="Q305" s="6"/>
      <c r="R305" s="6"/>
      <c r="S305" s="356"/>
      <c r="T305" s="6"/>
      <c r="U305" s="6"/>
      <c r="V305" s="6"/>
      <c r="W305" s="6"/>
      <c r="X305" s="6"/>
      <c r="Y305" s="6"/>
      <c r="Z305" s="6"/>
      <c r="AA305" s="6"/>
      <c r="AB305" s="46"/>
      <c r="AC305" s="6"/>
      <c r="AD305" s="6"/>
      <c r="AE305" s="6"/>
      <c r="AF305" s="6"/>
      <c r="AG305" s="6"/>
      <c r="AH305" s="6"/>
      <c r="AI305" s="6"/>
      <c r="AJ305" s="6"/>
    </row>
    <row r="306" ht="14.25" customHeight="1">
      <c r="A306" s="6"/>
      <c r="B306" s="6"/>
      <c r="C306" s="6"/>
      <c r="D306" s="6"/>
      <c r="E306" s="46"/>
      <c r="F306" s="46"/>
      <c r="G306" s="46"/>
      <c r="H306" s="46"/>
      <c r="I306" s="46"/>
      <c r="J306" s="46"/>
      <c r="K306" s="46"/>
      <c r="L306" s="384"/>
      <c r="M306" s="46"/>
      <c r="N306" s="46"/>
      <c r="O306" s="46"/>
      <c r="P306" s="6"/>
      <c r="Q306" s="6"/>
      <c r="R306" s="6"/>
      <c r="S306" s="356"/>
      <c r="T306" s="6"/>
      <c r="U306" s="6"/>
      <c r="V306" s="6"/>
      <c r="W306" s="6"/>
      <c r="X306" s="6"/>
      <c r="Y306" s="6"/>
      <c r="Z306" s="6"/>
      <c r="AA306" s="6"/>
      <c r="AB306" s="46"/>
      <c r="AC306" s="6"/>
      <c r="AD306" s="6"/>
      <c r="AE306" s="6"/>
      <c r="AF306" s="6"/>
      <c r="AG306" s="6"/>
      <c r="AH306" s="6"/>
      <c r="AI306" s="6"/>
      <c r="AJ306" s="6"/>
    </row>
    <row r="307" ht="14.25" customHeight="1">
      <c r="A307" s="6"/>
      <c r="B307" s="6"/>
      <c r="C307" s="6"/>
      <c r="D307" s="6"/>
      <c r="E307" s="46"/>
      <c r="F307" s="46"/>
      <c r="G307" s="46"/>
      <c r="H307" s="46"/>
      <c r="I307" s="46"/>
      <c r="J307" s="46"/>
      <c r="K307" s="46"/>
      <c r="L307" s="384"/>
      <c r="M307" s="46"/>
      <c r="N307" s="46"/>
      <c r="O307" s="46"/>
      <c r="P307" s="6"/>
      <c r="Q307" s="6"/>
      <c r="R307" s="6"/>
      <c r="S307" s="356"/>
      <c r="T307" s="6"/>
      <c r="U307" s="6"/>
      <c r="V307" s="6"/>
      <c r="W307" s="6"/>
      <c r="X307" s="6"/>
      <c r="Y307" s="6"/>
      <c r="Z307" s="6"/>
      <c r="AA307" s="6"/>
      <c r="AB307" s="46"/>
      <c r="AC307" s="6"/>
      <c r="AD307" s="6"/>
      <c r="AE307" s="6"/>
      <c r="AF307" s="6"/>
      <c r="AG307" s="6"/>
      <c r="AH307" s="6"/>
      <c r="AI307" s="6"/>
      <c r="AJ307" s="6"/>
    </row>
    <row r="308" ht="14.25" customHeight="1">
      <c r="A308" s="6"/>
      <c r="B308" s="6"/>
      <c r="C308" s="6"/>
      <c r="D308" s="6"/>
      <c r="E308" s="46"/>
      <c r="F308" s="46"/>
      <c r="G308" s="46"/>
      <c r="H308" s="46"/>
      <c r="I308" s="46"/>
      <c r="J308" s="46"/>
      <c r="K308" s="46"/>
      <c r="L308" s="384"/>
      <c r="M308" s="46"/>
      <c r="N308" s="46"/>
      <c r="O308" s="46"/>
      <c r="P308" s="6"/>
      <c r="Q308" s="6"/>
      <c r="R308" s="6"/>
      <c r="S308" s="356"/>
      <c r="T308" s="6"/>
      <c r="U308" s="6"/>
      <c r="V308" s="6"/>
      <c r="W308" s="6"/>
      <c r="X308" s="6"/>
      <c r="Y308" s="6"/>
      <c r="Z308" s="6"/>
      <c r="AA308" s="6"/>
      <c r="AB308" s="46"/>
      <c r="AC308" s="6"/>
      <c r="AD308" s="6"/>
      <c r="AE308" s="6"/>
      <c r="AF308" s="6"/>
      <c r="AG308" s="6"/>
      <c r="AH308" s="6"/>
      <c r="AI308" s="6"/>
      <c r="AJ308" s="6"/>
    </row>
    <row r="309" ht="14.25" customHeight="1">
      <c r="A309" s="6"/>
      <c r="B309" s="6"/>
      <c r="C309" s="6"/>
      <c r="D309" s="6"/>
      <c r="E309" s="46"/>
      <c r="F309" s="46"/>
      <c r="G309" s="46"/>
      <c r="H309" s="46"/>
      <c r="I309" s="46"/>
      <c r="J309" s="46"/>
      <c r="K309" s="46"/>
      <c r="L309" s="384"/>
      <c r="M309" s="46"/>
      <c r="N309" s="46"/>
      <c r="O309" s="46"/>
      <c r="P309" s="6"/>
      <c r="Q309" s="6"/>
      <c r="R309" s="6"/>
      <c r="S309" s="356"/>
      <c r="T309" s="6"/>
      <c r="U309" s="6"/>
      <c r="V309" s="6"/>
      <c r="W309" s="6"/>
      <c r="X309" s="6"/>
      <c r="Y309" s="6"/>
      <c r="Z309" s="6"/>
      <c r="AA309" s="6"/>
      <c r="AB309" s="46"/>
      <c r="AC309" s="6"/>
      <c r="AD309" s="6"/>
      <c r="AE309" s="6"/>
      <c r="AF309" s="6"/>
      <c r="AG309" s="6"/>
      <c r="AH309" s="6"/>
      <c r="AI309" s="6"/>
      <c r="AJ309" s="6"/>
    </row>
    <row r="310" ht="14.25" customHeight="1">
      <c r="A310" s="6"/>
      <c r="B310" s="6"/>
      <c r="C310" s="6"/>
      <c r="D310" s="6"/>
      <c r="E310" s="46"/>
      <c r="F310" s="46"/>
      <c r="G310" s="46"/>
      <c r="H310" s="46"/>
      <c r="I310" s="46"/>
      <c r="J310" s="46"/>
      <c r="K310" s="46"/>
      <c r="L310" s="384"/>
      <c r="M310" s="46"/>
      <c r="N310" s="46"/>
      <c r="O310" s="46"/>
      <c r="P310" s="6"/>
      <c r="Q310" s="6"/>
      <c r="R310" s="6"/>
      <c r="S310" s="356"/>
      <c r="T310" s="6"/>
      <c r="U310" s="6"/>
      <c r="V310" s="6"/>
      <c r="W310" s="6"/>
      <c r="X310" s="6"/>
      <c r="Y310" s="6"/>
      <c r="Z310" s="6"/>
      <c r="AA310" s="6"/>
      <c r="AB310" s="46"/>
      <c r="AC310" s="6"/>
      <c r="AD310" s="6"/>
      <c r="AE310" s="6"/>
      <c r="AF310" s="6"/>
      <c r="AG310" s="6"/>
      <c r="AH310" s="6"/>
      <c r="AI310" s="6"/>
      <c r="AJ310" s="6"/>
    </row>
    <row r="311" ht="14.25" customHeight="1">
      <c r="A311" s="6"/>
      <c r="B311" s="6"/>
      <c r="C311" s="6"/>
      <c r="D311" s="6"/>
      <c r="E311" s="46"/>
      <c r="F311" s="46"/>
      <c r="G311" s="46"/>
      <c r="H311" s="46"/>
      <c r="I311" s="46"/>
      <c r="J311" s="46"/>
      <c r="K311" s="46"/>
      <c r="L311" s="384"/>
      <c r="M311" s="46"/>
      <c r="N311" s="46"/>
      <c r="O311" s="46"/>
      <c r="P311" s="6"/>
      <c r="Q311" s="6"/>
      <c r="R311" s="6"/>
      <c r="S311" s="356"/>
      <c r="T311" s="6"/>
      <c r="U311" s="6"/>
      <c r="V311" s="6"/>
      <c r="W311" s="6"/>
      <c r="X311" s="6"/>
      <c r="Y311" s="6"/>
      <c r="Z311" s="6"/>
      <c r="AA311" s="6"/>
      <c r="AB311" s="46"/>
      <c r="AC311" s="6"/>
      <c r="AD311" s="6"/>
      <c r="AE311" s="6"/>
      <c r="AF311" s="6"/>
      <c r="AG311" s="6"/>
      <c r="AH311" s="6"/>
      <c r="AI311" s="6"/>
      <c r="AJ311" s="6"/>
    </row>
    <row r="312" ht="14.25" customHeight="1">
      <c r="A312" s="6"/>
      <c r="B312" s="6"/>
      <c r="C312" s="6"/>
      <c r="D312" s="6"/>
      <c r="E312" s="46"/>
      <c r="F312" s="46"/>
      <c r="G312" s="46"/>
      <c r="H312" s="46"/>
      <c r="I312" s="46"/>
      <c r="J312" s="46"/>
      <c r="K312" s="46"/>
      <c r="L312" s="384"/>
      <c r="M312" s="46"/>
      <c r="N312" s="46"/>
      <c r="O312" s="46"/>
      <c r="P312" s="6"/>
      <c r="Q312" s="6"/>
      <c r="R312" s="6"/>
      <c r="S312" s="356"/>
      <c r="T312" s="6"/>
      <c r="U312" s="6"/>
      <c r="V312" s="6"/>
      <c r="W312" s="6"/>
      <c r="X312" s="6"/>
      <c r="Y312" s="6"/>
      <c r="Z312" s="6"/>
      <c r="AA312" s="6"/>
      <c r="AB312" s="46"/>
      <c r="AC312" s="6"/>
      <c r="AD312" s="6"/>
      <c r="AE312" s="6"/>
      <c r="AF312" s="6"/>
      <c r="AG312" s="6"/>
      <c r="AH312" s="6"/>
      <c r="AI312" s="6"/>
      <c r="AJ312" s="6"/>
    </row>
    <row r="313" ht="14.25" customHeight="1">
      <c r="A313" s="6"/>
      <c r="B313" s="6"/>
      <c r="C313" s="6"/>
      <c r="D313" s="6"/>
      <c r="E313" s="46"/>
      <c r="F313" s="46"/>
      <c r="G313" s="46"/>
      <c r="H313" s="46"/>
      <c r="I313" s="46"/>
      <c r="J313" s="46"/>
      <c r="K313" s="46"/>
      <c r="L313" s="384"/>
      <c r="M313" s="46"/>
      <c r="N313" s="46"/>
      <c r="O313" s="46"/>
      <c r="P313" s="6"/>
      <c r="Q313" s="6"/>
      <c r="R313" s="6"/>
      <c r="S313" s="356"/>
      <c r="T313" s="6"/>
      <c r="U313" s="6"/>
      <c r="V313" s="6"/>
      <c r="W313" s="6"/>
      <c r="X313" s="6"/>
      <c r="Y313" s="6"/>
      <c r="Z313" s="6"/>
      <c r="AA313" s="6"/>
      <c r="AB313" s="46"/>
      <c r="AC313" s="6"/>
      <c r="AD313" s="6"/>
      <c r="AE313" s="6"/>
      <c r="AF313" s="6"/>
      <c r="AG313" s="6"/>
      <c r="AH313" s="6"/>
      <c r="AI313" s="6"/>
      <c r="AJ313" s="6"/>
    </row>
    <row r="314" ht="14.25" customHeight="1">
      <c r="A314" s="6"/>
      <c r="B314" s="6"/>
      <c r="C314" s="6"/>
      <c r="D314" s="6"/>
      <c r="E314" s="46"/>
      <c r="F314" s="46"/>
      <c r="G314" s="46"/>
      <c r="H314" s="46"/>
      <c r="I314" s="46"/>
      <c r="J314" s="46"/>
      <c r="K314" s="46"/>
      <c r="L314" s="384"/>
      <c r="M314" s="46"/>
      <c r="N314" s="46"/>
      <c r="O314" s="46"/>
      <c r="P314" s="6"/>
      <c r="Q314" s="6"/>
      <c r="R314" s="6"/>
      <c r="S314" s="356"/>
      <c r="T314" s="6"/>
      <c r="U314" s="6"/>
      <c r="V314" s="6"/>
      <c r="W314" s="6"/>
      <c r="X314" s="6"/>
      <c r="Y314" s="6"/>
      <c r="Z314" s="6"/>
      <c r="AA314" s="6"/>
      <c r="AB314" s="46"/>
      <c r="AC314" s="6"/>
      <c r="AD314" s="6"/>
      <c r="AE314" s="6"/>
      <c r="AF314" s="6"/>
      <c r="AG314" s="6"/>
      <c r="AH314" s="6"/>
      <c r="AI314" s="6"/>
      <c r="AJ314" s="6"/>
    </row>
    <row r="315" ht="14.25" customHeight="1">
      <c r="A315" s="6"/>
      <c r="B315" s="6"/>
      <c r="C315" s="6"/>
      <c r="D315" s="6"/>
      <c r="E315" s="46"/>
      <c r="F315" s="46"/>
      <c r="G315" s="46"/>
      <c r="H315" s="46"/>
      <c r="I315" s="46"/>
      <c r="J315" s="46"/>
      <c r="K315" s="46"/>
      <c r="L315" s="384"/>
      <c r="M315" s="46"/>
      <c r="N315" s="46"/>
      <c r="O315" s="46"/>
      <c r="P315" s="6"/>
      <c r="Q315" s="6"/>
      <c r="R315" s="6"/>
      <c r="S315" s="356"/>
      <c r="T315" s="6"/>
      <c r="U315" s="6"/>
      <c r="V315" s="6"/>
      <c r="W315" s="6"/>
      <c r="X315" s="6"/>
      <c r="Y315" s="6"/>
      <c r="Z315" s="6"/>
      <c r="AA315" s="6"/>
      <c r="AB315" s="46"/>
      <c r="AC315" s="6"/>
      <c r="AD315" s="6"/>
      <c r="AE315" s="6"/>
      <c r="AF315" s="6"/>
      <c r="AG315" s="6"/>
      <c r="AH315" s="6"/>
      <c r="AI315" s="6"/>
      <c r="AJ315" s="6"/>
    </row>
    <row r="316" ht="14.25" customHeight="1">
      <c r="A316" s="6"/>
      <c r="B316" s="6"/>
      <c r="C316" s="6"/>
      <c r="D316" s="6"/>
      <c r="E316" s="46"/>
      <c r="F316" s="46"/>
      <c r="G316" s="46"/>
      <c r="H316" s="46"/>
      <c r="I316" s="46"/>
      <c r="J316" s="46"/>
      <c r="K316" s="46"/>
      <c r="L316" s="384"/>
      <c r="M316" s="46"/>
      <c r="N316" s="46"/>
      <c r="O316" s="46"/>
      <c r="P316" s="6"/>
      <c r="Q316" s="6"/>
      <c r="R316" s="6"/>
      <c r="S316" s="356"/>
      <c r="T316" s="6"/>
      <c r="U316" s="6"/>
      <c r="V316" s="6"/>
      <c r="W316" s="6"/>
      <c r="X316" s="6"/>
      <c r="Y316" s="6"/>
      <c r="Z316" s="6"/>
      <c r="AA316" s="6"/>
      <c r="AB316" s="46"/>
      <c r="AC316" s="6"/>
      <c r="AD316" s="6"/>
      <c r="AE316" s="6"/>
      <c r="AF316" s="6"/>
      <c r="AG316" s="6"/>
      <c r="AH316" s="6"/>
      <c r="AI316" s="6"/>
      <c r="AJ316" s="6"/>
    </row>
    <row r="317" ht="14.25" customHeight="1">
      <c r="A317" s="6"/>
      <c r="B317" s="6"/>
      <c r="C317" s="6"/>
      <c r="D317" s="6"/>
      <c r="E317" s="46"/>
      <c r="F317" s="46"/>
      <c r="G317" s="46"/>
      <c r="H317" s="46"/>
      <c r="I317" s="46"/>
      <c r="J317" s="46"/>
      <c r="K317" s="46"/>
      <c r="L317" s="384"/>
      <c r="M317" s="46"/>
      <c r="N317" s="46"/>
      <c r="O317" s="46"/>
      <c r="P317" s="6"/>
      <c r="Q317" s="6"/>
      <c r="R317" s="6"/>
      <c r="S317" s="356"/>
      <c r="T317" s="6"/>
      <c r="U317" s="6"/>
      <c r="V317" s="6"/>
      <c r="W317" s="6"/>
      <c r="X317" s="6"/>
      <c r="Y317" s="6"/>
      <c r="Z317" s="6"/>
      <c r="AA317" s="6"/>
      <c r="AB317" s="46"/>
      <c r="AC317" s="6"/>
      <c r="AD317" s="6"/>
      <c r="AE317" s="6"/>
      <c r="AF317" s="6"/>
      <c r="AG317" s="6"/>
      <c r="AH317" s="6"/>
      <c r="AI317" s="6"/>
      <c r="AJ317" s="6"/>
    </row>
    <row r="318" ht="14.25" customHeight="1">
      <c r="A318" s="6"/>
      <c r="B318" s="6"/>
      <c r="C318" s="6"/>
      <c r="D318" s="6"/>
      <c r="E318" s="46"/>
      <c r="F318" s="46"/>
      <c r="G318" s="46"/>
      <c r="H318" s="46"/>
      <c r="I318" s="46"/>
      <c r="J318" s="46"/>
      <c r="K318" s="46"/>
      <c r="L318" s="384"/>
      <c r="M318" s="46"/>
      <c r="N318" s="46"/>
      <c r="O318" s="46"/>
      <c r="P318" s="6"/>
      <c r="Q318" s="6"/>
      <c r="R318" s="6"/>
      <c r="S318" s="356"/>
      <c r="T318" s="6"/>
      <c r="U318" s="6"/>
      <c r="V318" s="6"/>
      <c r="W318" s="6"/>
      <c r="X318" s="6"/>
      <c r="Y318" s="6"/>
      <c r="Z318" s="6"/>
      <c r="AA318" s="6"/>
      <c r="AB318" s="46"/>
      <c r="AC318" s="6"/>
      <c r="AD318" s="6"/>
      <c r="AE318" s="6"/>
      <c r="AF318" s="6"/>
      <c r="AG318" s="6"/>
      <c r="AH318" s="6"/>
      <c r="AI318" s="6"/>
      <c r="AJ318" s="6"/>
    </row>
    <row r="319" ht="14.25" customHeight="1">
      <c r="A319" s="6"/>
      <c r="B319" s="6"/>
      <c r="C319" s="6"/>
      <c r="D319" s="6"/>
      <c r="E319" s="46"/>
      <c r="F319" s="46"/>
      <c r="G319" s="46"/>
      <c r="H319" s="46"/>
      <c r="I319" s="46"/>
      <c r="J319" s="46"/>
      <c r="K319" s="46"/>
      <c r="L319" s="384"/>
      <c r="M319" s="46"/>
      <c r="N319" s="46"/>
      <c r="O319" s="46"/>
      <c r="P319" s="6"/>
      <c r="Q319" s="6"/>
      <c r="R319" s="6"/>
      <c r="S319" s="356"/>
      <c r="T319" s="6"/>
      <c r="U319" s="6"/>
      <c r="V319" s="6"/>
      <c r="W319" s="6"/>
      <c r="X319" s="6"/>
      <c r="Y319" s="6"/>
      <c r="Z319" s="6"/>
      <c r="AA319" s="6"/>
      <c r="AB319" s="46"/>
      <c r="AC319" s="6"/>
      <c r="AD319" s="6"/>
      <c r="AE319" s="6"/>
      <c r="AF319" s="6"/>
      <c r="AG319" s="6"/>
      <c r="AH319" s="6"/>
      <c r="AI319" s="6"/>
      <c r="AJ319" s="6"/>
    </row>
    <row r="320" ht="14.25" customHeight="1">
      <c r="A320" s="6"/>
      <c r="B320" s="6"/>
      <c r="C320" s="6"/>
      <c r="D320" s="6"/>
      <c r="E320" s="46"/>
      <c r="F320" s="46"/>
      <c r="G320" s="46"/>
      <c r="H320" s="46"/>
      <c r="I320" s="46"/>
      <c r="J320" s="46"/>
      <c r="K320" s="46"/>
      <c r="L320" s="384"/>
      <c r="M320" s="46"/>
      <c r="N320" s="46"/>
      <c r="O320" s="46"/>
      <c r="P320" s="6"/>
      <c r="Q320" s="6"/>
      <c r="R320" s="6"/>
      <c r="S320" s="356"/>
      <c r="T320" s="6"/>
      <c r="U320" s="6"/>
      <c r="V320" s="6"/>
      <c r="W320" s="6"/>
      <c r="X320" s="6"/>
      <c r="Y320" s="6"/>
      <c r="Z320" s="6"/>
      <c r="AA320" s="6"/>
      <c r="AB320" s="46"/>
      <c r="AC320" s="6"/>
      <c r="AD320" s="6"/>
      <c r="AE320" s="6"/>
      <c r="AF320" s="6"/>
      <c r="AG320" s="6"/>
      <c r="AH320" s="6"/>
      <c r="AI320" s="6"/>
      <c r="AJ320" s="6"/>
    </row>
    <row r="321" ht="14.25" customHeight="1">
      <c r="A321" s="6"/>
      <c r="B321" s="6"/>
      <c r="C321" s="6"/>
      <c r="D321" s="6"/>
      <c r="E321" s="46"/>
      <c r="F321" s="46"/>
      <c r="G321" s="46"/>
      <c r="H321" s="46"/>
      <c r="I321" s="46"/>
      <c r="J321" s="46"/>
      <c r="K321" s="46"/>
      <c r="L321" s="384"/>
      <c r="M321" s="46"/>
      <c r="N321" s="46"/>
      <c r="O321" s="46"/>
      <c r="P321" s="6"/>
      <c r="Q321" s="6"/>
      <c r="R321" s="6"/>
      <c r="S321" s="356"/>
      <c r="T321" s="6"/>
      <c r="U321" s="6"/>
      <c r="V321" s="6"/>
      <c r="W321" s="6"/>
      <c r="X321" s="6"/>
      <c r="Y321" s="6"/>
      <c r="Z321" s="6"/>
      <c r="AA321" s="6"/>
      <c r="AB321" s="46"/>
      <c r="AC321" s="6"/>
      <c r="AD321" s="6"/>
      <c r="AE321" s="6"/>
      <c r="AF321" s="6"/>
      <c r="AG321" s="6"/>
      <c r="AH321" s="6"/>
      <c r="AI321" s="6"/>
      <c r="AJ321" s="6"/>
    </row>
    <row r="322" ht="14.25" customHeight="1">
      <c r="A322" s="6"/>
      <c r="B322" s="6"/>
      <c r="C322" s="6"/>
      <c r="D322" s="6"/>
      <c r="E322" s="46"/>
      <c r="F322" s="46"/>
      <c r="G322" s="46"/>
      <c r="H322" s="46"/>
      <c r="I322" s="46"/>
      <c r="J322" s="46"/>
      <c r="K322" s="46"/>
      <c r="L322" s="384"/>
      <c r="M322" s="46"/>
      <c r="N322" s="46"/>
      <c r="O322" s="46"/>
      <c r="P322" s="6"/>
      <c r="Q322" s="6"/>
      <c r="R322" s="6"/>
      <c r="S322" s="356"/>
      <c r="T322" s="6"/>
      <c r="U322" s="6"/>
      <c r="V322" s="6"/>
      <c r="W322" s="6"/>
      <c r="X322" s="6"/>
      <c r="Y322" s="6"/>
      <c r="Z322" s="6"/>
      <c r="AA322" s="6"/>
      <c r="AB322" s="46"/>
      <c r="AC322" s="6"/>
      <c r="AD322" s="6"/>
      <c r="AE322" s="6"/>
      <c r="AF322" s="6"/>
      <c r="AG322" s="6"/>
      <c r="AH322" s="6"/>
      <c r="AI322" s="6"/>
      <c r="AJ322" s="6"/>
    </row>
    <row r="323" ht="14.25" customHeight="1">
      <c r="A323" s="6"/>
      <c r="B323" s="6"/>
      <c r="C323" s="6"/>
      <c r="D323" s="6"/>
      <c r="E323" s="46"/>
      <c r="F323" s="46"/>
      <c r="G323" s="46"/>
      <c r="H323" s="46"/>
      <c r="I323" s="46"/>
      <c r="J323" s="46"/>
      <c r="K323" s="46"/>
      <c r="L323" s="384"/>
      <c r="M323" s="46"/>
      <c r="N323" s="46"/>
      <c r="O323" s="46"/>
      <c r="P323" s="6"/>
      <c r="Q323" s="6"/>
      <c r="R323" s="6"/>
      <c r="S323" s="356"/>
      <c r="T323" s="6"/>
      <c r="U323" s="6"/>
      <c r="V323" s="6"/>
      <c r="W323" s="6"/>
      <c r="X323" s="6"/>
      <c r="Y323" s="6"/>
      <c r="Z323" s="6"/>
      <c r="AA323" s="6"/>
      <c r="AB323" s="46"/>
      <c r="AC323" s="6"/>
      <c r="AD323" s="6"/>
      <c r="AE323" s="6"/>
      <c r="AF323" s="6"/>
      <c r="AG323" s="6"/>
      <c r="AH323" s="6"/>
      <c r="AI323" s="6"/>
      <c r="AJ323" s="6"/>
    </row>
    <row r="324" ht="14.25" customHeight="1">
      <c r="A324" s="6"/>
      <c r="B324" s="6"/>
      <c r="C324" s="6"/>
      <c r="D324" s="6"/>
      <c r="E324" s="46"/>
      <c r="F324" s="46"/>
      <c r="G324" s="46"/>
      <c r="H324" s="46"/>
      <c r="I324" s="46"/>
      <c r="J324" s="46"/>
      <c r="K324" s="46"/>
      <c r="L324" s="384"/>
      <c r="M324" s="46"/>
      <c r="N324" s="46"/>
      <c r="O324" s="46"/>
      <c r="P324" s="6"/>
      <c r="Q324" s="6"/>
      <c r="R324" s="6"/>
      <c r="S324" s="356"/>
      <c r="T324" s="6"/>
      <c r="U324" s="6"/>
      <c r="V324" s="6"/>
      <c r="W324" s="6"/>
      <c r="X324" s="6"/>
      <c r="Y324" s="6"/>
      <c r="Z324" s="6"/>
      <c r="AA324" s="6"/>
      <c r="AB324" s="46"/>
      <c r="AC324" s="6"/>
      <c r="AD324" s="6"/>
      <c r="AE324" s="6"/>
      <c r="AF324" s="6"/>
      <c r="AG324" s="6"/>
      <c r="AH324" s="6"/>
      <c r="AI324" s="6"/>
      <c r="AJ324" s="6"/>
    </row>
    <row r="325" ht="14.25" customHeight="1">
      <c r="A325" s="6"/>
      <c r="B325" s="6"/>
      <c r="C325" s="6"/>
      <c r="D325" s="6"/>
      <c r="E325" s="46"/>
      <c r="F325" s="46"/>
      <c r="G325" s="46"/>
      <c r="H325" s="46"/>
      <c r="I325" s="46"/>
      <c r="J325" s="46"/>
      <c r="K325" s="46"/>
      <c r="L325" s="384"/>
      <c r="M325" s="46"/>
      <c r="N325" s="46"/>
      <c r="O325" s="46"/>
      <c r="P325" s="6"/>
      <c r="Q325" s="6"/>
      <c r="R325" s="6"/>
      <c r="S325" s="356"/>
      <c r="T325" s="6"/>
      <c r="U325" s="6"/>
      <c r="V325" s="6"/>
      <c r="W325" s="6"/>
      <c r="X325" s="6"/>
      <c r="Y325" s="6"/>
      <c r="Z325" s="6"/>
      <c r="AA325" s="6"/>
      <c r="AB325" s="46"/>
      <c r="AC325" s="6"/>
      <c r="AD325" s="6"/>
      <c r="AE325" s="6"/>
      <c r="AF325" s="6"/>
      <c r="AG325" s="6"/>
      <c r="AH325" s="6"/>
      <c r="AI325" s="6"/>
      <c r="AJ325" s="6"/>
    </row>
    <row r="326" ht="14.25" customHeight="1">
      <c r="A326" s="6"/>
      <c r="B326" s="6"/>
      <c r="C326" s="6"/>
      <c r="D326" s="6"/>
      <c r="E326" s="46"/>
      <c r="F326" s="46"/>
      <c r="G326" s="46"/>
      <c r="H326" s="46"/>
      <c r="I326" s="46"/>
      <c r="J326" s="46"/>
      <c r="K326" s="46"/>
      <c r="L326" s="384"/>
      <c r="M326" s="46"/>
      <c r="N326" s="46"/>
      <c r="O326" s="46"/>
      <c r="P326" s="6"/>
      <c r="Q326" s="6"/>
      <c r="R326" s="6"/>
      <c r="S326" s="356"/>
      <c r="T326" s="6"/>
      <c r="U326" s="6"/>
      <c r="V326" s="6"/>
      <c r="W326" s="6"/>
      <c r="X326" s="6"/>
      <c r="Y326" s="6"/>
      <c r="Z326" s="6"/>
      <c r="AA326" s="6"/>
      <c r="AB326" s="46"/>
      <c r="AC326" s="6"/>
      <c r="AD326" s="6"/>
      <c r="AE326" s="6"/>
      <c r="AF326" s="6"/>
      <c r="AG326" s="6"/>
      <c r="AH326" s="6"/>
      <c r="AI326" s="6"/>
      <c r="AJ326" s="6"/>
    </row>
    <row r="327" ht="14.25" customHeight="1">
      <c r="A327" s="6"/>
      <c r="B327" s="6"/>
      <c r="C327" s="6"/>
      <c r="D327" s="6"/>
      <c r="E327" s="46"/>
      <c r="F327" s="46"/>
      <c r="G327" s="46"/>
      <c r="H327" s="46"/>
      <c r="I327" s="46"/>
      <c r="J327" s="46"/>
      <c r="K327" s="46"/>
      <c r="L327" s="384"/>
      <c r="M327" s="46"/>
      <c r="N327" s="46"/>
      <c r="O327" s="46"/>
      <c r="P327" s="6"/>
      <c r="Q327" s="6"/>
      <c r="R327" s="6"/>
      <c r="S327" s="356"/>
      <c r="T327" s="6"/>
      <c r="U327" s="6"/>
      <c r="V327" s="6"/>
      <c r="W327" s="6"/>
      <c r="X327" s="6"/>
      <c r="Y327" s="6"/>
      <c r="Z327" s="6"/>
      <c r="AA327" s="6"/>
      <c r="AB327" s="46"/>
      <c r="AC327" s="6"/>
      <c r="AD327" s="6"/>
      <c r="AE327" s="6"/>
      <c r="AF327" s="6"/>
      <c r="AG327" s="6"/>
      <c r="AH327" s="6"/>
      <c r="AI327" s="6"/>
      <c r="AJ327" s="6"/>
    </row>
    <row r="328" ht="14.25" customHeight="1">
      <c r="A328" s="6"/>
      <c r="B328" s="6"/>
      <c r="C328" s="6"/>
      <c r="D328" s="6"/>
      <c r="E328" s="46"/>
      <c r="F328" s="46"/>
      <c r="G328" s="46"/>
      <c r="H328" s="46"/>
      <c r="I328" s="46"/>
      <c r="J328" s="46"/>
      <c r="K328" s="46"/>
      <c r="L328" s="384"/>
      <c r="M328" s="46"/>
      <c r="N328" s="46"/>
      <c r="O328" s="46"/>
      <c r="P328" s="6"/>
      <c r="Q328" s="6"/>
      <c r="R328" s="6"/>
      <c r="S328" s="356"/>
      <c r="T328" s="6"/>
      <c r="U328" s="6"/>
      <c r="V328" s="6"/>
      <c r="W328" s="6"/>
      <c r="X328" s="6"/>
      <c r="Y328" s="6"/>
      <c r="Z328" s="6"/>
      <c r="AA328" s="6"/>
      <c r="AB328" s="46"/>
      <c r="AC328" s="6"/>
      <c r="AD328" s="6"/>
      <c r="AE328" s="6"/>
      <c r="AF328" s="6"/>
      <c r="AG328" s="6"/>
      <c r="AH328" s="6"/>
      <c r="AI328" s="6"/>
      <c r="AJ328" s="6"/>
    </row>
    <row r="329" ht="14.25" customHeight="1">
      <c r="A329" s="6"/>
      <c r="B329" s="6"/>
      <c r="C329" s="6"/>
      <c r="D329" s="6"/>
      <c r="E329" s="46"/>
      <c r="F329" s="46"/>
      <c r="G329" s="46"/>
      <c r="H329" s="46"/>
      <c r="I329" s="46"/>
      <c r="J329" s="46"/>
      <c r="K329" s="46"/>
      <c r="L329" s="384"/>
      <c r="M329" s="46"/>
      <c r="N329" s="46"/>
      <c r="O329" s="46"/>
      <c r="P329" s="6"/>
      <c r="Q329" s="6"/>
      <c r="R329" s="6"/>
      <c r="S329" s="356"/>
      <c r="T329" s="6"/>
      <c r="U329" s="6"/>
      <c r="V329" s="6"/>
      <c r="W329" s="6"/>
      <c r="X329" s="6"/>
      <c r="Y329" s="6"/>
      <c r="Z329" s="6"/>
      <c r="AA329" s="6"/>
      <c r="AB329" s="46"/>
      <c r="AC329" s="6"/>
      <c r="AD329" s="6"/>
      <c r="AE329" s="6"/>
      <c r="AF329" s="6"/>
      <c r="AG329" s="6"/>
      <c r="AH329" s="6"/>
      <c r="AI329" s="6"/>
      <c r="AJ329" s="6"/>
    </row>
    <row r="330" ht="14.25" customHeight="1">
      <c r="A330" s="6"/>
      <c r="B330" s="6"/>
      <c r="C330" s="6"/>
      <c r="D330" s="6"/>
      <c r="E330" s="46"/>
      <c r="F330" s="46"/>
      <c r="G330" s="46"/>
      <c r="H330" s="46"/>
      <c r="I330" s="46"/>
      <c r="J330" s="46"/>
      <c r="K330" s="46"/>
      <c r="L330" s="384"/>
      <c r="M330" s="46"/>
      <c r="N330" s="46"/>
      <c r="O330" s="46"/>
      <c r="P330" s="6"/>
      <c r="Q330" s="6"/>
      <c r="R330" s="6"/>
      <c r="S330" s="356"/>
      <c r="T330" s="6"/>
      <c r="U330" s="6"/>
      <c r="V330" s="6"/>
      <c r="W330" s="6"/>
      <c r="X330" s="6"/>
      <c r="Y330" s="6"/>
      <c r="Z330" s="6"/>
      <c r="AA330" s="6"/>
      <c r="AB330" s="46"/>
      <c r="AC330" s="6"/>
      <c r="AD330" s="6"/>
      <c r="AE330" s="6"/>
      <c r="AF330" s="6"/>
      <c r="AG330" s="6"/>
      <c r="AH330" s="6"/>
      <c r="AI330" s="6"/>
      <c r="AJ330" s="6"/>
    </row>
    <row r="331" ht="14.25" customHeight="1">
      <c r="A331" s="6"/>
      <c r="B331" s="6"/>
      <c r="C331" s="6"/>
      <c r="D331" s="6"/>
      <c r="E331" s="46"/>
      <c r="F331" s="46"/>
      <c r="G331" s="46"/>
      <c r="H331" s="46"/>
      <c r="I331" s="46"/>
      <c r="J331" s="46"/>
      <c r="K331" s="46"/>
      <c r="L331" s="384"/>
      <c r="M331" s="46"/>
      <c r="N331" s="46"/>
      <c r="O331" s="46"/>
      <c r="P331" s="6"/>
      <c r="Q331" s="6"/>
      <c r="R331" s="6"/>
      <c r="S331" s="356"/>
      <c r="T331" s="6"/>
      <c r="U331" s="6"/>
      <c r="V331" s="6"/>
      <c r="W331" s="6"/>
      <c r="X331" s="6"/>
      <c r="Y331" s="6"/>
      <c r="Z331" s="6"/>
      <c r="AA331" s="6"/>
      <c r="AB331" s="46"/>
      <c r="AC331" s="6"/>
      <c r="AD331" s="6"/>
      <c r="AE331" s="6"/>
      <c r="AF331" s="6"/>
      <c r="AG331" s="6"/>
      <c r="AH331" s="6"/>
      <c r="AI331" s="6"/>
      <c r="AJ331" s="6"/>
    </row>
    <row r="332" ht="14.25" customHeight="1">
      <c r="A332" s="6"/>
      <c r="B332" s="6"/>
      <c r="C332" s="6"/>
      <c r="D332" s="6"/>
      <c r="E332" s="46"/>
      <c r="F332" s="46"/>
      <c r="G332" s="46"/>
      <c r="H332" s="46"/>
      <c r="I332" s="46"/>
      <c r="J332" s="46"/>
      <c r="K332" s="46"/>
      <c r="L332" s="384"/>
      <c r="M332" s="46"/>
      <c r="N332" s="46"/>
      <c r="O332" s="46"/>
      <c r="P332" s="6"/>
      <c r="Q332" s="6"/>
      <c r="R332" s="6"/>
      <c r="S332" s="356"/>
      <c r="T332" s="6"/>
      <c r="U332" s="6"/>
      <c r="V332" s="6"/>
      <c r="W332" s="6"/>
      <c r="X332" s="6"/>
      <c r="Y332" s="6"/>
      <c r="Z332" s="6"/>
      <c r="AA332" s="6"/>
      <c r="AB332" s="46"/>
      <c r="AC332" s="6"/>
      <c r="AD332" s="6"/>
      <c r="AE332" s="6"/>
      <c r="AF332" s="6"/>
      <c r="AG332" s="6"/>
      <c r="AH332" s="6"/>
      <c r="AI332" s="6"/>
      <c r="AJ332" s="6"/>
    </row>
    <row r="333" ht="14.25" customHeight="1">
      <c r="A333" s="6"/>
      <c r="B333" s="6"/>
      <c r="C333" s="6"/>
      <c r="D333" s="6"/>
      <c r="E333" s="46"/>
      <c r="F333" s="46"/>
      <c r="G333" s="46"/>
      <c r="H333" s="46"/>
      <c r="I333" s="46"/>
      <c r="J333" s="46"/>
      <c r="K333" s="46"/>
      <c r="L333" s="384"/>
      <c r="M333" s="46"/>
      <c r="N333" s="46"/>
      <c r="O333" s="46"/>
      <c r="P333" s="6"/>
      <c r="Q333" s="6"/>
      <c r="R333" s="6"/>
      <c r="S333" s="356"/>
      <c r="T333" s="6"/>
      <c r="U333" s="6"/>
      <c r="V333" s="6"/>
      <c r="W333" s="6"/>
      <c r="X333" s="6"/>
      <c r="Y333" s="6"/>
      <c r="Z333" s="6"/>
      <c r="AA333" s="6"/>
      <c r="AB333" s="46"/>
      <c r="AC333" s="6"/>
      <c r="AD333" s="6"/>
      <c r="AE333" s="6"/>
      <c r="AF333" s="6"/>
      <c r="AG333" s="6"/>
      <c r="AH333" s="6"/>
      <c r="AI333" s="6"/>
      <c r="AJ333" s="6"/>
    </row>
    <row r="334" ht="14.25" customHeight="1">
      <c r="A334" s="6"/>
      <c r="B334" s="6"/>
      <c r="C334" s="6"/>
      <c r="D334" s="6"/>
      <c r="E334" s="46"/>
      <c r="F334" s="46"/>
      <c r="G334" s="46"/>
      <c r="H334" s="46"/>
      <c r="I334" s="46"/>
      <c r="J334" s="46"/>
      <c r="K334" s="46"/>
      <c r="L334" s="384"/>
      <c r="M334" s="46"/>
      <c r="N334" s="46"/>
      <c r="O334" s="46"/>
      <c r="P334" s="6"/>
      <c r="Q334" s="6"/>
      <c r="R334" s="6"/>
      <c r="S334" s="356"/>
      <c r="T334" s="6"/>
      <c r="U334" s="6"/>
      <c r="V334" s="6"/>
      <c r="W334" s="6"/>
      <c r="X334" s="6"/>
      <c r="Y334" s="6"/>
      <c r="Z334" s="6"/>
      <c r="AA334" s="6"/>
      <c r="AB334" s="46"/>
      <c r="AC334" s="6"/>
      <c r="AD334" s="6"/>
      <c r="AE334" s="6"/>
      <c r="AF334" s="6"/>
      <c r="AG334" s="6"/>
      <c r="AH334" s="6"/>
      <c r="AI334" s="6"/>
      <c r="AJ334" s="6"/>
    </row>
    <row r="335" ht="14.25" customHeight="1">
      <c r="A335" s="6"/>
      <c r="B335" s="6"/>
      <c r="C335" s="6"/>
      <c r="D335" s="6"/>
      <c r="E335" s="46"/>
      <c r="F335" s="46"/>
      <c r="G335" s="46"/>
      <c r="H335" s="46"/>
      <c r="I335" s="46"/>
      <c r="J335" s="46"/>
      <c r="K335" s="46"/>
      <c r="L335" s="384"/>
      <c r="M335" s="46"/>
      <c r="N335" s="46"/>
      <c r="O335" s="46"/>
      <c r="P335" s="6"/>
      <c r="Q335" s="6"/>
      <c r="R335" s="6"/>
      <c r="S335" s="356"/>
      <c r="T335" s="6"/>
      <c r="U335" s="6"/>
      <c r="V335" s="6"/>
      <c r="W335" s="6"/>
      <c r="X335" s="6"/>
      <c r="Y335" s="6"/>
      <c r="Z335" s="6"/>
      <c r="AA335" s="6"/>
      <c r="AB335" s="46"/>
      <c r="AC335" s="6"/>
      <c r="AD335" s="6"/>
      <c r="AE335" s="6"/>
      <c r="AF335" s="6"/>
      <c r="AG335" s="6"/>
      <c r="AH335" s="6"/>
      <c r="AI335" s="6"/>
      <c r="AJ335" s="6"/>
    </row>
    <row r="336" ht="14.25" customHeight="1">
      <c r="A336" s="6"/>
      <c r="B336" s="6"/>
      <c r="C336" s="6"/>
      <c r="D336" s="6"/>
      <c r="E336" s="46"/>
      <c r="F336" s="46"/>
      <c r="G336" s="46"/>
      <c r="H336" s="46"/>
      <c r="I336" s="46"/>
      <c r="J336" s="46"/>
      <c r="K336" s="46"/>
      <c r="L336" s="384"/>
      <c r="M336" s="46"/>
      <c r="N336" s="46"/>
      <c r="O336" s="46"/>
      <c r="P336" s="6"/>
      <c r="Q336" s="6"/>
      <c r="R336" s="6"/>
      <c r="S336" s="356"/>
      <c r="T336" s="6"/>
      <c r="U336" s="6"/>
      <c r="V336" s="6"/>
      <c r="W336" s="6"/>
      <c r="X336" s="6"/>
      <c r="Y336" s="6"/>
      <c r="Z336" s="6"/>
      <c r="AA336" s="6"/>
      <c r="AB336" s="46"/>
      <c r="AC336" s="6"/>
      <c r="AD336" s="6"/>
      <c r="AE336" s="6"/>
      <c r="AF336" s="6"/>
      <c r="AG336" s="6"/>
      <c r="AH336" s="6"/>
      <c r="AI336" s="6"/>
      <c r="AJ336" s="6"/>
    </row>
    <row r="337" ht="14.25" customHeight="1">
      <c r="A337" s="6"/>
      <c r="B337" s="6"/>
      <c r="C337" s="6"/>
      <c r="D337" s="6"/>
      <c r="E337" s="46"/>
      <c r="F337" s="46"/>
      <c r="G337" s="46"/>
      <c r="H337" s="46"/>
      <c r="I337" s="46"/>
      <c r="J337" s="46"/>
      <c r="K337" s="46"/>
      <c r="L337" s="384"/>
      <c r="M337" s="46"/>
      <c r="N337" s="46"/>
      <c r="O337" s="46"/>
      <c r="P337" s="6"/>
      <c r="Q337" s="6"/>
      <c r="R337" s="6"/>
      <c r="S337" s="356"/>
      <c r="T337" s="6"/>
      <c r="U337" s="6"/>
      <c r="V337" s="6"/>
      <c r="W337" s="6"/>
      <c r="X337" s="6"/>
      <c r="Y337" s="6"/>
      <c r="Z337" s="6"/>
      <c r="AA337" s="6"/>
      <c r="AB337" s="46"/>
      <c r="AC337" s="6"/>
      <c r="AD337" s="6"/>
      <c r="AE337" s="6"/>
      <c r="AF337" s="6"/>
      <c r="AG337" s="6"/>
      <c r="AH337" s="6"/>
      <c r="AI337" s="6"/>
      <c r="AJ337" s="6"/>
    </row>
    <row r="338" ht="14.25" customHeight="1">
      <c r="A338" s="6"/>
      <c r="B338" s="6"/>
      <c r="C338" s="6"/>
      <c r="D338" s="6"/>
      <c r="E338" s="46"/>
      <c r="F338" s="46"/>
      <c r="G338" s="46"/>
      <c r="H338" s="46"/>
      <c r="I338" s="46"/>
      <c r="J338" s="46"/>
      <c r="K338" s="46"/>
      <c r="L338" s="384"/>
      <c r="M338" s="46"/>
      <c r="N338" s="46"/>
      <c r="O338" s="46"/>
      <c r="P338" s="6"/>
      <c r="Q338" s="6"/>
      <c r="R338" s="6"/>
      <c r="S338" s="356"/>
      <c r="T338" s="6"/>
      <c r="U338" s="6"/>
      <c r="V338" s="6"/>
      <c r="W338" s="6"/>
      <c r="X338" s="6"/>
      <c r="Y338" s="6"/>
      <c r="Z338" s="6"/>
      <c r="AA338" s="6"/>
      <c r="AB338" s="46"/>
      <c r="AC338" s="6"/>
      <c r="AD338" s="6"/>
      <c r="AE338" s="6"/>
      <c r="AF338" s="6"/>
      <c r="AG338" s="6"/>
      <c r="AH338" s="6"/>
      <c r="AI338" s="6"/>
      <c r="AJ338" s="6"/>
    </row>
    <row r="339" ht="14.25" customHeight="1">
      <c r="A339" s="6"/>
      <c r="B339" s="6"/>
      <c r="C339" s="6"/>
      <c r="D339" s="6"/>
      <c r="E339" s="46"/>
      <c r="F339" s="46"/>
      <c r="G339" s="46"/>
      <c r="H339" s="46"/>
      <c r="I339" s="46"/>
      <c r="J339" s="46"/>
      <c r="K339" s="46"/>
      <c r="L339" s="384"/>
      <c r="M339" s="46"/>
      <c r="N339" s="46"/>
      <c r="O339" s="46"/>
      <c r="P339" s="6"/>
      <c r="Q339" s="6"/>
      <c r="R339" s="6"/>
      <c r="S339" s="356"/>
      <c r="T339" s="6"/>
      <c r="U339" s="6"/>
      <c r="V339" s="6"/>
      <c r="W339" s="6"/>
      <c r="X339" s="6"/>
      <c r="Y339" s="6"/>
      <c r="Z339" s="6"/>
      <c r="AA339" s="6"/>
      <c r="AB339" s="46"/>
      <c r="AC339" s="6"/>
      <c r="AD339" s="6"/>
      <c r="AE339" s="6"/>
      <c r="AF339" s="6"/>
      <c r="AG339" s="6"/>
      <c r="AH339" s="6"/>
      <c r="AI339" s="6"/>
      <c r="AJ339" s="6"/>
    </row>
    <row r="340" ht="14.25" customHeight="1">
      <c r="A340" s="6"/>
      <c r="B340" s="6"/>
      <c r="C340" s="6"/>
      <c r="D340" s="6"/>
      <c r="E340" s="46"/>
      <c r="F340" s="46"/>
      <c r="G340" s="46"/>
      <c r="H340" s="46"/>
      <c r="I340" s="46"/>
      <c r="J340" s="46"/>
      <c r="K340" s="46"/>
      <c r="L340" s="384"/>
      <c r="M340" s="46"/>
      <c r="N340" s="46"/>
      <c r="O340" s="46"/>
      <c r="P340" s="6"/>
      <c r="Q340" s="6"/>
      <c r="R340" s="6"/>
      <c r="S340" s="356"/>
      <c r="T340" s="6"/>
      <c r="U340" s="6"/>
      <c r="V340" s="6"/>
      <c r="W340" s="6"/>
      <c r="X340" s="6"/>
      <c r="Y340" s="6"/>
      <c r="Z340" s="6"/>
      <c r="AA340" s="6"/>
      <c r="AB340" s="46"/>
      <c r="AC340" s="6"/>
      <c r="AD340" s="6"/>
      <c r="AE340" s="6"/>
      <c r="AF340" s="6"/>
      <c r="AG340" s="6"/>
      <c r="AH340" s="6"/>
      <c r="AI340" s="6"/>
      <c r="AJ340" s="6"/>
    </row>
    <row r="341" ht="14.25" customHeight="1">
      <c r="A341" s="6"/>
      <c r="B341" s="6"/>
      <c r="C341" s="6"/>
      <c r="D341" s="6"/>
      <c r="E341" s="46"/>
      <c r="F341" s="46"/>
      <c r="G341" s="46"/>
      <c r="H341" s="46"/>
      <c r="I341" s="46"/>
      <c r="J341" s="46"/>
      <c r="K341" s="46"/>
      <c r="L341" s="384"/>
      <c r="M341" s="46"/>
      <c r="N341" s="46"/>
      <c r="O341" s="46"/>
      <c r="P341" s="6"/>
      <c r="Q341" s="6"/>
      <c r="R341" s="6"/>
      <c r="S341" s="356"/>
      <c r="T341" s="6"/>
      <c r="U341" s="6"/>
      <c r="V341" s="6"/>
      <c r="W341" s="6"/>
      <c r="X341" s="6"/>
      <c r="Y341" s="6"/>
      <c r="Z341" s="6"/>
      <c r="AA341" s="6"/>
      <c r="AB341" s="46"/>
      <c r="AC341" s="6"/>
      <c r="AD341" s="6"/>
      <c r="AE341" s="6"/>
      <c r="AF341" s="6"/>
      <c r="AG341" s="6"/>
      <c r="AH341" s="6"/>
      <c r="AI341" s="6"/>
      <c r="AJ341" s="6"/>
    </row>
    <row r="342" ht="14.25" customHeight="1">
      <c r="A342" s="6"/>
      <c r="B342" s="6"/>
      <c r="C342" s="6"/>
      <c r="D342" s="6"/>
      <c r="E342" s="46"/>
      <c r="F342" s="46"/>
      <c r="G342" s="46"/>
      <c r="H342" s="46"/>
      <c r="I342" s="46"/>
      <c r="J342" s="46"/>
      <c r="K342" s="46"/>
      <c r="L342" s="384"/>
      <c r="M342" s="46"/>
      <c r="N342" s="46"/>
      <c r="O342" s="46"/>
      <c r="P342" s="6"/>
      <c r="Q342" s="6"/>
      <c r="R342" s="6"/>
      <c r="S342" s="356"/>
      <c r="T342" s="6"/>
      <c r="U342" s="6"/>
      <c r="V342" s="6"/>
      <c r="W342" s="6"/>
      <c r="X342" s="6"/>
      <c r="Y342" s="6"/>
      <c r="Z342" s="6"/>
      <c r="AA342" s="6"/>
      <c r="AB342" s="46"/>
      <c r="AC342" s="6"/>
      <c r="AD342" s="6"/>
      <c r="AE342" s="6"/>
      <c r="AF342" s="6"/>
      <c r="AG342" s="6"/>
      <c r="AH342" s="6"/>
      <c r="AI342" s="6"/>
      <c r="AJ342" s="6"/>
    </row>
    <row r="343" ht="14.25" customHeight="1">
      <c r="A343" s="6"/>
      <c r="B343" s="6"/>
      <c r="C343" s="6"/>
      <c r="D343" s="6"/>
      <c r="E343" s="46"/>
      <c r="F343" s="46"/>
      <c r="G343" s="46"/>
      <c r="H343" s="46"/>
      <c r="I343" s="46"/>
      <c r="J343" s="46"/>
      <c r="K343" s="46"/>
      <c r="L343" s="384"/>
      <c r="M343" s="46"/>
      <c r="N343" s="46"/>
      <c r="O343" s="46"/>
      <c r="P343" s="6"/>
      <c r="Q343" s="6"/>
      <c r="R343" s="6"/>
      <c r="S343" s="356"/>
      <c r="T343" s="6"/>
      <c r="U343" s="6"/>
      <c r="V343" s="6"/>
      <c r="W343" s="6"/>
      <c r="X343" s="6"/>
      <c r="Y343" s="6"/>
      <c r="Z343" s="6"/>
      <c r="AA343" s="6"/>
      <c r="AB343" s="46"/>
      <c r="AC343" s="6"/>
      <c r="AD343" s="6"/>
      <c r="AE343" s="6"/>
      <c r="AF343" s="6"/>
      <c r="AG343" s="6"/>
      <c r="AH343" s="6"/>
      <c r="AI343" s="6"/>
      <c r="AJ343" s="6"/>
    </row>
    <row r="344" ht="14.25" customHeight="1">
      <c r="A344" s="6"/>
      <c r="B344" s="6"/>
      <c r="C344" s="6"/>
      <c r="D344" s="6"/>
      <c r="E344" s="46"/>
      <c r="F344" s="46"/>
      <c r="G344" s="46"/>
      <c r="H344" s="46"/>
      <c r="I344" s="46"/>
      <c r="J344" s="46"/>
      <c r="K344" s="46"/>
      <c r="L344" s="384"/>
      <c r="M344" s="46"/>
      <c r="N344" s="46"/>
      <c r="O344" s="46"/>
      <c r="P344" s="6"/>
      <c r="Q344" s="6"/>
      <c r="R344" s="6"/>
      <c r="S344" s="356"/>
      <c r="T344" s="6"/>
      <c r="U344" s="6"/>
      <c r="V344" s="6"/>
      <c r="W344" s="6"/>
      <c r="X344" s="6"/>
      <c r="Y344" s="6"/>
      <c r="Z344" s="6"/>
      <c r="AA344" s="6"/>
      <c r="AB344" s="46"/>
      <c r="AC344" s="6"/>
      <c r="AD344" s="6"/>
      <c r="AE344" s="6"/>
      <c r="AF344" s="6"/>
      <c r="AG344" s="6"/>
      <c r="AH344" s="6"/>
      <c r="AI344" s="6"/>
      <c r="AJ344" s="6"/>
    </row>
    <row r="345" ht="14.25" customHeight="1">
      <c r="A345" s="6"/>
      <c r="B345" s="6"/>
      <c r="C345" s="6"/>
      <c r="D345" s="6"/>
      <c r="E345" s="46"/>
      <c r="F345" s="46"/>
      <c r="G345" s="46"/>
      <c r="H345" s="46"/>
      <c r="I345" s="46"/>
      <c r="J345" s="46"/>
      <c r="K345" s="46"/>
      <c r="L345" s="384"/>
      <c r="M345" s="46"/>
      <c r="N345" s="46"/>
      <c r="O345" s="46"/>
      <c r="P345" s="6"/>
      <c r="Q345" s="6"/>
      <c r="R345" s="6"/>
      <c r="S345" s="356"/>
      <c r="T345" s="6"/>
      <c r="U345" s="6"/>
      <c r="V345" s="6"/>
      <c r="W345" s="6"/>
      <c r="X345" s="6"/>
      <c r="Y345" s="6"/>
      <c r="Z345" s="6"/>
      <c r="AA345" s="6"/>
      <c r="AB345" s="46"/>
      <c r="AC345" s="6"/>
      <c r="AD345" s="6"/>
      <c r="AE345" s="6"/>
      <c r="AF345" s="6"/>
      <c r="AG345" s="6"/>
      <c r="AH345" s="6"/>
      <c r="AI345" s="6"/>
      <c r="AJ345" s="6"/>
    </row>
    <row r="346" ht="14.25" customHeight="1">
      <c r="A346" s="6"/>
      <c r="B346" s="6"/>
      <c r="C346" s="6"/>
      <c r="D346" s="6"/>
      <c r="E346" s="46"/>
      <c r="F346" s="46"/>
      <c r="G346" s="46"/>
      <c r="H346" s="46"/>
      <c r="I346" s="46"/>
      <c r="J346" s="46"/>
      <c r="K346" s="46"/>
      <c r="L346" s="384"/>
      <c r="M346" s="46"/>
      <c r="N346" s="46"/>
      <c r="O346" s="46"/>
      <c r="P346" s="6"/>
      <c r="Q346" s="6"/>
      <c r="R346" s="6"/>
      <c r="S346" s="356"/>
      <c r="T346" s="6"/>
      <c r="U346" s="6"/>
      <c r="V346" s="6"/>
      <c r="W346" s="6"/>
      <c r="X346" s="6"/>
      <c r="Y346" s="6"/>
      <c r="Z346" s="6"/>
      <c r="AA346" s="6"/>
      <c r="AB346" s="46"/>
      <c r="AC346" s="6"/>
      <c r="AD346" s="6"/>
      <c r="AE346" s="6"/>
      <c r="AF346" s="6"/>
      <c r="AG346" s="6"/>
      <c r="AH346" s="6"/>
      <c r="AI346" s="6"/>
      <c r="AJ346" s="6"/>
    </row>
    <row r="347" ht="14.25" customHeight="1">
      <c r="A347" s="6"/>
      <c r="B347" s="6"/>
      <c r="C347" s="6"/>
      <c r="D347" s="6"/>
      <c r="E347" s="46"/>
      <c r="F347" s="46"/>
      <c r="G347" s="46"/>
      <c r="H347" s="46"/>
      <c r="I347" s="46"/>
      <c r="J347" s="46"/>
      <c r="K347" s="46"/>
      <c r="L347" s="384"/>
      <c r="M347" s="46"/>
      <c r="N347" s="46"/>
      <c r="O347" s="46"/>
      <c r="P347" s="6"/>
      <c r="Q347" s="6"/>
      <c r="R347" s="6"/>
      <c r="S347" s="356"/>
      <c r="T347" s="6"/>
      <c r="U347" s="6"/>
      <c r="V347" s="6"/>
      <c r="W347" s="6"/>
      <c r="X347" s="6"/>
      <c r="Y347" s="6"/>
      <c r="Z347" s="6"/>
      <c r="AA347" s="6"/>
      <c r="AB347" s="46"/>
      <c r="AC347" s="6"/>
      <c r="AD347" s="6"/>
      <c r="AE347" s="6"/>
      <c r="AF347" s="6"/>
      <c r="AG347" s="6"/>
      <c r="AH347" s="6"/>
      <c r="AI347" s="6"/>
      <c r="AJ347" s="6"/>
    </row>
    <row r="348" ht="14.25" customHeight="1">
      <c r="A348" s="6"/>
      <c r="B348" s="6"/>
      <c r="C348" s="6"/>
      <c r="D348" s="6"/>
      <c r="E348" s="46"/>
      <c r="F348" s="46"/>
      <c r="G348" s="46"/>
      <c r="H348" s="46"/>
      <c r="I348" s="46"/>
      <c r="J348" s="46"/>
      <c r="K348" s="46"/>
      <c r="L348" s="384"/>
      <c r="M348" s="46"/>
      <c r="N348" s="46"/>
      <c r="O348" s="46"/>
      <c r="P348" s="6"/>
      <c r="Q348" s="6"/>
      <c r="R348" s="6"/>
      <c r="S348" s="356"/>
      <c r="T348" s="6"/>
      <c r="U348" s="6"/>
      <c r="V348" s="6"/>
      <c r="W348" s="6"/>
      <c r="X348" s="6"/>
      <c r="Y348" s="6"/>
      <c r="Z348" s="6"/>
      <c r="AA348" s="6"/>
      <c r="AB348" s="46"/>
      <c r="AC348" s="6"/>
      <c r="AD348" s="6"/>
      <c r="AE348" s="6"/>
      <c r="AF348" s="6"/>
      <c r="AG348" s="6"/>
      <c r="AH348" s="6"/>
      <c r="AI348" s="6"/>
      <c r="AJ348" s="6"/>
    </row>
    <row r="349" ht="14.25" customHeight="1">
      <c r="A349" s="6"/>
      <c r="B349" s="6"/>
      <c r="C349" s="6"/>
      <c r="D349" s="6"/>
      <c r="E349" s="46"/>
      <c r="F349" s="46"/>
      <c r="G349" s="46"/>
      <c r="H349" s="46"/>
      <c r="I349" s="46"/>
      <c r="J349" s="46"/>
      <c r="K349" s="46"/>
      <c r="L349" s="384"/>
      <c r="M349" s="46"/>
      <c r="N349" s="46"/>
      <c r="O349" s="46"/>
      <c r="P349" s="6"/>
      <c r="Q349" s="6"/>
      <c r="R349" s="6"/>
      <c r="S349" s="356"/>
      <c r="T349" s="6"/>
      <c r="U349" s="6"/>
      <c r="V349" s="6"/>
      <c r="W349" s="6"/>
      <c r="X349" s="6"/>
      <c r="Y349" s="6"/>
      <c r="Z349" s="6"/>
      <c r="AA349" s="6"/>
      <c r="AB349" s="46"/>
      <c r="AC349" s="6"/>
      <c r="AD349" s="6"/>
      <c r="AE349" s="6"/>
      <c r="AF349" s="6"/>
      <c r="AG349" s="6"/>
      <c r="AH349" s="6"/>
      <c r="AI349" s="6"/>
      <c r="AJ349" s="6"/>
    </row>
    <row r="350" ht="14.25" customHeight="1">
      <c r="A350" s="6"/>
      <c r="B350" s="6"/>
      <c r="C350" s="6"/>
      <c r="D350" s="6"/>
      <c r="E350" s="46"/>
      <c r="F350" s="46"/>
      <c r="G350" s="46"/>
      <c r="H350" s="46"/>
      <c r="I350" s="46"/>
      <c r="J350" s="46"/>
      <c r="K350" s="46"/>
      <c r="L350" s="384"/>
      <c r="M350" s="46"/>
      <c r="N350" s="46"/>
      <c r="O350" s="46"/>
      <c r="P350" s="6"/>
      <c r="Q350" s="6"/>
      <c r="R350" s="6"/>
      <c r="S350" s="356"/>
      <c r="T350" s="6"/>
      <c r="U350" s="6"/>
      <c r="V350" s="6"/>
      <c r="W350" s="6"/>
      <c r="X350" s="6"/>
      <c r="Y350" s="6"/>
      <c r="Z350" s="6"/>
      <c r="AA350" s="6"/>
      <c r="AB350" s="46"/>
      <c r="AC350" s="6"/>
      <c r="AD350" s="6"/>
      <c r="AE350" s="6"/>
      <c r="AF350" s="6"/>
      <c r="AG350" s="6"/>
      <c r="AH350" s="6"/>
      <c r="AI350" s="6"/>
      <c r="AJ350" s="6"/>
    </row>
    <row r="351" ht="14.25" customHeight="1">
      <c r="A351" s="6"/>
      <c r="B351" s="6"/>
      <c r="C351" s="6"/>
      <c r="D351" s="6"/>
      <c r="E351" s="46"/>
      <c r="F351" s="46"/>
      <c r="G351" s="46"/>
      <c r="H351" s="46"/>
      <c r="I351" s="46"/>
      <c r="J351" s="46"/>
      <c r="K351" s="46"/>
      <c r="L351" s="384"/>
      <c r="M351" s="46"/>
      <c r="N351" s="46"/>
      <c r="O351" s="46"/>
      <c r="P351" s="6"/>
      <c r="Q351" s="6"/>
      <c r="R351" s="6"/>
      <c r="S351" s="356"/>
      <c r="T351" s="6"/>
      <c r="U351" s="6"/>
      <c r="V351" s="6"/>
      <c r="W351" s="6"/>
      <c r="X351" s="6"/>
      <c r="Y351" s="6"/>
      <c r="Z351" s="6"/>
      <c r="AA351" s="6"/>
      <c r="AB351" s="46"/>
      <c r="AC351" s="6"/>
      <c r="AD351" s="6"/>
      <c r="AE351" s="6"/>
      <c r="AF351" s="6"/>
      <c r="AG351" s="6"/>
      <c r="AH351" s="6"/>
      <c r="AI351" s="6"/>
      <c r="AJ351" s="6"/>
    </row>
    <row r="352" ht="14.25" customHeight="1">
      <c r="A352" s="6"/>
      <c r="B352" s="6"/>
      <c r="C352" s="6"/>
      <c r="D352" s="6"/>
      <c r="E352" s="46"/>
      <c r="F352" s="46"/>
      <c r="G352" s="46"/>
      <c r="H352" s="46"/>
      <c r="I352" s="46"/>
      <c r="J352" s="46"/>
      <c r="K352" s="46"/>
      <c r="L352" s="384"/>
      <c r="M352" s="46"/>
      <c r="N352" s="46"/>
      <c r="O352" s="46"/>
      <c r="P352" s="6"/>
      <c r="Q352" s="6"/>
      <c r="R352" s="6"/>
      <c r="S352" s="356"/>
      <c r="T352" s="6"/>
      <c r="U352" s="6"/>
      <c r="V352" s="6"/>
      <c r="W352" s="6"/>
      <c r="X352" s="6"/>
      <c r="Y352" s="6"/>
      <c r="Z352" s="6"/>
      <c r="AA352" s="6"/>
      <c r="AB352" s="46"/>
      <c r="AC352" s="6"/>
      <c r="AD352" s="6"/>
      <c r="AE352" s="6"/>
      <c r="AF352" s="6"/>
      <c r="AG352" s="6"/>
      <c r="AH352" s="6"/>
      <c r="AI352" s="6"/>
      <c r="AJ352" s="6"/>
    </row>
    <row r="353" ht="14.25" customHeight="1">
      <c r="A353" s="6"/>
      <c r="B353" s="6"/>
      <c r="C353" s="6"/>
      <c r="D353" s="6"/>
      <c r="E353" s="46"/>
      <c r="F353" s="46"/>
      <c r="G353" s="46"/>
      <c r="H353" s="46"/>
      <c r="I353" s="46"/>
      <c r="J353" s="46"/>
      <c r="K353" s="46"/>
      <c r="L353" s="384"/>
      <c r="M353" s="46"/>
      <c r="N353" s="46"/>
      <c r="O353" s="46"/>
      <c r="P353" s="6"/>
      <c r="Q353" s="6"/>
      <c r="R353" s="6"/>
      <c r="S353" s="356"/>
      <c r="T353" s="6"/>
      <c r="U353" s="6"/>
      <c r="V353" s="6"/>
      <c r="W353" s="6"/>
      <c r="X353" s="6"/>
      <c r="Y353" s="6"/>
      <c r="Z353" s="6"/>
      <c r="AA353" s="6"/>
      <c r="AB353" s="46"/>
      <c r="AC353" s="6"/>
      <c r="AD353" s="6"/>
      <c r="AE353" s="6"/>
      <c r="AF353" s="6"/>
      <c r="AG353" s="6"/>
      <c r="AH353" s="6"/>
      <c r="AI353" s="6"/>
      <c r="AJ353" s="6"/>
    </row>
    <row r="354" ht="14.25" customHeight="1">
      <c r="A354" s="6"/>
      <c r="B354" s="6"/>
      <c r="C354" s="6"/>
      <c r="D354" s="6"/>
      <c r="E354" s="46"/>
      <c r="F354" s="46"/>
      <c r="G354" s="46"/>
      <c r="H354" s="46"/>
      <c r="I354" s="46"/>
      <c r="J354" s="46"/>
      <c r="K354" s="46"/>
      <c r="L354" s="384"/>
      <c r="M354" s="46"/>
      <c r="N354" s="46"/>
      <c r="O354" s="46"/>
      <c r="P354" s="6"/>
      <c r="Q354" s="6"/>
      <c r="R354" s="6"/>
      <c r="S354" s="356"/>
      <c r="T354" s="6"/>
      <c r="U354" s="6"/>
      <c r="V354" s="6"/>
      <c r="W354" s="6"/>
      <c r="X354" s="6"/>
      <c r="Y354" s="6"/>
      <c r="Z354" s="6"/>
      <c r="AA354" s="6"/>
      <c r="AB354" s="46"/>
      <c r="AC354" s="6"/>
      <c r="AD354" s="6"/>
      <c r="AE354" s="6"/>
      <c r="AF354" s="6"/>
      <c r="AG354" s="6"/>
      <c r="AH354" s="6"/>
      <c r="AI354" s="6"/>
      <c r="AJ354" s="6"/>
    </row>
    <row r="355" ht="14.25" customHeight="1">
      <c r="A355" s="6"/>
      <c r="B355" s="6"/>
      <c r="C355" s="6"/>
      <c r="D355" s="6"/>
      <c r="E355" s="46"/>
      <c r="F355" s="46"/>
      <c r="G355" s="46"/>
      <c r="H355" s="46"/>
      <c r="I355" s="46"/>
      <c r="J355" s="46"/>
      <c r="K355" s="46"/>
      <c r="L355" s="384"/>
      <c r="M355" s="46"/>
      <c r="N355" s="46"/>
      <c r="O355" s="46"/>
      <c r="P355" s="6"/>
      <c r="Q355" s="6"/>
      <c r="R355" s="6"/>
      <c r="S355" s="356"/>
      <c r="T355" s="6"/>
      <c r="U355" s="6"/>
      <c r="V355" s="6"/>
      <c r="W355" s="6"/>
      <c r="X355" s="6"/>
      <c r="Y355" s="6"/>
      <c r="Z355" s="6"/>
      <c r="AA355" s="6"/>
      <c r="AB355" s="46"/>
      <c r="AC355" s="6"/>
      <c r="AD355" s="6"/>
      <c r="AE355" s="6"/>
      <c r="AF355" s="6"/>
      <c r="AG355" s="6"/>
      <c r="AH355" s="6"/>
      <c r="AI355" s="6"/>
      <c r="AJ355" s="6"/>
    </row>
    <row r="356" ht="14.25" customHeight="1">
      <c r="A356" s="6"/>
      <c r="B356" s="6"/>
      <c r="C356" s="6"/>
      <c r="D356" s="6"/>
      <c r="E356" s="46"/>
      <c r="F356" s="46"/>
      <c r="G356" s="46"/>
      <c r="H356" s="46"/>
      <c r="I356" s="46"/>
      <c r="J356" s="46"/>
      <c r="K356" s="46"/>
      <c r="L356" s="384"/>
      <c r="M356" s="46"/>
      <c r="N356" s="46"/>
      <c r="O356" s="46"/>
      <c r="P356" s="6"/>
      <c r="Q356" s="6"/>
      <c r="R356" s="6"/>
      <c r="S356" s="356"/>
      <c r="T356" s="6"/>
      <c r="U356" s="6"/>
      <c r="V356" s="6"/>
      <c r="W356" s="6"/>
      <c r="X356" s="6"/>
      <c r="Y356" s="6"/>
      <c r="Z356" s="6"/>
      <c r="AA356" s="6"/>
      <c r="AB356" s="46"/>
      <c r="AC356" s="6"/>
      <c r="AD356" s="6"/>
      <c r="AE356" s="6"/>
      <c r="AF356" s="6"/>
      <c r="AG356" s="6"/>
      <c r="AH356" s="6"/>
      <c r="AI356" s="6"/>
      <c r="AJ356" s="6"/>
    </row>
    <row r="357" ht="14.25" customHeight="1">
      <c r="A357" s="6"/>
      <c r="B357" s="6"/>
      <c r="C357" s="6"/>
      <c r="D357" s="6"/>
      <c r="E357" s="46"/>
      <c r="F357" s="46"/>
      <c r="G357" s="46"/>
      <c r="H357" s="46"/>
      <c r="I357" s="46"/>
      <c r="J357" s="46"/>
      <c r="K357" s="46"/>
      <c r="L357" s="384"/>
      <c r="M357" s="46"/>
      <c r="N357" s="46"/>
      <c r="O357" s="46"/>
      <c r="P357" s="6"/>
      <c r="Q357" s="6"/>
      <c r="R357" s="6"/>
      <c r="S357" s="356"/>
      <c r="T357" s="6"/>
      <c r="U357" s="6"/>
      <c r="V357" s="6"/>
      <c r="W357" s="6"/>
      <c r="X357" s="6"/>
      <c r="Y357" s="6"/>
      <c r="Z357" s="6"/>
      <c r="AA357" s="6"/>
      <c r="AB357" s="46"/>
      <c r="AC357" s="6"/>
      <c r="AD357" s="6"/>
      <c r="AE357" s="6"/>
      <c r="AF357" s="6"/>
      <c r="AG357" s="6"/>
      <c r="AH357" s="6"/>
      <c r="AI357" s="6"/>
      <c r="AJ357" s="6"/>
    </row>
    <row r="358" ht="14.25" customHeight="1">
      <c r="A358" s="6"/>
      <c r="B358" s="6"/>
      <c r="C358" s="6"/>
      <c r="D358" s="6"/>
      <c r="E358" s="46"/>
      <c r="F358" s="46"/>
      <c r="G358" s="46"/>
      <c r="H358" s="46"/>
      <c r="I358" s="46"/>
      <c r="J358" s="46"/>
      <c r="K358" s="46"/>
      <c r="L358" s="384"/>
      <c r="M358" s="46"/>
      <c r="N358" s="46"/>
      <c r="O358" s="46"/>
      <c r="P358" s="6"/>
      <c r="Q358" s="6"/>
      <c r="R358" s="6"/>
      <c r="S358" s="356"/>
      <c r="T358" s="6"/>
      <c r="U358" s="6"/>
      <c r="V358" s="6"/>
      <c r="W358" s="6"/>
      <c r="X358" s="6"/>
      <c r="Y358" s="6"/>
      <c r="Z358" s="6"/>
      <c r="AA358" s="6"/>
      <c r="AB358" s="46"/>
      <c r="AC358" s="6"/>
      <c r="AD358" s="6"/>
      <c r="AE358" s="6"/>
      <c r="AF358" s="6"/>
      <c r="AG358" s="6"/>
      <c r="AH358" s="6"/>
      <c r="AI358" s="6"/>
      <c r="AJ358" s="6"/>
    </row>
    <row r="359" ht="14.25" customHeight="1">
      <c r="A359" s="6"/>
      <c r="B359" s="6"/>
      <c r="C359" s="6"/>
      <c r="D359" s="6"/>
      <c r="E359" s="46"/>
      <c r="F359" s="46"/>
      <c r="G359" s="46"/>
      <c r="H359" s="46"/>
      <c r="I359" s="46"/>
      <c r="J359" s="46"/>
      <c r="K359" s="46"/>
      <c r="L359" s="384"/>
      <c r="M359" s="46"/>
      <c r="N359" s="46"/>
      <c r="O359" s="46"/>
      <c r="P359" s="6"/>
      <c r="Q359" s="6"/>
      <c r="R359" s="6"/>
      <c r="S359" s="356"/>
      <c r="T359" s="6"/>
      <c r="U359" s="6"/>
      <c r="V359" s="6"/>
      <c r="W359" s="6"/>
      <c r="X359" s="6"/>
      <c r="Y359" s="6"/>
      <c r="Z359" s="6"/>
      <c r="AA359" s="6"/>
      <c r="AB359" s="46"/>
      <c r="AC359" s="6"/>
      <c r="AD359" s="6"/>
      <c r="AE359" s="6"/>
      <c r="AF359" s="6"/>
      <c r="AG359" s="6"/>
      <c r="AH359" s="6"/>
      <c r="AI359" s="6"/>
      <c r="AJ359" s="6"/>
    </row>
    <row r="360" ht="14.25" customHeight="1">
      <c r="A360" s="6"/>
      <c r="B360" s="6"/>
      <c r="C360" s="6"/>
      <c r="D360" s="6"/>
      <c r="E360" s="46"/>
      <c r="F360" s="46"/>
      <c r="G360" s="46"/>
      <c r="H360" s="46"/>
      <c r="I360" s="46"/>
      <c r="J360" s="46"/>
      <c r="K360" s="46"/>
      <c r="L360" s="384"/>
      <c r="M360" s="46"/>
      <c r="N360" s="46"/>
      <c r="O360" s="46"/>
      <c r="P360" s="6"/>
      <c r="Q360" s="6"/>
      <c r="R360" s="6"/>
      <c r="S360" s="356"/>
      <c r="T360" s="6"/>
      <c r="U360" s="6"/>
      <c r="V360" s="6"/>
      <c r="W360" s="6"/>
      <c r="X360" s="6"/>
      <c r="Y360" s="6"/>
      <c r="Z360" s="6"/>
      <c r="AA360" s="6"/>
      <c r="AB360" s="46"/>
      <c r="AC360" s="6"/>
      <c r="AD360" s="6"/>
      <c r="AE360" s="6"/>
      <c r="AF360" s="6"/>
      <c r="AG360" s="6"/>
      <c r="AH360" s="6"/>
      <c r="AI360" s="6"/>
      <c r="AJ360" s="6"/>
    </row>
    <row r="361" ht="14.25" customHeight="1">
      <c r="A361" s="6"/>
      <c r="B361" s="6"/>
      <c r="C361" s="6"/>
      <c r="D361" s="6"/>
      <c r="E361" s="46"/>
      <c r="F361" s="46"/>
      <c r="G361" s="46"/>
      <c r="H361" s="46"/>
      <c r="I361" s="46"/>
      <c r="J361" s="46"/>
      <c r="K361" s="46"/>
      <c r="L361" s="384"/>
      <c r="M361" s="46"/>
      <c r="N361" s="46"/>
      <c r="O361" s="46"/>
      <c r="P361" s="6"/>
      <c r="Q361" s="6"/>
      <c r="R361" s="6"/>
      <c r="S361" s="356"/>
      <c r="T361" s="6"/>
      <c r="U361" s="6"/>
      <c r="V361" s="6"/>
      <c r="W361" s="6"/>
      <c r="X361" s="6"/>
      <c r="Y361" s="6"/>
      <c r="Z361" s="6"/>
      <c r="AA361" s="6"/>
      <c r="AB361" s="46"/>
      <c r="AC361" s="6"/>
      <c r="AD361" s="6"/>
      <c r="AE361" s="6"/>
      <c r="AF361" s="6"/>
      <c r="AG361" s="6"/>
      <c r="AH361" s="6"/>
      <c r="AI361" s="6"/>
      <c r="AJ361" s="6"/>
    </row>
    <row r="362" ht="14.25" customHeight="1">
      <c r="A362" s="6"/>
      <c r="B362" s="6"/>
      <c r="C362" s="6"/>
      <c r="D362" s="6"/>
      <c r="E362" s="46"/>
      <c r="F362" s="46"/>
      <c r="G362" s="46"/>
      <c r="H362" s="46"/>
      <c r="I362" s="46"/>
      <c r="J362" s="46"/>
      <c r="K362" s="46"/>
      <c r="L362" s="384"/>
      <c r="M362" s="46"/>
      <c r="N362" s="46"/>
      <c r="O362" s="46"/>
      <c r="P362" s="6"/>
      <c r="Q362" s="6"/>
      <c r="R362" s="6"/>
      <c r="S362" s="356"/>
      <c r="T362" s="6"/>
      <c r="U362" s="6"/>
      <c r="V362" s="6"/>
      <c r="W362" s="6"/>
      <c r="X362" s="6"/>
      <c r="Y362" s="6"/>
      <c r="Z362" s="6"/>
      <c r="AA362" s="6"/>
      <c r="AB362" s="46"/>
      <c r="AC362" s="6"/>
      <c r="AD362" s="6"/>
      <c r="AE362" s="6"/>
      <c r="AF362" s="6"/>
      <c r="AG362" s="6"/>
      <c r="AH362" s="6"/>
      <c r="AI362" s="6"/>
      <c r="AJ362" s="6"/>
    </row>
    <row r="363" ht="14.25" customHeight="1">
      <c r="A363" s="6"/>
      <c r="B363" s="6"/>
      <c r="C363" s="6"/>
      <c r="D363" s="6"/>
      <c r="E363" s="46"/>
      <c r="F363" s="46"/>
      <c r="G363" s="46"/>
      <c r="H363" s="46"/>
      <c r="I363" s="46"/>
      <c r="J363" s="46"/>
      <c r="K363" s="46"/>
      <c r="L363" s="384"/>
      <c r="M363" s="46"/>
      <c r="N363" s="46"/>
      <c r="O363" s="46"/>
      <c r="P363" s="6"/>
      <c r="Q363" s="6"/>
      <c r="R363" s="6"/>
      <c r="S363" s="356"/>
      <c r="T363" s="6"/>
      <c r="U363" s="6"/>
      <c r="V363" s="6"/>
      <c r="W363" s="6"/>
      <c r="X363" s="6"/>
      <c r="Y363" s="6"/>
      <c r="Z363" s="6"/>
      <c r="AA363" s="6"/>
      <c r="AB363" s="46"/>
      <c r="AC363" s="6"/>
      <c r="AD363" s="6"/>
      <c r="AE363" s="6"/>
      <c r="AF363" s="6"/>
      <c r="AG363" s="6"/>
      <c r="AH363" s="6"/>
      <c r="AI363" s="6"/>
      <c r="AJ363" s="6"/>
    </row>
    <row r="364" ht="14.25" customHeight="1">
      <c r="A364" s="6"/>
      <c r="B364" s="6"/>
      <c r="C364" s="6"/>
      <c r="D364" s="6"/>
      <c r="E364" s="46"/>
      <c r="F364" s="46"/>
      <c r="G364" s="46"/>
      <c r="H364" s="46"/>
      <c r="I364" s="46"/>
      <c r="J364" s="46"/>
      <c r="K364" s="46"/>
      <c r="L364" s="384"/>
      <c r="M364" s="46"/>
      <c r="N364" s="46"/>
      <c r="O364" s="46"/>
      <c r="P364" s="6"/>
      <c r="Q364" s="6"/>
      <c r="R364" s="6"/>
      <c r="S364" s="356"/>
      <c r="T364" s="6"/>
      <c r="U364" s="6"/>
      <c r="V364" s="6"/>
      <c r="W364" s="6"/>
      <c r="X364" s="6"/>
      <c r="Y364" s="6"/>
      <c r="Z364" s="6"/>
      <c r="AA364" s="6"/>
      <c r="AB364" s="46"/>
      <c r="AC364" s="6"/>
      <c r="AD364" s="6"/>
      <c r="AE364" s="6"/>
      <c r="AF364" s="6"/>
      <c r="AG364" s="6"/>
      <c r="AH364" s="6"/>
      <c r="AI364" s="6"/>
      <c r="AJ364" s="6"/>
    </row>
    <row r="365" ht="14.25" customHeight="1">
      <c r="A365" s="6"/>
      <c r="B365" s="6"/>
      <c r="C365" s="6"/>
      <c r="D365" s="6"/>
      <c r="E365" s="46"/>
      <c r="F365" s="46"/>
      <c r="G365" s="46"/>
      <c r="H365" s="46"/>
      <c r="I365" s="46"/>
      <c r="J365" s="46"/>
      <c r="K365" s="46"/>
      <c r="L365" s="384"/>
      <c r="M365" s="46"/>
      <c r="N365" s="46"/>
      <c r="O365" s="46"/>
      <c r="P365" s="6"/>
      <c r="Q365" s="6"/>
      <c r="R365" s="6"/>
      <c r="S365" s="356"/>
      <c r="T365" s="6"/>
      <c r="U365" s="6"/>
      <c r="V365" s="6"/>
      <c r="W365" s="6"/>
      <c r="X365" s="6"/>
      <c r="Y365" s="6"/>
      <c r="Z365" s="6"/>
      <c r="AA365" s="6"/>
      <c r="AB365" s="46"/>
      <c r="AC365" s="6"/>
      <c r="AD365" s="6"/>
      <c r="AE365" s="6"/>
      <c r="AF365" s="6"/>
      <c r="AG365" s="6"/>
      <c r="AH365" s="6"/>
      <c r="AI365" s="6"/>
      <c r="AJ365" s="6"/>
    </row>
    <row r="366" ht="14.25" customHeight="1">
      <c r="A366" s="6"/>
      <c r="B366" s="6"/>
      <c r="C366" s="6"/>
      <c r="D366" s="6"/>
      <c r="E366" s="46"/>
      <c r="F366" s="46"/>
      <c r="G366" s="46"/>
      <c r="H366" s="46"/>
      <c r="I366" s="46"/>
      <c r="J366" s="46"/>
      <c r="K366" s="46"/>
      <c r="L366" s="384"/>
      <c r="M366" s="46"/>
      <c r="N366" s="46"/>
      <c r="O366" s="46"/>
      <c r="P366" s="6"/>
      <c r="Q366" s="6"/>
      <c r="R366" s="6"/>
      <c r="S366" s="356"/>
      <c r="T366" s="6"/>
      <c r="U366" s="6"/>
      <c r="V366" s="6"/>
      <c r="W366" s="6"/>
      <c r="X366" s="6"/>
      <c r="Y366" s="6"/>
      <c r="Z366" s="6"/>
      <c r="AA366" s="6"/>
      <c r="AB366" s="46"/>
      <c r="AC366" s="6"/>
      <c r="AD366" s="6"/>
      <c r="AE366" s="6"/>
      <c r="AF366" s="6"/>
      <c r="AG366" s="6"/>
      <c r="AH366" s="6"/>
      <c r="AI366" s="6"/>
      <c r="AJ366" s="6"/>
    </row>
    <row r="367" ht="14.25" customHeight="1">
      <c r="A367" s="6"/>
      <c r="B367" s="6"/>
      <c r="C367" s="6"/>
      <c r="D367" s="6"/>
      <c r="E367" s="46"/>
      <c r="F367" s="46"/>
      <c r="G367" s="46"/>
      <c r="H367" s="46"/>
      <c r="I367" s="46"/>
      <c r="J367" s="46"/>
      <c r="K367" s="46"/>
      <c r="L367" s="384"/>
      <c r="M367" s="46"/>
      <c r="N367" s="46"/>
      <c r="O367" s="46"/>
      <c r="P367" s="6"/>
      <c r="Q367" s="6"/>
      <c r="R367" s="6"/>
      <c r="S367" s="356"/>
      <c r="T367" s="6"/>
      <c r="U367" s="6"/>
      <c r="V367" s="6"/>
      <c r="W367" s="6"/>
      <c r="X367" s="6"/>
      <c r="Y367" s="6"/>
      <c r="Z367" s="6"/>
      <c r="AA367" s="6"/>
      <c r="AB367" s="46"/>
      <c r="AC367" s="6"/>
      <c r="AD367" s="6"/>
      <c r="AE367" s="6"/>
      <c r="AF367" s="6"/>
      <c r="AG367" s="6"/>
      <c r="AH367" s="6"/>
      <c r="AI367" s="6"/>
      <c r="AJ367" s="6"/>
    </row>
    <row r="368" ht="14.25" customHeight="1">
      <c r="A368" s="6"/>
      <c r="B368" s="6"/>
      <c r="C368" s="6"/>
      <c r="D368" s="6"/>
      <c r="E368" s="46"/>
      <c r="F368" s="46"/>
      <c r="G368" s="46"/>
      <c r="H368" s="46"/>
      <c r="I368" s="46"/>
      <c r="J368" s="46"/>
      <c r="K368" s="46"/>
      <c r="L368" s="384"/>
      <c r="M368" s="46"/>
      <c r="N368" s="46"/>
      <c r="O368" s="46"/>
      <c r="P368" s="6"/>
      <c r="Q368" s="6"/>
      <c r="R368" s="6"/>
      <c r="S368" s="356"/>
      <c r="T368" s="6"/>
      <c r="U368" s="6"/>
      <c r="V368" s="6"/>
      <c r="W368" s="6"/>
      <c r="X368" s="6"/>
      <c r="Y368" s="6"/>
      <c r="Z368" s="6"/>
      <c r="AA368" s="6"/>
      <c r="AB368" s="46"/>
      <c r="AC368" s="6"/>
      <c r="AD368" s="6"/>
      <c r="AE368" s="6"/>
      <c r="AF368" s="6"/>
      <c r="AG368" s="6"/>
      <c r="AH368" s="6"/>
      <c r="AI368" s="6"/>
      <c r="AJ368" s="6"/>
    </row>
    <row r="369" ht="14.25" customHeight="1">
      <c r="A369" s="6"/>
      <c r="B369" s="6"/>
      <c r="C369" s="6"/>
      <c r="D369" s="6"/>
      <c r="E369" s="46"/>
      <c r="F369" s="46"/>
      <c r="G369" s="46"/>
      <c r="H369" s="46"/>
      <c r="I369" s="46"/>
      <c r="J369" s="46"/>
      <c r="K369" s="46"/>
      <c r="L369" s="384"/>
      <c r="M369" s="46"/>
      <c r="N369" s="46"/>
      <c r="O369" s="46"/>
      <c r="P369" s="6"/>
      <c r="Q369" s="6"/>
      <c r="R369" s="6"/>
      <c r="S369" s="356"/>
      <c r="T369" s="6"/>
      <c r="U369" s="6"/>
      <c r="V369" s="6"/>
      <c r="W369" s="6"/>
      <c r="X369" s="6"/>
      <c r="Y369" s="6"/>
      <c r="Z369" s="6"/>
      <c r="AA369" s="6"/>
      <c r="AB369" s="46"/>
      <c r="AC369" s="6"/>
      <c r="AD369" s="6"/>
      <c r="AE369" s="6"/>
      <c r="AF369" s="6"/>
      <c r="AG369" s="6"/>
      <c r="AH369" s="6"/>
      <c r="AI369" s="6"/>
      <c r="AJ369" s="6"/>
    </row>
    <row r="370" ht="14.25" customHeight="1">
      <c r="A370" s="6"/>
      <c r="B370" s="6"/>
      <c r="C370" s="6"/>
      <c r="D370" s="6"/>
      <c r="E370" s="46"/>
      <c r="F370" s="46"/>
      <c r="G370" s="46"/>
      <c r="H370" s="46"/>
      <c r="I370" s="46"/>
      <c r="J370" s="46"/>
      <c r="K370" s="46"/>
      <c r="L370" s="384"/>
      <c r="M370" s="46"/>
      <c r="N370" s="46"/>
      <c r="O370" s="46"/>
      <c r="P370" s="6"/>
      <c r="Q370" s="6"/>
      <c r="R370" s="6"/>
      <c r="S370" s="356"/>
      <c r="T370" s="6"/>
      <c r="U370" s="6"/>
      <c r="V370" s="6"/>
      <c r="W370" s="6"/>
      <c r="X370" s="6"/>
      <c r="Y370" s="6"/>
      <c r="Z370" s="6"/>
      <c r="AA370" s="6"/>
      <c r="AB370" s="46"/>
      <c r="AC370" s="6"/>
      <c r="AD370" s="6"/>
      <c r="AE370" s="6"/>
      <c r="AF370" s="6"/>
      <c r="AG370" s="6"/>
      <c r="AH370" s="6"/>
      <c r="AI370" s="6"/>
      <c r="AJ370" s="6"/>
    </row>
    <row r="371" ht="14.25" customHeight="1">
      <c r="A371" s="6"/>
      <c r="B371" s="6"/>
      <c r="C371" s="6"/>
      <c r="D371" s="6"/>
      <c r="E371" s="46"/>
      <c r="F371" s="46"/>
      <c r="G371" s="46"/>
      <c r="H371" s="46"/>
      <c r="I371" s="46"/>
      <c r="J371" s="46"/>
      <c r="K371" s="46"/>
      <c r="L371" s="384"/>
      <c r="M371" s="46"/>
      <c r="N371" s="46"/>
      <c r="O371" s="46"/>
      <c r="P371" s="6"/>
      <c r="Q371" s="6"/>
      <c r="R371" s="6"/>
      <c r="S371" s="356"/>
      <c r="T371" s="6"/>
      <c r="U371" s="6"/>
      <c r="V371" s="6"/>
      <c r="W371" s="6"/>
      <c r="X371" s="6"/>
      <c r="Y371" s="6"/>
      <c r="Z371" s="6"/>
      <c r="AA371" s="6"/>
      <c r="AB371" s="46"/>
      <c r="AC371" s="6"/>
      <c r="AD371" s="6"/>
      <c r="AE371" s="6"/>
      <c r="AF371" s="6"/>
      <c r="AG371" s="6"/>
      <c r="AH371" s="6"/>
      <c r="AI371" s="6"/>
      <c r="AJ371" s="6"/>
    </row>
    <row r="372" ht="14.25" customHeight="1">
      <c r="A372" s="6"/>
      <c r="B372" s="6"/>
      <c r="C372" s="6"/>
      <c r="D372" s="6"/>
      <c r="E372" s="46"/>
      <c r="F372" s="46"/>
      <c r="G372" s="46"/>
      <c r="H372" s="46"/>
      <c r="I372" s="46"/>
      <c r="J372" s="46"/>
      <c r="K372" s="46"/>
      <c r="L372" s="384"/>
      <c r="M372" s="46"/>
      <c r="N372" s="46"/>
      <c r="O372" s="46"/>
      <c r="P372" s="6"/>
      <c r="Q372" s="6"/>
      <c r="R372" s="6"/>
      <c r="S372" s="356"/>
      <c r="T372" s="6"/>
      <c r="U372" s="6"/>
      <c r="V372" s="6"/>
      <c r="W372" s="6"/>
      <c r="X372" s="6"/>
      <c r="Y372" s="6"/>
      <c r="Z372" s="6"/>
      <c r="AA372" s="6"/>
      <c r="AB372" s="46"/>
      <c r="AC372" s="6"/>
      <c r="AD372" s="6"/>
      <c r="AE372" s="6"/>
      <c r="AF372" s="6"/>
      <c r="AG372" s="6"/>
      <c r="AH372" s="6"/>
      <c r="AI372" s="6"/>
      <c r="AJ372" s="6"/>
    </row>
    <row r="373" ht="14.25" customHeight="1">
      <c r="A373" s="6"/>
      <c r="B373" s="6"/>
      <c r="C373" s="6"/>
      <c r="D373" s="6"/>
      <c r="E373" s="46"/>
      <c r="F373" s="46"/>
      <c r="G373" s="46"/>
      <c r="H373" s="46"/>
      <c r="I373" s="46"/>
      <c r="J373" s="46"/>
      <c r="K373" s="46"/>
      <c r="L373" s="384"/>
      <c r="M373" s="46"/>
      <c r="N373" s="46"/>
      <c r="O373" s="46"/>
      <c r="P373" s="6"/>
      <c r="Q373" s="6"/>
      <c r="R373" s="6"/>
      <c r="S373" s="356"/>
      <c r="T373" s="6"/>
      <c r="U373" s="6"/>
      <c r="V373" s="6"/>
      <c r="W373" s="6"/>
      <c r="X373" s="6"/>
      <c r="Y373" s="6"/>
      <c r="Z373" s="6"/>
      <c r="AA373" s="6"/>
      <c r="AB373" s="46"/>
      <c r="AC373" s="6"/>
      <c r="AD373" s="6"/>
      <c r="AE373" s="6"/>
      <c r="AF373" s="6"/>
      <c r="AG373" s="6"/>
      <c r="AH373" s="6"/>
      <c r="AI373" s="6"/>
      <c r="AJ373" s="6"/>
    </row>
    <row r="374" ht="14.25" customHeight="1">
      <c r="A374" s="6"/>
      <c r="B374" s="6"/>
      <c r="C374" s="6"/>
      <c r="D374" s="6"/>
      <c r="E374" s="46"/>
      <c r="F374" s="46"/>
      <c r="G374" s="46"/>
      <c r="H374" s="46"/>
      <c r="I374" s="46"/>
      <c r="J374" s="46"/>
      <c r="K374" s="46"/>
      <c r="L374" s="384"/>
      <c r="M374" s="46"/>
      <c r="N374" s="46"/>
      <c r="O374" s="46"/>
      <c r="P374" s="6"/>
      <c r="Q374" s="6"/>
      <c r="R374" s="6"/>
      <c r="S374" s="356"/>
      <c r="T374" s="6"/>
      <c r="U374" s="6"/>
      <c r="V374" s="6"/>
      <c r="W374" s="6"/>
      <c r="X374" s="6"/>
      <c r="Y374" s="6"/>
      <c r="Z374" s="6"/>
      <c r="AA374" s="6"/>
      <c r="AB374" s="46"/>
      <c r="AC374" s="6"/>
      <c r="AD374" s="6"/>
      <c r="AE374" s="6"/>
      <c r="AF374" s="6"/>
      <c r="AG374" s="6"/>
      <c r="AH374" s="6"/>
      <c r="AI374" s="6"/>
      <c r="AJ374" s="6"/>
    </row>
    <row r="375" ht="14.25" customHeight="1">
      <c r="A375" s="6"/>
      <c r="B375" s="6"/>
      <c r="C375" s="6"/>
      <c r="D375" s="6"/>
      <c r="E375" s="46"/>
      <c r="F375" s="46"/>
      <c r="G375" s="46"/>
      <c r="H375" s="46"/>
      <c r="I375" s="46"/>
      <c r="J375" s="46"/>
      <c r="K375" s="46"/>
      <c r="L375" s="384"/>
      <c r="M375" s="46"/>
      <c r="N375" s="46"/>
      <c r="O375" s="46"/>
      <c r="P375" s="6"/>
      <c r="Q375" s="6"/>
      <c r="R375" s="6"/>
      <c r="S375" s="356"/>
      <c r="T375" s="6"/>
      <c r="U375" s="6"/>
      <c r="V375" s="6"/>
      <c r="W375" s="6"/>
      <c r="X375" s="6"/>
      <c r="Y375" s="6"/>
      <c r="Z375" s="6"/>
      <c r="AA375" s="6"/>
      <c r="AB375" s="46"/>
      <c r="AC375" s="6"/>
      <c r="AD375" s="6"/>
      <c r="AE375" s="6"/>
      <c r="AF375" s="6"/>
      <c r="AG375" s="6"/>
      <c r="AH375" s="6"/>
      <c r="AI375" s="6"/>
      <c r="AJ375" s="6"/>
    </row>
    <row r="376" ht="14.25" customHeight="1">
      <c r="A376" s="6"/>
      <c r="B376" s="6"/>
      <c r="C376" s="6"/>
      <c r="D376" s="6"/>
      <c r="E376" s="46"/>
      <c r="F376" s="46"/>
      <c r="G376" s="46"/>
      <c r="H376" s="46"/>
      <c r="I376" s="46"/>
      <c r="J376" s="46"/>
      <c r="K376" s="46"/>
      <c r="L376" s="384"/>
      <c r="M376" s="46"/>
      <c r="N376" s="46"/>
      <c r="O376" s="46"/>
      <c r="P376" s="6"/>
      <c r="Q376" s="6"/>
      <c r="R376" s="6"/>
      <c r="S376" s="356"/>
      <c r="T376" s="6"/>
      <c r="U376" s="6"/>
      <c r="V376" s="6"/>
      <c r="W376" s="6"/>
      <c r="X376" s="6"/>
      <c r="Y376" s="6"/>
      <c r="Z376" s="6"/>
      <c r="AA376" s="6"/>
      <c r="AB376" s="46"/>
      <c r="AC376" s="6"/>
      <c r="AD376" s="6"/>
      <c r="AE376" s="6"/>
      <c r="AF376" s="6"/>
      <c r="AG376" s="6"/>
      <c r="AH376" s="6"/>
      <c r="AI376" s="6"/>
      <c r="AJ376" s="6"/>
    </row>
    <row r="377" ht="14.25" customHeight="1">
      <c r="A377" s="6"/>
      <c r="B377" s="6"/>
      <c r="C377" s="6"/>
      <c r="D377" s="6"/>
      <c r="E377" s="46"/>
      <c r="F377" s="46"/>
      <c r="G377" s="46"/>
      <c r="H377" s="46"/>
      <c r="I377" s="46"/>
      <c r="J377" s="46"/>
      <c r="K377" s="46"/>
      <c r="L377" s="384"/>
      <c r="M377" s="46"/>
      <c r="N377" s="46"/>
      <c r="O377" s="46"/>
      <c r="P377" s="6"/>
      <c r="Q377" s="6"/>
      <c r="R377" s="6"/>
      <c r="S377" s="356"/>
      <c r="T377" s="6"/>
      <c r="U377" s="6"/>
      <c r="V377" s="6"/>
      <c r="W377" s="6"/>
      <c r="X377" s="6"/>
      <c r="Y377" s="6"/>
      <c r="Z377" s="6"/>
      <c r="AA377" s="6"/>
      <c r="AB377" s="46"/>
      <c r="AC377" s="6"/>
      <c r="AD377" s="6"/>
      <c r="AE377" s="6"/>
      <c r="AF377" s="6"/>
      <c r="AG377" s="6"/>
      <c r="AH377" s="6"/>
      <c r="AI377" s="6"/>
      <c r="AJ377" s="6"/>
    </row>
    <row r="378" ht="14.25" customHeight="1">
      <c r="A378" s="6"/>
      <c r="B378" s="6"/>
      <c r="C378" s="6"/>
      <c r="D378" s="6"/>
      <c r="E378" s="46"/>
      <c r="F378" s="46"/>
      <c r="G378" s="46"/>
      <c r="H378" s="46"/>
      <c r="I378" s="46"/>
      <c r="J378" s="46"/>
      <c r="K378" s="46"/>
      <c r="L378" s="384"/>
      <c r="M378" s="46"/>
      <c r="N378" s="46"/>
      <c r="O378" s="46"/>
      <c r="P378" s="6"/>
      <c r="Q378" s="6"/>
      <c r="R378" s="6"/>
      <c r="S378" s="356"/>
      <c r="T378" s="6"/>
      <c r="U378" s="6"/>
      <c r="V378" s="6"/>
      <c r="W378" s="6"/>
      <c r="X378" s="6"/>
      <c r="Y378" s="6"/>
      <c r="Z378" s="6"/>
      <c r="AA378" s="6"/>
      <c r="AB378" s="46"/>
      <c r="AC378" s="6"/>
      <c r="AD378" s="6"/>
      <c r="AE378" s="6"/>
      <c r="AF378" s="6"/>
      <c r="AG378" s="6"/>
      <c r="AH378" s="6"/>
      <c r="AI378" s="6"/>
      <c r="AJ378" s="6"/>
    </row>
    <row r="379" ht="14.25" customHeight="1">
      <c r="A379" s="6"/>
      <c r="B379" s="6"/>
      <c r="C379" s="6"/>
      <c r="D379" s="6"/>
      <c r="E379" s="46"/>
      <c r="F379" s="46"/>
      <c r="G379" s="46"/>
      <c r="H379" s="46"/>
      <c r="I379" s="46"/>
      <c r="J379" s="46"/>
      <c r="K379" s="46"/>
      <c r="L379" s="384"/>
      <c r="M379" s="46"/>
      <c r="N379" s="46"/>
      <c r="O379" s="46"/>
      <c r="P379" s="6"/>
      <c r="Q379" s="6"/>
      <c r="R379" s="6"/>
      <c r="S379" s="356"/>
      <c r="T379" s="6"/>
      <c r="U379" s="6"/>
      <c r="V379" s="6"/>
      <c r="W379" s="6"/>
      <c r="X379" s="6"/>
      <c r="Y379" s="6"/>
      <c r="Z379" s="6"/>
      <c r="AA379" s="6"/>
      <c r="AB379" s="46"/>
      <c r="AC379" s="6"/>
      <c r="AD379" s="6"/>
      <c r="AE379" s="6"/>
      <c r="AF379" s="6"/>
      <c r="AG379" s="6"/>
      <c r="AH379" s="6"/>
      <c r="AI379" s="6"/>
      <c r="AJ379" s="6"/>
    </row>
    <row r="380" ht="14.25" customHeight="1">
      <c r="A380" s="6"/>
      <c r="B380" s="6"/>
      <c r="C380" s="6"/>
      <c r="D380" s="6"/>
      <c r="E380" s="46"/>
      <c r="F380" s="46"/>
      <c r="G380" s="46"/>
      <c r="H380" s="46"/>
      <c r="I380" s="46"/>
      <c r="J380" s="46"/>
      <c r="K380" s="46"/>
      <c r="L380" s="384"/>
      <c r="M380" s="46"/>
      <c r="N380" s="46"/>
      <c r="O380" s="46"/>
      <c r="P380" s="6"/>
      <c r="Q380" s="6"/>
      <c r="R380" s="6"/>
      <c r="S380" s="356"/>
      <c r="T380" s="6"/>
      <c r="U380" s="6"/>
      <c r="V380" s="6"/>
      <c r="W380" s="6"/>
      <c r="X380" s="6"/>
      <c r="Y380" s="6"/>
      <c r="Z380" s="6"/>
      <c r="AA380" s="6"/>
      <c r="AB380" s="46"/>
      <c r="AC380" s="6"/>
      <c r="AD380" s="6"/>
      <c r="AE380" s="6"/>
      <c r="AF380" s="6"/>
      <c r="AG380" s="6"/>
      <c r="AH380" s="6"/>
      <c r="AI380" s="6"/>
      <c r="AJ380" s="6"/>
    </row>
    <row r="381" ht="14.25" customHeight="1">
      <c r="A381" s="6"/>
      <c r="B381" s="6"/>
      <c r="C381" s="6"/>
      <c r="D381" s="6"/>
      <c r="E381" s="46"/>
      <c r="F381" s="46"/>
      <c r="G381" s="46"/>
      <c r="H381" s="46"/>
      <c r="I381" s="46"/>
      <c r="J381" s="46"/>
      <c r="K381" s="46"/>
      <c r="L381" s="384"/>
      <c r="M381" s="46"/>
      <c r="N381" s="46"/>
      <c r="O381" s="46"/>
      <c r="P381" s="6"/>
      <c r="Q381" s="6"/>
      <c r="R381" s="6"/>
      <c r="S381" s="356"/>
      <c r="T381" s="6"/>
      <c r="U381" s="6"/>
      <c r="V381" s="6"/>
      <c r="W381" s="6"/>
      <c r="X381" s="6"/>
      <c r="Y381" s="6"/>
      <c r="Z381" s="6"/>
      <c r="AA381" s="6"/>
      <c r="AB381" s="46"/>
      <c r="AC381" s="6"/>
      <c r="AD381" s="6"/>
      <c r="AE381" s="6"/>
      <c r="AF381" s="6"/>
      <c r="AG381" s="6"/>
      <c r="AH381" s="6"/>
      <c r="AI381" s="6"/>
      <c r="AJ381" s="6"/>
    </row>
    <row r="382" ht="14.25" customHeight="1">
      <c r="A382" s="6"/>
      <c r="B382" s="6"/>
      <c r="C382" s="6"/>
      <c r="D382" s="6"/>
      <c r="E382" s="46"/>
      <c r="F382" s="46"/>
      <c r="G382" s="46"/>
      <c r="H382" s="46"/>
      <c r="I382" s="46"/>
      <c r="J382" s="46"/>
      <c r="K382" s="46"/>
      <c r="L382" s="384"/>
      <c r="M382" s="46"/>
      <c r="N382" s="46"/>
      <c r="O382" s="46"/>
      <c r="P382" s="6"/>
      <c r="Q382" s="6"/>
      <c r="R382" s="6"/>
      <c r="S382" s="356"/>
      <c r="T382" s="6"/>
      <c r="U382" s="6"/>
      <c r="V382" s="6"/>
      <c r="W382" s="6"/>
      <c r="X382" s="6"/>
      <c r="Y382" s="6"/>
      <c r="Z382" s="6"/>
      <c r="AA382" s="6"/>
      <c r="AB382" s="46"/>
      <c r="AC382" s="6"/>
      <c r="AD382" s="6"/>
      <c r="AE382" s="6"/>
      <c r="AF382" s="6"/>
      <c r="AG382" s="6"/>
      <c r="AH382" s="6"/>
      <c r="AI382" s="6"/>
      <c r="AJ382" s="6"/>
    </row>
    <row r="383" ht="14.25" customHeight="1">
      <c r="A383" s="6"/>
      <c r="B383" s="6"/>
      <c r="C383" s="6"/>
      <c r="D383" s="6"/>
      <c r="E383" s="46"/>
      <c r="F383" s="46"/>
      <c r="G383" s="46"/>
      <c r="H383" s="46"/>
      <c r="I383" s="46"/>
      <c r="J383" s="46"/>
      <c r="K383" s="46"/>
      <c r="L383" s="384"/>
      <c r="M383" s="46"/>
      <c r="N383" s="46"/>
      <c r="O383" s="46"/>
      <c r="P383" s="6"/>
      <c r="Q383" s="6"/>
      <c r="R383" s="6"/>
      <c r="S383" s="356"/>
      <c r="T383" s="6"/>
      <c r="U383" s="6"/>
      <c r="V383" s="6"/>
      <c r="W383" s="6"/>
      <c r="X383" s="6"/>
      <c r="Y383" s="6"/>
      <c r="Z383" s="6"/>
      <c r="AA383" s="6"/>
      <c r="AB383" s="46"/>
      <c r="AC383" s="6"/>
      <c r="AD383" s="6"/>
      <c r="AE383" s="6"/>
      <c r="AF383" s="6"/>
      <c r="AG383" s="6"/>
      <c r="AH383" s="6"/>
      <c r="AI383" s="6"/>
      <c r="AJ383" s="6"/>
    </row>
    <row r="384" ht="14.25" customHeight="1">
      <c r="A384" s="6"/>
      <c r="B384" s="6"/>
      <c r="C384" s="6"/>
      <c r="D384" s="6"/>
      <c r="E384" s="46"/>
      <c r="F384" s="46"/>
      <c r="G384" s="46"/>
      <c r="H384" s="46"/>
      <c r="I384" s="46"/>
      <c r="J384" s="46"/>
      <c r="K384" s="46"/>
      <c r="L384" s="384"/>
      <c r="M384" s="46"/>
      <c r="N384" s="46"/>
      <c r="O384" s="46"/>
      <c r="P384" s="6"/>
      <c r="Q384" s="6"/>
      <c r="R384" s="6"/>
      <c r="S384" s="356"/>
      <c r="T384" s="6"/>
      <c r="U384" s="6"/>
      <c r="V384" s="6"/>
      <c r="W384" s="6"/>
      <c r="X384" s="6"/>
      <c r="Y384" s="6"/>
      <c r="Z384" s="6"/>
      <c r="AA384" s="6"/>
      <c r="AB384" s="46"/>
      <c r="AC384" s="6"/>
      <c r="AD384" s="6"/>
      <c r="AE384" s="6"/>
      <c r="AF384" s="6"/>
      <c r="AG384" s="6"/>
      <c r="AH384" s="6"/>
      <c r="AI384" s="6"/>
      <c r="AJ384" s="6"/>
    </row>
    <row r="385" ht="14.25" customHeight="1">
      <c r="A385" s="6"/>
      <c r="B385" s="6"/>
      <c r="C385" s="6"/>
      <c r="D385" s="6"/>
      <c r="E385" s="46"/>
      <c r="F385" s="46"/>
      <c r="G385" s="46"/>
      <c r="H385" s="46"/>
      <c r="I385" s="46"/>
      <c r="J385" s="46"/>
      <c r="K385" s="46"/>
      <c r="L385" s="384"/>
      <c r="M385" s="46"/>
      <c r="N385" s="46"/>
      <c r="O385" s="46"/>
      <c r="P385" s="6"/>
      <c r="Q385" s="6"/>
      <c r="R385" s="6"/>
      <c r="S385" s="356"/>
      <c r="T385" s="6"/>
      <c r="U385" s="6"/>
      <c r="V385" s="6"/>
      <c r="W385" s="6"/>
      <c r="X385" s="6"/>
      <c r="Y385" s="6"/>
      <c r="Z385" s="6"/>
      <c r="AA385" s="6"/>
      <c r="AB385" s="46"/>
      <c r="AC385" s="6"/>
      <c r="AD385" s="6"/>
      <c r="AE385" s="6"/>
      <c r="AF385" s="6"/>
      <c r="AG385" s="6"/>
      <c r="AH385" s="6"/>
      <c r="AI385" s="6"/>
      <c r="AJ385" s="6"/>
    </row>
    <row r="386" ht="14.25" customHeight="1">
      <c r="A386" s="6"/>
      <c r="B386" s="6"/>
      <c r="C386" s="6"/>
      <c r="D386" s="6"/>
      <c r="E386" s="46"/>
      <c r="F386" s="46"/>
      <c r="G386" s="46"/>
      <c r="H386" s="46"/>
      <c r="I386" s="46"/>
      <c r="J386" s="46"/>
      <c r="K386" s="46"/>
      <c r="L386" s="384"/>
      <c r="M386" s="46"/>
      <c r="N386" s="46"/>
      <c r="O386" s="46"/>
      <c r="P386" s="6"/>
      <c r="Q386" s="6"/>
      <c r="R386" s="6"/>
      <c r="S386" s="356"/>
      <c r="T386" s="6"/>
      <c r="U386" s="6"/>
      <c r="V386" s="6"/>
      <c r="W386" s="6"/>
      <c r="X386" s="6"/>
      <c r="Y386" s="6"/>
      <c r="Z386" s="6"/>
      <c r="AA386" s="6"/>
      <c r="AB386" s="46"/>
      <c r="AC386" s="6"/>
      <c r="AD386" s="6"/>
      <c r="AE386" s="6"/>
      <c r="AF386" s="6"/>
      <c r="AG386" s="6"/>
      <c r="AH386" s="6"/>
      <c r="AI386" s="6"/>
      <c r="AJ386" s="6"/>
    </row>
    <row r="387" ht="14.25" customHeight="1">
      <c r="A387" s="6"/>
      <c r="B387" s="6"/>
      <c r="C387" s="6"/>
      <c r="D387" s="6"/>
      <c r="E387" s="46"/>
      <c r="F387" s="46"/>
      <c r="G387" s="46"/>
      <c r="H387" s="46"/>
      <c r="I387" s="46"/>
      <c r="J387" s="46"/>
      <c r="K387" s="46"/>
      <c r="L387" s="384"/>
      <c r="M387" s="46"/>
      <c r="N387" s="46"/>
      <c r="O387" s="46"/>
      <c r="P387" s="6"/>
      <c r="Q387" s="6"/>
      <c r="R387" s="6"/>
      <c r="S387" s="356"/>
      <c r="T387" s="6"/>
      <c r="U387" s="6"/>
      <c r="V387" s="6"/>
      <c r="W387" s="6"/>
      <c r="X387" s="6"/>
      <c r="Y387" s="6"/>
      <c r="Z387" s="6"/>
      <c r="AA387" s="6"/>
      <c r="AB387" s="46"/>
      <c r="AC387" s="6"/>
      <c r="AD387" s="6"/>
      <c r="AE387" s="6"/>
      <c r="AF387" s="6"/>
      <c r="AG387" s="6"/>
      <c r="AH387" s="6"/>
      <c r="AI387" s="6"/>
      <c r="AJ387" s="6"/>
    </row>
    <row r="388" ht="14.25" customHeight="1">
      <c r="A388" s="6"/>
      <c r="B388" s="6"/>
      <c r="C388" s="6"/>
      <c r="D388" s="6"/>
      <c r="E388" s="46"/>
      <c r="F388" s="46"/>
      <c r="G388" s="46"/>
      <c r="H388" s="46"/>
      <c r="I388" s="46"/>
      <c r="J388" s="46"/>
      <c r="K388" s="46"/>
      <c r="L388" s="384"/>
      <c r="M388" s="46"/>
      <c r="N388" s="46"/>
      <c r="O388" s="46"/>
      <c r="P388" s="6"/>
      <c r="Q388" s="6"/>
      <c r="R388" s="6"/>
      <c r="S388" s="356"/>
      <c r="T388" s="6"/>
      <c r="U388" s="6"/>
      <c r="V388" s="6"/>
      <c r="W388" s="6"/>
      <c r="X388" s="6"/>
      <c r="Y388" s="6"/>
      <c r="Z388" s="6"/>
      <c r="AA388" s="6"/>
      <c r="AB388" s="46"/>
      <c r="AC388" s="6"/>
      <c r="AD388" s="6"/>
      <c r="AE388" s="6"/>
      <c r="AF388" s="6"/>
      <c r="AG388" s="6"/>
      <c r="AH388" s="6"/>
      <c r="AI388" s="6"/>
      <c r="AJ388" s="6"/>
    </row>
    <row r="389" ht="14.25" customHeight="1">
      <c r="A389" s="6"/>
      <c r="B389" s="6"/>
      <c r="C389" s="6"/>
      <c r="D389" s="6"/>
      <c r="E389" s="46"/>
      <c r="F389" s="46"/>
      <c r="G389" s="46"/>
      <c r="H389" s="46"/>
      <c r="I389" s="46"/>
      <c r="J389" s="46"/>
      <c r="K389" s="46"/>
      <c r="L389" s="384"/>
      <c r="M389" s="46"/>
      <c r="N389" s="46"/>
      <c r="O389" s="46"/>
      <c r="P389" s="6"/>
      <c r="Q389" s="6"/>
      <c r="R389" s="6"/>
      <c r="S389" s="356"/>
      <c r="T389" s="6"/>
      <c r="U389" s="6"/>
      <c r="V389" s="6"/>
      <c r="W389" s="6"/>
      <c r="X389" s="6"/>
      <c r="Y389" s="6"/>
      <c r="Z389" s="6"/>
      <c r="AA389" s="6"/>
      <c r="AB389" s="46"/>
      <c r="AC389" s="6"/>
      <c r="AD389" s="6"/>
      <c r="AE389" s="6"/>
      <c r="AF389" s="6"/>
      <c r="AG389" s="6"/>
      <c r="AH389" s="6"/>
      <c r="AI389" s="6"/>
      <c r="AJ389" s="6"/>
    </row>
    <row r="390" ht="14.25" customHeight="1">
      <c r="A390" s="6"/>
      <c r="B390" s="6"/>
      <c r="C390" s="6"/>
      <c r="D390" s="6"/>
      <c r="E390" s="46"/>
      <c r="F390" s="46"/>
      <c r="G390" s="46"/>
      <c r="H390" s="46"/>
      <c r="I390" s="46"/>
      <c r="J390" s="46"/>
      <c r="K390" s="46"/>
      <c r="L390" s="384"/>
      <c r="M390" s="46"/>
      <c r="N390" s="46"/>
      <c r="O390" s="46"/>
      <c r="P390" s="6"/>
      <c r="Q390" s="6"/>
      <c r="R390" s="6"/>
      <c r="S390" s="356"/>
      <c r="T390" s="6"/>
      <c r="U390" s="6"/>
      <c r="V390" s="6"/>
      <c r="W390" s="6"/>
      <c r="X390" s="6"/>
      <c r="Y390" s="6"/>
      <c r="Z390" s="6"/>
      <c r="AA390" s="6"/>
      <c r="AB390" s="46"/>
      <c r="AC390" s="6"/>
      <c r="AD390" s="6"/>
      <c r="AE390" s="6"/>
      <c r="AF390" s="6"/>
      <c r="AG390" s="6"/>
      <c r="AH390" s="6"/>
      <c r="AI390" s="6"/>
      <c r="AJ390" s="6"/>
    </row>
    <row r="391" ht="14.25" customHeight="1">
      <c r="A391" s="6"/>
      <c r="B391" s="6"/>
      <c r="C391" s="6"/>
      <c r="D391" s="6"/>
      <c r="E391" s="46"/>
      <c r="F391" s="46"/>
      <c r="G391" s="46"/>
      <c r="H391" s="46"/>
      <c r="I391" s="46"/>
      <c r="J391" s="46"/>
      <c r="K391" s="46"/>
      <c r="L391" s="384"/>
      <c r="M391" s="46"/>
      <c r="N391" s="46"/>
      <c r="O391" s="46"/>
      <c r="P391" s="6"/>
      <c r="Q391" s="6"/>
      <c r="R391" s="6"/>
      <c r="S391" s="356"/>
      <c r="T391" s="6"/>
      <c r="U391" s="6"/>
      <c r="V391" s="6"/>
      <c r="W391" s="6"/>
      <c r="X391" s="6"/>
      <c r="Y391" s="6"/>
      <c r="Z391" s="6"/>
      <c r="AA391" s="6"/>
      <c r="AB391" s="46"/>
      <c r="AC391" s="6"/>
      <c r="AD391" s="6"/>
      <c r="AE391" s="6"/>
      <c r="AF391" s="6"/>
      <c r="AG391" s="6"/>
      <c r="AH391" s="6"/>
      <c r="AI391" s="6"/>
      <c r="AJ391" s="6"/>
    </row>
    <row r="392" ht="14.25" customHeight="1">
      <c r="A392" s="6"/>
      <c r="B392" s="6"/>
      <c r="C392" s="6"/>
      <c r="D392" s="6"/>
      <c r="E392" s="46"/>
      <c r="F392" s="46"/>
      <c r="G392" s="46"/>
      <c r="H392" s="46"/>
      <c r="I392" s="46"/>
      <c r="J392" s="46"/>
      <c r="K392" s="46"/>
      <c r="L392" s="384"/>
      <c r="M392" s="46"/>
      <c r="N392" s="46"/>
      <c r="O392" s="46"/>
      <c r="P392" s="6"/>
      <c r="Q392" s="6"/>
      <c r="R392" s="6"/>
      <c r="S392" s="356"/>
      <c r="T392" s="6"/>
      <c r="U392" s="6"/>
      <c r="V392" s="6"/>
      <c r="W392" s="6"/>
      <c r="X392" s="6"/>
      <c r="Y392" s="6"/>
      <c r="Z392" s="6"/>
      <c r="AA392" s="6"/>
      <c r="AB392" s="46"/>
      <c r="AC392" s="6"/>
      <c r="AD392" s="6"/>
      <c r="AE392" s="6"/>
      <c r="AF392" s="6"/>
      <c r="AG392" s="6"/>
      <c r="AH392" s="6"/>
      <c r="AI392" s="6"/>
      <c r="AJ392" s="6"/>
    </row>
    <row r="393" ht="14.25" customHeight="1">
      <c r="A393" s="6"/>
      <c r="B393" s="6"/>
      <c r="C393" s="6"/>
      <c r="D393" s="6"/>
      <c r="E393" s="46"/>
      <c r="F393" s="46"/>
      <c r="G393" s="46"/>
      <c r="H393" s="46"/>
      <c r="I393" s="46"/>
      <c r="J393" s="46"/>
      <c r="K393" s="46"/>
      <c r="L393" s="384"/>
      <c r="M393" s="46"/>
      <c r="N393" s="46"/>
      <c r="O393" s="46"/>
      <c r="P393" s="6"/>
      <c r="Q393" s="6"/>
      <c r="R393" s="6"/>
      <c r="S393" s="356"/>
      <c r="T393" s="6"/>
      <c r="U393" s="6"/>
      <c r="V393" s="6"/>
      <c r="W393" s="6"/>
      <c r="X393" s="6"/>
      <c r="Y393" s="6"/>
      <c r="Z393" s="6"/>
      <c r="AA393" s="6"/>
      <c r="AB393" s="46"/>
      <c r="AC393" s="6"/>
      <c r="AD393" s="6"/>
      <c r="AE393" s="6"/>
      <c r="AF393" s="6"/>
      <c r="AG393" s="6"/>
      <c r="AH393" s="6"/>
      <c r="AI393" s="6"/>
      <c r="AJ393" s="6"/>
    </row>
    <row r="394" ht="14.25" customHeight="1">
      <c r="A394" s="6"/>
      <c r="B394" s="6"/>
      <c r="C394" s="6"/>
      <c r="D394" s="6"/>
      <c r="E394" s="46"/>
      <c r="F394" s="46"/>
      <c r="G394" s="46"/>
      <c r="H394" s="46"/>
      <c r="I394" s="46"/>
      <c r="J394" s="46"/>
      <c r="K394" s="46"/>
      <c r="L394" s="384"/>
      <c r="M394" s="46"/>
      <c r="N394" s="46"/>
      <c r="O394" s="46"/>
      <c r="P394" s="6"/>
      <c r="Q394" s="6"/>
      <c r="R394" s="6"/>
      <c r="S394" s="356"/>
      <c r="T394" s="6"/>
      <c r="U394" s="6"/>
      <c r="V394" s="6"/>
      <c r="W394" s="6"/>
      <c r="X394" s="6"/>
      <c r="Y394" s="6"/>
      <c r="Z394" s="6"/>
      <c r="AA394" s="6"/>
      <c r="AB394" s="46"/>
      <c r="AC394" s="6"/>
      <c r="AD394" s="6"/>
      <c r="AE394" s="6"/>
      <c r="AF394" s="6"/>
      <c r="AG394" s="6"/>
      <c r="AH394" s="6"/>
      <c r="AI394" s="6"/>
      <c r="AJ394" s="6"/>
    </row>
    <row r="395" ht="14.25" customHeight="1">
      <c r="A395" s="6"/>
      <c r="B395" s="6"/>
      <c r="C395" s="6"/>
      <c r="D395" s="6"/>
      <c r="E395" s="46"/>
      <c r="F395" s="46"/>
      <c r="G395" s="46"/>
      <c r="H395" s="46"/>
      <c r="I395" s="46"/>
      <c r="J395" s="46"/>
      <c r="K395" s="46"/>
      <c r="L395" s="384"/>
      <c r="M395" s="46"/>
      <c r="N395" s="46"/>
      <c r="O395" s="46"/>
      <c r="P395" s="6"/>
      <c r="Q395" s="6"/>
      <c r="R395" s="6"/>
      <c r="S395" s="356"/>
      <c r="T395" s="6"/>
      <c r="U395" s="6"/>
      <c r="V395" s="6"/>
      <c r="W395" s="6"/>
      <c r="X395" s="6"/>
      <c r="Y395" s="6"/>
      <c r="Z395" s="6"/>
      <c r="AA395" s="6"/>
      <c r="AB395" s="46"/>
      <c r="AC395" s="6"/>
      <c r="AD395" s="6"/>
      <c r="AE395" s="6"/>
      <c r="AF395" s="6"/>
      <c r="AG395" s="6"/>
      <c r="AH395" s="6"/>
      <c r="AI395" s="6"/>
      <c r="AJ395" s="6"/>
    </row>
    <row r="396" ht="14.25" customHeight="1">
      <c r="A396" s="6"/>
      <c r="B396" s="6"/>
      <c r="C396" s="6"/>
      <c r="D396" s="6"/>
      <c r="E396" s="46"/>
      <c r="F396" s="46"/>
      <c r="G396" s="46"/>
      <c r="H396" s="46"/>
      <c r="I396" s="46"/>
      <c r="J396" s="46"/>
      <c r="K396" s="46"/>
      <c r="L396" s="384"/>
      <c r="M396" s="46"/>
      <c r="N396" s="46"/>
      <c r="O396" s="46"/>
      <c r="P396" s="6"/>
      <c r="Q396" s="6"/>
      <c r="R396" s="6"/>
      <c r="S396" s="356"/>
      <c r="T396" s="6"/>
      <c r="U396" s="6"/>
      <c r="V396" s="6"/>
      <c r="W396" s="6"/>
      <c r="X396" s="6"/>
      <c r="Y396" s="6"/>
      <c r="Z396" s="6"/>
      <c r="AA396" s="6"/>
      <c r="AB396" s="46"/>
      <c r="AC396" s="6"/>
      <c r="AD396" s="6"/>
      <c r="AE396" s="6"/>
      <c r="AF396" s="6"/>
      <c r="AG396" s="6"/>
      <c r="AH396" s="6"/>
      <c r="AI396" s="6"/>
      <c r="AJ396" s="6"/>
    </row>
    <row r="397" ht="14.25" customHeight="1">
      <c r="A397" s="6"/>
      <c r="B397" s="6"/>
      <c r="C397" s="6"/>
      <c r="D397" s="6"/>
      <c r="E397" s="46"/>
      <c r="F397" s="46"/>
      <c r="G397" s="46"/>
      <c r="H397" s="46"/>
      <c r="I397" s="46"/>
      <c r="J397" s="46"/>
      <c r="K397" s="46"/>
      <c r="L397" s="384"/>
      <c r="M397" s="46"/>
      <c r="N397" s="46"/>
      <c r="O397" s="46"/>
      <c r="P397" s="6"/>
      <c r="Q397" s="6"/>
      <c r="R397" s="6"/>
      <c r="S397" s="356"/>
      <c r="T397" s="6"/>
      <c r="U397" s="6"/>
      <c r="V397" s="6"/>
      <c r="W397" s="6"/>
      <c r="X397" s="6"/>
      <c r="Y397" s="6"/>
      <c r="Z397" s="6"/>
      <c r="AA397" s="6"/>
      <c r="AB397" s="46"/>
      <c r="AC397" s="6"/>
      <c r="AD397" s="6"/>
      <c r="AE397" s="6"/>
      <c r="AF397" s="6"/>
      <c r="AG397" s="6"/>
      <c r="AH397" s="6"/>
      <c r="AI397" s="6"/>
      <c r="AJ397" s="6"/>
    </row>
    <row r="398" ht="14.25" customHeight="1">
      <c r="A398" s="6"/>
      <c r="B398" s="6"/>
      <c r="C398" s="6"/>
      <c r="D398" s="6"/>
      <c r="E398" s="46"/>
      <c r="F398" s="46"/>
      <c r="G398" s="46"/>
      <c r="H398" s="46"/>
      <c r="I398" s="46"/>
      <c r="J398" s="46"/>
      <c r="K398" s="46"/>
      <c r="L398" s="384"/>
      <c r="M398" s="46"/>
      <c r="N398" s="46"/>
      <c r="O398" s="46"/>
      <c r="P398" s="6"/>
      <c r="Q398" s="6"/>
      <c r="R398" s="6"/>
      <c r="S398" s="356"/>
      <c r="T398" s="6"/>
      <c r="U398" s="6"/>
      <c r="V398" s="6"/>
      <c r="W398" s="6"/>
      <c r="X398" s="6"/>
      <c r="Y398" s="6"/>
      <c r="Z398" s="6"/>
      <c r="AA398" s="6"/>
      <c r="AB398" s="46"/>
      <c r="AC398" s="6"/>
      <c r="AD398" s="6"/>
      <c r="AE398" s="6"/>
      <c r="AF398" s="6"/>
      <c r="AG398" s="6"/>
      <c r="AH398" s="6"/>
      <c r="AI398" s="6"/>
      <c r="AJ398" s="6"/>
    </row>
    <row r="399" ht="14.25" customHeight="1">
      <c r="A399" s="6"/>
      <c r="B399" s="6"/>
      <c r="C399" s="6"/>
      <c r="D399" s="6"/>
      <c r="E399" s="46"/>
      <c r="F399" s="46"/>
      <c r="G399" s="46"/>
      <c r="H399" s="46"/>
      <c r="I399" s="46"/>
      <c r="J399" s="46"/>
      <c r="K399" s="46"/>
      <c r="L399" s="384"/>
      <c r="M399" s="46"/>
      <c r="N399" s="46"/>
      <c r="O399" s="46"/>
      <c r="P399" s="6"/>
      <c r="Q399" s="6"/>
      <c r="R399" s="6"/>
      <c r="S399" s="356"/>
      <c r="T399" s="6"/>
      <c r="U399" s="6"/>
      <c r="V399" s="6"/>
      <c r="W399" s="6"/>
      <c r="X399" s="6"/>
      <c r="Y399" s="6"/>
      <c r="Z399" s="6"/>
      <c r="AA399" s="6"/>
      <c r="AB399" s="46"/>
      <c r="AC399" s="6"/>
      <c r="AD399" s="6"/>
      <c r="AE399" s="6"/>
      <c r="AF399" s="6"/>
      <c r="AG399" s="6"/>
      <c r="AH399" s="6"/>
      <c r="AI399" s="6"/>
      <c r="AJ399" s="6"/>
    </row>
    <row r="400" ht="14.25" customHeight="1">
      <c r="A400" s="6"/>
      <c r="B400" s="6"/>
      <c r="C400" s="6"/>
      <c r="D400" s="6"/>
      <c r="E400" s="46"/>
      <c r="F400" s="46"/>
      <c r="G400" s="46"/>
      <c r="H400" s="46"/>
      <c r="I400" s="46"/>
      <c r="J400" s="46"/>
      <c r="K400" s="46"/>
      <c r="L400" s="384"/>
      <c r="M400" s="46"/>
      <c r="N400" s="46"/>
      <c r="O400" s="46"/>
      <c r="P400" s="6"/>
      <c r="Q400" s="6"/>
      <c r="R400" s="6"/>
      <c r="S400" s="356"/>
      <c r="T400" s="6"/>
      <c r="U400" s="6"/>
      <c r="V400" s="6"/>
      <c r="W400" s="6"/>
      <c r="X400" s="6"/>
      <c r="Y400" s="6"/>
      <c r="Z400" s="6"/>
      <c r="AA400" s="6"/>
      <c r="AB400" s="46"/>
      <c r="AC400" s="6"/>
      <c r="AD400" s="6"/>
      <c r="AE400" s="6"/>
      <c r="AF400" s="6"/>
      <c r="AG400" s="6"/>
      <c r="AH400" s="6"/>
      <c r="AI400" s="6"/>
      <c r="AJ400" s="6"/>
    </row>
    <row r="401" ht="14.25" customHeight="1">
      <c r="A401" s="6"/>
      <c r="B401" s="6"/>
      <c r="C401" s="6"/>
      <c r="D401" s="6"/>
      <c r="E401" s="46"/>
      <c r="F401" s="46"/>
      <c r="G401" s="46"/>
      <c r="H401" s="46"/>
      <c r="I401" s="46"/>
      <c r="J401" s="46"/>
      <c r="K401" s="46"/>
      <c r="L401" s="384"/>
      <c r="M401" s="46"/>
      <c r="N401" s="46"/>
      <c r="O401" s="46"/>
      <c r="P401" s="6"/>
      <c r="Q401" s="6"/>
      <c r="R401" s="6"/>
      <c r="S401" s="356"/>
      <c r="T401" s="6"/>
      <c r="U401" s="6"/>
      <c r="V401" s="6"/>
      <c r="W401" s="6"/>
      <c r="X401" s="6"/>
      <c r="Y401" s="6"/>
      <c r="Z401" s="6"/>
      <c r="AA401" s="6"/>
      <c r="AB401" s="46"/>
      <c r="AC401" s="6"/>
      <c r="AD401" s="6"/>
      <c r="AE401" s="6"/>
      <c r="AF401" s="6"/>
      <c r="AG401" s="6"/>
      <c r="AH401" s="6"/>
      <c r="AI401" s="6"/>
      <c r="AJ401" s="6"/>
    </row>
    <row r="402" ht="14.25" customHeight="1">
      <c r="A402" s="6"/>
      <c r="B402" s="6"/>
      <c r="C402" s="6"/>
      <c r="D402" s="6"/>
      <c r="E402" s="46"/>
      <c r="F402" s="46"/>
      <c r="G402" s="46"/>
      <c r="H402" s="46"/>
      <c r="I402" s="46"/>
      <c r="J402" s="46"/>
      <c r="K402" s="46"/>
      <c r="L402" s="384"/>
      <c r="M402" s="46"/>
      <c r="N402" s="46"/>
      <c r="O402" s="46"/>
      <c r="P402" s="6"/>
      <c r="Q402" s="6"/>
      <c r="R402" s="6"/>
      <c r="S402" s="356"/>
      <c r="T402" s="6"/>
      <c r="U402" s="6"/>
      <c r="V402" s="6"/>
      <c r="W402" s="6"/>
      <c r="X402" s="6"/>
      <c r="Y402" s="6"/>
      <c r="Z402" s="6"/>
      <c r="AA402" s="6"/>
      <c r="AB402" s="46"/>
      <c r="AC402" s="6"/>
      <c r="AD402" s="6"/>
      <c r="AE402" s="6"/>
      <c r="AF402" s="6"/>
      <c r="AG402" s="6"/>
      <c r="AH402" s="6"/>
      <c r="AI402" s="6"/>
      <c r="AJ402" s="6"/>
    </row>
    <row r="403" ht="14.25" customHeight="1">
      <c r="A403" s="6"/>
      <c r="B403" s="6"/>
      <c r="C403" s="6"/>
      <c r="D403" s="6"/>
      <c r="E403" s="46"/>
      <c r="F403" s="46"/>
      <c r="G403" s="46"/>
      <c r="H403" s="46"/>
      <c r="I403" s="46"/>
      <c r="J403" s="46"/>
      <c r="K403" s="46"/>
      <c r="L403" s="384"/>
      <c r="M403" s="46"/>
      <c r="N403" s="46"/>
      <c r="O403" s="46"/>
      <c r="P403" s="6"/>
      <c r="Q403" s="6"/>
      <c r="R403" s="6"/>
      <c r="S403" s="356"/>
      <c r="T403" s="6"/>
      <c r="U403" s="6"/>
      <c r="V403" s="6"/>
      <c r="W403" s="6"/>
      <c r="X403" s="6"/>
      <c r="Y403" s="6"/>
      <c r="Z403" s="6"/>
      <c r="AA403" s="6"/>
      <c r="AB403" s="46"/>
      <c r="AC403" s="6"/>
      <c r="AD403" s="6"/>
      <c r="AE403" s="6"/>
      <c r="AF403" s="6"/>
      <c r="AG403" s="6"/>
      <c r="AH403" s="6"/>
      <c r="AI403" s="6"/>
      <c r="AJ403" s="6"/>
    </row>
    <row r="404" ht="14.25" customHeight="1">
      <c r="A404" s="6"/>
      <c r="B404" s="6"/>
      <c r="C404" s="6"/>
      <c r="D404" s="6"/>
      <c r="E404" s="46"/>
      <c r="F404" s="46"/>
      <c r="G404" s="46"/>
      <c r="H404" s="46"/>
      <c r="I404" s="46"/>
      <c r="J404" s="46"/>
      <c r="K404" s="46"/>
      <c r="L404" s="384"/>
      <c r="M404" s="46"/>
      <c r="N404" s="46"/>
      <c r="O404" s="46"/>
      <c r="P404" s="6"/>
      <c r="Q404" s="6"/>
      <c r="R404" s="6"/>
      <c r="S404" s="356"/>
      <c r="T404" s="6"/>
      <c r="U404" s="6"/>
      <c r="V404" s="6"/>
      <c r="W404" s="6"/>
      <c r="X404" s="6"/>
      <c r="Y404" s="6"/>
      <c r="Z404" s="6"/>
      <c r="AA404" s="6"/>
      <c r="AB404" s="46"/>
      <c r="AC404" s="6"/>
      <c r="AD404" s="6"/>
      <c r="AE404" s="6"/>
      <c r="AF404" s="6"/>
      <c r="AG404" s="6"/>
      <c r="AH404" s="6"/>
      <c r="AI404" s="6"/>
      <c r="AJ404" s="6"/>
    </row>
    <row r="405" ht="14.25" customHeight="1">
      <c r="A405" s="6"/>
      <c r="B405" s="6"/>
      <c r="C405" s="6"/>
      <c r="D405" s="6"/>
      <c r="E405" s="46"/>
      <c r="F405" s="46"/>
      <c r="G405" s="46"/>
      <c r="H405" s="46"/>
      <c r="I405" s="46"/>
      <c r="J405" s="46"/>
      <c r="K405" s="46"/>
      <c r="L405" s="384"/>
      <c r="M405" s="46"/>
      <c r="N405" s="46"/>
      <c r="O405" s="46"/>
      <c r="P405" s="6"/>
      <c r="Q405" s="6"/>
      <c r="R405" s="6"/>
      <c r="S405" s="356"/>
      <c r="T405" s="6"/>
      <c r="U405" s="6"/>
      <c r="V405" s="6"/>
      <c r="W405" s="6"/>
      <c r="X405" s="6"/>
      <c r="Y405" s="6"/>
      <c r="Z405" s="6"/>
      <c r="AA405" s="6"/>
      <c r="AB405" s="46"/>
      <c r="AC405" s="6"/>
      <c r="AD405" s="6"/>
      <c r="AE405" s="6"/>
      <c r="AF405" s="6"/>
      <c r="AG405" s="6"/>
      <c r="AH405" s="6"/>
      <c r="AI405" s="6"/>
      <c r="AJ405" s="6"/>
    </row>
    <row r="406" ht="14.25" customHeight="1">
      <c r="A406" s="6"/>
      <c r="B406" s="6"/>
      <c r="C406" s="6"/>
      <c r="D406" s="6"/>
      <c r="E406" s="46"/>
      <c r="F406" s="46"/>
      <c r="G406" s="46"/>
      <c r="H406" s="46"/>
      <c r="I406" s="46"/>
      <c r="J406" s="46"/>
      <c r="K406" s="46"/>
      <c r="L406" s="384"/>
      <c r="M406" s="46"/>
      <c r="N406" s="46"/>
      <c r="O406" s="46"/>
      <c r="P406" s="6"/>
      <c r="Q406" s="6"/>
      <c r="R406" s="6"/>
      <c r="S406" s="356"/>
      <c r="T406" s="6"/>
      <c r="U406" s="6"/>
      <c r="V406" s="6"/>
      <c r="W406" s="6"/>
      <c r="X406" s="6"/>
      <c r="Y406" s="6"/>
      <c r="Z406" s="6"/>
      <c r="AA406" s="6"/>
      <c r="AB406" s="46"/>
      <c r="AC406" s="6"/>
      <c r="AD406" s="6"/>
      <c r="AE406" s="6"/>
      <c r="AF406" s="6"/>
      <c r="AG406" s="6"/>
      <c r="AH406" s="6"/>
      <c r="AI406" s="6"/>
      <c r="AJ406" s="6"/>
    </row>
    <row r="407" ht="14.25" customHeight="1">
      <c r="A407" s="6"/>
      <c r="B407" s="6"/>
      <c r="C407" s="6"/>
      <c r="D407" s="6"/>
      <c r="E407" s="46"/>
      <c r="F407" s="46"/>
      <c r="G407" s="46"/>
      <c r="H407" s="46"/>
      <c r="I407" s="46"/>
      <c r="J407" s="46"/>
      <c r="K407" s="46"/>
      <c r="L407" s="384"/>
      <c r="M407" s="46"/>
      <c r="N407" s="46"/>
      <c r="O407" s="46"/>
      <c r="P407" s="6"/>
      <c r="Q407" s="6"/>
      <c r="R407" s="6"/>
      <c r="S407" s="356"/>
      <c r="T407" s="6"/>
      <c r="U407" s="6"/>
      <c r="V407" s="6"/>
      <c r="W407" s="6"/>
      <c r="X407" s="6"/>
      <c r="Y407" s="6"/>
      <c r="Z407" s="6"/>
      <c r="AA407" s="6"/>
      <c r="AB407" s="46"/>
      <c r="AC407" s="6"/>
      <c r="AD407" s="6"/>
      <c r="AE407" s="6"/>
      <c r="AF407" s="6"/>
      <c r="AG407" s="6"/>
      <c r="AH407" s="6"/>
      <c r="AI407" s="6"/>
      <c r="AJ407" s="6"/>
    </row>
    <row r="408" ht="14.25" customHeight="1">
      <c r="A408" s="6"/>
      <c r="B408" s="6"/>
      <c r="C408" s="6"/>
      <c r="D408" s="6"/>
      <c r="E408" s="46"/>
      <c r="F408" s="46"/>
      <c r="G408" s="46"/>
      <c r="H408" s="46"/>
      <c r="I408" s="46"/>
      <c r="J408" s="46"/>
      <c r="K408" s="46"/>
      <c r="L408" s="384"/>
      <c r="M408" s="46"/>
      <c r="N408" s="46"/>
      <c r="O408" s="46"/>
      <c r="P408" s="6"/>
      <c r="Q408" s="6"/>
      <c r="R408" s="6"/>
      <c r="S408" s="356"/>
      <c r="T408" s="6"/>
      <c r="U408" s="6"/>
      <c r="V408" s="6"/>
      <c r="W408" s="6"/>
      <c r="X408" s="6"/>
      <c r="Y408" s="6"/>
      <c r="Z408" s="6"/>
      <c r="AA408" s="6"/>
      <c r="AB408" s="46"/>
      <c r="AC408" s="6"/>
      <c r="AD408" s="6"/>
      <c r="AE408" s="6"/>
      <c r="AF408" s="6"/>
      <c r="AG408" s="6"/>
      <c r="AH408" s="6"/>
      <c r="AI408" s="6"/>
      <c r="AJ408" s="6"/>
    </row>
    <row r="409" ht="14.25" customHeight="1">
      <c r="A409" s="6"/>
      <c r="B409" s="6"/>
      <c r="C409" s="6"/>
      <c r="D409" s="6"/>
      <c r="E409" s="46"/>
      <c r="F409" s="46"/>
      <c r="G409" s="46"/>
      <c r="H409" s="46"/>
      <c r="I409" s="46"/>
      <c r="J409" s="46"/>
      <c r="K409" s="46"/>
      <c r="L409" s="384"/>
      <c r="M409" s="46"/>
      <c r="N409" s="46"/>
      <c r="O409" s="46"/>
      <c r="P409" s="6"/>
      <c r="Q409" s="6"/>
      <c r="R409" s="6"/>
      <c r="S409" s="356"/>
      <c r="T409" s="6"/>
      <c r="U409" s="6"/>
      <c r="V409" s="6"/>
      <c r="W409" s="6"/>
      <c r="X409" s="6"/>
      <c r="Y409" s="6"/>
      <c r="Z409" s="6"/>
      <c r="AA409" s="6"/>
      <c r="AB409" s="46"/>
      <c r="AC409" s="6"/>
      <c r="AD409" s="6"/>
      <c r="AE409" s="6"/>
      <c r="AF409" s="6"/>
      <c r="AG409" s="6"/>
      <c r="AH409" s="6"/>
      <c r="AI409" s="6"/>
      <c r="AJ409" s="6"/>
    </row>
    <row r="410" ht="14.25" customHeight="1">
      <c r="A410" s="6"/>
      <c r="B410" s="6"/>
      <c r="C410" s="6"/>
      <c r="D410" s="6"/>
      <c r="E410" s="46"/>
      <c r="F410" s="46"/>
      <c r="G410" s="46"/>
      <c r="H410" s="46"/>
      <c r="I410" s="46"/>
      <c r="J410" s="46"/>
      <c r="K410" s="46"/>
      <c r="L410" s="384"/>
      <c r="M410" s="46"/>
      <c r="N410" s="46"/>
      <c r="O410" s="46"/>
      <c r="P410" s="6"/>
      <c r="Q410" s="6"/>
      <c r="R410" s="6"/>
      <c r="S410" s="356"/>
      <c r="T410" s="6"/>
      <c r="U410" s="6"/>
      <c r="V410" s="6"/>
      <c r="W410" s="6"/>
      <c r="X410" s="6"/>
      <c r="Y410" s="6"/>
      <c r="Z410" s="6"/>
      <c r="AA410" s="6"/>
      <c r="AB410" s="46"/>
      <c r="AC410" s="6"/>
      <c r="AD410" s="6"/>
      <c r="AE410" s="6"/>
      <c r="AF410" s="6"/>
      <c r="AG410" s="6"/>
      <c r="AH410" s="6"/>
      <c r="AI410" s="6"/>
      <c r="AJ410" s="6"/>
    </row>
    <row r="411" ht="14.25" customHeight="1">
      <c r="A411" s="6"/>
      <c r="B411" s="6"/>
      <c r="C411" s="6"/>
      <c r="D411" s="6"/>
      <c r="E411" s="46"/>
      <c r="F411" s="46"/>
      <c r="G411" s="46"/>
      <c r="H411" s="46"/>
      <c r="I411" s="46"/>
      <c r="J411" s="46"/>
      <c r="K411" s="46"/>
      <c r="L411" s="384"/>
      <c r="M411" s="46"/>
      <c r="N411" s="46"/>
      <c r="O411" s="46"/>
      <c r="P411" s="6"/>
      <c r="Q411" s="6"/>
      <c r="R411" s="6"/>
      <c r="S411" s="356"/>
      <c r="T411" s="6"/>
      <c r="U411" s="6"/>
      <c r="V411" s="6"/>
      <c r="W411" s="6"/>
      <c r="X411" s="6"/>
      <c r="Y411" s="6"/>
      <c r="Z411" s="6"/>
      <c r="AA411" s="6"/>
      <c r="AB411" s="46"/>
      <c r="AC411" s="6"/>
      <c r="AD411" s="6"/>
      <c r="AE411" s="6"/>
      <c r="AF411" s="6"/>
      <c r="AG411" s="6"/>
      <c r="AH411" s="6"/>
      <c r="AI411" s="6"/>
      <c r="AJ411" s="6"/>
    </row>
    <row r="412" ht="14.25" customHeight="1">
      <c r="A412" s="6"/>
      <c r="B412" s="6"/>
      <c r="C412" s="6"/>
      <c r="D412" s="6"/>
      <c r="E412" s="46"/>
      <c r="F412" s="46"/>
      <c r="G412" s="46"/>
      <c r="H412" s="46"/>
      <c r="I412" s="46"/>
      <c r="J412" s="46"/>
      <c r="K412" s="46"/>
      <c r="L412" s="384"/>
      <c r="M412" s="46"/>
      <c r="N412" s="46"/>
      <c r="O412" s="46"/>
      <c r="P412" s="6"/>
      <c r="Q412" s="6"/>
      <c r="R412" s="6"/>
      <c r="S412" s="356"/>
      <c r="T412" s="6"/>
      <c r="U412" s="6"/>
      <c r="V412" s="6"/>
      <c r="W412" s="6"/>
      <c r="X412" s="6"/>
      <c r="Y412" s="6"/>
      <c r="Z412" s="6"/>
      <c r="AA412" s="6"/>
      <c r="AB412" s="46"/>
      <c r="AC412" s="6"/>
      <c r="AD412" s="6"/>
      <c r="AE412" s="6"/>
      <c r="AF412" s="6"/>
      <c r="AG412" s="6"/>
      <c r="AH412" s="6"/>
      <c r="AI412" s="6"/>
      <c r="AJ412" s="6"/>
    </row>
    <row r="413" ht="14.25" customHeight="1">
      <c r="A413" s="6"/>
      <c r="B413" s="6"/>
      <c r="C413" s="6"/>
      <c r="D413" s="6"/>
      <c r="E413" s="46"/>
      <c r="F413" s="46"/>
      <c r="G413" s="46"/>
      <c r="H413" s="46"/>
      <c r="I413" s="46"/>
      <c r="J413" s="46"/>
      <c r="K413" s="46"/>
      <c r="L413" s="384"/>
      <c r="M413" s="46"/>
      <c r="N413" s="46"/>
      <c r="O413" s="46"/>
      <c r="P413" s="6"/>
      <c r="Q413" s="6"/>
      <c r="R413" s="6"/>
      <c r="S413" s="356"/>
      <c r="T413" s="6"/>
      <c r="U413" s="6"/>
      <c r="V413" s="6"/>
      <c r="W413" s="6"/>
      <c r="X413" s="6"/>
      <c r="Y413" s="6"/>
      <c r="Z413" s="6"/>
      <c r="AA413" s="6"/>
      <c r="AB413" s="46"/>
      <c r="AC413" s="6"/>
      <c r="AD413" s="6"/>
      <c r="AE413" s="6"/>
      <c r="AF413" s="6"/>
      <c r="AG413" s="6"/>
      <c r="AH413" s="6"/>
      <c r="AI413" s="6"/>
      <c r="AJ413" s="6"/>
    </row>
    <row r="414" ht="14.25" customHeight="1">
      <c r="A414" s="6"/>
      <c r="B414" s="6"/>
      <c r="C414" s="6"/>
      <c r="D414" s="6"/>
      <c r="E414" s="46"/>
      <c r="F414" s="46"/>
      <c r="G414" s="46"/>
      <c r="H414" s="46"/>
      <c r="I414" s="46"/>
      <c r="J414" s="46"/>
      <c r="K414" s="46"/>
      <c r="L414" s="384"/>
      <c r="M414" s="46"/>
      <c r="N414" s="46"/>
      <c r="O414" s="46"/>
      <c r="P414" s="6"/>
      <c r="Q414" s="6"/>
      <c r="R414" s="6"/>
      <c r="S414" s="356"/>
      <c r="T414" s="6"/>
      <c r="U414" s="6"/>
      <c r="V414" s="6"/>
      <c r="W414" s="6"/>
      <c r="X414" s="6"/>
      <c r="Y414" s="6"/>
      <c r="Z414" s="6"/>
      <c r="AA414" s="6"/>
      <c r="AB414" s="46"/>
      <c r="AC414" s="6"/>
      <c r="AD414" s="6"/>
      <c r="AE414" s="6"/>
      <c r="AF414" s="6"/>
      <c r="AG414" s="6"/>
      <c r="AH414" s="6"/>
      <c r="AI414" s="6"/>
      <c r="AJ414" s="6"/>
    </row>
    <row r="415" ht="14.25" customHeight="1">
      <c r="A415" s="6"/>
      <c r="B415" s="6"/>
      <c r="C415" s="6"/>
      <c r="D415" s="6"/>
      <c r="E415" s="46"/>
      <c r="F415" s="46"/>
      <c r="G415" s="46"/>
      <c r="H415" s="46"/>
      <c r="I415" s="46"/>
      <c r="J415" s="46"/>
      <c r="K415" s="46"/>
      <c r="L415" s="384"/>
      <c r="M415" s="46"/>
      <c r="N415" s="46"/>
      <c r="O415" s="46"/>
      <c r="P415" s="6"/>
      <c r="Q415" s="6"/>
      <c r="R415" s="6"/>
      <c r="S415" s="356"/>
      <c r="T415" s="6"/>
      <c r="U415" s="6"/>
      <c r="V415" s="6"/>
      <c r="W415" s="6"/>
      <c r="X415" s="6"/>
      <c r="Y415" s="6"/>
      <c r="Z415" s="6"/>
      <c r="AA415" s="6"/>
      <c r="AB415" s="46"/>
      <c r="AC415" s="6"/>
      <c r="AD415" s="6"/>
      <c r="AE415" s="6"/>
      <c r="AF415" s="6"/>
      <c r="AG415" s="6"/>
      <c r="AH415" s="6"/>
      <c r="AI415" s="6"/>
      <c r="AJ415" s="6"/>
    </row>
    <row r="416" ht="14.25" customHeight="1">
      <c r="A416" s="6"/>
      <c r="B416" s="6"/>
      <c r="C416" s="6"/>
      <c r="D416" s="6"/>
      <c r="E416" s="46"/>
      <c r="F416" s="46"/>
      <c r="G416" s="46"/>
      <c r="H416" s="46"/>
      <c r="I416" s="46"/>
      <c r="J416" s="46"/>
      <c r="K416" s="46"/>
      <c r="L416" s="384"/>
      <c r="M416" s="46"/>
      <c r="N416" s="46"/>
      <c r="O416" s="46"/>
      <c r="P416" s="6"/>
      <c r="Q416" s="6"/>
      <c r="R416" s="6"/>
      <c r="S416" s="356"/>
      <c r="T416" s="6"/>
      <c r="U416" s="6"/>
      <c r="V416" s="6"/>
      <c r="W416" s="6"/>
      <c r="X416" s="6"/>
      <c r="Y416" s="6"/>
      <c r="Z416" s="6"/>
      <c r="AA416" s="6"/>
      <c r="AB416" s="46"/>
      <c r="AC416" s="6"/>
      <c r="AD416" s="6"/>
      <c r="AE416" s="6"/>
      <c r="AF416" s="6"/>
      <c r="AG416" s="6"/>
      <c r="AH416" s="6"/>
      <c r="AI416" s="6"/>
      <c r="AJ416" s="6"/>
    </row>
    <row r="417" ht="14.25" customHeight="1">
      <c r="A417" s="6"/>
      <c r="B417" s="6"/>
      <c r="C417" s="6"/>
      <c r="D417" s="6"/>
      <c r="E417" s="46"/>
      <c r="F417" s="46"/>
      <c r="G417" s="46"/>
      <c r="H417" s="46"/>
      <c r="I417" s="46"/>
      <c r="J417" s="46"/>
      <c r="K417" s="46"/>
      <c r="L417" s="384"/>
      <c r="M417" s="46"/>
      <c r="N417" s="46"/>
      <c r="O417" s="46"/>
      <c r="P417" s="6"/>
      <c r="Q417" s="6"/>
      <c r="R417" s="6"/>
      <c r="S417" s="356"/>
      <c r="T417" s="6"/>
      <c r="U417" s="6"/>
      <c r="V417" s="6"/>
      <c r="W417" s="6"/>
      <c r="X417" s="6"/>
      <c r="Y417" s="6"/>
      <c r="Z417" s="6"/>
      <c r="AA417" s="6"/>
      <c r="AB417" s="46"/>
      <c r="AC417" s="6"/>
      <c r="AD417" s="6"/>
      <c r="AE417" s="6"/>
      <c r="AF417" s="6"/>
      <c r="AG417" s="6"/>
      <c r="AH417" s="6"/>
      <c r="AI417" s="6"/>
      <c r="AJ417" s="6"/>
    </row>
    <row r="418" ht="14.25" customHeight="1">
      <c r="A418" s="6"/>
      <c r="B418" s="6"/>
      <c r="C418" s="6"/>
      <c r="D418" s="6"/>
      <c r="E418" s="46"/>
      <c r="F418" s="46"/>
      <c r="G418" s="46"/>
      <c r="H418" s="46"/>
      <c r="I418" s="46"/>
      <c r="J418" s="46"/>
      <c r="K418" s="46"/>
      <c r="L418" s="384"/>
      <c r="M418" s="46"/>
      <c r="N418" s="46"/>
      <c r="O418" s="46"/>
      <c r="P418" s="6"/>
      <c r="Q418" s="6"/>
      <c r="R418" s="6"/>
      <c r="S418" s="356"/>
      <c r="T418" s="6"/>
      <c r="U418" s="6"/>
      <c r="V418" s="6"/>
      <c r="W418" s="6"/>
      <c r="X418" s="6"/>
      <c r="Y418" s="6"/>
      <c r="Z418" s="6"/>
      <c r="AA418" s="6"/>
      <c r="AB418" s="46"/>
      <c r="AC418" s="6"/>
      <c r="AD418" s="6"/>
      <c r="AE418" s="6"/>
      <c r="AF418" s="6"/>
      <c r="AG418" s="6"/>
      <c r="AH418" s="6"/>
      <c r="AI418" s="6"/>
      <c r="AJ418" s="6"/>
    </row>
    <row r="419" ht="14.25" customHeight="1">
      <c r="A419" s="6"/>
      <c r="B419" s="6"/>
      <c r="C419" s="6"/>
      <c r="D419" s="6"/>
      <c r="E419" s="46"/>
      <c r="F419" s="46"/>
      <c r="G419" s="46"/>
      <c r="H419" s="46"/>
      <c r="I419" s="46"/>
      <c r="J419" s="46"/>
      <c r="K419" s="46"/>
      <c r="L419" s="384"/>
      <c r="M419" s="46"/>
      <c r="N419" s="46"/>
      <c r="O419" s="46"/>
      <c r="P419" s="6"/>
      <c r="Q419" s="6"/>
      <c r="R419" s="6"/>
      <c r="S419" s="356"/>
      <c r="T419" s="6"/>
      <c r="U419" s="6"/>
      <c r="V419" s="6"/>
      <c r="W419" s="6"/>
      <c r="X419" s="6"/>
      <c r="Y419" s="6"/>
      <c r="Z419" s="6"/>
      <c r="AA419" s="6"/>
      <c r="AB419" s="46"/>
      <c r="AC419" s="6"/>
      <c r="AD419" s="6"/>
      <c r="AE419" s="6"/>
      <c r="AF419" s="6"/>
      <c r="AG419" s="6"/>
      <c r="AH419" s="6"/>
      <c r="AI419" s="6"/>
      <c r="AJ419" s="6"/>
    </row>
    <row r="420" ht="14.25" customHeight="1">
      <c r="A420" s="6"/>
      <c r="B420" s="6"/>
      <c r="C420" s="6"/>
      <c r="D420" s="6"/>
      <c r="E420" s="46"/>
      <c r="F420" s="46"/>
      <c r="G420" s="46"/>
      <c r="H420" s="46"/>
      <c r="I420" s="46"/>
      <c r="J420" s="46"/>
      <c r="K420" s="46"/>
      <c r="L420" s="384"/>
      <c r="M420" s="46"/>
      <c r="N420" s="46"/>
      <c r="O420" s="46"/>
      <c r="P420" s="6"/>
      <c r="Q420" s="6"/>
      <c r="R420" s="6"/>
      <c r="S420" s="356"/>
      <c r="T420" s="6"/>
      <c r="U420" s="6"/>
      <c r="V420" s="6"/>
      <c r="W420" s="6"/>
      <c r="X420" s="6"/>
      <c r="Y420" s="6"/>
      <c r="Z420" s="6"/>
      <c r="AA420" s="6"/>
      <c r="AB420" s="46"/>
      <c r="AC420" s="6"/>
      <c r="AD420" s="6"/>
      <c r="AE420" s="6"/>
      <c r="AF420" s="6"/>
      <c r="AG420" s="6"/>
      <c r="AH420" s="6"/>
      <c r="AI420" s="6"/>
      <c r="AJ420" s="6"/>
    </row>
    <row r="421" ht="14.25" customHeight="1">
      <c r="A421" s="6"/>
      <c r="B421" s="6"/>
      <c r="C421" s="6"/>
      <c r="D421" s="6"/>
      <c r="E421" s="46"/>
      <c r="F421" s="46"/>
      <c r="G421" s="46"/>
      <c r="H421" s="46"/>
      <c r="I421" s="46"/>
      <c r="J421" s="46"/>
      <c r="K421" s="46"/>
      <c r="L421" s="384"/>
      <c r="M421" s="46"/>
      <c r="N421" s="46"/>
      <c r="O421" s="46"/>
      <c r="P421" s="6"/>
      <c r="Q421" s="6"/>
      <c r="R421" s="6"/>
      <c r="S421" s="356"/>
      <c r="T421" s="6"/>
      <c r="U421" s="6"/>
      <c r="V421" s="6"/>
      <c r="W421" s="6"/>
      <c r="X421" s="6"/>
      <c r="Y421" s="6"/>
      <c r="Z421" s="6"/>
      <c r="AA421" s="6"/>
      <c r="AB421" s="46"/>
      <c r="AC421" s="6"/>
      <c r="AD421" s="6"/>
      <c r="AE421" s="6"/>
      <c r="AF421" s="6"/>
      <c r="AG421" s="6"/>
      <c r="AH421" s="6"/>
      <c r="AI421" s="6"/>
      <c r="AJ421" s="6"/>
    </row>
    <row r="422" ht="14.25" customHeight="1">
      <c r="A422" s="6"/>
      <c r="B422" s="6"/>
      <c r="C422" s="6"/>
      <c r="D422" s="6"/>
      <c r="E422" s="46"/>
      <c r="F422" s="46"/>
      <c r="G422" s="46"/>
      <c r="H422" s="46"/>
      <c r="I422" s="46"/>
      <c r="J422" s="46"/>
      <c r="K422" s="46"/>
      <c r="L422" s="384"/>
      <c r="M422" s="46"/>
      <c r="N422" s="46"/>
      <c r="O422" s="46"/>
      <c r="P422" s="6"/>
      <c r="Q422" s="6"/>
      <c r="R422" s="6"/>
      <c r="S422" s="356"/>
      <c r="T422" s="6"/>
      <c r="U422" s="6"/>
      <c r="V422" s="6"/>
      <c r="W422" s="6"/>
      <c r="X422" s="6"/>
      <c r="Y422" s="6"/>
      <c r="Z422" s="6"/>
      <c r="AA422" s="6"/>
      <c r="AB422" s="46"/>
      <c r="AC422" s="6"/>
      <c r="AD422" s="6"/>
      <c r="AE422" s="6"/>
      <c r="AF422" s="6"/>
      <c r="AG422" s="6"/>
      <c r="AH422" s="6"/>
      <c r="AI422" s="6"/>
      <c r="AJ422" s="6"/>
    </row>
    <row r="423" ht="14.25" customHeight="1">
      <c r="A423" s="6"/>
      <c r="B423" s="6"/>
      <c r="C423" s="6"/>
      <c r="D423" s="6"/>
      <c r="E423" s="46"/>
      <c r="F423" s="46"/>
      <c r="G423" s="46"/>
      <c r="H423" s="46"/>
      <c r="I423" s="46"/>
      <c r="J423" s="46"/>
      <c r="K423" s="46"/>
      <c r="L423" s="384"/>
      <c r="M423" s="46"/>
      <c r="N423" s="46"/>
      <c r="O423" s="46"/>
      <c r="P423" s="6"/>
      <c r="Q423" s="6"/>
      <c r="R423" s="6"/>
      <c r="S423" s="356"/>
      <c r="T423" s="6"/>
      <c r="U423" s="6"/>
      <c r="V423" s="6"/>
      <c r="W423" s="6"/>
      <c r="X423" s="6"/>
      <c r="Y423" s="6"/>
      <c r="Z423" s="6"/>
      <c r="AA423" s="6"/>
      <c r="AB423" s="46"/>
      <c r="AC423" s="6"/>
      <c r="AD423" s="6"/>
      <c r="AE423" s="6"/>
      <c r="AF423" s="6"/>
      <c r="AG423" s="6"/>
      <c r="AH423" s="6"/>
      <c r="AI423" s="6"/>
      <c r="AJ423" s="6"/>
    </row>
    <row r="424" ht="14.25" customHeight="1">
      <c r="A424" s="6"/>
      <c r="B424" s="6"/>
      <c r="C424" s="6"/>
      <c r="D424" s="6"/>
      <c r="E424" s="46"/>
      <c r="F424" s="46"/>
      <c r="G424" s="46"/>
      <c r="H424" s="46"/>
      <c r="I424" s="46"/>
      <c r="J424" s="46"/>
      <c r="K424" s="46"/>
      <c r="L424" s="384"/>
      <c r="M424" s="46"/>
      <c r="N424" s="46"/>
      <c r="O424" s="46"/>
      <c r="P424" s="6"/>
      <c r="Q424" s="6"/>
      <c r="R424" s="6"/>
      <c r="S424" s="356"/>
      <c r="T424" s="6"/>
      <c r="U424" s="6"/>
      <c r="V424" s="6"/>
      <c r="W424" s="6"/>
      <c r="X424" s="6"/>
      <c r="Y424" s="6"/>
      <c r="Z424" s="6"/>
      <c r="AA424" s="6"/>
      <c r="AB424" s="46"/>
      <c r="AC424" s="6"/>
      <c r="AD424" s="6"/>
      <c r="AE424" s="6"/>
      <c r="AF424" s="6"/>
      <c r="AG424" s="6"/>
      <c r="AH424" s="6"/>
      <c r="AI424" s="6"/>
      <c r="AJ424" s="6"/>
    </row>
    <row r="425" ht="14.25" customHeight="1">
      <c r="A425" s="6"/>
      <c r="B425" s="6"/>
      <c r="C425" s="6"/>
      <c r="D425" s="6"/>
      <c r="E425" s="46"/>
      <c r="F425" s="46"/>
      <c r="G425" s="46"/>
      <c r="H425" s="46"/>
      <c r="I425" s="46"/>
      <c r="J425" s="46"/>
      <c r="K425" s="46"/>
      <c r="L425" s="384"/>
      <c r="M425" s="46"/>
      <c r="N425" s="46"/>
      <c r="O425" s="46"/>
      <c r="P425" s="6"/>
      <c r="Q425" s="6"/>
      <c r="R425" s="6"/>
      <c r="S425" s="356"/>
      <c r="T425" s="6"/>
      <c r="U425" s="6"/>
      <c r="V425" s="6"/>
      <c r="W425" s="6"/>
      <c r="X425" s="6"/>
      <c r="Y425" s="6"/>
      <c r="Z425" s="6"/>
      <c r="AA425" s="6"/>
      <c r="AB425" s="46"/>
      <c r="AC425" s="6"/>
      <c r="AD425" s="6"/>
      <c r="AE425" s="6"/>
      <c r="AF425" s="6"/>
      <c r="AG425" s="6"/>
      <c r="AH425" s="6"/>
      <c r="AI425" s="6"/>
      <c r="AJ425" s="6"/>
    </row>
    <row r="426" ht="14.25" customHeight="1">
      <c r="A426" s="6"/>
      <c r="B426" s="6"/>
      <c r="C426" s="6"/>
      <c r="D426" s="6"/>
      <c r="E426" s="46"/>
      <c r="F426" s="46"/>
      <c r="G426" s="46"/>
      <c r="H426" s="46"/>
      <c r="I426" s="46"/>
      <c r="J426" s="46"/>
      <c r="K426" s="46"/>
      <c r="L426" s="384"/>
      <c r="M426" s="46"/>
      <c r="N426" s="46"/>
      <c r="O426" s="46"/>
      <c r="P426" s="6"/>
      <c r="Q426" s="6"/>
      <c r="R426" s="6"/>
      <c r="S426" s="356"/>
      <c r="T426" s="6"/>
      <c r="U426" s="6"/>
      <c r="V426" s="6"/>
      <c r="W426" s="6"/>
      <c r="X426" s="6"/>
      <c r="Y426" s="6"/>
      <c r="Z426" s="6"/>
      <c r="AA426" s="6"/>
      <c r="AB426" s="46"/>
      <c r="AC426" s="6"/>
      <c r="AD426" s="6"/>
      <c r="AE426" s="6"/>
      <c r="AF426" s="6"/>
      <c r="AG426" s="6"/>
      <c r="AH426" s="6"/>
      <c r="AI426" s="6"/>
      <c r="AJ426" s="6"/>
    </row>
    <row r="427" ht="14.25" customHeight="1">
      <c r="A427" s="6"/>
      <c r="B427" s="6"/>
      <c r="C427" s="6"/>
      <c r="D427" s="6"/>
      <c r="E427" s="46"/>
      <c r="F427" s="46"/>
      <c r="G427" s="46"/>
      <c r="H427" s="46"/>
      <c r="I427" s="46"/>
      <c r="J427" s="46"/>
      <c r="K427" s="46"/>
      <c r="L427" s="384"/>
      <c r="M427" s="46"/>
      <c r="N427" s="46"/>
      <c r="O427" s="46"/>
      <c r="P427" s="6"/>
      <c r="Q427" s="6"/>
      <c r="R427" s="6"/>
      <c r="S427" s="356"/>
      <c r="T427" s="6"/>
      <c r="U427" s="6"/>
      <c r="V427" s="6"/>
      <c r="W427" s="6"/>
      <c r="X427" s="6"/>
      <c r="Y427" s="6"/>
      <c r="Z427" s="6"/>
      <c r="AA427" s="6"/>
      <c r="AB427" s="46"/>
      <c r="AC427" s="6"/>
      <c r="AD427" s="6"/>
      <c r="AE427" s="6"/>
      <c r="AF427" s="6"/>
      <c r="AG427" s="6"/>
      <c r="AH427" s="6"/>
      <c r="AI427" s="6"/>
      <c r="AJ427" s="6"/>
    </row>
    <row r="428" ht="14.25" customHeight="1">
      <c r="A428" s="6"/>
      <c r="B428" s="6"/>
      <c r="C428" s="6"/>
      <c r="D428" s="6"/>
      <c r="E428" s="46"/>
      <c r="F428" s="46"/>
      <c r="G428" s="46"/>
      <c r="H428" s="46"/>
      <c r="I428" s="46"/>
      <c r="J428" s="46"/>
      <c r="K428" s="46"/>
      <c r="L428" s="384"/>
      <c r="M428" s="46"/>
      <c r="N428" s="46"/>
      <c r="O428" s="46"/>
      <c r="P428" s="6"/>
      <c r="Q428" s="6"/>
      <c r="R428" s="6"/>
      <c r="S428" s="356"/>
      <c r="T428" s="6"/>
      <c r="U428" s="6"/>
      <c r="V428" s="6"/>
      <c r="W428" s="6"/>
      <c r="X428" s="6"/>
      <c r="Y428" s="6"/>
      <c r="Z428" s="6"/>
      <c r="AA428" s="6"/>
      <c r="AB428" s="46"/>
      <c r="AC428" s="6"/>
      <c r="AD428" s="6"/>
      <c r="AE428" s="6"/>
      <c r="AF428" s="6"/>
      <c r="AG428" s="6"/>
      <c r="AH428" s="6"/>
      <c r="AI428" s="6"/>
      <c r="AJ428" s="6"/>
    </row>
    <row r="429" ht="14.25" customHeight="1">
      <c r="A429" s="6"/>
      <c r="B429" s="6"/>
      <c r="C429" s="6"/>
      <c r="D429" s="6"/>
      <c r="E429" s="46"/>
      <c r="F429" s="46"/>
      <c r="G429" s="46"/>
      <c r="H429" s="46"/>
      <c r="I429" s="46"/>
      <c r="J429" s="46"/>
      <c r="K429" s="46"/>
      <c r="L429" s="384"/>
      <c r="M429" s="46"/>
      <c r="N429" s="46"/>
      <c r="O429" s="46"/>
      <c r="P429" s="6"/>
      <c r="Q429" s="6"/>
      <c r="R429" s="6"/>
      <c r="S429" s="356"/>
      <c r="T429" s="6"/>
      <c r="U429" s="6"/>
      <c r="V429" s="6"/>
      <c r="W429" s="6"/>
      <c r="X429" s="6"/>
      <c r="Y429" s="6"/>
      <c r="Z429" s="6"/>
      <c r="AA429" s="6"/>
      <c r="AB429" s="46"/>
      <c r="AC429" s="6"/>
      <c r="AD429" s="6"/>
      <c r="AE429" s="6"/>
      <c r="AF429" s="6"/>
      <c r="AG429" s="6"/>
      <c r="AH429" s="6"/>
      <c r="AI429" s="6"/>
      <c r="AJ429" s="6"/>
    </row>
    <row r="430" ht="14.25" customHeight="1">
      <c r="A430" s="6"/>
      <c r="B430" s="6"/>
      <c r="C430" s="6"/>
      <c r="D430" s="6"/>
      <c r="E430" s="46"/>
      <c r="F430" s="46"/>
      <c r="G430" s="46"/>
      <c r="H430" s="46"/>
      <c r="I430" s="46"/>
      <c r="J430" s="46"/>
      <c r="K430" s="46"/>
      <c r="L430" s="384"/>
      <c r="M430" s="46"/>
      <c r="N430" s="46"/>
      <c r="O430" s="46"/>
      <c r="P430" s="6"/>
      <c r="Q430" s="6"/>
      <c r="R430" s="6"/>
      <c r="S430" s="356"/>
      <c r="T430" s="6"/>
      <c r="U430" s="6"/>
      <c r="V430" s="6"/>
      <c r="W430" s="6"/>
      <c r="X430" s="6"/>
      <c r="Y430" s="6"/>
      <c r="Z430" s="6"/>
      <c r="AA430" s="6"/>
      <c r="AB430" s="46"/>
      <c r="AC430" s="6"/>
      <c r="AD430" s="6"/>
      <c r="AE430" s="6"/>
      <c r="AF430" s="6"/>
      <c r="AG430" s="6"/>
      <c r="AH430" s="6"/>
      <c r="AI430" s="6"/>
      <c r="AJ430" s="6"/>
    </row>
    <row r="431" ht="14.25" customHeight="1">
      <c r="A431" s="6"/>
      <c r="B431" s="6"/>
      <c r="C431" s="6"/>
      <c r="D431" s="6"/>
      <c r="E431" s="46"/>
      <c r="F431" s="46"/>
      <c r="G431" s="46"/>
      <c r="H431" s="46"/>
      <c r="I431" s="46"/>
      <c r="J431" s="46"/>
      <c r="K431" s="46"/>
      <c r="L431" s="384"/>
      <c r="M431" s="46"/>
      <c r="N431" s="46"/>
      <c r="O431" s="46"/>
      <c r="P431" s="6"/>
      <c r="Q431" s="6"/>
      <c r="R431" s="6"/>
      <c r="S431" s="356"/>
      <c r="T431" s="6"/>
      <c r="U431" s="6"/>
      <c r="V431" s="6"/>
      <c r="W431" s="6"/>
      <c r="X431" s="6"/>
      <c r="Y431" s="6"/>
      <c r="Z431" s="6"/>
      <c r="AA431" s="6"/>
      <c r="AB431" s="46"/>
      <c r="AC431" s="6"/>
      <c r="AD431" s="6"/>
      <c r="AE431" s="6"/>
      <c r="AF431" s="6"/>
      <c r="AG431" s="6"/>
      <c r="AH431" s="6"/>
      <c r="AI431" s="6"/>
      <c r="AJ431" s="6"/>
    </row>
    <row r="432" ht="14.25" customHeight="1">
      <c r="A432" s="6"/>
      <c r="B432" s="6"/>
      <c r="C432" s="6"/>
      <c r="D432" s="6"/>
      <c r="E432" s="46"/>
      <c r="F432" s="46"/>
      <c r="G432" s="46"/>
      <c r="H432" s="46"/>
      <c r="I432" s="46"/>
      <c r="J432" s="46"/>
      <c r="K432" s="46"/>
      <c r="L432" s="384"/>
      <c r="M432" s="46"/>
      <c r="N432" s="46"/>
      <c r="O432" s="46"/>
      <c r="P432" s="6"/>
      <c r="Q432" s="6"/>
      <c r="R432" s="6"/>
      <c r="S432" s="356"/>
      <c r="T432" s="6"/>
      <c r="U432" s="6"/>
      <c r="V432" s="6"/>
      <c r="W432" s="6"/>
      <c r="X432" s="6"/>
      <c r="Y432" s="6"/>
      <c r="Z432" s="6"/>
      <c r="AA432" s="6"/>
      <c r="AB432" s="46"/>
      <c r="AC432" s="6"/>
      <c r="AD432" s="6"/>
      <c r="AE432" s="6"/>
      <c r="AF432" s="6"/>
      <c r="AG432" s="6"/>
      <c r="AH432" s="6"/>
      <c r="AI432" s="6"/>
      <c r="AJ432" s="6"/>
    </row>
    <row r="433" ht="14.25" customHeight="1">
      <c r="A433" s="6"/>
      <c r="B433" s="6"/>
      <c r="C433" s="6"/>
      <c r="D433" s="6"/>
      <c r="E433" s="46"/>
      <c r="F433" s="46"/>
      <c r="G433" s="46"/>
      <c r="H433" s="46"/>
      <c r="I433" s="46"/>
      <c r="J433" s="46"/>
      <c r="K433" s="46"/>
      <c r="L433" s="384"/>
      <c r="M433" s="46"/>
      <c r="N433" s="46"/>
      <c r="O433" s="46"/>
      <c r="P433" s="6"/>
      <c r="Q433" s="6"/>
      <c r="R433" s="6"/>
      <c r="S433" s="356"/>
      <c r="T433" s="6"/>
      <c r="U433" s="6"/>
      <c r="V433" s="6"/>
      <c r="W433" s="6"/>
      <c r="X433" s="6"/>
      <c r="Y433" s="6"/>
      <c r="Z433" s="6"/>
      <c r="AA433" s="6"/>
      <c r="AB433" s="46"/>
      <c r="AC433" s="6"/>
      <c r="AD433" s="6"/>
      <c r="AE433" s="6"/>
      <c r="AF433" s="6"/>
      <c r="AG433" s="6"/>
      <c r="AH433" s="6"/>
      <c r="AI433" s="6"/>
      <c r="AJ433" s="6"/>
    </row>
    <row r="434" ht="14.25" customHeight="1">
      <c r="A434" s="6"/>
      <c r="B434" s="6"/>
      <c r="C434" s="6"/>
      <c r="D434" s="6"/>
      <c r="E434" s="46"/>
      <c r="F434" s="46"/>
      <c r="G434" s="46"/>
      <c r="H434" s="46"/>
      <c r="I434" s="46"/>
      <c r="J434" s="46"/>
      <c r="K434" s="46"/>
      <c r="L434" s="384"/>
      <c r="M434" s="46"/>
      <c r="N434" s="46"/>
      <c r="O434" s="46"/>
      <c r="P434" s="6"/>
      <c r="Q434" s="6"/>
      <c r="R434" s="6"/>
      <c r="S434" s="356"/>
      <c r="T434" s="6"/>
      <c r="U434" s="6"/>
      <c r="V434" s="6"/>
      <c r="W434" s="6"/>
      <c r="X434" s="6"/>
      <c r="Y434" s="6"/>
      <c r="Z434" s="6"/>
      <c r="AA434" s="6"/>
      <c r="AB434" s="46"/>
      <c r="AC434" s="6"/>
      <c r="AD434" s="6"/>
      <c r="AE434" s="6"/>
      <c r="AF434" s="6"/>
      <c r="AG434" s="6"/>
      <c r="AH434" s="6"/>
      <c r="AI434" s="6"/>
      <c r="AJ434" s="6"/>
    </row>
    <row r="435" ht="14.25" customHeight="1">
      <c r="A435" s="6"/>
      <c r="B435" s="6"/>
      <c r="C435" s="6"/>
      <c r="D435" s="6"/>
      <c r="E435" s="46"/>
      <c r="F435" s="46"/>
      <c r="G435" s="46"/>
      <c r="H435" s="46"/>
      <c r="I435" s="46"/>
      <c r="J435" s="46"/>
      <c r="K435" s="46"/>
      <c r="L435" s="384"/>
      <c r="M435" s="46"/>
      <c r="N435" s="46"/>
      <c r="O435" s="46"/>
      <c r="P435" s="6"/>
      <c r="Q435" s="6"/>
      <c r="R435" s="6"/>
      <c r="S435" s="356"/>
      <c r="T435" s="6"/>
      <c r="U435" s="6"/>
      <c r="V435" s="6"/>
      <c r="W435" s="6"/>
      <c r="X435" s="6"/>
      <c r="Y435" s="6"/>
      <c r="Z435" s="6"/>
      <c r="AA435" s="6"/>
      <c r="AB435" s="46"/>
      <c r="AC435" s="6"/>
      <c r="AD435" s="6"/>
      <c r="AE435" s="6"/>
      <c r="AF435" s="6"/>
      <c r="AG435" s="6"/>
      <c r="AH435" s="6"/>
      <c r="AI435" s="6"/>
      <c r="AJ435" s="6"/>
    </row>
    <row r="436" ht="14.25" customHeight="1">
      <c r="A436" s="6"/>
      <c r="B436" s="6"/>
      <c r="C436" s="6"/>
      <c r="D436" s="6"/>
      <c r="E436" s="46"/>
      <c r="F436" s="46"/>
      <c r="G436" s="46"/>
      <c r="H436" s="46"/>
      <c r="I436" s="46"/>
      <c r="J436" s="46"/>
      <c r="K436" s="46"/>
      <c r="L436" s="384"/>
      <c r="M436" s="46"/>
      <c r="N436" s="46"/>
      <c r="O436" s="46"/>
      <c r="P436" s="6"/>
      <c r="Q436" s="6"/>
      <c r="R436" s="6"/>
      <c r="S436" s="356"/>
      <c r="T436" s="6"/>
      <c r="U436" s="6"/>
      <c r="V436" s="6"/>
      <c r="W436" s="6"/>
      <c r="X436" s="6"/>
      <c r="Y436" s="6"/>
      <c r="Z436" s="6"/>
      <c r="AA436" s="6"/>
      <c r="AB436" s="46"/>
      <c r="AC436" s="6"/>
      <c r="AD436" s="6"/>
      <c r="AE436" s="6"/>
      <c r="AF436" s="6"/>
      <c r="AG436" s="6"/>
      <c r="AH436" s="6"/>
      <c r="AI436" s="6"/>
      <c r="AJ436" s="6"/>
    </row>
    <row r="437" ht="14.25" customHeight="1">
      <c r="A437" s="6"/>
      <c r="B437" s="6"/>
      <c r="C437" s="6"/>
      <c r="D437" s="6"/>
      <c r="E437" s="46"/>
      <c r="F437" s="46"/>
      <c r="G437" s="46"/>
      <c r="H437" s="46"/>
      <c r="I437" s="46"/>
      <c r="J437" s="46"/>
      <c r="K437" s="46"/>
      <c r="L437" s="384"/>
      <c r="M437" s="46"/>
      <c r="N437" s="46"/>
      <c r="O437" s="46"/>
      <c r="P437" s="6"/>
      <c r="Q437" s="6"/>
      <c r="R437" s="6"/>
      <c r="S437" s="356"/>
      <c r="T437" s="6"/>
      <c r="U437" s="6"/>
      <c r="V437" s="6"/>
      <c r="W437" s="6"/>
      <c r="X437" s="6"/>
      <c r="Y437" s="6"/>
      <c r="Z437" s="6"/>
      <c r="AA437" s="6"/>
      <c r="AB437" s="46"/>
      <c r="AC437" s="6"/>
      <c r="AD437" s="6"/>
      <c r="AE437" s="6"/>
      <c r="AF437" s="6"/>
      <c r="AG437" s="6"/>
      <c r="AH437" s="6"/>
      <c r="AI437" s="6"/>
      <c r="AJ437" s="6"/>
    </row>
    <row r="438" ht="14.25" customHeight="1">
      <c r="A438" s="6"/>
      <c r="B438" s="6"/>
      <c r="C438" s="6"/>
      <c r="D438" s="6"/>
      <c r="E438" s="46"/>
      <c r="F438" s="46"/>
      <c r="G438" s="46"/>
      <c r="H438" s="46"/>
      <c r="I438" s="46"/>
      <c r="J438" s="46"/>
      <c r="K438" s="46"/>
      <c r="L438" s="384"/>
      <c r="M438" s="46"/>
      <c r="N438" s="46"/>
      <c r="O438" s="46"/>
      <c r="P438" s="6"/>
      <c r="Q438" s="6"/>
      <c r="R438" s="6"/>
      <c r="S438" s="356"/>
      <c r="T438" s="6"/>
      <c r="U438" s="6"/>
      <c r="V438" s="6"/>
      <c r="W438" s="6"/>
      <c r="X438" s="6"/>
      <c r="Y438" s="6"/>
      <c r="Z438" s="6"/>
      <c r="AA438" s="6"/>
      <c r="AB438" s="46"/>
      <c r="AC438" s="6"/>
      <c r="AD438" s="6"/>
      <c r="AE438" s="6"/>
      <c r="AF438" s="6"/>
      <c r="AG438" s="6"/>
      <c r="AH438" s="6"/>
      <c r="AI438" s="6"/>
      <c r="AJ438" s="6"/>
    </row>
    <row r="439" ht="14.25" customHeight="1">
      <c r="A439" s="6"/>
      <c r="B439" s="6"/>
      <c r="C439" s="6"/>
      <c r="D439" s="6"/>
      <c r="E439" s="46"/>
      <c r="F439" s="46"/>
      <c r="G439" s="46"/>
      <c r="H439" s="46"/>
      <c r="I439" s="46"/>
      <c r="J439" s="46"/>
      <c r="K439" s="46"/>
      <c r="L439" s="384"/>
      <c r="M439" s="46"/>
      <c r="N439" s="46"/>
      <c r="O439" s="46"/>
      <c r="P439" s="6"/>
      <c r="Q439" s="6"/>
      <c r="R439" s="6"/>
      <c r="S439" s="356"/>
      <c r="T439" s="6"/>
      <c r="U439" s="6"/>
      <c r="V439" s="6"/>
      <c r="W439" s="6"/>
      <c r="X439" s="6"/>
      <c r="Y439" s="6"/>
      <c r="Z439" s="6"/>
      <c r="AA439" s="6"/>
      <c r="AB439" s="46"/>
      <c r="AC439" s="6"/>
      <c r="AD439" s="6"/>
      <c r="AE439" s="6"/>
      <c r="AF439" s="6"/>
      <c r="AG439" s="6"/>
      <c r="AH439" s="6"/>
      <c r="AI439" s="6"/>
      <c r="AJ439" s="6"/>
    </row>
    <row r="440" ht="14.25" customHeight="1">
      <c r="A440" s="6"/>
      <c r="B440" s="6"/>
      <c r="C440" s="6"/>
      <c r="D440" s="6"/>
      <c r="E440" s="46"/>
      <c r="F440" s="46"/>
      <c r="G440" s="46"/>
      <c r="H440" s="46"/>
      <c r="I440" s="46"/>
      <c r="J440" s="46"/>
      <c r="K440" s="46"/>
      <c r="L440" s="384"/>
      <c r="M440" s="46"/>
      <c r="N440" s="46"/>
      <c r="O440" s="46"/>
      <c r="P440" s="6"/>
      <c r="Q440" s="6"/>
      <c r="R440" s="6"/>
      <c r="S440" s="356"/>
      <c r="T440" s="6"/>
      <c r="U440" s="6"/>
      <c r="V440" s="6"/>
      <c r="W440" s="6"/>
      <c r="X440" s="6"/>
      <c r="Y440" s="6"/>
      <c r="Z440" s="6"/>
      <c r="AA440" s="6"/>
      <c r="AB440" s="46"/>
      <c r="AC440" s="6"/>
      <c r="AD440" s="6"/>
      <c r="AE440" s="6"/>
      <c r="AF440" s="6"/>
      <c r="AG440" s="6"/>
      <c r="AH440" s="6"/>
      <c r="AI440" s="6"/>
      <c r="AJ440" s="6"/>
    </row>
    <row r="441" ht="14.25" customHeight="1">
      <c r="A441" s="6"/>
      <c r="B441" s="6"/>
      <c r="C441" s="6"/>
      <c r="D441" s="6"/>
      <c r="E441" s="46"/>
      <c r="F441" s="46"/>
      <c r="G441" s="46"/>
      <c r="H441" s="46"/>
      <c r="I441" s="46"/>
      <c r="J441" s="46"/>
      <c r="K441" s="46"/>
      <c r="L441" s="384"/>
      <c r="M441" s="46"/>
      <c r="N441" s="46"/>
      <c r="O441" s="46"/>
      <c r="P441" s="6"/>
      <c r="Q441" s="6"/>
      <c r="R441" s="6"/>
      <c r="S441" s="356"/>
      <c r="T441" s="6"/>
      <c r="U441" s="6"/>
      <c r="V441" s="6"/>
      <c r="W441" s="6"/>
      <c r="X441" s="6"/>
      <c r="Y441" s="6"/>
      <c r="Z441" s="6"/>
      <c r="AA441" s="6"/>
      <c r="AB441" s="46"/>
      <c r="AC441" s="6"/>
      <c r="AD441" s="6"/>
      <c r="AE441" s="6"/>
      <c r="AF441" s="6"/>
      <c r="AG441" s="6"/>
      <c r="AH441" s="6"/>
      <c r="AI441" s="6"/>
      <c r="AJ441" s="6"/>
    </row>
    <row r="442" ht="14.25" customHeight="1">
      <c r="A442" s="6"/>
      <c r="B442" s="6"/>
      <c r="C442" s="6"/>
      <c r="D442" s="6"/>
      <c r="E442" s="46"/>
      <c r="F442" s="46"/>
      <c r="G442" s="46"/>
      <c r="H442" s="46"/>
      <c r="I442" s="46"/>
      <c r="J442" s="46"/>
      <c r="K442" s="46"/>
      <c r="L442" s="384"/>
      <c r="M442" s="46"/>
      <c r="N442" s="46"/>
      <c r="O442" s="46"/>
      <c r="P442" s="6"/>
      <c r="Q442" s="6"/>
      <c r="R442" s="6"/>
      <c r="S442" s="356"/>
      <c r="T442" s="6"/>
      <c r="U442" s="6"/>
      <c r="V442" s="6"/>
      <c r="W442" s="6"/>
      <c r="X442" s="6"/>
      <c r="Y442" s="6"/>
      <c r="Z442" s="6"/>
      <c r="AA442" s="6"/>
      <c r="AB442" s="46"/>
      <c r="AC442" s="6"/>
      <c r="AD442" s="6"/>
      <c r="AE442" s="6"/>
      <c r="AF442" s="6"/>
      <c r="AG442" s="6"/>
      <c r="AH442" s="6"/>
      <c r="AI442" s="6"/>
      <c r="AJ442" s="6"/>
    </row>
    <row r="443" ht="14.25" customHeight="1">
      <c r="A443" s="6"/>
      <c r="B443" s="6"/>
      <c r="C443" s="6"/>
      <c r="D443" s="6"/>
      <c r="E443" s="46"/>
      <c r="F443" s="46"/>
      <c r="G443" s="46"/>
      <c r="H443" s="46"/>
      <c r="I443" s="46"/>
      <c r="J443" s="46"/>
      <c r="K443" s="46"/>
      <c r="L443" s="384"/>
      <c r="M443" s="46"/>
      <c r="N443" s="46"/>
      <c r="O443" s="46"/>
      <c r="P443" s="6"/>
      <c r="Q443" s="6"/>
      <c r="R443" s="6"/>
      <c r="S443" s="356"/>
      <c r="T443" s="6"/>
      <c r="U443" s="6"/>
      <c r="V443" s="6"/>
      <c r="W443" s="6"/>
      <c r="X443" s="6"/>
      <c r="Y443" s="6"/>
      <c r="Z443" s="6"/>
      <c r="AA443" s="6"/>
      <c r="AB443" s="46"/>
      <c r="AC443" s="6"/>
      <c r="AD443" s="6"/>
      <c r="AE443" s="6"/>
      <c r="AF443" s="6"/>
      <c r="AG443" s="6"/>
      <c r="AH443" s="6"/>
      <c r="AI443" s="6"/>
      <c r="AJ443" s="6"/>
    </row>
    <row r="444" ht="14.25" customHeight="1">
      <c r="A444" s="6"/>
      <c r="B444" s="6"/>
      <c r="C444" s="6"/>
      <c r="D444" s="6"/>
      <c r="E444" s="46"/>
      <c r="F444" s="46"/>
      <c r="G444" s="46"/>
      <c r="H444" s="46"/>
      <c r="I444" s="46"/>
      <c r="J444" s="46"/>
      <c r="K444" s="46"/>
      <c r="L444" s="384"/>
      <c r="M444" s="46"/>
      <c r="N444" s="46"/>
      <c r="O444" s="46"/>
      <c r="P444" s="6"/>
      <c r="Q444" s="6"/>
      <c r="R444" s="6"/>
      <c r="S444" s="356"/>
      <c r="T444" s="6"/>
      <c r="U444" s="6"/>
      <c r="V444" s="6"/>
      <c r="W444" s="6"/>
      <c r="X444" s="6"/>
      <c r="Y444" s="6"/>
      <c r="Z444" s="6"/>
      <c r="AA444" s="6"/>
      <c r="AB444" s="46"/>
      <c r="AC444" s="6"/>
      <c r="AD444" s="6"/>
      <c r="AE444" s="6"/>
      <c r="AF444" s="6"/>
      <c r="AG444" s="6"/>
      <c r="AH444" s="6"/>
      <c r="AI444" s="6"/>
      <c r="AJ444" s="6"/>
    </row>
    <row r="445" ht="14.25" customHeight="1">
      <c r="A445" s="6"/>
      <c r="B445" s="6"/>
      <c r="C445" s="6"/>
      <c r="D445" s="6"/>
      <c r="E445" s="46"/>
      <c r="F445" s="46"/>
      <c r="G445" s="46"/>
      <c r="H445" s="46"/>
      <c r="I445" s="46"/>
      <c r="J445" s="46"/>
      <c r="K445" s="46"/>
      <c r="L445" s="384"/>
      <c r="M445" s="46"/>
      <c r="N445" s="46"/>
      <c r="O445" s="46"/>
      <c r="P445" s="6"/>
      <c r="Q445" s="6"/>
      <c r="R445" s="6"/>
      <c r="S445" s="356"/>
      <c r="T445" s="6"/>
      <c r="U445" s="6"/>
      <c r="V445" s="6"/>
      <c r="W445" s="6"/>
      <c r="X445" s="6"/>
      <c r="Y445" s="6"/>
      <c r="Z445" s="6"/>
      <c r="AA445" s="6"/>
      <c r="AB445" s="46"/>
      <c r="AC445" s="6"/>
      <c r="AD445" s="6"/>
      <c r="AE445" s="6"/>
      <c r="AF445" s="6"/>
      <c r="AG445" s="6"/>
      <c r="AH445" s="6"/>
      <c r="AI445" s="6"/>
      <c r="AJ445" s="6"/>
    </row>
    <row r="446" ht="14.25" customHeight="1">
      <c r="A446" s="6"/>
      <c r="B446" s="6"/>
      <c r="C446" s="6"/>
      <c r="D446" s="6"/>
      <c r="E446" s="46"/>
      <c r="F446" s="46"/>
      <c r="G446" s="46"/>
      <c r="H446" s="46"/>
      <c r="I446" s="46"/>
      <c r="J446" s="46"/>
      <c r="K446" s="46"/>
      <c r="L446" s="384"/>
      <c r="M446" s="46"/>
      <c r="N446" s="46"/>
      <c r="O446" s="46"/>
      <c r="P446" s="6"/>
      <c r="Q446" s="6"/>
      <c r="R446" s="6"/>
      <c r="S446" s="356"/>
      <c r="T446" s="6"/>
      <c r="U446" s="6"/>
      <c r="V446" s="6"/>
      <c r="W446" s="6"/>
      <c r="X446" s="6"/>
      <c r="Y446" s="6"/>
      <c r="Z446" s="6"/>
      <c r="AA446" s="6"/>
      <c r="AB446" s="46"/>
      <c r="AC446" s="6"/>
      <c r="AD446" s="6"/>
      <c r="AE446" s="6"/>
      <c r="AF446" s="6"/>
      <c r="AG446" s="6"/>
      <c r="AH446" s="6"/>
      <c r="AI446" s="6"/>
      <c r="AJ446" s="6"/>
    </row>
    <row r="447" ht="14.25" customHeight="1">
      <c r="A447" s="6"/>
      <c r="B447" s="6"/>
      <c r="C447" s="6"/>
      <c r="D447" s="6"/>
      <c r="E447" s="46"/>
      <c r="F447" s="46"/>
      <c r="G447" s="46"/>
      <c r="H447" s="46"/>
      <c r="I447" s="46"/>
      <c r="J447" s="46"/>
      <c r="K447" s="46"/>
      <c r="L447" s="384"/>
      <c r="M447" s="46"/>
      <c r="N447" s="46"/>
      <c r="O447" s="46"/>
      <c r="P447" s="6"/>
      <c r="Q447" s="6"/>
      <c r="R447" s="6"/>
      <c r="S447" s="356"/>
      <c r="T447" s="6"/>
      <c r="U447" s="6"/>
      <c r="V447" s="6"/>
      <c r="W447" s="6"/>
      <c r="X447" s="6"/>
      <c r="Y447" s="6"/>
      <c r="Z447" s="6"/>
      <c r="AA447" s="6"/>
      <c r="AB447" s="46"/>
      <c r="AC447" s="6"/>
      <c r="AD447" s="6"/>
      <c r="AE447" s="6"/>
      <c r="AF447" s="6"/>
      <c r="AG447" s="6"/>
      <c r="AH447" s="6"/>
      <c r="AI447" s="6"/>
      <c r="AJ447" s="6"/>
    </row>
    <row r="448" ht="14.25" customHeight="1">
      <c r="A448" s="6"/>
      <c r="B448" s="6"/>
      <c r="C448" s="6"/>
      <c r="D448" s="6"/>
      <c r="E448" s="46"/>
      <c r="F448" s="46"/>
      <c r="G448" s="46"/>
      <c r="H448" s="46"/>
      <c r="I448" s="46"/>
      <c r="J448" s="46"/>
      <c r="K448" s="46"/>
      <c r="L448" s="384"/>
      <c r="M448" s="46"/>
      <c r="N448" s="46"/>
      <c r="O448" s="46"/>
      <c r="P448" s="6"/>
      <c r="Q448" s="6"/>
      <c r="R448" s="6"/>
      <c r="S448" s="356"/>
      <c r="T448" s="6"/>
      <c r="U448" s="6"/>
      <c r="V448" s="6"/>
      <c r="W448" s="6"/>
      <c r="X448" s="6"/>
      <c r="Y448" s="6"/>
      <c r="Z448" s="6"/>
      <c r="AA448" s="6"/>
      <c r="AB448" s="46"/>
      <c r="AC448" s="6"/>
      <c r="AD448" s="6"/>
      <c r="AE448" s="6"/>
      <c r="AF448" s="6"/>
      <c r="AG448" s="6"/>
      <c r="AH448" s="6"/>
      <c r="AI448" s="6"/>
      <c r="AJ448" s="6"/>
    </row>
    <row r="449" ht="14.25" customHeight="1">
      <c r="A449" s="6"/>
      <c r="B449" s="6"/>
      <c r="C449" s="6"/>
      <c r="D449" s="6"/>
      <c r="E449" s="46"/>
      <c r="F449" s="46"/>
      <c r="G449" s="46"/>
      <c r="H449" s="46"/>
      <c r="I449" s="46"/>
      <c r="J449" s="46"/>
      <c r="K449" s="46"/>
      <c r="L449" s="384"/>
      <c r="M449" s="46"/>
      <c r="N449" s="46"/>
      <c r="O449" s="46"/>
      <c r="P449" s="6"/>
      <c r="Q449" s="6"/>
      <c r="R449" s="6"/>
      <c r="S449" s="356"/>
      <c r="T449" s="6"/>
      <c r="U449" s="6"/>
      <c r="V449" s="6"/>
      <c r="W449" s="6"/>
      <c r="X449" s="6"/>
      <c r="Y449" s="6"/>
      <c r="Z449" s="6"/>
      <c r="AA449" s="6"/>
      <c r="AB449" s="46"/>
      <c r="AC449" s="6"/>
      <c r="AD449" s="6"/>
      <c r="AE449" s="6"/>
      <c r="AF449" s="6"/>
      <c r="AG449" s="6"/>
      <c r="AH449" s="6"/>
      <c r="AI449" s="6"/>
      <c r="AJ449" s="6"/>
    </row>
    <row r="450" ht="14.25" customHeight="1">
      <c r="A450" s="6"/>
      <c r="B450" s="6"/>
      <c r="C450" s="6"/>
      <c r="D450" s="6"/>
      <c r="E450" s="46"/>
      <c r="F450" s="46"/>
      <c r="G450" s="46"/>
      <c r="H450" s="46"/>
      <c r="I450" s="46"/>
      <c r="J450" s="46"/>
      <c r="K450" s="46"/>
      <c r="L450" s="384"/>
      <c r="M450" s="46"/>
      <c r="N450" s="46"/>
      <c r="O450" s="46"/>
      <c r="P450" s="6"/>
      <c r="Q450" s="6"/>
      <c r="R450" s="6"/>
      <c r="S450" s="356"/>
      <c r="T450" s="6"/>
      <c r="U450" s="6"/>
      <c r="V450" s="6"/>
      <c r="W450" s="6"/>
      <c r="X450" s="6"/>
      <c r="Y450" s="6"/>
      <c r="Z450" s="6"/>
      <c r="AA450" s="6"/>
      <c r="AB450" s="46"/>
      <c r="AC450" s="6"/>
      <c r="AD450" s="6"/>
      <c r="AE450" s="6"/>
      <c r="AF450" s="6"/>
      <c r="AG450" s="6"/>
      <c r="AH450" s="6"/>
      <c r="AI450" s="6"/>
      <c r="AJ450" s="6"/>
    </row>
    <row r="451" ht="14.25" customHeight="1">
      <c r="A451" s="6"/>
      <c r="B451" s="6"/>
      <c r="C451" s="6"/>
      <c r="D451" s="6"/>
      <c r="E451" s="46"/>
      <c r="F451" s="46"/>
      <c r="G451" s="46"/>
      <c r="H451" s="46"/>
      <c r="I451" s="46"/>
      <c r="J451" s="46"/>
      <c r="K451" s="46"/>
      <c r="L451" s="384"/>
      <c r="M451" s="46"/>
      <c r="N451" s="46"/>
      <c r="O451" s="46"/>
      <c r="P451" s="6"/>
      <c r="Q451" s="6"/>
      <c r="R451" s="6"/>
      <c r="S451" s="356"/>
      <c r="T451" s="6"/>
      <c r="U451" s="6"/>
      <c r="V451" s="6"/>
      <c r="W451" s="6"/>
      <c r="X451" s="6"/>
      <c r="Y451" s="6"/>
      <c r="Z451" s="6"/>
      <c r="AA451" s="6"/>
      <c r="AB451" s="46"/>
      <c r="AC451" s="6"/>
      <c r="AD451" s="6"/>
      <c r="AE451" s="6"/>
      <c r="AF451" s="6"/>
      <c r="AG451" s="6"/>
      <c r="AH451" s="6"/>
      <c r="AI451" s="6"/>
      <c r="AJ451" s="6"/>
    </row>
    <row r="452" ht="14.25" customHeight="1">
      <c r="A452" s="6"/>
      <c r="B452" s="6"/>
      <c r="C452" s="6"/>
      <c r="D452" s="6"/>
      <c r="E452" s="46"/>
      <c r="F452" s="46"/>
      <c r="G452" s="46"/>
      <c r="H452" s="46"/>
      <c r="I452" s="46"/>
      <c r="J452" s="46"/>
      <c r="K452" s="46"/>
      <c r="L452" s="384"/>
      <c r="M452" s="46"/>
      <c r="N452" s="46"/>
      <c r="O452" s="46"/>
      <c r="P452" s="6"/>
      <c r="Q452" s="6"/>
      <c r="R452" s="6"/>
      <c r="S452" s="356"/>
      <c r="T452" s="6"/>
      <c r="U452" s="6"/>
      <c r="V452" s="6"/>
      <c r="W452" s="6"/>
      <c r="X452" s="6"/>
      <c r="Y452" s="6"/>
      <c r="Z452" s="6"/>
      <c r="AA452" s="6"/>
      <c r="AB452" s="46"/>
      <c r="AC452" s="6"/>
      <c r="AD452" s="6"/>
      <c r="AE452" s="6"/>
      <c r="AF452" s="6"/>
      <c r="AG452" s="6"/>
      <c r="AH452" s="6"/>
      <c r="AI452" s="6"/>
      <c r="AJ452" s="6"/>
    </row>
    <row r="453" ht="14.25" customHeight="1">
      <c r="A453" s="6"/>
      <c r="B453" s="6"/>
      <c r="C453" s="6"/>
      <c r="D453" s="6"/>
      <c r="E453" s="46"/>
      <c r="F453" s="46"/>
      <c r="G453" s="46"/>
      <c r="H453" s="46"/>
      <c r="I453" s="46"/>
      <c r="J453" s="46"/>
      <c r="K453" s="46"/>
      <c r="L453" s="384"/>
      <c r="M453" s="46"/>
      <c r="N453" s="46"/>
      <c r="O453" s="46"/>
      <c r="P453" s="6"/>
      <c r="Q453" s="6"/>
      <c r="R453" s="6"/>
      <c r="S453" s="356"/>
      <c r="T453" s="6"/>
      <c r="U453" s="6"/>
      <c r="V453" s="6"/>
      <c r="W453" s="6"/>
      <c r="X453" s="6"/>
      <c r="Y453" s="6"/>
      <c r="Z453" s="6"/>
      <c r="AA453" s="6"/>
      <c r="AB453" s="46"/>
      <c r="AC453" s="6"/>
      <c r="AD453" s="6"/>
      <c r="AE453" s="6"/>
      <c r="AF453" s="6"/>
      <c r="AG453" s="6"/>
      <c r="AH453" s="6"/>
      <c r="AI453" s="6"/>
      <c r="AJ453" s="6"/>
    </row>
    <row r="454" ht="14.25" customHeight="1">
      <c r="A454" s="6"/>
      <c r="B454" s="6"/>
      <c r="C454" s="6"/>
      <c r="D454" s="6"/>
      <c r="E454" s="46"/>
      <c r="F454" s="46"/>
      <c r="G454" s="46"/>
      <c r="H454" s="46"/>
      <c r="I454" s="46"/>
      <c r="J454" s="46"/>
      <c r="K454" s="46"/>
      <c r="L454" s="384"/>
      <c r="M454" s="46"/>
      <c r="N454" s="46"/>
      <c r="O454" s="46"/>
      <c r="P454" s="6"/>
      <c r="Q454" s="6"/>
      <c r="R454" s="6"/>
      <c r="S454" s="356"/>
      <c r="T454" s="6"/>
      <c r="U454" s="6"/>
      <c r="V454" s="6"/>
      <c r="W454" s="6"/>
      <c r="X454" s="6"/>
      <c r="Y454" s="6"/>
      <c r="Z454" s="6"/>
      <c r="AA454" s="6"/>
      <c r="AB454" s="46"/>
      <c r="AC454" s="6"/>
      <c r="AD454" s="6"/>
      <c r="AE454" s="6"/>
      <c r="AF454" s="6"/>
      <c r="AG454" s="6"/>
      <c r="AH454" s="6"/>
      <c r="AI454" s="6"/>
      <c r="AJ454" s="6"/>
    </row>
    <row r="455" ht="14.25" customHeight="1">
      <c r="A455" s="6"/>
      <c r="B455" s="6"/>
      <c r="C455" s="6"/>
      <c r="D455" s="6"/>
      <c r="E455" s="46"/>
      <c r="F455" s="46"/>
      <c r="G455" s="46"/>
      <c r="H455" s="46"/>
      <c r="I455" s="46"/>
      <c r="J455" s="46"/>
      <c r="K455" s="46"/>
      <c r="L455" s="384"/>
      <c r="M455" s="46"/>
      <c r="N455" s="46"/>
      <c r="O455" s="46"/>
      <c r="P455" s="6"/>
      <c r="Q455" s="6"/>
      <c r="R455" s="6"/>
      <c r="S455" s="356"/>
      <c r="T455" s="6"/>
      <c r="U455" s="6"/>
      <c r="V455" s="6"/>
      <c r="W455" s="6"/>
      <c r="X455" s="6"/>
      <c r="Y455" s="6"/>
      <c r="Z455" s="6"/>
      <c r="AA455" s="6"/>
      <c r="AB455" s="46"/>
      <c r="AC455" s="6"/>
      <c r="AD455" s="6"/>
      <c r="AE455" s="6"/>
      <c r="AF455" s="6"/>
      <c r="AG455" s="6"/>
      <c r="AH455" s="6"/>
      <c r="AI455" s="6"/>
      <c r="AJ455" s="6"/>
    </row>
    <row r="456" ht="14.25" customHeight="1">
      <c r="A456" s="6"/>
      <c r="B456" s="6"/>
      <c r="C456" s="6"/>
      <c r="D456" s="6"/>
      <c r="E456" s="46"/>
      <c r="F456" s="46"/>
      <c r="G456" s="46"/>
      <c r="H456" s="46"/>
      <c r="I456" s="46"/>
      <c r="J456" s="46"/>
      <c r="K456" s="46"/>
      <c r="L456" s="384"/>
      <c r="M456" s="46"/>
      <c r="N456" s="46"/>
      <c r="O456" s="46"/>
      <c r="P456" s="6"/>
      <c r="Q456" s="6"/>
      <c r="R456" s="6"/>
      <c r="S456" s="356"/>
      <c r="T456" s="6"/>
      <c r="U456" s="6"/>
      <c r="V456" s="6"/>
      <c r="W456" s="6"/>
      <c r="X456" s="6"/>
      <c r="Y456" s="6"/>
      <c r="Z456" s="6"/>
      <c r="AA456" s="6"/>
      <c r="AB456" s="46"/>
      <c r="AC456" s="6"/>
      <c r="AD456" s="6"/>
      <c r="AE456" s="6"/>
      <c r="AF456" s="6"/>
      <c r="AG456" s="6"/>
      <c r="AH456" s="6"/>
      <c r="AI456" s="6"/>
      <c r="AJ456" s="6"/>
    </row>
    <row r="457" ht="14.25" customHeight="1">
      <c r="A457" s="6"/>
      <c r="B457" s="6"/>
      <c r="C457" s="6"/>
      <c r="D457" s="6"/>
      <c r="E457" s="46"/>
      <c r="F457" s="46"/>
      <c r="G457" s="46"/>
      <c r="H457" s="46"/>
      <c r="I457" s="46"/>
      <c r="J457" s="46"/>
      <c r="K457" s="46"/>
      <c r="L457" s="384"/>
      <c r="M457" s="46"/>
      <c r="N457" s="46"/>
      <c r="O457" s="46"/>
      <c r="P457" s="6"/>
      <c r="Q457" s="6"/>
      <c r="R457" s="6"/>
      <c r="S457" s="356"/>
      <c r="T457" s="6"/>
      <c r="U457" s="6"/>
      <c r="V457" s="6"/>
      <c r="W457" s="6"/>
      <c r="X457" s="6"/>
      <c r="Y457" s="6"/>
      <c r="Z457" s="6"/>
      <c r="AA457" s="6"/>
      <c r="AB457" s="46"/>
      <c r="AC457" s="6"/>
      <c r="AD457" s="6"/>
      <c r="AE457" s="6"/>
      <c r="AF457" s="6"/>
      <c r="AG457" s="6"/>
      <c r="AH457" s="6"/>
      <c r="AI457" s="6"/>
      <c r="AJ457" s="6"/>
    </row>
    <row r="458" ht="14.25" customHeight="1">
      <c r="A458" s="6"/>
      <c r="B458" s="6"/>
      <c r="C458" s="6"/>
      <c r="D458" s="6"/>
      <c r="E458" s="46"/>
      <c r="F458" s="46"/>
      <c r="G458" s="46"/>
      <c r="H458" s="46"/>
      <c r="I458" s="46"/>
      <c r="J458" s="46"/>
      <c r="K458" s="46"/>
      <c r="L458" s="384"/>
      <c r="M458" s="46"/>
      <c r="N458" s="46"/>
      <c r="O458" s="46"/>
      <c r="P458" s="6"/>
      <c r="Q458" s="6"/>
      <c r="R458" s="6"/>
      <c r="S458" s="356"/>
      <c r="T458" s="6"/>
      <c r="U458" s="6"/>
      <c r="V458" s="6"/>
      <c r="W458" s="6"/>
      <c r="X458" s="6"/>
      <c r="Y458" s="6"/>
      <c r="Z458" s="6"/>
      <c r="AA458" s="6"/>
      <c r="AB458" s="46"/>
      <c r="AC458" s="6"/>
      <c r="AD458" s="6"/>
      <c r="AE458" s="6"/>
      <c r="AF458" s="6"/>
      <c r="AG458" s="6"/>
      <c r="AH458" s="6"/>
      <c r="AI458" s="6"/>
      <c r="AJ458" s="6"/>
    </row>
    <row r="459" ht="14.25" customHeight="1">
      <c r="A459" s="6"/>
      <c r="B459" s="6"/>
      <c r="C459" s="6"/>
      <c r="D459" s="6"/>
      <c r="E459" s="46"/>
      <c r="F459" s="46"/>
      <c r="G459" s="46"/>
      <c r="H459" s="46"/>
      <c r="I459" s="46"/>
      <c r="J459" s="46"/>
      <c r="K459" s="46"/>
      <c r="L459" s="384"/>
      <c r="M459" s="46"/>
      <c r="N459" s="46"/>
      <c r="O459" s="46"/>
      <c r="P459" s="6"/>
      <c r="Q459" s="6"/>
      <c r="R459" s="6"/>
      <c r="S459" s="356"/>
      <c r="T459" s="6"/>
      <c r="U459" s="6"/>
      <c r="V459" s="6"/>
      <c r="W459" s="6"/>
      <c r="X459" s="6"/>
      <c r="Y459" s="6"/>
      <c r="Z459" s="6"/>
      <c r="AA459" s="6"/>
      <c r="AB459" s="46"/>
      <c r="AC459" s="6"/>
      <c r="AD459" s="6"/>
      <c r="AE459" s="6"/>
      <c r="AF459" s="6"/>
      <c r="AG459" s="6"/>
      <c r="AH459" s="6"/>
      <c r="AI459" s="6"/>
      <c r="AJ459" s="6"/>
    </row>
    <row r="460" ht="14.25" customHeight="1">
      <c r="A460" s="6"/>
      <c r="B460" s="6"/>
      <c r="C460" s="6"/>
      <c r="D460" s="6"/>
      <c r="E460" s="46"/>
      <c r="F460" s="46"/>
      <c r="G460" s="46"/>
      <c r="H460" s="46"/>
      <c r="I460" s="46"/>
      <c r="J460" s="46"/>
      <c r="K460" s="46"/>
      <c r="L460" s="384"/>
      <c r="M460" s="46"/>
      <c r="N460" s="46"/>
      <c r="O460" s="46"/>
      <c r="P460" s="6"/>
      <c r="Q460" s="6"/>
      <c r="R460" s="6"/>
      <c r="S460" s="356"/>
      <c r="T460" s="6"/>
      <c r="U460" s="6"/>
      <c r="V460" s="6"/>
      <c r="W460" s="6"/>
      <c r="X460" s="6"/>
      <c r="Y460" s="6"/>
      <c r="Z460" s="6"/>
      <c r="AA460" s="6"/>
      <c r="AB460" s="46"/>
      <c r="AC460" s="6"/>
      <c r="AD460" s="6"/>
      <c r="AE460" s="6"/>
      <c r="AF460" s="6"/>
      <c r="AG460" s="6"/>
      <c r="AH460" s="6"/>
      <c r="AI460" s="6"/>
      <c r="AJ460" s="6"/>
    </row>
    <row r="461" ht="14.25" customHeight="1">
      <c r="A461" s="6"/>
      <c r="B461" s="6"/>
      <c r="C461" s="6"/>
      <c r="D461" s="6"/>
      <c r="E461" s="46"/>
      <c r="F461" s="46"/>
      <c r="G461" s="46"/>
      <c r="H461" s="46"/>
      <c r="I461" s="46"/>
      <c r="J461" s="46"/>
      <c r="K461" s="46"/>
      <c r="L461" s="384"/>
      <c r="M461" s="46"/>
      <c r="N461" s="46"/>
      <c r="O461" s="46"/>
      <c r="P461" s="6"/>
      <c r="Q461" s="6"/>
      <c r="R461" s="6"/>
      <c r="S461" s="356"/>
      <c r="T461" s="6"/>
      <c r="U461" s="6"/>
      <c r="V461" s="6"/>
      <c r="W461" s="6"/>
      <c r="X461" s="6"/>
      <c r="Y461" s="6"/>
      <c r="Z461" s="6"/>
      <c r="AA461" s="6"/>
      <c r="AB461" s="46"/>
      <c r="AC461" s="6"/>
      <c r="AD461" s="6"/>
      <c r="AE461" s="6"/>
      <c r="AF461" s="6"/>
      <c r="AG461" s="6"/>
      <c r="AH461" s="6"/>
      <c r="AI461" s="6"/>
      <c r="AJ461" s="6"/>
    </row>
    <row r="462" ht="14.25" customHeight="1">
      <c r="A462" s="6"/>
      <c r="B462" s="6"/>
      <c r="C462" s="6"/>
      <c r="D462" s="6"/>
      <c r="E462" s="46"/>
      <c r="F462" s="46"/>
      <c r="G462" s="46"/>
      <c r="H462" s="46"/>
      <c r="I462" s="46"/>
      <c r="J462" s="46"/>
      <c r="K462" s="46"/>
      <c r="L462" s="384"/>
      <c r="M462" s="46"/>
      <c r="N462" s="46"/>
      <c r="O462" s="46"/>
      <c r="P462" s="6"/>
      <c r="Q462" s="6"/>
      <c r="R462" s="6"/>
      <c r="S462" s="356"/>
      <c r="T462" s="6"/>
      <c r="U462" s="6"/>
      <c r="V462" s="6"/>
      <c r="W462" s="6"/>
      <c r="X462" s="6"/>
      <c r="Y462" s="6"/>
      <c r="Z462" s="6"/>
      <c r="AA462" s="6"/>
      <c r="AB462" s="46"/>
      <c r="AC462" s="6"/>
      <c r="AD462" s="6"/>
      <c r="AE462" s="6"/>
      <c r="AF462" s="6"/>
      <c r="AG462" s="6"/>
      <c r="AH462" s="6"/>
      <c r="AI462" s="6"/>
      <c r="AJ462" s="6"/>
    </row>
    <row r="463" ht="14.25" customHeight="1">
      <c r="A463" s="6"/>
      <c r="B463" s="6"/>
      <c r="C463" s="6"/>
      <c r="D463" s="6"/>
      <c r="E463" s="46"/>
      <c r="F463" s="46"/>
      <c r="G463" s="46"/>
      <c r="H463" s="46"/>
      <c r="I463" s="46"/>
      <c r="J463" s="46"/>
      <c r="K463" s="46"/>
      <c r="L463" s="384"/>
      <c r="M463" s="46"/>
      <c r="N463" s="46"/>
      <c r="O463" s="46"/>
      <c r="P463" s="6"/>
      <c r="Q463" s="6"/>
      <c r="R463" s="6"/>
      <c r="S463" s="356"/>
      <c r="T463" s="6"/>
      <c r="U463" s="6"/>
      <c r="V463" s="6"/>
      <c r="W463" s="6"/>
      <c r="X463" s="6"/>
      <c r="Y463" s="6"/>
      <c r="Z463" s="6"/>
      <c r="AA463" s="6"/>
      <c r="AB463" s="46"/>
      <c r="AC463" s="6"/>
      <c r="AD463" s="6"/>
      <c r="AE463" s="6"/>
      <c r="AF463" s="6"/>
      <c r="AG463" s="6"/>
      <c r="AH463" s="6"/>
      <c r="AI463" s="6"/>
      <c r="AJ463" s="6"/>
    </row>
    <row r="464" ht="14.25" customHeight="1">
      <c r="A464" s="6"/>
      <c r="B464" s="6"/>
      <c r="C464" s="6"/>
      <c r="D464" s="6"/>
      <c r="E464" s="46"/>
      <c r="F464" s="46"/>
      <c r="G464" s="46"/>
      <c r="H464" s="46"/>
      <c r="I464" s="46"/>
      <c r="J464" s="46"/>
      <c r="K464" s="46"/>
      <c r="L464" s="384"/>
      <c r="M464" s="46"/>
      <c r="N464" s="46"/>
      <c r="O464" s="46"/>
      <c r="P464" s="6"/>
      <c r="Q464" s="6"/>
      <c r="R464" s="6"/>
      <c r="S464" s="356"/>
      <c r="T464" s="6"/>
      <c r="U464" s="6"/>
      <c r="V464" s="6"/>
      <c r="W464" s="6"/>
      <c r="X464" s="6"/>
      <c r="Y464" s="6"/>
      <c r="Z464" s="6"/>
      <c r="AA464" s="6"/>
      <c r="AB464" s="46"/>
      <c r="AC464" s="6"/>
      <c r="AD464" s="6"/>
      <c r="AE464" s="6"/>
      <c r="AF464" s="6"/>
      <c r="AG464" s="6"/>
      <c r="AH464" s="6"/>
      <c r="AI464" s="6"/>
      <c r="AJ464" s="6"/>
    </row>
    <row r="465" ht="14.25" customHeight="1">
      <c r="A465" s="6"/>
      <c r="B465" s="6"/>
      <c r="C465" s="6"/>
      <c r="D465" s="6"/>
      <c r="E465" s="46"/>
      <c r="F465" s="46"/>
      <c r="G465" s="46"/>
      <c r="H465" s="46"/>
      <c r="I465" s="46"/>
      <c r="J465" s="46"/>
      <c r="K465" s="46"/>
      <c r="L465" s="384"/>
      <c r="M465" s="46"/>
      <c r="N465" s="46"/>
      <c r="O465" s="46"/>
      <c r="P465" s="6"/>
      <c r="Q465" s="6"/>
      <c r="R465" s="6"/>
      <c r="S465" s="356"/>
      <c r="T465" s="6"/>
      <c r="U465" s="6"/>
      <c r="V465" s="6"/>
      <c r="W465" s="6"/>
      <c r="X465" s="6"/>
      <c r="Y465" s="6"/>
      <c r="Z465" s="6"/>
      <c r="AA465" s="6"/>
      <c r="AB465" s="46"/>
      <c r="AC465" s="6"/>
      <c r="AD465" s="6"/>
      <c r="AE465" s="6"/>
      <c r="AF465" s="6"/>
      <c r="AG465" s="6"/>
      <c r="AH465" s="6"/>
      <c r="AI465" s="6"/>
      <c r="AJ465" s="6"/>
    </row>
    <row r="466" ht="14.25" customHeight="1">
      <c r="A466" s="6"/>
      <c r="B466" s="6"/>
      <c r="C466" s="6"/>
      <c r="D466" s="6"/>
      <c r="E466" s="46"/>
      <c r="F466" s="46"/>
      <c r="G466" s="46"/>
      <c r="H466" s="46"/>
      <c r="I466" s="46"/>
      <c r="J466" s="46"/>
      <c r="K466" s="46"/>
      <c r="L466" s="384"/>
      <c r="M466" s="46"/>
      <c r="N466" s="46"/>
      <c r="O466" s="46"/>
      <c r="P466" s="6"/>
      <c r="Q466" s="6"/>
      <c r="R466" s="6"/>
      <c r="S466" s="356"/>
      <c r="T466" s="6"/>
      <c r="U466" s="6"/>
      <c r="V466" s="6"/>
      <c r="W466" s="6"/>
      <c r="X466" s="6"/>
      <c r="Y466" s="6"/>
      <c r="Z466" s="6"/>
      <c r="AA466" s="6"/>
      <c r="AB466" s="46"/>
      <c r="AC466" s="6"/>
      <c r="AD466" s="6"/>
      <c r="AE466" s="6"/>
      <c r="AF466" s="6"/>
      <c r="AG466" s="6"/>
      <c r="AH466" s="6"/>
      <c r="AI466" s="6"/>
      <c r="AJ466" s="6"/>
    </row>
    <row r="467" ht="14.25" customHeight="1">
      <c r="A467" s="6"/>
      <c r="B467" s="6"/>
      <c r="C467" s="6"/>
      <c r="D467" s="6"/>
      <c r="E467" s="46"/>
      <c r="F467" s="46"/>
      <c r="G467" s="46"/>
      <c r="H467" s="46"/>
      <c r="I467" s="46"/>
      <c r="J467" s="46"/>
      <c r="K467" s="46"/>
      <c r="L467" s="384"/>
      <c r="M467" s="46"/>
      <c r="N467" s="46"/>
      <c r="O467" s="46"/>
      <c r="P467" s="6"/>
      <c r="Q467" s="6"/>
      <c r="R467" s="6"/>
      <c r="S467" s="356"/>
      <c r="T467" s="6"/>
      <c r="U467" s="6"/>
      <c r="V467" s="6"/>
      <c r="W467" s="6"/>
      <c r="X467" s="6"/>
      <c r="Y467" s="6"/>
      <c r="Z467" s="6"/>
      <c r="AA467" s="6"/>
      <c r="AB467" s="46"/>
      <c r="AC467" s="6"/>
      <c r="AD467" s="6"/>
      <c r="AE467" s="6"/>
      <c r="AF467" s="6"/>
      <c r="AG467" s="6"/>
      <c r="AH467" s="6"/>
      <c r="AI467" s="6"/>
      <c r="AJ467" s="6"/>
    </row>
    <row r="468" ht="14.25" customHeight="1">
      <c r="A468" s="6"/>
      <c r="B468" s="6"/>
      <c r="C468" s="6"/>
      <c r="D468" s="6"/>
      <c r="E468" s="46"/>
      <c r="F468" s="46"/>
      <c r="G468" s="46"/>
      <c r="H468" s="46"/>
      <c r="I468" s="46"/>
      <c r="J468" s="46"/>
      <c r="K468" s="46"/>
      <c r="L468" s="384"/>
      <c r="M468" s="46"/>
      <c r="N468" s="46"/>
      <c r="O468" s="46"/>
      <c r="P468" s="6"/>
      <c r="Q468" s="6"/>
      <c r="R468" s="6"/>
      <c r="S468" s="356"/>
      <c r="T468" s="6"/>
      <c r="U468" s="6"/>
      <c r="V468" s="6"/>
      <c r="W468" s="6"/>
      <c r="X468" s="6"/>
      <c r="Y468" s="6"/>
      <c r="Z468" s="6"/>
      <c r="AA468" s="6"/>
      <c r="AB468" s="46"/>
      <c r="AC468" s="6"/>
      <c r="AD468" s="6"/>
      <c r="AE468" s="6"/>
      <c r="AF468" s="6"/>
      <c r="AG468" s="6"/>
      <c r="AH468" s="6"/>
      <c r="AI468" s="6"/>
      <c r="AJ468" s="6"/>
    </row>
    <row r="469" ht="14.25" customHeight="1">
      <c r="A469" s="6"/>
      <c r="B469" s="6"/>
      <c r="C469" s="6"/>
      <c r="D469" s="6"/>
      <c r="E469" s="46"/>
      <c r="F469" s="46"/>
      <c r="G469" s="46"/>
      <c r="H469" s="46"/>
      <c r="I469" s="46"/>
      <c r="J469" s="46"/>
      <c r="K469" s="46"/>
      <c r="L469" s="384"/>
      <c r="M469" s="46"/>
      <c r="N469" s="46"/>
      <c r="O469" s="46"/>
      <c r="P469" s="6"/>
      <c r="Q469" s="6"/>
      <c r="R469" s="6"/>
      <c r="S469" s="356"/>
      <c r="T469" s="6"/>
      <c r="U469" s="6"/>
      <c r="V469" s="6"/>
      <c r="W469" s="6"/>
      <c r="X469" s="6"/>
      <c r="Y469" s="6"/>
      <c r="Z469" s="6"/>
      <c r="AA469" s="6"/>
      <c r="AB469" s="46"/>
      <c r="AC469" s="6"/>
      <c r="AD469" s="6"/>
      <c r="AE469" s="6"/>
      <c r="AF469" s="6"/>
      <c r="AG469" s="6"/>
      <c r="AH469" s="6"/>
      <c r="AI469" s="6"/>
      <c r="AJ469" s="6"/>
    </row>
    <row r="470" ht="14.25" customHeight="1">
      <c r="A470" s="6"/>
      <c r="B470" s="6"/>
      <c r="C470" s="6"/>
      <c r="D470" s="6"/>
      <c r="E470" s="46"/>
      <c r="F470" s="46"/>
      <c r="G470" s="46"/>
      <c r="H470" s="46"/>
      <c r="I470" s="46"/>
      <c r="J470" s="46"/>
      <c r="K470" s="46"/>
      <c r="L470" s="384"/>
      <c r="M470" s="46"/>
      <c r="N470" s="46"/>
      <c r="O470" s="46"/>
      <c r="P470" s="6"/>
      <c r="Q470" s="6"/>
      <c r="R470" s="6"/>
      <c r="S470" s="356"/>
      <c r="T470" s="6"/>
      <c r="U470" s="6"/>
      <c r="V470" s="6"/>
      <c r="W470" s="6"/>
      <c r="X470" s="6"/>
      <c r="Y470" s="6"/>
      <c r="Z470" s="6"/>
      <c r="AA470" s="6"/>
      <c r="AB470" s="46"/>
      <c r="AC470" s="6"/>
      <c r="AD470" s="6"/>
      <c r="AE470" s="6"/>
      <c r="AF470" s="6"/>
      <c r="AG470" s="6"/>
      <c r="AH470" s="6"/>
      <c r="AI470" s="6"/>
      <c r="AJ470" s="6"/>
    </row>
    <row r="471" ht="14.25" customHeight="1">
      <c r="A471" s="6"/>
      <c r="B471" s="6"/>
      <c r="C471" s="6"/>
      <c r="D471" s="6"/>
      <c r="E471" s="46"/>
      <c r="F471" s="46"/>
      <c r="G471" s="46"/>
      <c r="H471" s="46"/>
      <c r="I471" s="46"/>
      <c r="J471" s="46"/>
      <c r="K471" s="46"/>
      <c r="L471" s="384"/>
      <c r="M471" s="46"/>
      <c r="N471" s="46"/>
      <c r="O471" s="46"/>
      <c r="P471" s="6"/>
      <c r="Q471" s="6"/>
      <c r="R471" s="6"/>
      <c r="S471" s="356"/>
      <c r="T471" s="6"/>
      <c r="U471" s="6"/>
      <c r="V471" s="6"/>
      <c r="W471" s="6"/>
      <c r="X471" s="6"/>
      <c r="Y471" s="6"/>
      <c r="Z471" s="6"/>
      <c r="AA471" s="6"/>
      <c r="AB471" s="46"/>
      <c r="AC471" s="6"/>
      <c r="AD471" s="6"/>
      <c r="AE471" s="6"/>
      <c r="AF471" s="6"/>
      <c r="AG471" s="6"/>
      <c r="AH471" s="6"/>
      <c r="AI471" s="6"/>
      <c r="AJ471" s="6"/>
    </row>
    <row r="472" ht="14.25" customHeight="1">
      <c r="A472" s="6"/>
      <c r="B472" s="6"/>
      <c r="C472" s="6"/>
      <c r="D472" s="6"/>
      <c r="E472" s="46"/>
      <c r="F472" s="46"/>
      <c r="G472" s="46"/>
      <c r="H472" s="46"/>
      <c r="I472" s="46"/>
      <c r="J472" s="46"/>
      <c r="K472" s="46"/>
      <c r="L472" s="384"/>
      <c r="M472" s="46"/>
      <c r="N472" s="46"/>
      <c r="O472" s="46"/>
      <c r="P472" s="6"/>
      <c r="Q472" s="6"/>
      <c r="R472" s="6"/>
      <c r="S472" s="356"/>
      <c r="T472" s="6"/>
      <c r="U472" s="6"/>
      <c r="V472" s="6"/>
      <c r="W472" s="6"/>
      <c r="X472" s="6"/>
      <c r="Y472" s="6"/>
      <c r="Z472" s="6"/>
      <c r="AA472" s="6"/>
      <c r="AB472" s="46"/>
      <c r="AC472" s="6"/>
      <c r="AD472" s="6"/>
      <c r="AE472" s="6"/>
      <c r="AF472" s="6"/>
      <c r="AG472" s="6"/>
      <c r="AH472" s="6"/>
      <c r="AI472" s="6"/>
      <c r="AJ472" s="6"/>
    </row>
    <row r="473" ht="14.25" customHeight="1">
      <c r="A473" s="6"/>
      <c r="B473" s="6"/>
      <c r="C473" s="6"/>
      <c r="D473" s="6"/>
      <c r="E473" s="46"/>
      <c r="F473" s="46"/>
      <c r="G473" s="46"/>
      <c r="H473" s="46"/>
      <c r="I473" s="46"/>
      <c r="J473" s="46"/>
      <c r="K473" s="46"/>
      <c r="L473" s="384"/>
      <c r="M473" s="46"/>
      <c r="N473" s="46"/>
      <c r="O473" s="46"/>
      <c r="P473" s="6"/>
      <c r="Q473" s="6"/>
      <c r="R473" s="6"/>
      <c r="S473" s="356"/>
      <c r="T473" s="6"/>
      <c r="U473" s="6"/>
      <c r="V473" s="6"/>
      <c r="W473" s="6"/>
      <c r="X473" s="6"/>
      <c r="Y473" s="6"/>
      <c r="Z473" s="6"/>
      <c r="AA473" s="6"/>
      <c r="AB473" s="46"/>
      <c r="AC473" s="6"/>
      <c r="AD473" s="6"/>
      <c r="AE473" s="6"/>
      <c r="AF473" s="6"/>
      <c r="AG473" s="6"/>
      <c r="AH473" s="6"/>
      <c r="AI473" s="6"/>
      <c r="AJ473" s="6"/>
    </row>
    <row r="474" ht="14.25" customHeight="1">
      <c r="A474" s="6"/>
      <c r="B474" s="6"/>
      <c r="C474" s="6"/>
      <c r="D474" s="6"/>
      <c r="E474" s="46"/>
      <c r="F474" s="46"/>
      <c r="G474" s="46"/>
      <c r="H474" s="46"/>
      <c r="I474" s="46"/>
      <c r="J474" s="46"/>
      <c r="K474" s="46"/>
      <c r="L474" s="384"/>
      <c r="M474" s="46"/>
      <c r="N474" s="46"/>
      <c r="O474" s="46"/>
      <c r="P474" s="6"/>
      <c r="Q474" s="6"/>
      <c r="R474" s="6"/>
      <c r="S474" s="356"/>
      <c r="T474" s="6"/>
      <c r="U474" s="6"/>
      <c r="V474" s="6"/>
      <c r="W474" s="6"/>
      <c r="X474" s="6"/>
      <c r="Y474" s="6"/>
      <c r="Z474" s="6"/>
      <c r="AA474" s="6"/>
      <c r="AB474" s="46"/>
      <c r="AC474" s="6"/>
      <c r="AD474" s="6"/>
      <c r="AE474" s="6"/>
      <c r="AF474" s="6"/>
      <c r="AG474" s="6"/>
      <c r="AH474" s="6"/>
      <c r="AI474" s="6"/>
      <c r="AJ474" s="6"/>
    </row>
    <row r="475" ht="14.25" customHeight="1">
      <c r="A475" s="6"/>
      <c r="B475" s="6"/>
      <c r="C475" s="6"/>
      <c r="D475" s="6"/>
      <c r="E475" s="46"/>
      <c r="F475" s="46"/>
      <c r="G475" s="46"/>
      <c r="H475" s="46"/>
      <c r="I475" s="46"/>
      <c r="J475" s="46"/>
      <c r="K475" s="46"/>
      <c r="L475" s="384"/>
      <c r="M475" s="46"/>
      <c r="N475" s="46"/>
      <c r="O475" s="46"/>
      <c r="P475" s="6"/>
      <c r="Q475" s="6"/>
      <c r="R475" s="6"/>
      <c r="S475" s="356"/>
      <c r="T475" s="6"/>
      <c r="U475" s="6"/>
      <c r="V475" s="6"/>
      <c r="W475" s="6"/>
      <c r="X475" s="6"/>
      <c r="Y475" s="6"/>
      <c r="Z475" s="6"/>
      <c r="AA475" s="6"/>
      <c r="AB475" s="46"/>
      <c r="AC475" s="6"/>
      <c r="AD475" s="6"/>
      <c r="AE475" s="6"/>
      <c r="AF475" s="6"/>
      <c r="AG475" s="6"/>
      <c r="AH475" s="6"/>
      <c r="AI475" s="6"/>
      <c r="AJ475" s="6"/>
    </row>
    <row r="476" ht="14.25" customHeight="1">
      <c r="A476" s="6"/>
      <c r="B476" s="6"/>
      <c r="C476" s="6"/>
      <c r="D476" s="6"/>
      <c r="E476" s="46"/>
      <c r="F476" s="46"/>
      <c r="G476" s="46"/>
      <c r="H476" s="46"/>
      <c r="I476" s="46"/>
      <c r="J476" s="46"/>
      <c r="K476" s="46"/>
      <c r="L476" s="384"/>
      <c r="M476" s="46"/>
      <c r="N476" s="46"/>
      <c r="O476" s="46"/>
      <c r="P476" s="6"/>
      <c r="Q476" s="6"/>
      <c r="R476" s="6"/>
      <c r="S476" s="356"/>
      <c r="T476" s="6"/>
      <c r="U476" s="6"/>
      <c r="V476" s="6"/>
      <c r="W476" s="6"/>
      <c r="X476" s="6"/>
      <c r="Y476" s="6"/>
      <c r="Z476" s="6"/>
      <c r="AA476" s="6"/>
      <c r="AB476" s="46"/>
      <c r="AC476" s="6"/>
      <c r="AD476" s="6"/>
      <c r="AE476" s="6"/>
      <c r="AF476" s="6"/>
      <c r="AG476" s="6"/>
      <c r="AH476" s="6"/>
      <c r="AI476" s="6"/>
      <c r="AJ476" s="6"/>
    </row>
    <row r="477" ht="14.25" customHeight="1">
      <c r="A477" s="6"/>
      <c r="B477" s="6"/>
      <c r="C477" s="6"/>
      <c r="D477" s="6"/>
      <c r="E477" s="46"/>
      <c r="F477" s="46"/>
      <c r="G477" s="46"/>
      <c r="H477" s="46"/>
      <c r="I477" s="46"/>
      <c r="J477" s="46"/>
      <c r="K477" s="46"/>
      <c r="L477" s="384"/>
      <c r="M477" s="46"/>
      <c r="N477" s="46"/>
      <c r="O477" s="46"/>
      <c r="P477" s="6"/>
      <c r="Q477" s="6"/>
      <c r="R477" s="6"/>
      <c r="S477" s="356"/>
      <c r="T477" s="6"/>
      <c r="U477" s="6"/>
      <c r="V477" s="6"/>
      <c r="W477" s="6"/>
      <c r="X477" s="6"/>
      <c r="Y477" s="6"/>
      <c r="Z477" s="6"/>
      <c r="AA477" s="6"/>
      <c r="AB477" s="46"/>
      <c r="AC477" s="6"/>
      <c r="AD477" s="6"/>
      <c r="AE477" s="6"/>
      <c r="AF477" s="6"/>
      <c r="AG477" s="6"/>
      <c r="AH477" s="6"/>
      <c r="AI477" s="6"/>
      <c r="AJ477" s="6"/>
    </row>
    <row r="478" ht="14.25" customHeight="1">
      <c r="A478" s="6"/>
      <c r="B478" s="6"/>
      <c r="C478" s="6"/>
      <c r="D478" s="6"/>
      <c r="E478" s="46"/>
      <c r="F478" s="46"/>
      <c r="G478" s="46"/>
      <c r="H478" s="46"/>
      <c r="I478" s="46"/>
      <c r="J478" s="46"/>
      <c r="K478" s="46"/>
      <c r="L478" s="384"/>
      <c r="M478" s="46"/>
      <c r="N478" s="46"/>
      <c r="O478" s="46"/>
      <c r="P478" s="6"/>
      <c r="Q478" s="6"/>
      <c r="R478" s="6"/>
      <c r="S478" s="356"/>
      <c r="T478" s="6"/>
      <c r="U478" s="6"/>
      <c r="V478" s="6"/>
      <c r="W478" s="6"/>
      <c r="X478" s="6"/>
      <c r="Y478" s="6"/>
      <c r="Z478" s="6"/>
      <c r="AA478" s="6"/>
      <c r="AB478" s="46"/>
      <c r="AC478" s="6"/>
      <c r="AD478" s="6"/>
      <c r="AE478" s="6"/>
      <c r="AF478" s="6"/>
      <c r="AG478" s="6"/>
      <c r="AH478" s="6"/>
      <c r="AI478" s="6"/>
      <c r="AJ478" s="6"/>
    </row>
    <row r="479" ht="14.25" customHeight="1">
      <c r="A479" s="6"/>
      <c r="B479" s="6"/>
      <c r="C479" s="6"/>
      <c r="D479" s="6"/>
      <c r="E479" s="46"/>
      <c r="F479" s="46"/>
      <c r="G479" s="46"/>
      <c r="H479" s="46"/>
      <c r="I479" s="46"/>
      <c r="J479" s="46"/>
      <c r="K479" s="46"/>
      <c r="L479" s="384"/>
      <c r="M479" s="46"/>
      <c r="N479" s="46"/>
      <c r="O479" s="46"/>
      <c r="P479" s="6"/>
      <c r="Q479" s="6"/>
      <c r="R479" s="6"/>
      <c r="S479" s="356"/>
      <c r="T479" s="6"/>
      <c r="U479" s="6"/>
      <c r="V479" s="6"/>
      <c r="W479" s="6"/>
      <c r="X479" s="6"/>
      <c r="Y479" s="6"/>
      <c r="Z479" s="6"/>
      <c r="AA479" s="6"/>
      <c r="AB479" s="46"/>
      <c r="AC479" s="6"/>
      <c r="AD479" s="6"/>
      <c r="AE479" s="6"/>
      <c r="AF479" s="6"/>
      <c r="AG479" s="6"/>
      <c r="AH479" s="6"/>
      <c r="AI479" s="6"/>
      <c r="AJ479" s="6"/>
    </row>
    <row r="480" ht="14.25" customHeight="1">
      <c r="A480" s="6"/>
      <c r="B480" s="6"/>
      <c r="C480" s="6"/>
      <c r="D480" s="6"/>
      <c r="E480" s="46"/>
      <c r="F480" s="46"/>
      <c r="G480" s="46"/>
      <c r="H480" s="46"/>
      <c r="I480" s="46"/>
      <c r="J480" s="46"/>
      <c r="K480" s="46"/>
      <c r="L480" s="384"/>
      <c r="M480" s="46"/>
      <c r="N480" s="46"/>
      <c r="O480" s="46"/>
      <c r="P480" s="6"/>
      <c r="Q480" s="6"/>
      <c r="R480" s="6"/>
      <c r="S480" s="356"/>
      <c r="T480" s="6"/>
      <c r="U480" s="6"/>
      <c r="V480" s="6"/>
      <c r="W480" s="6"/>
      <c r="X480" s="6"/>
      <c r="Y480" s="6"/>
      <c r="Z480" s="6"/>
      <c r="AA480" s="6"/>
      <c r="AB480" s="46"/>
      <c r="AC480" s="6"/>
      <c r="AD480" s="6"/>
      <c r="AE480" s="6"/>
      <c r="AF480" s="6"/>
      <c r="AG480" s="6"/>
      <c r="AH480" s="6"/>
      <c r="AI480" s="6"/>
      <c r="AJ480" s="6"/>
    </row>
    <row r="481" ht="14.25" customHeight="1">
      <c r="A481" s="6"/>
      <c r="B481" s="6"/>
      <c r="C481" s="6"/>
      <c r="D481" s="6"/>
      <c r="E481" s="46"/>
      <c r="F481" s="46"/>
      <c r="G481" s="46"/>
      <c r="H481" s="46"/>
      <c r="I481" s="46"/>
      <c r="J481" s="46"/>
      <c r="K481" s="46"/>
      <c r="L481" s="384"/>
      <c r="M481" s="46"/>
      <c r="N481" s="46"/>
      <c r="O481" s="46"/>
      <c r="P481" s="6"/>
      <c r="Q481" s="6"/>
      <c r="R481" s="6"/>
      <c r="S481" s="356"/>
      <c r="T481" s="6"/>
      <c r="U481" s="6"/>
      <c r="V481" s="6"/>
      <c r="W481" s="6"/>
      <c r="X481" s="6"/>
      <c r="Y481" s="6"/>
      <c r="Z481" s="6"/>
      <c r="AA481" s="6"/>
      <c r="AB481" s="46"/>
      <c r="AC481" s="6"/>
      <c r="AD481" s="6"/>
      <c r="AE481" s="6"/>
      <c r="AF481" s="6"/>
      <c r="AG481" s="6"/>
      <c r="AH481" s="6"/>
      <c r="AI481" s="6"/>
      <c r="AJ481" s="6"/>
    </row>
    <row r="482" ht="14.25" customHeight="1">
      <c r="A482" s="6"/>
      <c r="B482" s="6"/>
      <c r="C482" s="6"/>
      <c r="D482" s="6"/>
      <c r="E482" s="46"/>
      <c r="F482" s="46"/>
      <c r="G482" s="46"/>
      <c r="H482" s="46"/>
      <c r="I482" s="46"/>
      <c r="J482" s="46"/>
      <c r="K482" s="46"/>
      <c r="L482" s="384"/>
      <c r="M482" s="46"/>
      <c r="N482" s="46"/>
      <c r="O482" s="46"/>
      <c r="P482" s="6"/>
      <c r="Q482" s="6"/>
      <c r="R482" s="6"/>
      <c r="S482" s="356"/>
      <c r="T482" s="6"/>
      <c r="U482" s="6"/>
      <c r="V482" s="6"/>
      <c r="W482" s="6"/>
      <c r="X482" s="6"/>
      <c r="Y482" s="6"/>
      <c r="Z482" s="6"/>
      <c r="AA482" s="6"/>
      <c r="AB482" s="46"/>
      <c r="AC482" s="6"/>
      <c r="AD482" s="6"/>
      <c r="AE482" s="6"/>
      <c r="AF482" s="6"/>
      <c r="AG482" s="6"/>
      <c r="AH482" s="6"/>
      <c r="AI482" s="6"/>
      <c r="AJ482" s="6"/>
    </row>
    <row r="483" ht="14.25" customHeight="1">
      <c r="A483" s="6"/>
      <c r="B483" s="6"/>
      <c r="C483" s="6"/>
      <c r="D483" s="6"/>
      <c r="E483" s="46"/>
      <c r="F483" s="46"/>
      <c r="G483" s="46"/>
      <c r="H483" s="46"/>
      <c r="I483" s="46"/>
      <c r="J483" s="46"/>
      <c r="K483" s="46"/>
      <c r="L483" s="384"/>
      <c r="M483" s="46"/>
      <c r="N483" s="46"/>
      <c r="O483" s="46"/>
      <c r="P483" s="6"/>
      <c r="Q483" s="6"/>
      <c r="R483" s="6"/>
      <c r="S483" s="356"/>
      <c r="T483" s="6"/>
      <c r="U483" s="6"/>
      <c r="V483" s="6"/>
      <c r="W483" s="6"/>
      <c r="X483" s="6"/>
      <c r="Y483" s="6"/>
      <c r="Z483" s="6"/>
      <c r="AA483" s="6"/>
      <c r="AB483" s="46"/>
      <c r="AC483" s="6"/>
      <c r="AD483" s="6"/>
      <c r="AE483" s="6"/>
      <c r="AF483" s="6"/>
      <c r="AG483" s="6"/>
      <c r="AH483" s="6"/>
      <c r="AI483" s="6"/>
      <c r="AJ483" s="6"/>
    </row>
    <row r="484" ht="14.25" customHeight="1">
      <c r="A484" s="6"/>
      <c r="B484" s="6"/>
      <c r="C484" s="6"/>
      <c r="D484" s="6"/>
      <c r="E484" s="46"/>
      <c r="F484" s="46"/>
      <c r="G484" s="46"/>
      <c r="H484" s="46"/>
      <c r="I484" s="46"/>
      <c r="J484" s="46"/>
      <c r="K484" s="46"/>
      <c r="L484" s="384"/>
      <c r="M484" s="46"/>
      <c r="N484" s="46"/>
      <c r="O484" s="46"/>
      <c r="P484" s="6"/>
      <c r="Q484" s="6"/>
      <c r="R484" s="6"/>
      <c r="S484" s="356"/>
      <c r="T484" s="6"/>
      <c r="U484" s="6"/>
      <c r="V484" s="6"/>
      <c r="W484" s="6"/>
      <c r="X484" s="6"/>
      <c r="Y484" s="6"/>
      <c r="Z484" s="6"/>
      <c r="AA484" s="6"/>
      <c r="AB484" s="46"/>
      <c r="AC484" s="6"/>
      <c r="AD484" s="6"/>
      <c r="AE484" s="6"/>
      <c r="AF484" s="6"/>
      <c r="AG484" s="6"/>
      <c r="AH484" s="6"/>
      <c r="AI484" s="6"/>
      <c r="AJ484" s="6"/>
    </row>
    <row r="485" ht="14.25" customHeight="1">
      <c r="A485" s="6"/>
      <c r="B485" s="6"/>
      <c r="C485" s="6"/>
      <c r="D485" s="6"/>
      <c r="E485" s="46"/>
      <c r="F485" s="46"/>
      <c r="G485" s="46"/>
      <c r="H485" s="46"/>
      <c r="I485" s="46"/>
      <c r="J485" s="46"/>
      <c r="K485" s="46"/>
      <c r="L485" s="384"/>
      <c r="M485" s="46"/>
      <c r="N485" s="46"/>
      <c r="O485" s="46"/>
      <c r="P485" s="6"/>
      <c r="Q485" s="6"/>
      <c r="R485" s="6"/>
      <c r="S485" s="356"/>
      <c r="T485" s="6"/>
      <c r="U485" s="6"/>
      <c r="V485" s="6"/>
      <c r="W485" s="6"/>
      <c r="X485" s="6"/>
      <c r="Y485" s="6"/>
      <c r="Z485" s="6"/>
      <c r="AA485" s="6"/>
      <c r="AB485" s="46"/>
      <c r="AC485" s="6"/>
      <c r="AD485" s="6"/>
      <c r="AE485" s="6"/>
      <c r="AF485" s="6"/>
      <c r="AG485" s="6"/>
      <c r="AH485" s="6"/>
      <c r="AI485" s="6"/>
      <c r="AJ485" s="6"/>
    </row>
    <row r="486" ht="14.25" customHeight="1">
      <c r="A486" s="6"/>
      <c r="B486" s="6"/>
      <c r="C486" s="6"/>
      <c r="D486" s="6"/>
      <c r="E486" s="46"/>
      <c r="F486" s="46"/>
      <c r="G486" s="46"/>
      <c r="H486" s="46"/>
      <c r="I486" s="46"/>
      <c r="J486" s="46"/>
      <c r="K486" s="46"/>
      <c r="L486" s="384"/>
      <c r="M486" s="46"/>
      <c r="N486" s="46"/>
      <c r="O486" s="46"/>
      <c r="P486" s="6"/>
      <c r="Q486" s="6"/>
      <c r="R486" s="6"/>
      <c r="S486" s="356"/>
      <c r="T486" s="6"/>
      <c r="U486" s="6"/>
      <c r="V486" s="6"/>
      <c r="W486" s="6"/>
      <c r="X486" s="6"/>
      <c r="Y486" s="6"/>
      <c r="Z486" s="6"/>
      <c r="AA486" s="6"/>
      <c r="AB486" s="46"/>
      <c r="AC486" s="6"/>
      <c r="AD486" s="6"/>
      <c r="AE486" s="6"/>
      <c r="AF486" s="6"/>
      <c r="AG486" s="6"/>
      <c r="AH486" s="6"/>
      <c r="AI486" s="6"/>
      <c r="AJ486" s="6"/>
    </row>
    <row r="487" ht="14.25" customHeight="1">
      <c r="A487" s="6"/>
      <c r="B487" s="6"/>
      <c r="C487" s="6"/>
      <c r="D487" s="6"/>
      <c r="E487" s="46"/>
      <c r="F487" s="46"/>
      <c r="G487" s="46"/>
      <c r="H487" s="46"/>
      <c r="I487" s="46"/>
      <c r="J487" s="46"/>
      <c r="K487" s="46"/>
      <c r="L487" s="384"/>
      <c r="M487" s="46"/>
      <c r="N487" s="46"/>
      <c r="O487" s="46"/>
      <c r="P487" s="6"/>
      <c r="Q487" s="6"/>
      <c r="R487" s="6"/>
      <c r="S487" s="356"/>
      <c r="T487" s="6"/>
      <c r="U487" s="6"/>
      <c r="V487" s="6"/>
      <c r="W487" s="6"/>
      <c r="X487" s="6"/>
      <c r="Y487" s="6"/>
      <c r="Z487" s="6"/>
      <c r="AA487" s="6"/>
      <c r="AB487" s="46"/>
      <c r="AC487" s="6"/>
      <c r="AD487" s="6"/>
      <c r="AE487" s="6"/>
      <c r="AF487" s="6"/>
      <c r="AG487" s="6"/>
      <c r="AH487" s="6"/>
      <c r="AI487" s="6"/>
      <c r="AJ487" s="6"/>
    </row>
    <row r="488" ht="14.25" customHeight="1">
      <c r="A488" s="6"/>
      <c r="B488" s="6"/>
      <c r="C488" s="6"/>
      <c r="D488" s="6"/>
      <c r="E488" s="46"/>
      <c r="F488" s="46"/>
      <c r="G488" s="46"/>
      <c r="H488" s="46"/>
      <c r="I488" s="46"/>
      <c r="J488" s="46"/>
      <c r="K488" s="46"/>
      <c r="L488" s="384"/>
      <c r="M488" s="46"/>
      <c r="N488" s="46"/>
      <c r="O488" s="46"/>
      <c r="P488" s="6"/>
      <c r="Q488" s="6"/>
      <c r="R488" s="6"/>
      <c r="S488" s="356"/>
      <c r="T488" s="6"/>
      <c r="U488" s="6"/>
      <c r="V488" s="6"/>
      <c r="W488" s="6"/>
      <c r="X488" s="6"/>
      <c r="Y488" s="6"/>
      <c r="Z488" s="6"/>
      <c r="AA488" s="6"/>
      <c r="AB488" s="46"/>
      <c r="AC488" s="6"/>
      <c r="AD488" s="6"/>
      <c r="AE488" s="6"/>
      <c r="AF488" s="6"/>
      <c r="AG488" s="6"/>
      <c r="AH488" s="6"/>
      <c r="AI488" s="6"/>
      <c r="AJ488" s="6"/>
    </row>
    <row r="489" ht="14.25" customHeight="1">
      <c r="A489" s="6"/>
      <c r="B489" s="6"/>
      <c r="C489" s="6"/>
      <c r="D489" s="6"/>
      <c r="E489" s="46"/>
      <c r="F489" s="46"/>
      <c r="G489" s="46"/>
      <c r="H489" s="46"/>
      <c r="I489" s="46"/>
      <c r="J489" s="46"/>
      <c r="K489" s="46"/>
      <c r="L489" s="384"/>
      <c r="M489" s="46"/>
      <c r="N489" s="46"/>
      <c r="O489" s="46"/>
      <c r="P489" s="6"/>
      <c r="Q489" s="6"/>
      <c r="R489" s="6"/>
      <c r="S489" s="356"/>
      <c r="T489" s="6"/>
      <c r="U489" s="6"/>
      <c r="V489" s="6"/>
      <c r="W489" s="6"/>
      <c r="X489" s="6"/>
      <c r="Y489" s="6"/>
      <c r="Z489" s="6"/>
      <c r="AA489" s="6"/>
      <c r="AB489" s="46"/>
      <c r="AC489" s="6"/>
      <c r="AD489" s="6"/>
      <c r="AE489" s="6"/>
      <c r="AF489" s="6"/>
      <c r="AG489" s="6"/>
      <c r="AH489" s="6"/>
      <c r="AI489" s="6"/>
      <c r="AJ489" s="6"/>
    </row>
    <row r="490" ht="14.25" customHeight="1">
      <c r="A490" s="6"/>
      <c r="B490" s="6"/>
      <c r="C490" s="6"/>
      <c r="D490" s="6"/>
      <c r="E490" s="46"/>
      <c r="F490" s="46"/>
      <c r="G490" s="46"/>
      <c r="H490" s="46"/>
      <c r="I490" s="46"/>
      <c r="J490" s="46"/>
      <c r="K490" s="46"/>
      <c r="L490" s="384"/>
      <c r="M490" s="46"/>
      <c r="N490" s="46"/>
      <c r="O490" s="46"/>
      <c r="P490" s="6"/>
      <c r="Q490" s="6"/>
      <c r="R490" s="6"/>
      <c r="S490" s="356"/>
      <c r="T490" s="6"/>
      <c r="U490" s="6"/>
      <c r="V490" s="6"/>
      <c r="W490" s="6"/>
      <c r="X490" s="6"/>
      <c r="Y490" s="6"/>
      <c r="Z490" s="6"/>
      <c r="AA490" s="6"/>
      <c r="AB490" s="46"/>
      <c r="AC490" s="6"/>
      <c r="AD490" s="6"/>
      <c r="AE490" s="6"/>
      <c r="AF490" s="6"/>
      <c r="AG490" s="6"/>
      <c r="AH490" s="6"/>
      <c r="AI490" s="6"/>
      <c r="AJ490" s="6"/>
    </row>
    <row r="491" ht="14.25" customHeight="1">
      <c r="A491" s="6"/>
      <c r="B491" s="6"/>
      <c r="C491" s="6"/>
      <c r="D491" s="6"/>
      <c r="E491" s="46"/>
      <c r="F491" s="46"/>
      <c r="G491" s="46"/>
      <c r="H491" s="46"/>
      <c r="I491" s="46"/>
      <c r="J491" s="46"/>
      <c r="K491" s="46"/>
      <c r="L491" s="384"/>
      <c r="M491" s="46"/>
      <c r="N491" s="46"/>
      <c r="O491" s="46"/>
      <c r="P491" s="6"/>
      <c r="Q491" s="6"/>
      <c r="R491" s="6"/>
      <c r="S491" s="356"/>
      <c r="T491" s="6"/>
      <c r="U491" s="6"/>
      <c r="V491" s="6"/>
      <c r="W491" s="6"/>
      <c r="X491" s="6"/>
      <c r="Y491" s="6"/>
      <c r="Z491" s="6"/>
      <c r="AA491" s="6"/>
      <c r="AB491" s="46"/>
      <c r="AC491" s="6"/>
      <c r="AD491" s="6"/>
      <c r="AE491" s="6"/>
      <c r="AF491" s="6"/>
      <c r="AG491" s="6"/>
      <c r="AH491" s="6"/>
      <c r="AI491" s="6"/>
      <c r="AJ491" s="6"/>
    </row>
    <row r="492" ht="14.25" customHeight="1">
      <c r="A492" s="6"/>
      <c r="B492" s="6"/>
      <c r="C492" s="6"/>
      <c r="D492" s="6"/>
      <c r="E492" s="46"/>
      <c r="F492" s="46"/>
      <c r="G492" s="46"/>
      <c r="H492" s="46"/>
      <c r="I492" s="46"/>
      <c r="J492" s="46"/>
      <c r="K492" s="46"/>
      <c r="L492" s="384"/>
      <c r="M492" s="46"/>
      <c r="N492" s="46"/>
      <c r="O492" s="46"/>
      <c r="P492" s="6"/>
      <c r="Q492" s="6"/>
      <c r="R492" s="6"/>
      <c r="S492" s="356"/>
      <c r="T492" s="6"/>
      <c r="U492" s="6"/>
      <c r="V492" s="6"/>
      <c r="W492" s="6"/>
      <c r="X492" s="6"/>
      <c r="Y492" s="6"/>
      <c r="Z492" s="6"/>
      <c r="AA492" s="6"/>
      <c r="AB492" s="46"/>
      <c r="AC492" s="6"/>
      <c r="AD492" s="6"/>
      <c r="AE492" s="6"/>
      <c r="AF492" s="6"/>
      <c r="AG492" s="6"/>
      <c r="AH492" s="6"/>
      <c r="AI492" s="6"/>
      <c r="AJ492" s="6"/>
    </row>
    <row r="493" ht="14.25" customHeight="1">
      <c r="A493" s="6"/>
      <c r="B493" s="6"/>
      <c r="C493" s="6"/>
      <c r="D493" s="6"/>
      <c r="E493" s="46"/>
      <c r="F493" s="46"/>
      <c r="G493" s="46"/>
      <c r="H493" s="46"/>
      <c r="I493" s="46"/>
      <c r="J493" s="46"/>
      <c r="K493" s="46"/>
      <c r="L493" s="384"/>
      <c r="M493" s="46"/>
      <c r="N493" s="46"/>
      <c r="O493" s="46"/>
      <c r="P493" s="6"/>
      <c r="Q493" s="6"/>
      <c r="R493" s="6"/>
      <c r="S493" s="356"/>
      <c r="T493" s="6"/>
      <c r="U493" s="6"/>
      <c r="V493" s="6"/>
      <c r="W493" s="6"/>
      <c r="X493" s="6"/>
      <c r="Y493" s="6"/>
      <c r="Z493" s="6"/>
      <c r="AA493" s="6"/>
      <c r="AB493" s="46"/>
      <c r="AC493" s="6"/>
      <c r="AD493" s="6"/>
      <c r="AE493" s="6"/>
      <c r="AF493" s="6"/>
      <c r="AG493" s="6"/>
      <c r="AH493" s="6"/>
      <c r="AI493" s="6"/>
      <c r="AJ493" s="6"/>
    </row>
    <row r="494" ht="14.25" customHeight="1">
      <c r="A494" s="6"/>
      <c r="B494" s="6"/>
      <c r="C494" s="6"/>
      <c r="D494" s="6"/>
      <c r="E494" s="46"/>
      <c r="F494" s="46"/>
      <c r="G494" s="46"/>
      <c r="H494" s="46"/>
      <c r="I494" s="46"/>
      <c r="J494" s="46"/>
      <c r="K494" s="46"/>
      <c r="L494" s="384"/>
      <c r="M494" s="46"/>
      <c r="N494" s="46"/>
      <c r="O494" s="46"/>
      <c r="P494" s="6"/>
      <c r="Q494" s="6"/>
      <c r="R494" s="6"/>
      <c r="S494" s="356"/>
      <c r="T494" s="6"/>
      <c r="U494" s="6"/>
      <c r="V494" s="6"/>
      <c r="W494" s="6"/>
      <c r="X494" s="6"/>
      <c r="Y494" s="6"/>
      <c r="Z494" s="6"/>
      <c r="AA494" s="6"/>
      <c r="AB494" s="46"/>
      <c r="AC494" s="6"/>
      <c r="AD494" s="6"/>
      <c r="AE494" s="6"/>
      <c r="AF494" s="6"/>
      <c r="AG494" s="6"/>
      <c r="AH494" s="6"/>
      <c r="AI494" s="6"/>
      <c r="AJ494" s="6"/>
    </row>
    <row r="495" ht="14.25" customHeight="1">
      <c r="A495" s="6"/>
      <c r="B495" s="6"/>
      <c r="C495" s="6"/>
      <c r="D495" s="6"/>
      <c r="E495" s="46"/>
      <c r="F495" s="46"/>
      <c r="G495" s="46"/>
      <c r="H495" s="46"/>
      <c r="I495" s="46"/>
      <c r="J495" s="46"/>
      <c r="K495" s="46"/>
      <c r="L495" s="384"/>
      <c r="M495" s="46"/>
      <c r="N495" s="46"/>
      <c r="O495" s="46"/>
      <c r="P495" s="6"/>
      <c r="Q495" s="6"/>
      <c r="R495" s="6"/>
      <c r="S495" s="356"/>
      <c r="T495" s="6"/>
      <c r="U495" s="6"/>
      <c r="V495" s="6"/>
      <c r="W495" s="6"/>
      <c r="X495" s="6"/>
      <c r="Y495" s="6"/>
      <c r="Z495" s="6"/>
      <c r="AA495" s="6"/>
      <c r="AB495" s="46"/>
      <c r="AC495" s="6"/>
      <c r="AD495" s="6"/>
      <c r="AE495" s="6"/>
      <c r="AF495" s="6"/>
      <c r="AG495" s="6"/>
      <c r="AH495" s="6"/>
      <c r="AI495" s="6"/>
      <c r="AJ495" s="6"/>
    </row>
    <row r="496" ht="14.25" customHeight="1">
      <c r="A496" s="6"/>
      <c r="B496" s="6"/>
      <c r="C496" s="6"/>
      <c r="D496" s="6"/>
      <c r="E496" s="46"/>
      <c r="F496" s="46"/>
      <c r="G496" s="46"/>
      <c r="H496" s="46"/>
      <c r="I496" s="46"/>
      <c r="J496" s="46"/>
      <c r="K496" s="46"/>
      <c r="L496" s="384"/>
      <c r="M496" s="46"/>
      <c r="N496" s="46"/>
      <c r="O496" s="46"/>
      <c r="P496" s="6"/>
      <c r="Q496" s="6"/>
      <c r="R496" s="6"/>
      <c r="S496" s="356"/>
      <c r="T496" s="6"/>
      <c r="U496" s="6"/>
      <c r="V496" s="6"/>
      <c r="W496" s="6"/>
      <c r="X496" s="6"/>
      <c r="Y496" s="6"/>
      <c r="Z496" s="6"/>
      <c r="AA496" s="6"/>
      <c r="AB496" s="46"/>
      <c r="AC496" s="6"/>
      <c r="AD496" s="6"/>
      <c r="AE496" s="6"/>
      <c r="AF496" s="6"/>
      <c r="AG496" s="6"/>
      <c r="AH496" s="6"/>
      <c r="AI496" s="6"/>
      <c r="AJ496" s="6"/>
    </row>
    <row r="497" ht="14.25" customHeight="1">
      <c r="A497" s="6"/>
      <c r="B497" s="6"/>
      <c r="C497" s="6"/>
      <c r="D497" s="6"/>
      <c r="E497" s="46"/>
      <c r="F497" s="46"/>
      <c r="G497" s="46"/>
      <c r="H497" s="46"/>
      <c r="I497" s="46"/>
      <c r="J497" s="46"/>
      <c r="K497" s="46"/>
      <c r="L497" s="384"/>
      <c r="M497" s="46"/>
      <c r="N497" s="46"/>
      <c r="O497" s="46"/>
      <c r="P497" s="6"/>
      <c r="Q497" s="6"/>
      <c r="R497" s="6"/>
      <c r="S497" s="356"/>
      <c r="T497" s="6"/>
      <c r="U497" s="6"/>
      <c r="V497" s="6"/>
      <c r="W497" s="6"/>
      <c r="X497" s="6"/>
      <c r="Y497" s="6"/>
      <c r="Z497" s="6"/>
      <c r="AA497" s="6"/>
      <c r="AB497" s="46"/>
      <c r="AC497" s="6"/>
      <c r="AD497" s="6"/>
      <c r="AE497" s="6"/>
      <c r="AF497" s="6"/>
      <c r="AG497" s="6"/>
      <c r="AH497" s="6"/>
      <c r="AI497" s="6"/>
      <c r="AJ497" s="6"/>
    </row>
    <row r="498" ht="14.25" customHeight="1">
      <c r="A498" s="6"/>
      <c r="B498" s="6"/>
      <c r="C498" s="6"/>
      <c r="D498" s="6"/>
      <c r="E498" s="46"/>
      <c r="F498" s="46"/>
      <c r="G498" s="46"/>
      <c r="H498" s="46"/>
      <c r="I498" s="46"/>
      <c r="J498" s="46"/>
      <c r="K498" s="46"/>
      <c r="L498" s="384"/>
      <c r="M498" s="46"/>
      <c r="N498" s="46"/>
      <c r="O498" s="46"/>
      <c r="P498" s="6"/>
      <c r="Q498" s="6"/>
      <c r="R498" s="6"/>
      <c r="S498" s="356"/>
      <c r="T498" s="6"/>
      <c r="U498" s="6"/>
      <c r="V498" s="6"/>
      <c r="W498" s="6"/>
      <c r="X498" s="6"/>
      <c r="Y498" s="6"/>
      <c r="Z498" s="6"/>
      <c r="AA498" s="6"/>
      <c r="AB498" s="46"/>
      <c r="AC498" s="6"/>
      <c r="AD498" s="6"/>
      <c r="AE498" s="6"/>
      <c r="AF498" s="6"/>
      <c r="AG498" s="6"/>
      <c r="AH498" s="6"/>
      <c r="AI498" s="6"/>
      <c r="AJ498" s="6"/>
    </row>
    <row r="499" ht="14.25" customHeight="1">
      <c r="A499" s="6"/>
      <c r="B499" s="6"/>
      <c r="C499" s="6"/>
      <c r="D499" s="6"/>
      <c r="E499" s="46"/>
      <c r="F499" s="46"/>
      <c r="G499" s="46"/>
      <c r="H499" s="46"/>
      <c r="I499" s="46"/>
      <c r="J499" s="46"/>
      <c r="K499" s="46"/>
      <c r="L499" s="384"/>
      <c r="M499" s="46"/>
      <c r="N499" s="46"/>
      <c r="O499" s="46"/>
      <c r="P499" s="6"/>
      <c r="Q499" s="6"/>
      <c r="R499" s="6"/>
      <c r="S499" s="356"/>
      <c r="T499" s="6"/>
      <c r="U499" s="6"/>
      <c r="V499" s="6"/>
      <c r="W499" s="6"/>
      <c r="X499" s="6"/>
      <c r="Y499" s="6"/>
      <c r="Z499" s="6"/>
      <c r="AA499" s="6"/>
      <c r="AB499" s="46"/>
      <c r="AC499" s="6"/>
      <c r="AD499" s="6"/>
      <c r="AE499" s="6"/>
      <c r="AF499" s="6"/>
      <c r="AG499" s="6"/>
      <c r="AH499" s="6"/>
      <c r="AI499" s="6"/>
      <c r="AJ499" s="6"/>
    </row>
    <row r="500" ht="14.25" customHeight="1">
      <c r="A500" s="6"/>
      <c r="B500" s="6"/>
      <c r="C500" s="6"/>
      <c r="D500" s="6"/>
      <c r="E500" s="46"/>
      <c r="F500" s="46"/>
      <c r="G500" s="46"/>
      <c r="H500" s="46"/>
      <c r="I500" s="46"/>
      <c r="J500" s="46"/>
      <c r="K500" s="46"/>
      <c r="L500" s="384"/>
      <c r="M500" s="46"/>
      <c r="N500" s="46"/>
      <c r="O500" s="46"/>
      <c r="P500" s="6"/>
      <c r="Q500" s="6"/>
      <c r="R500" s="6"/>
      <c r="S500" s="356"/>
      <c r="T500" s="6"/>
      <c r="U500" s="6"/>
      <c r="V500" s="6"/>
      <c r="W500" s="6"/>
      <c r="X500" s="6"/>
      <c r="Y500" s="6"/>
      <c r="Z500" s="6"/>
      <c r="AA500" s="6"/>
      <c r="AB500" s="46"/>
      <c r="AC500" s="6"/>
      <c r="AD500" s="6"/>
      <c r="AE500" s="6"/>
      <c r="AF500" s="6"/>
      <c r="AG500" s="6"/>
      <c r="AH500" s="6"/>
      <c r="AI500" s="6"/>
      <c r="AJ500" s="6"/>
    </row>
    <row r="501" ht="14.25" customHeight="1">
      <c r="A501" s="6"/>
      <c r="B501" s="6"/>
      <c r="C501" s="6"/>
      <c r="D501" s="6"/>
      <c r="E501" s="46"/>
      <c r="F501" s="46"/>
      <c r="G501" s="46"/>
      <c r="H501" s="46"/>
      <c r="I501" s="46"/>
      <c r="J501" s="46"/>
      <c r="K501" s="46"/>
      <c r="L501" s="384"/>
      <c r="M501" s="46"/>
      <c r="N501" s="46"/>
      <c r="O501" s="46"/>
      <c r="P501" s="6"/>
      <c r="Q501" s="6"/>
      <c r="R501" s="6"/>
      <c r="S501" s="356"/>
      <c r="T501" s="6"/>
      <c r="U501" s="6"/>
      <c r="V501" s="6"/>
      <c r="W501" s="6"/>
      <c r="X501" s="6"/>
      <c r="Y501" s="6"/>
      <c r="Z501" s="6"/>
      <c r="AA501" s="6"/>
      <c r="AB501" s="46"/>
      <c r="AC501" s="6"/>
      <c r="AD501" s="6"/>
      <c r="AE501" s="6"/>
      <c r="AF501" s="6"/>
      <c r="AG501" s="6"/>
      <c r="AH501" s="6"/>
      <c r="AI501" s="6"/>
      <c r="AJ501" s="6"/>
    </row>
    <row r="502" ht="14.25" customHeight="1">
      <c r="A502" s="6"/>
      <c r="B502" s="6"/>
      <c r="C502" s="6"/>
      <c r="D502" s="6"/>
      <c r="E502" s="46"/>
      <c r="F502" s="46"/>
      <c r="G502" s="46"/>
      <c r="H502" s="46"/>
      <c r="I502" s="46"/>
      <c r="J502" s="46"/>
      <c r="K502" s="46"/>
      <c r="L502" s="384"/>
      <c r="M502" s="46"/>
      <c r="N502" s="46"/>
      <c r="O502" s="46"/>
      <c r="P502" s="6"/>
      <c r="Q502" s="6"/>
      <c r="R502" s="6"/>
      <c r="S502" s="356"/>
      <c r="T502" s="6"/>
      <c r="U502" s="6"/>
      <c r="V502" s="6"/>
      <c r="W502" s="6"/>
      <c r="X502" s="6"/>
      <c r="Y502" s="6"/>
      <c r="Z502" s="6"/>
      <c r="AA502" s="6"/>
      <c r="AB502" s="46"/>
      <c r="AC502" s="6"/>
      <c r="AD502" s="6"/>
      <c r="AE502" s="6"/>
      <c r="AF502" s="6"/>
      <c r="AG502" s="6"/>
      <c r="AH502" s="6"/>
      <c r="AI502" s="6"/>
      <c r="AJ502" s="6"/>
    </row>
    <row r="503" ht="14.25" customHeight="1">
      <c r="A503" s="6"/>
      <c r="B503" s="6"/>
      <c r="C503" s="6"/>
      <c r="D503" s="6"/>
      <c r="E503" s="46"/>
      <c r="F503" s="46"/>
      <c r="G503" s="46"/>
      <c r="H503" s="46"/>
      <c r="I503" s="46"/>
      <c r="J503" s="46"/>
      <c r="K503" s="46"/>
      <c r="L503" s="384"/>
      <c r="M503" s="46"/>
      <c r="N503" s="46"/>
      <c r="O503" s="46"/>
      <c r="P503" s="6"/>
      <c r="Q503" s="6"/>
      <c r="R503" s="6"/>
      <c r="S503" s="356"/>
      <c r="T503" s="6"/>
      <c r="U503" s="6"/>
      <c r="V503" s="6"/>
      <c r="W503" s="6"/>
      <c r="X503" s="6"/>
      <c r="Y503" s="6"/>
      <c r="Z503" s="6"/>
      <c r="AA503" s="6"/>
      <c r="AB503" s="46"/>
      <c r="AC503" s="6"/>
      <c r="AD503" s="6"/>
      <c r="AE503" s="6"/>
      <c r="AF503" s="6"/>
      <c r="AG503" s="6"/>
      <c r="AH503" s="6"/>
      <c r="AI503" s="6"/>
      <c r="AJ503" s="6"/>
    </row>
    <row r="504" ht="14.25" customHeight="1">
      <c r="A504" s="6"/>
      <c r="B504" s="6"/>
      <c r="C504" s="6"/>
      <c r="D504" s="6"/>
      <c r="E504" s="46"/>
      <c r="F504" s="46"/>
      <c r="G504" s="46"/>
      <c r="H504" s="46"/>
      <c r="I504" s="46"/>
      <c r="J504" s="46"/>
      <c r="K504" s="46"/>
      <c r="L504" s="384"/>
      <c r="M504" s="46"/>
      <c r="N504" s="46"/>
      <c r="O504" s="46"/>
      <c r="P504" s="6"/>
      <c r="Q504" s="6"/>
      <c r="R504" s="6"/>
      <c r="S504" s="356"/>
      <c r="T504" s="6"/>
      <c r="U504" s="6"/>
      <c r="V504" s="6"/>
      <c r="W504" s="6"/>
      <c r="X504" s="6"/>
      <c r="Y504" s="6"/>
      <c r="Z504" s="6"/>
      <c r="AA504" s="6"/>
      <c r="AB504" s="46"/>
      <c r="AC504" s="6"/>
      <c r="AD504" s="6"/>
      <c r="AE504" s="6"/>
      <c r="AF504" s="6"/>
      <c r="AG504" s="6"/>
      <c r="AH504" s="6"/>
      <c r="AI504" s="6"/>
      <c r="AJ504" s="6"/>
    </row>
    <row r="505" ht="14.25" customHeight="1">
      <c r="A505" s="6"/>
      <c r="B505" s="6"/>
      <c r="C505" s="6"/>
      <c r="D505" s="6"/>
      <c r="E505" s="46"/>
      <c r="F505" s="46"/>
      <c r="G505" s="46"/>
      <c r="H505" s="46"/>
      <c r="I505" s="46"/>
      <c r="J505" s="46"/>
      <c r="K505" s="46"/>
      <c r="L505" s="384"/>
      <c r="M505" s="46"/>
      <c r="N505" s="46"/>
      <c r="O505" s="46"/>
      <c r="P505" s="6"/>
      <c r="Q505" s="6"/>
      <c r="R505" s="6"/>
      <c r="S505" s="356"/>
      <c r="T505" s="6"/>
      <c r="U505" s="6"/>
      <c r="V505" s="6"/>
      <c r="W505" s="6"/>
      <c r="X505" s="6"/>
      <c r="Y505" s="6"/>
      <c r="Z505" s="6"/>
      <c r="AA505" s="6"/>
      <c r="AB505" s="46"/>
      <c r="AC505" s="6"/>
      <c r="AD505" s="6"/>
      <c r="AE505" s="6"/>
      <c r="AF505" s="6"/>
      <c r="AG505" s="6"/>
      <c r="AH505" s="6"/>
      <c r="AI505" s="6"/>
      <c r="AJ505" s="6"/>
    </row>
    <row r="506" ht="14.25" customHeight="1">
      <c r="A506" s="6"/>
      <c r="B506" s="6"/>
      <c r="C506" s="6"/>
      <c r="D506" s="6"/>
      <c r="E506" s="46"/>
      <c r="F506" s="46"/>
      <c r="G506" s="46"/>
      <c r="H506" s="46"/>
      <c r="I506" s="46"/>
      <c r="J506" s="46"/>
      <c r="K506" s="46"/>
      <c r="L506" s="384"/>
      <c r="M506" s="46"/>
      <c r="N506" s="46"/>
      <c r="O506" s="46"/>
      <c r="P506" s="6"/>
      <c r="Q506" s="6"/>
      <c r="R506" s="6"/>
      <c r="S506" s="356"/>
      <c r="T506" s="6"/>
      <c r="U506" s="6"/>
      <c r="V506" s="6"/>
      <c r="W506" s="6"/>
      <c r="X506" s="6"/>
      <c r="Y506" s="6"/>
      <c r="Z506" s="6"/>
      <c r="AA506" s="6"/>
      <c r="AB506" s="46"/>
      <c r="AC506" s="6"/>
      <c r="AD506" s="6"/>
      <c r="AE506" s="6"/>
      <c r="AF506" s="6"/>
      <c r="AG506" s="6"/>
      <c r="AH506" s="6"/>
      <c r="AI506" s="6"/>
      <c r="AJ506" s="6"/>
    </row>
    <row r="507" ht="14.25" customHeight="1">
      <c r="A507" s="6"/>
      <c r="B507" s="6"/>
      <c r="C507" s="6"/>
      <c r="D507" s="6"/>
      <c r="E507" s="46"/>
      <c r="F507" s="46"/>
      <c r="G507" s="46"/>
      <c r="H507" s="46"/>
      <c r="I507" s="46"/>
      <c r="J507" s="46"/>
      <c r="K507" s="46"/>
      <c r="L507" s="384"/>
      <c r="M507" s="46"/>
      <c r="N507" s="46"/>
      <c r="O507" s="46"/>
      <c r="P507" s="6"/>
      <c r="Q507" s="6"/>
      <c r="R507" s="6"/>
      <c r="S507" s="356"/>
      <c r="T507" s="6"/>
      <c r="U507" s="6"/>
      <c r="V507" s="6"/>
      <c r="W507" s="6"/>
      <c r="X507" s="6"/>
      <c r="Y507" s="6"/>
      <c r="Z507" s="6"/>
      <c r="AA507" s="6"/>
      <c r="AB507" s="46"/>
      <c r="AC507" s="6"/>
      <c r="AD507" s="6"/>
      <c r="AE507" s="6"/>
      <c r="AF507" s="6"/>
      <c r="AG507" s="6"/>
      <c r="AH507" s="6"/>
      <c r="AI507" s="6"/>
      <c r="AJ507" s="6"/>
    </row>
    <row r="508" ht="14.25" customHeight="1">
      <c r="A508" s="6"/>
      <c r="B508" s="6"/>
      <c r="C508" s="6"/>
      <c r="D508" s="6"/>
      <c r="E508" s="46"/>
      <c r="F508" s="46"/>
      <c r="G508" s="46"/>
      <c r="H508" s="46"/>
      <c r="I508" s="46"/>
      <c r="J508" s="46"/>
      <c r="K508" s="46"/>
      <c r="L508" s="384"/>
      <c r="M508" s="46"/>
      <c r="N508" s="46"/>
      <c r="O508" s="46"/>
      <c r="P508" s="6"/>
      <c r="Q508" s="6"/>
      <c r="R508" s="6"/>
      <c r="S508" s="356"/>
      <c r="T508" s="6"/>
      <c r="U508" s="6"/>
      <c r="V508" s="6"/>
      <c r="W508" s="6"/>
      <c r="X508" s="6"/>
      <c r="Y508" s="6"/>
      <c r="Z508" s="6"/>
      <c r="AA508" s="6"/>
      <c r="AB508" s="46"/>
      <c r="AC508" s="6"/>
      <c r="AD508" s="6"/>
      <c r="AE508" s="6"/>
      <c r="AF508" s="6"/>
      <c r="AG508" s="6"/>
      <c r="AH508" s="6"/>
      <c r="AI508" s="6"/>
      <c r="AJ508" s="6"/>
    </row>
    <row r="509" ht="14.25" customHeight="1">
      <c r="A509" s="6"/>
      <c r="B509" s="6"/>
      <c r="C509" s="6"/>
      <c r="D509" s="6"/>
      <c r="E509" s="46"/>
      <c r="F509" s="46"/>
      <c r="G509" s="46"/>
      <c r="H509" s="46"/>
      <c r="I509" s="46"/>
      <c r="J509" s="46"/>
      <c r="K509" s="46"/>
      <c r="L509" s="384"/>
      <c r="M509" s="46"/>
      <c r="N509" s="46"/>
      <c r="O509" s="46"/>
      <c r="P509" s="6"/>
      <c r="Q509" s="6"/>
      <c r="R509" s="6"/>
      <c r="S509" s="356"/>
      <c r="T509" s="6"/>
      <c r="U509" s="6"/>
      <c r="V509" s="6"/>
      <c r="W509" s="6"/>
      <c r="X509" s="6"/>
      <c r="Y509" s="6"/>
      <c r="Z509" s="6"/>
      <c r="AA509" s="6"/>
      <c r="AB509" s="46"/>
      <c r="AC509" s="6"/>
      <c r="AD509" s="6"/>
      <c r="AE509" s="6"/>
      <c r="AF509" s="6"/>
      <c r="AG509" s="6"/>
      <c r="AH509" s="6"/>
      <c r="AI509" s="6"/>
      <c r="AJ509" s="6"/>
    </row>
    <row r="510" ht="14.25" customHeight="1">
      <c r="A510" s="6"/>
      <c r="B510" s="6"/>
      <c r="C510" s="6"/>
      <c r="D510" s="6"/>
      <c r="E510" s="46"/>
      <c r="F510" s="46"/>
      <c r="G510" s="46"/>
      <c r="H510" s="46"/>
      <c r="I510" s="46"/>
      <c r="J510" s="46"/>
      <c r="K510" s="46"/>
      <c r="L510" s="384"/>
      <c r="M510" s="46"/>
      <c r="N510" s="46"/>
      <c r="O510" s="46"/>
      <c r="P510" s="6"/>
      <c r="Q510" s="6"/>
      <c r="R510" s="6"/>
      <c r="S510" s="356"/>
      <c r="T510" s="6"/>
      <c r="U510" s="6"/>
      <c r="V510" s="6"/>
      <c r="W510" s="6"/>
      <c r="X510" s="6"/>
      <c r="Y510" s="6"/>
      <c r="Z510" s="6"/>
      <c r="AA510" s="6"/>
      <c r="AB510" s="46"/>
      <c r="AC510" s="6"/>
      <c r="AD510" s="6"/>
      <c r="AE510" s="6"/>
      <c r="AF510" s="6"/>
      <c r="AG510" s="6"/>
      <c r="AH510" s="6"/>
      <c r="AI510" s="6"/>
      <c r="AJ510" s="6"/>
    </row>
    <row r="511" ht="14.25" customHeight="1">
      <c r="A511" s="6"/>
      <c r="B511" s="6"/>
      <c r="C511" s="6"/>
      <c r="D511" s="6"/>
      <c r="E511" s="46"/>
      <c r="F511" s="46"/>
      <c r="G511" s="46"/>
      <c r="H511" s="46"/>
      <c r="I511" s="46"/>
      <c r="J511" s="46"/>
      <c r="K511" s="46"/>
      <c r="L511" s="384"/>
      <c r="M511" s="46"/>
      <c r="N511" s="46"/>
      <c r="O511" s="46"/>
      <c r="P511" s="6"/>
      <c r="Q511" s="6"/>
      <c r="R511" s="6"/>
      <c r="S511" s="356"/>
      <c r="T511" s="6"/>
      <c r="U511" s="6"/>
      <c r="V511" s="6"/>
      <c r="W511" s="6"/>
      <c r="X511" s="6"/>
      <c r="Y511" s="6"/>
      <c r="Z511" s="6"/>
      <c r="AA511" s="6"/>
      <c r="AB511" s="46"/>
      <c r="AC511" s="6"/>
      <c r="AD511" s="6"/>
      <c r="AE511" s="6"/>
      <c r="AF511" s="6"/>
      <c r="AG511" s="6"/>
      <c r="AH511" s="6"/>
      <c r="AI511" s="6"/>
      <c r="AJ511" s="6"/>
    </row>
    <row r="512" ht="14.25" customHeight="1">
      <c r="A512" s="6"/>
      <c r="B512" s="6"/>
      <c r="C512" s="6"/>
      <c r="D512" s="6"/>
      <c r="E512" s="46"/>
      <c r="F512" s="46"/>
      <c r="G512" s="46"/>
      <c r="H512" s="46"/>
      <c r="I512" s="46"/>
      <c r="J512" s="46"/>
      <c r="K512" s="46"/>
      <c r="L512" s="384"/>
      <c r="M512" s="46"/>
      <c r="N512" s="46"/>
      <c r="O512" s="46"/>
      <c r="P512" s="6"/>
      <c r="Q512" s="6"/>
      <c r="R512" s="6"/>
      <c r="S512" s="356"/>
      <c r="T512" s="6"/>
      <c r="U512" s="6"/>
      <c r="V512" s="6"/>
      <c r="W512" s="6"/>
      <c r="X512" s="6"/>
      <c r="Y512" s="6"/>
      <c r="Z512" s="6"/>
      <c r="AA512" s="6"/>
      <c r="AB512" s="46"/>
      <c r="AC512" s="6"/>
      <c r="AD512" s="6"/>
      <c r="AE512" s="6"/>
      <c r="AF512" s="6"/>
      <c r="AG512" s="6"/>
      <c r="AH512" s="6"/>
      <c r="AI512" s="6"/>
      <c r="AJ512" s="6"/>
    </row>
    <row r="513" ht="14.25" customHeight="1">
      <c r="A513" s="6"/>
      <c r="B513" s="6"/>
      <c r="C513" s="6"/>
      <c r="D513" s="6"/>
      <c r="E513" s="46"/>
      <c r="F513" s="46"/>
      <c r="G513" s="46"/>
      <c r="H513" s="46"/>
      <c r="I513" s="46"/>
      <c r="J513" s="46"/>
      <c r="K513" s="46"/>
      <c r="L513" s="384"/>
      <c r="M513" s="46"/>
      <c r="N513" s="46"/>
      <c r="O513" s="46"/>
      <c r="P513" s="6"/>
      <c r="Q513" s="6"/>
      <c r="R513" s="6"/>
      <c r="S513" s="356"/>
      <c r="T513" s="6"/>
      <c r="U513" s="6"/>
      <c r="V513" s="6"/>
      <c r="W513" s="6"/>
      <c r="X513" s="6"/>
      <c r="Y513" s="6"/>
      <c r="Z513" s="6"/>
      <c r="AA513" s="6"/>
      <c r="AB513" s="46"/>
      <c r="AC513" s="6"/>
      <c r="AD513" s="6"/>
      <c r="AE513" s="6"/>
      <c r="AF513" s="6"/>
      <c r="AG513" s="6"/>
      <c r="AH513" s="6"/>
      <c r="AI513" s="6"/>
      <c r="AJ513" s="6"/>
    </row>
    <row r="514" ht="14.25" customHeight="1">
      <c r="A514" s="6"/>
      <c r="B514" s="6"/>
      <c r="C514" s="6"/>
      <c r="D514" s="6"/>
      <c r="E514" s="46"/>
      <c r="F514" s="46"/>
      <c r="G514" s="46"/>
      <c r="H514" s="46"/>
      <c r="I514" s="46"/>
      <c r="J514" s="46"/>
      <c r="K514" s="46"/>
      <c r="L514" s="384"/>
      <c r="M514" s="46"/>
      <c r="N514" s="46"/>
      <c r="O514" s="46"/>
      <c r="P514" s="6"/>
      <c r="Q514" s="6"/>
      <c r="R514" s="6"/>
      <c r="S514" s="356"/>
      <c r="T514" s="6"/>
      <c r="U514" s="6"/>
      <c r="V514" s="6"/>
      <c r="W514" s="6"/>
      <c r="X514" s="6"/>
      <c r="Y514" s="6"/>
      <c r="Z514" s="6"/>
      <c r="AA514" s="6"/>
      <c r="AB514" s="46"/>
      <c r="AC514" s="6"/>
      <c r="AD514" s="6"/>
      <c r="AE514" s="6"/>
      <c r="AF514" s="6"/>
      <c r="AG514" s="6"/>
      <c r="AH514" s="6"/>
      <c r="AI514" s="6"/>
      <c r="AJ514" s="6"/>
    </row>
    <row r="515" ht="14.25" customHeight="1">
      <c r="A515" s="6"/>
      <c r="B515" s="6"/>
      <c r="C515" s="6"/>
      <c r="D515" s="6"/>
      <c r="E515" s="46"/>
      <c r="F515" s="46"/>
      <c r="G515" s="46"/>
      <c r="H515" s="46"/>
      <c r="I515" s="46"/>
      <c r="J515" s="46"/>
      <c r="K515" s="46"/>
      <c r="L515" s="384"/>
      <c r="M515" s="46"/>
      <c r="N515" s="46"/>
      <c r="O515" s="46"/>
      <c r="P515" s="6"/>
      <c r="Q515" s="6"/>
      <c r="R515" s="6"/>
      <c r="S515" s="356"/>
      <c r="T515" s="6"/>
      <c r="U515" s="6"/>
      <c r="V515" s="6"/>
      <c r="W515" s="6"/>
      <c r="X515" s="6"/>
      <c r="Y515" s="6"/>
      <c r="Z515" s="6"/>
      <c r="AA515" s="6"/>
      <c r="AB515" s="46"/>
      <c r="AC515" s="6"/>
      <c r="AD515" s="6"/>
      <c r="AE515" s="6"/>
      <c r="AF515" s="6"/>
      <c r="AG515" s="6"/>
      <c r="AH515" s="6"/>
      <c r="AI515" s="6"/>
      <c r="AJ515" s="6"/>
    </row>
    <row r="516" ht="14.25" customHeight="1">
      <c r="A516" s="6"/>
      <c r="B516" s="6"/>
      <c r="C516" s="6"/>
      <c r="D516" s="6"/>
      <c r="E516" s="46"/>
      <c r="F516" s="46"/>
      <c r="G516" s="46"/>
      <c r="H516" s="46"/>
      <c r="I516" s="46"/>
      <c r="J516" s="46"/>
      <c r="K516" s="46"/>
      <c r="L516" s="384"/>
      <c r="M516" s="46"/>
      <c r="N516" s="46"/>
      <c r="O516" s="46"/>
      <c r="P516" s="6"/>
      <c r="Q516" s="6"/>
      <c r="R516" s="6"/>
      <c r="S516" s="356"/>
      <c r="T516" s="6"/>
      <c r="U516" s="6"/>
      <c r="V516" s="6"/>
      <c r="W516" s="6"/>
      <c r="X516" s="6"/>
      <c r="Y516" s="6"/>
      <c r="Z516" s="6"/>
      <c r="AA516" s="6"/>
      <c r="AB516" s="46"/>
      <c r="AC516" s="6"/>
      <c r="AD516" s="6"/>
      <c r="AE516" s="6"/>
      <c r="AF516" s="6"/>
      <c r="AG516" s="6"/>
      <c r="AH516" s="6"/>
      <c r="AI516" s="6"/>
      <c r="AJ516" s="6"/>
    </row>
    <row r="517" ht="14.25" customHeight="1">
      <c r="A517" s="6"/>
      <c r="B517" s="6"/>
      <c r="C517" s="6"/>
      <c r="D517" s="6"/>
      <c r="E517" s="46"/>
      <c r="F517" s="46"/>
      <c r="G517" s="46"/>
      <c r="H517" s="46"/>
      <c r="I517" s="46"/>
      <c r="J517" s="46"/>
      <c r="K517" s="46"/>
      <c r="L517" s="384"/>
      <c r="M517" s="46"/>
      <c r="N517" s="46"/>
      <c r="O517" s="46"/>
      <c r="P517" s="6"/>
      <c r="Q517" s="6"/>
      <c r="R517" s="6"/>
      <c r="S517" s="356"/>
      <c r="T517" s="6"/>
      <c r="U517" s="6"/>
      <c r="V517" s="6"/>
      <c r="W517" s="6"/>
      <c r="X517" s="6"/>
      <c r="Y517" s="6"/>
      <c r="Z517" s="6"/>
      <c r="AA517" s="6"/>
      <c r="AB517" s="46"/>
      <c r="AC517" s="6"/>
      <c r="AD517" s="6"/>
      <c r="AE517" s="6"/>
      <c r="AF517" s="6"/>
      <c r="AG517" s="6"/>
      <c r="AH517" s="6"/>
      <c r="AI517" s="6"/>
      <c r="AJ517" s="6"/>
    </row>
    <row r="518" ht="14.25" customHeight="1">
      <c r="A518" s="6"/>
      <c r="B518" s="6"/>
      <c r="C518" s="6"/>
      <c r="D518" s="6"/>
      <c r="E518" s="46"/>
      <c r="F518" s="46"/>
      <c r="G518" s="46"/>
      <c r="H518" s="46"/>
      <c r="I518" s="46"/>
      <c r="J518" s="46"/>
      <c r="K518" s="46"/>
      <c r="L518" s="384"/>
      <c r="M518" s="46"/>
      <c r="N518" s="46"/>
      <c r="O518" s="46"/>
      <c r="P518" s="6"/>
      <c r="Q518" s="6"/>
      <c r="R518" s="6"/>
      <c r="S518" s="356"/>
      <c r="T518" s="6"/>
      <c r="U518" s="6"/>
      <c r="V518" s="6"/>
      <c r="W518" s="6"/>
      <c r="X518" s="6"/>
      <c r="Y518" s="6"/>
      <c r="Z518" s="6"/>
      <c r="AA518" s="6"/>
      <c r="AB518" s="46"/>
      <c r="AC518" s="6"/>
      <c r="AD518" s="6"/>
      <c r="AE518" s="6"/>
      <c r="AF518" s="6"/>
      <c r="AG518" s="6"/>
      <c r="AH518" s="6"/>
      <c r="AI518" s="6"/>
      <c r="AJ518" s="6"/>
    </row>
    <row r="519" ht="14.25" customHeight="1">
      <c r="A519" s="6"/>
      <c r="B519" s="6"/>
      <c r="C519" s="6"/>
      <c r="D519" s="6"/>
      <c r="E519" s="46"/>
      <c r="F519" s="46"/>
      <c r="G519" s="46"/>
      <c r="H519" s="46"/>
      <c r="I519" s="46"/>
      <c r="J519" s="46"/>
      <c r="K519" s="46"/>
      <c r="L519" s="384"/>
      <c r="M519" s="46"/>
      <c r="N519" s="46"/>
      <c r="O519" s="46"/>
      <c r="P519" s="6"/>
      <c r="Q519" s="6"/>
      <c r="R519" s="6"/>
      <c r="S519" s="356"/>
      <c r="T519" s="6"/>
      <c r="U519" s="6"/>
      <c r="V519" s="6"/>
      <c r="W519" s="6"/>
      <c r="X519" s="6"/>
      <c r="Y519" s="6"/>
      <c r="Z519" s="6"/>
      <c r="AA519" s="6"/>
      <c r="AB519" s="46"/>
      <c r="AC519" s="6"/>
      <c r="AD519" s="6"/>
      <c r="AE519" s="6"/>
      <c r="AF519" s="6"/>
      <c r="AG519" s="6"/>
      <c r="AH519" s="6"/>
      <c r="AI519" s="6"/>
      <c r="AJ519" s="6"/>
    </row>
    <row r="520" ht="14.25" customHeight="1">
      <c r="A520" s="6"/>
      <c r="B520" s="6"/>
      <c r="C520" s="6"/>
      <c r="D520" s="6"/>
      <c r="E520" s="46"/>
      <c r="F520" s="46"/>
      <c r="G520" s="46"/>
      <c r="H520" s="46"/>
      <c r="I520" s="46"/>
      <c r="J520" s="46"/>
      <c r="K520" s="46"/>
      <c r="L520" s="384"/>
      <c r="M520" s="46"/>
      <c r="N520" s="46"/>
      <c r="O520" s="46"/>
      <c r="P520" s="6"/>
      <c r="Q520" s="6"/>
      <c r="R520" s="6"/>
      <c r="S520" s="356"/>
      <c r="T520" s="6"/>
      <c r="U520" s="6"/>
      <c r="V520" s="6"/>
      <c r="W520" s="6"/>
      <c r="X520" s="6"/>
      <c r="Y520" s="6"/>
      <c r="Z520" s="6"/>
      <c r="AA520" s="6"/>
      <c r="AB520" s="46"/>
      <c r="AC520" s="6"/>
      <c r="AD520" s="6"/>
      <c r="AE520" s="6"/>
      <c r="AF520" s="6"/>
      <c r="AG520" s="6"/>
      <c r="AH520" s="6"/>
      <c r="AI520" s="6"/>
      <c r="AJ520" s="6"/>
    </row>
    <row r="521" ht="14.25" customHeight="1">
      <c r="A521" s="6"/>
      <c r="B521" s="6"/>
      <c r="C521" s="6"/>
      <c r="D521" s="6"/>
      <c r="E521" s="46"/>
      <c r="F521" s="46"/>
      <c r="G521" s="46"/>
      <c r="H521" s="46"/>
      <c r="I521" s="46"/>
      <c r="J521" s="46"/>
      <c r="K521" s="46"/>
      <c r="L521" s="384"/>
      <c r="M521" s="46"/>
      <c r="N521" s="46"/>
      <c r="O521" s="46"/>
      <c r="P521" s="6"/>
      <c r="Q521" s="6"/>
      <c r="R521" s="6"/>
      <c r="S521" s="356"/>
      <c r="T521" s="6"/>
      <c r="U521" s="6"/>
      <c r="V521" s="6"/>
      <c r="W521" s="6"/>
      <c r="X521" s="6"/>
      <c r="Y521" s="6"/>
      <c r="Z521" s="6"/>
      <c r="AA521" s="6"/>
      <c r="AB521" s="46"/>
      <c r="AC521" s="6"/>
      <c r="AD521" s="6"/>
      <c r="AE521" s="6"/>
      <c r="AF521" s="6"/>
      <c r="AG521" s="6"/>
      <c r="AH521" s="6"/>
      <c r="AI521" s="6"/>
      <c r="AJ521" s="6"/>
    </row>
    <row r="522" ht="14.25" customHeight="1">
      <c r="A522" s="6"/>
      <c r="B522" s="6"/>
      <c r="C522" s="6"/>
      <c r="D522" s="6"/>
      <c r="E522" s="46"/>
      <c r="F522" s="46"/>
      <c r="G522" s="46"/>
      <c r="H522" s="46"/>
      <c r="I522" s="46"/>
      <c r="J522" s="46"/>
      <c r="K522" s="46"/>
      <c r="L522" s="384"/>
      <c r="M522" s="46"/>
      <c r="N522" s="46"/>
      <c r="O522" s="46"/>
      <c r="P522" s="6"/>
      <c r="Q522" s="6"/>
      <c r="R522" s="6"/>
      <c r="S522" s="356"/>
      <c r="T522" s="6"/>
      <c r="U522" s="6"/>
      <c r="V522" s="6"/>
      <c r="W522" s="6"/>
      <c r="X522" s="6"/>
      <c r="Y522" s="6"/>
      <c r="Z522" s="6"/>
      <c r="AA522" s="6"/>
      <c r="AB522" s="46"/>
      <c r="AC522" s="6"/>
      <c r="AD522" s="6"/>
      <c r="AE522" s="6"/>
      <c r="AF522" s="6"/>
      <c r="AG522" s="6"/>
      <c r="AH522" s="6"/>
      <c r="AI522" s="6"/>
      <c r="AJ522" s="6"/>
    </row>
    <row r="523" ht="14.25" customHeight="1">
      <c r="A523" s="6"/>
      <c r="B523" s="6"/>
      <c r="C523" s="6"/>
      <c r="D523" s="6"/>
      <c r="E523" s="46"/>
      <c r="F523" s="46"/>
      <c r="G523" s="46"/>
      <c r="H523" s="46"/>
      <c r="I523" s="46"/>
      <c r="J523" s="46"/>
      <c r="K523" s="46"/>
      <c r="L523" s="384"/>
      <c r="M523" s="46"/>
      <c r="N523" s="46"/>
      <c r="O523" s="46"/>
      <c r="P523" s="6"/>
      <c r="Q523" s="6"/>
      <c r="R523" s="6"/>
      <c r="S523" s="356"/>
      <c r="T523" s="6"/>
      <c r="U523" s="6"/>
      <c r="V523" s="6"/>
      <c r="W523" s="6"/>
      <c r="X523" s="6"/>
      <c r="Y523" s="6"/>
      <c r="Z523" s="6"/>
      <c r="AA523" s="6"/>
      <c r="AB523" s="46"/>
      <c r="AC523" s="6"/>
      <c r="AD523" s="6"/>
      <c r="AE523" s="6"/>
      <c r="AF523" s="6"/>
      <c r="AG523" s="6"/>
      <c r="AH523" s="6"/>
      <c r="AI523" s="6"/>
      <c r="AJ523" s="6"/>
    </row>
    <row r="524" ht="14.25" customHeight="1">
      <c r="A524" s="6"/>
      <c r="B524" s="6"/>
      <c r="C524" s="6"/>
      <c r="D524" s="6"/>
      <c r="E524" s="46"/>
      <c r="F524" s="46"/>
      <c r="G524" s="46"/>
      <c r="H524" s="46"/>
      <c r="I524" s="46"/>
      <c r="J524" s="46"/>
      <c r="K524" s="46"/>
      <c r="L524" s="384"/>
      <c r="M524" s="46"/>
      <c r="N524" s="46"/>
      <c r="O524" s="46"/>
      <c r="P524" s="6"/>
      <c r="Q524" s="6"/>
      <c r="R524" s="6"/>
      <c r="S524" s="356"/>
      <c r="T524" s="6"/>
      <c r="U524" s="6"/>
      <c r="V524" s="6"/>
      <c r="W524" s="6"/>
      <c r="X524" s="6"/>
      <c r="Y524" s="6"/>
      <c r="Z524" s="6"/>
      <c r="AA524" s="6"/>
      <c r="AB524" s="46"/>
      <c r="AC524" s="6"/>
      <c r="AD524" s="6"/>
      <c r="AE524" s="6"/>
      <c r="AF524" s="6"/>
      <c r="AG524" s="6"/>
      <c r="AH524" s="6"/>
      <c r="AI524" s="6"/>
      <c r="AJ524" s="6"/>
    </row>
    <row r="525" ht="14.25" customHeight="1">
      <c r="A525" s="6"/>
      <c r="B525" s="6"/>
      <c r="C525" s="6"/>
      <c r="D525" s="6"/>
      <c r="E525" s="46"/>
      <c r="F525" s="46"/>
      <c r="G525" s="46"/>
      <c r="H525" s="46"/>
      <c r="I525" s="46"/>
      <c r="J525" s="46"/>
      <c r="K525" s="46"/>
      <c r="L525" s="384"/>
      <c r="M525" s="46"/>
      <c r="N525" s="46"/>
      <c r="O525" s="46"/>
      <c r="P525" s="6"/>
      <c r="Q525" s="6"/>
      <c r="R525" s="6"/>
      <c r="S525" s="356"/>
      <c r="T525" s="6"/>
      <c r="U525" s="6"/>
      <c r="V525" s="6"/>
      <c r="W525" s="6"/>
      <c r="X525" s="6"/>
      <c r="Y525" s="6"/>
      <c r="Z525" s="6"/>
      <c r="AA525" s="6"/>
      <c r="AB525" s="46"/>
      <c r="AC525" s="6"/>
      <c r="AD525" s="6"/>
      <c r="AE525" s="6"/>
      <c r="AF525" s="6"/>
      <c r="AG525" s="6"/>
      <c r="AH525" s="6"/>
      <c r="AI525" s="6"/>
      <c r="AJ525" s="6"/>
    </row>
    <row r="526" ht="14.25" customHeight="1">
      <c r="A526" s="6"/>
      <c r="B526" s="6"/>
      <c r="C526" s="6"/>
      <c r="D526" s="6"/>
      <c r="E526" s="46"/>
      <c r="F526" s="46"/>
      <c r="G526" s="46"/>
      <c r="H526" s="46"/>
      <c r="I526" s="46"/>
      <c r="J526" s="46"/>
      <c r="K526" s="46"/>
      <c r="L526" s="384"/>
      <c r="M526" s="46"/>
      <c r="N526" s="46"/>
      <c r="O526" s="46"/>
      <c r="P526" s="6"/>
      <c r="Q526" s="6"/>
      <c r="R526" s="6"/>
      <c r="S526" s="356"/>
      <c r="T526" s="6"/>
      <c r="U526" s="6"/>
      <c r="V526" s="6"/>
      <c r="W526" s="6"/>
      <c r="X526" s="6"/>
      <c r="Y526" s="6"/>
      <c r="Z526" s="6"/>
      <c r="AA526" s="6"/>
      <c r="AB526" s="46"/>
      <c r="AC526" s="6"/>
      <c r="AD526" s="6"/>
      <c r="AE526" s="6"/>
      <c r="AF526" s="6"/>
      <c r="AG526" s="6"/>
      <c r="AH526" s="6"/>
      <c r="AI526" s="6"/>
      <c r="AJ526" s="6"/>
    </row>
    <row r="527" ht="14.25" customHeight="1">
      <c r="A527" s="6"/>
      <c r="B527" s="6"/>
      <c r="C527" s="6"/>
      <c r="D527" s="6"/>
      <c r="E527" s="46"/>
      <c r="F527" s="46"/>
      <c r="G527" s="46"/>
      <c r="H527" s="46"/>
      <c r="I527" s="46"/>
      <c r="J527" s="46"/>
      <c r="K527" s="46"/>
      <c r="L527" s="384"/>
      <c r="M527" s="46"/>
      <c r="N527" s="46"/>
      <c r="O527" s="46"/>
      <c r="P527" s="6"/>
      <c r="Q527" s="6"/>
      <c r="R527" s="6"/>
      <c r="S527" s="356"/>
      <c r="T527" s="6"/>
      <c r="U527" s="6"/>
      <c r="V527" s="6"/>
      <c r="W527" s="6"/>
      <c r="X527" s="6"/>
      <c r="Y527" s="6"/>
      <c r="Z527" s="6"/>
      <c r="AA527" s="6"/>
      <c r="AB527" s="46"/>
      <c r="AC527" s="6"/>
      <c r="AD527" s="6"/>
      <c r="AE527" s="6"/>
      <c r="AF527" s="6"/>
      <c r="AG527" s="6"/>
      <c r="AH527" s="6"/>
      <c r="AI527" s="6"/>
      <c r="AJ527" s="6"/>
    </row>
    <row r="528" ht="14.25" customHeight="1">
      <c r="A528" s="6"/>
      <c r="B528" s="6"/>
      <c r="C528" s="6"/>
      <c r="D528" s="6"/>
      <c r="E528" s="46"/>
      <c r="F528" s="46"/>
      <c r="G528" s="46"/>
      <c r="H528" s="46"/>
      <c r="I528" s="46"/>
      <c r="J528" s="46"/>
      <c r="K528" s="46"/>
      <c r="L528" s="384"/>
      <c r="M528" s="46"/>
      <c r="N528" s="46"/>
      <c r="O528" s="46"/>
      <c r="P528" s="6"/>
      <c r="Q528" s="6"/>
      <c r="R528" s="6"/>
      <c r="S528" s="356"/>
      <c r="T528" s="6"/>
      <c r="U528" s="6"/>
      <c r="V528" s="6"/>
      <c r="W528" s="6"/>
      <c r="X528" s="6"/>
      <c r="Y528" s="6"/>
      <c r="Z528" s="6"/>
      <c r="AA528" s="6"/>
      <c r="AB528" s="46"/>
      <c r="AC528" s="6"/>
      <c r="AD528" s="6"/>
      <c r="AE528" s="6"/>
      <c r="AF528" s="6"/>
      <c r="AG528" s="6"/>
      <c r="AH528" s="6"/>
      <c r="AI528" s="6"/>
      <c r="AJ528" s="6"/>
    </row>
    <row r="529" ht="14.25" customHeight="1">
      <c r="A529" s="6"/>
      <c r="B529" s="6"/>
      <c r="C529" s="6"/>
      <c r="D529" s="6"/>
      <c r="E529" s="46"/>
      <c r="F529" s="46"/>
      <c r="G529" s="46"/>
      <c r="H529" s="46"/>
      <c r="I529" s="46"/>
      <c r="J529" s="46"/>
      <c r="K529" s="46"/>
      <c r="L529" s="384"/>
      <c r="M529" s="46"/>
      <c r="N529" s="46"/>
      <c r="O529" s="46"/>
      <c r="P529" s="6"/>
      <c r="Q529" s="6"/>
      <c r="R529" s="6"/>
      <c r="S529" s="356"/>
      <c r="T529" s="6"/>
      <c r="U529" s="6"/>
      <c r="V529" s="6"/>
      <c r="W529" s="6"/>
      <c r="X529" s="6"/>
      <c r="Y529" s="6"/>
      <c r="Z529" s="6"/>
      <c r="AA529" s="6"/>
      <c r="AB529" s="46"/>
      <c r="AC529" s="6"/>
      <c r="AD529" s="6"/>
      <c r="AE529" s="6"/>
      <c r="AF529" s="6"/>
      <c r="AG529" s="6"/>
      <c r="AH529" s="6"/>
      <c r="AI529" s="6"/>
      <c r="AJ529" s="6"/>
    </row>
    <row r="530" ht="14.25" customHeight="1">
      <c r="A530" s="6"/>
      <c r="B530" s="6"/>
      <c r="C530" s="6"/>
      <c r="D530" s="6"/>
      <c r="E530" s="46"/>
      <c r="F530" s="46"/>
      <c r="G530" s="46"/>
      <c r="H530" s="46"/>
      <c r="I530" s="46"/>
      <c r="J530" s="46"/>
      <c r="K530" s="46"/>
      <c r="L530" s="384"/>
      <c r="M530" s="46"/>
      <c r="N530" s="46"/>
      <c r="O530" s="46"/>
      <c r="P530" s="6"/>
      <c r="Q530" s="6"/>
      <c r="R530" s="6"/>
      <c r="S530" s="356"/>
      <c r="T530" s="6"/>
      <c r="U530" s="6"/>
      <c r="V530" s="6"/>
      <c r="W530" s="6"/>
      <c r="X530" s="6"/>
      <c r="Y530" s="6"/>
      <c r="Z530" s="6"/>
      <c r="AA530" s="6"/>
      <c r="AB530" s="46"/>
      <c r="AC530" s="6"/>
      <c r="AD530" s="6"/>
      <c r="AE530" s="6"/>
      <c r="AF530" s="6"/>
      <c r="AG530" s="6"/>
      <c r="AH530" s="6"/>
      <c r="AI530" s="6"/>
      <c r="AJ530" s="6"/>
    </row>
    <row r="531" ht="14.25" customHeight="1">
      <c r="A531" s="6"/>
      <c r="B531" s="6"/>
      <c r="C531" s="6"/>
      <c r="D531" s="6"/>
      <c r="E531" s="46"/>
      <c r="F531" s="46"/>
      <c r="G531" s="46"/>
      <c r="H531" s="46"/>
      <c r="I531" s="46"/>
      <c r="J531" s="46"/>
      <c r="K531" s="46"/>
      <c r="L531" s="384"/>
      <c r="M531" s="46"/>
      <c r="N531" s="46"/>
      <c r="O531" s="46"/>
      <c r="P531" s="6"/>
      <c r="Q531" s="6"/>
      <c r="R531" s="6"/>
      <c r="S531" s="356"/>
      <c r="T531" s="6"/>
      <c r="U531" s="6"/>
      <c r="V531" s="6"/>
      <c r="W531" s="6"/>
      <c r="X531" s="6"/>
      <c r="Y531" s="6"/>
      <c r="Z531" s="6"/>
      <c r="AA531" s="6"/>
      <c r="AB531" s="46"/>
      <c r="AC531" s="6"/>
      <c r="AD531" s="6"/>
      <c r="AE531" s="6"/>
      <c r="AF531" s="6"/>
      <c r="AG531" s="6"/>
      <c r="AH531" s="6"/>
      <c r="AI531" s="6"/>
      <c r="AJ531" s="6"/>
    </row>
    <row r="532" ht="14.25" customHeight="1">
      <c r="A532" s="6"/>
      <c r="B532" s="6"/>
      <c r="C532" s="6"/>
      <c r="D532" s="6"/>
      <c r="E532" s="46"/>
      <c r="F532" s="46"/>
      <c r="G532" s="46"/>
      <c r="H532" s="46"/>
      <c r="I532" s="46"/>
      <c r="J532" s="46"/>
      <c r="K532" s="46"/>
      <c r="L532" s="384"/>
      <c r="M532" s="46"/>
      <c r="N532" s="46"/>
      <c r="O532" s="46"/>
      <c r="P532" s="6"/>
      <c r="Q532" s="6"/>
      <c r="R532" s="6"/>
      <c r="S532" s="356"/>
      <c r="T532" s="6"/>
      <c r="U532" s="6"/>
      <c r="V532" s="6"/>
      <c r="W532" s="6"/>
      <c r="X532" s="6"/>
      <c r="Y532" s="6"/>
      <c r="Z532" s="6"/>
      <c r="AA532" s="6"/>
      <c r="AB532" s="46"/>
      <c r="AC532" s="6"/>
      <c r="AD532" s="6"/>
      <c r="AE532" s="6"/>
      <c r="AF532" s="6"/>
      <c r="AG532" s="6"/>
      <c r="AH532" s="6"/>
      <c r="AI532" s="6"/>
      <c r="AJ532" s="6"/>
    </row>
    <row r="533" ht="14.25" customHeight="1">
      <c r="A533" s="6"/>
      <c r="B533" s="6"/>
      <c r="C533" s="6"/>
      <c r="D533" s="6"/>
      <c r="E533" s="46"/>
      <c r="F533" s="46"/>
      <c r="G533" s="46"/>
      <c r="H533" s="46"/>
      <c r="I533" s="46"/>
      <c r="J533" s="46"/>
      <c r="K533" s="46"/>
      <c r="L533" s="384"/>
      <c r="M533" s="46"/>
      <c r="N533" s="46"/>
      <c r="O533" s="46"/>
      <c r="P533" s="6"/>
      <c r="Q533" s="6"/>
      <c r="R533" s="6"/>
      <c r="S533" s="356"/>
      <c r="T533" s="6"/>
      <c r="U533" s="6"/>
      <c r="V533" s="6"/>
      <c r="W533" s="6"/>
      <c r="X533" s="6"/>
      <c r="Y533" s="6"/>
      <c r="Z533" s="6"/>
      <c r="AA533" s="6"/>
      <c r="AB533" s="46"/>
      <c r="AC533" s="6"/>
      <c r="AD533" s="6"/>
      <c r="AE533" s="6"/>
      <c r="AF533" s="6"/>
      <c r="AG533" s="6"/>
      <c r="AH533" s="6"/>
      <c r="AI533" s="6"/>
      <c r="AJ533" s="6"/>
    </row>
    <row r="534" ht="14.25" customHeight="1">
      <c r="A534" s="6"/>
      <c r="B534" s="6"/>
      <c r="C534" s="6"/>
      <c r="D534" s="6"/>
      <c r="E534" s="46"/>
      <c r="F534" s="46"/>
      <c r="G534" s="46"/>
      <c r="H534" s="46"/>
      <c r="I534" s="46"/>
      <c r="J534" s="46"/>
      <c r="K534" s="46"/>
      <c r="L534" s="384"/>
      <c r="M534" s="46"/>
      <c r="N534" s="46"/>
      <c r="O534" s="46"/>
      <c r="P534" s="6"/>
      <c r="Q534" s="6"/>
      <c r="R534" s="6"/>
      <c r="S534" s="356"/>
      <c r="T534" s="6"/>
      <c r="U534" s="6"/>
      <c r="V534" s="6"/>
      <c r="W534" s="6"/>
      <c r="X534" s="6"/>
      <c r="Y534" s="6"/>
      <c r="Z534" s="6"/>
      <c r="AA534" s="6"/>
      <c r="AB534" s="46"/>
      <c r="AC534" s="6"/>
      <c r="AD534" s="6"/>
      <c r="AE534" s="6"/>
      <c r="AF534" s="6"/>
      <c r="AG534" s="6"/>
      <c r="AH534" s="6"/>
      <c r="AI534" s="6"/>
      <c r="AJ534" s="6"/>
    </row>
    <row r="535" ht="14.25" customHeight="1">
      <c r="A535" s="6"/>
      <c r="B535" s="6"/>
      <c r="C535" s="6"/>
      <c r="D535" s="6"/>
      <c r="E535" s="46"/>
      <c r="F535" s="46"/>
      <c r="G535" s="46"/>
      <c r="H535" s="46"/>
      <c r="I535" s="46"/>
      <c r="J535" s="46"/>
      <c r="K535" s="46"/>
      <c r="L535" s="384"/>
      <c r="M535" s="46"/>
      <c r="N535" s="46"/>
      <c r="O535" s="46"/>
      <c r="P535" s="6"/>
      <c r="Q535" s="6"/>
      <c r="R535" s="6"/>
      <c r="S535" s="356"/>
      <c r="T535" s="6"/>
      <c r="U535" s="6"/>
      <c r="V535" s="6"/>
      <c r="W535" s="6"/>
      <c r="X535" s="6"/>
      <c r="Y535" s="6"/>
      <c r="Z535" s="6"/>
      <c r="AA535" s="6"/>
      <c r="AB535" s="46"/>
      <c r="AC535" s="6"/>
      <c r="AD535" s="6"/>
      <c r="AE535" s="6"/>
      <c r="AF535" s="6"/>
      <c r="AG535" s="6"/>
      <c r="AH535" s="6"/>
      <c r="AI535" s="6"/>
      <c r="AJ535" s="6"/>
    </row>
    <row r="536" ht="14.25" customHeight="1">
      <c r="A536" s="6"/>
      <c r="B536" s="6"/>
      <c r="C536" s="6"/>
      <c r="D536" s="6"/>
      <c r="E536" s="46"/>
      <c r="F536" s="46"/>
      <c r="G536" s="46"/>
      <c r="H536" s="46"/>
      <c r="I536" s="46"/>
      <c r="J536" s="46"/>
      <c r="K536" s="46"/>
      <c r="L536" s="384"/>
      <c r="M536" s="46"/>
      <c r="N536" s="46"/>
      <c r="O536" s="46"/>
      <c r="P536" s="6"/>
      <c r="Q536" s="6"/>
      <c r="R536" s="6"/>
      <c r="S536" s="356"/>
      <c r="T536" s="6"/>
      <c r="U536" s="6"/>
      <c r="V536" s="6"/>
      <c r="W536" s="6"/>
      <c r="X536" s="6"/>
      <c r="Y536" s="6"/>
      <c r="Z536" s="6"/>
      <c r="AA536" s="6"/>
      <c r="AB536" s="46"/>
      <c r="AC536" s="6"/>
      <c r="AD536" s="6"/>
      <c r="AE536" s="6"/>
      <c r="AF536" s="6"/>
      <c r="AG536" s="6"/>
      <c r="AH536" s="6"/>
      <c r="AI536" s="6"/>
      <c r="AJ536" s="6"/>
    </row>
    <row r="537" ht="14.25" customHeight="1">
      <c r="A537" s="6"/>
      <c r="B537" s="6"/>
      <c r="C537" s="6"/>
      <c r="D537" s="6"/>
      <c r="E537" s="46"/>
      <c r="F537" s="46"/>
      <c r="G537" s="46"/>
      <c r="H537" s="46"/>
      <c r="I537" s="46"/>
      <c r="J537" s="46"/>
      <c r="K537" s="46"/>
      <c r="L537" s="384"/>
      <c r="M537" s="46"/>
      <c r="N537" s="46"/>
      <c r="O537" s="46"/>
      <c r="P537" s="6"/>
      <c r="Q537" s="6"/>
      <c r="R537" s="6"/>
      <c r="S537" s="356"/>
      <c r="T537" s="6"/>
      <c r="U537" s="6"/>
      <c r="V537" s="6"/>
      <c r="W537" s="6"/>
      <c r="X537" s="6"/>
      <c r="Y537" s="6"/>
      <c r="Z537" s="6"/>
      <c r="AA537" s="6"/>
      <c r="AB537" s="46"/>
      <c r="AC537" s="6"/>
      <c r="AD537" s="6"/>
      <c r="AE537" s="6"/>
      <c r="AF537" s="6"/>
      <c r="AG537" s="6"/>
      <c r="AH537" s="6"/>
      <c r="AI537" s="6"/>
      <c r="AJ537" s="6"/>
    </row>
    <row r="538" ht="14.25" customHeight="1">
      <c r="A538" s="6"/>
      <c r="B538" s="6"/>
      <c r="C538" s="6"/>
      <c r="D538" s="6"/>
      <c r="E538" s="46"/>
      <c r="F538" s="46"/>
      <c r="G538" s="46"/>
      <c r="H538" s="46"/>
      <c r="I538" s="46"/>
      <c r="J538" s="46"/>
      <c r="K538" s="46"/>
      <c r="L538" s="384"/>
      <c r="M538" s="46"/>
      <c r="N538" s="46"/>
      <c r="O538" s="46"/>
      <c r="P538" s="6"/>
      <c r="Q538" s="6"/>
      <c r="R538" s="6"/>
      <c r="S538" s="356"/>
      <c r="T538" s="6"/>
      <c r="U538" s="6"/>
      <c r="V538" s="6"/>
      <c r="W538" s="6"/>
      <c r="X538" s="6"/>
      <c r="Y538" s="6"/>
      <c r="Z538" s="6"/>
      <c r="AA538" s="6"/>
      <c r="AB538" s="46"/>
      <c r="AC538" s="6"/>
      <c r="AD538" s="6"/>
      <c r="AE538" s="6"/>
      <c r="AF538" s="6"/>
      <c r="AG538" s="6"/>
      <c r="AH538" s="6"/>
      <c r="AI538" s="6"/>
      <c r="AJ538" s="6"/>
    </row>
    <row r="539" ht="14.25" customHeight="1">
      <c r="A539" s="6"/>
      <c r="B539" s="6"/>
      <c r="C539" s="6"/>
      <c r="D539" s="6"/>
      <c r="E539" s="46"/>
      <c r="F539" s="46"/>
      <c r="G539" s="46"/>
      <c r="H539" s="46"/>
      <c r="I539" s="46"/>
      <c r="J539" s="46"/>
      <c r="K539" s="46"/>
      <c r="L539" s="384"/>
      <c r="M539" s="46"/>
      <c r="N539" s="46"/>
      <c r="O539" s="46"/>
      <c r="P539" s="6"/>
      <c r="Q539" s="6"/>
      <c r="R539" s="6"/>
      <c r="S539" s="356"/>
      <c r="T539" s="6"/>
      <c r="U539" s="6"/>
      <c r="V539" s="6"/>
      <c r="W539" s="6"/>
      <c r="X539" s="6"/>
      <c r="Y539" s="6"/>
      <c r="Z539" s="6"/>
      <c r="AA539" s="6"/>
      <c r="AB539" s="46"/>
      <c r="AC539" s="6"/>
      <c r="AD539" s="6"/>
      <c r="AE539" s="6"/>
      <c r="AF539" s="6"/>
      <c r="AG539" s="6"/>
      <c r="AH539" s="6"/>
      <c r="AI539" s="6"/>
      <c r="AJ539" s="6"/>
    </row>
    <row r="540" ht="14.25" customHeight="1">
      <c r="A540" s="6"/>
      <c r="B540" s="6"/>
      <c r="C540" s="6"/>
      <c r="D540" s="6"/>
      <c r="E540" s="46"/>
      <c r="F540" s="46"/>
      <c r="G540" s="46"/>
      <c r="H540" s="46"/>
      <c r="I540" s="46"/>
      <c r="J540" s="46"/>
      <c r="K540" s="46"/>
      <c r="L540" s="384"/>
      <c r="M540" s="46"/>
      <c r="N540" s="46"/>
      <c r="O540" s="46"/>
      <c r="P540" s="6"/>
      <c r="Q540" s="6"/>
      <c r="R540" s="6"/>
      <c r="S540" s="356"/>
      <c r="T540" s="6"/>
      <c r="U540" s="6"/>
      <c r="V540" s="6"/>
      <c r="W540" s="6"/>
      <c r="X540" s="6"/>
      <c r="Y540" s="6"/>
      <c r="Z540" s="6"/>
      <c r="AA540" s="6"/>
      <c r="AB540" s="46"/>
      <c r="AC540" s="6"/>
      <c r="AD540" s="6"/>
      <c r="AE540" s="6"/>
      <c r="AF540" s="6"/>
      <c r="AG540" s="6"/>
      <c r="AH540" s="6"/>
      <c r="AI540" s="6"/>
      <c r="AJ540" s="6"/>
    </row>
    <row r="541" ht="14.25" customHeight="1">
      <c r="A541" s="6"/>
      <c r="B541" s="6"/>
      <c r="C541" s="6"/>
      <c r="D541" s="6"/>
      <c r="E541" s="46"/>
      <c r="F541" s="46"/>
      <c r="G541" s="46"/>
      <c r="H541" s="46"/>
      <c r="I541" s="46"/>
      <c r="J541" s="46"/>
      <c r="K541" s="46"/>
      <c r="L541" s="384"/>
      <c r="M541" s="46"/>
      <c r="N541" s="46"/>
      <c r="O541" s="46"/>
      <c r="P541" s="6"/>
      <c r="Q541" s="6"/>
      <c r="R541" s="6"/>
      <c r="S541" s="356"/>
      <c r="T541" s="6"/>
      <c r="U541" s="6"/>
      <c r="V541" s="6"/>
      <c r="W541" s="6"/>
      <c r="X541" s="6"/>
      <c r="Y541" s="6"/>
      <c r="Z541" s="6"/>
      <c r="AA541" s="6"/>
      <c r="AB541" s="46"/>
      <c r="AC541" s="6"/>
      <c r="AD541" s="6"/>
      <c r="AE541" s="6"/>
      <c r="AF541" s="6"/>
      <c r="AG541" s="6"/>
      <c r="AH541" s="6"/>
      <c r="AI541" s="6"/>
      <c r="AJ541" s="6"/>
    </row>
    <row r="542" ht="14.25" customHeight="1">
      <c r="A542" s="6"/>
      <c r="B542" s="6"/>
      <c r="C542" s="6"/>
      <c r="D542" s="6"/>
      <c r="E542" s="46"/>
      <c r="F542" s="46"/>
      <c r="G542" s="46"/>
      <c r="H542" s="46"/>
      <c r="I542" s="46"/>
      <c r="J542" s="46"/>
      <c r="K542" s="46"/>
      <c r="L542" s="384"/>
      <c r="M542" s="46"/>
      <c r="N542" s="46"/>
      <c r="O542" s="46"/>
      <c r="P542" s="6"/>
      <c r="Q542" s="6"/>
      <c r="R542" s="6"/>
      <c r="S542" s="356"/>
      <c r="T542" s="6"/>
      <c r="U542" s="6"/>
      <c r="V542" s="6"/>
      <c r="W542" s="6"/>
      <c r="X542" s="6"/>
      <c r="Y542" s="6"/>
      <c r="Z542" s="6"/>
      <c r="AA542" s="6"/>
      <c r="AB542" s="46"/>
      <c r="AC542" s="6"/>
      <c r="AD542" s="6"/>
      <c r="AE542" s="6"/>
      <c r="AF542" s="6"/>
      <c r="AG542" s="6"/>
      <c r="AH542" s="6"/>
      <c r="AI542" s="6"/>
      <c r="AJ542" s="6"/>
    </row>
    <row r="543" ht="14.25" customHeight="1">
      <c r="A543" s="6"/>
      <c r="B543" s="6"/>
      <c r="C543" s="6"/>
      <c r="D543" s="6"/>
      <c r="E543" s="46"/>
      <c r="F543" s="46"/>
      <c r="G543" s="46"/>
      <c r="H543" s="46"/>
      <c r="I543" s="46"/>
      <c r="J543" s="46"/>
      <c r="K543" s="46"/>
      <c r="L543" s="384"/>
      <c r="M543" s="46"/>
      <c r="N543" s="46"/>
      <c r="O543" s="46"/>
      <c r="P543" s="6"/>
      <c r="Q543" s="6"/>
      <c r="R543" s="6"/>
      <c r="S543" s="356"/>
      <c r="T543" s="6"/>
      <c r="U543" s="6"/>
      <c r="V543" s="6"/>
      <c r="W543" s="6"/>
      <c r="X543" s="6"/>
      <c r="Y543" s="6"/>
      <c r="Z543" s="6"/>
      <c r="AA543" s="6"/>
      <c r="AB543" s="46"/>
      <c r="AC543" s="6"/>
      <c r="AD543" s="6"/>
      <c r="AE543" s="6"/>
      <c r="AF543" s="6"/>
      <c r="AG543" s="6"/>
      <c r="AH543" s="6"/>
      <c r="AI543" s="6"/>
      <c r="AJ543" s="6"/>
    </row>
    <row r="544" ht="14.25" customHeight="1">
      <c r="A544" s="6"/>
      <c r="B544" s="6"/>
      <c r="C544" s="6"/>
      <c r="D544" s="6"/>
      <c r="E544" s="46"/>
      <c r="F544" s="46"/>
      <c r="G544" s="46"/>
      <c r="H544" s="46"/>
      <c r="I544" s="46"/>
      <c r="J544" s="46"/>
      <c r="K544" s="46"/>
      <c r="L544" s="384"/>
      <c r="M544" s="46"/>
      <c r="N544" s="46"/>
      <c r="O544" s="46"/>
      <c r="P544" s="6"/>
      <c r="Q544" s="6"/>
      <c r="R544" s="6"/>
      <c r="S544" s="356"/>
      <c r="T544" s="6"/>
      <c r="U544" s="6"/>
      <c r="V544" s="6"/>
      <c r="W544" s="6"/>
      <c r="X544" s="6"/>
      <c r="Y544" s="6"/>
      <c r="Z544" s="6"/>
      <c r="AA544" s="6"/>
      <c r="AB544" s="46"/>
      <c r="AC544" s="6"/>
      <c r="AD544" s="6"/>
      <c r="AE544" s="6"/>
      <c r="AF544" s="6"/>
      <c r="AG544" s="6"/>
      <c r="AH544" s="6"/>
      <c r="AI544" s="6"/>
      <c r="AJ544" s="6"/>
    </row>
    <row r="545" ht="14.25" customHeight="1">
      <c r="A545" s="6"/>
      <c r="B545" s="6"/>
      <c r="C545" s="6"/>
      <c r="D545" s="6"/>
      <c r="E545" s="46"/>
      <c r="F545" s="46"/>
      <c r="G545" s="46"/>
      <c r="H545" s="46"/>
      <c r="I545" s="46"/>
      <c r="J545" s="46"/>
      <c r="K545" s="46"/>
      <c r="L545" s="384"/>
      <c r="M545" s="46"/>
      <c r="N545" s="46"/>
      <c r="O545" s="46"/>
      <c r="P545" s="6"/>
      <c r="Q545" s="6"/>
      <c r="R545" s="6"/>
      <c r="S545" s="356"/>
      <c r="T545" s="6"/>
      <c r="U545" s="6"/>
      <c r="V545" s="6"/>
      <c r="W545" s="6"/>
      <c r="X545" s="6"/>
      <c r="Y545" s="6"/>
      <c r="Z545" s="6"/>
      <c r="AA545" s="6"/>
      <c r="AB545" s="46"/>
      <c r="AC545" s="6"/>
      <c r="AD545" s="6"/>
      <c r="AE545" s="6"/>
      <c r="AF545" s="6"/>
      <c r="AG545" s="6"/>
      <c r="AH545" s="6"/>
      <c r="AI545" s="6"/>
      <c r="AJ545" s="6"/>
    </row>
    <row r="546" ht="14.25" customHeight="1">
      <c r="A546" s="6"/>
      <c r="B546" s="6"/>
      <c r="C546" s="6"/>
      <c r="D546" s="6"/>
      <c r="E546" s="46"/>
      <c r="F546" s="46"/>
      <c r="G546" s="46"/>
      <c r="H546" s="46"/>
      <c r="I546" s="46"/>
      <c r="J546" s="46"/>
      <c r="K546" s="46"/>
      <c r="L546" s="384"/>
      <c r="M546" s="46"/>
      <c r="N546" s="46"/>
      <c r="O546" s="46"/>
      <c r="P546" s="6"/>
      <c r="Q546" s="6"/>
      <c r="R546" s="6"/>
      <c r="S546" s="356"/>
      <c r="T546" s="6"/>
      <c r="U546" s="6"/>
      <c r="V546" s="6"/>
      <c r="W546" s="6"/>
      <c r="X546" s="6"/>
      <c r="Y546" s="6"/>
      <c r="Z546" s="6"/>
      <c r="AA546" s="6"/>
      <c r="AB546" s="46"/>
      <c r="AC546" s="6"/>
      <c r="AD546" s="6"/>
      <c r="AE546" s="6"/>
      <c r="AF546" s="6"/>
      <c r="AG546" s="6"/>
      <c r="AH546" s="6"/>
      <c r="AI546" s="6"/>
      <c r="AJ546" s="6"/>
    </row>
    <row r="547" ht="14.25" customHeight="1">
      <c r="A547" s="6"/>
      <c r="B547" s="6"/>
      <c r="C547" s="6"/>
      <c r="D547" s="6"/>
      <c r="E547" s="46"/>
      <c r="F547" s="46"/>
      <c r="G547" s="46"/>
      <c r="H547" s="46"/>
      <c r="I547" s="46"/>
      <c r="J547" s="46"/>
      <c r="K547" s="46"/>
      <c r="L547" s="384"/>
      <c r="M547" s="46"/>
      <c r="N547" s="46"/>
      <c r="O547" s="46"/>
      <c r="P547" s="6"/>
      <c r="Q547" s="6"/>
      <c r="R547" s="6"/>
      <c r="S547" s="356"/>
      <c r="T547" s="6"/>
      <c r="U547" s="6"/>
      <c r="V547" s="6"/>
      <c r="W547" s="6"/>
      <c r="X547" s="6"/>
      <c r="Y547" s="6"/>
      <c r="Z547" s="6"/>
      <c r="AA547" s="6"/>
      <c r="AB547" s="46"/>
      <c r="AC547" s="6"/>
      <c r="AD547" s="6"/>
      <c r="AE547" s="6"/>
      <c r="AF547" s="6"/>
      <c r="AG547" s="6"/>
      <c r="AH547" s="6"/>
      <c r="AI547" s="6"/>
      <c r="AJ547" s="6"/>
    </row>
    <row r="548" ht="14.25" customHeight="1">
      <c r="A548" s="6"/>
      <c r="B548" s="6"/>
      <c r="C548" s="6"/>
      <c r="D548" s="6"/>
      <c r="E548" s="46"/>
      <c r="F548" s="46"/>
      <c r="G548" s="46"/>
      <c r="H548" s="46"/>
      <c r="I548" s="46"/>
      <c r="J548" s="46"/>
      <c r="K548" s="46"/>
      <c r="L548" s="384"/>
      <c r="M548" s="46"/>
      <c r="N548" s="46"/>
      <c r="O548" s="46"/>
      <c r="P548" s="6"/>
      <c r="Q548" s="6"/>
      <c r="R548" s="6"/>
      <c r="S548" s="356"/>
      <c r="T548" s="6"/>
      <c r="U548" s="6"/>
      <c r="V548" s="6"/>
      <c r="W548" s="6"/>
      <c r="X548" s="6"/>
      <c r="Y548" s="6"/>
      <c r="Z548" s="6"/>
      <c r="AA548" s="6"/>
      <c r="AB548" s="46"/>
      <c r="AC548" s="6"/>
      <c r="AD548" s="6"/>
      <c r="AE548" s="6"/>
      <c r="AF548" s="6"/>
      <c r="AG548" s="6"/>
      <c r="AH548" s="6"/>
      <c r="AI548" s="6"/>
      <c r="AJ548" s="6"/>
    </row>
    <row r="549" ht="14.25" customHeight="1">
      <c r="A549" s="6"/>
      <c r="B549" s="6"/>
      <c r="C549" s="6"/>
      <c r="D549" s="6"/>
      <c r="E549" s="46"/>
      <c r="F549" s="46"/>
      <c r="G549" s="46"/>
      <c r="H549" s="46"/>
      <c r="I549" s="46"/>
      <c r="J549" s="46"/>
      <c r="K549" s="46"/>
      <c r="L549" s="384"/>
      <c r="M549" s="46"/>
      <c r="N549" s="46"/>
      <c r="O549" s="46"/>
      <c r="P549" s="6"/>
      <c r="Q549" s="6"/>
      <c r="R549" s="6"/>
      <c r="S549" s="356"/>
      <c r="T549" s="6"/>
      <c r="U549" s="6"/>
      <c r="V549" s="6"/>
      <c r="W549" s="6"/>
      <c r="X549" s="6"/>
      <c r="Y549" s="6"/>
      <c r="Z549" s="6"/>
      <c r="AA549" s="6"/>
      <c r="AB549" s="46"/>
      <c r="AC549" s="6"/>
      <c r="AD549" s="6"/>
      <c r="AE549" s="6"/>
      <c r="AF549" s="6"/>
      <c r="AG549" s="6"/>
      <c r="AH549" s="6"/>
      <c r="AI549" s="6"/>
      <c r="AJ549" s="6"/>
    </row>
    <row r="550" ht="14.25" customHeight="1">
      <c r="A550" s="6"/>
      <c r="B550" s="6"/>
      <c r="C550" s="6"/>
      <c r="D550" s="6"/>
      <c r="E550" s="46"/>
      <c r="F550" s="46"/>
      <c r="G550" s="46"/>
      <c r="H550" s="46"/>
      <c r="I550" s="46"/>
      <c r="J550" s="46"/>
      <c r="K550" s="46"/>
      <c r="L550" s="384"/>
      <c r="M550" s="46"/>
      <c r="N550" s="46"/>
      <c r="O550" s="46"/>
      <c r="P550" s="6"/>
      <c r="Q550" s="6"/>
      <c r="R550" s="6"/>
      <c r="S550" s="356"/>
      <c r="T550" s="6"/>
      <c r="U550" s="6"/>
      <c r="V550" s="6"/>
      <c r="W550" s="6"/>
      <c r="X550" s="6"/>
      <c r="Y550" s="6"/>
      <c r="Z550" s="6"/>
      <c r="AA550" s="6"/>
      <c r="AB550" s="46"/>
      <c r="AC550" s="6"/>
      <c r="AD550" s="6"/>
      <c r="AE550" s="6"/>
      <c r="AF550" s="6"/>
      <c r="AG550" s="6"/>
      <c r="AH550" s="6"/>
      <c r="AI550" s="6"/>
      <c r="AJ550" s="6"/>
    </row>
    <row r="551" ht="14.25" customHeight="1">
      <c r="A551" s="6"/>
      <c r="B551" s="6"/>
      <c r="C551" s="6"/>
      <c r="D551" s="6"/>
      <c r="E551" s="46"/>
      <c r="F551" s="46"/>
      <c r="G551" s="46"/>
      <c r="H551" s="46"/>
      <c r="I551" s="46"/>
      <c r="J551" s="46"/>
      <c r="K551" s="46"/>
      <c r="L551" s="384"/>
      <c r="M551" s="46"/>
      <c r="N551" s="46"/>
      <c r="O551" s="46"/>
      <c r="P551" s="6"/>
      <c r="Q551" s="6"/>
      <c r="R551" s="6"/>
      <c r="S551" s="356"/>
      <c r="T551" s="6"/>
      <c r="U551" s="6"/>
      <c r="V551" s="6"/>
      <c r="W551" s="6"/>
      <c r="X551" s="6"/>
      <c r="Y551" s="6"/>
      <c r="Z551" s="6"/>
      <c r="AA551" s="6"/>
      <c r="AB551" s="46"/>
      <c r="AC551" s="6"/>
      <c r="AD551" s="6"/>
      <c r="AE551" s="6"/>
      <c r="AF551" s="6"/>
      <c r="AG551" s="6"/>
      <c r="AH551" s="6"/>
      <c r="AI551" s="6"/>
      <c r="AJ551" s="6"/>
    </row>
    <row r="552" ht="14.25" customHeight="1">
      <c r="A552" s="6"/>
      <c r="B552" s="6"/>
      <c r="C552" s="6"/>
      <c r="D552" s="6"/>
      <c r="E552" s="46"/>
      <c r="F552" s="46"/>
      <c r="G552" s="46"/>
      <c r="H552" s="46"/>
      <c r="I552" s="46"/>
      <c r="J552" s="46"/>
      <c r="K552" s="46"/>
      <c r="L552" s="384"/>
      <c r="M552" s="46"/>
      <c r="N552" s="46"/>
      <c r="O552" s="46"/>
      <c r="P552" s="6"/>
      <c r="Q552" s="6"/>
      <c r="R552" s="6"/>
      <c r="S552" s="356"/>
      <c r="T552" s="6"/>
      <c r="U552" s="6"/>
      <c r="V552" s="6"/>
      <c r="W552" s="6"/>
      <c r="X552" s="6"/>
      <c r="Y552" s="6"/>
      <c r="Z552" s="6"/>
      <c r="AA552" s="6"/>
      <c r="AB552" s="46"/>
      <c r="AC552" s="6"/>
      <c r="AD552" s="6"/>
      <c r="AE552" s="6"/>
      <c r="AF552" s="6"/>
      <c r="AG552" s="6"/>
      <c r="AH552" s="6"/>
      <c r="AI552" s="6"/>
      <c r="AJ552" s="6"/>
    </row>
    <row r="553" ht="14.25" customHeight="1">
      <c r="A553" s="6"/>
      <c r="B553" s="6"/>
      <c r="C553" s="6"/>
      <c r="D553" s="6"/>
      <c r="E553" s="46"/>
      <c r="F553" s="46"/>
      <c r="G553" s="46"/>
      <c r="H553" s="46"/>
      <c r="I553" s="46"/>
      <c r="J553" s="46"/>
      <c r="K553" s="46"/>
      <c r="L553" s="384"/>
      <c r="M553" s="46"/>
      <c r="N553" s="46"/>
      <c r="O553" s="46"/>
      <c r="P553" s="6"/>
      <c r="Q553" s="6"/>
      <c r="R553" s="6"/>
      <c r="S553" s="356"/>
      <c r="T553" s="6"/>
      <c r="U553" s="6"/>
      <c r="V553" s="6"/>
      <c r="W553" s="6"/>
      <c r="X553" s="6"/>
      <c r="Y553" s="6"/>
      <c r="Z553" s="6"/>
      <c r="AA553" s="6"/>
      <c r="AB553" s="46"/>
      <c r="AC553" s="6"/>
      <c r="AD553" s="6"/>
      <c r="AE553" s="6"/>
      <c r="AF553" s="6"/>
      <c r="AG553" s="6"/>
      <c r="AH553" s="6"/>
      <c r="AI553" s="6"/>
      <c r="AJ553" s="6"/>
    </row>
    <row r="554" ht="14.25" customHeight="1">
      <c r="A554" s="6"/>
      <c r="B554" s="6"/>
      <c r="C554" s="6"/>
      <c r="D554" s="6"/>
      <c r="E554" s="46"/>
      <c r="F554" s="46"/>
      <c r="G554" s="46"/>
      <c r="H554" s="46"/>
      <c r="I554" s="46"/>
      <c r="J554" s="46"/>
      <c r="K554" s="46"/>
      <c r="L554" s="384"/>
      <c r="M554" s="46"/>
      <c r="N554" s="46"/>
      <c r="O554" s="46"/>
      <c r="P554" s="6"/>
      <c r="Q554" s="6"/>
      <c r="R554" s="6"/>
      <c r="S554" s="356"/>
      <c r="T554" s="6"/>
      <c r="U554" s="6"/>
      <c r="V554" s="6"/>
      <c r="W554" s="6"/>
      <c r="X554" s="6"/>
      <c r="Y554" s="6"/>
      <c r="Z554" s="6"/>
      <c r="AA554" s="6"/>
      <c r="AB554" s="46"/>
      <c r="AC554" s="6"/>
      <c r="AD554" s="6"/>
      <c r="AE554" s="6"/>
      <c r="AF554" s="6"/>
      <c r="AG554" s="6"/>
      <c r="AH554" s="6"/>
      <c r="AI554" s="6"/>
      <c r="AJ554" s="6"/>
    </row>
    <row r="555" ht="14.25" customHeight="1">
      <c r="A555" s="6"/>
      <c r="B555" s="6"/>
      <c r="C555" s="6"/>
      <c r="D555" s="6"/>
      <c r="E555" s="46"/>
      <c r="F555" s="46"/>
      <c r="G555" s="46"/>
      <c r="H555" s="46"/>
      <c r="I555" s="46"/>
      <c r="J555" s="46"/>
      <c r="K555" s="46"/>
      <c r="L555" s="384"/>
      <c r="M555" s="46"/>
      <c r="N555" s="46"/>
      <c r="O555" s="46"/>
      <c r="P555" s="6"/>
      <c r="Q555" s="6"/>
      <c r="R555" s="6"/>
      <c r="S555" s="356"/>
      <c r="T555" s="6"/>
      <c r="U555" s="6"/>
      <c r="V555" s="6"/>
      <c r="W555" s="6"/>
      <c r="X555" s="6"/>
      <c r="Y555" s="6"/>
      <c r="Z555" s="6"/>
      <c r="AA555" s="6"/>
      <c r="AB555" s="46"/>
      <c r="AC555" s="6"/>
      <c r="AD555" s="6"/>
      <c r="AE555" s="6"/>
      <c r="AF555" s="6"/>
      <c r="AG555" s="6"/>
      <c r="AH555" s="6"/>
      <c r="AI555" s="6"/>
      <c r="AJ555" s="6"/>
    </row>
    <row r="556" ht="14.25" customHeight="1">
      <c r="A556" s="6"/>
      <c r="B556" s="6"/>
      <c r="C556" s="6"/>
      <c r="D556" s="6"/>
      <c r="E556" s="46"/>
      <c r="F556" s="46"/>
      <c r="G556" s="46"/>
      <c r="H556" s="46"/>
      <c r="I556" s="46"/>
      <c r="J556" s="46"/>
      <c r="K556" s="46"/>
      <c r="L556" s="384"/>
      <c r="M556" s="46"/>
      <c r="N556" s="46"/>
      <c r="O556" s="46"/>
      <c r="P556" s="6"/>
      <c r="Q556" s="6"/>
      <c r="R556" s="6"/>
      <c r="S556" s="356"/>
      <c r="T556" s="6"/>
      <c r="U556" s="6"/>
      <c r="V556" s="6"/>
      <c r="W556" s="6"/>
      <c r="X556" s="6"/>
      <c r="Y556" s="6"/>
      <c r="Z556" s="6"/>
      <c r="AA556" s="6"/>
      <c r="AB556" s="46"/>
      <c r="AC556" s="6"/>
      <c r="AD556" s="6"/>
      <c r="AE556" s="6"/>
      <c r="AF556" s="6"/>
      <c r="AG556" s="6"/>
      <c r="AH556" s="6"/>
      <c r="AI556" s="6"/>
      <c r="AJ556" s="6"/>
    </row>
    <row r="557" ht="14.25" customHeight="1">
      <c r="A557" s="6"/>
      <c r="B557" s="6"/>
      <c r="C557" s="6"/>
      <c r="D557" s="6"/>
      <c r="E557" s="46"/>
      <c r="F557" s="46"/>
      <c r="G557" s="46"/>
      <c r="H557" s="46"/>
      <c r="I557" s="46"/>
      <c r="J557" s="46"/>
      <c r="K557" s="46"/>
      <c r="L557" s="384"/>
      <c r="M557" s="46"/>
      <c r="N557" s="46"/>
      <c r="O557" s="46"/>
      <c r="P557" s="6"/>
      <c r="Q557" s="6"/>
      <c r="R557" s="6"/>
      <c r="S557" s="356"/>
      <c r="T557" s="6"/>
      <c r="U557" s="6"/>
      <c r="V557" s="6"/>
      <c r="W557" s="6"/>
      <c r="X557" s="6"/>
      <c r="Y557" s="6"/>
      <c r="Z557" s="6"/>
      <c r="AA557" s="6"/>
      <c r="AB557" s="46"/>
      <c r="AC557" s="6"/>
      <c r="AD557" s="6"/>
      <c r="AE557" s="6"/>
      <c r="AF557" s="6"/>
      <c r="AG557" s="6"/>
      <c r="AH557" s="6"/>
      <c r="AI557" s="6"/>
      <c r="AJ557" s="6"/>
    </row>
    <row r="558" ht="14.25" customHeight="1">
      <c r="A558" s="6"/>
      <c r="B558" s="6"/>
      <c r="C558" s="6"/>
      <c r="D558" s="6"/>
      <c r="E558" s="46"/>
      <c r="F558" s="46"/>
      <c r="G558" s="46"/>
      <c r="H558" s="46"/>
      <c r="I558" s="46"/>
      <c r="J558" s="46"/>
      <c r="K558" s="46"/>
      <c r="L558" s="384"/>
      <c r="M558" s="46"/>
      <c r="N558" s="46"/>
      <c r="O558" s="46"/>
      <c r="P558" s="6"/>
      <c r="Q558" s="6"/>
      <c r="R558" s="6"/>
      <c r="S558" s="356"/>
      <c r="T558" s="6"/>
      <c r="U558" s="6"/>
      <c r="V558" s="6"/>
      <c r="W558" s="6"/>
      <c r="X558" s="6"/>
      <c r="Y558" s="6"/>
      <c r="Z558" s="6"/>
      <c r="AA558" s="6"/>
      <c r="AB558" s="46"/>
      <c r="AC558" s="6"/>
      <c r="AD558" s="6"/>
      <c r="AE558" s="6"/>
      <c r="AF558" s="6"/>
      <c r="AG558" s="6"/>
      <c r="AH558" s="6"/>
      <c r="AI558" s="6"/>
      <c r="AJ558" s="6"/>
    </row>
    <row r="559" ht="14.25" customHeight="1">
      <c r="A559" s="6"/>
      <c r="B559" s="6"/>
      <c r="C559" s="6"/>
      <c r="D559" s="6"/>
      <c r="E559" s="46"/>
      <c r="F559" s="46"/>
      <c r="G559" s="46"/>
      <c r="H559" s="46"/>
      <c r="I559" s="46"/>
      <c r="J559" s="46"/>
      <c r="K559" s="46"/>
      <c r="L559" s="384"/>
      <c r="M559" s="46"/>
      <c r="N559" s="46"/>
      <c r="O559" s="46"/>
      <c r="P559" s="6"/>
      <c r="Q559" s="6"/>
      <c r="R559" s="6"/>
      <c r="S559" s="356"/>
      <c r="T559" s="6"/>
      <c r="U559" s="6"/>
      <c r="V559" s="6"/>
      <c r="W559" s="6"/>
      <c r="X559" s="6"/>
      <c r="Y559" s="6"/>
      <c r="Z559" s="6"/>
      <c r="AA559" s="6"/>
      <c r="AB559" s="46"/>
      <c r="AC559" s="6"/>
      <c r="AD559" s="6"/>
      <c r="AE559" s="6"/>
      <c r="AF559" s="6"/>
      <c r="AG559" s="6"/>
      <c r="AH559" s="6"/>
      <c r="AI559" s="6"/>
      <c r="AJ559" s="6"/>
    </row>
    <row r="560" ht="14.25" customHeight="1">
      <c r="A560" s="6"/>
      <c r="B560" s="6"/>
      <c r="C560" s="6"/>
      <c r="D560" s="6"/>
      <c r="E560" s="46"/>
      <c r="F560" s="46"/>
      <c r="G560" s="46"/>
      <c r="H560" s="46"/>
      <c r="I560" s="46"/>
      <c r="J560" s="46"/>
      <c r="K560" s="46"/>
      <c r="L560" s="384"/>
      <c r="M560" s="46"/>
      <c r="N560" s="46"/>
      <c r="O560" s="46"/>
      <c r="P560" s="6"/>
      <c r="Q560" s="6"/>
      <c r="R560" s="6"/>
      <c r="S560" s="356"/>
      <c r="T560" s="6"/>
      <c r="U560" s="6"/>
      <c r="V560" s="6"/>
      <c r="W560" s="6"/>
      <c r="X560" s="6"/>
      <c r="Y560" s="6"/>
      <c r="Z560" s="6"/>
      <c r="AA560" s="6"/>
      <c r="AB560" s="46"/>
      <c r="AC560" s="6"/>
      <c r="AD560" s="6"/>
      <c r="AE560" s="6"/>
      <c r="AF560" s="6"/>
      <c r="AG560" s="6"/>
      <c r="AH560" s="6"/>
      <c r="AI560" s="6"/>
      <c r="AJ560" s="6"/>
    </row>
    <row r="561" ht="14.25" customHeight="1">
      <c r="A561" s="6"/>
      <c r="B561" s="6"/>
      <c r="C561" s="6"/>
      <c r="D561" s="6"/>
      <c r="E561" s="46"/>
      <c r="F561" s="46"/>
      <c r="G561" s="46"/>
      <c r="H561" s="46"/>
      <c r="I561" s="46"/>
      <c r="J561" s="46"/>
      <c r="K561" s="46"/>
      <c r="L561" s="384"/>
      <c r="M561" s="46"/>
      <c r="N561" s="46"/>
      <c r="O561" s="46"/>
      <c r="P561" s="6"/>
      <c r="Q561" s="6"/>
      <c r="R561" s="6"/>
      <c r="S561" s="356"/>
      <c r="T561" s="6"/>
      <c r="U561" s="6"/>
      <c r="V561" s="6"/>
      <c r="W561" s="6"/>
      <c r="X561" s="6"/>
      <c r="Y561" s="6"/>
      <c r="Z561" s="6"/>
      <c r="AA561" s="6"/>
      <c r="AB561" s="46"/>
      <c r="AC561" s="6"/>
      <c r="AD561" s="6"/>
      <c r="AE561" s="6"/>
      <c r="AF561" s="6"/>
      <c r="AG561" s="6"/>
      <c r="AH561" s="6"/>
      <c r="AI561" s="6"/>
      <c r="AJ561" s="6"/>
    </row>
    <row r="562" ht="14.25" customHeight="1">
      <c r="A562" s="6"/>
      <c r="B562" s="6"/>
      <c r="C562" s="6"/>
      <c r="D562" s="6"/>
      <c r="E562" s="46"/>
      <c r="F562" s="46"/>
      <c r="G562" s="46"/>
      <c r="H562" s="46"/>
      <c r="I562" s="46"/>
      <c r="J562" s="46"/>
      <c r="K562" s="46"/>
      <c r="L562" s="384"/>
      <c r="M562" s="46"/>
      <c r="N562" s="46"/>
      <c r="O562" s="46"/>
      <c r="P562" s="6"/>
      <c r="Q562" s="6"/>
      <c r="R562" s="6"/>
      <c r="S562" s="356"/>
      <c r="T562" s="6"/>
      <c r="U562" s="6"/>
      <c r="V562" s="6"/>
      <c r="W562" s="6"/>
      <c r="X562" s="6"/>
      <c r="Y562" s="6"/>
      <c r="Z562" s="6"/>
      <c r="AA562" s="6"/>
      <c r="AB562" s="46"/>
      <c r="AC562" s="6"/>
      <c r="AD562" s="6"/>
      <c r="AE562" s="6"/>
      <c r="AF562" s="6"/>
      <c r="AG562" s="6"/>
      <c r="AH562" s="6"/>
      <c r="AI562" s="6"/>
      <c r="AJ562" s="6"/>
    </row>
    <row r="563" ht="14.25" customHeight="1">
      <c r="A563" s="6"/>
      <c r="B563" s="6"/>
      <c r="C563" s="6"/>
      <c r="D563" s="6"/>
      <c r="E563" s="46"/>
      <c r="F563" s="46"/>
      <c r="G563" s="46"/>
      <c r="H563" s="46"/>
      <c r="I563" s="46"/>
      <c r="J563" s="46"/>
      <c r="K563" s="46"/>
      <c r="L563" s="384"/>
      <c r="M563" s="46"/>
      <c r="N563" s="46"/>
      <c r="O563" s="46"/>
      <c r="P563" s="6"/>
      <c r="Q563" s="6"/>
      <c r="R563" s="6"/>
      <c r="S563" s="356"/>
      <c r="T563" s="6"/>
      <c r="U563" s="6"/>
      <c r="V563" s="6"/>
      <c r="W563" s="6"/>
      <c r="X563" s="6"/>
      <c r="Y563" s="6"/>
      <c r="Z563" s="6"/>
      <c r="AA563" s="6"/>
      <c r="AB563" s="46"/>
      <c r="AC563" s="6"/>
      <c r="AD563" s="6"/>
      <c r="AE563" s="6"/>
      <c r="AF563" s="6"/>
      <c r="AG563" s="6"/>
      <c r="AH563" s="6"/>
      <c r="AI563" s="6"/>
      <c r="AJ563" s="6"/>
    </row>
    <row r="564" ht="14.25" customHeight="1">
      <c r="A564" s="6"/>
      <c r="B564" s="6"/>
      <c r="C564" s="6"/>
      <c r="D564" s="6"/>
      <c r="E564" s="46"/>
      <c r="F564" s="46"/>
      <c r="G564" s="46"/>
      <c r="H564" s="46"/>
      <c r="I564" s="46"/>
      <c r="J564" s="46"/>
      <c r="K564" s="46"/>
      <c r="L564" s="384"/>
      <c r="M564" s="46"/>
      <c r="N564" s="46"/>
      <c r="O564" s="46"/>
      <c r="P564" s="6"/>
      <c r="Q564" s="6"/>
      <c r="R564" s="6"/>
      <c r="S564" s="356"/>
      <c r="T564" s="6"/>
      <c r="U564" s="6"/>
      <c r="V564" s="6"/>
      <c r="W564" s="6"/>
      <c r="X564" s="6"/>
      <c r="Y564" s="6"/>
      <c r="Z564" s="6"/>
      <c r="AA564" s="6"/>
      <c r="AB564" s="46"/>
      <c r="AC564" s="6"/>
      <c r="AD564" s="6"/>
      <c r="AE564" s="6"/>
      <c r="AF564" s="6"/>
      <c r="AG564" s="6"/>
      <c r="AH564" s="6"/>
      <c r="AI564" s="6"/>
      <c r="AJ564" s="6"/>
    </row>
    <row r="565" ht="14.25" customHeight="1">
      <c r="A565" s="6"/>
      <c r="B565" s="6"/>
      <c r="C565" s="6"/>
      <c r="D565" s="6"/>
      <c r="E565" s="46"/>
      <c r="F565" s="46"/>
      <c r="G565" s="46"/>
      <c r="H565" s="46"/>
      <c r="I565" s="46"/>
      <c r="J565" s="46"/>
      <c r="K565" s="46"/>
      <c r="L565" s="384"/>
      <c r="M565" s="46"/>
      <c r="N565" s="46"/>
      <c r="O565" s="46"/>
      <c r="P565" s="6"/>
      <c r="Q565" s="6"/>
      <c r="R565" s="6"/>
      <c r="S565" s="356"/>
      <c r="T565" s="6"/>
      <c r="U565" s="6"/>
      <c r="V565" s="6"/>
      <c r="W565" s="6"/>
      <c r="X565" s="6"/>
      <c r="Y565" s="6"/>
      <c r="Z565" s="6"/>
      <c r="AA565" s="6"/>
      <c r="AB565" s="46"/>
      <c r="AC565" s="6"/>
      <c r="AD565" s="6"/>
      <c r="AE565" s="6"/>
      <c r="AF565" s="6"/>
      <c r="AG565" s="6"/>
      <c r="AH565" s="6"/>
      <c r="AI565" s="6"/>
      <c r="AJ565" s="6"/>
    </row>
    <row r="566" ht="14.25" customHeight="1">
      <c r="A566" s="6"/>
      <c r="B566" s="6"/>
      <c r="C566" s="6"/>
      <c r="D566" s="6"/>
      <c r="E566" s="46"/>
      <c r="F566" s="46"/>
      <c r="G566" s="46"/>
      <c r="H566" s="46"/>
      <c r="I566" s="46"/>
      <c r="J566" s="46"/>
      <c r="K566" s="46"/>
      <c r="L566" s="384"/>
      <c r="M566" s="46"/>
      <c r="N566" s="46"/>
      <c r="O566" s="46"/>
      <c r="P566" s="6"/>
      <c r="Q566" s="6"/>
      <c r="R566" s="6"/>
      <c r="S566" s="356"/>
      <c r="T566" s="6"/>
      <c r="U566" s="6"/>
      <c r="V566" s="6"/>
      <c r="W566" s="6"/>
      <c r="X566" s="6"/>
      <c r="Y566" s="6"/>
      <c r="Z566" s="6"/>
      <c r="AA566" s="6"/>
      <c r="AB566" s="46"/>
      <c r="AC566" s="6"/>
      <c r="AD566" s="6"/>
      <c r="AE566" s="6"/>
      <c r="AF566" s="6"/>
      <c r="AG566" s="6"/>
      <c r="AH566" s="6"/>
      <c r="AI566" s="6"/>
      <c r="AJ566" s="6"/>
    </row>
    <row r="567" ht="14.25" customHeight="1">
      <c r="A567" s="6"/>
      <c r="B567" s="6"/>
      <c r="C567" s="6"/>
      <c r="D567" s="6"/>
      <c r="E567" s="46"/>
      <c r="F567" s="46"/>
      <c r="G567" s="46"/>
      <c r="H567" s="46"/>
      <c r="I567" s="46"/>
      <c r="J567" s="46"/>
      <c r="K567" s="46"/>
      <c r="L567" s="384"/>
      <c r="M567" s="46"/>
      <c r="N567" s="46"/>
      <c r="O567" s="46"/>
      <c r="P567" s="6"/>
      <c r="Q567" s="6"/>
      <c r="R567" s="6"/>
      <c r="S567" s="356"/>
      <c r="T567" s="6"/>
      <c r="U567" s="6"/>
      <c r="V567" s="6"/>
      <c r="W567" s="6"/>
      <c r="X567" s="6"/>
      <c r="Y567" s="6"/>
      <c r="Z567" s="6"/>
      <c r="AA567" s="6"/>
      <c r="AB567" s="46"/>
      <c r="AC567" s="6"/>
      <c r="AD567" s="6"/>
      <c r="AE567" s="6"/>
      <c r="AF567" s="6"/>
      <c r="AG567" s="6"/>
      <c r="AH567" s="6"/>
      <c r="AI567" s="6"/>
      <c r="AJ567" s="6"/>
    </row>
    <row r="568" ht="14.25" customHeight="1">
      <c r="A568" s="6"/>
      <c r="B568" s="6"/>
      <c r="C568" s="6"/>
      <c r="D568" s="6"/>
      <c r="E568" s="46"/>
      <c r="F568" s="46"/>
      <c r="G568" s="46"/>
      <c r="H568" s="46"/>
      <c r="I568" s="46"/>
      <c r="J568" s="46"/>
      <c r="K568" s="46"/>
      <c r="L568" s="384"/>
      <c r="M568" s="46"/>
      <c r="N568" s="46"/>
      <c r="O568" s="46"/>
      <c r="P568" s="6"/>
      <c r="Q568" s="6"/>
      <c r="R568" s="6"/>
      <c r="S568" s="356"/>
      <c r="T568" s="6"/>
      <c r="U568" s="6"/>
      <c r="V568" s="6"/>
      <c r="W568" s="6"/>
      <c r="X568" s="6"/>
      <c r="Y568" s="6"/>
      <c r="Z568" s="6"/>
      <c r="AA568" s="6"/>
      <c r="AB568" s="46"/>
      <c r="AC568" s="6"/>
      <c r="AD568" s="6"/>
      <c r="AE568" s="6"/>
      <c r="AF568" s="6"/>
      <c r="AG568" s="6"/>
      <c r="AH568" s="6"/>
      <c r="AI568" s="6"/>
      <c r="AJ568" s="6"/>
    </row>
    <row r="569" ht="14.25" customHeight="1">
      <c r="A569" s="6"/>
      <c r="B569" s="6"/>
      <c r="C569" s="6"/>
      <c r="D569" s="6"/>
      <c r="E569" s="46"/>
      <c r="F569" s="46"/>
      <c r="G569" s="46"/>
      <c r="H569" s="46"/>
      <c r="I569" s="46"/>
      <c r="J569" s="46"/>
      <c r="K569" s="46"/>
      <c r="L569" s="384"/>
      <c r="M569" s="46"/>
      <c r="N569" s="46"/>
      <c r="O569" s="46"/>
      <c r="P569" s="6"/>
      <c r="Q569" s="6"/>
      <c r="R569" s="6"/>
      <c r="S569" s="356"/>
      <c r="T569" s="6"/>
      <c r="U569" s="6"/>
      <c r="V569" s="6"/>
      <c r="W569" s="6"/>
      <c r="X569" s="6"/>
      <c r="Y569" s="6"/>
      <c r="Z569" s="6"/>
      <c r="AA569" s="6"/>
      <c r="AB569" s="46"/>
      <c r="AC569" s="6"/>
      <c r="AD569" s="6"/>
      <c r="AE569" s="6"/>
      <c r="AF569" s="6"/>
      <c r="AG569" s="6"/>
      <c r="AH569" s="6"/>
      <c r="AI569" s="6"/>
      <c r="AJ569" s="6"/>
    </row>
    <row r="570" ht="14.25" customHeight="1">
      <c r="A570" s="6"/>
      <c r="B570" s="6"/>
      <c r="C570" s="6"/>
      <c r="D570" s="6"/>
      <c r="E570" s="46"/>
      <c r="F570" s="46"/>
      <c r="G570" s="46"/>
      <c r="H570" s="46"/>
      <c r="I570" s="46"/>
      <c r="J570" s="46"/>
      <c r="K570" s="46"/>
      <c r="L570" s="384"/>
      <c r="M570" s="46"/>
      <c r="N570" s="46"/>
      <c r="O570" s="46"/>
      <c r="P570" s="6"/>
      <c r="Q570" s="6"/>
      <c r="R570" s="6"/>
      <c r="S570" s="356"/>
      <c r="T570" s="6"/>
      <c r="U570" s="6"/>
      <c r="V570" s="6"/>
      <c r="W570" s="6"/>
      <c r="X570" s="6"/>
      <c r="Y570" s="6"/>
      <c r="Z570" s="6"/>
      <c r="AA570" s="6"/>
      <c r="AB570" s="46"/>
      <c r="AC570" s="6"/>
      <c r="AD570" s="6"/>
      <c r="AE570" s="6"/>
      <c r="AF570" s="6"/>
      <c r="AG570" s="6"/>
      <c r="AH570" s="6"/>
      <c r="AI570" s="6"/>
      <c r="AJ570" s="6"/>
    </row>
    <row r="571" ht="14.25" customHeight="1">
      <c r="A571" s="6"/>
      <c r="B571" s="6"/>
      <c r="C571" s="6"/>
      <c r="D571" s="6"/>
      <c r="E571" s="46"/>
      <c r="F571" s="46"/>
      <c r="G571" s="46"/>
      <c r="H571" s="46"/>
      <c r="I571" s="46"/>
      <c r="J571" s="46"/>
      <c r="K571" s="46"/>
      <c r="L571" s="384"/>
      <c r="M571" s="46"/>
      <c r="N571" s="46"/>
      <c r="O571" s="46"/>
      <c r="P571" s="6"/>
      <c r="Q571" s="6"/>
      <c r="R571" s="6"/>
      <c r="S571" s="356"/>
      <c r="T571" s="6"/>
      <c r="U571" s="6"/>
      <c r="V571" s="6"/>
      <c r="W571" s="6"/>
      <c r="X571" s="6"/>
      <c r="Y571" s="6"/>
      <c r="Z571" s="6"/>
      <c r="AA571" s="6"/>
      <c r="AB571" s="46"/>
      <c r="AC571" s="6"/>
      <c r="AD571" s="6"/>
      <c r="AE571" s="6"/>
      <c r="AF571" s="6"/>
      <c r="AG571" s="6"/>
      <c r="AH571" s="6"/>
      <c r="AI571" s="6"/>
      <c r="AJ571" s="6"/>
    </row>
    <row r="572" ht="14.25" customHeight="1">
      <c r="A572" s="6"/>
      <c r="B572" s="6"/>
      <c r="C572" s="6"/>
      <c r="D572" s="6"/>
      <c r="E572" s="46"/>
      <c r="F572" s="46"/>
      <c r="G572" s="46"/>
      <c r="H572" s="46"/>
      <c r="I572" s="46"/>
      <c r="J572" s="46"/>
      <c r="K572" s="46"/>
      <c r="L572" s="384"/>
      <c r="M572" s="46"/>
      <c r="N572" s="46"/>
      <c r="O572" s="46"/>
      <c r="P572" s="6"/>
      <c r="Q572" s="6"/>
      <c r="R572" s="6"/>
      <c r="S572" s="356"/>
      <c r="T572" s="6"/>
      <c r="U572" s="6"/>
      <c r="V572" s="6"/>
      <c r="W572" s="6"/>
      <c r="X572" s="6"/>
      <c r="Y572" s="6"/>
      <c r="Z572" s="6"/>
      <c r="AA572" s="6"/>
      <c r="AB572" s="46"/>
      <c r="AC572" s="6"/>
      <c r="AD572" s="6"/>
      <c r="AE572" s="6"/>
      <c r="AF572" s="6"/>
      <c r="AG572" s="6"/>
      <c r="AH572" s="6"/>
      <c r="AI572" s="6"/>
      <c r="AJ572" s="6"/>
    </row>
    <row r="573" ht="14.25" customHeight="1">
      <c r="A573" s="6"/>
      <c r="B573" s="6"/>
      <c r="C573" s="6"/>
      <c r="D573" s="6"/>
      <c r="E573" s="46"/>
      <c r="F573" s="46"/>
      <c r="G573" s="46"/>
      <c r="H573" s="46"/>
      <c r="I573" s="46"/>
      <c r="J573" s="46"/>
      <c r="K573" s="46"/>
      <c r="L573" s="384"/>
      <c r="M573" s="46"/>
      <c r="N573" s="46"/>
      <c r="O573" s="46"/>
      <c r="P573" s="6"/>
      <c r="Q573" s="6"/>
      <c r="R573" s="6"/>
      <c r="S573" s="356"/>
      <c r="T573" s="6"/>
      <c r="U573" s="6"/>
      <c r="V573" s="6"/>
      <c r="W573" s="6"/>
      <c r="X573" s="6"/>
      <c r="Y573" s="6"/>
      <c r="Z573" s="6"/>
      <c r="AA573" s="6"/>
      <c r="AB573" s="46"/>
      <c r="AC573" s="6"/>
      <c r="AD573" s="6"/>
      <c r="AE573" s="6"/>
      <c r="AF573" s="6"/>
      <c r="AG573" s="6"/>
      <c r="AH573" s="6"/>
      <c r="AI573" s="6"/>
      <c r="AJ573" s="6"/>
    </row>
    <row r="574" ht="14.25" customHeight="1">
      <c r="A574" s="6"/>
      <c r="B574" s="6"/>
      <c r="C574" s="6"/>
      <c r="D574" s="6"/>
      <c r="E574" s="46"/>
      <c r="F574" s="46"/>
      <c r="G574" s="46"/>
      <c r="H574" s="46"/>
      <c r="I574" s="46"/>
      <c r="J574" s="46"/>
      <c r="K574" s="46"/>
      <c r="L574" s="384"/>
      <c r="M574" s="46"/>
      <c r="N574" s="46"/>
      <c r="O574" s="46"/>
      <c r="P574" s="6"/>
      <c r="Q574" s="6"/>
      <c r="R574" s="6"/>
      <c r="S574" s="356"/>
      <c r="T574" s="6"/>
      <c r="U574" s="6"/>
      <c r="V574" s="6"/>
      <c r="W574" s="6"/>
      <c r="X574" s="6"/>
      <c r="Y574" s="6"/>
      <c r="Z574" s="6"/>
      <c r="AA574" s="6"/>
      <c r="AB574" s="46"/>
      <c r="AC574" s="6"/>
      <c r="AD574" s="6"/>
      <c r="AE574" s="6"/>
      <c r="AF574" s="6"/>
      <c r="AG574" s="6"/>
      <c r="AH574" s="6"/>
      <c r="AI574" s="6"/>
      <c r="AJ574" s="6"/>
    </row>
    <row r="575" ht="14.25" customHeight="1">
      <c r="A575" s="6"/>
      <c r="B575" s="6"/>
      <c r="C575" s="6"/>
      <c r="D575" s="6"/>
      <c r="E575" s="46"/>
      <c r="F575" s="46"/>
      <c r="G575" s="46"/>
      <c r="H575" s="46"/>
      <c r="I575" s="46"/>
      <c r="J575" s="46"/>
      <c r="K575" s="46"/>
      <c r="L575" s="384"/>
      <c r="M575" s="46"/>
      <c r="N575" s="46"/>
      <c r="O575" s="46"/>
      <c r="P575" s="6"/>
      <c r="Q575" s="6"/>
      <c r="R575" s="6"/>
      <c r="S575" s="356"/>
      <c r="T575" s="6"/>
      <c r="U575" s="6"/>
      <c r="V575" s="6"/>
      <c r="W575" s="6"/>
      <c r="X575" s="6"/>
      <c r="Y575" s="6"/>
      <c r="Z575" s="6"/>
      <c r="AA575" s="6"/>
      <c r="AB575" s="46"/>
      <c r="AC575" s="6"/>
      <c r="AD575" s="6"/>
      <c r="AE575" s="6"/>
      <c r="AF575" s="6"/>
      <c r="AG575" s="6"/>
      <c r="AH575" s="6"/>
      <c r="AI575" s="6"/>
      <c r="AJ575" s="6"/>
    </row>
    <row r="576" ht="14.25" customHeight="1">
      <c r="A576" s="6"/>
      <c r="B576" s="6"/>
      <c r="C576" s="6"/>
      <c r="D576" s="6"/>
      <c r="E576" s="46"/>
      <c r="F576" s="46"/>
      <c r="G576" s="46"/>
      <c r="H576" s="46"/>
      <c r="I576" s="46"/>
      <c r="J576" s="46"/>
      <c r="K576" s="46"/>
      <c r="L576" s="384"/>
      <c r="M576" s="46"/>
      <c r="N576" s="46"/>
      <c r="O576" s="46"/>
      <c r="P576" s="6"/>
      <c r="Q576" s="6"/>
      <c r="R576" s="6"/>
      <c r="S576" s="356"/>
      <c r="T576" s="6"/>
      <c r="U576" s="6"/>
      <c r="V576" s="6"/>
      <c r="W576" s="6"/>
      <c r="X576" s="6"/>
      <c r="Y576" s="6"/>
      <c r="Z576" s="6"/>
      <c r="AA576" s="6"/>
      <c r="AB576" s="46"/>
      <c r="AC576" s="6"/>
      <c r="AD576" s="6"/>
      <c r="AE576" s="6"/>
      <c r="AF576" s="6"/>
      <c r="AG576" s="6"/>
      <c r="AH576" s="6"/>
      <c r="AI576" s="6"/>
      <c r="AJ576" s="6"/>
    </row>
    <row r="577" ht="14.25" customHeight="1">
      <c r="A577" s="6"/>
      <c r="B577" s="6"/>
      <c r="C577" s="6"/>
      <c r="D577" s="6"/>
      <c r="E577" s="46"/>
      <c r="F577" s="46"/>
      <c r="G577" s="46"/>
      <c r="H577" s="46"/>
      <c r="I577" s="46"/>
      <c r="J577" s="46"/>
      <c r="K577" s="46"/>
      <c r="L577" s="384"/>
      <c r="M577" s="46"/>
      <c r="N577" s="46"/>
      <c r="O577" s="46"/>
      <c r="P577" s="6"/>
      <c r="Q577" s="6"/>
      <c r="R577" s="6"/>
      <c r="S577" s="356"/>
      <c r="T577" s="6"/>
      <c r="U577" s="6"/>
      <c r="V577" s="6"/>
      <c r="W577" s="6"/>
      <c r="X577" s="6"/>
      <c r="Y577" s="6"/>
      <c r="Z577" s="6"/>
      <c r="AA577" s="6"/>
      <c r="AB577" s="46"/>
      <c r="AC577" s="6"/>
      <c r="AD577" s="6"/>
      <c r="AE577" s="6"/>
      <c r="AF577" s="6"/>
      <c r="AG577" s="6"/>
      <c r="AH577" s="6"/>
      <c r="AI577" s="6"/>
      <c r="AJ577" s="6"/>
    </row>
    <row r="578" ht="14.25" customHeight="1">
      <c r="A578" s="6"/>
      <c r="B578" s="6"/>
      <c r="C578" s="6"/>
      <c r="D578" s="6"/>
      <c r="E578" s="46"/>
      <c r="F578" s="46"/>
      <c r="G578" s="46"/>
      <c r="H578" s="46"/>
      <c r="I578" s="46"/>
      <c r="J578" s="46"/>
      <c r="K578" s="46"/>
      <c r="L578" s="384"/>
      <c r="M578" s="46"/>
      <c r="N578" s="46"/>
      <c r="O578" s="46"/>
      <c r="P578" s="6"/>
      <c r="Q578" s="6"/>
      <c r="R578" s="6"/>
      <c r="S578" s="356"/>
      <c r="T578" s="6"/>
      <c r="U578" s="6"/>
      <c r="V578" s="6"/>
      <c r="W578" s="6"/>
      <c r="X578" s="6"/>
      <c r="Y578" s="6"/>
      <c r="Z578" s="6"/>
      <c r="AA578" s="6"/>
      <c r="AB578" s="46"/>
      <c r="AC578" s="6"/>
      <c r="AD578" s="6"/>
      <c r="AE578" s="6"/>
      <c r="AF578" s="6"/>
      <c r="AG578" s="6"/>
      <c r="AH578" s="6"/>
      <c r="AI578" s="6"/>
      <c r="AJ578" s="6"/>
    </row>
    <row r="579" ht="14.25" customHeight="1">
      <c r="A579" s="6"/>
      <c r="B579" s="6"/>
      <c r="C579" s="6"/>
      <c r="D579" s="6"/>
      <c r="E579" s="46"/>
      <c r="F579" s="46"/>
      <c r="G579" s="46"/>
      <c r="H579" s="46"/>
      <c r="I579" s="46"/>
      <c r="J579" s="46"/>
      <c r="K579" s="46"/>
      <c r="L579" s="384"/>
      <c r="M579" s="46"/>
      <c r="N579" s="46"/>
      <c r="O579" s="46"/>
      <c r="P579" s="6"/>
      <c r="Q579" s="6"/>
      <c r="R579" s="6"/>
      <c r="S579" s="356"/>
      <c r="T579" s="6"/>
      <c r="U579" s="6"/>
      <c r="V579" s="6"/>
      <c r="W579" s="6"/>
      <c r="X579" s="6"/>
      <c r="Y579" s="6"/>
      <c r="Z579" s="6"/>
      <c r="AA579" s="6"/>
      <c r="AB579" s="46"/>
      <c r="AC579" s="6"/>
      <c r="AD579" s="6"/>
      <c r="AE579" s="6"/>
      <c r="AF579" s="6"/>
      <c r="AG579" s="6"/>
      <c r="AH579" s="6"/>
      <c r="AI579" s="6"/>
      <c r="AJ579" s="6"/>
    </row>
    <row r="580" ht="14.25" customHeight="1">
      <c r="A580" s="6"/>
      <c r="B580" s="6"/>
      <c r="C580" s="6"/>
      <c r="D580" s="6"/>
      <c r="E580" s="46"/>
      <c r="F580" s="46"/>
      <c r="G580" s="46"/>
      <c r="H580" s="46"/>
      <c r="I580" s="46"/>
      <c r="J580" s="46"/>
      <c r="K580" s="46"/>
      <c r="L580" s="384"/>
      <c r="M580" s="46"/>
      <c r="N580" s="46"/>
      <c r="O580" s="46"/>
      <c r="P580" s="6"/>
      <c r="Q580" s="6"/>
      <c r="R580" s="6"/>
      <c r="S580" s="356"/>
      <c r="T580" s="6"/>
      <c r="U580" s="6"/>
      <c r="V580" s="6"/>
      <c r="W580" s="6"/>
      <c r="X580" s="6"/>
      <c r="Y580" s="6"/>
      <c r="Z580" s="6"/>
      <c r="AA580" s="6"/>
      <c r="AB580" s="46"/>
      <c r="AC580" s="6"/>
      <c r="AD580" s="6"/>
      <c r="AE580" s="6"/>
      <c r="AF580" s="6"/>
      <c r="AG580" s="6"/>
      <c r="AH580" s="6"/>
      <c r="AI580" s="6"/>
      <c r="AJ580" s="6"/>
    </row>
    <row r="581" ht="14.25" customHeight="1">
      <c r="A581" s="6"/>
      <c r="B581" s="6"/>
      <c r="C581" s="6"/>
      <c r="D581" s="6"/>
      <c r="E581" s="46"/>
      <c r="F581" s="46"/>
      <c r="G581" s="46"/>
      <c r="H581" s="46"/>
      <c r="I581" s="46"/>
      <c r="J581" s="46"/>
      <c r="K581" s="46"/>
      <c r="L581" s="384"/>
      <c r="M581" s="46"/>
      <c r="N581" s="46"/>
      <c r="O581" s="46"/>
      <c r="P581" s="6"/>
      <c r="Q581" s="6"/>
      <c r="R581" s="6"/>
      <c r="S581" s="356"/>
      <c r="T581" s="6"/>
      <c r="U581" s="6"/>
      <c r="V581" s="6"/>
      <c r="W581" s="6"/>
      <c r="X581" s="6"/>
      <c r="Y581" s="6"/>
      <c r="Z581" s="6"/>
      <c r="AA581" s="6"/>
      <c r="AB581" s="46"/>
      <c r="AC581" s="6"/>
      <c r="AD581" s="6"/>
      <c r="AE581" s="6"/>
      <c r="AF581" s="6"/>
      <c r="AG581" s="6"/>
      <c r="AH581" s="6"/>
      <c r="AI581" s="6"/>
      <c r="AJ581" s="6"/>
    </row>
    <row r="582" ht="14.25" customHeight="1">
      <c r="A582" s="6"/>
      <c r="B582" s="6"/>
      <c r="C582" s="6"/>
      <c r="D582" s="6"/>
      <c r="E582" s="46"/>
      <c r="F582" s="46"/>
      <c r="G582" s="46"/>
      <c r="H582" s="46"/>
      <c r="I582" s="46"/>
      <c r="J582" s="46"/>
      <c r="K582" s="46"/>
      <c r="L582" s="384"/>
      <c r="M582" s="46"/>
      <c r="N582" s="46"/>
      <c r="O582" s="46"/>
      <c r="P582" s="6"/>
      <c r="Q582" s="6"/>
      <c r="R582" s="6"/>
      <c r="S582" s="356"/>
      <c r="T582" s="6"/>
      <c r="U582" s="6"/>
      <c r="V582" s="6"/>
      <c r="W582" s="6"/>
      <c r="X582" s="6"/>
      <c r="Y582" s="6"/>
      <c r="Z582" s="6"/>
      <c r="AA582" s="6"/>
      <c r="AB582" s="46"/>
      <c r="AC582" s="6"/>
      <c r="AD582" s="6"/>
      <c r="AE582" s="6"/>
      <c r="AF582" s="6"/>
      <c r="AG582" s="6"/>
      <c r="AH582" s="6"/>
      <c r="AI582" s="6"/>
      <c r="AJ582" s="6"/>
    </row>
    <row r="583" ht="14.25" customHeight="1">
      <c r="A583" s="6"/>
      <c r="B583" s="6"/>
      <c r="C583" s="6"/>
      <c r="D583" s="6"/>
      <c r="E583" s="46"/>
      <c r="F583" s="46"/>
      <c r="G583" s="46"/>
      <c r="H583" s="46"/>
      <c r="I583" s="46"/>
      <c r="J583" s="46"/>
      <c r="K583" s="46"/>
      <c r="L583" s="384"/>
      <c r="M583" s="46"/>
      <c r="N583" s="46"/>
      <c r="O583" s="46"/>
      <c r="P583" s="6"/>
      <c r="Q583" s="6"/>
      <c r="R583" s="6"/>
      <c r="S583" s="356"/>
      <c r="T583" s="6"/>
      <c r="U583" s="6"/>
      <c r="V583" s="6"/>
      <c r="W583" s="6"/>
      <c r="X583" s="6"/>
      <c r="Y583" s="6"/>
      <c r="Z583" s="6"/>
      <c r="AA583" s="6"/>
      <c r="AB583" s="46"/>
      <c r="AC583" s="6"/>
      <c r="AD583" s="6"/>
      <c r="AE583" s="6"/>
      <c r="AF583" s="6"/>
      <c r="AG583" s="6"/>
      <c r="AH583" s="6"/>
      <c r="AI583" s="6"/>
      <c r="AJ583" s="6"/>
    </row>
    <row r="584" ht="14.25" customHeight="1">
      <c r="A584" s="6"/>
      <c r="B584" s="6"/>
      <c r="C584" s="6"/>
      <c r="D584" s="6"/>
      <c r="E584" s="46"/>
      <c r="F584" s="46"/>
      <c r="G584" s="46"/>
      <c r="H584" s="46"/>
      <c r="I584" s="46"/>
      <c r="J584" s="46"/>
      <c r="K584" s="46"/>
      <c r="L584" s="384"/>
      <c r="M584" s="46"/>
      <c r="N584" s="46"/>
      <c r="O584" s="46"/>
      <c r="P584" s="6"/>
      <c r="Q584" s="6"/>
      <c r="R584" s="6"/>
      <c r="S584" s="356"/>
      <c r="T584" s="6"/>
      <c r="U584" s="6"/>
      <c r="V584" s="6"/>
      <c r="W584" s="6"/>
      <c r="X584" s="6"/>
      <c r="Y584" s="6"/>
      <c r="Z584" s="6"/>
      <c r="AA584" s="6"/>
      <c r="AB584" s="46"/>
      <c r="AC584" s="6"/>
      <c r="AD584" s="6"/>
      <c r="AE584" s="6"/>
      <c r="AF584" s="6"/>
      <c r="AG584" s="6"/>
      <c r="AH584" s="6"/>
      <c r="AI584" s="6"/>
      <c r="AJ584" s="6"/>
    </row>
    <row r="585" ht="14.25" customHeight="1">
      <c r="A585" s="6"/>
      <c r="B585" s="6"/>
      <c r="C585" s="6"/>
      <c r="D585" s="6"/>
      <c r="E585" s="46"/>
      <c r="F585" s="46"/>
      <c r="G585" s="46"/>
      <c r="H585" s="46"/>
      <c r="I585" s="46"/>
      <c r="J585" s="46"/>
      <c r="K585" s="46"/>
      <c r="L585" s="384"/>
      <c r="M585" s="46"/>
      <c r="N585" s="46"/>
      <c r="O585" s="46"/>
      <c r="P585" s="6"/>
      <c r="Q585" s="6"/>
      <c r="R585" s="6"/>
      <c r="S585" s="356"/>
      <c r="T585" s="6"/>
      <c r="U585" s="6"/>
      <c r="V585" s="6"/>
      <c r="W585" s="6"/>
      <c r="X585" s="6"/>
      <c r="Y585" s="6"/>
      <c r="Z585" s="6"/>
      <c r="AA585" s="6"/>
      <c r="AB585" s="46"/>
      <c r="AC585" s="6"/>
      <c r="AD585" s="6"/>
      <c r="AE585" s="6"/>
      <c r="AF585" s="6"/>
      <c r="AG585" s="6"/>
      <c r="AH585" s="6"/>
      <c r="AI585" s="6"/>
      <c r="AJ585" s="6"/>
    </row>
    <row r="586" ht="14.25" customHeight="1">
      <c r="A586" s="6"/>
      <c r="B586" s="6"/>
      <c r="C586" s="6"/>
      <c r="D586" s="6"/>
      <c r="E586" s="46"/>
      <c r="F586" s="46"/>
      <c r="G586" s="46"/>
      <c r="H586" s="46"/>
      <c r="I586" s="46"/>
      <c r="J586" s="46"/>
      <c r="K586" s="46"/>
      <c r="L586" s="384"/>
      <c r="M586" s="46"/>
      <c r="N586" s="46"/>
      <c r="O586" s="46"/>
      <c r="P586" s="6"/>
      <c r="Q586" s="6"/>
      <c r="R586" s="6"/>
      <c r="S586" s="356"/>
      <c r="T586" s="6"/>
      <c r="U586" s="6"/>
      <c r="V586" s="6"/>
      <c r="W586" s="6"/>
      <c r="X586" s="6"/>
      <c r="Y586" s="6"/>
      <c r="Z586" s="6"/>
      <c r="AA586" s="6"/>
      <c r="AB586" s="46"/>
      <c r="AC586" s="6"/>
      <c r="AD586" s="6"/>
      <c r="AE586" s="6"/>
      <c r="AF586" s="6"/>
      <c r="AG586" s="6"/>
      <c r="AH586" s="6"/>
      <c r="AI586" s="6"/>
      <c r="AJ586" s="6"/>
    </row>
    <row r="587" ht="14.25" customHeight="1">
      <c r="A587" s="6"/>
      <c r="B587" s="6"/>
      <c r="C587" s="6"/>
      <c r="D587" s="6"/>
      <c r="E587" s="46"/>
      <c r="F587" s="46"/>
      <c r="G587" s="46"/>
      <c r="H587" s="46"/>
      <c r="I587" s="46"/>
      <c r="J587" s="46"/>
      <c r="K587" s="46"/>
      <c r="L587" s="384"/>
      <c r="M587" s="46"/>
      <c r="N587" s="46"/>
      <c r="O587" s="46"/>
      <c r="P587" s="6"/>
      <c r="Q587" s="6"/>
      <c r="R587" s="6"/>
      <c r="S587" s="356"/>
      <c r="T587" s="6"/>
      <c r="U587" s="6"/>
      <c r="V587" s="6"/>
      <c r="W587" s="6"/>
      <c r="X587" s="6"/>
      <c r="Y587" s="6"/>
      <c r="Z587" s="6"/>
      <c r="AA587" s="6"/>
      <c r="AB587" s="46"/>
      <c r="AC587" s="6"/>
      <c r="AD587" s="6"/>
      <c r="AE587" s="6"/>
      <c r="AF587" s="6"/>
      <c r="AG587" s="6"/>
      <c r="AH587" s="6"/>
      <c r="AI587" s="6"/>
      <c r="AJ587" s="6"/>
    </row>
    <row r="588" ht="14.25" customHeight="1">
      <c r="A588" s="6"/>
      <c r="B588" s="6"/>
      <c r="C588" s="6"/>
      <c r="D588" s="6"/>
      <c r="E588" s="46"/>
      <c r="F588" s="46"/>
      <c r="G588" s="46"/>
      <c r="H588" s="46"/>
      <c r="I588" s="46"/>
      <c r="J588" s="46"/>
      <c r="K588" s="46"/>
      <c r="L588" s="384"/>
      <c r="M588" s="46"/>
      <c r="N588" s="46"/>
      <c r="O588" s="46"/>
      <c r="P588" s="6"/>
      <c r="Q588" s="6"/>
      <c r="R588" s="6"/>
      <c r="S588" s="356"/>
      <c r="T588" s="6"/>
      <c r="U588" s="6"/>
      <c r="V588" s="6"/>
      <c r="W588" s="6"/>
      <c r="X588" s="6"/>
      <c r="Y588" s="6"/>
      <c r="Z588" s="6"/>
      <c r="AA588" s="6"/>
      <c r="AB588" s="46"/>
      <c r="AC588" s="6"/>
      <c r="AD588" s="6"/>
      <c r="AE588" s="6"/>
      <c r="AF588" s="6"/>
      <c r="AG588" s="6"/>
      <c r="AH588" s="6"/>
      <c r="AI588" s="6"/>
      <c r="AJ588" s="6"/>
    </row>
    <row r="589" ht="14.25" customHeight="1">
      <c r="A589" s="6"/>
      <c r="B589" s="6"/>
      <c r="C589" s="6"/>
      <c r="D589" s="6"/>
      <c r="E589" s="46"/>
      <c r="F589" s="46"/>
      <c r="G589" s="46"/>
      <c r="H589" s="46"/>
      <c r="I589" s="46"/>
      <c r="J589" s="46"/>
      <c r="K589" s="46"/>
      <c r="L589" s="384"/>
      <c r="M589" s="46"/>
      <c r="N589" s="46"/>
      <c r="O589" s="46"/>
      <c r="P589" s="6"/>
      <c r="Q589" s="6"/>
      <c r="R589" s="6"/>
      <c r="S589" s="356"/>
      <c r="T589" s="6"/>
      <c r="U589" s="6"/>
      <c r="V589" s="6"/>
      <c r="W589" s="6"/>
      <c r="X589" s="6"/>
      <c r="Y589" s="6"/>
      <c r="Z589" s="6"/>
      <c r="AA589" s="6"/>
      <c r="AB589" s="46"/>
      <c r="AC589" s="6"/>
      <c r="AD589" s="6"/>
      <c r="AE589" s="6"/>
      <c r="AF589" s="6"/>
      <c r="AG589" s="6"/>
      <c r="AH589" s="6"/>
      <c r="AI589" s="6"/>
      <c r="AJ589" s="6"/>
    </row>
    <row r="590" ht="14.25" customHeight="1">
      <c r="A590" s="6"/>
      <c r="B590" s="6"/>
      <c r="C590" s="6"/>
      <c r="D590" s="6"/>
      <c r="E590" s="46"/>
      <c r="F590" s="46"/>
      <c r="G590" s="46"/>
      <c r="H590" s="46"/>
      <c r="I590" s="46"/>
      <c r="J590" s="46"/>
      <c r="K590" s="46"/>
      <c r="L590" s="384"/>
      <c r="M590" s="46"/>
      <c r="N590" s="46"/>
      <c r="O590" s="46"/>
      <c r="P590" s="6"/>
      <c r="Q590" s="6"/>
      <c r="R590" s="6"/>
      <c r="S590" s="356"/>
      <c r="T590" s="6"/>
      <c r="U590" s="6"/>
      <c r="V590" s="6"/>
      <c r="W590" s="6"/>
      <c r="X590" s="6"/>
      <c r="Y590" s="6"/>
      <c r="Z590" s="6"/>
      <c r="AA590" s="6"/>
      <c r="AB590" s="46"/>
      <c r="AC590" s="6"/>
      <c r="AD590" s="6"/>
      <c r="AE590" s="6"/>
      <c r="AF590" s="6"/>
      <c r="AG590" s="6"/>
      <c r="AH590" s="6"/>
      <c r="AI590" s="6"/>
      <c r="AJ590" s="6"/>
    </row>
    <row r="591" ht="14.25" customHeight="1">
      <c r="A591" s="6"/>
      <c r="B591" s="6"/>
      <c r="C591" s="6"/>
      <c r="D591" s="6"/>
      <c r="E591" s="46"/>
      <c r="F591" s="46"/>
      <c r="G591" s="46"/>
      <c r="H591" s="46"/>
      <c r="I591" s="46"/>
      <c r="J591" s="46"/>
      <c r="K591" s="46"/>
      <c r="L591" s="384"/>
      <c r="M591" s="46"/>
      <c r="N591" s="46"/>
      <c r="O591" s="46"/>
      <c r="P591" s="6"/>
      <c r="Q591" s="6"/>
      <c r="R591" s="6"/>
      <c r="S591" s="356"/>
      <c r="T591" s="6"/>
      <c r="U591" s="6"/>
      <c r="V591" s="6"/>
      <c r="W591" s="6"/>
      <c r="X591" s="6"/>
      <c r="Y591" s="6"/>
      <c r="Z591" s="6"/>
      <c r="AA591" s="6"/>
      <c r="AB591" s="46"/>
      <c r="AC591" s="6"/>
      <c r="AD591" s="6"/>
      <c r="AE591" s="6"/>
      <c r="AF591" s="6"/>
      <c r="AG591" s="6"/>
      <c r="AH591" s="6"/>
      <c r="AI591" s="6"/>
      <c r="AJ591" s="6"/>
    </row>
    <row r="592" ht="14.25" customHeight="1">
      <c r="A592" s="6"/>
      <c r="B592" s="6"/>
      <c r="C592" s="6"/>
      <c r="D592" s="6"/>
      <c r="E592" s="46"/>
      <c r="F592" s="46"/>
      <c r="G592" s="46"/>
      <c r="H592" s="46"/>
      <c r="I592" s="46"/>
      <c r="J592" s="46"/>
      <c r="K592" s="46"/>
      <c r="L592" s="384"/>
      <c r="M592" s="46"/>
      <c r="N592" s="46"/>
      <c r="O592" s="46"/>
      <c r="P592" s="6"/>
      <c r="Q592" s="6"/>
      <c r="R592" s="6"/>
      <c r="S592" s="356"/>
      <c r="T592" s="6"/>
      <c r="U592" s="6"/>
      <c r="V592" s="6"/>
      <c r="W592" s="6"/>
      <c r="X592" s="6"/>
      <c r="Y592" s="6"/>
      <c r="Z592" s="6"/>
      <c r="AA592" s="6"/>
      <c r="AB592" s="46"/>
      <c r="AC592" s="6"/>
      <c r="AD592" s="6"/>
      <c r="AE592" s="6"/>
      <c r="AF592" s="6"/>
      <c r="AG592" s="6"/>
      <c r="AH592" s="6"/>
      <c r="AI592" s="6"/>
      <c r="AJ592" s="6"/>
    </row>
    <row r="593" ht="14.25" customHeight="1">
      <c r="A593" s="6"/>
      <c r="B593" s="6"/>
      <c r="C593" s="6"/>
      <c r="D593" s="6"/>
      <c r="E593" s="46"/>
      <c r="F593" s="46"/>
      <c r="G593" s="46"/>
      <c r="H593" s="46"/>
      <c r="I593" s="46"/>
      <c r="J593" s="46"/>
      <c r="K593" s="46"/>
      <c r="L593" s="384"/>
      <c r="M593" s="46"/>
      <c r="N593" s="46"/>
      <c r="O593" s="46"/>
      <c r="P593" s="6"/>
      <c r="Q593" s="6"/>
      <c r="R593" s="6"/>
      <c r="S593" s="356"/>
      <c r="T593" s="6"/>
      <c r="U593" s="6"/>
      <c r="V593" s="6"/>
      <c r="W593" s="6"/>
      <c r="X593" s="6"/>
      <c r="Y593" s="6"/>
      <c r="Z593" s="6"/>
      <c r="AA593" s="6"/>
      <c r="AB593" s="46"/>
      <c r="AC593" s="6"/>
      <c r="AD593" s="6"/>
      <c r="AE593" s="6"/>
      <c r="AF593" s="6"/>
      <c r="AG593" s="6"/>
      <c r="AH593" s="6"/>
      <c r="AI593" s="6"/>
      <c r="AJ593" s="6"/>
    </row>
    <row r="594" ht="14.25" customHeight="1">
      <c r="A594" s="6"/>
      <c r="B594" s="6"/>
      <c r="C594" s="6"/>
      <c r="D594" s="6"/>
      <c r="E594" s="46"/>
      <c r="F594" s="46"/>
      <c r="G594" s="46"/>
      <c r="H594" s="46"/>
      <c r="I594" s="46"/>
      <c r="J594" s="46"/>
      <c r="K594" s="46"/>
      <c r="L594" s="384"/>
      <c r="M594" s="46"/>
      <c r="N594" s="46"/>
      <c r="O594" s="46"/>
      <c r="P594" s="6"/>
      <c r="Q594" s="6"/>
      <c r="R594" s="6"/>
      <c r="S594" s="356"/>
      <c r="T594" s="6"/>
      <c r="U594" s="6"/>
      <c r="V594" s="6"/>
      <c r="W594" s="6"/>
      <c r="X594" s="6"/>
      <c r="Y594" s="6"/>
      <c r="Z594" s="6"/>
      <c r="AA594" s="6"/>
      <c r="AB594" s="46"/>
      <c r="AC594" s="6"/>
      <c r="AD594" s="6"/>
      <c r="AE594" s="6"/>
      <c r="AF594" s="6"/>
      <c r="AG594" s="6"/>
      <c r="AH594" s="6"/>
      <c r="AI594" s="6"/>
      <c r="AJ594" s="6"/>
    </row>
    <row r="595" ht="14.25" customHeight="1">
      <c r="A595" s="6"/>
      <c r="B595" s="6"/>
      <c r="C595" s="6"/>
      <c r="D595" s="6"/>
      <c r="E595" s="46"/>
      <c r="F595" s="46"/>
      <c r="G595" s="46"/>
      <c r="H595" s="46"/>
      <c r="I595" s="46"/>
      <c r="J595" s="46"/>
      <c r="K595" s="46"/>
      <c r="L595" s="384"/>
      <c r="M595" s="46"/>
      <c r="N595" s="46"/>
      <c r="O595" s="46"/>
      <c r="P595" s="6"/>
      <c r="Q595" s="6"/>
      <c r="R595" s="6"/>
      <c r="S595" s="356"/>
      <c r="T595" s="6"/>
      <c r="U595" s="6"/>
      <c r="V595" s="6"/>
      <c r="W595" s="6"/>
      <c r="X595" s="6"/>
      <c r="Y595" s="6"/>
      <c r="Z595" s="6"/>
      <c r="AA595" s="6"/>
      <c r="AB595" s="46"/>
      <c r="AC595" s="6"/>
      <c r="AD595" s="6"/>
      <c r="AE595" s="6"/>
      <c r="AF595" s="6"/>
      <c r="AG595" s="6"/>
      <c r="AH595" s="6"/>
      <c r="AI595" s="6"/>
      <c r="AJ595" s="6"/>
    </row>
    <row r="596" ht="14.25" customHeight="1">
      <c r="A596" s="6"/>
      <c r="B596" s="6"/>
      <c r="C596" s="6"/>
      <c r="D596" s="6"/>
      <c r="E596" s="46"/>
      <c r="F596" s="46"/>
      <c r="G596" s="46"/>
      <c r="H596" s="46"/>
      <c r="I596" s="46"/>
      <c r="J596" s="46"/>
      <c r="K596" s="46"/>
      <c r="L596" s="384"/>
      <c r="M596" s="46"/>
      <c r="N596" s="46"/>
      <c r="O596" s="46"/>
      <c r="P596" s="6"/>
      <c r="Q596" s="6"/>
      <c r="R596" s="6"/>
      <c r="S596" s="356"/>
      <c r="T596" s="6"/>
      <c r="U596" s="6"/>
      <c r="V596" s="6"/>
      <c r="W596" s="6"/>
      <c r="X596" s="6"/>
      <c r="Y596" s="6"/>
      <c r="Z596" s="6"/>
      <c r="AA596" s="6"/>
      <c r="AB596" s="46"/>
      <c r="AC596" s="6"/>
      <c r="AD596" s="6"/>
      <c r="AE596" s="6"/>
      <c r="AF596" s="6"/>
      <c r="AG596" s="6"/>
      <c r="AH596" s="6"/>
      <c r="AI596" s="6"/>
      <c r="AJ596" s="6"/>
    </row>
    <row r="597" ht="14.25" customHeight="1">
      <c r="A597" s="6"/>
      <c r="B597" s="6"/>
      <c r="C597" s="6"/>
      <c r="D597" s="6"/>
      <c r="E597" s="46"/>
      <c r="F597" s="46"/>
      <c r="G597" s="46"/>
      <c r="H597" s="46"/>
      <c r="I597" s="46"/>
      <c r="J597" s="46"/>
      <c r="K597" s="46"/>
      <c r="L597" s="384"/>
      <c r="M597" s="46"/>
      <c r="N597" s="46"/>
      <c r="O597" s="46"/>
      <c r="P597" s="6"/>
      <c r="Q597" s="6"/>
      <c r="R597" s="6"/>
      <c r="S597" s="356"/>
      <c r="T597" s="6"/>
      <c r="U597" s="6"/>
      <c r="V597" s="6"/>
      <c r="W597" s="6"/>
      <c r="X597" s="6"/>
      <c r="Y597" s="6"/>
      <c r="Z597" s="6"/>
      <c r="AA597" s="6"/>
      <c r="AB597" s="46"/>
      <c r="AC597" s="6"/>
      <c r="AD597" s="6"/>
      <c r="AE597" s="6"/>
      <c r="AF597" s="6"/>
      <c r="AG597" s="6"/>
      <c r="AH597" s="6"/>
      <c r="AI597" s="6"/>
      <c r="AJ597" s="6"/>
    </row>
    <row r="598" ht="14.25" customHeight="1">
      <c r="A598" s="6"/>
      <c r="B598" s="6"/>
      <c r="C598" s="6"/>
      <c r="D598" s="6"/>
      <c r="E598" s="46"/>
      <c r="F598" s="46"/>
      <c r="G598" s="46"/>
      <c r="H598" s="46"/>
      <c r="I598" s="46"/>
      <c r="J598" s="46"/>
      <c r="K598" s="46"/>
      <c r="L598" s="384"/>
      <c r="M598" s="46"/>
      <c r="N598" s="46"/>
      <c r="O598" s="46"/>
      <c r="P598" s="6"/>
      <c r="Q598" s="6"/>
      <c r="R598" s="6"/>
      <c r="S598" s="356"/>
      <c r="T598" s="6"/>
      <c r="U598" s="6"/>
      <c r="V598" s="6"/>
      <c r="W598" s="6"/>
      <c r="X598" s="6"/>
      <c r="Y598" s="6"/>
      <c r="Z598" s="6"/>
      <c r="AA598" s="6"/>
      <c r="AB598" s="46"/>
      <c r="AC598" s="6"/>
      <c r="AD598" s="6"/>
      <c r="AE598" s="6"/>
      <c r="AF598" s="6"/>
      <c r="AG598" s="6"/>
      <c r="AH598" s="6"/>
      <c r="AI598" s="6"/>
      <c r="AJ598" s="6"/>
    </row>
    <row r="599" ht="14.25" customHeight="1">
      <c r="A599" s="6"/>
      <c r="B599" s="6"/>
      <c r="C599" s="6"/>
      <c r="D599" s="6"/>
      <c r="E599" s="46"/>
      <c r="F599" s="46"/>
      <c r="G599" s="46"/>
      <c r="H599" s="46"/>
      <c r="I599" s="46"/>
      <c r="J599" s="46"/>
      <c r="K599" s="46"/>
      <c r="L599" s="384"/>
      <c r="M599" s="46"/>
      <c r="N599" s="46"/>
      <c r="O599" s="46"/>
      <c r="P599" s="6"/>
      <c r="Q599" s="6"/>
      <c r="R599" s="6"/>
      <c r="S599" s="356"/>
      <c r="T599" s="6"/>
      <c r="U599" s="6"/>
      <c r="V599" s="6"/>
      <c r="W599" s="6"/>
      <c r="X599" s="6"/>
      <c r="Y599" s="6"/>
      <c r="Z599" s="6"/>
      <c r="AA599" s="6"/>
      <c r="AB599" s="46"/>
      <c r="AC599" s="6"/>
      <c r="AD599" s="6"/>
      <c r="AE599" s="6"/>
      <c r="AF599" s="6"/>
      <c r="AG599" s="6"/>
      <c r="AH599" s="6"/>
      <c r="AI599" s="6"/>
      <c r="AJ599" s="6"/>
    </row>
    <row r="600" ht="14.25" customHeight="1">
      <c r="A600" s="6"/>
      <c r="B600" s="6"/>
      <c r="C600" s="6"/>
      <c r="D600" s="6"/>
      <c r="E600" s="46"/>
      <c r="F600" s="46"/>
      <c r="G600" s="46"/>
      <c r="H600" s="46"/>
      <c r="I600" s="46"/>
      <c r="J600" s="46"/>
      <c r="K600" s="46"/>
      <c r="L600" s="384"/>
      <c r="M600" s="46"/>
      <c r="N600" s="46"/>
      <c r="O600" s="46"/>
      <c r="P600" s="6"/>
      <c r="Q600" s="6"/>
      <c r="R600" s="6"/>
      <c r="S600" s="356"/>
      <c r="T600" s="6"/>
      <c r="U600" s="6"/>
      <c r="V600" s="6"/>
      <c r="W600" s="6"/>
      <c r="X600" s="6"/>
      <c r="Y600" s="6"/>
      <c r="Z600" s="6"/>
      <c r="AA600" s="6"/>
      <c r="AB600" s="46"/>
      <c r="AC600" s="6"/>
      <c r="AD600" s="6"/>
      <c r="AE600" s="6"/>
      <c r="AF600" s="6"/>
      <c r="AG600" s="6"/>
      <c r="AH600" s="6"/>
      <c r="AI600" s="6"/>
      <c r="AJ600" s="6"/>
    </row>
    <row r="601" ht="14.25" customHeight="1">
      <c r="A601" s="6"/>
      <c r="B601" s="6"/>
      <c r="C601" s="6"/>
      <c r="D601" s="6"/>
      <c r="E601" s="46"/>
      <c r="F601" s="46"/>
      <c r="G601" s="46"/>
      <c r="H601" s="46"/>
      <c r="I601" s="46"/>
      <c r="J601" s="46"/>
      <c r="K601" s="46"/>
      <c r="L601" s="384"/>
      <c r="M601" s="46"/>
      <c r="N601" s="46"/>
      <c r="O601" s="46"/>
      <c r="P601" s="6"/>
      <c r="Q601" s="6"/>
      <c r="R601" s="6"/>
      <c r="S601" s="356"/>
      <c r="T601" s="6"/>
      <c r="U601" s="6"/>
      <c r="V601" s="6"/>
      <c r="W601" s="6"/>
      <c r="X601" s="6"/>
      <c r="Y601" s="6"/>
      <c r="Z601" s="6"/>
      <c r="AA601" s="6"/>
      <c r="AB601" s="46"/>
      <c r="AC601" s="6"/>
      <c r="AD601" s="6"/>
      <c r="AE601" s="6"/>
      <c r="AF601" s="6"/>
      <c r="AG601" s="6"/>
      <c r="AH601" s="6"/>
      <c r="AI601" s="6"/>
      <c r="AJ601" s="6"/>
    </row>
    <row r="602" ht="14.25" customHeight="1">
      <c r="A602" s="6"/>
      <c r="B602" s="6"/>
      <c r="C602" s="6"/>
      <c r="D602" s="6"/>
      <c r="E602" s="46"/>
      <c r="F602" s="46"/>
      <c r="G602" s="46"/>
      <c r="H602" s="46"/>
      <c r="I602" s="46"/>
      <c r="J602" s="46"/>
      <c r="K602" s="46"/>
      <c r="L602" s="384"/>
      <c r="M602" s="46"/>
      <c r="N602" s="46"/>
      <c r="O602" s="46"/>
      <c r="P602" s="6"/>
      <c r="Q602" s="6"/>
      <c r="R602" s="6"/>
      <c r="S602" s="356"/>
      <c r="T602" s="6"/>
      <c r="U602" s="6"/>
      <c r="V602" s="6"/>
      <c r="W602" s="6"/>
      <c r="X602" s="6"/>
      <c r="Y602" s="6"/>
      <c r="Z602" s="6"/>
      <c r="AA602" s="6"/>
      <c r="AB602" s="46"/>
      <c r="AC602" s="6"/>
      <c r="AD602" s="6"/>
      <c r="AE602" s="6"/>
      <c r="AF602" s="6"/>
      <c r="AG602" s="6"/>
      <c r="AH602" s="6"/>
      <c r="AI602" s="6"/>
      <c r="AJ602" s="6"/>
    </row>
    <row r="603" ht="14.25" customHeight="1">
      <c r="A603" s="6"/>
      <c r="B603" s="6"/>
      <c r="C603" s="6"/>
      <c r="D603" s="6"/>
      <c r="E603" s="46"/>
      <c r="F603" s="46"/>
      <c r="G603" s="46"/>
      <c r="H603" s="46"/>
      <c r="I603" s="46"/>
      <c r="J603" s="46"/>
      <c r="K603" s="46"/>
      <c r="L603" s="384"/>
      <c r="M603" s="46"/>
      <c r="N603" s="46"/>
      <c r="O603" s="46"/>
      <c r="P603" s="6"/>
      <c r="Q603" s="6"/>
      <c r="R603" s="6"/>
      <c r="S603" s="356"/>
      <c r="T603" s="6"/>
      <c r="U603" s="6"/>
      <c r="V603" s="6"/>
      <c r="W603" s="6"/>
      <c r="X603" s="6"/>
      <c r="Y603" s="6"/>
      <c r="Z603" s="6"/>
      <c r="AA603" s="6"/>
      <c r="AB603" s="46"/>
      <c r="AC603" s="6"/>
      <c r="AD603" s="6"/>
      <c r="AE603" s="6"/>
      <c r="AF603" s="6"/>
      <c r="AG603" s="6"/>
      <c r="AH603" s="6"/>
      <c r="AI603" s="6"/>
      <c r="AJ603" s="6"/>
    </row>
    <row r="604" ht="14.25" customHeight="1">
      <c r="A604" s="6"/>
      <c r="B604" s="6"/>
      <c r="C604" s="6"/>
      <c r="D604" s="6"/>
      <c r="E604" s="46"/>
      <c r="F604" s="46"/>
      <c r="G604" s="46"/>
      <c r="H604" s="46"/>
      <c r="I604" s="46"/>
      <c r="J604" s="46"/>
      <c r="K604" s="46"/>
      <c r="L604" s="384"/>
      <c r="M604" s="46"/>
      <c r="N604" s="46"/>
      <c r="O604" s="46"/>
      <c r="P604" s="6"/>
      <c r="Q604" s="6"/>
      <c r="R604" s="6"/>
      <c r="S604" s="356"/>
      <c r="T604" s="6"/>
      <c r="U604" s="6"/>
      <c r="V604" s="6"/>
      <c r="W604" s="6"/>
      <c r="X604" s="6"/>
      <c r="Y604" s="6"/>
      <c r="Z604" s="6"/>
      <c r="AA604" s="6"/>
      <c r="AB604" s="46"/>
      <c r="AC604" s="6"/>
      <c r="AD604" s="6"/>
      <c r="AE604" s="6"/>
      <c r="AF604" s="6"/>
      <c r="AG604" s="6"/>
      <c r="AH604" s="6"/>
      <c r="AI604" s="6"/>
      <c r="AJ604" s="6"/>
    </row>
    <row r="605" ht="14.25" customHeight="1">
      <c r="A605" s="6"/>
      <c r="B605" s="6"/>
      <c r="C605" s="6"/>
      <c r="D605" s="6"/>
      <c r="E605" s="46"/>
      <c r="F605" s="46"/>
      <c r="G605" s="46"/>
      <c r="H605" s="46"/>
      <c r="I605" s="46"/>
      <c r="J605" s="46"/>
      <c r="K605" s="46"/>
      <c r="L605" s="384"/>
      <c r="M605" s="46"/>
      <c r="N605" s="46"/>
      <c r="O605" s="46"/>
      <c r="P605" s="6"/>
      <c r="Q605" s="6"/>
      <c r="R605" s="6"/>
      <c r="S605" s="356"/>
      <c r="T605" s="6"/>
      <c r="U605" s="6"/>
      <c r="V605" s="6"/>
      <c r="W605" s="6"/>
      <c r="X605" s="6"/>
      <c r="Y605" s="6"/>
      <c r="Z605" s="6"/>
      <c r="AA605" s="6"/>
      <c r="AB605" s="46"/>
      <c r="AC605" s="6"/>
      <c r="AD605" s="6"/>
      <c r="AE605" s="6"/>
      <c r="AF605" s="6"/>
      <c r="AG605" s="6"/>
      <c r="AH605" s="6"/>
      <c r="AI605" s="6"/>
      <c r="AJ605" s="6"/>
    </row>
    <row r="606" ht="14.25" customHeight="1">
      <c r="A606" s="6"/>
      <c r="B606" s="6"/>
      <c r="C606" s="6"/>
      <c r="D606" s="6"/>
      <c r="E606" s="46"/>
      <c r="F606" s="46"/>
      <c r="G606" s="46"/>
      <c r="H606" s="46"/>
      <c r="I606" s="46"/>
      <c r="J606" s="46"/>
      <c r="K606" s="46"/>
      <c r="L606" s="384"/>
      <c r="M606" s="46"/>
      <c r="N606" s="46"/>
      <c r="O606" s="46"/>
      <c r="P606" s="6"/>
      <c r="Q606" s="6"/>
      <c r="R606" s="6"/>
      <c r="S606" s="356"/>
      <c r="T606" s="6"/>
      <c r="U606" s="6"/>
      <c r="V606" s="6"/>
      <c r="W606" s="6"/>
      <c r="X606" s="6"/>
      <c r="Y606" s="6"/>
      <c r="Z606" s="6"/>
      <c r="AA606" s="6"/>
      <c r="AB606" s="46"/>
      <c r="AC606" s="6"/>
      <c r="AD606" s="6"/>
      <c r="AE606" s="6"/>
      <c r="AF606" s="6"/>
      <c r="AG606" s="6"/>
      <c r="AH606" s="6"/>
      <c r="AI606" s="6"/>
      <c r="AJ606" s="6"/>
    </row>
    <row r="607" ht="14.25" customHeight="1">
      <c r="A607" s="6"/>
      <c r="B607" s="6"/>
      <c r="C607" s="6"/>
      <c r="D607" s="6"/>
      <c r="E607" s="46"/>
      <c r="F607" s="46"/>
      <c r="G607" s="46"/>
      <c r="H607" s="46"/>
      <c r="I607" s="46"/>
      <c r="J607" s="46"/>
      <c r="K607" s="46"/>
      <c r="L607" s="384"/>
      <c r="M607" s="46"/>
      <c r="N607" s="46"/>
      <c r="O607" s="46"/>
      <c r="P607" s="6"/>
      <c r="Q607" s="6"/>
      <c r="R607" s="6"/>
      <c r="S607" s="356"/>
      <c r="T607" s="6"/>
      <c r="U607" s="6"/>
      <c r="V607" s="6"/>
      <c r="W607" s="6"/>
      <c r="X607" s="6"/>
      <c r="Y607" s="6"/>
      <c r="Z607" s="6"/>
      <c r="AA607" s="6"/>
      <c r="AB607" s="46"/>
      <c r="AC607" s="6"/>
      <c r="AD607" s="6"/>
      <c r="AE607" s="6"/>
      <c r="AF607" s="6"/>
      <c r="AG607" s="6"/>
      <c r="AH607" s="6"/>
      <c r="AI607" s="6"/>
      <c r="AJ607" s="6"/>
    </row>
    <row r="608" ht="14.25" customHeight="1">
      <c r="A608" s="6"/>
      <c r="B608" s="6"/>
      <c r="C608" s="6"/>
      <c r="D608" s="6"/>
      <c r="E608" s="46"/>
      <c r="F608" s="46"/>
      <c r="G608" s="46"/>
      <c r="H608" s="46"/>
      <c r="I608" s="46"/>
      <c r="J608" s="46"/>
      <c r="K608" s="46"/>
      <c r="L608" s="384"/>
      <c r="M608" s="46"/>
      <c r="N608" s="46"/>
      <c r="O608" s="46"/>
      <c r="P608" s="6"/>
      <c r="Q608" s="6"/>
      <c r="R608" s="6"/>
      <c r="S608" s="356"/>
      <c r="T608" s="6"/>
      <c r="U608" s="6"/>
      <c r="V608" s="6"/>
      <c r="W608" s="6"/>
      <c r="X608" s="6"/>
      <c r="Y608" s="6"/>
      <c r="Z608" s="6"/>
      <c r="AA608" s="6"/>
      <c r="AB608" s="46"/>
      <c r="AC608" s="6"/>
      <c r="AD608" s="6"/>
      <c r="AE608" s="6"/>
      <c r="AF608" s="6"/>
      <c r="AG608" s="6"/>
      <c r="AH608" s="6"/>
      <c r="AI608" s="6"/>
      <c r="AJ608" s="6"/>
    </row>
    <row r="609" ht="14.25" customHeight="1">
      <c r="A609" s="6"/>
      <c r="B609" s="6"/>
      <c r="C609" s="6"/>
      <c r="D609" s="6"/>
      <c r="E609" s="46"/>
      <c r="F609" s="46"/>
      <c r="G609" s="46"/>
      <c r="H609" s="46"/>
      <c r="I609" s="46"/>
      <c r="J609" s="46"/>
      <c r="K609" s="46"/>
      <c r="L609" s="384"/>
      <c r="M609" s="46"/>
      <c r="N609" s="46"/>
      <c r="O609" s="46"/>
      <c r="P609" s="6"/>
      <c r="Q609" s="6"/>
      <c r="R609" s="6"/>
      <c r="S609" s="356"/>
      <c r="T609" s="6"/>
      <c r="U609" s="6"/>
      <c r="V609" s="6"/>
      <c r="W609" s="6"/>
      <c r="X609" s="6"/>
      <c r="Y609" s="6"/>
      <c r="Z609" s="6"/>
      <c r="AA609" s="6"/>
      <c r="AB609" s="46"/>
      <c r="AC609" s="6"/>
      <c r="AD609" s="6"/>
      <c r="AE609" s="6"/>
      <c r="AF609" s="6"/>
      <c r="AG609" s="6"/>
      <c r="AH609" s="6"/>
      <c r="AI609" s="6"/>
      <c r="AJ609" s="6"/>
    </row>
    <row r="610" ht="14.25" customHeight="1">
      <c r="A610" s="6"/>
      <c r="B610" s="6"/>
      <c r="C610" s="6"/>
      <c r="D610" s="6"/>
      <c r="E610" s="46"/>
      <c r="F610" s="46"/>
      <c r="G610" s="46"/>
      <c r="H610" s="46"/>
      <c r="I610" s="46"/>
      <c r="J610" s="46"/>
      <c r="K610" s="46"/>
      <c r="L610" s="384"/>
      <c r="M610" s="46"/>
      <c r="N610" s="46"/>
      <c r="O610" s="46"/>
      <c r="P610" s="6"/>
      <c r="Q610" s="6"/>
      <c r="R610" s="6"/>
      <c r="S610" s="356"/>
      <c r="T610" s="6"/>
      <c r="U610" s="6"/>
      <c r="V610" s="6"/>
      <c r="W610" s="6"/>
      <c r="X610" s="6"/>
      <c r="Y610" s="6"/>
      <c r="Z610" s="6"/>
      <c r="AA610" s="6"/>
      <c r="AB610" s="46"/>
      <c r="AC610" s="6"/>
      <c r="AD610" s="6"/>
      <c r="AE610" s="6"/>
      <c r="AF610" s="6"/>
      <c r="AG610" s="6"/>
      <c r="AH610" s="6"/>
      <c r="AI610" s="6"/>
      <c r="AJ610" s="6"/>
    </row>
    <row r="611" ht="14.25" customHeight="1">
      <c r="A611" s="6"/>
      <c r="B611" s="6"/>
      <c r="C611" s="6"/>
      <c r="D611" s="6"/>
      <c r="E611" s="46"/>
      <c r="F611" s="46"/>
      <c r="G611" s="46"/>
      <c r="H611" s="46"/>
      <c r="I611" s="46"/>
      <c r="J611" s="46"/>
      <c r="K611" s="46"/>
      <c r="L611" s="384"/>
      <c r="M611" s="46"/>
      <c r="N611" s="46"/>
      <c r="O611" s="46"/>
      <c r="P611" s="6"/>
      <c r="Q611" s="6"/>
      <c r="R611" s="6"/>
      <c r="S611" s="356"/>
      <c r="T611" s="6"/>
      <c r="U611" s="6"/>
      <c r="V611" s="6"/>
      <c r="W611" s="6"/>
      <c r="X611" s="6"/>
      <c r="Y611" s="6"/>
      <c r="Z611" s="6"/>
      <c r="AA611" s="6"/>
      <c r="AB611" s="46"/>
      <c r="AC611" s="6"/>
      <c r="AD611" s="6"/>
      <c r="AE611" s="6"/>
      <c r="AF611" s="6"/>
      <c r="AG611" s="6"/>
      <c r="AH611" s="6"/>
      <c r="AI611" s="6"/>
      <c r="AJ611" s="6"/>
    </row>
    <row r="612" ht="14.25" customHeight="1">
      <c r="A612" s="6"/>
      <c r="B612" s="6"/>
      <c r="C612" s="6"/>
      <c r="D612" s="6"/>
      <c r="E612" s="46"/>
      <c r="F612" s="46"/>
      <c r="G612" s="46"/>
      <c r="H612" s="46"/>
      <c r="I612" s="46"/>
      <c r="J612" s="46"/>
      <c r="K612" s="46"/>
      <c r="L612" s="384"/>
      <c r="M612" s="46"/>
      <c r="N612" s="46"/>
      <c r="O612" s="46"/>
      <c r="P612" s="6"/>
      <c r="Q612" s="6"/>
      <c r="R612" s="6"/>
      <c r="S612" s="356"/>
      <c r="T612" s="6"/>
      <c r="U612" s="6"/>
      <c r="V612" s="6"/>
      <c r="W612" s="6"/>
      <c r="X612" s="6"/>
      <c r="Y612" s="6"/>
      <c r="Z612" s="6"/>
      <c r="AA612" s="6"/>
      <c r="AB612" s="46"/>
      <c r="AC612" s="6"/>
      <c r="AD612" s="6"/>
      <c r="AE612" s="6"/>
      <c r="AF612" s="6"/>
      <c r="AG612" s="6"/>
      <c r="AH612" s="6"/>
      <c r="AI612" s="6"/>
      <c r="AJ612" s="6"/>
    </row>
    <row r="613" ht="14.25" customHeight="1">
      <c r="A613" s="6"/>
      <c r="B613" s="6"/>
      <c r="C613" s="6"/>
      <c r="D613" s="6"/>
      <c r="E613" s="46"/>
      <c r="F613" s="46"/>
      <c r="G613" s="46"/>
      <c r="H613" s="46"/>
      <c r="I613" s="46"/>
      <c r="J613" s="46"/>
      <c r="K613" s="46"/>
      <c r="L613" s="384"/>
      <c r="M613" s="46"/>
      <c r="N613" s="46"/>
      <c r="O613" s="46"/>
      <c r="P613" s="6"/>
      <c r="Q613" s="6"/>
      <c r="R613" s="6"/>
      <c r="S613" s="356"/>
      <c r="T613" s="6"/>
      <c r="U613" s="6"/>
      <c r="V613" s="6"/>
      <c r="W613" s="6"/>
      <c r="X613" s="6"/>
      <c r="Y613" s="6"/>
      <c r="Z613" s="6"/>
      <c r="AA613" s="6"/>
      <c r="AB613" s="46"/>
      <c r="AC613" s="6"/>
      <c r="AD613" s="6"/>
      <c r="AE613" s="6"/>
      <c r="AF613" s="6"/>
      <c r="AG613" s="6"/>
      <c r="AH613" s="6"/>
      <c r="AI613" s="6"/>
      <c r="AJ613" s="6"/>
    </row>
    <row r="614" ht="14.25" customHeight="1">
      <c r="A614" s="6"/>
      <c r="B614" s="6"/>
      <c r="C614" s="6"/>
      <c r="D614" s="6"/>
      <c r="E614" s="46"/>
      <c r="F614" s="46"/>
      <c r="G614" s="46"/>
      <c r="H614" s="46"/>
      <c r="I614" s="46"/>
      <c r="J614" s="46"/>
      <c r="K614" s="46"/>
      <c r="L614" s="384"/>
      <c r="M614" s="46"/>
      <c r="N614" s="46"/>
      <c r="O614" s="46"/>
      <c r="P614" s="6"/>
      <c r="Q614" s="6"/>
      <c r="R614" s="6"/>
      <c r="S614" s="356"/>
      <c r="T614" s="6"/>
      <c r="U614" s="6"/>
      <c r="V614" s="6"/>
      <c r="W614" s="6"/>
      <c r="X614" s="6"/>
      <c r="Y614" s="6"/>
      <c r="Z614" s="6"/>
      <c r="AA614" s="6"/>
      <c r="AB614" s="46"/>
      <c r="AC614" s="6"/>
      <c r="AD614" s="6"/>
      <c r="AE614" s="6"/>
      <c r="AF614" s="6"/>
      <c r="AG614" s="6"/>
      <c r="AH614" s="6"/>
      <c r="AI614" s="6"/>
      <c r="AJ614" s="6"/>
    </row>
    <row r="615" ht="14.25" customHeight="1">
      <c r="A615" s="6"/>
      <c r="B615" s="6"/>
      <c r="C615" s="6"/>
      <c r="D615" s="6"/>
      <c r="E615" s="46"/>
      <c r="F615" s="46"/>
      <c r="G615" s="46"/>
      <c r="H615" s="46"/>
      <c r="I615" s="46"/>
      <c r="J615" s="46"/>
      <c r="K615" s="46"/>
      <c r="L615" s="384"/>
      <c r="M615" s="46"/>
      <c r="N615" s="46"/>
      <c r="O615" s="46"/>
      <c r="P615" s="6"/>
      <c r="Q615" s="6"/>
      <c r="R615" s="6"/>
      <c r="S615" s="356"/>
      <c r="T615" s="6"/>
      <c r="U615" s="6"/>
      <c r="V615" s="6"/>
      <c r="W615" s="6"/>
      <c r="X615" s="6"/>
      <c r="Y615" s="6"/>
      <c r="Z615" s="6"/>
      <c r="AA615" s="6"/>
      <c r="AB615" s="46"/>
      <c r="AC615" s="6"/>
      <c r="AD615" s="6"/>
      <c r="AE615" s="6"/>
      <c r="AF615" s="6"/>
      <c r="AG615" s="6"/>
      <c r="AH615" s="6"/>
      <c r="AI615" s="6"/>
      <c r="AJ615" s="6"/>
    </row>
    <row r="616" ht="14.25" customHeight="1">
      <c r="A616" s="6"/>
      <c r="B616" s="6"/>
      <c r="C616" s="6"/>
      <c r="D616" s="6"/>
      <c r="E616" s="46"/>
      <c r="F616" s="46"/>
      <c r="G616" s="46"/>
      <c r="H616" s="46"/>
      <c r="I616" s="46"/>
      <c r="J616" s="46"/>
      <c r="K616" s="46"/>
      <c r="L616" s="384"/>
      <c r="M616" s="46"/>
      <c r="N616" s="46"/>
      <c r="O616" s="46"/>
      <c r="P616" s="6"/>
      <c r="Q616" s="6"/>
      <c r="R616" s="6"/>
      <c r="S616" s="356"/>
      <c r="T616" s="6"/>
      <c r="U616" s="6"/>
      <c r="V616" s="6"/>
      <c r="W616" s="6"/>
      <c r="X616" s="6"/>
      <c r="Y616" s="6"/>
      <c r="Z616" s="6"/>
      <c r="AA616" s="6"/>
      <c r="AB616" s="46"/>
      <c r="AC616" s="6"/>
      <c r="AD616" s="6"/>
      <c r="AE616" s="6"/>
      <c r="AF616" s="6"/>
      <c r="AG616" s="6"/>
      <c r="AH616" s="6"/>
      <c r="AI616" s="6"/>
      <c r="AJ616" s="6"/>
    </row>
    <row r="617" ht="14.25" customHeight="1">
      <c r="A617" s="6"/>
      <c r="B617" s="6"/>
      <c r="C617" s="6"/>
      <c r="D617" s="6"/>
      <c r="E617" s="46"/>
      <c r="F617" s="46"/>
      <c r="G617" s="46"/>
      <c r="H617" s="46"/>
      <c r="I617" s="46"/>
      <c r="J617" s="46"/>
      <c r="K617" s="46"/>
      <c r="L617" s="384"/>
      <c r="M617" s="46"/>
      <c r="N617" s="46"/>
      <c r="O617" s="46"/>
      <c r="P617" s="6"/>
      <c r="Q617" s="6"/>
      <c r="R617" s="6"/>
      <c r="S617" s="356"/>
      <c r="T617" s="6"/>
      <c r="U617" s="6"/>
      <c r="V617" s="6"/>
      <c r="W617" s="6"/>
      <c r="X617" s="6"/>
      <c r="Y617" s="6"/>
      <c r="Z617" s="6"/>
      <c r="AA617" s="6"/>
      <c r="AB617" s="46"/>
      <c r="AC617" s="6"/>
      <c r="AD617" s="6"/>
      <c r="AE617" s="6"/>
      <c r="AF617" s="6"/>
      <c r="AG617" s="6"/>
      <c r="AH617" s="6"/>
      <c r="AI617" s="6"/>
      <c r="AJ617" s="6"/>
    </row>
    <row r="618" ht="14.25" customHeight="1">
      <c r="A618" s="6"/>
      <c r="B618" s="6"/>
      <c r="C618" s="6"/>
      <c r="D618" s="6"/>
      <c r="E618" s="46"/>
      <c r="F618" s="46"/>
      <c r="G618" s="46"/>
      <c r="H618" s="46"/>
      <c r="I618" s="46"/>
      <c r="J618" s="46"/>
      <c r="K618" s="46"/>
      <c r="L618" s="384"/>
      <c r="M618" s="46"/>
      <c r="N618" s="46"/>
      <c r="O618" s="46"/>
      <c r="P618" s="6"/>
      <c r="Q618" s="6"/>
      <c r="R618" s="6"/>
      <c r="S618" s="356"/>
      <c r="T618" s="6"/>
      <c r="U618" s="6"/>
      <c r="V618" s="6"/>
      <c r="W618" s="6"/>
      <c r="X618" s="6"/>
      <c r="Y618" s="6"/>
      <c r="Z618" s="6"/>
      <c r="AA618" s="6"/>
      <c r="AB618" s="46"/>
      <c r="AC618" s="6"/>
      <c r="AD618" s="6"/>
      <c r="AE618" s="6"/>
      <c r="AF618" s="6"/>
      <c r="AG618" s="6"/>
      <c r="AH618" s="6"/>
      <c r="AI618" s="6"/>
      <c r="AJ618" s="6"/>
    </row>
    <row r="619" ht="14.25" customHeight="1">
      <c r="A619" s="6"/>
      <c r="B619" s="6"/>
      <c r="C619" s="6"/>
      <c r="D619" s="6"/>
      <c r="E619" s="46"/>
      <c r="F619" s="46"/>
      <c r="G619" s="46"/>
      <c r="H619" s="46"/>
      <c r="I619" s="46"/>
      <c r="J619" s="46"/>
      <c r="K619" s="46"/>
      <c r="L619" s="384"/>
      <c r="M619" s="46"/>
      <c r="N619" s="46"/>
      <c r="O619" s="46"/>
      <c r="P619" s="6"/>
      <c r="Q619" s="6"/>
      <c r="R619" s="6"/>
      <c r="S619" s="356"/>
      <c r="T619" s="6"/>
      <c r="U619" s="6"/>
      <c r="V619" s="6"/>
      <c r="W619" s="6"/>
      <c r="X619" s="6"/>
      <c r="Y619" s="6"/>
      <c r="Z619" s="6"/>
      <c r="AA619" s="6"/>
      <c r="AB619" s="46"/>
      <c r="AC619" s="6"/>
      <c r="AD619" s="6"/>
      <c r="AE619" s="6"/>
      <c r="AF619" s="6"/>
      <c r="AG619" s="6"/>
      <c r="AH619" s="6"/>
      <c r="AI619" s="6"/>
      <c r="AJ619" s="6"/>
    </row>
    <row r="620" ht="14.25" customHeight="1">
      <c r="A620" s="6"/>
      <c r="B620" s="6"/>
      <c r="C620" s="6"/>
      <c r="D620" s="6"/>
      <c r="E620" s="46"/>
      <c r="F620" s="46"/>
      <c r="G620" s="46"/>
      <c r="H620" s="46"/>
      <c r="I620" s="46"/>
      <c r="J620" s="46"/>
      <c r="K620" s="46"/>
      <c r="L620" s="384"/>
      <c r="M620" s="46"/>
      <c r="N620" s="46"/>
      <c r="O620" s="46"/>
      <c r="P620" s="6"/>
      <c r="Q620" s="6"/>
      <c r="R620" s="6"/>
      <c r="S620" s="356"/>
      <c r="T620" s="6"/>
      <c r="U620" s="6"/>
      <c r="V620" s="6"/>
      <c r="W620" s="6"/>
      <c r="X620" s="6"/>
      <c r="Y620" s="6"/>
      <c r="Z620" s="6"/>
      <c r="AA620" s="6"/>
      <c r="AB620" s="46"/>
      <c r="AC620" s="6"/>
      <c r="AD620" s="6"/>
      <c r="AE620" s="6"/>
      <c r="AF620" s="6"/>
      <c r="AG620" s="6"/>
      <c r="AH620" s="6"/>
      <c r="AI620" s="6"/>
      <c r="AJ620" s="6"/>
    </row>
    <row r="621" ht="14.25" customHeight="1">
      <c r="A621" s="6"/>
      <c r="B621" s="6"/>
      <c r="C621" s="6"/>
      <c r="D621" s="6"/>
      <c r="E621" s="46"/>
      <c r="F621" s="46"/>
      <c r="G621" s="46"/>
      <c r="H621" s="46"/>
      <c r="I621" s="46"/>
      <c r="J621" s="46"/>
      <c r="K621" s="46"/>
      <c r="L621" s="384"/>
      <c r="M621" s="46"/>
      <c r="N621" s="46"/>
      <c r="O621" s="46"/>
      <c r="P621" s="6"/>
      <c r="Q621" s="6"/>
      <c r="R621" s="6"/>
      <c r="S621" s="356"/>
      <c r="T621" s="6"/>
      <c r="U621" s="6"/>
      <c r="V621" s="6"/>
      <c r="W621" s="6"/>
      <c r="X621" s="6"/>
      <c r="Y621" s="6"/>
      <c r="Z621" s="6"/>
      <c r="AA621" s="6"/>
      <c r="AB621" s="46"/>
      <c r="AC621" s="6"/>
      <c r="AD621" s="6"/>
      <c r="AE621" s="6"/>
      <c r="AF621" s="6"/>
      <c r="AG621" s="6"/>
      <c r="AH621" s="6"/>
      <c r="AI621" s="6"/>
      <c r="AJ621" s="6"/>
    </row>
    <row r="622" ht="14.25" customHeight="1">
      <c r="A622" s="6"/>
      <c r="B622" s="6"/>
      <c r="C622" s="6"/>
      <c r="D622" s="6"/>
      <c r="E622" s="46"/>
      <c r="F622" s="46"/>
      <c r="G622" s="46"/>
      <c r="H622" s="46"/>
      <c r="I622" s="46"/>
      <c r="J622" s="46"/>
      <c r="K622" s="46"/>
      <c r="L622" s="384"/>
      <c r="M622" s="46"/>
      <c r="N622" s="46"/>
      <c r="O622" s="46"/>
      <c r="P622" s="6"/>
      <c r="Q622" s="6"/>
      <c r="R622" s="6"/>
      <c r="S622" s="356"/>
      <c r="T622" s="6"/>
      <c r="U622" s="6"/>
      <c r="V622" s="6"/>
      <c r="W622" s="6"/>
      <c r="X622" s="6"/>
      <c r="Y622" s="6"/>
      <c r="Z622" s="6"/>
      <c r="AA622" s="6"/>
      <c r="AB622" s="46"/>
      <c r="AC622" s="6"/>
      <c r="AD622" s="6"/>
      <c r="AE622" s="6"/>
      <c r="AF622" s="6"/>
      <c r="AG622" s="6"/>
      <c r="AH622" s="6"/>
      <c r="AI622" s="6"/>
      <c r="AJ622" s="6"/>
    </row>
    <row r="623" ht="14.25" customHeight="1">
      <c r="A623" s="6"/>
      <c r="B623" s="6"/>
      <c r="C623" s="6"/>
      <c r="D623" s="6"/>
      <c r="E623" s="46"/>
      <c r="F623" s="46"/>
      <c r="G623" s="46"/>
      <c r="H623" s="46"/>
      <c r="I623" s="46"/>
      <c r="J623" s="46"/>
      <c r="K623" s="46"/>
      <c r="L623" s="384"/>
      <c r="M623" s="46"/>
      <c r="N623" s="46"/>
      <c r="O623" s="46"/>
      <c r="P623" s="6"/>
      <c r="Q623" s="6"/>
      <c r="R623" s="6"/>
      <c r="S623" s="356"/>
      <c r="T623" s="6"/>
      <c r="U623" s="6"/>
      <c r="V623" s="6"/>
      <c r="W623" s="6"/>
      <c r="X623" s="6"/>
      <c r="Y623" s="6"/>
      <c r="Z623" s="6"/>
      <c r="AA623" s="6"/>
      <c r="AB623" s="46"/>
      <c r="AC623" s="6"/>
      <c r="AD623" s="6"/>
      <c r="AE623" s="6"/>
      <c r="AF623" s="6"/>
      <c r="AG623" s="6"/>
      <c r="AH623" s="6"/>
      <c r="AI623" s="6"/>
      <c r="AJ623" s="6"/>
    </row>
    <row r="624" ht="14.25" customHeight="1">
      <c r="A624" s="6"/>
      <c r="B624" s="6"/>
      <c r="C624" s="6"/>
      <c r="D624" s="6"/>
      <c r="E624" s="46"/>
      <c r="F624" s="46"/>
      <c r="G624" s="46"/>
      <c r="H624" s="46"/>
      <c r="I624" s="46"/>
      <c r="J624" s="46"/>
      <c r="K624" s="46"/>
      <c r="L624" s="384"/>
      <c r="M624" s="46"/>
      <c r="N624" s="46"/>
      <c r="O624" s="46"/>
      <c r="P624" s="6"/>
      <c r="Q624" s="6"/>
      <c r="R624" s="6"/>
      <c r="S624" s="356"/>
      <c r="T624" s="6"/>
      <c r="U624" s="6"/>
      <c r="V624" s="6"/>
      <c r="W624" s="6"/>
      <c r="X624" s="6"/>
      <c r="Y624" s="6"/>
      <c r="Z624" s="6"/>
      <c r="AA624" s="6"/>
      <c r="AB624" s="46"/>
      <c r="AC624" s="6"/>
      <c r="AD624" s="6"/>
      <c r="AE624" s="6"/>
      <c r="AF624" s="6"/>
      <c r="AG624" s="6"/>
      <c r="AH624" s="6"/>
      <c r="AI624" s="6"/>
      <c r="AJ624" s="6"/>
    </row>
    <row r="625" ht="14.25" customHeight="1">
      <c r="A625" s="6"/>
      <c r="B625" s="6"/>
      <c r="C625" s="6"/>
      <c r="D625" s="6"/>
      <c r="E625" s="46"/>
      <c r="F625" s="46"/>
      <c r="G625" s="46"/>
      <c r="H625" s="46"/>
      <c r="I625" s="46"/>
      <c r="J625" s="46"/>
      <c r="K625" s="46"/>
      <c r="L625" s="384"/>
      <c r="M625" s="46"/>
      <c r="N625" s="46"/>
      <c r="O625" s="46"/>
      <c r="P625" s="6"/>
      <c r="Q625" s="6"/>
      <c r="R625" s="6"/>
      <c r="S625" s="356"/>
      <c r="T625" s="6"/>
      <c r="U625" s="6"/>
      <c r="V625" s="6"/>
      <c r="W625" s="6"/>
      <c r="X625" s="6"/>
      <c r="Y625" s="6"/>
      <c r="Z625" s="6"/>
      <c r="AA625" s="6"/>
      <c r="AB625" s="46"/>
      <c r="AC625" s="6"/>
      <c r="AD625" s="6"/>
      <c r="AE625" s="6"/>
      <c r="AF625" s="6"/>
      <c r="AG625" s="6"/>
      <c r="AH625" s="6"/>
      <c r="AI625" s="6"/>
      <c r="AJ625" s="6"/>
    </row>
    <row r="626" ht="14.25" customHeight="1">
      <c r="A626" s="6"/>
      <c r="B626" s="6"/>
      <c r="C626" s="6"/>
      <c r="D626" s="6"/>
      <c r="E626" s="46"/>
      <c r="F626" s="46"/>
      <c r="G626" s="46"/>
      <c r="H626" s="46"/>
      <c r="I626" s="46"/>
      <c r="J626" s="46"/>
      <c r="K626" s="46"/>
      <c r="L626" s="384"/>
      <c r="M626" s="46"/>
      <c r="N626" s="46"/>
      <c r="O626" s="46"/>
      <c r="P626" s="6"/>
      <c r="Q626" s="6"/>
      <c r="R626" s="6"/>
      <c r="S626" s="356"/>
      <c r="T626" s="6"/>
      <c r="U626" s="6"/>
      <c r="V626" s="6"/>
      <c r="W626" s="6"/>
      <c r="X626" s="6"/>
      <c r="Y626" s="6"/>
      <c r="Z626" s="6"/>
      <c r="AA626" s="6"/>
      <c r="AB626" s="46"/>
      <c r="AC626" s="6"/>
      <c r="AD626" s="6"/>
      <c r="AE626" s="6"/>
      <c r="AF626" s="6"/>
      <c r="AG626" s="6"/>
      <c r="AH626" s="6"/>
      <c r="AI626" s="6"/>
      <c r="AJ626" s="6"/>
    </row>
    <row r="627" ht="14.25" customHeight="1">
      <c r="A627" s="6"/>
      <c r="B627" s="6"/>
      <c r="C627" s="6"/>
      <c r="D627" s="6"/>
      <c r="E627" s="46"/>
      <c r="F627" s="46"/>
      <c r="G627" s="46"/>
      <c r="H627" s="46"/>
      <c r="I627" s="46"/>
      <c r="J627" s="46"/>
      <c r="K627" s="46"/>
      <c r="L627" s="384"/>
      <c r="M627" s="46"/>
      <c r="N627" s="46"/>
      <c r="O627" s="46"/>
      <c r="P627" s="6"/>
      <c r="Q627" s="6"/>
      <c r="R627" s="6"/>
      <c r="S627" s="356"/>
      <c r="T627" s="6"/>
      <c r="U627" s="6"/>
      <c r="V627" s="6"/>
      <c r="W627" s="6"/>
      <c r="X627" s="6"/>
      <c r="Y627" s="6"/>
      <c r="Z627" s="6"/>
      <c r="AA627" s="6"/>
      <c r="AB627" s="46"/>
      <c r="AC627" s="6"/>
      <c r="AD627" s="6"/>
      <c r="AE627" s="6"/>
      <c r="AF627" s="6"/>
      <c r="AG627" s="6"/>
      <c r="AH627" s="6"/>
      <c r="AI627" s="6"/>
      <c r="AJ627" s="6"/>
    </row>
    <row r="628" ht="14.25" customHeight="1">
      <c r="A628" s="6"/>
      <c r="B628" s="6"/>
      <c r="C628" s="6"/>
      <c r="D628" s="6"/>
      <c r="E628" s="46"/>
      <c r="F628" s="46"/>
      <c r="G628" s="46"/>
      <c r="H628" s="46"/>
      <c r="I628" s="46"/>
      <c r="J628" s="46"/>
      <c r="K628" s="46"/>
      <c r="L628" s="384"/>
      <c r="M628" s="46"/>
      <c r="N628" s="46"/>
      <c r="O628" s="46"/>
      <c r="P628" s="6"/>
      <c r="Q628" s="6"/>
      <c r="R628" s="6"/>
      <c r="S628" s="356"/>
      <c r="T628" s="6"/>
      <c r="U628" s="6"/>
      <c r="V628" s="6"/>
      <c r="W628" s="6"/>
      <c r="X628" s="6"/>
      <c r="Y628" s="6"/>
      <c r="Z628" s="6"/>
      <c r="AA628" s="6"/>
      <c r="AB628" s="46"/>
      <c r="AC628" s="6"/>
      <c r="AD628" s="6"/>
      <c r="AE628" s="6"/>
      <c r="AF628" s="6"/>
      <c r="AG628" s="6"/>
      <c r="AH628" s="6"/>
      <c r="AI628" s="6"/>
      <c r="AJ628" s="6"/>
    </row>
    <row r="629" ht="14.25" customHeight="1">
      <c r="A629" s="6"/>
      <c r="B629" s="6"/>
      <c r="C629" s="6"/>
      <c r="D629" s="6"/>
      <c r="E629" s="46"/>
      <c r="F629" s="46"/>
      <c r="G629" s="46"/>
      <c r="H629" s="46"/>
      <c r="I629" s="46"/>
      <c r="J629" s="46"/>
      <c r="K629" s="46"/>
      <c r="L629" s="384"/>
      <c r="M629" s="46"/>
      <c r="N629" s="46"/>
      <c r="O629" s="46"/>
      <c r="P629" s="6"/>
      <c r="Q629" s="6"/>
      <c r="R629" s="6"/>
      <c r="S629" s="356"/>
      <c r="T629" s="6"/>
      <c r="U629" s="6"/>
      <c r="V629" s="6"/>
      <c r="W629" s="6"/>
      <c r="X629" s="6"/>
      <c r="Y629" s="6"/>
      <c r="Z629" s="6"/>
      <c r="AA629" s="6"/>
      <c r="AB629" s="46"/>
      <c r="AC629" s="6"/>
      <c r="AD629" s="6"/>
      <c r="AE629" s="6"/>
      <c r="AF629" s="6"/>
      <c r="AG629" s="6"/>
      <c r="AH629" s="6"/>
      <c r="AI629" s="6"/>
      <c r="AJ629" s="6"/>
    </row>
    <row r="630" ht="14.25" customHeight="1">
      <c r="A630" s="6"/>
      <c r="B630" s="6"/>
      <c r="C630" s="6"/>
      <c r="D630" s="6"/>
      <c r="E630" s="46"/>
      <c r="F630" s="46"/>
      <c r="G630" s="46"/>
      <c r="H630" s="46"/>
      <c r="I630" s="46"/>
      <c r="J630" s="46"/>
      <c r="K630" s="46"/>
      <c r="L630" s="384"/>
      <c r="M630" s="46"/>
      <c r="N630" s="46"/>
      <c r="O630" s="46"/>
      <c r="P630" s="6"/>
      <c r="Q630" s="6"/>
      <c r="R630" s="6"/>
      <c r="S630" s="356"/>
      <c r="T630" s="6"/>
      <c r="U630" s="6"/>
      <c r="V630" s="6"/>
      <c r="W630" s="6"/>
      <c r="X630" s="6"/>
      <c r="Y630" s="6"/>
      <c r="Z630" s="6"/>
      <c r="AA630" s="6"/>
      <c r="AB630" s="46"/>
      <c r="AC630" s="6"/>
      <c r="AD630" s="6"/>
      <c r="AE630" s="6"/>
      <c r="AF630" s="6"/>
      <c r="AG630" s="6"/>
      <c r="AH630" s="6"/>
      <c r="AI630" s="6"/>
      <c r="AJ630" s="6"/>
    </row>
    <row r="631" ht="14.25" customHeight="1">
      <c r="A631" s="6"/>
      <c r="B631" s="6"/>
      <c r="C631" s="6"/>
      <c r="D631" s="6"/>
      <c r="E631" s="46"/>
      <c r="F631" s="46"/>
      <c r="G631" s="46"/>
      <c r="H631" s="46"/>
      <c r="I631" s="46"/>
      <c r="J631" s="46"/>
      <c r="K631" s="46"/>
      <c r="L631" s="384"/>
      <c r="M631" s="46"/>
      <c r="N631" s="46"/>
      <c r="O631" s="46"/>
      <c r="P631" s="6"/>
      <c r="Q631" s="6"/>
      <c r="R631" s="6"/>
      <c r="S631" s="356"/>
      <c r="T631" s="6"/>
      <c r="U631" s="6"/>
      <c r="V631" s="6"/>
      <c r="W631" s="6"/>
      <c r="X631" s="6"/>
      <c r="Y631" s="6"/>
      <c r="Z631" s="6"/>
      <c r="AA631" s="6"/>
      <c r="AB631" s="46"/>
      <c r="AC631" s="6"/>
      <c r="AD631" s="6"/>
      <c r="AE631" s="6"/>
      <c r="AF631" s="6"/>
      <c r="AG631" s="6"/>
      <c r="AH631" s="6"/>
      <c r="AI631" s="6"/>
      <c r="AJ631" s="6"/>
    </row>
    <row r="632" ht="14.25" customHeight="1">
      <c r="A632" s="6"/>
      <c r="B632" s="6"/>
      <c r="C632" s="6"/>
      <c r="D632" s="6"/>
      <c r="E632" s="46"/>
      <c r="F632" s="46"/>
      <c r="G632" s="46"/>
      <c r="H632" s="46"/>
      <c r="I632" s="46"/>
      <c r="J632" s="46"/>
      <c r="K632" s="46"/>
      <c r="L632" s="384"/>
      <c r="M632" s="46"/>
      <c r="N632" s="46"/>
      <c r="O632" s="46"/>
      <c r="P632" s="6"/>
      <c r="Q632" s="6"/>
      <c r="R632" s="6"/>
      <c r="S632" s="356"/>
      <c r="T632" s="6"/>
      <c r="U632" s="6"/>
      <c r="V632" s="6"/>
      <c r="W632" s="6"/>
      <c r="X632" s="6"/>
      <c r="Y632" s="6"/>
      <c r="Z632" s="6"/>
      <c r="AA632" s="6"/>
      <c r="AB632" s="46"/>
      <c r="AC632" s="6"/>
      <c r="AD632" s="6"/>
      <c r="AE632" s="6"/>
      <c r="AF632" s="6"/>
      <c r="AG632" s="6"/>
      <c r="AH632" s="6"/>
      <c r="AI632" s="6"/>
      <c r="AJ632" s="6"/>
    </row>
    <row r="633" ht="14.25" customHeight="1">
      <c r="A633" s="6"/>
      <c r="B633" s="6"/>
      <c r="C633" s="6"/>
      <c r="D633" s="6"/>
      <c r="E633" s="46"/>
      <c r="F633" s="46"/>
      <c r="G633" s="46"/>
      <c r="H633" s="46"/>
      <c r="I633" s="46"/>
      <c r="J633" s="46"/>
      <c r="K633" s="46"/>
      <c r="L633" s="384"/>
      <c r="M633" s="46"/>
      <c r="N633" s="46"/>
      <c r="O633" s="46"/>
      <c r="P633" s="6"/>
      <c r="Q633" s="6"/>
      <c r="R633" s="6"/>
      <c r="S633" s="356"/>
      <c r="T633" s="6"/>
      <c r="U633" s="6"/>
      <c r="V633" s="6"/>
      <c r="W633" s="6"/>
      <c r="X633" s="6"/>
      <c r="Y633" s="6"/>
      <c r="Z633" s="6"/>
      <c r="AA633" s="6"/>
      <c r="AB633" s="46"/>
      <c r="AC633" s="6"/>
      <c r="AD633" s="6"/>
      <c r="AE633" s="6"/>
      <c r="AF633" s="6"/>
      <c r="AG633" s="6"/>
      <c r="AH633" s="6"/>
      <c r="AI633" s="6"/>
      <c r="AJ633" s="6"/>
    </row>
    <row r="634" ht="14.25" customHeight="1">
      <c r="A634" s="6"/>
      <c r="B634" s="6"/>
      <c r="C634" s="6"/>
      <c r="D634" s="6"/>
      <c r="E634" s="46"/>
      <c r="F634" s="46"/>
      <c r="G634" s="46"/>
      <c r="H634" s="46"/>
      <c r="I634" s="46"/>
      <c r="J634" s="46"/>
      <c r="K634" s="46"/>
      <c r="L634" s="384"/>
      <c r="M634" s="46"/>
      <c r="N634" s="46"/>
      <c r="O634" s="46"/>
      <c r="P634" s="6"/>
      <c r="Q634" s="6"/>
      <c r="R634" s="6"/>
      <c r="S634" s="356"/>
      <c r="T634" s="6"/>
      <c r="U634" s="6"/>
      <c r="V634" s="6"/>
      <c r="W634" s="6"/>
      <c r="X634" s="6"/>
      <c r="Y634" s="6"/>
      <c r="Z634" s="6"/>
      <c r="AA634" s="6"/>
      <c r="AB634" s="46"/>
      <c r="AC634" s="6"/>
      <c r="AD634" s="6"/>
      <c r="AE634" s="6"/>
      <c r="AF634" s="6"/>
      <c r="AG634" s="6"/>
      <c r="AH634" s="6"/>
      <c r="AI634" s="6"/>
      <c r="AJ634" s="6"/>
    </row>
    <row r="635" ht="14.25" customHeight="1">
      <c r="A635" s="6"/>
      <c r="B635" s="6"/>
      <c r="C635" s="6"/>
      <c r="D635" s="6"/>
      <c r="E635" s="46"/>
      <c r="F635" s="46"/>
      <c r="G635" s="46"/>
      <c r="H635" s="46"/>
      <c r="I635" s="46"/>
      <c r="J635" s="46"/>
      <c r="K635" s="46"/>
      <c r="L635" s="384"/>
      <c r="M635" s="46"/>
      <c r="N635" s="46"/>
      <c r="O635" s="46"/>
      <c r="P635" s="6"/>
      <c r="Q635" s="6"/>
      <c r="R635" s="6"/>
      <c r="S635" s="356"/>
      <c r="T635" s="6"/>
      <c r="U635" s="6"/>
      <c r="V635" s="6"/>
      <c r="W635" s="6"/>
      <c r="X635" s="6"/>
      <c r="Y635" s="6"/>
      <c r="Z635" s="6"/>
      <c r="AA635" s="6"/>
      <c r="AB635" s="46"/>
      <c r="AC635" s="6"/>
      <c r="AD635" s="6"/>
      <c r="AE635" s="6"/>
      <c r="AF635" s="6"/>
      <c r="AG635" s="6"/>
      <c r="AH635" s="6"/>
      <c r="AI635" s="6"/>
      <c r="AJ635" s="6"/>
    </row>
    <row r="636" ht="14.25" customHeight="1">
      <c r="A636" s="6"/>
      <c r="B636" s="6"/>
      <c r="C636" s="6"/>
      <c r="D636" s="6"/>
      <c r="E636" s="46"/>
      <c r="F636" s="46"/>
      <c r="G636" s="46"/>
      <c r="H636" s="46"/>
      <c r="I636" s="46"/>
      <c r="J636" s="46"/>
      <c r="K636" s="46"/>
      <c r="L636" s="384"/>
      <c r="M636" s="46"/>
      <c r="N636" s="46"/>
      <c r="O636" s="46"/>
      <c r="P636" s="6"/>
      <c r="Q636" s="6"/>
      <c r="R636" s="6"/>
      <c r="S636" s="356"/>
      <c r="T636" s="6"/>
      <c r="U636" s="6"/>
      <c r="V636" s="6"/>
      <c r="W636" s="6"/>
      <c r="X636" s="6"/>
      <c r="Y636" s="6"/>
      <c r="Z636" s="6"/>
      <c r="AA636" s="6"/>
      <c r="AB636" s="46"/>
      <c r="AC636" s="6"/>
      <c r="AD636" s="6"/>
      <c r="AE636" s="6"/>
      <c r="AF636" s="6"/>
      <c r="AG636" s="6"/>
      <c r="AH636" s="6"/>
      <c r="AI636" s="6"/>
      <c r="AJ636" s="6"/>
    </row>
    <row r="637" ht="14.25" customHeight="1">
      <c r="A637" s="6"/>
      <c r="B637" s="6"/>
      <c r="C637" s="6"/>
      <c r="D637" s="6"/>
      <c r="E637" s="46"/>
      <c r="F637" s="46"/>
      <c r="G637" s="46"/>
      <c r="H637" s="46"/>
      <c r="I637" s="46"/>
      <c r="J637" s="46"/>
      <c r="K637" s="46"/>
      <c r="L637" s="384"/>
      <c r="M637" s="46"/>
      <c r="N637" s="46"/>
      <c r="O637" s="46"/>
      <c r="P637" s="6"/>
      <c r="Q637" s="6"/>
      <c r="R637" s="6"/>
      <c r="S637" s="356"/>
      <c r="T637" s="6"/>
      <c r="U637" s="6"/>
      <c r="V637" s="6"/>
      <c r="W637" s="6"/>
      <c r="X637" s="6"/>
      <c r="Y637" s="6"/>
      <c r="Z637" s="6"/>
      <c r="AA637" s="6"/>
      <c r="AB637" s="46"/>
      <c r="AC637" s="6"/>
      <c r="AD637" s="6"/>
      <c r="AE637" s="6"/>
      <c r="AF637" s="6"/>
      <c r="AG637" s="6"/>
      <c r="AH637" s="6"/>
      <c r="AI637" s="6"/>
      <c r="AJ637" s="6"/>
    </row>
    <row r="638" ht="14.25" customHeight="1">
      <c r="A638" s="6"/>
      <c r="B638" s="6"/>
      <c r="C638" s="6"/>
      <c r="D638" s="6"/>
      <c r="E638" s="46"/>
      <c r="F638" s="46"/>
      <c r="G638" s="46"/>
      <c r="H638" s="46"/>
      <c r="I638" s="46"/>
      <c r="J638" s="46"/>
      <c r="K638" s="46"/>
      <c r="L638" s="384"/>
      <c r="M638" s="46"/>
      <c r="N638" s="46"/>
      <c r="O638" s="46"/>
      <c r="P638" s="6"/>
      <c r="Q638" s="6"/>
      <c r="R638" s="6"/>
      <c r="S638" s="356"/>
      <c r="T638" s="6"/>
      <c r="U638" s="6"/>
      <c r="V638" s="6"/>
      <c r="W638" s="6"/>
      <c r="X638" s="6"/>
      <c r="Y638" s="6"/>
      <c r="Z638" s="6"/>
      <c r="AA638" s="6"/>
      <c r="AB638" s="46"/>
      <c r="AC638" s="6"/>
      <c r="AD638" s="6"/>
      <c r="AE638" s="6"/>
      <c r="AF638" s="6"/>
      <c r="AG638" s="6"/>
      <c r="AH638" s="6"/>
      <c r="AI638" s="6"/>
      <c r="AJ638" s="6"/>
    </row>
    <row r="639" ht="14.25" customHeight="1">
      <c r="A639" s="6"/>
      <c r="B639" s="6"/>
      <c r="C639" s="6"/>
      <c r="D639" s="6"/>
      <c r="E639" s="46"/>
      <c r="F639" s="46"/>
      <c r="G639" s="46"/>
      <c r="H639" s="46"/>
      <c r="I639" s="46"/>
      <c r="J639" s="46"/>
      <c r="K639" s="46"/>
      <c r="L639" s="384"/>
      <c r="M639" s="46"/>
      <c r="N639" s="46"/>
      <c r="O639" s="46"/>
      <c r="P639" s="6"/>
      <c r="Q639" s="6"/>
      <c r="R639" s="6"/>
      <c r="S639" s="356"/>
      <c r="T639" s="6"/>
      <c r="U639" s="6"/>
      <c r="V639" s="6"/>
      <c r="W639" s="6"/>
      <c r="X639" s="6"/>
      <c r="Y639" s="6"/>
      <c r="Z639" s="6"/>
      <c r="AA639" s="6"/>
      <c r="AB639" s="46"/>
      <c r="AC639" s="6"/>
      <c r="AD639" s="6"/>
      <c r="AE639" s="6"/>
      <c r="AF639" s="6"/>
      <c r="AG639" s="6"/>
      <c r="AH639" s="6"/>
      <c r="AI639" s="6"/>
      <c r="AJ639" s="6"/>
    </row>
    <row r="640" ht="14.25" customHeight="1">
      <c r="A640" s="6"/>
      <c r="B640" s="6"/>
      <c r="C640" s="6"/>
      <c r="D640" s="6"/>
      <c r="E640" s="46"/>
      <c r="F640" s="46"/>
      <c r="G640" s="46"/>
      <c r="H640" s="46"/>
      <c r="I640" s="46"/>
      <c r="J640" s="46"/>
      <c r="K640" s="46"/>
      <c r="L640" s="384"/>
      <c r="M640" s="46"/>
      <c r="N640" s="46"/>
      <c r="O640" s="46"/>
      <c r="P640" s="6"/>
      <c r="Q640" s="6"/>
      <c r="R640" s="6"/>
      <c r="S640" s="356"/>
      <c r="T640" s="6"/>
      <c r="U640" s="6"/>
      <c r="V640" s="6"/>
      <c r="W640" s="6"/>
      <c r="X640" s="6"/>
      <c r="Y640" s="6"/>
      <c r="Z640" s="6"/>
      <c r="AA640" s="6"/>
      <c r="AB640" s="46"/>
      <c r="AC640" s="6"/>
      <c r="AD640" s="6"/>
      <c r="AE640" s="6"/>
      <c r="AF640" s="6"/>
      <c r="AG640" s="6"/>
      <c r="AH640" s="6"/>
      <c r="AI640" s="6"/>
      <c r="AJ640" s="6"/>
    </row>
    <row r="641" ht="14.25" customHeight="1">
      <c r="A641" s="6"/>
      <c r="B641" s="6"/>
      <c r="C641" s="6"/>
      <c r="D641" s="6"/>
      <c r="E641" s="46"/>
      <c r="F641" s="46"/>
      <c r="G641" s="46"/>
      <c r="H641" s="46"/>
      <c r="I641" s="46"/>
      <c r="J641" s="46"/>
      <c r="K641" s="46"/>
      <c r="L641" s="384"/>
      <c r="M641" s="46"/>
      <c r="N641" s="46"/>
      <c r="O641" s="46"/>
      <c r="P641" s="6"/>
      <c r="Q641" s="6"/>
      <c r="R641" s="6"/>
      <c r="S641" s="356"/>
      <c r="T641" s="6"/>
      <c r="U641" s="6"/>
      <c r="V641" s="6"/>
      <c r="W641" s="6"/>
      <c r="X641" s="6"/>
      <c r="Y641" s="6"/>
      <c r="Z641" s="6"/>
      <c r="AA641" s="6"/>
      <c r="AB641" s="46"/>
      <c r="AC641" s="6"/>
      <c r="AD641" s="6"/>
      <c r="AE641" s="6"/>
      <c r="AF641" s="6"/>
      <c r="AG641" s="6"/>
      <c r="AH641" s="6"/>
      <c r="AI641" s="6"/>
      <c r="AJ641" s="6"/>
    </row>
    <row r="642" ht="14.25" customHeight="1">
      <c r="A642" s="6"/>
      <c r="B642" s="6"/>
      <c r="C642" s="6"/>
      <c r="D642" s="6"/>
      <c r="E642" s="46"/>
      <c r="F642" s="46"/>
      <c r="G642" s="46"/>
      <c r="H642" s="46"/>
      <c r="I642" s="46"/>
      <c r="J642" s="46"/>
      <c r="K642" s="46"/>
      <c r="L642" s="384"/>
      <c r="M642" s="46"/>
      <c r="N642" s="46"/>
      <c r="O642" s="46"/>
      <c r="P642" s="6"/>
      <c r="Q642" s="6"/>
      <c r="R642" s="6"/>
      <c r="S642" s="356"/>
      <c r="T642" s="6"/>
      <c r="U642" s="6"/>
      <c r="V642" s="6"/>
      <c r="W642" s="6"/>
      <c r="X642" s="6"/>
      <c r="Y642" s="6"/>
      <c r="Z642" s="6"/>
      <c r="AA642" s="6"/>
      <c r="AB642" s="46"/>
      <c r="AC642" s="6"/>
      <c r="AD642" s="6"/>
      <c r="AE642" s="6"/>
      <c r="AF642" s="6"/>
      <c r="AG642" s="6"/>
      <c r="AH642" s="6"/>
      <c r="AI642" s="6"/>
      <c r="AJ642" s="6"/>
    </row>
    <row r="643" ht="14.25" customHeight="1">
      <c r="A643" s="6"/>
      <c r="B643" s="6"/>
      <c r="C643" s="6"/>
      <c r="D643" s="6"/>
      <c r="E643" s="46"/>
      <c r="F643" s="46"/>
      <c r="G643" s="46"/>
      <c r="H643" s="46"/>
      <c r="I643" s="46"/>
      <c r="J643" s="46"/>
      <c r="K643" s="46"/>
      <c r="L643" s="384"/>
      <c r="M643" s="46"/>
      <c r="N643" s="46"/>
      <c r="O643" s="46"/>
      <c r="P643" s="6"/>
      <c r="Q643" s="6"/>
      <c r="R643" s="6"/>
      <c r="S643" s="356"/>
      <c r="T643" s="6"/>
      <c r="U643" s="6"/>
      <c r="V643" s="6"/>
      <c r="W643" s="6"/>
      <c r="X643" s="6"/>
      <c r="Y643" s="6"/>
      <c r="Z643" s="6"/>
      <c r="AA643" s="6"/>
      <c r="AB643" s="46"/>
      <c r="AC643" s="6"/>
      <c r="AD643" s="6"/>
      <c r="AE643" s="6"/>
      <c r="AF643" s="6"/>
      <c r="AG643" s="6"/>
      <c r="AH643" s="6"/>
      <c r="AI643" s="6"/>
      <c r="AJ643" s="6"/>
    </row>
    <row r="644" ht="14.25" customHeight="1">
      <c r="A644" s="6"/>
      <c r="B644" s="6"/>
      <c r="C644" s="6"/>
      <c r="D644" s="6"/>
      <c r="E644" s="46"/>
      <c r="F644" s="46"/>
      <c r="G644" s="46"/>
      <c r="H644" s="46"/>
      <c r="I644" s="46"/>
      <c r="J644" s="46"/>
      <c r="K644" s="46"/>
      <c r="L644" s="384"/>
      <c r="M644" s="46"/>
      <c r="N644" s="46"/>
      <c r="O644" s="46"/>
      <c r="P644" s="6"/>
      <c r="Q644" s="6"/>
      <c r="R644" s="6"/>
      <c r="S644" s="356"/>
      <c r="T644" s="6"/>
      <c r="U644" s="6"/>
      <c r="V644" s="6"/>
      <c r="W644" s="6"/>
      <c r="X644" s="6"/>
      <c r="Y644" s="6"/>
      <c r="Z644" s="6"/>
      <c r="AA644" s="6"/>
      <c r="AB644" s="46"/>
      <c r="AC644" s="6"/>
      <c r="AD644" s="6"/>
      <c r="AE644" s="6"/>
      <c r="AF644" s="6"/>
      <c r="AG644" s="6"/>
      <c r="AH644" s="6"/>
      <c r="AI644" s="6"/>
      <c r="AJ644" s="6"/>
    </row>
    <row r="645" ht="14.25" customHeight="1">
      <c r="A645" s="6"/>
      <c r="B645" s="6"/>
      <c r="C645" s="6"/>
      <c r="D645" s="6"/>
      <c r="E645" s="46"/>
      <c r="F645" s="46"/>
      <c r="G645" s="46"/>
      <c r="H645" s="46"/>
      <c r="I645" s="46"/>
      <c r="J645" s="46"/>
      <c r="K645" s="46"/>
      <c r="L645" s="384"/>
      <c r="M645" s="46"/>
      <c r="N645" s="46"/>
      <c r="O645" s="46"/>
      <c r="P645" s="6"/>
      <c r="Q645" s="6"/>
      <c r="R645" s="6"/>
      <c r="S645" s="356"/>
      <c r="T645" s="6"/>
      <c r="U645" s="6"/>
      <c r="V645" s="6"/>
      <c r="W645" s="6"/>
      <c r="X645" s="6"/>
      <c r="Y645" s="6"/>
      <c r="Z645" s="6"/>
      <c r="AA645" s="6"/>
      <c r="AB645" s="46"/>
      <c r="AC645" s="6"/>
      <c r="AD645" s="6"/>
      <c r="AE645" s="6"/>
      <c r="AF645" s="6"/>
      <c r="AG645" s="6"/>
      <c r="AH645" s="6"/>
      <c r="AI645" s="6"/>
      <c r="AJ645" s="6"/>
    </row>
    <row r="646" ht="14.25" customHeight="1">
      <c r="A646" s="6"/>
      <c r="B646" s="6"/>
      <c r="C646" s="6"/>
      <c r="D646" s="6"/>
      <c r="E646" s="46"/>
      <c r="F646" s="46"/>
      <c r="G646" s="46"/>
      <c r="H646" s="46"/>
      <c r="I646" s="46"/>
      <c r="J646" s="46"/>
      <c r="K646" s="46"/>
      <c r="L646" s="384"/>
      <c r="M646" s="46"/>
      <c r="N646" s="46"/>
      <c r="O646" s="46"/>
      <c r="P646" s="6"/>
      <c r="Q646" s="6"/>
      <c r="R646" s="6"/>
      <c r="S646" s="356"/>
      <c r="T646" s="6"/>
      <c r="U646" s="6"/>
      <c r="V646" s="6"/>
      <c r="W646" s="6"/>
      <c r="X646" s="6"/>
      <c r="Y646" s="6"/>
      <c r="Z646" s="6"/>
      <c r="AA646" s="6"/>
      <c r="AB646" s="46"/>
      <c r="AC646" s="6"/>
      <c r="AD646" s="6"/>
      <c r="AE646" s="6"/>
      <c r="AF646" s="6"/>
      <c r="AG646" s="6"/>
      <c r="AH646" s="6"/>
      <c r="AI646" s="6"/>
      <c r="AJ646" s="6"/>
    </row>
    <row r="647" ht="14.25" customHeight="1">
      <c r="A647" s="6"/>
      <c r="B647" s="6"/>
      <c r="C647" s="6"/>
      <c r="D647" s="6"/>
      <c r="E647" s="46"/>
      <c r="F647" s="46"/>
      <c r="G647" s="46"/>
      <c r="H647" s="46"/>
      <c r="I647" s="46"/>
      <c r="J647" s="46"/>
      <c r="K647" s="46"/>
      <c r="L647" s="384"/>
      <c r="M647" s="46"/>
      <c r="N647" s="46"/>
      <c r="O647" s="46"/>
      <c r="P647" s="6"/>
      <c r="Q647" s="6"/>
      <c r="R647" s="6"/>
      <c r="S647" s="356"/>
      <c r="T647" s="6"/>
      <c r="U647" s="6"/>
      <c r="V647" s="6"/>
      <c r="W647" s="6"/>
      <c r="X647" s="6"/>
      <c r="Y647" s="6"/>
      <c r="Z647" s="6"/>
      <c r="AA647" s="6"/>
      <c r="AB647" s="46"/>
      <c r="AC647" s="6"/>
      <c r="AD647" s="6"/>
      <c r="AE647" s="6"/>
      <c r="AF647" s="6"/>
      <c r="AG647" s="6"/>
      <c r="AH647" s="6"/>
      <c r="AI647" s="6"/>
      <c r="AJ647" s="6"/>
    </row>
    <row r="648" ht="14.25" customHeight="1">
      <c r="A648" s="6"/>
      <c r="B648" s="6"/>
      <c r="C648" s="6"/>
      <c r="D648" s="6"/>
      <c r="E648" s="46"/>
      <c r="F648" s="46"/>
      <c r="G648" s="46"/>
      <c r="H648" s="46"/>
      <c r="I648" s="46"/>
      <c r="J648" s="46"/>
      <c r="K648" s="46"/>
      <c r="L648" s="384"/>
      <c r="M648" s="46"/>
      <c r="N648" s="46"/>
      <c r="O648" s="46"/>
      <c r="P648" s="6"/>
      <c r="Q648" s="6"/>
      <c r="R648" s="6"/>
      <c r="S648" s="356"/>
      <c r="T648" s="6"/>
      <c r="U648" s="6"/>
      <c r="V648" s="6"/>
      <c r="W648" s="6"/>
      <c r="X648" s="6"/>
      <c r="Y648" s="6"/>
      <c r="Z648" s="6"/>
      <c r="AA648" s="6"/>
      <c r="AB648" s="46"/>
      <c r="AC648" s="6"/>
      <c r="AD648" s="6"/>
      <c r="AE648" s="6"/>
      <c r="AF648" s="6"/>
      <c r="AG648" s="6"/>
      <c r="AH648" s="6"/>
      <c r="AI648" s="6"/>
      <c r="AJ648" s="6"/>
    </row>
    <row r="649" ht="14.25" customHeight="1">
      <c r="A649" s="6"/>
      <c r="B649" s="6"/>
      <c r="C649" s="6"/>
      <c r="D649" s="6"/>
      <c r="E649" s="46"/>
      <c r="F649" s="46"/>
      <c r="G649" s="46"/>
      <c r="H649" s="46"/>
      <c r="I649" s="46"/>
      <c r="J649" s="46"/>
      <c r="K649" s="46"/>
      <c r="L649" s="384"/>
      <c r="M649" s="46"/>
      <c r="N649" s="46"/>
      <c r="O649" s="46"/>
      <c r="P649" s="6"/>
      <c r="Q649" s="6"/>
      <c r="R649" s="6"/>
      <c r="S649" s="356"/>
      <c r="T649" s="6"/>
      <c r="U649" s="6"/>
      <c r="V649" s="6"/>
      <c r="W649" s="6"/>
      <c r="X649" s="6"/>
      <c r="Y649" s="6"/>
      <c r="Z649" s="6"/>
      <c r="AA649" s="6"/>
      <c r="AB649" s="46"/>
      <c r="AC649" s="6"/>
      <c r="AD649" s="6"/>
      <c r="AE649" s="6"/>
      <c r="AF649" s="6"/>
      <c r="AG649" s="6"/>
      <c r="AH649" s="6"/>
      <c r="AI649" s="6"/>
      <c r="AJ649" s="6"/>
    </row>
    <row r="650" ht="14.25" customHeight="1">
      <c r="A650" s="6"/>
      <c r="B650" s="6"/>
      <c r="C650" s="6"/>
      <c r="D650" s="6"/>
      <c r="E650" s="46"/>
      <c r="F650" s="46"/>
      <c r="G650" s="46"/>
      <c r="H650" s="46"/>
      <c r="I650" s="46"/>
      <c r="J650" s="46"/>
      <c r="K650" s="46"/>
      <c r="L650" s="384"/>
      <c r="M650" s="46"/>
      <c r="N650" s="46"/>
      <c r="O650" s="46"/>
      <c r="P650" s="6"/>
      <c r="Q650" s="6"/>
      <c r="R650" s="6"/>
      <c r="S650" s="356"/>
      <c r="T650" s="6"/>
      <c r="U650" s="6"/>
      <c r="V650" s="6"/>
      <c r="W650" s="6"/>
      <c r="X650" s="6"/>
      <c r="Y650" s="6"/>
      <c r="Z650" s="6"/>
      <c r="AA650" s="6"/>
      <c r="AB650" s="46"/>
      <c r="AC650" s="6"/>
      <c r="AD650" s="6"/>
      <c r="AE650" s="6"/>
      <c r="AF650" s="6"/>
      <c r="AG650" s="6"/>
      <c r="AH650" s="6"/>
      <c r="AI650" s="6"/>
      <c r="AJ650" s="6"/>
    </row>
    <row r="651" ht="14.25" customHeight="1">
      <c r="A651" s="6"/>
      <c r="B651" s="6"/>
      <c r="C651" s="6"/>
      <c r="D651" s="6"/>
      <c r="E651" s="46"/>
      <c r="F651" s="46"/>
      <c r="G651" s="46"/>
      <c r="H651" s="46"/>
      <c r="I651" s="46"/>
      <c r="J651" s="46"/>
      <c r="K651" s="46"/>
      <c r="L651" s="384"/>
      <c r="M651" s="46"/>
      <c r="N651" s="46"/>
      <c r="O651" s="46"/>
      <c r="P651" s="6"/>
      <c r="Q651" s="6"/>
      <c r="R651" s="6"/>
      <c r="S651" s="356"/>
      <c r="T651" s="6"/>
      <c r="U651" s="6"/>
      <c r="V651" s="6"/>
      <c r="W651" s="6"/>
      <c r="X651" s="6"/>
      <c r="Y651" s="6"/>
      <c r="Z651" s="6"/>
      <c r="AA651" s="6"/>
      <c r="AB651" s="46"/>
      <c r="AC651" s="6"/>
      <c r="AD651" s="6"/>
      <c r="AE651" s="6"/>
      <c r="AF651" s="6"/>
      <c r="AG651" s="6"/>
      <c r="AH651" s="6"/>
      <c r="AI651" s="6"/>
      <c r="AJ651" s="6"/>
    </row>
    <row r="652" ht="14.25" customHeight="1">
      <c r="A652" s="6"/>
      <c r="B652" s="6"/>
      <c r="C652" s="6"/>
      <c r="D652" s="6"/>
      <c r="E652" s="46"/>
      <c r="F652" s="46"/>
      <c r="G652" s="46"/>
      <c r="H652" s="46"/>
      <c r="I652" s="46"/>
      <c r="J652" s="46"/>
      <c r="K652" s="46"/>
      <c r="L652" s="384"/>
      <c r="M652" s="46"/>
      <c r="N652" s="46"/>
      <c r="O652" s="46"/>
      <c r="P652" s="6"/>
      <c r="Q652" s="6"/>
      <c r="R652" s="6"/>
      <c r="S652" s="356"/>
      <c r="T652" s="6"/>
      <c r="U652" s="6"/>
      <c r="V652" s="6"/>
      <c r="W652" s="6"/>
      <c r="X652" s="6"/>
      <c r="Y652" s="6"/>
      <c r="Z652" s="6"/>
      <c r="AA652" s="6"/>
      <c r="AB652" s="46"/>
      <c r="AC652" s="6"/>
      <c r="AD652" s="6"/>
      <c r="AE652" s="6"/>
      <c r="AF652" s="6"/>
      <c r="AG652" s="6"/>
      <c r="AH652" s="6"/>
      <c r="AI652" s="6"/>
      <c r="AJ652" s="6"/>
    </row>
    <row r="653" ht="14.25" customHeight="1">
      <c r="A653" s="6"/>
      <c r="B653" s="6"/>
      <c r="C653" s="6"/>
      <c r="D653" s="6"/>
      <c r="E653" s="46"/>
      <c r="F653" s="46"/>
      <c r="G653" s="46"/>
      <c r="H653" s="46"/>
      <c r="I653" s="46"/>
      <c r="J653" s="46"/>
      <c r="K653" s="46"/>
      <c r="L653" s="384"/>
      <c r="M653" s="46"/>
      <c r="N653" s="46"/>
      <c r="O653" s="46"/>
      <c r="P653" s="6"/>
      <c r="Q653" s="6"/>
      <c r="R653" s="6"/>
      <c r="S653" s="356"/>
      <c r="T653" s="6"/>
      <c r="U653" s="6"/>
      <c r="V653" s="6"/>
      <c r="W653" s="6"/>
      <c r="X653" s="6"/>
      <c r="Y653" s="6"/>
      <c r="Z653" s="6"/>
      <c r="AA653" s="6"/>
      <c r="AB653" s="46"/>
      <c r="AC653" s="6"/>
      <c r="AD653" s="6"/>
      <c r="AE653" s="6"/>
      <c r="AF653" s="6"/>
      <c r="AG653" s="6"/>
      <c r="AH653" s="6"/>
      <c r="AI653" s="6"/>
      <c r="AJ653" s="6"/>
    </row>
    <row r="654" ht="14.25" customHeight="1">
      <c r="A654" s="6"/>
      <c r="B654" s="6"/>
      <c r="C654" s="6"/>
      <c r="D654" s="6"/>
      <c r="E654" s="46"/>
      <c r="F654" s="46"/>
      <c r="G654" s="46"/>
      <c r="H654" s="46"/>
      <c r="I654" s="46"/>
      <c r="J654" s="46"/>
      <c r="K654" s="46"/>
      <c r="L654" s="384"/>
      <c r="M654" s="46"/>
      <c r="N654" s="46"/>
      <c r="O654" s="46"/>
      <c r="P654" s="6"/>
      <c r="Q654" s="6"/>
      <c r="R654" s="6"/>
      <c r="S654" s="356"/>
      <c r="T654" s="6"/>
      <c r="U654" s="6"/>
      <c r="V654" s="6"/>
      <c r="W654" s="6"/>
      <c r="X654" s="6"/>
      <c r="Y654" s="6"/>
      <c r="Z654" s="6"/>
      <c r="AA654" s="6"/>
      <c r="AB654" s="46"/>
      <c r="AC654" s="6"/>
      <c r="AD654" s="6"/>
      <c r="AE654" s="6"/>
      <c r="AF654" s="6"/>
      <c r="AG654" s="6"/>
      <c r="AH654" s="6"/>
      <c r="AI654" s="6"/>
      <c r="AJ654" s="6"/>
    </row>
    <row r="655" ht="14.25" customHeight="1">
      <c r="A655" s="6"/>
      <c r="B655" s="6"/>
      <c r="C655" s="6"/>
      <c r="D655" s="6"/>
      <c r="E655" s="46"/>
      <c r="F655" s="46"/>
      <c r="G655" s="46"/>
      <c r="H655" s="46"/>
      <c r="I655" s="46"/>
      <c r="J655" s="46"/>
      <c r="K655" s="46"/>
      <c r="L655" s="384"/>
      <c r="M655" s="46"/>
      <c r="N655" s="46"/>
      <c r="O655" s="46"/>
      <c r="P655" s="6"/>
      <c r="Q655" s="6"/>
      <c r="R655" s="6"/>
      <c r="S655" s="356"/>
      <c r="T655" s="6"/>
      <c r="U655" s="6"/>
      <c r="V655" s="6"/>
      <c r="W655" s="6"/>
      <c r="X655" s="6"/>
      <c r="Y655" s="6"/>
      <c r="Z655" s="6"/>
      <c r="AA655" s="6"/>
      <c r="AB655" s="46"/>
      <c r="AC655" s="6"/>
      <c r="AD655" s="6"/>
      <c r="AE655" s="6"/>
      <c r="AF655" s="6"/>
      <c r="AG655" s="6"/>
      <c r="AH655" s="6"/>
      <c r="AI655" s="6"/>
      <c r="AJ655" s="6"/>
    </row>
    <row r="656" ht="14.25" customHeight="1">
      <c r="A656" s="6"/>
      <c r="B656" s="6"/>
      <c r="C656" s="6"/>
      <c r="D656" s="6"/>
      <c r="E656" s="46"/>
      <c r="F656" s="46"/>
      <c r="G656" s="46"/>
      <c r="H656" s="46"/>
      <c r="I656" s="46"/>
      <c r="J656" s="46"/>
      <c r="K656" s="46"/>
      <c r="L656" s="384"/>
      <c r="M656" s="46"/>
      <c r="N656" s="46"/>
      <c r="O656" s="46"/>
      <c r="P656" s="6"/>
      <c r="Q656" s="6"/>
      <c r="R656" s="6"/>
      <c r="S656" s="356"/>
      <c r="T656" s="6"/>
      <c r="U656" s="6"/>
      <c r="V656" s="6"/>
      <c r="W656" s="6"/>
      <c r="X656" s="6"/>
      <c r="Y656" s="6"/>
      <c r="Z656" s="6"/>
      <c r="AA656" s="6"/>
      <c r="AB656" s="46"/>
      <c r="AC656" s="6"/>
      <c r="AD656" s="6"/>
      <c r="AE656" s="6"/>
      <c r="AF656" s="6"/>
      <c r="AG656" s="6"/>
      <c r="AH656" s="6"/>
      <c r="AI656" s="6"/>
      <c r="AJ656" s="6"/>
    </row>
    <row r="657" ht="14.25" customHeight="1">
      <c r="A657" s="6"/>
      <c r="B657" s="6"/>
      <c r="C657" s="6"/>
      <c r="D657" s="6"/>
      <c r="E657" s="46"/>
      <c r="F657" s="46"/>
      <c r="G657" s="46"/>
      <c r="H657" s="46"/>
      <c r="I657" s="46"/>
      <c r="J657" s="46"/>
      <c r="K657" s="46"/>
      <c r="L657" s="384"/>
      <c r="M657" s="46"/>
      <c r="N657" s="46"/>
      <c r="O657" s="46"/>
      <c r="P657" s="6"/>
      <c r="Q657" s="6"/>
      <c r="R657" s="6"/>
      <c r="S657" s="356"/>
      <c r="T657" s="6"/>
      <c r="U657" s="6"/>
      <c r="V657" s="6"/>
      <c r="W657" s="6"/>
      <c r="X657" s="6"/>
      <c r="Y657" s="6"/>
      <c r="Z657" s="6"/>
      <c r="AA657" s="6"/>
      <c r="AB657" s="46"/>
      <c r="AC657" s="6"/>
      <c r="AD657" s="6"/>
      <c r="AE657" s="6"/>
      <c r="AF657" s="6"/>
      <c r="AG657" s="6"/>
      <c r="AH657" s="6"/>
      <c r="AI657" s="6"/>
      <c r="AJ657" s="6"/>
    </row>
    <row r="658" ht="14.25" customHeight="1">
      <c r="A658" s="6"/>
      <c r="B658" s="6"/>
      <c r="C658" s="6"/>
      <c r="D658" s="6"/>
      <c r="E658" s="46"/>
      <c r="F658" s="46"/>
      <c r="G658" s="46"/>
      <c r="H658" s="46"/>
      <c r="I658" s="46"/>
      <c r="J658" s="46"/>
      <c r="K658" s="46"/>
      <c r="L658" s="384"/>
      <c r="M658" s="46"/>
      <c r="N658" s="46"/>
      <c r="O658" s="46"/>
      <c r="P658" s="6"/>
      <c r="Q658" s="6"/>
      <c r="R658" s="6"/>
      <c r="S658" s="356"/>
      <c r="T658" s="6"/>
      <c r="U658" s="6"/>
      <c r="V658" s="6"/>
      <c r="W658" s="6"/>
      <c r="X658" s="6"/>
      <c r="Y658" s="6"/>
      <c r="Z658" s="6"/>
      <c r="AA658" s="6"/>
      <c r="AB658" s="46"/>
      <c r="AC658" s="6"/>
      <c r="AD658" s="6"/>
      <c r="AE658" s="6"/>
      <c r="AF658" s="6"/>
      <c r="AG658" s="6"/>
      <c r="AH658" s="6"/>
      <c r="AI658" s="6"/>
      <c r="AJ658" s="6"/>
    </row>
    <row r="659" ht="14.25" customHeight="1">
      <c r="A659" s="6"/>
      <c r="B659" s="6"/>
      <c r="C659" s="6"/>
      <c r="D659" s="6"/>
      <c r="E659" s="46"/>
      <c r="F659" s="46"/>
      <c r="G659" s="46"/>
      <c r="H659" s="46"/>
      <c r="I659" s="46"/>
      <c r="J659" s="46"/>
      <c r="K659" s="46"/>
      <c r="L659" s="384"/>
      <c r="M659" s="46"/>
      <c r="N659" s="46"/>
      <c r="O659" s="46"/>
      <c r="P659" s="6"/>
      <c r="Q659" s="6"/>
      <c r="R659" s="6"/>
      <c r="S659" s="356"/>
      <c r="T659" s="6"/>
      <c r="U659" s="6"/>
      <c r="V659" s="6"/>
      <c r="W659" s="6"/>
      <c r="X659" s="6"/>
      <c r="Y659" s="6"/>
      <c r="Z659" s="6"/>
      <c r="AA659" s="6"/>
      <c r="AB659" s="46"/>
      <c r="AC659" s="6"/>
      <c r="AD659" s="6"/>
      <c r="AE659" s="6"/>
      <c r="AF659" s="6"/>
      <c r="AG659" s="6"/>
      <c r="AH659" s="6"/>
      <c r="AI659" s="6"/>
      <c r="AJ659" s="6"/>
    </row>
    <row r="660" ht="14.25" customHeight="1">
      <c r="A660" s="6"/>
      <c r="B660" s="6"/>
      <c r="C660" s="6"/>
      <c r="D660" s="6"/>
      <c r="E660" s="46"/>
      <c r="F660" s="46"/>
      <c r="G660" s="46"/>
      <c r="H660" s="46"/>
      <c r="I660" s="46"/>
      <c r="J660" s="46"/>
      <c r="K660" s="46"/>
      <c r="L660" s="384"/>
      <c r="M660" s="46"/>
      <c r="N660" s="46"/>
      <c r="O660" s="46"/>
      <c r="P660" s="6"/>
      <c r="Q660" s="6"/>
      <c r="R660" s="6"/>
      <c r="S660" s="356"/>
      <c r="T660" s="6"/>
      <c r="U660" s="6"/>
      <c r="V660" s="6"/>
      <c r="W660" s="6"/>
      <c r="X660" s="6"/>
      <c r="Y660" s="6"/>
      <c r="Z660" s="6"/>
      <c r="AA660" s="6"/>
      <c r="AB660" s="46"/>
      <c r="AC660" s="6"/>
      <c r="AD660" s="6"/>
      <c r="AE660" s="6"/>
      <c r="AF660" s="6"/>
      <c r="AG660" s="6"/>
      <c r="AH660" s="6"/>
      <c r="AI660" s="6"/>
      <c r="AJ660" s="6"/>
    </row>
    <row r="661" ht="14.25" customHeight="1">
      <c r="A661" s="6"/>
      <c r="B661" s="6"/>
      <c r="C661" s="6"/>
      <c r="D661" s="6"/>
      <c r="E661" s="46"/>
      <c r="F661" s="46"/>
      <c r="G661" s="46"/>
      <c r="H661" s="46"/>
      <c r="I661" s="46"/>
      <c r="J661" s="46"/>
      <c r="K661" s="46"/>
      <c r="L661" s="384"/>
      <c r="M661" s="46"/>
      <c r="N661" s="46"/>
      <c r="O661" s="46"/>
      <c r="P661" s="6"/>
      <c r="Q661" s="6"/>
      <c r="R661" s="6"/>
      <c r="S661" s="356"/>
      <c r="T661" s="6"/>
      <c r="U661" s="6"/>
      <c r="V661" s="6"/>
      <c r="W661" s="6"/>
      <c r="X661" s="6"/>
      <c r="Y661" s="6"/>
      <c r="Z661" s="6"/>
      <c r="AA661" s="6"/>
      <c r="AB661" s="46"/>
      <c r="AC661" s="6"/>
      <c r="AD661" s="6"/>
      <c r="AE661" s="6"/>
      <c r="AF661" s="6"/>
      <c r="AG661" s="6"/>
      <c r="AH661" s="6"/>
      <c r="AI661" s="6"/>
      <c r="AJ661" s="6"/>
    </row>
    <row r="662" ht="14.25" customHeight="1">
      <c r="A662" s="6"/>
      <c r="B662" s="6"/>
      <c r="C662" s="6"/>
      <c r="D662" s="6"/>
      <c r="E662" s="46"/>
      <c r="F662" s="46"/>
      <c r="G662" s="46"/>
      <c r="H662" s="46"/>
      <c r="I662" s="46"/>
      <c r="J662" s="46"/>
      <c r="K662" s="46"/>
      <c r="L662" s="384"/>
      <c r="M662" s="46"/>
      <c r="N662" s="46"/>
      <c r="O662" s="46"/>
      <c r="P662" s="6"/>
      <c r="Q662" s="6"/>
      <c r="R662" s="6"/>
      <c r="S662" s="356"/>
      <c r="T662" s="6"/>
      <c r="U662" s="6"/>
      <c r="V662" s="6"/>
      <c r="W662" s="6"/>
      <c r="X662" s="6"/>
      <c r="Y662" s="6"/>
      <c r="Z662" s="6"/>
      <c r="AA662" s="6"/>
      <c r="AB662" s="46"/>
      <c r="AC662" s="6"/>
      <c r="AD662" s="6"/>
      <c r="AE662" s="6"/>
      <c r="AF662" s="6"/>
      <c r="AG662" s="6"/>
      <c r="AH662" s="6"/>
      <c r="AI662" s="6"/>
      <c r="AJ662" s="6"/>
    </row>
    <row r="663" ht="14.25" customHeight="1">
      <c r="A663" s="6"/>
      <c r="B663" s="6"/>
      <c r="C663" s="6"/>
      <c r="D663" s="6"/>
      <c r="E663" s="46"/>
      <c r="F663" s="46"/>
      <c r="G663" s="46"/>
      <c r="H663" s="46"/>
      <c r="I663" s="46"/>
      <c r="J663" s="46"/>
      <c r="K663" s="46"/>
      <c r="L663" s="384"/>
      <c r="M663" s="46"/>
      <c r="N663" s="46"/>
      <c r="O663" s="46"/>
      <c r="P663" s="6"/>
      <c r="Q663" s="6"/>
      <c r="R663" s="6"/>
      <c r="S663" s="356"/>
      <c r="T663" s="6"/>
      <c r="U663" s="6"/>
      <c r="V663" s="6"/>
      <c r="W663" s="6"/>
      <c r="X663" s="6"/>
      <c r="Y663" s="6"/>
      <c r="Z663" s="6"/>
      <c r="AA663" s="6"/>
      <c r="AB663" s="46"/>
      <c r="AC663" s="6"/>
      <c r="AD663" s="6"/>
      <c r="AE663" s="6"/>
      <c r="AF663" s="6"/>
      <c r="AG663" s="6"/>
      <c r="AH663" s="6"/>
      <c r="AI663" s="6"/>
      <c r="AJ663" s="6"/>
    </row>
    <row r="664" ht="14.25" customHeight="1">
      <c r="A664" s="6"/>
      <c r="B664" s="6"/>
      <c r="C664" s="6"/>
      <c r="D664" s="6"/>
      <c r="E664" s="46"/>
      <c r="F664" s="46"/>
      <c r="G664" s="46"/>
      <c r="H664" s="46"/>
      <c r="I664" s="46"/>
      <c r="J664" s="46"/>
      <c r="K664" s="46"/>
      <c r="L664" s="384"/>
      <c r="M664" s="46"/>
      <c r="N664" s="46"/>
      <c r="O664" s="46"/>
      <c r="P664" s="6"/>
      <c r="Q664" s="6"/>
      <c r="R664" s="6"/>
      <c r="S664" s="356"/>
      <c r="T664" s="6"/>
      <c r="U664" s="6"/>
      <c r="V664" s="6"/>
      <c r="W664" s="6"/>
      <c r="X664" s="6"/>
      <c r="Y664" s="6"/>
      <c r="Z664" s="6"/>
      <c r="AA664" s="6"/>
      <c r="AB664" s="46"/>
      <c r="AC664" s="6"/>
      <c r="AD664" s="6"/>
      <c r="AE664" s="6"/>
      <c r="AF664" s="6"/>
      <c r="AG664" s="6"/>
      <c r="AH664" s="6"/>
      <c r="AI664" s="6"/>
      <c r="AJ664" s="6"/>
    </row>
    <row r="665" ht="14.25" customHeight="1">
      <c r="A665" s="6"/>
      <c r="B665" s="6"/>
      <c r="C665" s="6"/>
      <c r="D665" s="6"/>
      <c r="E665" s="46"/>
      <c r="F665" s="46"/>
      <c r="G665" s="46"/>
      <c r="H665" s="46"/>
      <c r="I665" s="46"/>
      <c r="J665" s="46"/>
      <c r="K665" s="46"/>
      <c r="L665" s="384"/>
      <c r="M665" s="46"/>
      <c r="N665" s="46"/>
      <c r="O665" s="46"/>
      <c r="P665" s="6"/>
      <c r="Q665" s="6"/>
      <c r="R665" s="6"/>
      <c r="S665" s="356"/>
      <c r="T665" s="6"/>
      <c r="U665" s="6"/>
      <c r="V665" s="6"/>
      <c r="W665" s="6"/>
      <c r="X665" s="6"/>
      <c r="Y665" s="6"/>
      <c r="Z665" s="6"/>
      <c r="AA665" s="6"/>
      <c r="AB665" s="46"/>
      <c r="AC665" s="6"/>
      <c r="AD665" s="6"/>
      <c r="AE665" s="6"/>
      <c r="AF665" s="6"/>
      <c r="AG665" s="6"/>
      <c r="AH665" s="6"/>
      <c r="AI665" s="6"/>
      <c r="AJ665" s="6"/>
    </row>
    <row r="666" ht="14.25" customHeight="1">
      <c r="A666" s="6"/>
      <c r="B666" s="6"/>
      <c r="C666" s="6"/>
      <c r="D666" s="6"/>
      <c r="E666" s="46"/>
      <c r="F666" s="46"/>
      <c r="G666" s="46"/>
      <c r="H666" s="46"/>
      <c r="I666" s="46"/>
      <c r="J666" s="46"/>
      <c r="K666" s="46"/>
      <c r="L666" s="384"/>
      <c r="M666" s="46"/>
      <c r="N666" s="46"/>
      <c r="O666" s="46"/>
      <c r="P666" s="6"/>
      <c r="Q666" s="6"/>
      <c r="R666" s="6"/>
      <c r="S666" s="356"/>
      <c r="T666" s="6"/>
      <c r="U666" s="6"/>
      <c r="V666" s="6"/>
      <c r="W666" s="6"/>
      <c r="X666" s="6"/>
      <c r="Y666" s="6"/>
      <c r="Z666" s="6"/>
      <c r="AA666" s="6"/>
      <c r="AB666" s="46"/>
      <c r="AC666" s="6"/>
      <c r="AD666" s="6"/>
      <c r="AE666" s="6"/>
      <c r="AF666" s="6"/>
      <c r="AG666" s="6"/>
      <c r="AH666" s="6"/>
      <c r="AI666" s="6"/>
      <c r="AJ666" s="6"/>
    </row>
    <row r="667" ht="14.25" customHeight="1">
      <c r="A667" s="6"/>
      <c r="B667" s="6"/>
      <c r="C667" s="6"/>
      <c r="D667" s="6"/>
      <c r="E667" s="46"/>
      <c r="F667" s="46"/>
      <c r="G667" s="46"/>
      <c r="H667" s="46"/>
      <c r="I667" s="46"/>
      <c r="J667" s="46"/>
      <c r="K667" s="46"/>
      <c r="L667" s="384"/>
      <c r="M667" s="46"/>
      <c r="N667" s="46"/>
      <c r="O667" s="46"/>
      <c r="P667" s="6"/>
      <c r="Q667" s="6"/>
      <c r="R667" s="6"/>
      <c r="S667" s="356"/>
      <c r="T667" s="6"/>
      <c r="U667" s="6"/>
      <c r="V667" s="6"/>
      <c r="W667" s="6"/>
      <c r="X667" s="6"/>
      <c r="Y667" s="6"/>
      <c r="Z667" s="6"/>
      <c r="AA667" s="6"/>
      <c r="AB667" s="46"/>
      <c r="AC667" s="6"/>
      <c r="AD667" s="6"/>
      <c r="AE667" s="6"/>
      <c r="AF667" s="6"/>
      <c r="AG667" s="6"/>
      <c r="AH667" s="6"/>
      <c r="AI667" s="6"/>
      <c r="AJ667" s="6"/>
    </row>
    <row r="668" ht="14.25" customHeight="1">
      <c r="A668" s="6"/>
      <c r="B668" s="6"/>
      <c r="C668" s="6"/>
      <c r="D668" s="6"/>
      <c r="E668" s="46"/>
      <c r="F668" s="46"/>
      <c r="G668" s="46"/>
      <c r="H668" s="46"/>
      <c r="I668" s="46"/>
      <c r="J668" s="46"/>
      <c r="K668" s="46"/>
      <c r="L668" s="384"/>
      <c r="M668" s="46"/>
      <c r="N668" s="46"/>
      <c r="O668" s="46"/>
      <c r="P668" s="6"/>
      <c r="Q668" s="6"/>
      <c r="R668" s="6"/>
      <c r="S668" s="356"/>
      <c r="T668" s="6"/>
      <c r="U668" s="6"/>
      <c r="V668" s="6"/>
      <c r="W668" s="6"/>
      <c r="X668" s="6"/>
      <c r="Y668" s="6"/>
      <c r="Z668" s="6"/>
      <c r="AA668" s="6"/>
      <c r="AB668" s="46"/>
      <c r="AC668" s="6"/>
      <c r="AD668" s="6"/>
      <c r="AE668" s="6"/>
      <c r="AF668" s="6"/>
      <c r="AG668" s="6"/>
      <c r="AH668" s="6"/>
      <c r="AI668" s="6"/>
      <c r="AJ668" s="6"/>
    </row>
    <row r="669" ht="14.25" customHeight="1">
      <c r="A669" s="6"/>
      <c r="B669" s="6"/>
      <c r="C669" s="6"/>
      <c r="D669" s="6"/>
      <c r="E669" s="46"/>
      <c r="F669" s="46"/>
      <c r="G669" s="46"/>
      <c r="H669" s="46"/>
      <c r="I669" s="46"/>
      <c r="J669" s="46"/>
      <c r="K669" s="46"/>
      <c r="L669" s="384"/>
      <c r="M669" s="46"/>
      <c r="N669" s="46"/>
      <c r="O669" s="46"/>
      <c r="P669" s="6"/>
      <c r="Q669" s="6"/>
      <c r="R669" s="6"/>
      <c r="S669" s="356"/>
      <c r="T669" s="6"/>
      <c r="U669" s="6"/>
      <c r="V669" s="6"/>
      <c r="W669" s="6"/>
      <c r="X669" s="6"/>
      <c r="Y669" s="6"/>
      <c r="Z669" s="6"/>
      <c r="AA669" s="6"/>
      <c r="AB669" s="46"/>
      <c r="AC669" s="6"/>
      <c r="AD669" s="6"/>
      <c r="AE669" s="6"/>
      <c r="AF669" s="6"/>
      <c r="AG669" s="6"/>
      <c r="AH669" s="6"/>
      <c r="AI669" s="6"/>
      <c r="AJ669" s="6"/>
    </row>
    <row r="670" ht="14.25" customHeight="1">
      <c r="A670" s="6"/>
      <c r="B670" s="6"/>
      <c r="C670" s="6"/>
      <c r="D670" s="6"/>
      <c r="E670" s="46"/>
      <c r="F670" s="46"/>
      <c r="G670" s="46"/>
      <c r="H670" s="46"/>
      <c r="I670" s="46"/>
      <c r="J670" s="46"/>
      <c r="K670" s="46"/>
      <c r="L670" s="384"/>
      <c r="M670" s="46"/>
      <c r="N670" s="46"/>
      <c r="O670" s="46"/>
      <c r="P670" s="6"/>
      <c r="Q670" s="6"/>
      <c r="R670" s="6"/>
      <c r="S670" s="356"/>
      <c r="T670" s="6"/>
      <c r="U670" s="6"/>
      <c r="V670" s="6"/>
      <c r="W670" s="6"/>
      <c r="X670" s="6"/>
      <c r="Y670" s="6"/>
      <c r="Z670" s="6"/>
      <c r="AA670" s="6"/>
      <c r="AB670" s="46"/>
      <c r="AC670" s="6"/>
      <c r="AD670" s="6"/>
      <c r="AE670" s="6"/>
      <c r="AF670" s="6"/>
      <c r="AG670" s="6"/>
      <c r="AH670" s="6"/>
      <c r="AI670" s="6"/>
      <c r="AJ670" s="6"/>
    </row>
    <row r="671" ht="14.25" customHeight="1">
      <c r="A671" s="6"/>
      <c r="B671" s="6"/>
      <c r="C671" s="6"/>
      <c r="D671" s="6"/>
      <c r="E671" s="46"/>
      <c r="F671" s="46"/>
      <c r="G671" s="46"/>
      <c r="H671" s="46"/>
      <c r="I671" s="46"/>
      <c r="J671" s="46"/>
      <c r="K671" s="46"/>
      <c r="L671" s="384"/>
      <c r="M671" s="46"/>
      <c r="N671" s="46"/>
      <c r="O671" s="46"/>
      <c r="P671" s="6"/>
      <c r="Q671" s="6"/>
      <c r="R671" s="6"/>
      <c r="S671" s="356"/>
      <c r="T671" s="6"/>
      <c r="U671" s="6"/>
      <c r="V671" s="6"/>
      <c r="W671" s="6"/>
      <c r="X671" s="6"/>
      <c r="Y671" s="6"/>
      <c r="Z671" s="6"/>
      <c r="AA671" s="6"/>
      <c r="AB671" s="46"/>
      <c r="AC671" s="6"/>
      <c r="AD671" s="6"/>
      <c r="AE671" s="6"/>
      <c r="AF671" s="6"/>
      <c r="AG671" s="6"/>
      <c r="AH671" s="6"/>
      <c r="AI671" s="6"/>
      <c r="AJ671" s="6"/>
    </row>
    <row r="672" ht="14.25" customHeight="1">
      <c r="A672" s="6"/>
      <c r="B672" s="6"/>
      <c r="C672" s="6"/>
      <c r="D672" s="6"/>
      <c r="E672" s="46"/>
      <c r="F672" s="46"/>
      <c r="G672" s="46"/>
      <c r="H672" s="46"/>
      <c r="I672" s="46"/>
      <c r="J672" s="46"/>
      <c r="K672" s="46"/>
      <c r="L672" s="384"/>
      <c r="M672" s="46"/>
      <c r="N672" s="46"/>
      <c r="O672" s="46"/>
      <c r="P672" s="6"/>
      <c r="Q672" s="6"/>
      <c r="R672" s="6"/>
      <c r="S672" s="356"/>
      <c r="T672" s="6"/>
      <c r="U672" s="6"/>
      <c r="V672" s="6"/>
      <c r="W672" s="6"/>
      <c r="X672" s="6"/>
      <c r="Y672" s="6"/>
      <c r="Z672" s="6"/>
      <c r="AA672" s="6"/>
      <c r="AB672" s="46"/>
      <c r="AC672" s="6"/>
      <c r="AD672" s="6"/>
      <c r="AE672" s="6"/>
      <c r="AF672" s="6"/>
      <c r="AG672" s="6"/>
      <c r="AH672" s="6"/>
      <c r="AI672" s="6"/>
      <c r="AJ672" s="6"/>
    </row>
    <row r="673" ht="14.25" customHeight="1">
      <c r="A673" s="6"/>
      <c r="B673" s="6"/>
      <c r="C673" s="6"/>
      <c r="D673" s="6"/>
      <c r="E673" s="46"/>
      <c r="F673" s="46"/>
      <c r="G673" s="46"/>
      <c r="H673" s="46"/>
      <c r="I673" s="46"/>
      <c r="J673" s="46"/>
      <c r="K673" s="46"/>
      <c r="L673" s="384"/>
      <c r="M673" s="46"/>
      <c r="N673" s="46"/>
      <c r="O673" s="46"/>
      <c r="P673" s="6"/>
      <c r="Q673" s="6"/>
      <c r="R673" s="6"/>
      <c r="S673" s="356"/>
      <c r="T673" s="6"/>
      <c r="U673" s="6"/>
      <c r="V673" s="6"/>
      <c r="W673" s="6"/>
      <c r="X673" s="6"/>
      <c r="Y673" s="6"/>
      <c r="Z673" s="6"/>
      <c r="AA673" s="6"/>
      <c r="AB673" s="46"/>
      <c r="AC673" s="6"/>
      <c r="AD673" s="6"/>
      <c r="AE673" s="6"/>
      <c r="AF673" s="6"/>
      <c r="AG673" s="6"/>
      <c r="AH673" s="6"/>
      <c r="AI673" s="6"/>
      <c r="AJ673" s="6"/>
    </row>
    <row r="674" ht="14.25" customHeight="1">
      <c r="A674" s="6"/>
      <c r="B674" s="6"/>
      <c r="C674" s="6"/>
      <c r="D674" s="6"/>
      <c r="E674" s="46"/>
      <c r="F674" s="46"/>
      <c r="G674" s="46"/>
      <c r="H674" s="46"/>
      <c r="I674" s="46"/>
      <c r="J674" s="46"/>
      <c r="K674" s="46"/>
      <c r="L674" s="384"/>
      <c r="M674" s="46"/>
      <c r="N674" s="46"/>
      <c r="O674" s="46"/>
      <c r="P674" s="6"/>
      <c r="Q674" s="6"/>
      <c r="R674" s="6"/>
      <c r="S674" s="356"/>
      <c r="T674" s="6"/>
      <c r="U674" s="6"/>
      <c r="V674" s="6"/>
      <c r="W674" s="6"/>
      <c r="X674" s="6"/>
      <c r="Y674" s="6"/>
      <c r="Z674" s="6"/>
      <c r="AA674" s="6"/>
      <c r="AB674" s="46"/>
      <c r="AC674" s="6"/>
      <c r="AD674" s="6"/>
      <c r="AE674" s="6"/>
      <c r="AF674" s="6"/>
      <c r="AG674" s="6"/>
      <c r="AH674" s="6"/>
      <c r="AI674" s="6"/>
      <c r="AJ674" s="6"/>
    </row>
    <row r="675" ht="14.25" customHeight="1">
      <c r="A675" s="6"/>
      <c r="B675" s="6"/>
      <c r="C675" s="6"/>
      <c r="D675" s="6"/>
      <c r="E675" s="46"/>
      <c r="F675" s="46"/>
      <c r="G675" s="46"/>
      <c r="H675" s="46"/>
      <c r="I675" s="46"/>
      <c r="J675" s="46"/>
      <c r="K675" s="46"/>
      <c r="L675" s="384"/>
      <c r="M675" s="46"/>
      <c r="N675" s="46"/>
      <c r="O675" s="46"/>
      <c r="P675" s="6"/>
      <c r="Q675" s="6"/>
      <c r="R675" s="6"/>
      <c r="S675" s="356"/>
      <c r="T675" s="6"/>
      <c r="U675" s="6"/>
      <c r="V675" s="6"/>
      <c r="W675" s="6"/>
      <c r="X675" s="6"/>
      <c r="Y675" s="6"/>
      <c r="Z675" s="6"/>
      <c r="AA675" s="6"/>
      <c r="AB675" s="46"/>
      <c r="AC675" s="6"/>
      <c r="AD675" s="6"/>
      <c r="AE675" s="6"/>
      <c r="AF675" s="6"/>
      <c r="AG675" s="6"/>
      <c r="AH675" s="6"/>
      <c r="AI675" s="6"/>
      <c r="AJ675" s="6"/>
    </row>
    <row r="676" ht="14.25" customHeight="1">
      <c r="A676" s="6"/>
      <c r="B676" s="6"/>
      <c r="C676" s="6"/>
      <c r="D676" s="6"/>
      <c r="E676" s="46"/>
      <c r="F676" s="46"/>
      <c r="G676" s="46"/>
      <c r="H676" s="46"/>
      <c r="I676" s="46"/>
      <c r="J676" s="46"/>
      <c r="K676" s="46"/>
      <c r="L676" s="384"/>
      <c r="M676" s="46"/>
      <c r="N676" s="46"/>
      <c r="O676" s="46"/>
      <c r="P676" s="6"/>
      <c r="Q676" s="6"/>
      <c r="R676" s="6"/>
      <c r="S676" s="356"/>
      <c r="T676" s="6"/>
      <c r="U676" s="6"/>
      <c r="V676" s="6"/>
      <c r="W676" s="6"/>
      <c r="X676" s="6"/>
      <c r="Y676" s="6"/>
      <c r="Z676" s="6"/>
      <c r="AA676" s="6"/>
      <c r="AB676" s="46"/>
      <c r="AC676" s="6"/>
      <c r="AD676" s="6"/>
      <c r="AE676" s="6"/>
      <c r="AF676" s="6"/>
      <c r="AG676" s="6"/>
      <c r="AH676" s="6"/>
      <c r="AI676" s="6"/>
      <c r="AJ676" s="6"/>
    </row>
    <row r="677" ht="14.25" customHeight="1">
      <c r="A677" s="6"/>
      <c r="B677" s="6"/>
      <c r="C677" s="6"/>
      <c r="D677" s="6"/>
      <c r="E677" s="46"/>
      <c r="F677" s="46"/>
      <c r="G677" s="46"/>
      <c r="H677" s="46"/>
      <c r="I677" s="46"/>
      <c r="J677" s="46"/>
      <c r="K677" s="46"/>
      <c r="L677" s="384"/>
      <c r="M677" s="46"/>
      <c r="N677" s="46"/>
      <c r="O677" s="46"/>
      <c r="P677" s="6"/>
      <c r="Q677" s="6"/>
      <c r="R677" s="6"/>
      <c r="S677" s="356"/>
      <c r="T677" s="6"/>
      <c r="U677" s="6"/>
      <c r="V677" s="6"/>
      <c r="W677" s="6"/>
      <c r="X677" s="6"/>
      <c r="Y677" s="6"/>
      <c r="Z677" s="6"/>
      <c r="AA677" s="6"/>
      <c r="AB677" s="46"/>
      <c r="AC677" s="6"/>
      <c r="AD677" s="6"/>
      <c r="AE677" s="6"/>
      <c r="AF677" s="6"/>
      <c r="AG677" s="6"/>
      <c r="AH677" s="6"/>
      <c r="AI677" s="6"/>
      <c r="AJ677" s="6"/>
    </row>
    <row r="678" ht="14.25" customHeight="1">
      <c r="A678" s="6"/>
      <c r="B678" s="6"/>
      <c r="C678" s="6"/>
      <c r="D678" s="6"/>
      <c r="E678" s="46"/>
      <c r="F678" s="46"/>
      <c r="G678" s="46"/>
      <c r="H678" s="46"/>
      <c r="I678" s="46"/>
      <c r="J678" s="46"/>
      <c r="K678" s="46"/>
      <c r="L678" s="384"/>
      <c r="M678" s="46"/>
      <c r="N678" s="46"/>
      <c r="O678" s="46"/>
      <c r="P678" s="6"/>
      <c r="Q678" s="6"/>
      <c r="R678" s="6"/>
      <c r="S678" s="356"/>
      <c r="T678" s="6"/>
      <c r="U678" s="6"/>
      <c r="V678" s="6"/>
      <c r="W678" s="6"/>
      <c r="X678" s="6"/>
      <c r="Y678" s="6"/>
      <c r="Z678" s="6"/>
      <c r="AA678" s="6"/>
      <c r="AB678" s="46"/>
      <c r="AC678" s="6"/>
      <c r="AD678" s="6"/>
      <c r="AE678" s="6"/>
      <c r="AF678" s="6"/>
      <c r="AG678" s="6"/>
      <c r="AH678" s="6"/>
      <c r="AI678" s="6"/>
      <c r="AJ678" s="6"/>
    </row>
    <row r="679" ht="14.25" customHeight="1">
      <c r="A679" s="6"/>
      <c r="B679" s="6"/>
      <c r="C679" s="6"/>
      <c r="D679" s="6"/>
      <c r="E679" s="46"/>
      <c r="F679" s="46"/>
      <c r="G679" s="46"/>
      <c r="H679" s="46"/>
      <c r="I679" s="46"/>
      <c r="J679" s="46"/>
      <c r="K679" s="46"/>
      <c r="L679" s="384"/>
      <c r="M679" s="46"/>
      <c r="N679" s="46"/>
      <c r="O679" s="46"/>
      <c r="P679" s="6"/>
      <c r="Q679" s="6"/>
      <c r="R679" s="6"/>
      <c r="S679" s="356"/>
      <c r="T679" s="6"/>
      <c r="U679" s="6"/>
      <c r="V679" s="6"/>
      <c r="W679" s="6"/>
      <c r="X679" s="6"/>
      <c r="Y679" s="6"/>
      <c r="Z679" s="6"/>
      <c r="AA679" s="6"/>
      <c r="AB679" s="46"/>
      <c r="AC679" s="6"/>
      <c r="AD679" s="6"/>
      <c r="AE679" s="6"/>
      <c r="AF679" s="6"/>
      <c r="AG679" s="6"/>
      <c r="AH679" s="6"/>
      <c r="AI679" s="6"/>
      <c r="AJ679" s="6"/>
    </row>
    <row r="680" ht="14.25" customHeight="1">
      <c r="A680" s="6"/>
      <c r="B680" s="6"/>
      <c r="C680" s="6"/>
      <c r="D680" s="6"/>
      <c r="E680" s="46"/>
      <c r="F680" s="46"/>
      <c r="G680" s="46"/>
      <c r="H680" s="46"/>
      <c r="I680" s="46"/>
      <c r="J680" s="46"/>
      <c r="K680" s="46"/>
      <c r="L680" s="384"/>
      <c r="M680" s="46"/>
      <c r="N680" s="46"/>
      <c r="O680" s="46"/>
      <c r="P680" s="6"/>
      <c r="Q680" s="6"/>
      <c r="R680" s="6"/>
      <c r="S680" s="356"/>
      <c r="T680" s="6"/>
      <c r="U680" s="6"/>
      <c r="V680" s="6"/>
      <c r="W680" s="6"/>
      <c r="X680" s="6"/>
      <c r="Y680" s="6"/>
      <c r="Z680" s="6"/>
      <c r="AA680" s="6"/>
      <c r="AB680" s="46"/>
      <c r="AC680" s="6"/>
      <c r="AD680" s="6"/>
      <c r="AE680" s="6"/>
      <c r="AF680" s="6"/>
      <c r="AG680" s="6"/>
      <c r="AH680" s="6"/>
      <c r="AI680" s="6"/>
      <c r="AJ680" s="6"/>
    </row>
    <row r="681" ht="14.25" customHeight="1">
      <c r="A681" s="6"/>
      <c r="B681" s="6"/>
      <c r="C681" s="6"/>
      <c r="D681" s="6"/>
      <c r="E681" s="46"/>
      <c r="F681" s="46"/>
      <c r="G681" s="46"/>
      <c r="H681" s="46"/>
      <c r="I681" s="46"/>
      <c r="J681" s="46"/>
      <c r="K681" s="46"/>
      <c r="L681" s="384"/>
      <c r="M681" s="46"/>
      <c r="N681" s="46"/>
      <c r="O681" s="46"/>
      <c r="P681" s="6"/>
      <c r="Q681" s="6"/>
      <c r="R681" s="6"/>
      <c r="S681" s="356"/>
      <c r="T681" s="6"/>
      <c r="U681" s="6"/>
      <c r="V681" s="6"/>
      <c r="W681" s="6"/>
      <c r="X681" s="6"/>
      <c r="Y681" s="6"/>
      <c r="Z681" s="6"/>
      <c r="AA681" s="6"/>
      <c r="AB681" s="46"/>
      <c r="AC681" s="6"/>
      <c r="AD681" s="6"/>
      <c r="AE681" s="6"/>
      <c r="AF681" s="6"/>
      <c r="AG681" s="6"/>
      <c r="AH681" s="6"/>
      <c r="AI681" s="6"/>
      <c r="AJ681" s="6"/>
    </row>
    <row r="682" ht="14.25" customHeight="1">
      <c r="A682" s="6"/>
      <c r="B682" s="6"/>
      <c r="C682" s="6"/>
      <c r="D682" s="6"/>
      <c r="E682" s="46"/>
      <c r="F682" s="46"/>
      <c r="G682" s="46"/>
      <c r="H682" s="46"/>
      <c r="I682" s="46"/>
      <c r="J682" s="46"/>
      <c r="K682" s="46"/>
      <c r="L682" s="384"/>
      <c r="M682" s="46"/>
      <c r="N682" s="46"/>
      <c r="O682" s="46"/>
      <c r="P682" s="6"/>
      <c r="Q682" s="6"/>
      <c r="R682" s="6"/>
      <c r="S682" s="356"/>
      <c r="T682" s="6"/>
      <c r="U682" s="6"/>
      <c r="V682" s="6"/>
      <c r="W682" s="6"/>
      <c r="X682" s="6"/>
      <c r="Y682" s="6"/>
      <c r="Z682" s="6"/>
      <c r="AA682" s="6"/>
      <c r="AB682" s="46"/>
      <c r="AC682" s="6"/>
      <c r="AD682" s="6"/>
      <c r="AE682" s="6"/>
      <c r="AF682" s="6"/>
      <c r="AG682" s="6"/>
      <c r="AH682" s="6"/>
      <c r="AI682" s="6"/>
      <c r="AJ682" s="6"/>
    </row>
    <row r="683" ht="14.25" customHeight="1">
      <c r="A683" s="6"/>
      <c r="B683" s="6"/>
      <c r="C683" s="6"/>
      <c r="D683" s="6"/>
      <c r="E683" s="46"/>
      <c r="F683" s="46"/>
      <c r="G683" s="46"/>
      <c r="H683" s="46"/>
      <c r="I683" s="46"/>
      <c r="J683" s="46"/>
      <c r="K683" s="46"/>
      <c r="L683" s="384"/>
      <c r="M683" s="46"/>
      <c r="N683" s="46"/>
      <c r="O683" s="46"/>
      <c r="P683" s="6"/>
      <c r="Q683" s="6"/>
      <c r="R683" s="6"/>
      <c r="S683" s="356"/>
      <c r="T683" s="6"/>
      <c r="U683" s="6"/>
      <c r="V683" s="6"/>
      <c r="W683" s="6"/>
      <c r="X683" s="6"/>
      <c r="Y683" s="6"/>
      <c r="Z683" s="6"/>
      <c r="AA683" s="6"/>
      <c r="AB683" s="46"/>
      <c r="AC683" s="6"/>
      <c r="AD683" s="6"/>
      <c r="AE683" s="6"/>
      <c r="AF683" s="6"/>
      <c r="AG683" s="6"/>
      <c r="AH683" s="6"/>
      <c r="AI683" s="6"/>
      <c r="AJ683" s="6"/>
    </row>
    <row r="684" ht="14.25" customHeight="1">
      <c r="A684" s="6"/>
      <c r="B684" s="6"/>
      <c r="C684" s="6"/>
      <c r="D684" s="6"/>
      <c r="E684" s="46"/>
      <c r="F684" s="46"/>
      <c r="G684" s="46"/>
      <c r="H684" s="46"/>
      <c r="I684" s="46"/>
      <c r="J684" s="46"/>
      <c r="K684" s="46"/>
      <c r="L684" s="384"/>
      <c r="M684" s="46"/>
      <c r="N684" s="46"/>
      <c r="O684" s="46"/>
      <c r="P684" s="6"/>
      <c r="Q684" s="6"/>
      <c r="R684" s="6"/>
      <c r="S684" s="356"/>
      <c r="T684" s="6"/>
      <c r="U684" s="6"/>
      <c r="V684" s="6"/>
      <c r="W684" s="6"/>
      <c r="X684" s="6"/>
      <c r="Y684" s="6"/>
      <c r="Z684" s="6"/>
      <c r="AA684" s="6"/>
      <c r="AB684" s="46"/>
      <c r="AC684" s="6"/>
      <c r="AD684" s="6"/>
      <c r="AE684" s="6"/>
      <c r="AF684" s="6"/>
      <c r="AG684" s="6"/>
      <c r="AH684" s="6"/>
      <c r="AI684" s="6"/>
      <c r="AJ684" s="6"/>
    </row>
    <row r="685" ht="14.25" customHeight="1">
      <c r="A685" s="6"/>
      <c r="B685" s="6"/>
      <c r="C685" s="6"/>
      <c r="D685" s="6"/>
      <c r="E685" s="46"/>
      <c r="F685" s="46"/>
      <c r="G685" s="46"/>
      <c r="H685" s="46"/>
      <c r="I685" s="46"/>
      <c r="J685" s="46"/>
      <c r="K685" s="46"/>
      <c r="L685" s="384"/>
      <c r="M685" s="46"/>
      <c r="N685" s="46"/>
      <c r="O685" s="46"/>
      <c r="P685" s="6"/>
      <c r="Q685" s="6"/>
      <c r="R685" s="6"/>
      <c r="S685" s="356"/>
      <c r="T685" s="6"/>
      <c r="U685" s="6"/>
      <c r="V685" s="6"/>
      <c r="W685" s="6"/>
      <c r="X685" s="6"/>
      <c r="Y685" s="6"/>
      <c r="Z685" s="6"/>
      <c r="AA685" s="6"/>
      <c r="AB685" s="46"/>
      <c r="AC685" s="6"/>
      <c r="AD685" s="6"/>
      <c r="AE685" s="6"/>
      <c r="AF685" s="6"/>
      <c r="AG685" s="6"/>
      <c r="AH685" s="6"/>
      <c r="AI685" s="6"/>
      <c r="AJ685" s="6"/>
    </row>
    <row r="686" ht="14.25" customHeight="1">
      <c r="A686" s="6"/>
      <c r="B686" s="6"/>
      <c r="C686" s="6"/>
      <c r="D686" s="6"/>
      <c r="E686" s="46"/>
      <c r="F686" s="46"/>
      <c r="G686" s="46"/>
      <c r="H686" s="46"/>
      <c r="I686" s="46"/>
      <c r="J686" s="46"/>
      <c r="K686" s="46"/>
      <c r="L686" s="384"/>
      <c r="M686" s="46"/>
      <c r="N686" s="46"/>
      <c r="O686" s="46"/>
      <c r="P686" s="6"/>
      <c r="Q686" s="6"/>
      <c r="R686" s="6"/>
      <c r="S686" s="356"/>
      <c r="T686" s="6"/>
      <c r="U686" s="6"/>
      <c r="V686" s="6"/>
      <c r="W686" s="6"/>
      <c r="X686" s="6"/>
      <c r="Y686" s="6"/>
      <c r="Z686" s="6"/>
      <c r="AA686" s="6"/>
      <c r="AB686" s="46"/>
      <c r="AC686" s="6"/>
      <c r="AD686" s="6"/>
      <c r="AE686" s="6"/>
      <c r="AF686" s="6"/>
      <c r="AG686" s="6"/>
      <c r="AH686" s="6"/>
      <c r="AI686" s="6"/>
      <c r="AJ686" s="6"/>
    </row>
    <row r="687" ht="14.25" customHeight="1">
      <c r="A687" s="6"/>
      <c r="B687" s="6"/>
      <c r="C687" s="6"/>
      <c r="D687" s="6"/>
      <c r="E687" s="46"/>
      <c r="F687" s="46"/>
      <c r="G687" s="46"/>
      <c r="H687" s="46"/>
      <c r="I687" s="46"/>
      <c r="J687" s="46"/>
      <c r="K687" s="46"/>
      <c r="L687" s="384"/>
      <c r="M687" s="46"/>
      <c r="N687" s="46"/>
      <c r="O687" s="46"/>
      <c r="P687" s="6"/>
      <c r="Q687" s="6"/>
      <c r="R687" s="6"/>
      <c r="S687" s="356"/>
      <c r="T687" s="6"/>
      <c r="U687" s="6"/>
      <c r="V687" s="6"/>
      <c r="W687" s="6"/>
      <c r="X687" s="6"/>
      <c r="Y687" s="6"/>
      <c r="Z687" s="6"/>
      <c r="AA687" s="6"/>
      <c r="AB687" s="46"/>
      <c r="AC687" s="6"/>
      <c r="AD687" s="6"/>
      <c r="AE687" s="6"/>
      <c r="AF687" s="6"/>
      <c r="AG687" s="6"/>
      <c r="AH687" s="6"/>
      <c r="AI687" s="6"/>
      <c r="AJ687" s="6"/>
    </row>
    <row r="688" ht="14.25" customHeight="1">
      <c r="A688" s="6"/>
      <c r="B688" s="6"/>
      <c r="C688" s="6"/>
      <c r="D688" s="6"/>
      <c r="E688" s="46"/>
      <c r="F688" s="46"/>
      <c r="G688" s="46"/>
      <c r="H688" s="46"/>
      <c r="I688" s="46"/>
      <c r="J688" s="46"/>
      <c r="K688" s="46"/>
      <c r="L688" s="384"/>
      <c r="M688" s="46"/>
      <c r="N688" s="46"/>
      <c r="O688" s="46"/>
      <c r="P688" s="6"/>
      <c r="Q688" s="6"/>
      <c r="R688" s="6"/>
      <c r="S688" s="356"/>
      <c r="T688" s="6"/>
      <c r="U688" s="6"/>
      <c r="V688" s="6"/>
      <c r="W688" s="6"/>
      <c r="X688" s="6"/>
      <c r="Y688" s="6"/>
      <c r="Z688" s="6"/>
      <c r="AA688" s="6"/>
      <c r="AB688" s="46"/>
      <c r="AC688" s="6"/>
      <c r="AD688" s="6"/>
      <c r="AE688" s="6"/>
      <c r="AF688" s="6"/>
      <c r="AG688" s="6"/>
      <c r="AH688" s="6"/>
      <c r="AI688" s="6"/>
      <c r="AJ688" s="6"/>
    </row>
    <row r="689" ht="14.25" customHeight="1">
      <c r="A689" s="6"/>
      <c r="B689" s="6"/>
      <c r="C689" s="6"/>
      <c r="D689" s="6"/>
      <c r="E689" s="46"/>
      <c r="F689" s="46"/>
      <c r="G689" s="46"/>
      <c r="H689" s="46"/>
      <c r="I689" s="46"/>
      <c r="J689" s="46"/>
      <c r="K689" s="46"/>
      <c r="L689" s="384"/>
      <c r="M689" s="46"/>
      <c r="N689" s="46"/>
      <c r="O689" s="46"/>
      <c r="P689" s="6"/>
      <c r="Q689" s="6"/>
      <c r="R689" s="6"/>
      <c r="S689" s="356"/>
      <c r="T689" s="6"/>
      <c r="U689" s="6"/>
      <c r="V689" s="6"/>
      <c r="W689" s="6"/>
      <c r="X689" s="6"/>
      <c r="Y689" s="6"/>
      <c r="Z689" s="6"/>
      <c r="AA689" s="6"/>
      <c r="AB689" s="46"/>
      <c r="AC689" s="6"/>
      <c r="AD689" s="6"/>
      <c r="AE689" s="6"/>
      <c r="AF689" s="6"/>
      <c r="AG689" s="6"/>
      <c r="AH689" s="6"/>
      <c r="AI689" s="6"/>
      <c r="AJ689" s="6"/>
    </row>
    <row r="690" ht="14.25" customHeight="1">
      <c r="A690" s="6"/>
      <c r="B690" s="6"/>
      <c r="C690" s="6"/>
      <c r="D690" s="6"/>
      <c r="E690" s="46"/>
      <c r="F690" s="46"/>
      <c r="G690" s="46"/>
      <c r="H690" s="46"/>
      <c r="I690" s="46"/>
      <c r="J690" s="46"/>
      <c r="K690" s="46"/>
      <c r="L690" s="384"/>
      <c r="M690" s="46"/>
      <c r="N690" s="46"/>
      <c r="O690" s="46"/>
      <c r="P690" s="6"/>
      <c r="Q690" s="6"/>
      <c r="R690" s="6"/>
      <c r="S690" s="356"/>
      <c r="T690" s="6"/>
      <c r="U690" s="6"/>
      <c r="V690" s="6"/>
      <c r="W690" s="6"/>
      <c r="X690" s="6"/>
      <c r="Y690" s="6"/>
      <c r="Z690" s="6"/>
      <c r="AA690" s="6"/>
      <c r="AB690" s="46"/>
      <c r="AC690" s="6"/>
      <c r="AD690" s="6"/>
      <c r="AE690" s="6"/>
      <c r="AF690" s="6"/>
      <c r="AG690" s="6"/>
      <c r="AH690" s="6"/>
      <c r="AI690" s="6"/>
      <c r="AJ690" s="6"/>
    </row>
    <row r="691" ht="14.25" customHeight="1">
      <c r="A691" s="6"/>
      <c r="B691" s="6"/>
      <c r="C691" s="6"/>
      <c r="D691" s="6"/>
      <c r="E691" s="46"/>
      <c r="F691" s="46"/>
      <c r="G691" s="46"/>
      <c r="H691" s="46"/>
      <c r="I691" s="46"/>
      <c r="J691" s="46"/>
      <c r="K691" s="46"/>
      <c r="L691" s="384"/>
      <c r="M691" s="46"/>
      <c r="N691" s="46"/>
      <c r="O691" s="46"/>
      <c r="P691" s="6"/>
      <c r="Q691" s="6"/>
      <c r="R691" s="6"/>
      <c r="S691" s="356"/>
      <c r="T691" s="6"/>
      <c r="U691" s="6"/>
      <c r="V691" s="6"/>
      <c r="W691" s="6"/>
      <c r="X691" s="6"/>
      <c r="Y691" s="6"/>
      <c r="Z691" s="6"/>
      <c r="AA691" s="6"/>
      <c r="AB691" s="46"/>
      <c r="AC691" s="6"/>
      <c r="AD691" s="6"/>
      <c r="AE691" s="6"/>
      <c r="AF691" s="6"/>
      <c r="AG691" s="6"/>
      <c r="AH691" s="6"/>
      <c r="AI691" s="6"/>
      <c r="AJ691" s="6"/>
    </row>
    <row r="692" ht="14.25" customHeight="1">
      <c r="A692" s="6"/>
      <c r="B692" s="6"/>
      <c r="C692" s="6"/>
      <c r="D692" s="6"/>
      <c r="E692" s="46"/>
      <c r="F692" s="46"/>
      <c r="G692" s="46"/>
      <c r="H692" s="46"/>
      <c r="I692" s="46"/>
      <c r="J692" s="46"/>
      <c r="K692" s="46"/>
      <c r="L692" s="384"/>
      <c r="M692" s="46"/>
      <c r="N692" s="46"/>
      <c r="O692" s="46"/>
      <c r="P692" s="6"/>
      <c r="Q692" s="6"/>
      <c r="R692" s="6"/>
      <c r="S692" s="356"/>
      <c r="T692" s="6"/>
      <c r="U692" s="6"/>
      <c r="V692" s="6"/>
      <c r="W692" s="6"/>
      <c r="X692" s="6"/>
      <c r="Y692" s="6"/>
      <c r="Z692" s="6"/>
      <c r="AA692" s="6"/>
      <c r="AB692" s="46"/>
      <c r="AC692" s="6"/>
      <c r="AD692" s="6"/>
      <c r="AE692" s="6"/>
      <c r="AF692" s="6"/>
      <c r="AG692" s="6"/>
      <c r="AH692" s="6"/>
      <c r="AI692" s="6"/>
      <c r="AJ692" s="6"/>
    </row>
    <row r="693" ht="14.25" customHeight="1">
      <c r="A693" s="6"/>
      <c r="B693" s="6"/>
      <c r="C693" s="6"/>
      <c r="D693" s="6"/>
      <c r="E693" s="46"/>
      <c r="F693" s="46"/>
      <c r="G693" s="46"/>
      <c r="H693" s="46"/>
      <c r="I693" s="46"/>
      <c r="J693" s="46"/>
      <c r="K693" s="46"/>
      <c r="L693" s="384"/>
      <c r="M693" s="46"/>
      <c r="N693" s="46"/>
      <c r="O693" s="46"/>
      <c r="P693" s="6"/>
      <c r="Q693" s="6"/>
      <c r="R693" s="6"/>
      <c r="S693" s="356"/>
      <c r="T693" s="6"/>
      <c r="U693" s="6"/>
      <c r="V693" s="6"/>
      <c r="W693" s="6"/>
      <c r="X693" s="6"/>
      <c r="Y693" s="6"/>
      <c r="Z693" s="6"/>
      <c r="AA693" s="6"/>
      <c r="AB693" s="46"/>
      <c r="AC693" s="6"/>
      <c r="AD693" s="6"/>
      <c r="AE693" s="6"/>
      <c r="AF693" s="6"/>
      <c r="AG693" s="6"/>
      <c r="AH693" s="6"/>
      <c r="AI693" s="6"/>
      <c r="AJ693" s="6"/>
    </row>
    <row r="694" ht="14.25" customHeight="1">
      <c r="A694" s="6"/>
      <c r="B694" s="6"/>
      <c r="C694" s="6"/>
      <c r="D694" s="6"/>
      <c r="E694" s="46"/>
      <c r="F694" s="46"/>
      <c r="G694" s="46"/>
      <c r="H694" s="46"/>
      <c r="I694" s="46"/>
      <c r="J694" s="46"/>
      <c r="K694" s="46"/>
      <c r="L694" s="384"/>
      <c r="M694" s="46"/>
      <c r="N694" s="46"/>
      <c r="O694" s="46"/>
      <c r="P694" s="6"/>
      <c r="Q694" s="6"/>
      <c r="R694" s="6"/>
      <c r="S694" s="356"/>
      <c r="T694" s="6"/>
      <c r="U694" s="6"/>
      <c r="V694" s="6"/>
      <c r="W694" s="6"/>
      <c r="X694" s="6"/>
      <c r="Y694" s="6"/>
      <c r="Z694" s="6"/>
      <c r="AA694" s="6"/>
      <c r="AB694" s="46"/>
      <c r="AC694" s="6"/>
      <c r="AD694" s="6"/>
      <c r="AE694" s="6"/>
      <c r="AF694" s="6"/>
      <c r="AG694" s="6"/>
      <c r="AH694" s="6"/>
      <c r="AI694" s="6"/>
      <c r="AJ694" s="6"/>
    </row>
    <row r="695" ht="14.25" customHeight="1">
      <c r="A695" s="6"/>
      <c r="B695" s="6"/>
      <c r="C695" s="6"/>
      <c r="D695" s="6"/>
      <c r="E695" s="46"/>
      <c r="F695" s="46"/>
      <c r="G695" s="46"/>
      <c r="H695" s="46"/>
      <c r="I695" s="46"/>
      <c r="J695" s="46"/>
      <c r="K695" s="46"/>
      <c r="L695" s="384"/>
      <c r="M695" s="46"/>
      <c r="N695" s="46"/>
      <c r="O695" s="46"/>
      <c r="P695" s="6"/>
      <c r="Q695" s="6"/>
      <c r="R695" s="6"/>
      <c r="S695" s="356"/>
      <c r="T695" s="6"/>
      <c r="U695" s="6"/>
      <c r="V695" s="6"/>
      <c r="W695" s="6"/>
      <c r="X695" s="6"/>
      <c r="Y695" s="6"/>
      <c r="Z695" s="6"/>
      <c r="AA695" s="6"/>
      <c r="AB695" s="46"/>
      <c r="AC695" s="6"/>
      <c r="AD695" s="6"/>
      <c r="AE695" s="6"/>
      <c r="AF695" s="6"/>
      <c r="AG695" s="6"/>
      <c r="AH695" s="6"/>
      <c r="AI695" s="6"/>
      <c r="AJ695" s="6"/>
    </row>
    <row r="696" ht="14.25" customHeight="1">
      <c r="A696" s="6"/>
      <c r="B696" s="6"/>
      <c r="C696" s="6"/>
      <c r="D696" s="6"/>
      <c r="E696" s="46"/>
      <c r="F696" s="46"/>
      <c r="G696" s="46"/>
      <c r="H696" s="46"/>
      <c r="I696" s="46"/>
      <c r="J696" s="46"/>
      <c r="K696" s="46"/>
      <c r="L696" s="384"/>
      <c r="M696" s="46"/>
      <c r="N696" s="46"/>
      <c r="O696" s="46"/>
      <c r="P696" s="6"/>
      <c r="Q696" s="6"/>
      <c r="R696" s="6"/>
      <c r="S696" s="356"/>
      <c r="T696" s="6"/>
      <c r="U696" s="6"/>
      <c r="V696" s="6"/>
      <c r="W696" s="6"/>
      <c r="X696" s="6"/>
      <c r="Y696" s="6"/>
      <c r="Z696" s="6"/>
      <c r="AA696" s="6"/>
      <c r="AB696" s="46"/>
      <c r="AC696" s="6"/>
      <c r="AD696" s="6"/>
      <c r="AE696" s="6"/>
      <c r="AF696" s="6"/>
      <c r="AG696" s="6"/>
      <c r="AH696" s="6"/>
      <c r="AI696" s="6"/>
      <c r="AJ696" s="6"/>
    </row>
    <row r="697" ht="14.25" customHeight="1">
      <c r="A697" s="6"/>
      <c r="B697" s="6"/>
      <c r="C697" s="6"/>
      <c r="D697" s="6"/>
      <c r="E697" s="46"/>
      <c r="F697" s="46"/>
      <c r="G697" s="46"/>
      <c r="H697" s="46"/>
      <c r="I697" s="46"/>
      <c r="J697" s="46"/>
      <c r="K697" s="46"/>
      <c r="L697" s="384"/>
      <c r="M697" s="46"/>
      <c r="N697" s="46"/>
      <c r="O697" s="46"/>
      <c r="P697" s="6"/>
      <c r="Q697" s="6"/>
      <c r="R697" s="6"/>
      <c r="S697" s="356"/>
      <c r="T697" s="6"/>
      <c r="U697" s="6"/>
      <c r="V697" s="6"/>
      <c r="W697" s="6"/>
      <c r="X697" s="6"/>
      <c r="Y697" s="6"/>
      <c r="Z697" s="6"/>
      <c r="AA697" s="6"/>
      <c r="AB697" s="46"/>
      <c r="AC697" s="6"/>
      <c r="AD697" s="6"/>
      <c r="AE697" s="6"/>
      <c r="AF697" s="6"/>
      <c r="AG697" s="6"/>
      <c r="AH697" s="6"/>
      <c r="AI697" s="6"/>
      <c r="AJ697" s="6"/>
    </row>
    <row r="698" ht="14.25" customHeight="1">
      <c r="A698" s="6"/>
      <c r="B698" s="6"/>
      <c r="C698" s="6"/>
      <c r="D698" s="6"/>
      <c r="E698" s="46"/>
      <c r="F698" s="46"/>
      <c r="G698" s="46"/>
      <c r="H698" s="46"/>
      <c r="I698" s="46"/>
      <c r="J698" s="46"/>
      <c r="K698" s="46"/>
      <c r="L698" s="384"/>
      <c r="M698" s="46"/>
      <c r="N698" s="46"/>
      <c r="O698" s="46"/>
      <c r="P698" s="6"/>
      <c r="Q698" s="6"/>
      <c r="R698" s="6"/>
      <c r="S698" s="356"/>
      <c r="T698" s="6"/>
      <c r="U698" s="6"/>
      <c r="V698" s="6"/>
      <c r="W698" s="6"/>
      <c r="X698" s="6"/>
      <c r="Y698" s="6"/>
      <c r="Z698" s="6"/>
      <c r="AA698" s="6"/>
      <c r="AB698" s="46"/>
      <c r="AC698" s="6"/>
      <c r="AD698" s="6"/>
      <c r="AE698" s="6"/>
      <c r="AF698" s="6"/>
      <c r="AG698" s="6"/>
      <c r="AH698" s="6"/>
      <c r="AI698" s="6"/>
      <c r="AJ698" s="6"/>
    </row>
    <row r="699" ht="14.25" customHeight="1">
      <c r="A699" s="6"/>
      <c r="B699" s="6"/>
      <c r="C699" s="6"/>
      <c r="D699" s="6"/>
      <c r="E699" s="46"/>
      <c r="F699" s="46"/>
      <c r="G699" s="46"/>
      <c r="H699" s="46"/>
      <c r="I699" s="46"/>
      <c r="J699" s="46"/>
      <c r="K699" s="46"/>
      <c r="L699" s="384"/>
      <c r="M699" s="46"/>
      <c r="N699" s="46"/>
      <c r="O699" s="46"/>
      <c r="P699" s="6"/>
      <c r="Q699" s="6"/>
      <c r="R699" s="6"/>
      <c r="S699" s="356"/>
      <c r="T699" s="6"/>
      <c r="U699" s="6"/>
      <c r="V699" s="6"/>
      <c r="W699" s="6"/>
      <c r="X699" s="6"/>
      <c r="Y699" s="6"/>
      <c r="Z699" s="6"/>
      <c r="AA699" s="6"/>
      <c r="AB699" s="46"/>
      <c r="AC699" s="6"/>
      <c r="AD699" s="6"/>
      <c r="AE699" s="6"/>
      <c r="AF699" s="6"/>
      <c r="AG699" s="6"/>
      <c r="AH699" s="6"/>
      <c r="AI699" s="6"/>
      <c r="AJ699" s="6"/>
    </row>
    <row r="700" ht="14.25" customHeight="1">
      <c r="A700" s="6"/>
      <c r="B700" s="6"/>
      <c r="C700" s="6"/>
      <c r="D700" s="6"/>
      <c r="E700" s="46"/>
      <c r="F700" s="46"/>
      <c r="G700" s="46"/>
      <c r="H700" s="46"/>
      <c r="I700" s="46"/>
      <c r="J700" s="46"/>
      <c r="K700" s="46"/>
      <c r="L700" s="384"/>
      <c r="M700" s="46"/>
      <c r="N700" s="46"/>
      <c r="O700" s="46"/>
      <c r="P700" s="6"/>
      <c r="Q700" s="6"/>
      <c r="R700" s="6"/>
      <c r="S700" s="356"/>
      <c r="T700" s="6"/>
      <c r="U700" s="6"/>
      <c r="V700" s="6"/>
      <c r="W700" s="6"/>
      <c r="X700" s="6"/>
      <c r="Y700" s="6"/>
      <c r="Z700" s="6"/>
      <c r="AA700" s="6"/>
      <c r="AB700" s="46"/>
      <c r="AC700" s="6"/>
      <c r="AD700" s="6"/>
      <c r="AE700" s="6"/>
      <c r="AF700" s="6"/>
      <c r="AG700" s="6"/>
      <c r="AH700" s="6"/>
      <c r="AI700" s="6"/>
      <c r="AJ700" s="6"/>
    </row>
    <row r="701" ht="14.25" customHeight="1">
      <c r="A701" s="6"/>
      <c r="B701" s="6"/>
      <c r="C701" s="6"/>
      <c r="D701" s="6"/>
      <c r="E701" s="46"/>
      <c r="F701" s="46"/>
      <c r="G701" s="46"/>
      <c r="H701" s="46"/>
      <c r="I701" s="46"/>
      <c r="J701" s="46"/>
      <c r="K701" s="46"/>
      <c r="L701" s="384"/>
      <c r="M701" s="46"/>
      <c r="N701" s="46"/>
      <c r="O701" s="46"/>
      <c r="P701" s="6"/>
      <c r="Q701" s="6"/>
      <c r="R701" s="6"/>
      <c r="S701" s="356"/>
      <c r="T701" s="6"/>
      <c r="U701" s="6"/>
      <c r="V701" s="6"/>
      <c r="W701" s="6"/>
      <c r="X701" s="6"/>
      <c r="Y701" s="6"/>
      <c r="Z701" s="6"/>
      <c r="AA701" s="6"/>
      <c r="AB701" s="46"/>
      <c r="AC701" s="6"/>
      <c r="AD701" s="6"/>
      <c r="AE701" s="6"/>
      <c r="AF701" s="6"/>
      <c r="AG701" s="6"/>
      <c r="AH701" s="6"/>
      <c r="AI701" s="6"/>
      <c r="AJ701" s="6"/>
    </row>
    <row r="702" ht="14.25" customHeight="1">
      <c r="A702" s="6"/>
      <c r="B702" s="6"/>
      <c r="C702" s="6"/>
      <c r="D702" s="6"/>
      <c r="E702" s="46"/>
      <c r="F702" s="46"/>
      <c r="G702" s="46"/>
      <c r="H702" s="46"/>
      <c r="I702" s="46"/>
      <c r="J702" s="46"/>
      <c r="K702" s="46"/>
      <c r="L702" s="384"/>
      <c r="M702" s="46"/>
      <c r="N702" s="46"/>
      <c r="O702" s="46"/>
      <c r="P702" s="6"/>
      <c r="Q702" s="6"/>
      <c r="R702" s="6"/>
      <c r="S702" s="356"/>
      <c r="T702" s="6"/>
      <c r="U702" s="6"/>
      <c r="V702" s="6"/>
      <c r="W702" s="6"/>
      <c r="X702" s="6"/>
      <c r="Y702" s="6"/>
      <c r="Z702" s="6"/>
      <c r="AA702" s="6"/>
      <c r="AB702" s="46"/>
      <c r="AC702" s="6"/>
      <c r="AD702" s="6"/>
      <c r="AE702" s="6"/>
      <c r="AF702" s="6"/>
      <c r="AG702" s="6"/>
      <c r="AH702" s="6"/>
      <c r="AI702" s="6"/>
      <c r="AJ702" s="6"/>
    </row>
    <row r="703" ht="14.25" customHeight="1">
      <c r="A703" s="6"/>
      <c r="B703" s="6"/>
      <c r="C703" s="6"/>
      <c r="D703" s="6"/>
      <c r="E703" s="46"/>
      <c r="F703" s="46"/>
      <c r="G703" s="46"/>
      <c r="H703" s="46"/>
      <c r="I703" s="46"/>
      <c r="J703" s="46"/>
      <c r="K703" s="46"/>
      <c r="L703" s="384"/>
      <c r="M703" s="46"/>
      <c r="N703" s="46"/>
      <c r="O703" s="46"/>
      <c r="P703" s="6"/>
      <c r="Q703" s="6"/>
      <c r="R703" s="6"/>
      <c r="S703" s="356"/>
      <c r="T703" s="6"/>
      <c r="U703" s="6"/>
      <c r="V703" s="6"/>
      <c r="W703" s="6"/>
      <c r="X703" s="6"/>
      <c r="Y703" s="6"/>
      <c r="Z703" s="6"/>
      <c r="AA703" s="6"/>
      <c r="AB703" s="46"/>
      <c r="AC703" s="6"/>
      <c r="AD703" s="6"/>
      <c r="AE703" s="6"/>
      <c r="AF703" s="6"/>
      <c r="AG703" s="6"/>
      <c r="AH703" s="6"/>
      <c r="AI703" s="6"/>
      <c r="AJ703" s="6"/>
    </row>
    <row r="704" ht="14.25" customHeight="1">
      <c r="A704" s="6"/>
      <c r="B704" s="6"/>
      <c r="C704" s="6"/>
      <c r="D704" s="6"/>
      <c r="E704" s="46"/>
      <c r="F704" s="46"/>
      <c r="G704" s="46"/>
      <c r="H704" s="46"/>
      <c r="I704" s="46"/>
      <c r="J704" s="46"/>
      <c r="K704" s="46"/>
      <c r="L704" s="384"/>
      <c r="M704" s="46"/>
      <c r="N704" s="46"/>
      <c r="O704" s="46"/>
      <c r="P704" s="6"/>
      <c r="Q704" s="6"/>
      <c r="R704" s="6"/>
      <c r="S704" s="356"/>
      <c r="T704" s="6"/>
      <c r="U704" s="6"/>
      <c r="V704" s="6"/>
      <c r="W704" s="6"/>
      <c r="X704" s="6"/>
      <c r="Y704" s="6"/>
      <c r="Z704" s="6"/>
      <c r="AA704" s="6"/>
      <c r="AB704" s="46"/>
      <c r="AC704" s="6"/>
      <c r="AD704" s="6"/>
      <c r="AE704" s="6"/>
      <c r="AF704" s="6"/>
      <c r="AG704" s="6"/>
      <c r="AH704" s="6"/>
      <c r="AI704" s="6"/>
      <c r="AJ704" s="6"/>
    </row>
    <row r="705" ht="14.25" customHeight="1">
      <c r="A705" s="6"/>
      <c r="B705" s="6"/>
      <c r="C705" s="6"/>
      <c r="D705" s="6"/>
      <c r="E705" s="46"/>
      <c r="F705" s="46"/>
      <c r="G705" s="46"/>
      <c r="H705" s="46"/>
      <c r="I705" s="46"/>
      <c r="J705" s="46"/>
      <c r="K705" s="46"/>
      <c r="L705" s="384"/>
      <c r="M705" s="46"/>
      <c r="N705" s="46"/>
      <c r="O705" s="46"/>
      <c r="P705" s="6"/>
      <c r="Q705" s="6"/>
      <c r="R705" s="6"/>
      <c r="S705" s="356"/>
      <c r="T705" s="6"/>
      <c r="U705" s="6"/>
      <c r="V705" s="6"/>
      <c r="W705" s="6"/>
      <c r="X705" s="6"/>
      <c r="Y705" s="6"/>
      <c r="Z705" s="6"/>
      <c r="AA705" s="6"/>
      <c r="AB705" s="46"/>
      <c r="AC705" s="6"/>
      <c r="AD705" s="6"/>
      <c r="AE705" s="6"/>
      <c r="AF705" s="6"/>
      <c r="AG705" s="6"/>
      <c r="AH705" s="6"/>
      <c r="AI705" s="6"/>
      <c r="AJ705" s="6"/>
    </row>
    <row r="706" ht="14.25" customHeight="1">
      <c r="A706" s="6"/>
      <c r="B706" s="6"/>
      <c r="C706" s="6"/>
      <c r="D706" s="6"/>
      <c r="E706" s="46"/>
      <c r="F706" s="46"/>
      <c r="G706" s="46"/>
      <c r="H706" s="46"/>
      <c r="I706" s="46"/>
      <c r="J706" s="46"/>
      <c r="K706" s="46"/>
      <c r="L706" s="384"/>
      <c r="M706" s="46"/>
      <c r="N706" s="46"/>
      <c r="O706" s="46"/>
      <c r="P706" s="6"/>
      <c r="Q706" s="6"/>
      <c r="R706" s="6"/>
      <c r="S706" s="356"/>
      <c r="T706" s="6"/>
      <c r="U706" s="6"/>
      <c r="V706" s="6"/>
      <c r="W706" s="6"/>
      <c r="X706" s="6"/>
      <c r="Y706" s="6"/>
      <c r="Z706" s="6"/>
      <c r="AA706" s="6"/>
      <c r="AB706" s="46"/>
      <c r="AC706" s="6"/>
      <c r="AD706" s="6"/>
      <c r="AE706" s="6"/>
      <c r="AF706" s="6"/>
      <c r="AG706" s="6"/>
      <c r="AH706" s="6"/>
      <c r="AI706" s="6"/>
      <c r="AJ706" s="6"/>
    </row>
    <row r="707" ht="14.25" customHeight="1">
      <c r="A707" s="6"/>
      <c r="B707" s="6"/>
      <c r="C707" s="6"/>
      <c r="D707" s="6"/>
      <c r="E707" s="46"/>
      <c r="F707" s="46"/>
      <c r="G707" s="46"/>
      <c r="H707" s="46"/>
      <c r="I707" s="46"/>
      <c r="J707" s="46"/>
      <c r="K707" s="46"/>
      <c r="L707" s="384"/>
      <c r="M707" s="46"/>
      <c r="N707" s="46"/>
      <c r="O707" s="46"/>
      <c r="P707" s="6"/>
      <c r="Q707" s="6"/>
      <c r="R707" s="6"/>
      <c r="S707" s="356"/>
      <c r="T707" s="6"/>
      <c r="U707" s="6"/>
      <c r="V707" s="6"/>
      <c r="W707" s="6"/>
      <c r="X707" s="6"/>
      <c r="Y707" s="6"/>
      <c r="Z707" s="6"/>
      <c r="AA707" s="6"/>
      <c r="AB707" s="46"/>
      <c r="AC707" s="6"/>
      <c r="AD707" s="6"/>
      <c r="AE707" s="6"/>
      <c r="AF707" s="6"/>
      <c r="AG707" s="6"/>
      <c r="AH707" s="6"/>
      <c r="AI707" s="6"/>
      <c r="AJ707" s="6"/>
    </row>
    <row r="708" ht="14.25" customHeight="1">
      <c r="A708" s="6"/>
      <c r="B708" s="6"/>
      <c r="C708" s="6"/>
      <c r="D708" s="6"/>
      <c r="E708" s="46"/>
      <c r="F708" s="46"/>
      <c r="G708" s="46"/>
      <c r="H708" s="46"/>
      <c r="I708" s="46"/>
      <c r="J708" s="46"/>
      <c r="K708" s="46"/>
      <c r="L708" s="384"/>
      <c r="M708" s="46"/>
      <c r="N708" s="46"/>
      <c r="O708" s="46"/>
      <c r="P708" s="6"/>
      <c r="Q708" s="6"/>
      <c r="R708" s="6"/>
      <c r="S708" s="356"/>
      <c r="T708" s="6"/>
      <c r="U708" s="6"/>
      <c r="V708" s="6"/>
      <c r="W708" s="6"/>
      <c r="X708" s="6"/>
      <c r="Y708" s="6"/>
      <c r="Z708" s="6"/>
      <c r="AA708" s="6"/>
      <c r="AB708" s="46"/>
      <c r="AC708" s="6"/>
      <c r="AD708" s="6"/>
      <c r="AE708" s="6"/>
      <c r="AF708" s="6"/>
      <c r="AG708" s="6"/>
      <c r="AH708" s="6"/>
      <c r="AI708" s="6"/>
      <c r="AJ708" s="6"/>
    </row>
    <row r="709" ht="14.25" customHeight="1">
      <c r="A709" s="6"/>
      <c r="B709" s="6"/>
      <c r="C709" s="6"/>
      <c r="D709" s="6"/>
      <c r="E709" s="46"/>
      <c r="F709" s="46"/>
      <c r="G709" s="46"/>
      <c r="H709" s="46"/>
      <c r="I709" s="46"/>
      <c r="J709" s="46"/>
      <c r="K709" s="46"/>
      <c r="L709" s="384"/>
      <c r="M709" s="46"/>
      <c r="N709" s="46"/>
      <c r="O709" s="46"/>
      <c r="P709" s="6"/>
      <c r="Q709" s="6"/>
      <c r="R709" s="6"/>
      <c r="S709" s="356"/>
      <c r="T709" s="6"/>
      <c r="U709" s="6"/>
      <c r="V709" s="6"/>
      <c r="W709" s="6"/>
      <c r="X709" s="6"/>
      <c r="Y709" s="6"/>
      <c r="Z709" s="6"/>
      <c r="AA709" s="6"/>
      <c r="AB709" s="46"/>
      <c r="AC709" s="6"/>
      <c r="AD709" s="6"/>
      <c r="AE709" s="6"/>
      <c r="AF709" s="6"/>
      <c r="AG709" s="6"/>
      <c r="AH709" s="6"/>
      <c r="AI709" s="6"/>
      <c r="AJ709" s="6"/>
    </row>
    <row r="710" ht="14.25" customHeight="1">
      <c r="A710" s="6"/>
      <c r="B710" s="6"/>
      <c r="C710" s="6"/>
      <c r="D710" s="6"/>
      <c r="E710" s="46"/>
      <c r="F710" s="46"/>
      <c r="G710" s="46"/>
      <c r="H710" s="46"/>
      <c r="I710" s="46"/>
      <c r="J710" s="46"/>
      <c r="K710" s="46"/>
      <c r="L710" s="384"/>
      <c r="M710" s="46"/>
      <c r="N710" s="46"/>
      <c r="O710" s="46"/>
      <c r="P710" s="6"/>
      <c r="Q710" s="6"/>
      <c r="R710" s="6"/>
      <c r="S710" s="356"/>
      <c r="T710" s="6"/>
      <c r="U710" s="6"/>
      <c r="V710" s="6"/>
      <c r="W710" s="6"/>
      <c r="X710" s="6"/>
      <c r="Y710" s="6"/>
      <c r="Z710" s="6"/>
      <c r="AA710" s="6"/>
      <c r="AB710" s="46"/>
      <c r="AC710" s="6"/>
      <c r="AD710" s="6"/>
      <c r="AE710" s="6"/>
      <c r="AF710" s="6"/>
      <c r="AG710" s="6"/>
      <c r="AH710" s="6"/>
      <c r="AI710" s="6"/>
      <c r="AJ710" s="6"/>
    </row>
    <row r="711" ht="14.25" customHeight="1">
      <c r="A711" s="6"/>
      <c r="B711" s="6"/>
      <c r="C711" s="6"/>
      <c r="D711" s="6"/>
      <c r="E711" s="46"/>
      <c r="F711" s="46"/>
      <c r="G711" s="46"/>
      <c r="H711" s="46"/>
      <c r="I711" s="46"/>
      <c r="J711" s="46"/>
      <c r="K711" s="46"/>
      <c r="L711" s="384"/>
      <c r="M711" s="46"/>
      <c r="N711" s="46"/>
      <c r="O711" s="46"/>
      <c r="P711" s="6"/>
      <c r="Q711" s="6"/>
      <c r="R711" s="6"/>
      <c r="S711" s="356"/>
      <c r="T711" s="6"/>
      <c r="U711" s="6"/>
      <c r="V711" s="6"/>
      <c r="W711" s="6"/>
      <c r="X711" s="6"/>
      <c r="Y711" s="6"/>
      <c r="Z711" s="6"/>
      <c r="AA711" s="6"/>
      <c r="AB711" s="46"/>
      <c r="AC711" s="6"/>
      <c r="AD711" s="6"/>
      <c r="AE711" s="6"/>
      <c r="AF711" s="6"/>
      <c r="AG711" s="6"/>
      <c r="AH711" s="6"/>
      <c r="AI711" s="6"/>
      <c r="AJ711" s="6"/>
    </row>
    <row r="712" ht="14.25" customHeight="1">
      <c r="A712" s="6"/>
      <c r="B712" s="6"/>
      <c r="C712" s="6"/>
      <c r="D712" s="6"/>
      <c r="E712" s="46"/>
      <c r="F712" s="46"/>
      <c r="G712" s="46"/>
      <c r="H712" s="46"/>
      <c r="I712" s="46"/>
      <c r="J712" s="46"/>
      <c r="K712" s="46"/>
      <c r="L712" s="384"/>
      <c r="M712" s="46"/>
      <c r="N712" s="46"/>
      <c r="O712" s="46"/>
      <c r="P712" s="6"/>
      <c r="Q712" s="6"/>
      <c r="R712" s="6"/>
      <c r="S712" s="356"/>
      <c r="T712" s="6"/>
      <c r="U712" s="6"/>
      <c r="V712" s="6"/>
      <c r="W712" s="6"/>
      <c r="X712" s="6"/>
      <c r="Y712" s="6"/>
      <c r="Z712" s="6"/>
      <c r="AA712" s="6"/>
      <c r="AB712" s="46"/>
      <c r="AC712" s="6"/>
      <c r="AD712" s="6"/>
      <c r="AE712" s="6"/>
      <c r="AF712" s="6"/>
      <c r="AG712" s="6"/>
      <c r="AH712" s="6"/>
      <c r="AI712" s="6"/>
      <c r="AJ712" s="6"/>
    </row>
    <row r="713" ht="14.25" customHeight="1">
      <c r="A713" s="6"/>
      <c r="B713" s="6"/>
      <c r="C713" s="6"/>
      <c r="D713" s="6"/>
      <c r="E713" s="46"/>
      <c r="F713" s="46"/>
      <c r="G713" s="46"/>
      <c r="H713" s="46"/>
      <c r="I713" s="46"/>
      <c r="J713" s="46"/>
      <c r="K713" s="46"/>
      <c r="L713" s="384"/>
      <c r="M713" s="46"/>
      <c r="N713" s="46"/>
      <c r="O713" s="46"/>
      <c r="P713" s="6"/>
      <c r="Q713" s="6"/>
      <c r="R713" s="6"/>
      <c r="S713" s="356"/>
      <c r="T713" s="6"/>
      <c r="U713" s="6"/>
      <c r="V713" s="6"/>
      <c r="W713" s="6"/>
      <c r="X713" s="6"/>
      <c r="Y713" s="6"/>
      <c r="Z713" s="6"/>
      <c r="AA713" s="6"/>
      <c r="AB713" s="46"/>
      <c r="AC713" s="6"/>
      <c r="AD713" s="6"/>
      <c r="AE713" s="6"/>
      <c r="AF713" s="6"/>
      <c r="AG713" s="6"/>
      <c r="AH713" s="6"/>
      <c r="AI713" s="6"/>
      <c r="AJ713" s="6"/>
    </row>
    <row r="714" ht="14.25" customHeight="1">
      <c r="A714" s="6"/>
      <c r="B714" s="6"/>
      <c r="C714" s="6"/>
      <c r="D714" s="6"/>
      <c r="E714" s="46"/>
      <c r="F714" s="46"/>
      <c r="G714" s="46"/>
      <c r="H714" s="46"/>
      <c r="I714" s="46"/>
      <c r="J714" s="46"/>
      <c r="K714" s="46"/>
      <c r="L714" s="384"/>
      <c r="M714" s="46"/>
      <c r="N714" s="46"/>
      <c r="O714" s="46"/>
      <c r="P714" s="6"/>
      <c r="Q714" s="6"/>
      <c r="R714" s="6"/>
      <c r="S714" s="356"/>
      <c r="T714" s="6"/>
      <c r="U714" s="6"/>
      <c r="V714" s="6"/>
      <c r="W714" s="6"/>
      <c r="X714" s="6"/>
      <c r="Y714" s="6"/>
      <c r="Z714" s="6"/>
      <c r="AA714" s="6"/>
      <c r="AB714" s="46"/>
      <c r="AC714" s="6"/>
      <c r="AD714" s="6"/>
      <c r="AE714" s="6"/>
      <c r="AF714" s="6"/>
      <c r="AG714" s="6"/>
      <c r="AH714" s="6"/>
      <c r="AI714" s="6"/>
      <c r="AJ714" s="6"/>
    </row>
    <row r="715" ht="14.25" customHeight="1">
      <c r="A715" s="6"/>
      <c r="B715" s="6"/>
      <c r="C715" s="6"/>
      <c r="D715" s="6"/>
      <c r="E715" s="46"/>
      <c r="F715" s="46"/>
      <c r="G715" s="46"/>
      <c r="H715" s="46"/>
      <c r="I715" s="46"/>
      <c r="J715" s="46"/>
      <c r="K715" s="46"/>
      <c r="L715" s="384"/>
      <c r="M715" s="46"/>
      <c r="N715" s="46"/>
      <c r="O715" s="46"/>
      <c r="P715" s="6"/>
      <c r="Q715" s="6"/>
      <c r="R715" s="6"/>
      <c r="S715" s="356"/>
      <c r="T715" s="6"/>
      <c r="U715" s="6"/>
      <c r="V715" s="6"/>
      <c r="W715" s="6"/>
      <c r="X715" s="6"/>
      <c r="Y715" s="6"/>
      <c r="Z715" s="6"/>
      <c r="AA715" s="6"/>
      <c r="AB715" s="46"/>
      <c r="AC715" s="6"/>
      <c r="AD715" s="6"/>
      <c r="AE715" s="6"/>
      <c r="AF715" s="6"/>
      <c r="AG715" s="6"/>
      <c r="AH715" s="6"/>
      <c r="AI715" s="6"/>
      <c r="AJ715" s="6"/>
    </row>
    <row r="716" ht="14.25" customHeight="1">
      <c r="A716" s="6"/>
      <c r="B716" s="6"/>
      <c r="C716" s="6"/>
      <c r="D716" s="6"/>
      <c r="E716" s="46"/>
      <c r="F716" s="46"/>
      <c r="G716" s="46"/>
      <c r="H716" s="46"/>
      <c r="I716" s="46"/>
      <c r="J716" s="46"/>
      <c r="K716" s="46"/>
      <c r="L716" s="384"/>
      <c r="M716" s="46"/>
      <c r="N716" s="46"/>
      <c r="O716" s="46"/>
      <c r="P716" s="6"/>
      <c r="Q716" s="6"/>
      <c r="R716" s="6"/>
      <c r="S716" s="356"/>
      <c r="T716" s="6"/>
      <c r="U716" s="6"/>
      <c r="V716" s="6"/>
      <c r="W716" s="6"/>
      <c r="X716" s="6"/>
      <c r="Y716" s="6"/>
      <c r="Z716" s="6"/>
      <c r="AA716" s="6"/>
      <c r="AB716" s="46"/>
      <c r="AC716" s="6"/>
      <c r="AD716" s="6"/>
      <c r="AE716" s="6"/>
      <c r="AF716" s="6"/>
      <c r="AG716" s="6"/>
      <c r="AH716" s="6"/>
      <c r="AI716" s="6"/>
      <c r="AJ716" s="6"/>
    </row>
    <row r="717" ht="14.25" customHeight="1">
      <c r="A717" s="6"/>
      <c r="B717" s="6"/>
      <c r="C717" s="6"/>
      <c r="D717" s="6"/>
      <c r="E717" s="46"/>
      <c r="F717" s="46"/>
      <c r="G717" s="46"/>
      <c r="H717" s="46"/>
      <c r="I717" s="46"/>
      <c r="J717" s="46"/>
      <c r="K717" s="46"/>
      <c r="L717" s="384"/>
      <c r="M717" s="46"/>
      <c r="N717" s="46"/>
      <c r="O717" s="46"/>
      <c r="P717" s="6"/>
      <c r="Q717" s="6"/>
      <c r="R717" s="6"/>
      <c r="S717" s="356"/>
      <c r="T717" s="6"/>
      <c r="U717" s="6"/>
      <c r="V717" s="6"/>
      <c r="W717" s="6"/>
      <c r="X717" s="6"/>
      <c r="Y717" s="6"/>
      <c r="Z717" s="6"/>
      <c r="AA717" s="6"/>
      <c r="AB717" s="46"/>
      <c r="AC717" s="6"/>
      <c r="AD717" s="6"/>
      <c r="AE717" s="6"/>
      <c r="AF717" s="6"/>
      <c r="AG717" s="6"/>
      <c r="AH717" s="6"/>
      <c r="AI717" s="6"/>
      <c r="AJ717" s="6"/>
    </row>
    <row r="718" ht="14.25" customHeight="1">
      <c r="A718" s="6"/>
      <c r="B718" s="6"/>
      <c r="C718" s="6"/>
      <c r="D718" s="6"/>
      <c r="E718" s="46"/>
      <c r="F718" s="46"/>
      <c r="G718" s="46"/>
      <c r="H718" s="46"/>
      <c r="I718" s="46"/>
      <c r="J718" s="46"/>
      <c r="K718" s="46"/>
      <c r="L718" s="384"/>
      <c r="M718" s="46"/>
      <c r="N718" s="46"/>
      <c r="O718" s="46"/>
      <c r="P718" s="6"/>
      <c r="Q718" s="6"/>
      <c r="R718" s="6"/>
      <c r="S718" s="356"/>
      <c r="T718" s="6"/>
      <c r="U718" s="6"/>
      <c r="V718" s="6"/>
      <c r="W718" s="6"/>
      <c r="X718" s="6"/>
      <c r="Y718" s="6"/>
      <c r="Z718" s="6"/>
      <c r="AA718" s="6"/>
      <c r="AB718" s="46"/>
      <c r="AC718" s="6"/>
      <c r="AD718" s="6"/>
      <c r="AE718" s="6"/>
      <c r="AF718" s="6"/>
      <c r="AG718" s="6"/>
      <c r="AH718" s="6"/>
      <c r="AI718" s="6"/>
      <c r="AJ718" s="6"/>
    </row>
    <row r="719" ht="14.25" customHeight="1">
      <c r="A719" s="6"/>
      <c r="B719" s="6"/>
      <c r="C719" s="6"/>
      <c r="D719" s="6"/>
      <c r="E719" s="46"/>
      <c r="F719" s="46"/>
      <c r="G719" s="46"/>
      <c r="H719" s="46"/>
      <c r="I719" s="46"/>
      <c r="J719" s="46"/>
      <c r="K719" s="46"/>
      <c r="L719" s="384"/>
      <c r="M719" s="46"/>
      <c r="N719" s="46"/>
      <c r="O719" s="46"/>
      <c r="P719" s="6"/>
      <c r="Q719" s="6"/>
      <c r="R719" s="6"/>
      <c r="S719" s="356"/>
      <c r="T719" s="6"/>
      <c r="U719" s="6"/>
      <c r="V719" s="6"/>
      <c r="W719" s="6"/>
      <c r="X719" s="6"/>
      <c r="Y719" s="6"/>
      <c r="Z719" s="6"/>
      <c r="AA719" s="6"/>
      <c r="AB719" s="46"/>
      <c r="AC719" s="6"/>
      <c r="AD719" s="6"/>
      <c r="AE719" s="6"/>
      <c r="AF719" s="6"/>
      <c r="AG719" s="6"/>
      <c r="AH719" s="6"/>
      <c r="AI719" s="6"/>
      <c r="AJ719" s="6"/>
    </row>
    <row r="720" ht="14.25" customHeight="1">
      <c r="A720" s="6"/>
      <c r="B720" s="6"/>
      <c r="C720" s="6"/>
      <c r="D720" s="6"/>
      <c r="E720" s="46"/>
      <c r="F720" s="46"/>
      <c r="G720" s="46"/>
      <c r="H720" s="46"/>
      <c r="I720" s="46"/>
      <c r="J720" s="46"/>
      <c r="K720" s="46"/>
      <c r="L720" s="384"/>
      <c r="M720" s="46"/>
      <c r="N720" s="46"/>
      <c r="O720" s="46"/>
      <c r="P720" s="6"/>
      <c r="Q720" s="6"/>
      <c r="R720" s="6"/>
      <c r="S720" s="356"/>
      <c r="T720" s="6"/>
      <c r="U720" s="6"/>
      <c r="V720" s="6"/>
      <c r="W720" s="6"/>
      <c r="X720" s="6"/>
      <c r="Y720" s="6"/>
      <c r="Z720" s="6"/>
      <c r="AA720" s="6"/>
      <c r="AB720" s="46"/>
      <c r="AC720" s="6"/>
      <c r="AD720" s="6"/>
      <c r="AE720" s="6"/>
      <c r="AF720" s="6"/>
      <c r="AG720" s="6"/>
      <c r="AH720" s="6"/>
      <c r="AI720" s="6"/>
      <c r="AJ720" s="6"/>
    </row>
    <row r="721" ht="14.25" customHeight="1">
      <c r="A721" s="6"/>
      <c r="B721" s="6"/>
      <c r="C721" s="6"/>
      <c r="D721" s="6"/>
      <c r="E721" s="46"/>
      <c r="F721" s="46"/>
      <c r="G721" s="46"/>
      <c r="H721" s="46"/>
      <c r="I721" s="46"/>
      <c r="J721" s="46"/>
      <c r="K721" s="46"/>
      <c r="L721" s="384"/>
      <c r="M721" s="46"/>
      <c r="N721" s="46"/>
      <c r="O721" s="46"/>
      <c r="P721" s="6"/>
      <c r="Q721" s="6"/>
      <c r="R721" s="6"/>
      <c r="S721" s="356"/>
      <c r="T721" s="6"/>
      <c r="U721" s="6"/>
      <c r="V721" s="6"/>
      <c r="W721" s="6"/>
      <c r="X721" s="6"/>
      <c r="Y721" s="6"/>
      <c r="Z721" s="6"/>
      <c r="AA721" s="6"/>
      <c r="AB721" s="46"/>
      <c r="AC721" s="6"/>
      <c r="AD721" s="6"/>
      <c r="AE721" s="6"/>
      <c r="AF721" s="6"/>
      <c r="AG721" s="6"/>
      <c r="AH721" s="6"/>
      <c r="AI721" s="6"/>
      <c r="AJ721" s="6"/>
    </row>
    <row r="722" ht="14.25" customHeight="1">
      <c r="A722" s="6"/>
      <c r="B722" s="6"/>
      <c r="C722" s="6"/>
      <c r="D722" s="6"/>
      <c r="E722" s="46"/>
      <c r="F722" s="46"/>
      <c r="G722" s="46"/>
      <c r="H722" s="46"/>
      <c r="I722" s="46"/>
      <c r="J722" s="46"/>
      <c r="K722" s="46"/>
      <c r="L722" s="384"/>
      <c r="M722" s="46"/>
      <c r="N722" s="46"/>
      <c r="O722" s="46"/>
      <c r="P722" s="6"/>
      <c r="Q722" s="6"/>
      <c r="R722" s="6"/>
      <c r="S722" s="356"/>
      <c r="T722" s="6"/>
      <c r="U722" s="6"/>
      <c r="V722" s="6"/>
      <c r="W722" s="6"/>
      <c r="X722" s="6"/>
      <c r="Y722" s="6"/>
      <c r="Z722" s="6"/>
      <c r="AA722" s="6"/>
      <c r="AB722" s="46"/>
      <c r="AC722" s="6"/>
      <c r="AD722" s="6"/>
      <c r="AE722" s="6"/>
      <c r="AF722" s="6"/>
      <c r="AG722" s="6"/>
      <c r="AH722" s="6"/>
      <c r="AI722" s="6"/>
      <c r="AJ722" s="6"/>
    </row>
    <row r="723" ht="14.25" customHeight="1">
      <c r="A723" s="6"/>
      <c r="B723" s="6"/>
      <c r="C723" s="6"/>
      <c r="D723" s="6"/>
      <c r="E723" s="46"/>
      <c r="F723" s="46"/>
      <c r="G723" s="46"/>
      <c r="H723" s="46"/>
      <c r="I723" s="46"/>
      <c r="J723" s="46"/>
      <c r="K723" s="46"/>
      <c r="L723" s="384"/>
      <c r="M723" s="46"/>
      <c r="N723" s="46"/>
      <c r="O723" s="46"/>
      <c r="P723" s="6"/>
      <c r="Q723" s="6"/>
      <c r="R723" s="6"/>
      <c r="S723" s="356"/>
      <c r="T723" s="6"/>
      <c r="U723" s="6"/>
      <c r="V723" s="6"/>
      <c r="W723" s="6"/>
      <c r="X723" s="6"/>
      <c r="Y723" s="6"/>
      <c r="Z723" s="6"/>
      <c r="AA723" s="6"/>
      <c r="AB723" s="46"/>
      <c r="AC723" s="6"/>
      <c r="AD723" s="6"/>
      <c r="AE723" s="6"/>
      <c r="AF723" s="6"/>
      <c r="AG723" s="6"/>
      <c r="AH723" s="6"/>
      <c r="AI723" s="6"/>
      <c r="AJ723" s="6"/>
    </row>
    <row r="724" ht="14.25" customHeight="1">
      <c r="A724" s="6"/>
      <c r="B724" s="6"/>
      <c r="C724" s="6"/>
      <c r="D724" s="6"/>
      <c r="E724" s="46"/>
      <c r="F724" s="46"/>
      <c r="G724" s="46"/>
      <c r="H724" s="46"/>
      <c r="I724" s="46"/>
      <c r="J724" s="46"/>
      <c r="K724" s="46"/>
      <c r="L724" s="384"/>
      <c r="M724" s="46"/>
      <c r="N724" s="46"/>
      <c r="O724" s="46"/>
      <c r="P724" s="6"/>
      <c r="Q724" s="6"/>
      <c r="R724" s="6"/>
      <c r="S724" s="356"/>
      <c r="T724" s="6"/>
      <c r="U724" s="6"/>
      <c r="V724" s="6"/>
      <c r="W724" s="6"/>
      <c r="X724" s="6"/>
      <c r="Y724" s="6"/>
      <c r="Z724" s="6"/>
      <c r="AA724" s="6"/>
      <c r="AB724" s="46"/>
      <c r="AC724" s="6"/>
      <c r="AD724" s="6"/>
      <c r="AE724" s="6"/>
      <c r="AF724" s="6"/>
      <c r="AG724" s="6"/>
      <c r="AH724" s="6"/>
      <c r="AI724" s="6"/>
      <c r="AJ724" s="6"/>
    </row>
    <row r="725" ht="14.25" customHeight="1">
      <c r="A725" s="6"/>
      <c r="B725" s="6"/>
      <c r="C725" s="6"/>
      <c r="D725" s="6"/>
      <c r="E725" s="46"/>
      <c r="F725" s="46"/>
      <c r="G725" s="46"/>
      <c r="H725" s="46"/>
      <c r="I725" s="46"/>
      <c r="J725" s="46"/>
      <c r="K725" s="46"/>
      <c r="L725" s="384"/>
      <c r="M725" s="46"/>
      <c r="N725" s="46"/>
      <c r="O725" s="46"/>
      <c r="P725" s="6"/>
      <c r="Q725" s="6"/>
      <c r="R725" s="6"/>
      <c r="S725" s="356"/>
      <c r="T725" s="6"/>
      <c r="U725" s="6"/>
      <c r="V725" s="6"/>
      <c r="W725" s="6"/>
      <c r="X725" s="6"/>
      <c r="Y725" s="6"/>
      <c r="Z725" s="6"/>
      <c r="AA725" s="6"/>
      <c r="AB725" s="46"/>
      <c r="AC725" s="6"/>
      <c r="AD725" s="6"/>
      <c r="AE725" s="6"/>
      <c r="AF725" s="6"/>
      <c r="AG725" s="6"/>
      <c r="AH725" s="6"/>
      <c r="AI725" s="6"/>
      <c r="AJ725" s="6"/>
    </row>
    <row r="726" ht="14.25" customHeight="1">
      <c r="A726" s="6"/>
      <c r="B726" s="6"/>
      <c r="C726" s="6"/>
      <c r="D726" s="6"/>
      <c r="E726" s="46"/>
      <c r="F726" s="46"/>
      <c r="G726" s="46"/>
      <c r="H726" s="46"/>
      <c r="I726" s="46"/>
      <c r="J726" s="46"/>
      <c r="K726" s="46"/>
      <c r="L726" s="384"/>
      <c r="M726" s="46"/>
      <c r="N726" s="46"/>
      <c r="O726" s="46"/>
      <c r="P726" s="6"/>
      <c r="Q726" s="6"/>
      <c r="R726" s="6"/>
      <c r="S726" s="356"/>
      <c r="T726" s="6"/>
      <c r="U726" s="6"/>
      <c r="V726" s="6"/>
      <c r="W726" s="6"/>
      <c r="X726" s="6"/>
      <c r="Y726" s="6"/>
      <c r="Z726" s="6"/>
      <c r="AA726" s="6"/>
      <c r="AB726" s="46"/>
      <c r="AC726" s="6"/>
      <c r="AD726" s="6"/>
      <c r="AE726" s="6"/>
      <c r="AF726" s="6"/>
      <c r="AG726" s="6"/>
      <c r="AH726" s="6"/>
      <c r="AI726" s="6"/>
      <c r="AJ726" s="6"/>
    </row>
    <row r="727" ht="14.25" customHeight="1">
      <c r="A727" s="6"/>
      <c r="B727" s="6"/>
      <c r="C727" s="6"/>
      <c r="D727" s="6"/>
      <c r="E727" s="46"/>
      <c r="F727" s="46"/>
      <c r="G727" s="46"/>
      <c r="H727" s="46"/>
      <c r="I727" s="46"/>
      <c r="J727" s="46"/>
      <c r="K727" s="46"/>
      <c r="L727" s="384"/>
      <c r="M727" s="46"/>
      <c r="N727" s="46"/>
      <c r="O727" s="46"/>
      <c r="P727" s="6"/>
      <c r="Q727" s="6"/>
      <c r="R727" s="6"/>
      <c r="S727" s="356"/>
      <c r="T727" s="6"/>
      <c r="U727" s="6"/>
      <c r="V727" s="6"/>
      <c r="W727" s="6"/>
      <c r="X727" s="6"/>
      <c r="Y727" s="6"/>
      <c r="Z727" s="6"/>
      <c r="AA727" s="6"/>
      <c r="AB727" s="46"/>
      <c r="AC727" s="6"/>
      <c r="AD727" s="6"/>
      <c r="AE727" s="6"/>
      <c r="AF727" s="6"/>
      <c r="AG727" s="6"/>
      <c r="AH727" s="6"/>
      <c r="AI727" s="6"/>
      <c r="AJ727" s="6"/>
    </row>
    <row r="728" ht="14.25" customHeight="1">
      <c r="A728" s="6"/>
      <c r="B728" s="6"/>
      <c r="C728" s="6"/>
      <c r="D728" s="6"/>
      <c r="E728" s="46"/>
      <c r="F728" s="46"/>
      <c r="G728" s="46"/>
      <c r="H728" s="46"/>
      <c r="I728" s="46"/>
      <c r="J728" s="46"/>
      <c r="K728" s="46"/>
      <c r="L728" s="384"/>
      <c r="M728" s="46"/>
      <c r="N728" s="46"/>
      <c r="O728" s="46"/>
      <c r="P728" s="6"/>
      <c r="Q728" s="6"/>
      <c r="R728" s="6"/>
      <c r="S728" s="356"/>
      <c r="T728" s="6"/>
      <c r="U728" s="6"/>
      <c r="V728" s="6"/>
      <c r="W728" s="6"/>
      <c r="X728" s="6"/>
      <c r="Y728" s="6"/>
      <c r="Z728" s="6"/>
      <c r="AA728" s="6"/>
      <c r="AB728" s="46"/>
      <c r="AC728" s="6"/>
      <c r="AD728" s="6"/>
      <c r="AE728" s="6"/>
      <c r="AF728" s="6"/>
      <c r="AG728" s="6"/>
      <c r="AH728" s="6"/>
      <c r="AI728" s="6"/>
      <c r="AJ728" s="6"/>
    </row>
    <row r="729" ht="14.25" customHeight="1">
      <c r="A729" s="6"/>
      <c r="B729" s="6"/>
      <c r="C729" s="6"/>
      <c r="D729" s="6"/>
      <c r="E729" s="46"/>
      <c r="F729" s="46"/>
      <c r="G729" s="46"/>
      <c r="H729" s="46"/>
      <c r="I729" s="46"/>
      <c r="J729" s="46"/>
      <c r="K729" s="46"/>
      <c r="L729" s="384"/>
      <c r="M729" s="46"/>
      <c r="N729" s="46"/>
      <c r="O729" s="46"/>
      <c r="P729" s="6"/>
      <c r="Q729" s="6"/>
      <c r="R729" s="6"/>
      <c r="S729" s="356"/>
      <c r="T729" s="6"/>
      <c r="U729" s="6"/>
      <c r="V729" s="6"/>
      <c r="W729" s="6"/>
      <c r="X729" s="6"/>
      <c r="Y729" s="6"/>
      <c r="Z729" s="6"/>
      <c r="AA729" s="6"/>
      <c r="AB729" s="46"/>
      <c r="AC729" s="6"/>
      <c r="AD729" s="6"/>
      <c r="AE729" s="6"/>
      <c r="AF729" s="6"/>
      <c r="AG729" s="6"/>
      <c r="AH729" s="6"/>
      <c r="AI729" s="6"/>
      <c r="AJ729" s="6"/>
    </row>
    <row r="730" ht="14.25" customHeight="1">
      <c r="A730" s="6"/>
      <c r="B730" s="6"/>
      <c r="C730" s="6"/>
      <c r="D730" s="6"/>
      <c r="E730" s="46"/>
      <c r="F730" s="46"/>
      <c r="G730" s="46"/>
      <c r="H730" s="46"/>
      <c r="I730" s="46"/>
      <c r="J730" s="46"/>
      <c r="K730" s="46"/>
      <c r="L730" s="384"/>
      <c r="M730" s="46"/>
      <c r="N730" s="46"/>
      <c r="O730" s="46"/>
      <c r="P730" s="6"/>
      <c r="Q730" s="6"/>
      <c r="R730" s="6"/>
      <c r="S730" s="356"/>
      <c r="T730" s="6"/>
      <c r="U730" s="6"/>
      <c r="V730" s="6"/>
      <c r="W730" s="6"/>
      <c r="X730" s="6"/>
      <c r="Y730" s="6"/>
      <c r="Z730" s="6"/>
      <c r="AA730" s="6"/>
      <c r="AB730" s="46"/>
      <c r="AC730" s="6"/>
      <c r="AD730" s="6"/>
      <c r="AE730" s="6"/>
      <c r="AF730" s="6"/>
      <c r="AG730" s="6"/>
      <c r="AH730" s="6"/>
      <c r="AI730" s="6"/>
      <c r="AJ730" s="6"/>
    </row>
    <row r="731" ht="14.25" customHeight="1">
      <c r="A731" s="6"/>
      <c r="B731" s="6"/>
      <c r="C731" s="6"/>
      <c r="D731" s="6"/>
      <c r="E731" s="46"/>
      <c r="F731" s="46"/>
      <c r="G731" s="46"/>
      <c r="H731" s="46"/>
      <c r="I731" s="46"/>
      <c r="J731" s="46"/>
      <c r="K731" s="46"/>
      <c r="L731" s="384"/>
      <c r="M731" s="46"/>
      <c r="N731" s="46"/>
      <c r="O731" s="46"/>
      <c r="P731" s="6"/>
      <c r="Q731" s="6"/>
      <c r="R731" s="6"/>
      <c r="S731" s="356"/>
      <c r="T731" s="6"/>
      <c r="U731" s="6"/>
      <c r="V731" s="6"/>
      <c r="W731" s="6"/>
      <c r="X731" s="6"/>
      <c r="Y731" s="6"/>
      <c r="Z731" s="6"/>
      <c r="AA731" s="6"/>
      <c r="AB731" s="46"/>
      <c r="AC731" s="6"/>
      <c r="AD731" s="6"/>
      <c r="AE731" s="6"/>
      <c r="AF731" s="6"/>
      <c r="AG731" s="6"/>
      <c r="AH731" s="6"/>
      <c r="AI731" s="6"/>
      <c r="AJ731" s="6"/>
    </row>
    <row r="732" ht="14.25" customHeight="1">
      <c r="A732" s="6"/>
      <c r="B732" s="6"/>
      <c r="C732" s="6"/>
      <c r="D732" s="6"/>
      <c r="E732" s="46"/>
      <c r="F732" s="46"/>
      <c r="G732" s="46"/>
      <c r="H732" s="46"/>
      <c r="I732" s="46"/>
      <c r="J732" s="46"/>
      <c r="K732" s="46"/>
      <c r="L732" s="384"/>
      <c r="M732" s="46"/>
      <c r="N732" s="46"/>
      <c r="O732" s="46"/>
      <c r="P732" s="6"/>
      <c r="Q732" s="6"/>
      <c r="R732" s="6"/>
      <c r="S732" s="356"/>
      <c r="T732" s="6"/>
      <c r="U732" s="6"/>
      <c r="V732" s="6"/>
      <c r="W732" s="6"/>
      <c r="X732" s="6"/>
      <c r="Y732" s="6"/>
      <c r="Z732" s="6"/>
      <c r="AA732" s="6"/>
      <c r="AB732" s="46"/>
      <c r="AC732" s="6"/>
      <c r="AD732" s="6"/>
      <c r="AE732" s="6"/>
      <c r="AF732" s="6"/>
      <c r="AG732" s="6"/>
      <c r="AH732" s="6"/>
      <c r="AI732" s="6"/>
      <c r="AJ732" s="6"/>
    </row>
    <row r="733" ht="14.25" customHeight="1">
      <c r="A733" s="6"/>
      <c r="B733" s="6"/>
      <c r="C733" s="6"/>
      <c r="D733" s="6"/>
      <c r="E733" s="46"/>
      <c r="F733" s="46"/>
      <c r="G733" s="46"/>
      <c r="H733" s="46"/>
      <c r="I733" s="46"/>
      <c r="J733" s="46"/>
      <c r="K733" s="46"/>
      <c r="L733" s="384"/>
      <c r="M733" s="46"/>
      <c r="N733" s="46"/>
      <c r="O733" s="46"/>
      <c r="P733" s="6"/>
      <c r="Q733" s="6"/>
      <c r="R733" s="6"/>
      <c r="S733" s="356"/>
      <c r="T733" s="6"/>
      <c r="U733" s="6"/>
      <c r="V733" s="6"/>
      <c r="W733" s="6"/>
      <c r="X733" s="6"/>
      <c r="Y733" s="6"/>
      <c r="Z733" s="6"/>
      <c r="AA733" s="6"/>
      <c r="AB733" s="46"/>
      <c r="AC733" s="6"/>
      <c r="AD733" s="6"/>
      <c r="AE733" s="6"/>
      <c r="AF733" s="6"/>
      <c r="AG733" s="6"/>
      <c r="AH733" s="6"/>
      <c r="AI733" s="6"/>
      <c r="AJ733" s="6"/>
    </row>
    <row r="734" ht="14.25" customHeight="1">
      <c r="A734" s="6"/>
      <c r="B734" s="6"/>
      <c r="C734" s="6"/>
      <c r="D734" s="6"/>
      <c r="E734" s="46"/>
      <c r="F734" s="46"/>
      <c r="G734" s="46"/>
      <c r="H734" s="46"/>
      <c r="I734" s="46"/>
      <c r="J734" s="46"/>
      <c r="K734" s="46"/>
      <c r="L734" s="384"/>
      <c r="M734" s="46"/>
      <c r="N734" s="46"/>
      <c r="O734" s="46"/>
      <c r="P734" s="6"/>
      <c r="Q734" s="6"/>
      <c r="R734" s="6"/>
      <c r="S734" s="356"/>
      <c r="T734" s="6"/>
      <c r="U734" s="6"/>
      <c r="V734" s="6"/>
      <c r="W734" s="6"/>
      <c r="X734" s="6"/>
      <c r="Y734" s="6"/>
      <c r="Z734" s="6"/>
      <c r="AA734" s="6"/>
      <c r="AB734" s="46"/>
      <c r="AC734" s="6"/>
      <c r="AD734" s="6"/>
      <c r="AE734" s="6"/>
      <c r="AF734" s="6"/>
      <c r="AG734" s="6"/>
      <c r="AH734" s="6"/>
      <c r="AI734" s="6"/>
      <c r="AJ734" s="6"/>
    </row>
    <row r="735" ht="14.25" customHeight="1">
      <c r="A735" s="6"/>
      <c r="B735" s="6"/>
      <c r="C735" s="6"/>
      <c r="D735" s="6"/>
      <c r="E735" s="46"/>
      <c r="F735" s="46"/>
      <c r="G735" s="46"/>
      <c r="H735" s="46"/>
      <c r="I735" s="46"/>
      <c r="J735" s="46"/>
      <c r="K735" s="46"/>
      <c r="L735" s="384"/>
      <c r="M735" s="46"/>
      <c r="N735" s="46"/>
      <c r="O735" s="46"/>
      <c r="P735" s="6"/>
      <c r="Q735" s="6"/>
      <c r="R735" s="6"/>
      <c r="S735" s="356"/>
      <c r="T735" s="6"/>
      <c r="U735" s="6"/>
      <c r="V735" s="6"/>
      <c r="W735" s="6"/>
      <c r="X735" s="6"/>
      <c r="Y735" s="6"/>
      <c r="Z735" s="6"/>
      <c r="AA735" s="6"/>
      <c r="AB735" s="46"/>
      <c r="AC735" s="6"/>
      <c r="AD735" s="6"/>
      <c r="AE735" s="6"/>
      <c r="AF735" s="6"/>
      <c r="AG735" s="6"/>
      <c r="AH735" s="6"/>
      <c r="AI735" s="6"/>
      <c r="AJ735" s="6"/>
    </row>
    <row r="736" ht="14.25" customHeight="1">
      <c r="A736" s="6"/>
      <c r="B736" s="6"/>
      <c r="C736" s="6"/>
      <c r="D736" s="6"/>
      <c r="E736" s="46"/>
      <c r="F736" s="46"/>
      <c r="G736" s="46"/>
      <c r="H736" s="46"/>
      <c r="I736" s="46"/>
      <c r="J736" s="46"/>
      <c r="K736" s="46"/>
      <c r="L736" s="384"/>
      <c r="M736" s="46"/>
      <c r="N736" s="46"/>
      <c r="O736" s="46"/>
      <c r="P736" s="6"/>
      <c r="Q736" s="6"/>
      <c r="R736" s="6"/>
      <c r="S736" s="356"/>
      <c r="T736" s="6"/>
      <c r="U736" s="6"/>
      <c r="V736" s="6"/>
      <c r="W736" s="6"/>
      <c r="X736" s="6"/>
      <c r="Y736" s="6"/>
      <c r="Z736" s="6"/>
      <c r="AA736" s="6"/>
      <c r="AB736" s="46"/>
      <c r="AC736" s="6"/>
      <c r="AD736" s="6"/>
      <c r="AE736" s="6"/>
      <c r="AF736" s="6"/>
      <c r="AG736" s="6"/>
      <c r="AH736" s="6"/>
      <c r="AI736" s="6"/>
      <c r="AJ736" s="6"/>
    </row>
    <row r="737" ht="14.25" customHeight="1">
      <c r="A737" s="6"/>
      <c r="B737" s="6"/>
      <c r="C737" s="6"/>
      <c r="D737" s="6"/>
      <c r="E737" s="46"/>
      <c r="F737" s="46"/>
      <c r="G737" s="46"/>
      <c r="H737" s="46"/>
      <c r="I737" s="46"/>
      <c r="J737" s="46"/>
      <c r="K737" s="46"/>
      <c r="L737" s="384"/>
      <c r="M737" s="46"/>
      <c r="N737" s="46"/>
      <c r="O737" s="46"/>
      <c r="P737" s="6"/>
      <c r="Q737" s="6"/>
      <c r="R737" s="6"/>
      <c r="S737" s="356"/>
      <c r="T737" s="6"/>
      <c r="U737" s="6"/>
      <c r="V737" s="6"/>
      <c r="W737" s="6"/>
      <c r="X737" s="6"/>
      <c r="Y737" s="6"/>
      <c r="Z737" s="6"/>
      <c r="AA737" s="6"/>
      <c r="AB737" s="46"/>
      <c r="AC737" s="6"/>
      <c r="AD737" s="6"/>
      <c r="AE737" s="6"/>
      <c r="AF737" s="6"/>
      <c r="AG737" s="6"/>
      <c r="AH737" s="6"/>
      <c r="AI737" s="6"/>
      <c r="AJ737" s="6"/>
    </row>
    <row r="738" ht="14.25" customHeight="1">
      <c r="A738" s="6"/>
      <c r="B738" s="6"/>
      <c r="C738" s="6"/>
      <c r="D738" s="6"/>
      <c r="E738" s="46"/>
      <c r="F738" s="46"/>
      <c r="G738" s="46"/>
      <c r="H738" s="46"/>
      <c r="I738" s="46"/>
      <c r="J738" s="46"/>
      <c r="K738" s="46"/>
      <c r="L738" s="384"/>
      <c r="M738" s="46"/>
      <c r="N738" s="46"/>
      <c r="O738" s="46"/>
      <c r="P738" s="6"/>
      <c r="Q738" s="6"/>
      <c r="R738" s="6"/>
      <c r="S738" s="356"/>
      <c r="T738" s="6"/>
      <c r="U738" s="6"/>
      <c r="V738" s="6"/>
      <c r="W738" s="6"/>
      <c r="X738" s="6"/>
      <c r="Y738" s="6"/>
      <c r="Z738" s="6"/>
      <c r="AA738" s="6"/>
      <c r="AB738" s="46"/>
      <c r="AC738" s="6"/>
      <c r="AD738" s="6"/>
      <c r="AE738" s="6"/>
      <c r="AF738" s="6"/>
      <c r="AG738" s="6"/>
      <c r="AH738" s="6"/>
      <c r="AI738" s="6"/>
      <c r="AJ738" s="6"/>
    </row>
    <row r="739" ht="14.25" customHeight="1">
      <c r="A739" s="6"/>
      <c r="B739" s="6"/>
      <c r="C739" s="6"/>
      <c r="D739" s="6"/>
      <c r="E739" s="46"/>
      <c r="F739" s="46"/>
      <c r="G739" s="46"/>
      <c r="H739" s="46"/>
      <c r="I739" s="46"/>
      <c r="J739" s="46"/>
      <c r="K739" s="46"/>
      <c r="L739" s="384"/>
      <c r="M739" s="46"/>
      <c r="N739" s="46"/>
      <c r="O739" s="46"/>
      <c r="P739" s="6"/>
      <c r="Q739" s="6"/>
      <c r="R739" s="6"/>
      <c r="S739" s="356"/>
      <c r="T739" s="6"/>
      <c r="U739" s="6"/>
      <c r="V739" s="6"/>
      <c r="W739" s="6"/>
      <c r="X739" s="6"/>
      <c r="Y739" s="6"/>
      <c r="Z739" s="6"/>
      <c r="AA739" s="6"/>
      <c r="AB739" s="46"/>
      <c r="AC739" s="6"/>
      <c r="AD739" s="6"/>
      <c r="AE739" s="6"/>
      <c r="AF739" s="6"/>
      <c r="AG739" s="6"/>
      <c r="AH739" s="6"/>
      <c r="AI739" s="6"/>
      <c r="AJ739" s="6"/>
    </row>
    <row r="740" ht="14.25" customHeight="1">
      <c r="A740" s="6"/>
      <c r="B740" s="6"/>
      <c r="C740" s="6"/>
      <c r="D740" s="6"/>
      <c r="E740" s="46"/>
      <c r="F740" s="46"/>
      <c r="G740" s="46"/>
      <c r="H740" s="46"/>
      <c r="I740" s="46"/>
      <c r="J740" s="46"/>
      <c r="K740" s="46"/>
      <c r="L740" s="384"/>
      <c r="M740" s="46"/>
      <c r="N740" s="46"/>
      <c r="O740" s="46"/>
      <c r="P740" s="6"/>
      <c r="Q740" s="6"/>
      <c r="R740" s="6"/>
      <c r="S740" s="356"/>
      <c r="T740" s="6"/>
      <c r="U740" s="6"/>
      <c r="V740" s="6"/>
      <c r="W740" s="6"/>
      <c r="X740" s="6"/>
      <c r="Y740" s="6"/>
      <c r="Z740" s="6"/>
      <c r="AA740" s="6"/>
      <c r="AB740" s="46"/>
      <c r="AC740" s="6"/>
      <c r="AD740" s="6"/>
      <c r="AE740" s="6"/>
      <c r="AF740" s="6"/>
      <c r="AG740" s="6"/>
      <c r="AH740" s="6"/>
      <c r="AI740" s="6"/>
      <c r="AJ740" s="6"/>
    </row>
    <row r="741" ht="14.25" customHeight="1">
      <c r="A741" s="6"/>
      <c r="B741" s="6"/>
      <c r="C741" s="6"/>
      <c r="D741" s="6"/>
      <c r="E741" s="46"/>
      <c r="F741" s="46"/>
      <c r="G741" s="46"/>
      <c r="H741" s="46"/>
      <c r="I741" s="46"/>
      <c r="J741" s="46"/>
      <c r="K741" s="46"/>
      <c r="L741" s="384"/>
      <c r="M741" s="46"/>
      <c r="N741" s="46"/>
      <c r="O741" s="46"/>
      <c r="P741" s="6"/>
      <c r="Q741" s="6"/>
      <c r="R741" s="6"/>
      <c r="S741" s="356"/>
      <c r="T741" s="6"/>
      <c r="U741" s="6"/>
      <c r="V741" s="6"/>
      <c r="W741" s="6"/>
      <c r="X741" s="6"/>
      <c r="Y741" s="6"/>
      <c r="Z741" s="6"/>
      <c r="AA741" s="6"/>
      <c r="AB741" s="46"/>
      <c r="AC741" s="6"/>
      <c r="AD741" s="6"/>
      <c r="AE741" s="6"/>
      <c r="AF741" s="6"/>
      <c r="AG741" s="6"/>
      <c r="AH741" s="6"/>
      <c r="AI741" s="6"/>
      <c r="AJ741" s="6"/>
    </row>
    <row r="742" ht="14.25" customHeight="1">
      <c r="A742" s="6"/>
      <c r="B742" s="6"/>
      <c r="C742" s="6"/>
      <c r="D742" s="6"/>
      <c r="E742" s="46"/>
      <c r="F742" s="46"/>
      <c r="G742" s="46"/>
      <c r="H742" s="46"/>
      <c r="I742" s="46"/>
      <c r="J742" s="46"/>
      <c r="K742" s="46"/>
      <c r="L742" s="384"/>
      <c r="M742" s="46"/>
      <c r="N742" s="46"/>
      <c r="O742" s="46"/>
      <c r="P742" s="6"/>
      <c r="Q742" s="6"/>
      <c r="R742" s="6"/>
      <c r="S742" s="356"/>
      <c r="T742" s="6"/>
      <c r="U742" s="6"/>
      <c r="V742" s="6"/>
      <c r="W742" s="6"/>
      <c r="X742" s="6"/>
      <c r="Y742" s="6"/>
      <c r="Z742" s="6"/>
      <c r="AA742" s="6"/>
      <c r="AB742" s="46"/>
      <c r="AC742" s="6"/>
      <c r="AD742" s="6"/>
      <c r="AE742" s="6"/>
      <c r="AF742" s="6"/>
      <c r="AG742" s="6"/>
      <c r="AH742" s="6"/>
      <c r="AI742" s="6"/>
      <c r="AJ742" s="6"/>
    </row>
    <row r="743" ht="14.25" customHeight="1">
      <c r="A743" s="6"/>
      <c r="B743" s="6"/>
      <c r="C743" s="6"/>
      <c r="D743" s="6"/>
      <c r="E743" s="46"/>
      <c r="F743" s="46"/>
      <c r="G743" s="46"/>
      <c r="H743" s="46"/>
      <c r="I743" s="46"/>
      <c r="J743" s="46"/>
      <c r="K743" s="46"/>
      <c r="L743" s="384"/>
      <c r="M743" s="46"/>
      <c r="N743" s="46"/>
      <c r="O743" s="46"/>
      <c r="P743" s="6"/>
      <c r="Q743" s="6"/>
      <c r="R743" s="6"/>
      <c r="S743" s="356"/>
      <c r="T743" s="6"/>
      <c r="U743" s="6"/>
      <c r="V743" s="6"/>
      <c r="W743" s="6"/>
      <c r="X743" s="6"/>
      <c r="Y743" s="6"/>
      <c r="Z743" s="6"/>
      <c r="AA743" s="6"/>
      <c r="AB743" s="46"/>
      <c r="AC743" s="6"/>
      <c r="AD743" s="6"/>
      <c r="AE743" s="6"/>
      <c r="AF743" s="6"/>
      <c r="AG743" s="6"/>
      <c r="AH743" s="6"/>
      <c r="AI743" s="6"/>
      <c r="AJ743" s="6"/>
    </row>
    <row r="744" ht="14.25" customHeight="1">
      <c r="A744" s="6"/>
      <c r="B744" s="6"/>
      <c r="C744" s="6"/>
      <c r="D744" s="6"/>
      <c r="E744" s="46"/>
      <c r="F744" s="46"/>
      <c r="G744" s="46"/>
      <c r="H744" s="46"/>
      <c r="I744" s="46"/>
      <c r="J744" s="46"/>
      <c r="K744" s="46"/>
      <c r="L744" s="384"/>
      <c r="M744" s="46"/>
      <c r="N744" s="46"/>
      <c r="O744" s="46"/>
      <c r="P744" s="6"/>
      <c r="Q744" s="6"/>
      <c r="R744" s="6"/>
      <c r="S744" s="356"/>
      <c r="T744" s="6"/>
      <c r="U744" s="6"/>
      <c r="V744" s="6"/>
      <c r="W744" s="6"/>
      <c r="X744" s="6"/>
      <c r="Y744" s="6"/>
      <c r="Z744" s="6"/>
      <c r="AA744" s="6"/>
      <c r="AB744" s="46"/>
      <c r="AC744" s="6"/>
      <c r="AD744" s="6"/>
      <c r="AE744" s="6"/>
      <c r="AF744" s="6"/>
      <c r="AG744" s="6"/>
      <c r="AH744" s="6"/>
      <c r="AI744" s="6"/>
      <c r="AJ744" s="6"/>
    </row>
    <row r="745" ht="14.25" customHeight="1">
      <c r="A745" s="6"/>
      <c r="B745" s="6"/>
      <c r="C745" s="6"/>
      <c r="D745" s="6"/>
      <c r="E745" s="46"/>
      <c r="F745" s="46"/>
      <c r="G745" s="46"/>
      <c r="H745" s="46"/>
      <c r="I745" s="46"/>
      <c r="J745" s="46"/>
      <c r="K745" s="46"/>
      <c r="L745" s="384"/>
      <c r="M745" s="46"/>
      <c r="N745" s="46"/>
      <c r="O745" s="46"/>
      <c r="P745" s="6"/>
      <c r="Q745" s="6"/>
      <c r="R745" s="6"/>
      <c r="S745" s="356"/>
      <c r="T745" s="6"/>
      <c r="U745" s="6"/>
      <c r="V745" s="6"/>
      <c r="W745" s="6"/>
      <c r="X745" s="6"/>
      <c r="Y745" s="6"/>
      <c r="Z745" s="6"/>
      <c r="AA745" s="6"/>
      <c r="AB745" s="46"/>
      <c r="AC745" s="6"/>
      <c r="AD745" s="6"/>
      <c r="AE745" s="6"/>
      <c r="AF745" s="6"/>
      <c r="AG745" s="6"/>
      <c r="AH745" s="6"/>
      <c r="AI745" s="6"/>
      <c r="AJ745" s="6"/>
    </row>
    <row r="746" ht="14.25" customHeight="1">
      <c r="A746" s="6"/>
      <c r="B746" s="6"/>
      <c r="C746" s="6"/>
      <c r="D746" s="6"/>
      <c r="E746" s="46"/>
      <c r="F746" s="46"/>
      <c r="G746" s="46"/>
      <c r="H746" s="46"/>
      <c r="I746" s="46"/>
      <c r="J746" s="46"/>
      <c r="K746" s="46"/>
      <c r="L746" s="384"/>
      <c r="M746" s="46"/>
      <c r="N746" s="46"/>
      <c r="O746" s="46"/>
      <c r="P746" s="6"/>
      <c r="Q746" s="6"/>
      <c r="R746" s="6"/>
      <c r="S746" s="356"/>
      <c r="T746" s="6"/>
      <c r="U746" s="6"/>
      <c r="V746" s="6"/>
      <c r="W746" s="6"/>
      <c r="X746" s="6"/>
      <c r="Y746" s="6"/>
      <c r="Z746" s="6"/>
      <c r="AA746" s="6"/>
      <c r="AB746" s="46"/>
      <c r="AC746" s="6"/>
      <c r="AD746" s="6"/>
      <c r="AE746" s="6"/>
      <c r="AF746" s="6"/>
      <c r="AG746" s="6"/>
      <c r="AH746" s="6"/>
      <c r="AI746" s="6"/>
      <c r="AJ746" s="6"/>
    </row>
    <row r="747" ht="14.25" customHeight="1">
      <c r="A747" s="6"/>
      <c r="B747" s="6"/>
      <c r="C747" s="6"/>
      <c r="D747" s="6"/>
      <c r="E747" s="46"/>
      <c r="F747" s="46"/>
      <c r="G747" s="46"/>
      <c r="H747" s="46"/>
      <c r="I747" s="46"/>
      <c r="J747" s="46"/>
      <c r="K747" s="46"/>
      <c r="L747" s="384"/>
      <c r="M747" s="46"/>
      <c r="N747" s="46"/>
      <c r="O747" s="46"/>
      <c r="P747" s="6"/>
      <c r="Q747" s="6"/>
      <c r="R747" s="6"/>
      <c r="S747" s="356"/>
      <c r="T747" s="6"/>
      <c r="U747" s="6"/>
      <c r="V747" s="6"/>
      <c r="W747" s="6"/>
      <c r="X747" s="6"/>
      <c r="Y747" s="6"/>
      <c r="Z747" s="6"/>
      <c r="AA747" s="6"/>
      <c r="AB747" s="46"/>
      <c r="AC747" s="6"/>
      <c r="AD747" s="6"/>
      <c r="AE747" s="6"/>
      <c r="AF747" s="6"/>
      <c r="AG747" s="6"/>
      <c r="AH747" s="6"/>
      <c r="AI747" s="6"/>
      <c r="AJ747" s="6"/>
    </row>
    <row r="748" ht="14.25" customHeight="1">
      <c r="A748" s="6"/>
      <c r="B748" s="6"/>
      <c r="C748" s="6"/>
      <c r="D748" s="6"/>
      <c r="E748" s="46"/>
      <c r="F748" s="46"/>
      <c r="G748" s="46"/>
      <c r="H748" s="46"/>
      <c r="I748" s="46"/>
      <c r="J748" s="46"/>
      <c r="K748" s="46"/>
      <c r="L748" s="384"/>
      <c r="M748" s="46"/>
      <c r="N748" s="46"/>
      <c r="O748" s="46"/>
      <c r="P748" s="6"/>
      <c r="Q748" s="6"/>
      <c r="R748" s="6"/>
      <c r="S748" s="356"/>
      <c r="T748" s="6"/>
      <c r="U748" s="6"/>
      <c r="V748" s="6"/>
      <c r="W748" s="6"/>
      <c r="X748" s="6"/>
      <c r="Y748" s="6"/>
      <c r="Z748" s="6"/>
      <c r="AA748" s="6"/>
      <c r="AB748" s="46"/>
      <c r="AC748" s="6"/>
      <c r="AD748" s="6"/>
      <c r="AE748" s="6"/>
      <c r="AF748" s="6"/>
      <c r="AG748" s="6"/>
      <c r="AH748" s="6"/>
      <c r="AI748" s="6"/>
      <c r="AJ748" s="6"/>
    </row>
    <row r="749" ht="14.25" customHeight="1">
      <c r="A749" s="6"/>
      <c r="B749" s="6"/>
      <c r="C749" s="6"/>
      <c r="D749" s="6"/>
      <c r="E749" s="46"/>
      <c r="F749" s="46"/>
      <c r="G749" s="46"/>
      <c r="H749" s="46"/>
      <c r="I749" s="46"/>
      <c r="J749" s="46"/>
      <c r="K749" s="46"/>
      <c r="L749" s="384"/>
      <c r="M749" s="46"/>
      <c r="N749" s="46"/>
      <c r="O749" s="46"/>
      <c r="P749" s="6"/>
      <c r="Q749" s="6"/>
      <c r="R749" s="6"/>
      <c r="S749" s="356"/>
      <c r="T749" s="6"/>
      <c r="U749" s="6"/>
      <c r="V749" s="6"/>
      <c r="W749" s="6"/>
      <c r="X749" s="6"/>
      <c r="Y749" s="6"/>
      <c r="Z749" s="6"/>
      <c r="AA749" s="6"/>
      <c r="AB749" s="46"/>
      <c r="AC749" s="6"/>
      <c r="AD749" s="6"/>
      <c r="AE749" s="6"/>
      <c r="AF749" s="6"/>
      <c r="AG749" s="6"/>
      <c r="AH749" s="6"/>
      <c r="AI749" s="6"/>
      <c r="AJ749" s="6"/>
    </row>
    <row r="750" ht="14.25" customHeight="1">
      <c r="A750" s="6"/>
      <c r="B750" s="6"/>
      <c r="C750" s="6"/>
      <c r="D750" s="6"/>
      <c r="E750" s="46"/>
      <c r="F750" s="46"/>
      <c r="G750" s="46"/>
      <c r="H750" s="46"/>
      <c r="I750" s="46"/>
      <c r="J750" s="46"/>
      <c r="K750" s="46"/>
      <c r="L750" s="384"/>
      <c r="M750" s="46"/>
      <c r="N750" s="46"/>
      <c r="O750" s="46"/>
      <c r="P750" s="6"/>
      <c r="Q750" s="6"/>
      <c r="R750" s="6"/>
      <c r="S750" s="356"/>
      <c r="T750" s="6"/>
      <c r="U750" s="6"/>
      <c r="V750" s="6"/>
      <c r="W750" s="6"/>
      <c r="X750" s="6"/>
      <c r="Y750" s="6"/>
      <c r="Z750" s="6"/>
      <c r="AA750" s="6"/>
      <c r="AB750" s="46"/>
      <c r="AC750" s="6"/>
      <c r="AD750" s="6"/>
      <c r="AE750" s="6"/>
      <c r="AF750" s="6"/>
      <c r="AG750" s="6"/>
      <c r="AH750" s="6"/>
      <c r="AI750" s="6"/>
      <c r="AJ750" s="6"/>
    </row>
    <row r="751" ht="14.25" customHeight="1">
      <c r="A751" s="6"/>
      <c r="B751" s="6"/>
      <c r="C751" s="6"/>
      <c r="D751" s="6"/>
      <c r="E751" s="46"/>
      <c r="F751" s="46"/>
      <c r="G751" s="46"/>
      <c r="H751" s="46"/>
      <c r="I751" s="46"/>
      <c r="J751" s="46"/>
      <c r="K751" s="46"/>
      <c r="L751" s="384"/>
      <c r="M751" s="46"/>
      <c r="N751" s="46"/>
      <c r="O751" s="46"/>
      <c r="P751" s="6"/>
      <c r="Q751" s="6"/>
      <c r="R751" s="6"/>
      <c r="S751" s="356"/>
      <c r="T751" s="6"/>
      <c r="U751" s="6"/>
      <c r="V751" s="6"/>
      <c r="W751" s="6"/>
      <c r="X751" s="6"/>
      <c r="Y751" s="6"/>
      <c r="Z751" s="6"/>
      <c r="AA751" s="6"/>
      <c r="AB751" s="46"/>
      <c r="AC751" s="6"/>
      <c r="AD751" s="6"/>
      <c r="AE751" s="6"/>
      <c r="AF751" s="6"/>
      <c r="AG751" s="6"/>
      <c r="AH751" s="6"/>
      <c r="AI751" s="6"/>
      <c r="AJ751" s="6"/>
    </row>
    <row r="752" ht="14.25" customHeight="1">
      <c r="A752" s="6"/>
      <c r="B752" s="6"/>
      <c r="C752" s="6"/>
      <c r="D752" s="6"/>
      <c r="E752" s="46"/>
      <c r="F752" s="46"/>
      <c r="G752" s="46"/>
      <c r="H752" s="46"/>
      <c r="I752" s="46"/>
      <c r="J752" s="46"/>
      <c r="K752" s="46"/>
      <c r="L752" s="384"/>
      <c r="M752" s="46"/>
      <c r="N752" s="46"/>
      <c r="O752" s="46"/>
      <c r="P752" s="6"/>
      <c r="Q752" s="6"/>
      <c r="R752" s="6"/>
      <c r="S752" s="356"/>
      <c r="T752" s="6"/>
      <c r="U752" s="6"/>
      <c r="V752" s="6"/>
      <c r="W752" s="6"/>
      <c r="X752" s="6"/>
      <c r="Y752" s="6"/>
      <c r="Z752" s="6"/>
      <c r="AA752" s="6"/>
      <c r="AB752" s="46"/>
      <c r="AC752" s="6"/>
      <c r="AD752" s="6"/>
      <c r="AE752" s="6"/>
      <c r="AF752" s="6"/>
      <c r="AG752" s="6"/>
      <c r="AH752" s="6"/>
      <c r="AI752" s="6"/>
      <c r="AJ752" s="6"/>
    </row>
    <row r="753" ht="14.25" customHeight="1">
      <c r="A753" s="6"/>
      <c r="B753" s="6"/>
      <c r="C753" s="6"/>
      <c r="D753" s="6"/>
      <c r="E753" s="46"/>
      <c r="F753" s="46"/>
      <c r="G753" s="46"/>
      <c r="H753" s="46"/>
      <c r="I753" s="46"/>
      <c r="J753" s="46"/>
      <c r="K753" s="46"/>
      <c r="L753" s="384"/>
      <c r="M753" s="46"/>
      <c r="N753" s="46"/>
      <c r="O753" s="46"/>
      <c r="P753" s="6"/>
      <c r="Q753" s="6"/>
      <c r="R753" s="6"/>
      <c r="S753" s="356"/>
      <c r="T753" s="6"/>
      <c r="U753" s="6"/>
      <c r="V753" s="6"/>
      <c r="W753" s="6"/>
      <c r="X753" s="6"/>
      <c r="Y753" s="6"/>
      <c r="Z753" s="6"/>
      <c r="AA753" s="6"/>
      <c r="AB753" s="46"/>
      <c r="AC753" s="6"/>
      <c r="AD753" s="6"/>
      <c r="AE753" s="6"/>
      <c r="AF753" s="6"/>
      <c r="AG753" s="6"/>
      <c r="AH753" s="6"/>
      <c r="AI753" s="6"/>
      <c r="AJ753" s="6"/>
    </row>
    <row r="754" ht="14.25" customHeight="1">
      <c r="A754" s="6"/>
      <c r="B754" s="6"/>
      <c r="C754" s="6"/>
      <c r="D754" s="6"/>
      <c r="E754" s="46"/>
      <c r="F754" s="46"/>
      <c r="G754" s="46"/>
      <c r="H754" s="46"/>
      <c r="I754" s="46"/>
      <c r="J754" s="46"/>
      <c r="K754" s="46"/>
      <c r="L754" s="384"/>
      <c r="M754" s="46"/>
      <c r="N754" s="46"/>
      <c r="O754" s="46"/>
      <c r="P754" s="6"/>
      <c r="Q754" s="6"/>
      <c r="R754" s="6"/>
      <c r="S754" s="356"/>
      <c r="T754" s="6"/>
      <c r="U754" s="6"/>
      <c r="V754" s="6"/>
      <c r="W754" s="6"/>
      <c r="X754" s="6"/>
      <c r="Y754" s="6"/>
      <c r="Z754" s="6"/>
      <c r="AA754" s="6"/>
      <c r="AB754" s="46"/>
      <c r="AC754" s="6"/>
      <c r="AD754" s="6"/>
      <c r="AE754" s="6"/>
      <c r="AF754" s="6"/>
      <c r="AG754" s="6"/>
      <c r="AH754" s="6"/>
      <c r="AI754" s="6"/>
      <c r="AJ754" s="6"/>
    </row>
    <row r="755" ht="14.25" customHeight="1">
      <c r="A755" s="6"/>
      <c r="B755" s="6"/>
      <c r="C755" s="6"/>
      <c r="D755" s="6"/>
      <c r="E755" s="46"/>
      <c r="F755" s="46"/>
      <c r="G755" s="46"/>
      <c r="H755" s="46"/>
      <c r="I755" s="46"/>
      <c r="J755" s="46"/>
      <c r="K755" s="46"/>
      <c r="L755" s="384"/>
      <c r="M755" s="46"/>
      <c r="N755" s="46"/>
      <c r="O755" s="46"/>
      <c r="P755" s="6"/>
      <c r="Q755" s="6"/>
      <c r="R755" s="6"/>
      <c r="S755" s="356"/>
      <c r="T755" s="6"/>
      <c r="U755" s="6"/>
      <c r="V755" s="6"/>
      <c r="W755" s="6"/>
      <c r="X755" s="6"/>
      <c r="Y755" s="6"/>
      <c r="Z755" s="6"/>
      <c r="AA755" s="6"/>
      <c r="AB755" s="46"/>
      <c r="AC755" s="6"/>
      <c r="AD755" s="6"/>
      <c r="AE755" s="6"/>
      <c r="AF755" s="6"/>
      <c r="AG755" s="6"/>
      <c r="AH755" s="6"/>
      <c r="AI755" s="6"/>
      <c r="AJ755" s="6"/>
    </row>
    <row r="756" ht="14.25" customHeight="1">
      <c r="A756" s="6"/>
      <c r="B756" s="6"/>
      <c r="C756" s="6"/>
      <c r="D756" s="6"/>
      <c r="E756" s="46"/>
      <c r="F756" s="46"/>
      <c r="G756" s="46"/>
      <c r="H756" s="46"/>
      <c r="I756" s="46"/>
      <c r="J756" s="46"/>
      <c r="K756" s="46"/>
      <c r="L756" s="384"/>
      <c r="M756" s="46"/>
      <c r="N756" s="46"/>
      <c r="O756" s="46"/>
      <c r="P756" s="6"/>
      <c r="Q756" s="6"/>
      <c r="R756" s="6"/>
      <c r="S756" s="356"/>
      <c r="T756" s="6"/>
      <c r="U756" s="6"/>
      <c r="V756" s="6"/>
      <c r="W756" s="6"/>
      <c r="X756" s="6"/>
      <c r="Y756" s="6"/>
      <c r="Z756" s="6"/>
      <c r="AA756" s="6"/>
      <c r="AB756" s="46"/>
      <c r="AC756" s="6"/>
      <c r="AD756" s="6"/>
      <c r="AE756" s="6"/>
      <c r="AF756" s="6"/>
      <c r="AG756" s="6"/>
      <c r="AH756" s="6"/>
      <c r="AI756" s="6"/>
      <c r="AJ756" s="6"/>
    </row>
    <row r="757" ht="14.25" customHeight="1">
      <c r="A757" s="6"/>
      <c r="B757" s="6"/>
      <c r="C757" s="6"/>
      <c r="D757" s="6"/>
      <c r="E757" s="46"/>
      <c r="F757" s="46"/>
      <c r="G757" s="46"/>
      <c r="H757" s="46"/>
      <c r="I757" s="46"/>
      <c r="J757" s="46"/>
      <c r="K757" s="46"/>
      <c r="L757" s="384"/>
      <c r="M757" s="46"/>
      <c r="N757" s="46"/>
      <c r="O757" s="46"/>
      <c r="P757" s="6"/>
      <c r="Q757" s="6"/>
      <c r="R757" s="6"/>
      <c r="S757" s="356"/>
      <c r="T757" s="6"/>
      <c r="U757" s="6"/>
      <c r="V757" s="6"/>
      <c r="W757" s="6"/>
      <c r="X757" s="6"/>
      <c r="Y757" s="6"/>
      <c r="Z757" s="6"/>
      <c r="AA757" s="6"/>
      <c r="AB757" s="46"/>
      <c r="AC757" s="6"/>
      <c r="AD757" s="6"/>
      <c r="AE757" s="6"/>
      <c r="AF757" s="6"/>
      <c r="AG757" s="6"/>
      <c r="AH757" s="6"/>
      <c r="AI757" s="6"/>
      <c r="AJ757" s="6"/>
    </row>
    <row r="758" ht="14.25" customHeight="1">
      <c r="A758" s="6"/>
      <c r="B758" s="6"/>
      <c r="C758" s="6"/>
      <c r="D758" s="6"/>
      <c r="E758" s="46"/>
      <c r="F758" s="46"/>
      <c r="G758" s="46"/>
      <c r="H758" s="46"/>
      <c r="I758" s="46"/>
      <c r="J758" s="46"/>
      <c r="K758" s="46"/>
      <c r="L758" s="384"/>
      <c r="M758" s="46"/>
      <c r="N758" s="46"/>
      <c r="O758" s="46"/>
      <c r="P758" s="6"/>
      <c r="Q758" s="6"/>
      <c r="R758" s="6"/>
      <c r="S758" s="356"/>
      <c r="T758" s="6"/>
      <c r="U758" s="6"/>
      <c r="V758" s="6"/>
      <c r="W758" s="6"/>
      <c r="X758" s="6"/>
      <c r="Y758" s="6"/>
      <c r="Z758" s="6"/>
      <c r="AA758" s="6"/>
      <c r="AB758" s="46"/>
      <c r="AC758" s="6"/>
      <c r="AD758" s="6"/>
      <c r="AE758" s="6"/>
      <c r="AF758" s="6"/>
      <c r="AG758" s="6"/>
      <c r="AH758" s="6"/>
      <c r="AI758" s="6"/>
      <c r="AJ758" s="6"/>
    </row>
    <row r="759" ht="14.25" customHeight="1">
      <c r="A759" s="6"/>
      <c r="B759" s="6"/>
      <c r="C759" s="6"/>
      <c r="D759" s="6"/>
      <c r="E759" s="46"/>
      <c r="F759" s="46"/>
      <c r="G759" s="46"/>
      <c r="H759" s="46"/>
      <c r="I759" s="46"/>
      <c r="J759" s="46"/>
      <c r="K759" s="46"/>
      <c r="L759" s="384"/>
      <c r="M759" s="46"/>
      <c r="N759" s="46"/>
      <c r="O759" s="46"/>
      <c r="P759" s="6"/>
      <c r="Q759" s="6"/>
      <c r="R759" s="6"/>
      <c r="S759" s="356"/>
      <c r="T759" s="6"/>
      <c r="U759" s="6"/>
      <c r="V759" s="6"/>
      <c r="W759" s="6"/>
      <c r="X759" s="6"/>
      <c r="Y759" s="6"/>
      <c r="Z759" s="6"/>
      <c r="AA759" s="6"/>
      <c r="AB759" s="46"/>
      <c r="AC759" s="6"/>
      <c r="AD759" s="6"/>
      <c r="AE759" s="6"/>
      <c r="AF759" s="6"/>
      <c r="AG759" s="6"/>
      <c r="AH759" s="6"/>
      <c r="AI759" s="6"/>
      <c r="AJ759" s="6"/>
    </row>
    <row r="760" ht="14.25" customHeight="1">
      <c r="A760" s="6"/>
      <c r="B760" s="6"/>
      <c r="C760" s="6"/>
      <c r="D760" s="6"/>
      <c r="E760" s="46"/>
      <c r="F760" s="46"/>
      <c r="G760" s="46"/>
      <c r="H760" s="46"/>
      <c r="I760" s="46"/>
      <c r="J760" s="46"/>
      <c r="K760" s="46"/>
      <c r="L760" s="384"/>
      <c r="M760" s="46"/>
      <c r="N760" s="46"/>
      <c r="O760" s="46"/>
      <c r="P760" s="6"/>
      <c r="Q760" s="6"/>
      <c r="R760" s="6"/>
      <c r="S760" s="356"/>
      <c r="T760" s="6"/>
      <c r="U760" s="6"/>
      <c r="V760" s="6"/>
      <c r="W760" s="6"/>
      <c r="X760" s="6"/>
      <c r="Y760" s="6"/>
      <c r="Z760" s="6"/>
      <c r="AA760" s="6"/>
      <c r="AB760" s="46"/>
      <c r="AC760" s="6"/>
      <c r="AD760" s="6"/>
      <c r="AE760" s="6"/>
      <c r="AF760" s="6"/>
      <c r="AG760" s="6"/>
      <c r="AH760" s="6"/>
      <c r="AI760" s="6"/>
      <c r="AJ760" s="6"/>
    </row>
    <row r="761" ht="14.25" customHeight="1">
      <c r="A761" s="6"/>
      <c r="B761" s="6"/>
      <c r="C761" s="6"/>
      <c r="D761" s="6"/>
      <c r="E761" s="46"/>
      <c r="F761" s="46"/>
      <c r="G761" s="46"/>
      <c r="H761" s="46"/>
      <c r="I761" s="46"/>
      <c r="J761" s="46"/>
      <c r="K761" s="46"/>
      <c r="L761" s="384"/>
      <c r="M761" s="46"/>
      <c r="N761" s="46"/>
      <c r="O761" s="46"/>
      <c r="P761" s="6"/>
      <c r="Q761" s="6"/>
      <c r="R761" s="6"/>
      <c r="S761" s="356"/>
      <c r="T761" s="6"/>
      <c r="U761" s="6"/>
      <c r="V761" s="6"/>
      <c r="W761" s="6"/>
      <c r="X761" s="6"/>
      <c r="Y761" s="6"/>
      <c r="Z761" s="6"/>
      <c r="AA761" s="6"/>
      <c r="AB761" s="46"/>
      <c r="AC761" s="6"/>
      <c r="AD761" s="6"/>
      <c r="AE761" s="6"/>
      <c r="AF761" s="6"/>
      <c r="AG761" s="6"/>
      <c r="AH761" s="6"/>
      <c r="AI761" s="6"/>
      <c r="AJ761" s="6"/>
    </row>
    <row r="762" ht="14.25" customHeight="1">
      <c r="A762" s="6"/>
      <c r="B762" s="6"/>
      <c r="C762" s="6"/>
      <c r="D762" s="6"/>
      <c r="E762" s="46"/>
      <c r="F762" s="46"/>
      <c r="G762" s="46"/>
      <c r="H762" s="46"/>
      <c r="I762" s="46"/>
      <c r="J762" s="46"/>
      <c r="K762" s="46"/>
      <c r="L762" s="384"/>
      <c r="M762" s="46"/>
      <c r="N762" s="46"/>
      <c r="O762" s="46"/>
      <c r="P762" s="6"/>
      <c r="Q762" s="6"/>
      <c r="R762" s="6"/>
      <c r="S762" s="356"/>
      <c r="T762" s="6"/>
      <c r="U762" s="6"/>
      <c r="V762" s="6"/>
      <c r="W762" s="6"/>
      <c r="X762" s="6"/>
      <c r="Y762" s="6"/>
      <c r="Z762" s="6"/>
      <c r="AA762" s="6"/>
      <c r="AB762" s="46"/>
      <c r="AC762" s="6"/>
      <c r="AD762" s="6"/>
      <c r="AE762" s="6"/>
      <c r="AF762" s="6"/>
      <c r="AG762" s="6"/>
      <c r="AH762" s="6"/>
      <c r="AI762" s="6"/>
      <c r="AJ762" s="6"/>
    </row>
    <row r="763" ht="14.25" customHeight="1">
      <c r="A763" s="6"/>
      <c r="B763" s="6"/>
      <c r="C763" s="6"/>
      <c r="D763" s="6"/>
      <c r="E763" s="46"/>
      <c r="F763" s="46"/>
      <c r="G763" s="46"/>
      <c r="H763" s="46"/>
      <c r="I763" s="46"/>
      <c r="J763" s="46"/>
      <c r="K763" s="46"/>
      <c r="L763" s="384"/>
      <c r="M763" s="46"/>
      <c r="N763" s="46"/>
      <c r="O763" s="46"/>
      <c r="P763" s="6"/>
      <c r="Q763" s="6"/>
      <c r="R763" s="6"/>
      <c r="S763" s="356"/>
      <c r="T763" s="6"/>
      <c r="U763" s="6"/>
      <c r="V763" s="6"/>
      <c r="W763" s="6"/>
      <c r="X763" s="6"/>
      <c r="Y763" s="6"/>
      <c r="Z763" s="6"/>
      <c r="AA763" s="6"/>
      <c r="AB763" s="46"/>
      <c r="AC763" s="6"/>
      <c r="AD763" s="6"/>
      <c r="AE763" s="6"/>
      <c r="AF763" s="6"/>
      <c r="AG763" s="6"/>
      <c r="AH763" s="6"/>
      <c r="AI763" s="6"/>
      <c r="AJ763" s="6"/>
    </row>
    <row r="764" ht="14.25" customHeight="1">
      <c r="A764" s="6"/>
      <c r="B764" s="6"/>
      <c r="C764" s="6"/>
      <c r="D764" s="6"/>
      <c r="E764" s="46"/>
      <c r="F764" s="46"/>
      <c r="G764" s="46"/>
      <c r="H764" s="46"/>
      <c r="I764" s="46"/>
      <c r="J764" s="46"/>
      <c r="K764" s="46"/>
      <c r="L764" s="384"/>
      <c r="M764" s="46"/>
      <c r="N764" s="46"/>
      <c r="O764" s="46"/>
      <c r="P764" s="6"/>
      <c r="Q764" s="6"/>
      <c r="R764" s="6"/>
      <c r="S764" s="356"/>
      <c r="T764" s="6"/>
      <c r="U764" s="6"/>
      <c r="V764" s="6"/>
      <c r="W764" s="6"/>
      <c r="X764" s="6"/>
      <c r="Y764" s="6"/>
      <c r="Z764" s="6"/>
      <c r="AA764" s="6"/>
      <c r="AB764" s="46"/>
      <c r="AC764" s="6"/>
      <c r="AD764" s="6"/>
      <c r="AE764" s="6"/>
      <c r="AF764" s="6"/>
      <c r="AG764" s="6"/>
      <c r="AH764" s="6"/>
      <c r="AI764" s="6"/>
      <c r="AJ764" s="6"/>
    </row>
    <row r="765" ht="14.25" customHeight="1">
      <c r="A765" s="6"/>
      <c r="B765" s="6"/>
      <c r="C765" s="6"/>
      <c r="D765" s="6"/>
      <c r="E765" s="46"/>
      <c r="F765" s="46"/>
      <c r="G765" s="46"/>
      <c r="H765" s="46"/>
      <c r="I765" s="46"/>
      <c r="J765" s="46"/>
      <c r="K765" s="46"/>
      <c r="L765" s="384"/>
      <c r="M765" s="46"/>
      <c r="N765" s="46"/>
      <c r="O765" s="46"/>
      <c r="P765" s="6"/>
      <c r="Q765" s="6"/>
      <c r="R765" s="6"/>
      <c r="S765" s="356"/>
      <c r="T765" s="6"/>
      <c r="U765" s="6"/>
      <c r="V765" s="6"/>
      <c r="W765" s="6"/>
      <c r="X765" s="6"/>
      <c r="Y765" s="6"/>
      <c r="Z765" s="6"/>
      <c r="AA765" s="6"/>
      <c r="AB765" s="46"/>
      <c r="AC765" s="6"/>
      <c r="AD765" s="6"/>
      <c r="AE765" s="6"/>
      <c r="AF765" s="6"/>
      <c r="AG765" s="6"/>
      <c r="AH765" s="6"/>
      <c r="AI765" s="6"/>
      <c r="AJ765" s="6"/>
    </row>
    <row r="766" ht="14.25" customHeight="1">
      <c r="A766" s="6"/>
      <c r="B766" s="6"/>
      <c r="C766" s="6"/>
      <c r="D766" s="6"/>
      <c r="E766" s="46"/>
      <c r="F766" s="46"/>
      <c r="G766" s="46"/>
      <c r="H766" s="46"/>
      <c r="I766" s="46"/>
      <c r="J766" s="46"/>
      <c r="K766" s="46"/>
      <c r="L766" s="384"/>
      <c r="M766" s="46"/>
      <c r="N766" s="46"/>
      <c r="O766" s="46"/>
      <c r="P766" s="6"/>
      <c r="Q766" s="6"/>
      <c r="R766" s="6"/>
      <c r="S766" s="356"/>
      <c r="T766" s="6"/>
      <c r="U766" s="6"/>
      <c r="V766" s="6"/>
      <c r="W766" s="6"/>
      <c r="X766" s="6"/>
      <c r="Y766" s="6"/>
      <c r="Z766" s="6"/>
      <c r="AA766" s="6"/>
      <c r="AB766" s="46"/>
      <c r="AC766" s="6"/>
      <c r="AD766" s="6"/>
      <c r="AE766" s="6"/>
      <c r="AF766" s="6"/>
      <c r="AG766" s="6"/>
      <c r="AH766" s="6"/>
      <c r="AI766" s="6"/>
      <c r="AJ766" s="6"/>
    </row>
    <row r="767" ht="14.25" customHeight="1">
      <c r="A767" s="6"/>
      <c r="B767" s="6"/>
      <c r="C767" s="6"/>
      <c r="D767" s="6"/>
      <c r="E767" s="46"/>
      <c r="F767" s="46"/>
      <c r="G767" s="46"/>
      <c r="H767" s="46"/>
      <c r="I767" s="46"/>
      <c r="J767" s="46"/>
      <c r="K767" s="46"/>
      <c r="L767" s="384"/>
      <c r="M767" s="46"/>
      <c r="N767" s="46"/>
      <c r="O767" s="46"/>
      <c r="P767" s="6"/>
      <c r="Q767" s="6"/>
      <c r="R767" s="6"/>
      <c r="S767" s="356"/>
      <c r="T767" s="6"/>
      <c r="U767" s="6"/>
      <c r="V767" s="6"/>
      <c r="W767" s="6"/>
      <c r="X767" s="6"/>
      <c r="Y767" s="6"/>
      <c r="Z767" s="6"/>
      <c r="AA767" s="6"/>
      <c r="AB767" s="46"/>
      <c r="AC767" s="6"/>
      <c r="AD767" s="6"/>
      <c r="AE767" s="6"/>
      <c r="AF767" s="6"/>
      <c r="AG767" s="6"/>
      <c r="AH767" s="6"/>
      <c r="AI767" s="6"/>
      <c r="AJ767" s="6"/>
    </row>
    <row r="768" ht="14.25" customHeight="1">
      <c r="A768" s="6"/>
      <c r="B768" s="6"/>
      <c r="C768" s="6"/>
      <c r="D768" s="6"/>
      <c r="E768" s="46"/>
      <c r="F768" s="46"/>
      <c r="G768" s="46"/>
      <c r="H768" s="46"/>
      <c r="I768" s="46"/>
      <c r="J768" s="46"/>
      <c r="K768" s="46"/>
      <c r="L768" s="384"/>
      <c r="M768" s="46"/>
      <c r="N768" s="46"/>
      <c r="O768" s="46"/>
      <c r="P768" s="6"/>
      <c r="Q768" s="6"/>
      <c r="R768" s="6"/>
      <c r="S768" s="356"/>
      <c r="T768" s="6"/>
      <c r="U768" s="6"/>
      <c r="V768" s="6"/>
      <c r="W768" s="6"/>
      <c r="X768" s="6"/>
      <c r="Y768" s="6"/>
      <c r="Z768" s="6"/>
      <c r="AA768" s="6"/>
      <c r="AB768" s="46"/>
      <c r="AC768" s="6"/>
      <c r="AD768" s="6"/>
      <c r="AE768" s="6"/>
      <c r="AF768" s="6"/>
      <c r="AG768" s="6"/>
      <c r="AH768" s="6"/>
      <c r="AI768" s="6"/>
      <c r="AJ768" s="6"/>
    </row>
    <row r="769" ht="14.25" customHeight="1">
      <c r="A769" s="6"/>
      <c r="B769" s="6"/>
      <c r="C769" s="6"/>
      <c r="D769" s="6"/>
      <c r="E769" s="46"/>
      <c r="F769" s="46"/>
      <c r="G769" s="46"/>
      <c r="H769" s="46"/>
      <c r="I769" s="46"/>
      <c r="J769" s="46"/>
      <c r="K769" s="46"/>
      <c r="L769" s="384"/>
      <c r="M769" s="46"/>
      <c r="N769" s="46"/>
      <c r="O769" s="46"/>
      <c r="P769" s="6"/>
      <c r="Q769" s="6"/>
      <c r="R769" s="6"/>
      <c r="S769" s="356"/>
      <c r="T769" s="6"/>
      <c r="U769" s="6"/>
      <c r="V769" s="6"/>
      <c r="W769" s="6"/>
      <c r="X769" s="6"/>
      <c r="Y769" s="6"/>
      <c r="Z769" s="6"/>
      <c r="AA769" s="6"/>
      <c r="AB769" s="46"/>
      <c r="AC769" s="6"/>
      <c r="AD769" s="6"/>
      <c r="AE769" s="6"/>
      <c r="AF769" s="6"/>
      <c r="AG769" s="6"/>
      <c r="AH769" s="6"/>
      <c r="AI769" s="6"/>
      <c r="AJ769" s="6"/>
    </row>
    <row r="770" ht="14.25" customHeight="1">
      <c r="A770" s="6"/>
      <c r="B770" s="6"/>
      <c r="C770" s="6"/>
      <c r="D770" s="6"/>
      <c r="E770" s="46"/>
      <c r="F770" s="46"/>
      <c r="G770" s="46"/>
      <c r="H770" s="46"/>
      <c r="I770" s="46"/>
      <c r="J770" s="46"/>
      <c r="K770" s="46"/>
      <c r="L770" s="384"/>
      <c r="M770" s="46"/>
      <c r="N770" s="46"/>
      <c r="O770" s="46"/>
      <c r="P770" s="6"/>
      <c r="Q770" s="6"/>
      <c r="R770" s="6"/>
      <c r="S770" s="356"/>
      <c r="T770" s="6"/>
      <c r="U770" s="6"/>
      <c r="V770" s="6"/>
      <c r="W770" s="6"/>
      <c r="X770" s="6"/>
      <c r="Y770" s="6"/>
      <c r="Z770" s="6"/>
      <c r="AA770" s="6"/>
      <c r="AB770" s="46"/>
      <c r="AC770" s="6"/>
      <c r="AD770" s="6"/>
      <c r="AE770" s="6"/>
      <c r="AF770" s="6"/>
      <c r="AG770" s="6"/>
      <c r="AH770" s="6"/>
      <c r="AI770" s="6"/>
      <c r="AJ770" s="6"/>
    </row>
    <row r="771" ht="14.25" customHeight="1">
      <c r="A771" s="6"/>
      <c r="B771" s="6"/>
      <c r="C771" s="6"/>
      <c r="D771" s="6"/>
      <c r="E771" s="46"/>
      <c r="F771" s="46"/>
      <c r="G771" s="46"/>
      <c r="H771" s="46"/>
      <c r="I771" s="46"/>
      <c r="J771" s="46"/>
      <c r="K771" s="46"/>
      <c r="L771" s="384"/>
      <c r="M771" s="46"/>
      <c r="N771" s="46"/>
      <c r="O771" s="46"/>
      <c r="P771" s="6"/>
      <c r="Q771" s="6"/>
      <c r="R771" s="6"/>
      <c r="S771" s="356"/>
      <c r="T771" s="6"/>
      <c r="U771" s="6"/>
      <c r="V771" s="6"/>
      <c r="W771" s="6"/>
      <c r="X771" s="6"/>
      <c r="Y771" s="6"/>
      <c r="Z771" s="6"/>
      <c r="AA771" s="6"/>
      <c r="AB771" s="46"/>
      <c r="AC771" s="6"/>
      <c r="AD771" s="6"/>
      <c r="AE771" s="6"/>
      <c r="AF771" s="6"/>
      <c r="AG771" s="6"/>
      <c r="AH771" s="6"/>
      <c r="AI771" s="6"/>
      <c r="AJ771" s="6"/>
    </row>
    <row r="772" ht="14.25" customHeight="1">
      <c r="A772" s="6"/>
      <c r="B772" s="6"/>
      <c r="C772" s="6"/>
      <c r="D772" s="6"/>
      <c r="E772" s="46"/>
      <c r="F772" s="46"/>
      <c r="G772" s="46"/>
      <c r="H772" s="46"/>
      <c r="I772" s="46"/>
      <c r="J772" s="46"/>
      <c r="K772" s="46"/>
      <c r="L772" s="384"/>
      <c r="M772" s="46"/>
      <c r="N772" s="46"/>
      <c r="O772" s="46"/>
      <c r="P772" s="6"/>
      <c r="Q772" s="6"/>
      <c r="R772" s="6"/>
      <c r="S772" s="356"/>
      <c r="T772" s="6"/>
      <c r="U772" s="6"/>
      <c r="V772" s="6"/>
      <c r="W772" s="6"/>
      <c r="X772" s="6"/>
      <c r="Y772" s="6"/>
      <c r="Z772" s="6"/>
      <c r="AA772" s="6"/>
      <c r="AB772" s="46"/>
      <c r="AC772" s="6"/>
      <c r="AD772" s="6"/>
      <c r="AE772" s="6"/>
      <c r="AF772" s="6"/>
      <c r="AG772" s="6"/>
      <c r="AH772" s="6"/>
      <c r="AI772" s="6"/>
      <c r="AJ772" s="6"/>
    </row>
    <row r="773" ht="14.25" customHeight="1">
      <c r="A773" s="6"/>
      <c r="B773" s="6"/>
      <c r="C773" s="6"/>
      <c r="D773" s="6"/>
      <c r="E773" s="46"/>
      <c r="F773" s="46"/>
      <c r="G773" s="46"/>
      <c r="H773" s="46"/>
      <c r="I773" s="46"/>
      <c r="J773" s="46"/>
      <c r="K773" s="46"/>
      <c r="L773" s="384"/>
      <c r="M773" s="46"/>
      <c r="N773" s="46"/>
      <c r="O773" s="46"/>
      <c r="P773" s="6"/>
      <c r="Q773" s="6"/>
      <c r="R773" s="6"/>
      <c r="S773" s="356"/>
      <c r="T773" s="6"/>
      <c r="U773" s="6"/>
      <c r="V773" s="6"/>
      <c r="W773" s="6"/>
      <c r="X773" s="6"/>
      <c r="Y773" s="6"/>
      <c r="Z773" s="6"/>
      <c r="AA773" s="6"/>
      <c r="AB773" s="46"/>
      <c r="AC773" s="6"/>
      <c r="AD773" s="6"/>
      <c r="AE773" s="6"/>
      <c r="AF773" s="6"/>
      <c r="AG773" s="6"/>
      <c r="AH773" s="6"/>
      <c r="AI773" s="6"/>
      <c r="AJ773" s="6"/>
    </row>
    <row r="774" ht="14.25" customHeight="1">
      <c r="A774" s="6"/>
      <c r="B774" s="6"/>
      <c r="C774" s="6"/>
      <c r="D774" s="6"/>
      <c r="E774" s="46"/>
      <c r="F774" s="46"/>
      <c r="G774" s="46"/>
      <c r="H774" s="46"/>
      <c r="I774" s="46"/>
      <c r="J774" s="46"/>
      <c r="K774" s="46"/>
      <c r="L774" s="384"/>
      <c r="M774" s="46"/>
      <c r="N774" s="46"/>
      <c r="O774" s="46"/>
      <c r="P774" s="6"/>
      <c r="Q774" s="6"/>
      <c r="R774" s="6"/>
      <c r="S774" s="356"/>
      <c r="T774" s="6"/>
      <c r="U774" s="6"/>
      <c r="V774" s="6"/>
      <c r="W774" s="6"/>
      <c r="X774" s="6"/>
      <c r="Y774" s="6"/>
      <c r="Z774" s="6"/>
      <c r="AA774" s="6"/>
      <c r="AB774" s="46"/>
      <c r="AC774" s="6"/>
      <c r="AD774" s="6"/>
      <c r="AE774" s="6"/>
      <c r="AF774" s="6"/>
      <c r="AG774" s="6"/>
      <c r="AH774" s="6"/>
      <c r="AI774" s="6"/>
      <c r="AJ774" s="6"/>
    </row>
    <row r="775" ht="14.25" customHeight="1">
      <c r="A775" s="6"/>
      <c r="B775" s="6"/>
      <c r="C775" s="6"/>
      <c r="D775" s="6"/>
      <c r="E775" s="46"/>
      <c r="F775" s="46"/>
      <c r="G775" s="46"/>
      <c r="H775" s="46"/>
      <c r="I775" s="46"/>
      <c r="J775" s="46"/>
      <c r="K775" s="46"/>
      <c r="L775" s="384"/>
      <c r="M775" s="46"/>
      <c r="N775" s="46"/>
      <c r="O775" s="46"/>
      <c r="P775" s="6"/>
      <c r="Q775" s="6"/>
      <c r="R775" s="6"/>
      <c r="S775" s="356"/>
      <c r="T775" s="6"/>
      <c r="U775" s="6"/>
      <c r="V775" s="6"/>
      <c r="W775" s="6"/>
      <c r="X775" s="6"/>
      <c r="Y775" s="6"/>
      <c r="Z775" s="6"/>
      <c r="AA775" s="6"/>
      <c r="AB775" s="46"/>
      <c r="AC775" s="6"/>
      <c r="AD775" s="6"/>
      <c r="AE775" s="6"/>
      <c r="AF775" s="6"/>
      <c r="AG775" s="6"/>
      <c r="AH775" s="6"/>
      <c r="AI775" s="6"/>
      <c r="AJ775" s="6"/>
    </row>
    <row r="776" ht="14.25" customHeight="1">
      <c r="A776" s="6"/>
      <c r="B776" s="6"/>
      <c r="C776" s="6"/>
      <c r="D776" s="6"/>
      <c r="E776" s="46"/>
      <c r="F776" s="46"/>
      <c r="G776" s="46"/>
      <c r="H776" s="46"/>
      <c r="I776" s="46"/>
      <c r="J776" s="46"/>
      <c r="K776" s="46"/>
      <c r="L776" s="384"/>
      <c r="M776" s="46"/>
      <c r="N776" s="46"/>
      <c r="O776" s="46"/>
      <c r="P776" s="6"/>
      <c r="Q776" s="6"/>
      <c r="R776" s="6"/>
      <c r="S776" s="356"/>
      <c r="T776" s="6"/>
      <c r="U776" s="6"/>
      <c r="V776" s="6"/>
      <c r="W776" s="6"/>
      <c r="X776" s="6"/>
      <c r="Y776" s="6"/>
      <c r="Z776" s="6"/>
      <c r="AA776" s="6"/>
      <c r="AB776" s="46"/>
      <c r="AC776" s="6"/>
      <c r="AD776" s="6"/>
      <c r="AE776" s="6"/>
      <c r="AF776" s="6"/>
      <c r="AG776" s="6"/>
      <c r="AH776" s="6"/>
      <c r="AI776" s="6"/>
      <c r="AJ776" s="6"/>
    </row>
    <row r="777" ht="14.25" customHeight="1">
      <c r="A777" s="6"/>
      <c r="B777" s="6"/>
      <c r="C777" s="6"/>
      <c r="D777" s="6"/>
      <c r="E777" s="46"/>
      <c r="F777" s="46"/>
      <c r="G777" s="46"/>
      <c r="H777" s="46"/>
      <c r="I777" s="46"/>
      <c r="J777" s="46"/>
      <c r="K777" s="46"/>
      <c r="L777" s="384"/>
      <c r="M777" s="46"/>
      <c r="N777" s="46"/>
      <c r="O777" s="46"/>
      <c r="P777" s="6"/>
      <c r="Q777" s="6"/>
      <c r="R777" s="6"/>
      <c r="S777" s="356"/>
      <c r="T777" s="6"/>
      <c r="U777" s="6"/>
      <c r="V777" s="6"/>
      <c r="W777" s="6"/>
      <c r="X777" s="6"/>
      <c r="Y777" s="6"/>
      <c r="Z777" s="6"/>
      <c r="AA777" s="6"/>
      <c r="AB777" s="46"/>
      <c r="AC777" s="6"/>
      <c r="AD777" s="6"/>
      <c r="AE777" s="6"/>
      <c r="AF777" s="6"/>
      <c r="AG777" s="6"/>
      <c r="AH777" s="6"/>
      <c r="AI777" s="6"/>
      <c r="AJ777" s="6"/>
    </row>
    <row r="778" ht="14.25" customHeight="1">
      <c r="A778" s="6"/>
      <c r="B778" s="6"/>
      <c r="C778" s="6"/>
      <c r="D778" s="6"/>
      <c r="E778" s="46"/>
      <c r="F778" s="46"/>
      <c r="G778" s="46"/>
      <c r="H778" s="46"/>
      <c r="I778" s="46"/>
      <c r="J778" s="46"/>
      <c r="K778" s="46"/>
      <c r="L778" s="384"/>
      <c r="M778" s="46"/>
      <c r="N778" s="46"/>
      <c r="O778" s="46"/>
      <c r="P778" s="6"/>
      <c r="Q778" s="6"/>
      <c r="R778" s="6"/>
      <c r="S778" s="356"/>
      <c r="T778" s="6"/>
      <c r="U778" s="6"/>
      <c r="V778" s="6"/>
      <c r="W778" s="6"/>
      <c r="X778" s="6"/>
      <c r="Y778" s="6"/>
      <c r="Z778" s="6"/>
      <c r="AA778" s="6"/>
      <c r="AB778" s="46"/>
      <c r="AC778" s="6"/>
      <c r="AD778" s="6"/>
      <c r="AE778" s="6"/>
      <c r="AF778" s="6"/>
      <c r="AG778" s="6"/>
      <c r="AH778" s="6"/>
      <c r="AI778" s="6"/>
      <c r="AJ778" s="6"/>
    </row>
    <row r="779" ht="14.25" customHeight="1">
      <c r="A779" s="6"/>
      <c r="B779" s="6"/>
      <c r="C779" s="6"/>
      <c r="D779" s="6"/>
      <c r="E779" s="46"/>
      <c r="F779" s="46"/>
      <c r="G779" s="46"/>
      <c r="H779" s="46"/>
      <c r="I779" s="46"/>
      <c r="J779" s="46"/>
      <c r="K779" s="46"/>
      <c r="L779" s="384"/>
      <c r="M779" s="46"/>
      <c r="N779" s="46"/>
      <c r="O779" s="46"/>
      <c r="P779" s="6"/>
      <c r="Q779" s="6"/>
      <c r="R779" s="6"/>
      <c r="S779" s="356"/>
      <c r="T779" s="6"/>
      <c r="U779" s="6"/>
      <c r="V779" s="6"/>
      <c r="W779" s="6"/>
      <c r="X779" s="6"/>
      <c r="Y779" s="6"/>
      <c r="Z779" s="6"/>
      <c r="AA779" s="6"/>
      <c r="AB779" s="46"/>
      <c r="AC779" s="6"/>
      <c r="AD779" s="6"/>
      <c r="AE779" s="6"/>
      <c r="AF779" s="6"/>
      <c r="AG779" s="6"/>
      <c r="AH779" s="6"/>
      <c r="AI779" s="6"/>
      <c r="AJ779" s="6"/>
    </row>
    <row r="780" ht="14.25" customHeight="1">
      <c r="A780" s="6"/>
      <c r="B780" s="6"/>
      <c r="C780" s="6"/>
      <c r="D780" s="6"/>
      <c r="E780" s="46"/>
      <c r="F780" s="46"/>
      <c r="G780" s="46"/>
      <c r="H780" s="46"/>
      <c r="I780" s="46"/>
      <c r="J780" s="46"/>
      <c r="K780" s="46"/>
      <c r="L780" s="384"/>
      <c r="M780" s="46"/>
      <c r="N780" s="46"/>
      <c r="O780" s="46"/>
      <c r="P780" s="6"/>
      <c r="Q780" s="6"/>
      <c r="R780" s="6"/>
      <c r="S780" s="356"/>
      <c r="T780" s="6"/>
      <c r="U780" s="6"/>
      <c r="V780" s="6"/>
      <c r="W780" s="6"/>
      <c r="X780" s="6"/>
      <c r="Y780" s="6"/>
      <c r="Z780" s="6"/>
      <c r="AA780" s="6"/>
      <c r="AB780" s="46"/>
      <c r="AC780" s="6"/>
      <c r="AD780" s="6"/>
      <c r="AE780" s="6"/>
      <c r="AF780" s="6"/>
      <c r="AG780" s="6"/>
      <c r="AH780" s="6"/>
      <c r="AI780" s="6"/>
      <c r="AJ780" s="6"/>
    </row>
    <row r="781" ht="14.25" customHeight="1">
      <c r="A781" s="6"/>
      <c r="B781" s="6"/>
      <c r="C781" s="6"/>
      <c r="D781" s="6"/>
      <c r="E781" s="46"/>
      <c r="F781" s="46"/>
      <c r="G781" s="46"/>
      <c r="H781" s="46"/>
      <c r="I781" s="46"/>
      <c r="J781" s="46"/>
      <c r="K781" s="46"/>
      <c r="L781" s="384"/>
      <c r="M781" s="46"/>
      <c r="N781" s="46"/>
      <c r="O781" s="46"/>
      <c r="P781" s="6"/>
      <c r="Q781" s="6"/>
      <c r="R781" s="6"/>
      <c r="S781" s="356"/>
      <c r="T781" s="6"/>
      <c r="U781" s="6"/>
      <c r="V781" s="6"/>
      <c r="W781" s="6"/>
      <c r="X781" s="6"/>
      <c r="Y781" s="6"/>
      <c r="Z781" s="6"/>
      <c r="AA781" s="6"/>
      <c r="AB781" s="46"/>
      <c r="AC781" s="6"/>
      <c r="AD781" s="6"/>
      <c r="AE781" s="6"/>
      <c r="AF781" s="6"/>
      <c r="AG781" s="6"/>
      <c r="AH781" s="6"/>
      <c r="AI781" s="6"/>
      <c r="AJ781" s="6"/>
    </row>
    <row r="782" ht="14.25" customHeight="1">
      <c r="A782" s="6"/>
      <c r="B782" s="6"/>
      <c r="C782" s="6"/>
      <c r="D782" s="6"/>
      <c r="E782" s="46"/>
      <c r="F782" s="46"/>
      <c r="G782" s="46"/>
      <c r="H782" s="46"/>
      <c r="I782" s="46"/>
      <c r="J782" s="46"/>
      <c r="K782" s="46"/>
      <c r="L782" s="384"/>
      <c r="M782" s="46"/>
      <c r="N782" s="46"/>
      <c r="O782" s="46"/>
      <c r="P782" s="6"/>
      <c r="Q782" s="6"/>
      <c r="R782" s="6"/>
      <c r="S782" s="356"/>
      <c r="T782" s="6"/>
      <c r="U782" s="6"/>
      <c r="V782" s="6"/>
      <c r="W782" s="6"/>
      <c r="X782" s="6"/>
      <c r="Y782" s="6"/>
      <c r="Z782" s="6"/>
      <c r="AA782" s="6"/>
      <c r="AB782" s="46"/>
      <c r="AC782" s="6"/>
      <c r="AD782" s="6"/>
      <c r="AE782" s="6"/>
      <c r="AF782" s="6"/>
      <c r="AG782" s="6"/>
      <c r="AH782" s="6"/>
      <c r="AI782" s="6"/>
      <c r="AJ782" s="6"/>
    </row>
    <row r="783" ht="14.25" customHeight="1">
      <c r="A783" s="6"/>
      <c r="B783" s="6"/>
      <c r="C783" s="6"/>
      <c r="D783" s="6"/>
      <c r="E783" s="46"/>
      <c r="F783" s="46"/>
      <c r="G783" s="46"/>
      <c r="H783" s="46"/>
      <c r="I783" s="46"/>
      <c r="J783" s="46"/>
      <c r="K783" s="46"/>
      <c r="L783" s="384"/>
      <c r="M783" s="46"/>
      <c r="N783" s="46"/>
      <c r="O783" s="46"/>
      <c r="P783" s="6"/>
      <c r="Q783" s="6"/>
      <c r="R783" s="6"/>
      <c r="S783" s="356"/>
      <c r="T783" s="6"/>
      <c r="U783" s="6"/>
      <c r="V783" s="6"/>
      <c r="W783" s="6"/>
      <c r="X783" s="6"/>
      <c r="Y783" s="6"/>
      <c r="Z783" s="6"/>
      <c r="AA783" s="6"/>
      <c r="AB783" s="46"/>
      <c r="AC783" s="6"/>
      <c r="AD783" s="6"/>
      <c r="AE783" s="6"/>
      <c r="AF783" s="6"/>
      <c r="AG783" s="6"/>
      <c r="AH783" s="6"/>
      <c r="AI783" s="6"/>
      <c r="AJ783" s="6"/>
    </row>
    <row r="784" ht="14.25" customHeight="1">
      <c r="A784" s="6"/>
      <c r="B784" s="6"/>
      <c r="C784" s="6"/>
      <c r="D784" s="6"/>
      <c r="E784" s="46"/>
      <c r="F784" s="46"/>
      <c r="G784" s="46"/>
      <c r="H784" s="46"/>
      <c r="I784" s="46"/>
      <c r="J784" s="46"/>
      <c r="K784" s="46"/>
      <c r="L784" s="384"/>
      <c r="M784" s="46"/>
      <c r="N784" s="46"/>
      <c r="O784" s="46"/>
      <c r="P784" s="6"/>
      <c r="Q784" s="6"/>
      <c r="R784" s="6"/>
      <c r="S784" s="356"/>
      <c r="T784" s="6"/>
      <c r="U784" s="6"/>
      <c r="V784" s="6"/>
      <c r="W784" s="6"/>
      <c r="X784" s="6"/>
      <c r="Y784" s="6"/>
      <c r="Z784" s="6"/>
      <c r="AA784" s="6"/>
      <c r="AB784" s="46"/>
      <c r="AC784" s="6"/>
      <c r="AD784" s="6"/>
      <c r="AE784" s="6"/>
      <c r="AF784" s="6"/>
      <c r="AG784" s="6"/>
      <c r="AH784" s="6"/>
      <c r="AI784" s="6"/>
      <c r="AJ784" s="6"/>
    </row>
    <row r="785" ht="14.25" customHeight="1">
      <c r="A785" s="6"/>
      <c r="B785" s="6"/>
      <c r="C785" s="6"/>
      <c r="D785" s="6"/>
      <c r="E785" s="46"/>
      <c r="F785" s="46"/>
      <c r="G785" s="46"/>
      <c r="H785" s="46"/>
      <c r="I785" s="46"/>
      <c r="J785" s="46"/>
      <c r="K785" s="46"/>
      <c r="L785" s="384"/>
      <c r="M785" s="46"/>
      <c r="N785" s="46"/>
      <c r="O785" s="46"/>
      <c r="P785" s="6"/>
      <c r="Q785" s="6"/>
      <c r="R785" s="6"/>
      <c r="S785" s="356"/>
      <c r="T785" s="6"/>
      <c r="U785" s="6"/>
      <c r="V785" s="6"/>
      <c r="W785" s="6"/>
      <c r="X785" s="6"/>
      <c r="Y785" s="6"/>
      <c r="Z785" s="6"/>
      <c r="AA785" s="6"/>
      <c r="AB785" s="46"/>
      <c r="AC785" s="6"/>
      <c r="AD785" s="6"/>
      <c r="AE785" s="6"/>
      <c r="AF785" s="6"/>
      <c r="AG785" s="6"/>
      <c r="AH785" s="6"/>
      <c r="AI785" s="6"/>
      <c r="AJ785" s="6"/>
    </row>
    <row r="786" ht="14.25" customHeight="1">
      <c r="A786" s="6"/>
      <c r="B786" s="6"/>
      <c r="C786" s="6"/>
      <c r="D786" s="6"/>
      <c r="E786" s="46"/>
      <c r="F786" s="46"/>
      <c r="G786" s="46"/>
      <c r="H786" s="46"/>
      <c r="I786" s="46"/>
      <c r="J786" s="46"/>
      <c r="K786" s="46"/>
      <c r="L786" s="384"/>
      <c r="M786" s="46"/>
      <c r="N786" s="46"/>
      <c r="O786" s="46"/>
      <c r="P786" s="6"/>
      <c r="Q786" s="6"/>
      <c r="R786" s="6"/>
      <c r="S786" s="356"/>
      <c r="T786" s="6"/>
      <c r="U786" s="6"/>
      <c r="V786" s="6"/>
      <c r="W786" s="6"/>
      <c r="X786" s="6"/>
      <c r="Y786" s="6"/>
      <c r="Z786" s="6"/>
      <c r="AA786" s="6"/>
      <c r="AB786" s="46"/>
      <c r="AC786" s="6"/>
      <c r="AD786" s="6"/>
      <c r="AE786" s="6"/>
      <c r="AF786" s="6"/>
      <c r="AG786" s="6"/>
      <c r="AH786" s="6"/>
      <c r="AI786" s="6"/>
      <c r="AJ786" s="6"/>
    </row>
    <row r="787" ht="14.25" customHeight="1">
      <c r="A787" s="6"/>
      <c r="B787" s="6"/>
      <c r="C787" s="6"/>
      <c r="D787" s="6"/>
      <c r="E787" s="46"/>
      <c r="F787" s="46"/>
      <c r="G787" s="46"/>
      <c r="H787" s="46"/>
      <c r="I787" s="46"/>
      <c r="J787" s="46"/>
      <c r="K787" s="46"/>
      <c r="L787" s="384"/>
      <c r="M787" s="46"/>
      <c r="N787" s="46"/>
      <c r="O787" s="46"/>
      <c r="P787" s="6"/>
      <c r="Q787" s="6"/>
      <c r="R787" s="6"/>
      <c r="S787" s="356"/>
      <c r="T787" s="6"/>
      <c r="U787" s="6"/>
      <c r="V787" s="6"/>
      <c r="W787" s="6"/>
      <c r="X787" s="6"/>
      <c r="Y787" s="6"/>
      <c r="Z787" s="6"/>
      <c r="AA787" s="6"/>
      <c r="AB787" s="46"/>
      <c r="AC787" s="6"/>
      <c r="AD787" s="6"/>
      <c r="AE787" s="6"/>
      <c r="AF787" s="6"/>
      <c r="AG787" s="6"/>
      <c r="AH787" s="6"/>
      <c r="AI787" s="6"/>
      <c r="AJ787" s="6"/>
    </row>
    <row r="788" ht="14.25" customHeight="1">
      <c r="A788" s="6"/>
      <c r="B788" s="6"/>
      <c r="C788" s="6"/>
      <c r="D788" s="6"/>
      <c r="E788" s="46"/>
      <c r="F788" s="46"/>
      <c r="G788" s="46"/>
      <c r="H788" s="46"/>
      <c r="I788" s="46"/>
      <c r="J788" s="46"/>
      <c r="K788" s="46"/>
      <c r="L788" s="384"/>
      <c r="M788" s="46"/>
      <c r="N788" s="46"/>
      <c r="O788" s="46"/>
      <c r="P788" s="6"/>
      <c r="Q788" s="6"/>
      <c r="R788" s="6"/>
      <c r="S788" s="356"/>
      <c r="T788" s="6"/>
      <c r="U788" s="6"/>
      <c r="V788" s="6"/>
      <c r="W788" s="6"/>
      <c r="X788" s="6"/>
      <c r="Y788" s="6"/>
      <c r="Z788" s="6"/>
      <c r="AA788" s="6"/>
      <c r="AB788" s="46"/>
      <c r="AC788" s="6"/>
      <c r="AD788" s="6"/>
      <c r="AE788" s="6"/>
      <c r="AF788" s="6"/>
      <c r="AG788" s="6"/>
      <c r="AH788" s="6"/>
      <c r="AI788" s="6"/>
      <c r="AJ788" s="6"/>
    </row>
    <row r="789" ht="14.25" customHeight="1">
      <c r="A789" s="6"/>
      <c r="B789" s="6"/>
      <c r="C789" s="6"/>
      <c r="D789" s="6"/>
      <c r="E789" s="46"/>
      <c r="F789" s="46"/>
      <c r="G789" s="46"/>
      <c r="H789" s="46"/>
      <c r="I789" s="46"/>
      <c r="J789" s="46"/>
      <c r="K789" s="46"/>
      <c r="L789" s="384"/>
      <c r="M789" s="46"/>
      <c r="N789" s="46"/>
      <c r="O789" s="46"/>
      <c r="P789" s="6"/>
      <c r="Q789" s="6"/>
      <c r="R789" s="6"/>
      <c r="S789" s="356"/>
      <c r="T789" s="6"/>
      <c r="U789" s="6"/>
      <c r="V789" s="6"/>
      <c r="W789" s="6"/>
      <c r="X789" s="6"/>
      <c r="Y789" s="6"/>
      <c r="Z789" s="6"/>
      <c r="AA789" s="6"/>
      <c r="AB789" s="46"/>
      <c r="AC789" s="6"/>
      <c r="AD789" s="6"/>
      <c r="AE789" s="6"/>
      <c r="AF789" s="6"/>
      <c r="AG789" s="6"/>
      <c r="AH789" s="6"/>
      <c r="AI789" s="6"/>
      <c r="AJ789" s="6"/>
    </row>
    <row r="790" ht="14.25" customHeight="1">
      <c r="A790" s="6"/>
      <c r="B790" s="6"/>
      <c r="C790" s="6"/>
      <c r="D790" s="6"/>
      <c r="E790" s="46"/>
      <c r="F790" s="46"/>
      <c r="G790" s="46"/>
      <c r="H790" s="46"/>
      <c r="I790" s="46"/>
      <c r="J790" s="46"/>
      <c r="K790" s="46"/>
      <c r="L790" s="384"/>
      <c r="M790" s="46"/>
      <c r="N790" s="46"/>
      <c r="O790" s="46"/>
      <c r="P790" s="6"/>
      <c r="Q790" s="6"/>
      <c r="R790" s="6"/>
      <c r="S790" s="356"/>
      <c r="T790" s="6"/>
      <c r="U790" s="6"/>
      <c r="V790" s="6"/>
      <c r="W790" s="6"/>
      <c r="X790" s="6"/>
      <c r="Y790" s="6"/>
      <c r="Z790" s="6"/>
      <c r="AA790" s="6"/>
      <c r="AB790" s="46"/>
      <c r="AC790" s="6"/>
      <c r="AD790" s="6"/>
      <c r="AE790" s="6"/>
      <c r="AF790" s="6"/>
      <c r="AG790" s="6"/>
      <c r="AH790" s="6"/>
      <c r="AI790" s="6"/>
      <c r="AJ790" s="6"/>
    </row>
    <row r="791" ht="14.25" customHeight="1">
      <c r="A791" s="6"/>
      <c r="B791" s="6"/>
      <c r="C791" s="6"/>
      <c r="D791" s="6"/>
      <c r="E791" s="46"/>
      <c r="F791" s="46"/>
      <c r="G791" s="46"/>
      <c r="H791" s="46"/>
      <c r="I791" s="46"/>
      <c r="J791" s="46"/>
      <c r="K791" s="46"/>
      <c r="L791" s="384"/>
      <c r="M791" s="46"/>
      <c r="N791" s="46"/>
      <c r="O791" s="46"/>
      <c r="P791" s="6"/>
      <c r="Q791" s="6"/>
      <c r="R791" s="6"/>
      <c r="S791" s="356"/>
      <c r="T791" s="6"/>
      <c r="U791" s="6"/>
      <c r="V791" s="6"/>
      <c r="W791" s="6"/>
      <c r="X791" s="6"/>
      <c r="Y791" s="6"/>
      <c r="Z791" s="6"/>
      <c r="AA791" s="6"/>
      <c r="AB791" s="46"/>
      <c r="AC791" s="6"/>
      <c r="AD791" s="6"/>
      <c r="AE791" s="6"/>
      <c r="AF791" s="6"/>
      <c r="AG791" s="6"/>
      <c r="AH791" s="6"/>
      <c r="AI791" s="6"/>
      <c r="AJ791" s="6"/>
    </row>
    <row r="792" ht="14.25" customHeight="1">
      <c r="A792" s="6"/>
      <c r="B792" s="6"/>
      <c r="C792" s="6"/>
      <c r="D792" s="6"/>
      <c r="E792" s="46"/>
      <c r="F792" s="46"/>
      <c r="G792" s="46"/>
      <c r="H792" s="46"/>
      <c r="I792" s="46"/>
      <c r="J792" s="46"/>
      <c r="K792" s="46"/>
      <c r="L792" s="384"/>
      <c r="M792" s="46"/>
      <c r="N792" s="46"/>
      <c r="O792" s="46"/>
      <c r="P792" s="6"/>
      <c r="Q792" s="6"/>
      <c r="R792" s="6"/>
      <c r="S792" s="356"/>
      <c r="T792" s="6"/>
      <c r="U792" s="6"/>
      <c r="V792" s="6"/>
      <c r="W792" s="6"/>
      <c r="X792" s="6"/>
      <c r="Y792" s="6"/>
      <c r="Z792" s="6"/>
      <c r="AA792" s="6"/>
      <c r="AB792" s="46"/>
      <c r="AC792" s="6"/>
      <c r="AD792" s="6"/>
      <c r="AE792" s="6"/>
      <c r="AF792" s="6"/>
      <c r="AG792" s="6"/>
      <c r="AH792" s="6"/>
      <c r="AI792" s="6"/>
      <c r="AJ792" s="6"/>
    </row>
    <row r="793" ht="14.25" customHeight="1">
      <c r="A793" s="6"/>
      <c r="B793" s="6"/>
      <c r="C793" s="6"/>
      <c r="D793" s="6"/>
      <c r="E793" s="46"/>
      <c r="F793" s="46"/>
      <c r="G793" s="46"/>
      <c r="H793" s="46"/>
      <c r="I793" s="46"/>
      <c r="J793" s="46"/>
      <c r="K793" s="46"/>
      <c r="L793" s="384"/>
      <c r="M793" s="46"/>
      <c r="N793" s="46"/>
      <c r="O793" s="46"/>
      <c r="P793" s="6"/>
      <c r="Q793" s="6"/>
      <c r="R793" s="6"/>
      <c r="S793" s="356"/>
      <c r="T793" s="6"/>
      <c r="U793" s="6"/>
      <c r="V793" s="6"/>
      <c r="W793" s="6"/>
      <c r="X793" s="6"/>
      <c r="Y793" s="6"/>
      <c r="Z793" s="6"/>
      <c r="AA793" s="6"/>
      <c r="AB793" s="46"/>
      <c r="AC793" s="6"/>
      <c r="AD793" s="6"/>
      <c r="AE793" s="6"/>
      <c r="AF793" s="6"/>
      <c r="AG793" s="6"/>
      <c r="AH793" s="6"/>
      <c r="AI793" s="6"/>
      <c r="AJ793" s="6"/>
    </row>
    <row r="794" ht="14.25" customHeight="1">
      <c r="A794" s="6"/>
      <c r="B794" s="6"/>
      <c r="C794" s="6"/>
      <c r="D794" s="6"/>
      <c r="E794" s="46"/>
      <c r="F794" s="46"/>
      <c r="G794" s="46"/>
      <c r="H794" s="46"/>
      <c r="I794" s="46"/>
      <c r="J794" s="46"/>
      <c r="K794" s="46"/>
      <c r="L794" s="384"/>
      <c r="M794" s="46"/>
      <c r="N794" s="46"/>
      <c r="O794" s="46"/>
      <c r="P794" s="6"/>
      <c r="Q794" s="6"/>
      <c r="R794" s="6"/>
      <c r="S794" s="356"/>
      <c r="T794" s="6"/>
      <c r="U794" s="6"/>
      <c r="V794" s="6"/>
      <c r="W794" s="6"/>
      <c r="X794" s="6"/>
      <c r="Y794" s="6"/>
      <c r="Z794" s="6"/>
      <c r="AA794" s="6"/>
      <c r="AB794" s="46"/>
      <c r="AC794" s="6"/>
      <c r="AD794" s="6"/>
      <c r="AE794" s="6"/>
      <c r="AF794" s="6"/>
      <c r="AG794" s="6"/>
      <c r="AH794" s="6"/>
      <c r="AI794" s="6"/>
      <c r="AJ794" s="6"/>
    </row>
    <row r="795" ht="14.25" customHeight="1">
      <c r="A795" s="6"/>
      <c r="B795" s="6"/>
      <c r="C795" s="6"/>
      <c r="D795" s="6"/>
      <c r="E795" s="46"/>
      <c r="F795" s="46"/>
      <c r="G795" s="46"/>
      <c r="H795" s="46"/>
      <c r="I795" s="46"/>
      <c r="J795" s="46"/>
      <c r="K795" s="46"/>
      <c r="L795" s="384"/>
      <c r="M795" s="46"/>
      <c r="N795" s="46"/>
      <c r="O795" s="46"/>
      <c r="P795" s="6"/>
      <c r="Q795" s="6"/>
      <c r="R795" s="6"/>
      <c r="S795" s="356"/>
      <c r="T795" s="6"/>
      <c r="U795" s="6"/>
      <c r="V795" s="6"/>
      <c r="W795" s="6"/>
      <c r="X795" s="6"/>
      <c r="Y795" s="6"/>
      <c r="Z795" s="6"/>
      <c r="AA795" s="6"/>
      <c r="AB795" s="46"/>
      <c r="AC795" s="6"/>
      <c r="AD795" s="6"/>
      <c r="AE795" s="6"/>
      <c r="AF795" s="6"/>
      <c r="AG795" s="6"/>
      <c r="AH795" s="6"/>
      <c r="AI795" s="6"/>
      <c r="AJ795" s="6"/>
    </row>
    <row r="796" ht="14.25" customHeight="1">
      <c r="A796" s="6"/>
      <c r="B796" s="6"/>
      <c r="C796" s="6"/>
      <c r="D796" s="6"/>
      <c r="E796" s="46"/>
      <c r="F796" s="46"/>
      <c r="G796" s="46"/>
      <c r="H796" s="46"/>
      <c r="I796" s="46"/>
      <c r="J796" s="46"/>
      <c r="K796" s="46"/>
      <c r="L796" s="384"/>
      <c r="M796" s="46"/>
      <c r="N796" s="46"/>
      <c r="O796" s="46"/>
      <c r="P796" s="6"/>
      <c r="Q796" s="6"/>
      <c r="R796" s="6"/>
      <c r="S796" s="356"/>
      <c r="T796" s="6"/>
      <c r="U796" s="6"/>
      <c r="V796" s="6"/>
      <c r="W796" s="6"/>
      <c r="X796" s="6"/>
      <c r="Y796" s="6"/>
      <c r="Z796" s="6"/>
      <c r="AA796" s="6"/>
      <c r="AB796" s="46"/>
      <c r="AC796" s="6"/>
      <c r="AD796" s="6"/>
      <c r="AE796" s="6"/>
      <c r="AF796" s="6"/>
      <c r="AG796" s="6"/>
      <c r="AH796" s="6"/>
      <c r="AI796" s="6"/>
      <c r="AJ796" s="6"/>
    </row>
    <row r="797" ht="14.25" customHeight="1">
      <c r="A797" s="6"/>
      <c r="B797" s="6"/>
      <c r="C797" s="6"/>
      <c r="D797" s="6"/>
      <c r="E797" s="46"/>
      <c r="F797" s="46"/>
      <c r="G797" s="46"/>
      <c r="H797" s="46"/>
      <c r="I797" s="46"/>
      <c r="J797" s="46"/>
      <c r="K797" s="46"/>
      <c r="L797" s="384"/>
      <c r="M797" s="46"/>
      <c r="N797" s="46"/>
      <c r="O797" s="46"/>
      <c r="P797" s="6"/>
      <c r="Q797" s="6"/>
      <c r="R797" s="6"/>
      <c r="S797" s="356"/>
      <c r="T797" s="6"/>
      <c r="U797" s="6"/>
      <c r="V797" s="6"/>
      <c r="W797" s="6"/>
      <c r="X797" s="6"/>
      <c r="Y797" s="6"/>
      <c r="Z797" s="6"/>
      <c r="AA797" s="6"/>
      <c r="AB797" s="46"/>
      <c r="AC797" s="6"/>
      <c r="AD797" s="6"/>
      <c r="AE797" s="6"/>
      <c r="AF797" s="6"/>
      <c r="AG797" s="6"/>
      <c r="AH797" s="6"/>
      <c r="AI797" s="6"/>
      <c r="AJ797" s="6"/>
    </row>
    <row r="798" ht="14.25" customHeight="1">
      <c r="A798" s="6"/>
      <c r="B798" s="6"/>
      <c r="C798" s="6"/>
      <c r="D798" s="6"/>
      <c r="E798" s="46"/>
      <c r="F798" s="46"/>
      <c r="G798" s="46"/>
      <c r="H798" s="46"/>
      <c r="I798" s="46"/>
      <c r="J798" s="46"/>
      <c r="K798" s="46"/>
      <c r="L798" s="384"/>
      <c r="M798" s="46"/>
      <c r="N798" s="46"/>
      <c r="O798" s="46"/>
      <c r="P798" s="6"/>
      <c r="Q798" s="6"/>
      <c r="R798" s="6"/>
      <c r="S798" s="356"/>
      <c r="T798" s="6"/>
      <c r="U798" s="6"/>
      <c r="V798" s="6"/>
      <c r="W798" s="6"/>
      <c r="X798" s="6"/>
      <c r="Y798" s="6"/>
      <c r="Z798" s="6"/>
      <c r="AA798" s="6"/>
      <c r="AB798" s="46"/>
      <c r="AC798" s="6"/>
      <c r="AD798" s="6"/>
      <c r="AE798" s="6"/>
      <c r="AF798" s="6"/>
      <c r="AG798" s="6"/>
      <c r="AH798" s="6"/>
      <c r="AI798" s="6"/>
      <c r="AJ798" s="6"/>
    </row>
    <row r="799" ht="14.25" customHeight="1">
      <c r="A799" s="6"/>
      <c r="B799" s="6"/>
      <c r="C799" s="6"/>
      <c r="D799" s="6"/>
      <c r="E799" s="46"/>
      <c r="F799" s="46"/>
      <c r="G799" s="46"/>
      <c r="H799" s="46"/>
      <c r="I799" s="46"/>
      <c r="J799" s="46"/>
      <c r="K799" s="46"/>
      <c r="L799" s="384"/>
      <c r="M799" s="46"/>
      <c r="N799" s="46"/>
      <c r="O799" s="46"/>
      <c r="P799" s="6"/>
      <c r="Q799" s="6"/>
      <c r="R799" s="6"/>
      <c r="S799" s="356"/>
      <c r="T799" s="6"/>
      <c r="U799" s="6"/>
      <c r="V799" s="6"/>
      <c r="W799" s="6"/>
      <c r="X799" s="6"/>
      <c r="Y799" s="6"/>
      <c r="Z799" s="6"/>
      <c r="AA799" s="6"/>
      <c r="AB799" s="46"/>
      <c r="AC799" s="6"/>
      <c r="AD799" s="6"/>
      <c r="AE799" s="6"/>
      <c r="AF799" s="6"/>
      <c r="AG799" s="6"/>
      <c r="AH799" s="6"/>
      <c r="AI799" s="6"/>
      <c r="AJ799" s="6"/>
    </row>
    <row r="800" ht="14.25" customHeight="1">
      <c r="A800" s="6"/>
      <c r="B800" s="6"/>
      <c r="C800" s="6"/>
      <c r="D800" s="6"/>
      <c r="E800" s="46"/>
      <c r="F800" s="46"/>
      <c r="G800" s="46"/>
      <c r="H800" s="46"/>
      <c r="I800" s="46"/>
      <c r="J800" s="46"/>
      <c r="K800" s="46"/>
      <c r="L800" s="384"/>
      <c r="M800" s="46"/>
      <c r="N800" s="46"/>
      <c r="O800" s="46"/>
      <c r="P800" s="6"/>
      <c r="Q800" s="6"/>
      <c r="R800" s="6"/>
      <c r="S800" s="356"/>
      <c r="T800" s="6"/>
      <c r="U800" s="6"/>
      <c r="V800" s="6"/>
      <c r="W800" s="6"/>
      <c r="X800" s="6"/>
      <c r="Y800" s="6"/>
      <c r="Z800" s="6"/>
      <c r="AA800" s="6"/>
      <c r="AB800" s="46"/>
      <c r="AC800" s="6"/>
      <c r="AD800" s="6"/>
      <c r="AE800" s="6"/>
      <c r="AF800" s="6"/>
      <c r="AG800" s="6"/>
      <c r="AH800" s="6"/>
      <c r="AI800" s="6"/>
      <c r="AJ800" s="6"/>
    </row>
    <row r="801" ht="14.25" customHeight="1">
      <c r="A801" s="6"/>
      <c r="B801" s="6"/>
      <c r="C801" s="6"/>
      <c r="D801" s="6"/>
      <c r="E801" s="46"/>
      <c r="F801" s="46"/>
      <c r="G801" s="46"/>
      <c r="H801" s="46"/>
      <c r="I801" s="46"/>
      <c r="J801" s="46"/>
      <c r="K801" s="46"/>
      <c r="L801" s="384"/>
      <c r="M801" s="46"/>
      <c r="N801" s="46"/>
      <c r="O801" s="46"/>
      <c r="P801" s="6"/>
      <c r="Q801" s="6"/>
      <c r="R801" s="6"/>
      <c r="S801" s="356"/>
      <c r="T801" s="6"/>
      <c r="U801" s="6"/>
      <c r="V801" s="6"/>
      <c r="W801" s="6"/>
      <c r="X801" s="6"/>
      <c r="Y801" s="6"/>
      <c r="Z801" s="6"/>
      <c r="AA801" s="6"/>
      <c r="AB801" s="46"/>
      <c r="AC801" s="6"/>
      <c r="AD801" s="6"/>
      <c r="AE801" s="6"/>
      <c r="AF801" s="6"/>
      <c r="AG801" s="6"/>
      <c r="AH801" s="6"/>
      <c r="AI801" s="6"/>
      <c r="AJ801" s="6"/>
    </row>
    <row r="802" ht="14.25" customHeight="1">
      <c r="A802" s="6"/>
      <c r="B802" s="6"/>
      <c r="C802" s="6"/>
      <c r="D802" s="6"/>
      <c r="E802" s="46"/>
      <c r="F802" s="46"/>
      <c r="G802" s="46"/>
      <c r="H802" s="46"/>
      <c r="I802" s="46"/>
      <c r="J802" s="46"/>
      <c r="K802" s="46"/>
      <c r="L802" s="384"/>
      <c r="M802" s="46"/>
      <c r="N802" s="46"/>
      <c r="O802" s="46"/>
      <c r="P802" s="6"/>
      <c r="Q802" s="6"/>
      <c r="R802" s="6"/>
      <c r="S802" s="356"/>
      <c r="T802" s="6"/>
      <c r="U802" s="6"/>
      <c r="V802" s="6"/>
      <c r="W802" s="6"/>
      <c r="X802" s="6"/>
      <c r="Y802" s="6"/>
      <c r="Z802" s="6"/>
      <c r="AA802" s="6"/>
      <c r="AB802" s="46"/>
      <c r="AC802" s="6"/>
      <c r="AD802" s="6"/>
      <c r="AE802" s="6"/>
      <c r="AF802" s="6"/>
      <c r="AG802" s="6"/>
      <c r="AH802" s="6"/>
      <c r="AI802" s="6"/>
      <c r="AJ802" s="6"/>
    </row>
    <row r="803" ht="14.25" customHeight="1">
      <c r="A803" s="6"/>
      <c r="B803" s="6"/>
      <c r="C803" s="6"/>
      <c r="D803" s="6"/>
      <c r="E803" s="46"/>
      <c r="F803" s="46"/>
      <c r="G803" s="46"/>
      <c r="H803" s="46"/>
      <c r="I803" s="46"/>
      <c r="J803" s="46"/>
      <c r="K803" s="46"/>
      <c r="L803" s="384"/>
      <c r="M803" s="46"/>
      <c r="N803" s="46"/>
      <c r="O803" s="46"/>
      <c r="P803" s="6"/>
      <c r="Q803" s="6"/>
      <c r="R803" s="6"/>
      <c r="S803" s="356"/>
      <c r="T803" s="6"/>
      <c r="U803" s="6"/>
      <c r="V803" s="6"/>
      <c r="W803" s="6"/>
      <c r="X803" s="6"/>
      <c r="Y803" s="6"/>
      <c r="Z803" s="6"/>
      <c r="AA803" s="6"/>
      <c r="AB803" s="46"/>
      <c r="AC803" s="6"/>
      <c r="AD803" s="6"/>
      <c r="AE803" s="6"/>
      <c r="AF803" s="6"/>
      <c r="AG803" s="6"/>
      <c r="AH803" s="6"/>
      <c r="AI803" s="6"/>
      <c r="AJ803" s="6"/>
    </row>
    <row r="804" ht="14.25" customHeight="1">
      <c r="A804" s="6"/>
      <c r="B804" s="6"/>
      <c r="C804" s="6"/>
      <c r="D804" s="6"/>
      <c r="E804" s="46"/>
      <c r="F804" s="46"/>
      <c r="G804" s="46"/>
      <c r="H804" s="46"/>
      <c r="I804" s="46"/>
      <c r="J804" s="46"/>
      <c r="K804" s="46"/>
      <c r="L804" s="384"/>
      <c r="M804" s="46"/>
      <c r="N804" s="46"/>
      <c r="O804" s="46"/>
      <c r="P804" s="6"/>
      <c r="Q804" s="6"/>
      <c r="R804" s="6"/>
      <c r="S804" s="356"/>
      <c r="T804" s="6"/>
      <c r="U804" s="6"/>
      <c r="V804" s="6"/>
      <c r="W804" s="6"/>
      <c r="X804" s="6"/>
      <c r="Y804" s="6"/>
      <c r="Z804" s="6"/>
      <c r="AA804" s="6"/>
      <c r="AB804" s="46"/>
      <c r="AC804" s="6"/>
      <c r="AD804" s="6"/>
      <c r="AE804" s="6"/>
      <c r="AF804" s="6"/>
      <c r="AG804" s="6"/>
      <c r="AH804" s="6"/>
      <c r="AI804" s="6"/>
      <c r="AJ804" s="6"/>
    </row>
    <row r="805" ht="14.25" customHeight="1">
      <c r="A805" s="6"/>
      <c r="B805" s="6"/>
      <c r="C805" s="6"/>
      <c r="D805" s="6"/>
      <c r="E805" s="46"/>
      <c r="F805" s="46"/>
      <c r="G805" s="46"/>
      <c r="H805" s="46"/>
      <c r="I805" s="46"/>
      <c r="J805" s="46"/>
      <c r="K805" s="46"/>
      <c r="L805" s="384"/>
      <c r="M805" s="46"/>
      <c r="N805" s="46"/>
      <c r="O805" s="46"/>
      <c r="P805" s="6"/>
      <c r="Q805" s="6"/>
      <c r="R805" s="6"/>
      <c r="S805" s="356"/>
      <c r="T805" s="6"/>
      <c r="U805" s="6"/>
      <c r="V805" s="6"/>
      <c r="W805" s="6"/>
      <c r="X805" s="6"/>
      <c r="Y805" s="6"/>
      <c r="Z805" s="6"/>
      <c r="AA805" s="6"/>
      <c r="AB805" s="46"/>
      <c r="AC805" s="6"/>
      <c r="AD805" s="6"/>
      <c r="AE805" s="6"/>
      <c r="AF805" s="6"/>
      <c r="AG805" s="6"/>
      <c r="AH805" s="6"/>
      <c r="AI805" s="6"/>
      <c r="AJ805" s="6"/>
    </row>
    <row r="806" ht="14.25" customHeight="1">
      <c r="A806" s="6"/>
      <c r="B806" s="6"/>
      <c r="C806" s="6"/>
      <c r="D806" s="6"/>
      <c r="E806" s="46"/>
      <c r="F806" s="46"/>
      <c r="G806" s="46"/>
      <c r="H806" s="46"/>
      <c r="I806" s="46"/>
      <c r="J806" s="46"/>
      <c r="K806" s="46"/>
      <c r="L806" s="384"/>
      <c r="M806" s="46"/>
      <c r="N806" s="46"/>
      <c r="O806" s="46"/>
      <c r="P806" s="6"/>
      <c r="Q806" s="6"/>
      <c r="R806" s="6"/>
      <c r="S806" s="356"/>
      <c r="T806" s="6"/>
      <c r="U806" s="6"/>
      <c r="V806" s="6"/>
      <c r="W806" s="6"/>
      <c r="X806" s="6"/>
      <c r="Y806" s="6"/>
      <c r="Z806" s="6"/>
      <c r="AA806" s="6"/>
      <c r="AB806" s="46"/>
      <c r="AC806" s="6"/>
      <c r="AD806" s="6"/>
      <c r="AE806" s="6"/>
      <c r="AF806" s="6"/>
      <c r="AG806" s="6"/>
      <c r="AH806" s="6"/>
      <c r="AI806" s="6"/>
      <c r="AJ806" s="6"/>
    </row>
    <row r="807" ht="14.25" customHeight="1">
      <c r="A807" s="6"/>
      <c r="B807" s="6"/>
      <c r="C807" s="6"/>
      <c r="D807" s="6"/>
      <c r="E807" s="46"/>
      <c r="F807" s="46"/>
      <c r="G807" s="46"/>
      <c r="H807" s="46"/>
      <c r="I807" s="46"/>
      <c r="J807" s="46"/>
      <c r="K807" s="46"/>
      <c r="L807" s="384"/>
      <c r="M807" s="46"/>
      <c r="N807" s="46"/>
      <c r="O807" s="46"/>
      <c r="P807" s="6"/>
      <c r="Q807" s="6"/>
      <c r="R807" s="6"/>
      <c r="S807" s="356"/>
      <c r="T807" s="6"/>
      <c r="U807" s="6"/>
      <c r="V807" s="6"/>
      <c r="W807" s="6"/>
      <c r="X807" s="6"/>
      <c r="Y807" s="6"/>
      <c r="Z807" s="6"/>
      <c r="AA807" s="6"/>
      <c r="AB807" s="46"/>
      <c r="AC807" s="6"/>
      <c r="AD807" s="6"/>
      <c r="AE807" s="6"/>
      <c r="AF807" s="6"/>
      <c r="AG807" s="6"/>
      <c r="AH807" s="6"/>
      <c r="AI807" s="6"/>
      <c r="AJ807" s="6"/>
    </row>
    <row r="808" ht="14.25" customHeight="1">
      <c r="A808" s="6"/>
      <c r="B808" s="6"/>
      <c r="C808" s="6"/>
      <c r="D808" s="6"/>
      <c r="E808" s="46"/>
      <c r="F808" s="46"/>
      <c r="G808" s="46"/>
      <c r="H808" s="46"/>
      <c r="I808" s="46"/>
      <c r="J808" s="46"/>
      <c r="K808" s="46"/>
      <c r="L808" s="384"/>
      <c r="M808" s="46"/>
      <c r="N808" s="46"/>
      <c r="O808" s="46"/>
      <c r="P808" s="6"/>
      <c r="Q808" s="6"/>
      <c r="R808" s="6"/>
      <c r="S808" s="356"/>
      <c r="T808" s="6"/>
      <c r="U808" s="6"/>
      <c r="V808" s="6"/>
      <c r="W808" s="6"/>
      <c r="X808" s="6"/>
      <c r="Y808" s="6"/>
      <c r="Z808" s="6"/>
      <c r="AA808" s="6"/>
      <c r="AB808" s="46"/>
      <c r="AC808" s="6"/>
      <c r="AD808" s="6"/>
      <c r="AE808" s="6"/>
      <c r="AF808" s="6"/>
      <c r="AG808" s="6"/>
      <c r="AH808" s="6"/>
      <c r="AI808" s="6"/>
      <c r="AJ808" s="6"/>
    </row>
    <row r="809" ht="14.25" customHeight="1">
      <c r="A809" s="6"/>
      <c r="B809" s="6"/>
      <c r="C809" s="6"/>
      <c r="D809" s="6"/>
      <c r="E809" s="46"/>
      <c r="F809" s="46"/>
      <c r="G809" s="46"/>
      <c r="H809" s="46"/>
      <c r="I809" s="46"/>
      <c r="J809" s="46"/>
      <c r="K809" s="46"/>
      <c r="L809" s="384"/>
      <c r="M809" s="46"/>
      <c r="N809" s="46"/>
      <c r="O809" s="46"/>
      <c r="P809" s="6"/>
      <c r="Q809" s="6"/>
      <c r="R809" s="6"/>
      <c r="S809" s="356"/>
      <c r="T809" s="6"/>
      <c r="U809" s="6"/>
      <c r="V809" s="6"/>
      <c r="W809" s="6"/>
      <c r="X809" s="6"/>
      <c r="Y809" s="6"/>
      <c r="Z809" s="6"/>
      <c r="AA809" s="6"/>
      <c r="AB809" s="46"/>
      <c r="AC809" s="6"/>
      <c r="AD809" s="6"/>
      <c r="AE809" s="6"/>
      <c r="AF809" s="6"/>
      <c r="AG809" s="6"/>
      <c r="AH809" s="6"/>
      <c r="AI809" s="6"/>
      <c r="AJ809" s="6"/>
    </row>
    <row r="810" ht="14.25" customHeight="1">
      <c r="A810" s="6"/>
      <c r="B810" s="6"/>
      <c r="C810" s="6"/>
      <c r="D810" s="6"/>
      <c r="E810" s="46"/>
      <c r="F810" s="46"/>
      <c r="G810" s="46"/>
      <c r="H810" s="46"/>
      <c r="I810" s="46"/>
      <c r="J810" s="46"/>
      <c r="K810" s="46"/>
      <c r="L810" s="384"/>
      <c r="M810" s="46"/>
      <c r="N810" s="46"/>
      <c r="O810" s="46"/>
      <c r="P810" s="6"/>
      <c r="Q810" s="6"/>
      <c r="R810" s="6"/>
      <c r="S810" s="356"/>
      <c r="T810" s="6"/>
      <c r="U810" s="6"/>
      <c r="V810" s="6"/>
      <c r="W810" s="6"/>
      <c r="X810" s="6"/>
      <c r="Y810" s="6"/>
      <c r="Z810" s="6"/>
      <c r="AA810" s="6"/>
      <c r="AB810" s="46"/>
      <c r="AC810" s="6"/>
      <c r="AD810" s="6"/>
      <c r="AE810" s="6"/>
      <c r="AF810" s="6"/>
      <c r="AG810" s="6"/>
      <c r="AH810" s="6"/>
      <c r="AI810" s="6"/>
      <c r="AJ810" s="6"/>
    </row>
    <row r="811" ht="14.25" customHeight="1">
      <c r="A811" s="6"/>
      <c r="B811" s="6"/>
      <c r="C811" s="6"/>
      <c r="D811" s="6"/>
      <c r="E811" s="46"/>
      <c r="F811" s="46"/>
      <c r="G811" s="46"/>
      <c r="H811" s="46"/>
      <c r="I811" s="46"/>
      <c r="J811" s="46"/>
      <c r="K811" s="46"/>
      <c r="L811" s="384"/>
      <c r="M811" s="46"/>
      <c r="N811" s="46"/>
      <c r="O811" s="46"/>
      <c r="P811" s="6"/>
      <c r="Q811" s="6"/>
      <c r="R811" s="6"/>
      <c r="S811" s="356"/>
      <c r="T811" s="6"/>
      <c r="U811" s="6"/>
      <c r="V811" s="6"/>
      <c r="W811" s="6"/>
      <c r="X811" s="6"/>
      <c r="Y811" s="6"/>
      <c r="Z811" s="6"/>
      <c r="AA811" s="6"/>
      <c r="AB811" s="46"/>
      <c r="AC811" s="6"/>
      <c r="AD811" s="6"/>
      <c r="AE811" s="6"/>
      <c r="AF811" s="6"/>
      <c r="AG811" s="6"/>
      <c r="AH811" s="6"/>
      <c r="AI811" s="6"/>
      <c r="AJ811" s="6"/>
    </row>
    <row r="812" ht="14.25" customHeight="1">
      <c r="A812" s="6"/>
      <c r="B812" s="6"/>
      <c r="C812" s="6"/>
      <c r="D812" s="6"/>
      <c r="E812" s="46"/>
      <c r="F812" s="46"/>
      <c r="G812" s="46"/>
      <c r="H812" s="46"/>
      <c r="I812" s="46"/>
      <c r="J812" s="46"/>
      <c r="K812" s="46"/>
      <c r="L812" s="384"/>
      <c r="M812" s="46"/>
      <c r="N812" s="46"/>
      <c r="O812" s="46"/>
      <c r="P812" s="6"/>
      <c r="Q812" s="6"/>
      <c r="R812" s="6"/>
      <c r="S812" s="356"/>
      <c r="T812" s="6"/>
      <c r="U812" s="6"/>
      <c r="V812" s="6"/>
      <c r="W812" s="6"/>
      <c r="X812" s="6"/>
      <c r="Y812" s="6"/>
      <c r="Z812" s="6"/>
      <c r="AA812" s="6"/>
      <c r="AB812" s="46"/>
      <c r="AC812" s="6"/>
      <c r="AD812" s="6"/>
      <c r="AE812" s="6"/>
      <c r="AF812" s="6"/>
      <c r="AG812" s="6"/>
      <c r="AH812" s="6"/>
      <c r="AI812" s="6"/>
      <c r="AJ812" s="6"/>
    </row>
    <row r="813" ht="14.25" customHeight="1">
      <c r="A813" s="6"/>
      <c r="B813" s="6"/>
      <c r="C813" s="6"/>
      <c r="D813" s="6"/>
      <c r="E813" s="46"/>
      <c r="F813" s="46"/>
      <c r="G813" s="46"/>
      <c r="H813" s="46"/>
      <c r="I813" s="46"/>
      <c r="J813" s="46"/>
      <c r="K813" s="46"/>
      <c r="L813" s="384"/>
      <c r="M813" s="46"/>
      <c r="N813" s="46"/>
      <c r="O813" s="46"/>
      <c r="P813" s="6"/>
      <c r="Q813" s="6"/>
      <c r="R813" s="6"/>
      <c r="S813" s="356"/>
      <c r="T813" s="6"/>
      <c r="U813" s="6"/>
      <c r="V813" s="6"/>
      <c r="W813" s="6"/>
      <c r="X813" s="6"/>
      <c r="Y813" s="6"/>
      <c r="Z813" s="6"/>
      <c r="AA813" s="6"/>
      <c r="AB813" s="46"/>
      <c r="AC813" s="6"/>
      <c r="AD813" s="6"/>
      <c r="AE813" s="6"/>
      <c r="AF813" s="6"/>
      <c r="AG813" s="6"/>
      <c r="AH813" s="6"/>
      <c r="AI813" s="6"/>
      <c r="AJ813" s="6"/>
    </row>
    <row r="814" ht="14.25" customHeight="1">
      <c r="A814" s="6"/>
      <c r="B814" s="6"/>
      <c r="C814" s="6"/>
      <c r="D814" s="6"/>
      <c r="E814" s="46"/>
      <c r="F814" s="46"/>
      <c r="G814" s="46"/>
      <c r="H814" s="46"/>
      <c r="I814" s="46"/>
      <c r="J814" s="46"/>
      <c r="K814" s="46"/>
      <c r="L814" s="384"/>
      <c r="M814" s="46"/>
      <c r="N814" s="46"/>
      <c r="O814" s="46"/>
      <c r="P814" s="6"/>
      <c r="Q814" s="6"/>
      <c r="R814" s="6"/>
      <c r="S814" s="356"/>
      <c r="T814" s="6"/>
      <c r="U814" s="6"/>
      <c r="V814" s="6"/>
      <c r="W814" s="6"/>
      <c r="X814" s="6"/>
      <c r="Y814" s="6"/>
      <c r="Z814" s="6"/>
      <c r="AA814" s="6"/>
      <c r="AB814" s="46"/>
      <c r="AC814" s="6"/>
      <c r="AD814" s="6"/>
      <c r="AE814" s="6"/>
      <c r="AF814" s="6"/>
      <c r="AG814" s="6"/>
      <c r="AH814" s="6"/>
      <c r="AI814" s="6"/>
      <c r="AJ814" s="6"/>
    </row>
    <row r="815" ht="14.25" customHeight="1">
      <c r="A815" s="6"/>
      <c r="B815" s="6"/>
      <c r="C815" s="6"/>
      <c r="D815" s="6"/>
      <c r="E815" s="46"/>
      <c r="F815" s="46"/>
      <c r="G815" s="46"/>
      <c r="H815" s="46"/>
      <c r="I815" s="46"/>
      <c r="J815" s="46"/>
      <c r="K815" s="46"/>
      <c r="L815" s="384"/>
      <c r="M815" s="46"/>
      <c r="N815" s="46"/>
      <c r="O815" s="46"/>
      <c r="P815" s="6"/>
      <c r="Q815" s="6"/>
      <c r="R815" s="6"/>
      <c r="S815" s="356"/>
      <c r="T815" s="6"/>
      <c r="U815" s="6"/>
      <c r="V815" s="6"/>
      <c r="W815" s="6"/>
      <c r="X815" s="6"/>
      <c r="Y815" s="6"/>
      <c r="Z815" s="6"/>
      <c r="AA815" s="6"/>
      <c r="AB815" s="46"/>
      <c r="AC815" s="6"/>
      <c r="AD815" s="6"/>
      <c r="AE815" s="6"/>
      <c r="AF815" s="6"/>
      <c r="AG815" s="6"/>
      <c r="AH815" s="6"/>
      <c r="AI815" s="6"/>
      <c r="AJ815" s="6"/>
    </row>
    <row r="816" ht="14.25" customHeight="1">
      <c r="A816" s="6"/>
      <c r="B816" s="6"/>
      <c r="C816" s="6"/>
      <c r="D816" s="6"/>
      <c r="E816" s="46"/>
      <c r="F816" s="46"/>
      <c r="G816" s="46"/>
      <c r="H816" s="46"/>
      <c r="I816" s="46"/>
      <c r="J816" s="46"/>
      <c r="K816" s="46"/>
      <c r="L816" s="384"/>
      <c r="M816" s="46"/>
      <c r="N816" s="46"/>
      <c r="O816" s="46"/>
      <c r="P816" s="6"/>
      <c r="Q816" s="6"/>
      <c r="R816" s="6"/>
      <c r="S816" s="356"/>
      <c r="T816" s="6"/>
      <c r="U816" s="6"/>
      <c r="V816" s="6"/>
      <c r="W816" s="6"/>
      <c r="X816" s="6"/>
      <c r="Y816" s="6"/>
      <c r="Z816" s="6"/>
      <c r="AA816" s="6"/>
      <c r="AB816" s="46"/>
      <c r="AC816" s="6"/>
      <c r="AD816" s="6"/>
      <c r="AE816" s="6"/>
      <c r="AF816" s="6"/>
      <c r="AG816" s="6"/>
      <c r="AH816" s="6"/>
      <c r="AI816" s="6"/>
      <c r="AJ816" s="6"/>
    </row>
    <row r="817" ht="14.25" customHeight="1">
      <c r="A817" s="6"/>
      <c r="B817" s="6"/>
      <c r="C817" s="6"/>
      <c r="D817" s="6"/>
      <c r="E817" s="46"/>
      <c r="F817" s="46"/>
      <c r="G817" s="46"/>
      <c r="H817" s="46"/>
      <c r="I817" s="46"/>
      <c r="J817" s="46"/>
      <c r="K817" s="46"/>
      <c r="L817" s="384"/>
      <c r="M817" s="46"/>
      <c r="N817" s="46"/>
      <c r="O817" s="46"/>
      <c r="P817" s="6"/>
      <c r="Q817" s="6"/>
      <c r="R817" s="6"/>
      <c r="S817" s="356"/>
      <c r="T817" s="6"/>
      <c r="U817" s="6"/>
      <c r="V817" s="6"/>
      <c r="W817" s="6"/>
      <c r="X817" s="6"/>
      <c r="Y817" s="6"/>
      <c r="Z817" s="6"/>
      <c r="AA817" s="6"/>
      <c r="AB817" s="46"/>
      <c r="AC817" s="6"/>
      <c r="AD817" s="6"/>
      <c r="AE817" s="6"/>
      <c r="AF817" s="6"/>
      <c r="AG817" s="6"/>
      <c r="AH817" s="6"/>
      <c r="AI817" s="6"/>
      <c r="AJ817" s="6"/>
    </row>
    <row r="818" ht="14.25" customHeight="1">
      <c r="A818" s="6"/>
      <c r="B818" s="6"/>
      <c r="C818" s="6"/>
      <c r="D818" s="6"/>
      <c r="E818" s="46"/>
      <c r="F818" s="46"/>
      <c r="G818" s="46"/>
      <c r="H818" s="46"/>
      <c r="I818" s="46"/>
      <c r="J818" s="46"/>
      <c r="K818" s="46"/>
      <c r="L818" s="384"/>
      <c r="M818" s="46"/>
      <c r="N818" s="46"/>
      <c r="O818" s="46"/>
      <c r="P818" s="6"/>
      <c r="Q818" s="6"/>
      <c r="R818" s="6"/>
      <c r="S818" s="356"/>
      <c r="T818" s="6"/>
      <c r="U818" s="6"/>
      <c r="V818" s="6"/>
      <c r="W818" s="6"/>
      <c r="X818" s="6"/>
      <c r="Y818" s="6"/>
      <c r="Z818" s="6"/>
      <c r="AA818" s="6"/>
      <c r="AB818" s="46"/>
      <c r="AC818" s="6"/>
      <c r="AD818" s="6"/>
      <c r="AE818" s="6"/>
      <c r="AF818" s="6"/>
      <c r="AG818" s="6"/>
      <c r="AH818" s="6"/>
      <c r="AI818" s="6"/>
      <c r="AJ818" s="6"/>
    </row>
    <row r="819" ht="14.25" customHeight="1">
      <c r="A819" s="6"/>
      <c r="B819" s="6"/>
      <c r="C819" s="6"/>
      <c r="D819" s="6"/>
      <c r="E819" s="46"/>
      <c r="F819" s="46"/>
      <c r="G819" s="46"/>
      <c r="H819" s="46"/>
      <c r="I819" s="46"/>
      <c r="J819" s="46"/>
      <c r="K819" s="46"/>
      <c r="L819" s="384"/>
      <c r="M819" s="46"/>
      <c r="N819" s="46"/>
      <c r="O819" s="46"/>
      <c r="P819" s="6"/>
      <c r="Q819" s="6"/>
      <c r="R819" s="6"/>
      <c r="S819" s="356"/>
      <c r="T819" s="6"/>
      <c r="U819" s="6"/>
      <c r="V819" s="6"/>
      <c r="W819" s="6"/>
      <c r="X819" s="6"/>
      <c r="Y819" s="6"/>
      <c r="Z819" s="6"/>
      <c r="AA819" s="6"/>
      <c r="AB819" s="46"/>
      <c r="AC819" s="6"/>
      <c r="AD819" s="6"/>
      <c r="AE819" s="6"/>
      <c r="AF819" s="6"/>
      <c r="AG819" s="6"/>
      <c r="AH819" s="6"/>
      <c r="AI819" s="6"/>
      <c r="AJ819" s="6"/>
    </row>
    <row r="820" ht="14.25" customHeight="1">
      <c r="A820" s="6"/>
      <c r="B820" s="6"/>
      <c r="C820" s="6"/>
      <c r="D820" s="6"/>
      <c r="E820" s="46"/>
      <c r="F820" s="46"/>
      <c r="G820" s="46"/>
      <c r="H820" s="46"/>
      <c r="I820" s="46"/>
      <c r="J820" s="46"/>
      <c r="K820" s="46"/>
      <c r="L820" s="384"/>
      <c r="M820" s="46"/>
      <c r="N820" s="46"/>
      <c r="O820" s="46"/>
      <c r="P820" s="6"/>
      <c r="Q820" s="6"/>
      <c r="R820" s="6"/>
      <c r="S820" s="356"/>
      <c r="T820" s="6"/>
      <c r="U820" s="6"/>
      <c r="V820" s="6"/>
      <c r="W820" s="6"/>
      <c r="X820" s="6"/>
      <c r="Y820" s="6"/>
      <c r="Z820" s="6"/>
      <c r="AA820" s="6"/>
      <c r="AB820" s="46"/>
      <c r="AC820" s="6"/>
      <c r="AD820" s="6"/>
      <c r="AE820" s="6"/>
      <c r="AF820" s="6"/>
      <c r="AG820" s="6"/>
      <c r="AH820" s="6"/>
      <c r="AI820" s="6"/>
      <c r="AJ820" s="6"/>
    </row>
    <row r="821" ht="14.25" customHeight="1">
      <c r="A821" s="6"/>
      <c r="B821" s="6"/>
      <c r="C821" s="6"/>
      <c r="D821" s="6"/>
      <c r="E821" s="46"/>
      <c r="F821" s="46"/>
      <c r="G821" s="46"/>
      <c r="H821" s="46"/>
      <c r="I821" s="46"/>
      <c r="J821" s="46"/>
      <c r="K821" s="46"/>
      <c r="L821" s="384"/>
      <c r="M821" s="46"/>
      <c r="N821" s="46"/>
      <c r="O821" s="46"/>
      <c r="P821" s="6"/>
      <c r="Q821" s="6"/>
      <c r="R821" s="6"/>
      <c r="S821" s="356"/>
      <c r="T821" s="6"/>
      <c r="U821" s="6"/>
      <c r="V821" s="6"/>
      <c r="W821" s="6"/>
      <c r="X821" s="6"/>
      <c r="Y821" s="6"/>
      <c r="Z821" s="6"/>
      <c r="AA821" s="6"/>
      <c r="AB821" s="46"/>
      <c r="AC821" s="6"/>
      <c r="AD821" s="6"/>
      <c r="AE821" s="6"/>
      <c r="AF821" s="6"/>
      <c r="AG821" s="6"/>
      <c r="AH821" s="6"/>
      <c r="AI821" s="6"/>
      <c r="AJ821" s="6"/>
    </row>
    <row r="822" ht="14.25" customHeight="1">
      <c r="A822" s="6"/>
      <c r="B822" s="6"/>
      <c r="C822" s="6"/>
      <c r="D822" s="6"/>
      <c r="E822" s="46"/>
      <c r="F822" s="46"/>
      <c r="G822" s="46"/>
      <c r="H822" s="46"/>
      <c r="I822" s="46"/>
      <c r="J822" s="46"/>
      <c r="K822" s="46"/>
      <c r="L822" s="384"/>
      <c r="M822" s="46"/>
      <c r="N822" s="46"/>
      <c r="O822" s="46"/>
      <c r="P822" s="6"/>
      <c r="Q822" s="6"/>
      <c r="R822" s="6"/>
      <c r="S822" s="356"/>
      <c r="T822" s="6"/>
      <c r="U822" s="6"/>
      <c r="V822" s="6"/>
      <c r="W822" s="6"/>
      <c r="X822" s="6"/>
      <c r="Y822" s="6"/>
      <c r="Z822" s="6"/>
      <c r="AA822" s="6"/>
      <c r="AB822" s="46"/>
      <c r="AC822" s="6"/>
      <c r="AD822" s="6"/>
      <c r="AE822" s="6"/>
      <c r="AF822" s="6"/>
      <c r="AG822" s="6"/>
      <c r="AH822" s="6"/>
      <c r="AI822" s="6"/>
      <c r="AJ822" s="6"/>
    </row>
    <row r="823" ht="14.25" customHeight="1">
      <c r="A823" s="6"/>
      <c r="B823" s="6"/>
      <c r="C823" s="6"/>
      <c r="D823" s="6"/>
      <c r="E823" s="46"/>
      <c r="F823" s="46"/>
      <c r="G823" s="46"/>
      <c r="H823" s="46"/>
      <c r="I823" s="46"/>
      <c r="J823" s="46"/>
      <c r="K823" s="46"/>
      <c r="L823" s="384"/>
      <c r="M823" s="46"/>
      <c r="N823" s="46"/>
      <c r="O823" s="46"/>
      <c r="P823" s="6"/>
      <c r="Q823" s="6"/>
      <c r="R823" s="6"/>
      <c r="S823" s="356"/>
      <c r="T823" s="6"/>
      <c r="U823" s="6"/>
      <c r="V823" s="6"/>
      <c r="W823" s="6"/>
      <c r="X823" s="6"/>
      <c r="Y823" s="6"/>
      <c r="Z823" s="6"/>
      <c r="AA823" s="6"/>
      <c r="AB823" s="46"/>
      <c r="AC823" s="6"/>
      <c r="AD823" s="6"/>
      <c r="AE823" s="6"/>
      <c r="AF823" s="6"/>
      <c r="AG823" s="6"/>
      <c r="AH823" s="6"/>
      <c r="AI823" s="6"/>
      <c r="AJ823" s="6"/>
    </row>
    <row r="824" ht="14.25" customHeight="1">
      <c r="A824" s="6"/>
      <c r="B824" s="6"/>
      <c r="C824" s="6"/>
      <c r="D824" s="6"/>
      <c r="E824" s="46"/>
      <c r="F824" s="46"/>
      <c r="G824" s="46"/>
      <c r="H824" s="46"/>
      <c r="I824" s="46"/>
      <c r="J824" s="46"/>
      <c r="K824" s="46"/>
      <c r="L824" s="384"/>
      <c r="M824" s="46"/>
      <c r="N824" s="46"/>
      <c r="O824" s="46"/>
      <c r="P824" s="6"/>
      <c r="Q824" s="6"/>
      <c r="R824" s="6"/>
      <c r="S824" s="356"/>
      <c r="T824" s="6"/>
      <c r="U824" s="6"/>
      <c r="V824" s="6"/>
      <c r="W824" s="6"/>
      <c r="X824" s="6"/>
      <c r="Y824" s="6"/>
      <c r="Z824" s="6"/>
      <c r="AA824" s="6"/>
      <c r="AB824" s="46"/>
      <c r="AC824" s="6"/>
      <c r="AD824" s="6"/>
      <c r="AE824" s="6"/>
      <c r="AF824" s="6"/>
      <c r="AG824" s="6"/>
      <c r="AH824" s="6"/>
      <c r="AI824" s="6"/>
      <c r="AJ824" s="6"/>
    </row>
    <row r="825" ht="14.25" customHeight="1">
      <c r="A825" s="6"/>
      <c r="B825" s="6"/>
      <c r="C825" s="6"/>
      <c r="D825" s="6"/>
      <c r="E825" s="46"/>
      <c r="F825" s="46"/>
      <c r="G825" s="46"/>
      <c r="H825" s="46"/>
      <c r="I825" s="46"/>
      <c r="J825" s="46"/>
      <c r="K825" s="46"/>
      <c r="L825" s="384"/>
      <c r="M825" s="46"/>
      <c r="N825" s="46"/>
      <c r="O825" s="46"/>
      <c r="P825" s="6"/>
      <c r="Q825" s="6"/>
      <c r="R825" s="6"/>
      <c r="S825" s="356"/>
      <c r="T825" s="6"/>
      <c r="U825" s="6"/>
      <c r="V825" s="6"/>
      <c r="W825" s="6"/>
      <c r="X825" s="6"/>
      <c r="Y825" s="6"/>
      <c r="Z825" s="6"/>
      <c r="AA825" s="6"/>
      <c r="AB825" s="46"/>
      <c r="AC825" s="6"/>
      <c r="AD825" s="6"/>
      <c r="AE825" s="6"/>
      <c r="AF825" s="6"/>
      <c r="AG825" s="6"/>
      <c r="AH825" s="6"/>
      <c r="AI825" s="6"/>
      <c r="AJ825" s="6"/>
    </row>
    <row r="826" ht="14.25" customHeight="1">
      <c r="A826" s="6"/>
      <c r="B826" s="6"/>
      <c r="C826" s="6"/>
      <c r="D826" s="6"/>
      <c r="E826" s="46"/>
      <c r="F826" s="46"/>
      <c r="G826" s="46"/>
      <c r="H826" s="46"/>
      <c r="I826" s="46"/>
      <c r="J826" s="46"/>
      <c r="K826" s="46"/>
      <c r="L826" s="384"/>
      <c r="M826" s="46"/>
      <c r="N826" s="46"/>
      <c r="O826" s="46"/>
      <c r="P826" s="6"/>
      <c r="Q826" s="6"/>
      <c r="R826" s="6"/>
      <c r="S826" s="356"/>
      <c r="T826" s="6"/>
      <c r="U826" s="6"/>
      <c r="V826" s="6"/>
      <c r="W826" s="6"/>
      <c r="X826" s="6"/>
      <c r="Y826" s="6"/>
      <c r="Z826" s="6"/>
      <c r="AA826" s="6"/>
      <c r="AB826" s="46"/>
      <c r="AC826" s="6"/>
      <c r="AD826" s="6"/>
      <c r="AE826" s="6"/>
      <c r="AF826" s="6"/>
      <c r="AG826" s="6"/>
      <c r="AH826" s="6"/>
      <c r="AI826" s="6"/>
      <c r="AJ826" s="6"/>
    </row>
    <row r="827" ht="14.25" customHeight="1">
      <c r="A827" s="6"/>
      <c r="B827" s="6"/>
      <c r="C827" s="6"/>
      <c r="D827" s="6"/>
      <c r="E827" s="46"/>
      <c r="F827" s="46"/>
      <c r="G827" s="46"/>
      <c r="H827" s="46"/>
      <c r="I827" s="46"/>
      <c r="J827" s="46"/>
      <c r="K827" s="46"/>
      <c r="L827" s="384"/>
      <c r="M827" s="46"/>
      <c r="N827" s="46"/>
      <c r="O827" s="46"/>
      <c r="P827" s="6"/>
      <c r="Q827" s="6"/>
      <c r="R827" s="6"/>
      <c r="S827" s="356"/>
      <c r="T827" s="6"/>
      <c r="U827" s="6"/>
      <c r="V827" s="6"/>
      <c r="W827" s="6"/>
      <c r="X827" s="6"/>
      <c r="Y827" s="6"/>
      <c r="Z827" s="6"/>
      <c r="AA827" s="6"/>
      <c r="AB827" s="46"/>
      <c r="AC827" s="6"/>
      <c r="AD827" s="6"/>
      <c r="AE827" s="6"/>
      <c r="AF827" s="6"/>
      <c r="AG827" s="6"/>
      <c r="AH827" s="6"/>
      <c r="AI827" s="6"/>
      <c r="AJ827" s="6"/>
    </row>
    <row r="828" ht="14.25" customHeight="1">
      <c r="A828" s="6"/>
      <c r="B828" s="6"/>
      <c r="C828" s="6"/>
      <c r="D828" s="6"/>
      <c r="E828" s="46"/>
      <c r="F828" s="46"/>
      <c r="G828" s="46"/>
      <c r="H828" s="46"/>
      <c r="I828" s="46"/>
      <c r="J828" s="46"/>
      <c r="K828" s="46"/>
      <c r="L828" s="384"/>
      <c r="M828" s="46"/>
      <c r="N828" s="46"/>
      <c r="O828" s="46"/>
      <c r="P828" s="6"/>
      <c r="Q828" s="6"/>
      <c r="R828" s="6"/>
      <c r="S828" s="356"/>
      <c r="T828" s="6"/>
      <c r="U828" s="6"/>
      <c r="V828" s="6"/>
      <c r="W828" s="6"/>
      <c r="X828" s="6"/>
      <c r="Y828" s="6"/>
      <c r="Z828" s="6"/>
      <c r="AA828" s="6"/>
      <c r="AB828" s="46"/>
      <c r="AC828" s="6"/>
      <c r="AD828" s="6"/>
      <c r="AE828" s="6"/>
      <c r="AF828" s="6"/>
      <c r="AG828" s="6"/>
      <c r="AH828" s="6"/>
      <c r="AI828" s="6"/>
      <c r="AJ828" s="6"/>
    </row>
    <row r="829" ht="14.25" customHeight="1">
      <c r="A829" s="6"/>
      <c r="B829" s="6"/>
      <c r="C829" s="6"/>
      <c r="D829" s="6"/>
      <c r="E829" s="46"/>
      <c r="F829" s="46"/>
      <c r="G829" s="46"/>
      <c r="H829" s="46"/>
      <c r="I829" s="46"/>
      <c r="J829" s="46"/>
      <c r="K829" s="46"/>
      <c r="L829" s="384"/>
      <c r="M829" s="46"/>
      <c r="N829" s="46"/>
      <c r="O829" s="46"/>
      <c r="P829" s="6"/>
      <c r="Q829" s="6"/>
      <c r="R829" s="6"/>
      <c r="S829" s="356"/>
      <c r="T829" s="6"/>
      <c r="U829" s="6"/>
      <c r="V829" s="6"/>
      <c r="W829" s="6"/>
      <c r="X829" s="6"/>
      <c r="Y829" s="6"/>
      <c r="Z829" s="6"/>
      <c r="AA829" s="6"/>
      <c r="AB829" s="46"/>
      <c r="AC829" s="6"/>
      <c r="AD829" s="6"/>
      <c r="AE829" s="6"/>
      <c r="AF829" s="6"/>
      <c r="AG829" s="6"/>
      <c r="AH829" s="6"/>
      <c r="AI829" s="6"/>
      <c r="AJ829" s="6"/>
    </row>
    <row r="830" ht="14.25" customHeight="1">
      <c r="A830" s="6"/>
      <c r="B830" s="6"/>
      <c r="C830" s="6"/>
      <c r="D830" s="6"/>
      <c r="E830" s="46"/>
      <c r="F830" s="46"/>
      <c r="G830" s="46"/>
      <c r="H830" s="46"/>
      <c r="I830" s="46"/>
      <c r="J830" s="46"/>
      <c r="K830" s="46"/>
      <c r="L830" s="384"/>
      <c r="M830" s="46"/>
      <c r="N830" s="46"/>
      <c r="O830" s="46"/>
      <c r="P830" s="6"/>
      <c r="Q830" s="6"/>
      <c r="R830" s="6"/>
      <c r="S830" s="356"/>
      <c r="T830" s="6"/>
      <c r="U830" s="6"/>
      <c r="V830" s="6"/>
      <c r="W830" s="6"/>
      <c r="X830" s="6"/>
      <c r="Y830" s="6"/>
      <c r="Z830" s="6"/>
      <c r="AA830" s="6"/>
      <c r="AB830" s="46"/>
      <c r="AC830" s="6"/>
      <c r="AD830" s="6"/>
      <c r="AE830" s="6"/>
      <c r="AF830" s="6"/>
      <c r="AG830" s="6"/>
      <c r="AH830" s="6"/>
      <c r="AI830" s="6"/>
      <c r="AJ830" s="6"/>
    </row>
    <row r="831" ht="14.25" customHeight="1">
      <c r="A831" s="6"/>
      <c r="B831" s="6"/>
      <c r="C831" s="6"/>
      <c r="D831" s="6"/>
      <c r="E831" s="46"/>
      <c r="F831" s="46"/>
      <c r="G831" s="46"/>
      <c r="H831" s="46"/>
      <c r="I831" s="46"/>
      <c r="J831" s="46"/>
      <c r="K831" s="46"/>
      <c r="L831" s="384"/>
      <c r="M831" s="46"/>
      <c r="N831" s="46"/>
      <c r="O831" s="46"/>
      <c r="P831" s="6"/>
      <c r="Q831" s="6"/>
      <c r="R831" s="6"/>
      <c r="S831" s="356"/>
      <c r="T831" s="6"/>
      <c r="U831" s="6"/>
      <c r="V831" s="6"/>
      <c r="W831" s="6"/>
      <c r="X831" s="6"/>
      <c r="Y831" s="6"/>
      <c r="Z831" s="6"/>
      <c r="AA831" s="6"/>
      <c r="AB831" s="46"/>
      <c r="AC831" s="6"/>
      <c r="AD831" s="6"/>
      <c r="AE831" s="6"/>
      <c r="AF831" s="6"/>
      <c r="AG831" s="6"/>
      <c r="AH831" s="6"/>
      <c r="AI831" s="6"/>
      <c r="AJ831" s="6"/>
    </row>
    <row r="832" ht="14.25" customHeight="1">
      <c r="A832" s="6"/>
      <c r="B832" s="6"/>
      <c r="C832" s="6"/>
      <c r="D832" s="6"/>
      <c r="E832" s="46"/>
      <c r="F832" s="46"/>
      <c r="G832" s="46"/>
      <c r="H832" s="46"/>
      <c r="I832" s="46"/>
      <c r="J832" s="46"/>
      <c r="K832" s="46"/>
      <c r="L832" s="384"/>
      <c r="M832" s="46"/>
      <c r="N832" s="46"/>
      <c r="O832" s="46"/>
      <c r="P832" s="6"/>
      <c r="Q832" s="6"/>
      <c r="R832" s="6"/>
      <c r="S832" s="356"/>
      <c r="T832" s="6"/>
      <c r="U832" s="6"/>
      <c r="V832" s="6"/>
      <c r="W832" s="6"/>
      <c r="X832" s="6"/>
      <c r="Y832" s="6"/>
      <c r="Z832" s="6"/>
      <c r="AA832" s="6"/>
      <c r="AB832" s="46"/>
      <c r="AC832" s="6"/>
      <c r="AD832" s="6"/>
      <c r="AE832" s="6"/>
      <c r="AF832" s="6"/>
      <c r="AG832" s="6"/>
      <c r="AH832" s="6"/>
      <c r="AI832" s="6"/>
      <c r="AJ832" s="6"/>
    </row>
    <row r="833" ht="14.25" customHeight="1">
      <c r="A833" s="6"/>
      <c r="B833" s="6"/>
      <c r="C833" s="6"/>
      <c r="D833" s="6"/>
      <c r="E833" s="46"/>
      <c r="F833" s="46"/>
      <c r="G833" s="46"/>
      <c r="H833" s="46"/>
      <c r="I833" s="46"/>
      <c r="J833" s="46"/>
      <c r="K833" s="46"/>
      <c r="L833" s="384"/>
      <c r="M833" s="46"/>
      <c r="N833" s="46"/>
      <c r="O833" s="46"/>
      <c r="P833" s="6"/>
      <c r="Q833" s="6"/>
      <c r="R833" s="6"/>
      <c r="S833" s="356"/>
      <c r="T833" s="6"/>
      <c r="U833" s="6"/>
      <c r="V833" s="6"/>
      <c r="W833" s="6"/>
      <c r="X833" s="6"/>
      <c r="Y833" s="6"/>
      <c r="Z833" s="6"/>
      <c r="AA833" s="6"/>
      <c r="AB833" s="46"/>
      <c r="AC833" s="6"/>
      <c r="AD833" s="6"/>
      <c r="AE833" s="6"/>
      <c r="AF833" s="6"/>
      <c r="AG833" s="6"/>
      <c r="AH833" s="6"/>
      <c r="AI833" s="6"/>
      <c r="AJ833" s="6"/>
    </row>
    <row r="834" ht="14.25" customHeight="1">
      <c r="A834" s="6"/>
      <c r="B834" s="6"/>
      <c r="C834" s="6"/>
      <c r="D834" s="6"/>
      <c r="E834" s="46"/>
      <c r="F834" s="46"/>
      <c r="G834" s="46"/>
      <c r="H834" s="46"/>
      <c r="I834" s="46"/>
      <c r="J834" s="46"/>
      <c r="K834" s="46"/>
      <c r="L834" s="384"/>
      <c r="M834" s="46"/>
      <c r="N834" s="46"/>
      <c r="O834" s="46"/>
      <c r="P834" s="6"/>
      <c r="Q834" s="6"/>
      <c r="R834" s="6"/>
      <c r="S834" s="356"/>
      <c r="T834" s="6"/>
      <c r="U834" s="6"/>
      <c r="V834" s="6"/>
      <c r="W834" s="6"/>
      <c r="X834" s="6"/>
      <c r="Y834" s="6"/>
      <c r="Z834" s="6"/>
      <c r="AA834" s="6"/>
      <c r="AB834" s="46"/>
      <c r="AC834" s="6"/>
      <c r="AD834" s="6"/>
      <c r="AE834" s="6"/>
      <c r="AF834" s="6"/>
      <c r="AG834" s="6"/>
      <c r="AH834" s="6"/>
      <c r="AI834" s="6"/>
      <c r="AJ834" s="6"/>
    </row>
    <row r="835" ht="14.25" customHeight="1">
      <c r="A835" s="6"/>
      <c r="B835" s="6"/>
      <c r="C835" s="6"/>
      <c r="D835" s="6"/>
      <c r="E835" s="46"/>
      <c r="F835" s="46"/>
      <c r="G835" s="46"/>
      <c r="H835" s="46"/>
      <c r="I835" s="46"/>
      <c r="J835" s="46"/>
      <c r="K835" s="46"/>
      <c r="L835" s="384"/>
      <c r="M835" s="46"/>
      <c r="N835" s="46"/>
      <c r="O835" s="46"/>
      <c r="P835" s="6"/>
      <c r="Q835" s="6"/>
      <c r="R835" s="6"/>
      <c r="S835" s="356"/>
      <c r="T835" s="6"/>
      <c r="U835" s="6"/>
      <c r="V835" s="6"/>
      <c r="W835" s="6"/>
      <c r="X835" s="6"/>
      <c r="Y835" s="6"/>
      <c r="Z835" s="6"/>
      <c r="AA835" s="6"/>
      <c r="AB835" s="46"/>
      <c r="AC835" s="6"/>
      <c r="AD835" s="6"/>
      <c r="AE835" s="6"/>
      <c r="AF835" s="6"/>
      <c r="AG835" s="6"/>
      <c r="AH835" s="6"/>
      <c r="AI835" s="6"/>
      <c r="AJ835" s="6"/>
    </row>
    <row r="836" ht="14.25" customHeight="1">
      <c r="A836" s="6"/>
      <c r="B836" s="6"/>
      <c r="C836" s="6"/>
      <c r="D836" s="6"/>
      <c r="E836" s="46"/>
      <c r="F836" s="46"/>
      <c r="G836" s="46"/>
      <c r="H836" s="46"/>
      <c r="I836" s="46"/>
      <c r="J836" s="46"/>
      <c r="K836" s="46"/>
      <c r="L836" s="384"/>
      <c r="M836" s="46"/>
      <c r="N836" s="46"/>
      <c r="O836" s="46"/>
      <c r="P836" s="6"/>
      <c r="Q836" s="6"/>
      <c r="R836" s="6"/>
      <c r="S836" s="356"/>
      <c r="T836" s="6"/>
      <c r="U836" s="6"/>
      <c r="V836" s="6"/>
      <c r="W836" s="6"/>
      <c r="X836" s="6"/>
      <c r="Y836" s="6"/>
      <c r="Z836" s="6"/>
      <c r="AA836" s="6"/>
      <c r="AB836" s="46"/>
      <c r="AC836" s="6"/>
      <c r="AD836" s="6"/>
      <c r="AE836" s="6"/>
      <c r="AF836" s="6"/>
      <c r="AG836" s="6"/>
      <c r="AH836" s="6"/>
      <c r="AI836" s="6"/>
      <c r="AJ836" s="6"/>
    </row>
    <row r="837" ht="14.25" customHeight="1">
      <c r="A837" s="6"/>
      <c r="B837" s="6"/>
      <c r="C837" s="6"/>
      <c r="D837" s="6"/>
      <c r="E837" s="46"/>
      <c r="F837" s="46"/>
      <c r="G837" s="46"/>
      <c r="H837" s="46"/>
      <c r="I837" s="46"/>
      <c r="J837" s="46"/>
      <c r="K837" s="46"/>
      <c r="L837" s="384"/>
      <c r="M837" s="46"/>
      <c r="N837" s="46"/>
      <c r="O837" s="46"/>
      <c r="P837" s="6"/>
      <c r="Q837" s="6"/>
      <c r="R837" s="6"/>
      <c r="S837" s="356"/>
      <c r="T837" s="6"/>
      <c r="U837" s="6"/>
      <c r="V837" s="6"/>
      <c r="W837" s="6"/>
      <c r="X837" s="6"/>
      <c r="Y837" s="6"/>
      <c r="Z837" s="6"/>
      <c r="AA837" s="6"/>
      <c r="AB837" s="46"/>
      <c r="AC837" s="6"/>
      <c r="AD837" s="6"/>
      <c r="AE837" s="6"/>
      <c r="AF837" s="6"/>
      <c r="AG837" s="6"/>
      <c r="AH837" s="6"/>
      <c r="AI837" s="6"/>
      <c r="AJ837" s="6"/>
    </row>
    <row r="838" ht="14.25" customHeight="1">
      <c r="A838" s="6"/>
      <c r="B838" s="6"/>
      <c r="C838" s="6"/>
      <c r="D838" s="6"/>
      <c r="E838" s="46"/>
      <c r="F838" s="46"/>
      <c r="G838" s="46"/>
      <c r="H838" s="46"/>
      <c r="I838" s="46"/>
      <c r="J838" s="46"/>
      <c r="K838" s="46"/>
      <c r="L838" s="384"/>
      <c r="M838" s="46"/>
      <c r="N838" s="46"/>
      <c r="O838" s="46"/>
      <c r="P838" s="6"/>
      <c r="Q838" s="6"/>
      <c r="R838" s="6"/>
      <c r="S838" s="356"/>
      <c r="T838" s="6"/>
      <c r="U838" s="6"/>
      <c r="V838" s="6"/>
      <c r="W838" s="6"/>
      <c r="X838" s="6"/>
      <c r="Y838" s="6"/>
      <c r="Z838" s="6"/>
      <c r="AA838" s="6"/>
      <c r="AB838" s="46"/>
      <c r="AC838" s="6"/>
      <c r="AD838" s="6"/>
      <c r="AE838" s="6"/>
      <c r="AF838" s="6"/>
      <c r="AG838" s="6"/>
      <c r="AH838" s="6"/>
      <c r="AI838" s="6"/>
      <c r="AJ838" s="6"/>
    </row>
    <row r="839" ht="14.25" customHeight="1">
      <c r="A839" s="6"/>
      <c r="B839" s="6"/>
      <c r="C839" s="6"/>
      <c r="D839" s="6"/>
      <c r="E839" s="46"/>
      <c r="F839" s="46"/>
      <c r="G839" s="46"/>
      <c r="H839" s="46"/>
      <c r="I839" s="46"/>
      <c r="J839" s="46"/>
      <c r="K839" s="46"/>
      <c r="L839" s="384"/>
      <c r="M839" s="46"/>
      <c r="N839" s="46"/>
      <c r="O839" s="46"/>
      <c r="P839" s="6"/>
      <c r="Q839" s="6"/>
      <c r="R839" s="6"/>
      <c r="S839" s="356"/>
      <c r="T839" s="6"/>
      <c r="U839" s="6"/>
      <c r="V839" s="6"/>
      <c r="W839" s="6"/>
      <c r="X839" s="6"/>
      <c r="Y839" s="6"/>
      <c r="Z839" s="6"/>
      <c r="AA839" s="6"/>
      <c r="AB839" s="46"/>
      <c r="AC839" s="6"/>
      <c r="AD839" s="6"/>
      <c r="AE839" s="6"/>
      <c r="AF839" s="6"/>
      <c r="AG839" s="6"/>
      <c r="AH839" s="6"/>
      <c r="AI839" s="6"/>
      <c r="AJ839" s="6"/>
    </row>
    <row r="840" ht="14.25" customHeight="1">
      <c r="A840" s="6"/>
      <c r="B840" s="6"/>
      <c r="C840" s="6"/>
      <c r="D840" s="6"/>
      <c r="E840" s="46"/>
      <c r="F840" s="46"/>
      <c r="G840" s="46"/>
      <c r="H840" s="46"/>
      <c r="I840" s="46"/>
      <c r="J840" s="46"/>
      <c r="K840" s="46"/>
      <c r="L840" s="384"/>
      <c r="M840" s="46"/>
      <c r="N840" s="46"/>
      <c r="O840" s="46"/>
      <c r="P840" s="6"/>
      <c r="Q840" s="6"/>
      <c r="R840" s="6"/>
      <c r="S840" s="356"/>
      <c r="T840" s="6"/>
      <c r="U840" s="6"/>
      <c r="V840" s="6"/>
      <c r="W840" s="6"/>
      <c r="X840" s="6"/>
      <c r="Y840" s="6"/>
      <c r="Z840" s="6"/>
      <c r="AA840" s="6"/>
      <c r="AB840" s="46"/>
      <c r="AC840" s="6"/>
      <c r="AD840" s="6"/>
      <c r="AE840" s="6"/>
      <c r="AF840" s="6"/>
      <c r="AG840" s="6"/>
      <c r="AH840" s="6"/>
      <c r="AI840" s="6"/>
      <c r="AJ840" s="6"/>
    </row>
    <row r="841" ht="14.25" customHeight="1">
      <c r="A841" s="6"/>
      <c r="B841" s="6"/>
      <c r="C841" s="6"/>
      <c r="D841" s="6"/>
      <c r="E841" s="46"/>
      <c r="F841" s="46"/>
      <c r="G841" s="46"/>
      <c r="H841" s="46"/>
      <c r="I841" s="46"/>
      <c r="J841" s="46"/>
      <c r="K841" s="46"/>
      <c r="L841" s="384"/>
      <c r="M841" s="46"/>
      <c r="N841" s="46"/>
      <c r="O841" s="46"/>
      <c r="P841" s="6"/>
      <c r="Q841" s="6"/>
      <c r="R841" s="6"/>
      <c r="S841" s="356"/>
      <c r="T841" s="6"/>
      <c r="U841" s="6"/>
      <c r="V841" s="6"/>
      <c r="W841" s="6"/>
      <c r="X841" s="6"/>
      <c r="Y841" s="6"/>
      <c r="Z841" s="6"/>
      <c r="AA841" s="6"/>
      <c r="AB841" s="46"/>
      <c r="AC841" s="6"/>
      <c r="AD841" s="6"/>
      <c r="AE841" s="6"/>
      <c r="AF841" s="6"/>
      <c r="AG841" s="6"/>
      <c r="AH841" s="6"/>
      <c r="AI841" s="6"/>
      <c r="AJ841" s="6"/>
    </row>
    <row r="842" ht="14.25" customHeight="1">
      <c r="A842" s="6"/>
      <c r="B842" s="6"/>
      <c r="C842" s="6"/>
      <c r="D842" s="6"/>
      <c r="E842" s="46"/>
      <c r="F842" s="46"/>
      <c r="G842" s="46"/>
      <c r="H842" s="46"/>
      <c r="I842" s="46"/>
      <c r="J842" s="46"/>
      <c r="K842" s="46"/>
      <c r="L842" s="384"/>
      <c r="M842" s="46"/>
      <c r="N842" s="46"/>
      <c r="O842" s="46"/>
      <c r="P842" s="6"/>
      <c r="Q842" s="6"/>
      <c r="R842" s="6"/>
      <c r="S842" s="356"/>
      <c r="T842" s="6"/>
      <c r="U842" s="6"/>
      <c r="V842" s="6"/>
      <c r="W842" s="6"/>
      <c r="X842" s="6"/>
      <c r="Y842" s="6"/>
      <c r="Z842" s="6"/>
      <c r="AA842" s="6"/>
      <c r="AB842" s="46"/>
      <c r="AC842" s="6"/>
      <c r="AD842" s="6"/>
      <c r="AE842" s="6"/>
      <c r="AF842" s="6"/>
      <c r="AG842" s="6"/>
      <c r="AH842" s="6"/>
      <c r="AI842" s="6"/>
      <c r="AJ842" s="6"/>
    </row>
    <row r="843" ht="14.25" customHeight="1">
      <c r="A843" s="6"/>
      <c r="B843" s="6"/>
      <c r="C843" s="6"/>
      <c r="D843" s="6"/>
      <c r="E843" s="46"/>
      <c r="F843" s="46"/>
      <c r="G843" s="46"/>
      <c r="H843" s="46"/>
      <c r="I843" s="46"/>
      <c r="J843" s="46"/>
      <c r="K843" s="46"/>
      <c r="L843" s="384"/>
      <c r="M843" s="46"/>
      <c r="N843" s="46"/>
      <c r="O843" s="46"/>
      <c r="P843" s="6"/>
      <c r="Q843" s="6"/>
      <c r="R843" s="6"/>
      <c r="S843" s="356"/>
      <c r="T843" s="6"/>
      <c r="U843" s="6"/>
      <c r="V843" s="6"/>
      <c r="W843" s="6"/>
      <c r="X843" s="6"/>
      <c r="Y843" s="6"/>
      <c r="Z843" s="6"/>
      <c r="AA843" s="6"/>
      <c r="AB843" s="46"/>
      <c r="AC843" s="6"/>
      <c r="AD843" s="6"/>
      <c r="AE843" s="6"/>
      <c r="AF843" s="6"/>
      <c r="AG843" s="6"/>
      <c r="AH843" s="6"/>
      <c r="AI843" s="6"/>
      <c r="AJ843" s="6"/>
    </row>
    <row r="844" ht="14.25" customHeight="1">
      <c r="A844" s="6"/>
      <c r="B844" s="6"/>
      <c r="C844" s="6"/>
      <c r="D844" s="6"/>
      <c r="E844" s="46"/>
      <c r="F844" s="46"/>
      <c r="G844" s="46"/>
      <c r="H844" s="46"/>
      <c r="I844" s="46"/>
      <c r="J844" s="46"/>
      <c r="K844" s="46"/>
      <c r="L844" s="384"/>
      <c r="M844" s="46"/>
      <c r="N844" s="46"/>
      <c r="O844" s="46"/>
      <c r="P844" s="6"/>
      <c r="Q844" s="6"/>
      <c r="R844" s="6"/>
      <c r="S844" s="356"/>
      <c r="T844" s="6"/>
      <c r="U844" s="6"/>
      <c r="V844" s="6"/>
      <c r="W844" s="6"/>
      <c r="X844" s="6"/>
      <c r="Y844" s="6"/>
      <c r="Z844" s="6"/>
      <c r="AA844" s="6"/>
      <c r="AB844" s="46"/>
      <c r="AC844" s="6"/>
      <c r="AD844" s="6"/>
      <c r="AE844" s="6"/>
      <c r="AF844" s="6"/>
      <c r="AG844" s="6"/>
      <c r="AH844" s="6"/>
      <c r="AI844" s="6"/>
      <c r="AJ844" s="6"/>
    </row>
    <row r="845" ht="14.25" customHeight="1">
      <c r="A845" s="6"/>
      <c r="B845" s="6"/>
      <c r="C845" s="6"/>
      <c r="D845" s="6"/>
      <c r="E845" s="46"/>
      <c r="F845" s="46"/>
      <c r="G845" s="46"/>
      <c r="H845" s="46"/>
      <c r="I845" s="46"/>
      <c r="J845" s="46"/>
      <c r="K845" s="46"/>
      <c r="L845" s="384"/>
      <c r="M845" s="46"/>
      <c r="N845" s="46"/>
      <c r="O845" s="46"/>
      <c r="P845" s="6"/>
      <c r="Q845" s="6"/>
      <c r="R845" s="6"/>
      <c r="S845" s="356"/>
      <c r="T845" s="6"/>
      <c r="U845" s="6"/>
      <c r="V845" s="6"/>
      <c r="W845" s="6"/>
      <c r="X845" s="6"/>
      <c r="Y845" s="6"/>
      <c r="Z845" s="6"/>
      <c r="AA845" s="6"/>
      <c r="AB845" s="46"/>
      <c r="AC845" s="6"/>
      <c r="AD845" s="6"/>
      <c r="AE845" s="6"/>
      <c r="AF845" s="6"/>
      <c r="AG845" s="6"/>
      <c r="AH845" s="6"/>
      <c r="AI845" s="6"/>
      <c r="AJ845" s="6"/>
    </row>
    <row r="846" ht="14.25" customHeight="1">
      <c r="A846" s="6"/>
      <c r="B846" s="6"/>
      <c r="C846" s="6"/>
      <c r="D846" s="6"/>
      <c r="E846" s="46"/>
      <c r="F846" s="46"/>
      <c r="G846" s="46"/>
      <c r="H846" s="46"/>
      <c r="I846" s="46"/>
      <c r="J846" s="46"/>
      <c r="K846" s="46"/>
      <c r="L846" s="384"/>
      <c r="M846" s="46"/>
      <c r="N846" s="46"/>
      <c r="O846" s="46"/>
      <c r="P846" s="6"/>
      <c r="Q846" s="6"/>
      <c r="R846" s="6"/>
      <c r="S846" s="356"/>
      <c r="T846" s="6"/>
      <c r="U846" s="6"/>
      <c r="V846" s="6"/>
      <c r="W846" s="6"/>
      <c r="X846" s="6"/>
      <c r="Y846" s="6"/>
      <c r="Z846" s="6"/>
      <c r="AA846" s="6"/>
      <c r="AB846" s="46"/>
      <c r="AC846" s="6"/>
      <c r="AD846" s="6"/>
      <c r="AE846" s="6"/>
      <c r="AF846" s="6"/>
      <c r="AG846" s="6"/>
      <c r="AH846" s="6"/>
      <c r="AI846" s="6"/>
      <c r="AJ846" s="6"/>
    </row>
    <row r="847" ht="14.25" customHeight="1">
      <c r="A847" s="6"/>
      <c r="B847" s="6"/>
      <c r="C847" s="6"/>
      <c r="D847" s="6"/>
      <c r="E847" s="46"/>
      <c r="F847" s="46"/>
      <c r="G847" s="46"/>
      <c r="H847" s="46"/>
      <c r="I847" s="46"/>
      <c r="J847" s="46"/>
      <c r="K847" s="46"/>
      <c r="L847" s="384"/>
      <c r="M847" s="46"/>
      <c r="N847" s="46"/>
      <c r="O847" s="46"/>
      <c r="P847" s="6"/>
      <c r="Q847" s="6"/>
      <c r="R847" s="6"/>
      <c r="S847" s="356"/>
      <c r="T847" s="6"/>
      <c r="U847" s="6"/>
      <c r="V847" s="6"/>
      <c r="W847" s="6"/>
      <c r="X847" s="6"/>
      <c r="Y847" s="6"/>
      <c r="Z847" s="6"/>
      <c r="AA847" s="6"/>
      <c r="AB847" s="46"/>
      <c r="AC847" s="6"/>
      <c r="AD847" s="6"/>
      <c r="AE847" s="6"/>
      <c r="AF847" s="6"/>
      <c r="AG847" s="6"/>
      <c r="AH847" s="6"/>
      <c r="AI847" s="6"/>
      <c r="AJ847" s="6"/>
    </row>
    <row r="848" ht="14.25" customHeight="1">
      <c r="A848" s="6"/>
      <c r="B848" s="6"/>
      <c r="C848" s="6"/>
      <c r="D848" s="6"/>
      <c r="E848" s="46"/>
      <c r="F848" s="46"/>
      <c r="G848" s="46"/>
      <c r="H848" s="46"/>
      <c r="I848" s="46"/>
      <c r="J848" s="46"/>
      <c r="K848" s="46"/>
      <c r="L848" s="384"/>
      <c r="M848" s="46"/>
      <c r="N848" s="46"/>
      <c r="O848" s="46"/>
      <c r="P848" s="6"/>
      <c r="Q848" s="6"/>
      <c r="R848" s="6"/>
      <c r="S848" s="356"/>
      <c r="T848" s="6"/>
      <c r="U848" s="6"/>
      <c r="V848" s="6"/>
      <c r="W848" s="6"/>
      <c r="X848" s="6"/>
      <c r="Y848" s="6"/>
      <c r="Z848" s="6"/>
      <c r="AA848" s="6"/>
      <c r="AB848" s="46"/>
      <c r="AC848" s="6"/>
      <c r="AD848" s="6"/>
      <c r="AE848" s="6"/>
      <c r="AF848" s="6"/>
      <c r="AG848" s="6"/>
      <c r="AH848" s="6"/>
      <c r="AI848" s="6"/>
      <c r="AJ848" s="6"/>
    </row>
    <row r="849" ht="14.25" customHeight="1">
      <c r="A849" s="6"/>
      <c r="B849" s="6"/>
      <c r="C849" s="6"/>
      <c r="D849" s="6"/>
      <c r="E849" s="46"/>
      <c r="F849" s="46"/>
      <c r="G849" s="46"/>
      <c r="H849" s="46"/>
      <c r="I849" s="46"/>
      <c r="J849" s="46"/>
      <c r="K849" s="46"/>
      <c r="L849" s="384"/>
      <c r="M849" s="46"/>
      <c r="N849" s="46"/>
      <c r="O849" s="46"/>
      <c r="P849" s="6"/>
      <c r="Q849" s="6"/>
      <c r="R849" s="6"/>
      <c r="S849" s="356"/>
      <c r="T849" s="6"/>
      <c r="U849" s="6"/>
      <c r="V849" s="6"/>
      <c r="W849" s="6"/>
      <c r="X849" s="6"/>
      <c r="Y849" s="6"/>
      <c r="Z849" s="6"/>
      <c r="AA849" s="6"/>
      <c r="AB849" s="46"/>
      <c r="AC849" s="6"/>
      <c r="AD849" s="6"/>
      <c r="AE849" s="6"/>
      <c r="AF849" s="6"/>
      <c r="AG849" s="6"/>
      <c r="AH849" s="6"/>
      <c r="AI849" s="6"/>
      <c r="AJ849" s="6"/>
    </row>
    <row r="850" ht="14.25" customHeight="1">
      <c r="A850" s="6"/>
      <c r="B850" s="6"/>
      <c r="C850" s="6"/>
      <c r="D850" s="6"/>
      <c r="E850" s="46"/>
      <c r="F850" s="46"/>
      <c r="G850" s="46"/>
      <c r="H850" s="46"/>
      <c r="I850" s="46"/>
      <c r="J850" s="46"/>
      <c r="K850" s="46"/>
      <c r="L850" s="384"/>
      <c r="M850" s="46"/>
      <c r="N850" s="46"/>
      <c r="O850" s="46"/>
      <c r="P850" s="6"/>
      <c r="Q850" s="6"/>
      <c r="R850" s="6"/>
      <c r="S850" s="356"/>
      <c r="T850" s="6"/>
      <c r="U850" s="6"/>
      <c r="V850" s="6"/>
      <c r="W850" s="6"/>
      <c r="X850" s="6"/>
      <c r="Y850" s="6"/>
      <c r="Z850" s="6"/>
      <c r="AA850" s="6"/>
      <c r="AB850" s="46"/>
      <c r="AC850" s="6"/>
      <c r="AD850" s="6"/>
      <c r="AE850" s="6"/>
      <c r="AF850" s="6"/>
      <c r="AG850" s="6"/>
      <c r="AH850" s="6"/>
      <c r="AI850" s="6"/>
      <c r="AJ850" s="6"/>
    </row>
    <row r="851" ht="14.25" customHeight="1">
      <c r="A851" s="6"/>
      <c r="B851" s="6"/>
      <c r="C851" s="6"/>
      <c r="D851" s="6"/>
      <c r="E851" s="46"/>
      <c r="F851" s="46"/>
      <c r="G851" s="46"/>
      <c r="H851" s="46"/>
      <c r="I851" s="46"/>
      <c r="J851" s="46"/>
      <c r="K851" s="46"/>
      <c r="L851" s="384"/>
      <c r="M851" s="46"/>
      <c r="N851" s="46"/>
      <c r="O851" s="46"/>
      <c r="P851" s="6"/>
      <c r="Q851" s="6"/>
      <c r="R851" s="6"/>
      <c r="S851" s="356"/>
      <c r="T851" s="6"/>
      <c r="U851" s="6"/>
      <c r="V851" s="6"/>
      <c r="W851" s="6"/>
      <c r="X851" s="6"/>
      <c r="Y851" s="6"/>
      <c r="Z851" s="6"/>
      <c r="AA851" s="6"/>
      <c r="AB851" s="46"/>
      <c r="AC851" s="6"/>
      <c r="AD851" s="6"/>
      <c r="AE851" s="6"/>
      <c r="AF851" s="6"/>
      <c r="AG851" s="6"/>
      <c r="AH851" s="6"/>
      <c r="AI851" s="6"/>
      <c r="AJ851" s="6"/>
    </row>
    <row r="852" ht="14.25" customHeight="1">
      <c r="A852" s="6"/>
      <c r="B852" s="6"/>
      <c r="C852" s="6"/>
      <c r="D852" s="6"/>
      <c r="E852" s="46"/>
      <c r="F852" s="46"/>
      <c r="G852" s="46"/>
      <c r="H852" s="46"/>
      <c r="I852" s="46"/>
      <c r="J852" s="46"/>
      <c r="K852" s="46"/>
      <c r="L852" s="384"/>
      <c r="M852" s="46"/>
      <c r="N852" s="46"/>
      <c r="O852" s="46"/>
      <c r="P852" s="6"/>
      <c r="Q852" s="6"/>
      <c r="R852" s="6"/>
      <c r="S852" s="356"/>
      <c r="T852" s="6"/>
      <c r="U852" s="6"/>
      <c r="V852" s="6"/>
      <c r="W852" s="6"/>
      <c r="X852" s="6"/>
      <c r="Y852" s="6"/>
      <c r="Z852" s="6"/>
      <c r="AA852" s="6"/>
      <c r="AB852" s="46"/>
      <c r="AC852" s="6"/>
      <c r="AD852" s="6"/>
      <c r="AE852" s="6"/>
      <c r="AF852" s="6"/>
      <c r="AG852" s="6"/>
      <c r="AH852" s="6"/>
      <c r="AI852" s="6"/>
      <c r="AJ852" s="6"/>
    </row>
    <row r="853" ht="14.25" customHeight="1">
      <c r="A853" s="6"/>
      <c r="B853" s="6"/>
      <c r="C853" s="6"/>
      <c r="D853" s="6"/>
      <c r="E853" s="46"/>
      <c r="F853" s="46"/>
      <c r="G853" s="46"/>
      <c r="H853" s="46"/>
      <c r="I853" s="46"/>
      <c r="J853" s="46"/>
      <c r="K853" s="46"/>
      <c r="L853" s="384"/>
      <c r="M853" s="46"/>
      <c r="N853" s="46"/>
      <c r="O853" s="46"/>
      <c r="P853" s="6"/>
      <c r="Q853" s="6"/>
      <c r="R853" s="6"/>
      <c r="S853" s="356"/>
      <c r="T853" s="6"/>
      <c r="U853" s="6"/>
      <c r="V853" s="6"/>
      <c r="W853" s="6"/>
      <c r="X853" s="6"/>
      <c r="Y853" s="6"/>
      <c r="Z853" s="6"/>
      <c r="AA853" s="6"/>
      <c r="AB853" s="46"/>
      <c r="AC853" s="6"/>
      <c r="AD853" s="6"/>
      <c r="AE853" s="6"/>
      <c r="AF853" s="6"/>
      <c r="AG853" s="6"/>
      <c r="AH853" s="6"/>
      <c r="AI853" s="6"/>
      <c r="AJ853" s="6"/>
    </row>
    <row r="854" ht="14.25" customHeight="1">
      <c r="A854" s="6"/>
      <c r="B854" s="6"/>
      <c r="C854" s="6"/>
      <c r="D854" s="6"/>
      <c r="E854" s="46"/>
      <c r="F854" s="46"/>
      <c r="G854" s="46"/>
      <c r="H854" s="46"/>
      <c r="I854" s="46"/>
      <c r="J854" s="46"/>
      <c r="K854" s="46"/>
      <c r="L854" s="384"/>
      <c r="M854" s="46"/>
      <c r="N854" s="46"/>
      <c r="O854" s="46"/>
      <c r="P854" s="6"/>
      <c r="Q854" s="6"/>
      <c r="R854" s="6"/>
      <c r="S854" s="356"/>
      <c r="T854" s="6"/>
      <c r="U854" s="6"/>
      <c r="V854" s="6"/>
      <c r="W854" s="6"/>
      <c r="X854" s="6"/>
      <c r="Y854" s="6"/>
      <c r="Z854" s="6"/>
      <c r="AA854" s="6"/>
      <c r="AB854" s="46"/>
      <c r="AC854" s="6"/>
      <c r="AD854" s="6"/>
      <c r="AE854" s="6"/>
      <c r="AF854" s="6"/>
      <c r="AG854" s="6"/>
      <c r="AH854" s="6"/>
      <c r="AI854" s="6"/>
      <c r="AJ854" s="6"/>
    </row>
    <row r="855" ht="14.25" customHeight="1">
      <c r="A855" s="6"/>
      <c r="B855" s="6"/>
      <c r="C855" s="6"/>
      <c r="D855" s="6"/>
      <c r="E855" s="46"/>
      <c r="F855" s="46"/>
      <c r="G855" s="46"/>
      <c r="H855" s="46"/>
      <c r="I855" s="46"/>
      <c r="J855" s="46"/>
      <c r="K855" s="46"/>
      <c r="L855" s="384"/>
      <c r="M855" s="46"/>
      <c r="N855" s="46"/>
      <c r="O855" s="46"/>
      <c r="P855" s="6"/>
      <c r="Q855" s="6"/>
      <c r="R855" s="6"/>
      <c r="S855" s="356"/>
      <c r="T855" s="6"/>
      <c r="U855" s="6"/>
      <c r="V855" s="6"/>
      <c r="W855" s="6"/>
      <c r="X855" s="6"/>
      <c r="Y855" s="6"/>
      <c r="Z855" s="6"/>
      <c r="AA855" s="6"/>
      <c r="AB855" s="46"/>
      <c r="AC855" s="6"/>
      <c r="AD855" s="6"/>
      <c r="AE855" s="6"/>
      <c r="AF855" s="6"/>
      <c r="AG855" s="6"/>
      <c r="AH855" s="6"/>
      <c r="AI855" s="6"/>
      <c r="AJ855" s="6"/>
    </row>
    <row r="856" ht="14.25" customHeight="1">
      <c r="A856" s="6"/>
      <c r="B856" s="6"/>
      <c r="C856" s="6"/>
      <c r="D856" s="6"/>
      <c r="E856" s="46"/>
      <c r="F856" s="46"/>
      <c r="G856" s="46"/>
      <c r="H856" s="46"/>
      <c r="I856" s="46"/>
      <c r="J856" s="46"/>
      <c r="K856" s="46"/>
      <c r="L856" s="384"/>
      <c r="M856" s="46"/>
      <c r="N856" s="46"/>
      <c r="O856" s="46"/>
      <c r="P856" s="6"/>
      <c r="Q856" s="6"/>
      <c r="R856" s="6"/>
      <c r="S856" s="356"/>
      <c r="T856" s="6"/>
      <c r="U856" s="6"/>
      <c r="V856" s="6"/>
      <c r="W856" s="6"/>
      <c r="X856" s="6"/>
      <c r="Y856" s="6"/>
      <c r="Z856" s="6"/>
      <c r="AA856" s="6"/>
      <c r="AB856" s="46"/>
      <c r="AC856" s="6"/>
      <c r="AD856" s="6"/>
      <c r="AE856" s="6"/>
      <c r="AF856" s="6"/>
      <c r="AG856" s="6"/>
      <c r="AH856" s="6"/>
      <c r="AI856" s="6"/>
      <c r="AJ856" s="6"/>
    </row>
    <row r="857" ht="14.25" customHeight="1">
      <c r="A857" s="6"/>
      <c r="B857" s="6"/>
      <c r="C857" s="6"/>
      <c r="D857" s="6"/>
      <c r="E857" s="46"/>
      <c r="F857" s="46"/>
      <c r="G857" s="46"/>
      <c r="H857" s="46"/>
      <c r="I857" s="46"/>
      <c r="J857" s="46"/>
      <c r="K857" s="46"/>
      <c r="L857" s="384"/>
      <c r="M857" s="46"/>
      <c r="N857" s="46"/>
      <c r="O857" s="46"/>
      <c r="P857" s="6"/>
      <c r="Q857" s="6"/>
      <c r="R857" s="6"/>
      <c r="S857" s="356"/>
      <c r="T857" s="6"/>
      <c r="U857" s="6"/>
      <c r="V857" s="6"/>
      <c r="W857" s="6"/>
      <c r="X857" s="6"/>
      <c r="Y857" s="6"/>
      <c r="Z857" s="6"/>
      <c r="AA857" s="6"/>
      <c r="AB857" s="46"/>
      <c r="AC857" s="6"/>
      <c r="AD857" s="6"/>
      <c r="AE857" s="6"/>
      <c r="AF857" s="6"/>
      <c r="AG857" s="6"/>
      <c r="AH857" s="6"/>
      <c r="AI857" s="6"/>
      <c r="AJ857" s="6"/>
    </row>
    <row r="858" ht="14.25" customHeight="1">
      <c r="A858" s="6"/>
      <c r="B858" s="6"/>
      <c r="C858" s="6"/>
      <c r="D858" s="6"/>
      <c r="E858" s="46"/>
      <c r="F858" s="46"/>
      <c r="G858" s="46"/>
      <c r="H858" s="46"/>
      <c r="I858" s="46"/>
      <c r="J858" s="46"/>
      <c r="K858" s="46"/>
      <c r="L858" s="384"/>
      <c r="M858" s="46"/>
      <c r="N858" s="46"/>
      <c r="O858" s="46"/>
      <c r="P858" s="6"/>
      <c r="Q858" s="6"/>
      <c r="R858" s="6"/>
      <c r="S858" s="356"/>
      <c r="T858" s="6"/>
      <c r="U858" s="6"/>
      <c r="V858" s="6"/>
      <c r="W858" s="6"/>
      <c r="X858" s="6"/>
      <c r="Y858" s="6"/>
      <c r="Z858" s="6"/>
      <c r="AA858" s="6"/>
      <c r="AB858" s="46"/>
      <c r="AC858" s="6"/>
      <c r="AD858" s="6"/>
      <c r="AE858" s="6"/>
      <c r="AF858" s="6"/>
      <c r="AG858" s="6"/>
      <c r="AH858" s="6"/>
      <c r="AI858" s="6"/>
      <c r="AJ858" s="6"/>
    </row>
    <row r="859" ht="14.25" customHeight="1">
      <c r="A859" s="6"/>
      <c r="B859" s="6"/>
      <c r="C859" s="6"/>
      <c r="D859" s="6"/>
      <c r="E859" s="46"/>
      <c r="F859" s="46"/>
      <c r="G859" s="46"/>
      <c r="H859" s="46"/>
      <c r="I859" s="46"/>
      <c r="J859" s="46"/>
      <c r="K859" s="46"/>
      <c r="L859" s="384"/>
      <c r="M859" s="46"/>
      <c r="N859" s="46"/>
      <c r="O859" s="46"/>
      <c r="P859" s="6"/>
      <c r="Q859" s="6"/>
      <c r="R859" s="6"/>
      <c r="S859" s="356"/>
      <c r="T859" s="6"/>
      <c r="U859" s="6"/>
      <c r="V859" s="6"/>
      <c r="W859" s="6"/>
      <c r="X859" s="6"/>
      <c r="Y859" s="6"/>
      <c r="Z859" s="6"/>
      <c r="AA859" s="6"/>
      <c r="AB859" s="46"/>
      <c r="AC859" s="6"/>
      <c r="AD859" s="6"/>
      <c r="AE859" s="6"/>
      <c r="AF859" s="6"/>
      <c r="AG859" s="6"/>
      <c r="AH859" s="6"/>
      <c r="AI859" s="6"/>
      <c r="AJ859" s="6"/>
    </row>
    <row r="860" ht="14.25" customHeight="1">
      <c r="A860" s="6"/>
      <c r="B860" s="6"/>
      <c r="C860" s="6"/>
      <c r="D860" s="6"/>
      <c r="E860" s="46"/>
      <c r="F860" s="46"/>
      <c r="G860" s="46"/>
      <c r="H860" s="46"/>
      <c r="I860" s="46"/>
      <c r="J860" s="46"/>
      <c r="K860" s="46"/>
      <c r="L860" s="384"/>
      <c r="M860" s="46"/>
      <c r="N860" s="46"/>
      <c r="O860" s="46"/>
      <c r="P860" s="6"/>
      <c r="Q860" s="6"/>
      <c r="R860" s="6"/>
      <c r="S860" s="356"/>
      <c r="T860" s="6"/>
      <c r="U860" s="6"/>
      <c r="V860" s="6"/>
      <c r="W860" s="6"/>
      <c r="X860" s="6"/>
      <c r="Y860" s="6"/>
      <c r="Z860" s="6"/>
      <c r="AA860" s="6"/>
      <c r="AB860" s="46"/>
      <c r="AC860" s="6"/>
      <c r="AD860" s="6"/>
      <c r="AE860" s="6"/>
      <c r="AF860" s="6"/>
      <c r="AG860" s="6"/>
      <c r="AH860" s="6"/>
      <c r="AI860" s="6"/>
      <c r="AJ860" s="6"/>
    </row>
    <row r="861" ht="14.25" customHeight="1">
      <c r="A861" s="6"/>
      <c r="B861" s="6"/>
      <c r="C861" s="6"/>
      <c r="D861" s="6"/>
      <c r="E861" s="46"/>
      <c r="F861" s="46"/>
      <c r="G861" s="46"/>
      <c r="H861" s="46"/>
      <c r="I861" s="46"/>
      <c r="J861" s="46"/>
      <c r="K861" s="46"/>
      <c r="L861" s="384"/>
      <c r="M861" s="46"/>
      <c r="N861" s="46"/>
      <c r="O861" s="46"/>
      <c r="P861" s="6"/>
      <c r="Q861" s="6"/>
      <c r="R861" s="6"/>
      <c r="S861" s="356"/>
      <c r="T861" s="6"/>
      <c r="U861" s="6"/>
      <c r="V861" s="6"/>
      <c r="W861" s="6"/>
      <c r="X861" s="6"/>
      <c r="Y861" s="6"/>
      <c r="Z861" s="6"/>
      <c r="AA861" s="6"/>
      <c r="AB861" s="46"/>
      <c r="AC861" s="6"/>
      <c r="AD861" s="6"/>
      <c r="AE861" s="6"/>
      <c r="AF861" s="6"/>
      <c r="AG861" s="6"/>
      <c r="AH861" s="6"/>
      <c r="AI861" s="6"/>
      <c r="AJ861" s="6"/>
    </row>
    <row r="862" ht="14.25" customHeight="1">
      <c r="A862" s="6"/>
      <c r="B862" s="6"/>
      <c r="C862" s="6"/>
      <c r="D862" s="6"/>
      <c r="E862" s="46"/>
      <c r="F862" s="46"/>
      <c r="G862" s="46"/>
      <c r="H862" s="46"/>
      <c r="I862" s="46"/>
      <c r="J862" s="46"/>
      <c r="K862" s="46"/>
      <c r="L862" s="384"/>
      <c r="M862" s="46"/>
      <c r="N862" s="46"/>
      <c r="O862" s="46"/>
      <c r="P862" s="6"/>
      <c r="Q862" s="6"/>
      <c r="R862" s="6"/>
      <c r="S862" s="356"/>
      <c r="T862" s="6"/>
      <c r="U862" s="6"/>
      <c r="V862" s="6"/>
      <c r="W862" s="6"/>
      <c r="X862" s="6"/>
      <c r="Y862" s="6"/>
      <c r="Z862" s="6"/>
      <c r="AA862" s="6"/>
      <c r="AB862" s="46"/>
      <c r="AC862" s="6"/>
      <c r="AD862" s="6"/>
      <c r="AE862" s="6"/>
      <c r="AF862" s="6"/>
      <c r="AG862" s="6"/>
      <c r="AH862" s="6"/>
      <c r="AI862" s="6"/>
      <c r="AJ862" s="6"/>
    </row>
    <row r="863" ht="14.25" customHeight="1">
      <c r="A863" s="6"/>
      <c r="B863" s="6"/>
      <c r="C863" s="6"/>
      <c r="D863" s="6"/>
      <c r="E863" s="46"/>
      <c r="F863" s="46"/>
      <c r="G863" s="46"/>
      <c r="H863" s="46"/>
      <c r="I863" s="46"/>
      <c r="J863" s="46"/>
      <c r="K863" s="46"/>
      <c r="L863" s="384"/>
      <c r="M863" s="46"/>
      <c r="N863" s="46"/>
      <c r="O863" s="46"/>
      <c r="P863" s="6"/>
      <c r="Q863" s="6"/>
      <c r="R863" s="6"/>
      <c r="S863" s="356"/>
      <c r="T863" s="6"/>
      <c r="U863" s="6"/>
      <c r="V863" s="6"/>
      <c r="W863" s="6"/>
      <c r="X863" s="6"/>
      <c r="Y863" s="6"/>
      <c r="Z863" s="6"/>
      <c r="AA863" s="6"/>
      <c r="AB863" s="46"/>
      <c r="AC863" s="6"/>
      <c r="AD863" s="6"/>
      <c r="AE863" s="6"/>
      <c r="AF863" s="6"/>
      <c r="AG863" s="6"/>
      <c r="AH863" s="6"/>
      <c r="AI863" s="6"/>
      <c r="AJ863" s="6"/>
    </row>
    <row r="864" ht="14.25" customHeight="1">
      <c r="A864" s="6"/>
      <c r="B864" s="6"/>
      <c r="C864" s="6"/>
      <c r="D864" s="6"/>
      <c r="E864" s="46"/>
      <c r="F864" s="46"/>
      <c r="G864" s="46"/>
      <c r="H864" s="46"/>
      <c r="I864" s="46"/>
      <c r="J864" s="46"/>
      <c r="K864" s="46"/>
      <c r="L864" s="384"/>
      <c r="M864" s="46"/>
      <c r="N864" s="46"/>
      <c r="O864" s="46"/>
      <c r="P864" s="6"/>
      <c r="Q864" s="6"/>
      <c r="R864" s="6"/>
      <c r="S864" s="356"/>
      <c r="T864" s="6"/>
      <c r="U864" s="6"/>
      <c r="V864" s="6"/>
      <c r="W864" s="6"/>
      <c r="X864" s="6"/>
      <c r="Y864" s="6"/>
      <c r="Z864" s="6"/>
      <c r="AA864" s="6"/>
      <c r="AB864" s="46"/>
      <c r="AC864" s="6"/>
      <c r="AD864" s="6"/>
      <c r="AE864" s="6"/>
      <c r="AF864" s="6"/>
      <c r="AG864" s="6"/>
      <c r="AH864" s="6"/>
      <c r="AI864" s="6"/>
      <c r="AJ864" s="6"/>
    </row>
    <row r="865" ht="14.25" customHeight="1">
      <c r="A865" s="6"/>
      <c r="B865" s="6"/>
      <c r="C865" s="6"/>
      <c r="D865" s="6"/>
      <c r="E865" s="46"/>
      <c r="F865" s="46"/>
      <c r="G865" s="46"/>
      <c r="H865" s="46"/>
      <c r="I865" s="46"/>
      <c r="J865" s="46"/>
      <c r="K865" s="46"/>
      <c r="L865" s="384"/>
      <c r="M865" s="46"/>
      <c r="N865" s="46"/>
      <c r="O865" s="46"/>
      <c r="P865" s="6"/>
      <c r="Q865" s="6"/>
      <c r="R865" s="6"/>
      <c r="S865" s="356"/>
      <c r="T865" s="6"/>
      <c r="U865" s="6"/>
      <c r="V865" s="6"/>
      <c r="W865" s="6"/>
      <c r="X865" s="6"/>
      <c r="Y865" s="6"/>
      <c r="Z865" s="6"/>
      <c r="AA865" s="6"/>
      <c r="AB865" s="46"/>
      <c r="AC865" s="6"/>
      <c r="AD865" s="6"/>
      <c r="AE865" s="6"/>
      <c r="AF865" s="6"/>
      <c r="AG865" s="6"/>
      <c r="AH865" s="6"/>
      <c r="AI865" s="6"/>
      <c r="AJ865" s="6"/>
    </row>
    <row r="866" ht="14.25" customHeight="1">
      <c r="A866" s="6"/>
      <c r="B866" s="6"/>
      <c r="C866" s="6"/>
      <c r="D866" s="6"/>
      <c r="E866" s="46"/>
      <c r="F866" s="46"/>
      <c r="G866" s="46"/>
      <c r="H866" s="46"/>
      <c r="I866" s="46"/>
      <c r="J866" s="46"/>
      <c r="K866" s="46"/>
      <c r="L866" s="384"/>
      <c r="M866" s="46"/>
      <c r="N866" s="46"/>
      <c r="O866" s="46"/>
      <c r="P866" s="6"/>
      <c r="Q866" s="6"/>
      <c r="R866" s="6"/>
      <c r="S866" s="356"/>
      <c r="T866" s="6"/>
      <c r="U866" s="6"/>
      <c r="V866" s="6"/>
      <c r="W866" s="6"/>
      <c r="X866" s="6"/>
      <c r="Y866" s="6"/>
      <c r="Z866" s="6"/>
      <c r="AA866" s="6"/>
      <c r="AB866" s="46"/>
      <c r="AC866" s="6"/>
      <c r="AD866" s="6"/>
      <c r="AE866" s="6"/>
      <c r="AF866" s="6"/>
      <c r="AG866" s="6"/>
      <c r="AH866" s="6"/>
      <c r="AI866" s="6"/>
      <c r="AJ866" s="6"/>
    </row>
    <row r="867" ht="14.25" customHeight="1">
      <c r="A867" s="6"/>
      <c r="B867" s="6"/>
      <c r="C867" s="6"/>
      <c r="D867" s="6"/>
      <c r="E867" s="46"/>
      <c r="F867" s="46"/>
      <c r="G867" s="46"/>
      <c r="H867" s="46"/>
      <c r="I867" s="46"/>
      <c r="J867" s="46"/>
      <c r="K867" s="46"/>
      <c r="L867" s="384"/>
      <c r="M867" s="46"/>
      <c r="N867" s="46"/>
      <c r="O867" s="46"/>
      <c r="P867" s="6"/>
      <c r="Q867" s="6"/>
      <c r="R867" s="6"/>
      <c r="S867" s="356"/>
      <c r="T867" s="6"/>
      <c r="U867" s="6"/>
      <c r="V867" s="6"/>
      <c r="W867" s="6"/>
      <c r="X867" s="6"/>
      <c r="Y867" s="6"/>
      <c r="Z867" s="6"/>
      <c r="AA867" s="6"/>
      <c r="AB867" s="46"/>
      <c r="AC867" s="6"/>
      <c r="AD867" s="6"/>
      <c r="AE867" s="6"/>
      <c r="AF867" s="6"/>
      <c r="AG867" s="6"/>
      <c r="AH867" s="6"/>
      <c r="AI867" s="6"/>
      <c r="AJ867" s="6"/>
    </row>
    <row r="868" ht="14.25" customHeight="1">
      <c r="A868" s="6"/>
      <c r="B868" s="6"/>
      <c r="C868" s="6"/>
      <c r="D868" s="6"/>
      <c r="E868" s="46"/>
      <c r="F868" s="46"/>
      <c r="G868" s="46"/>
      <c r="H868" s="46"/>
      <c r="I868" s="46"/>
      <c r="J868" s="46"/>
      <c r="K868" s="46"/>
      <c r="L868" s="384"/>
      <c r="M868" s="46"/>
      <c r="N868" s="46"/>
      <c r="O868" s="46"/>
      <c r="P868" s="6"/>
      <c r="Q868" s="6"/>
      <c r="R868" s="6"/>
      <c r="S868" s="356"/>
      <c r="T868" s="6"/>
      <c r="U868" s="6"/>
      <c r="V868" s="6"/>
      <c r="W868" s="6"/>
      <c r="X868" s="6"/>
      <c r="Y868" s="6"/>
      <c r="Z868" s="6"/>
      <c r="AA868" s="6"/>
      <c r="AB868" s="46"/>
      <c r="AC868" s="6"/>
      <c r="AD868" s="6"/>
      <c r="AE868" s="6"/>
      <c r="AF868" s="6"/>
      <c r="AG868" s="6"/>
      <c r="AH868" s="6"/>
      <c r="AI868" s="6"/>
      <c r="AJ868" s="6"/>
    </row>
    <row r="869" ht="14.25" customHeight="1">
      <c r="A869" s="6"/>
      <c r="B869" s="6"/>
      <c r="C869" s="6"/>
      <c r="D869" s="6"/>
      <c r="E869" s="46"/>
      <c r="F869" s="46"/>
      <c r="G869" s="46"/>
      <c r="H869" s="46"/>
      <c r="I869" s="46"/>
      <c r="J869" s="46"/>
      <c r="K869" s="46"/>
      <c r="L869" s="384"/>
      <c r="M869" s="46"/>
      <c r="N869" s="46"/>
      <c r="O869" s="46"/>
      <c r="P869" s="6"/>
      <c r="Q869" s="6"/>
      <c r="R869" s="6"/>
      <c r="S869" s="356"/>
      <c r="T869" s="6"/>
      <c r="U869" s="6"/>
      <c r="V869" s="6"/>
      <c r="W869" s="6"/>
      <c r="X869" s="6"/>
      <c r="Y869" s="6"/>
      <c r="Z869" s="6"/>
      <c r="AA869" s="6"/>
      <c r="AB869" s="46"/>
      <c r="AC869" s="6"/>
      <c r="AD869" s="6"/>
      <c r="AE869" s="6"/>
      <c r="AF869" s="6"/>
      <c r="AG869" s="6"/>
      <c r="AH869" s="6"/>
      <c r="AI869" s="6"/>
      <c r="AJ869" s="6"/>
    </row>
    <row r="870" ht="14.25" customHeight="1">
      <c r="A870" s="6"/>
      <c r="B870" s="6"/>
      <c r="C870" s="6"/>
      <c r="D870" s="6"/>
      <c r="E870" s="46"/>
      <c r="F870" s="46"/>
      <c r="G870" s="46"/>
      <c r="H870" s="46"/>
      <c r="I870" s="46"/>
      <c r="J870" s="46"/>
      <c r="K870" s="46"/>
      <c r="L870" s="384"/>
      <c r="M870" s="46"/>
      <c r="N870" s="46"/>
      <c r="O870" s="46"/>
      <c r="P870" s="6"/>
      <c r="Q870" s="6"/>
      <c r="R870" s="6"/>
      <c r="S870" s="356"/>
      <c r="T870" s="6"/>
      <c r="U870" s="6"/>
      <c r="V870" s="6"/>
      <c r="W870" s="6"/>
      <c r="X870" s="6"/>
      <c r="Y870" s="6"/>
      <c r="Z870" s="6"/>
      <c r="AA870" s="6"/>
      <c r="AB870" s="46"/>
      <c r="AC870" s="6"/>
      <c r="AD870" s="6"/>
      <c r="AE870" s="6"/>
      <c r="AF870" s="6"/>
      <c r="AG870" s="6"/>
      <c r="AH870" s="6"/>
      <c r="AI870" s="6"/>
      <c r="AJ870" s="6"/>
    </row>
    <row r="871" ht="14.25" customHeight="1">
      <c r="A871" s="6"/>
      <c r="B871" s="6"/>
      <c r="C871" s="6"/>
      <c r="D871" s="6"/>
      <c r="E871" s="46"/>
      <c r="F871" s="46"/>
      <c r="G871" s="46"/>
      <c r="H871" s="46"/>
      <c r="I871" s="46"/>
      <c r="J871" s="46"/>
      <c r="K871" s="46"/>
      <c r="L871" s="384"/>
      <c r="M871" s="46"/>
      <c r="N871" s="46"/>
      <c r="O871" s="46"/>
      <c r="P871" s="6"/>
      <c r="Q871" s="6"/>
      <c r="R871" s="6"/>
      <c r="S871" s="356"/>
      <c r="T871" s="6"/>
      <c r="U871" s="6"/>
      <c r="V871" s="6"/>
      <c r="W871" s="6"/>
      <c r="X871" s="6"/>
      <c r="Y871" s="6"/>
      <c r="Z871" s="6"/>
      <c r="AA871" s="6"/>
      <c r="AB871" s="46"/>
      <c r="AC871" s="6"/>
      <c r="AD871" s="6"/>
      <c r="AE871" s="6"/>
      <c r="AF871" s="6"/>
      <c r="AG871" s="6"/>
      <c r="AH871" s="6"/>
      <c r="AI871" s="6"/>
      <c r="AJ871" s="6"/>
    </row>
    <row r="872" ht="14.25" customHeight="1">
      <c r="A872" s="6"/>
      <c r="B872" s="6"/>
      <c r="C872" s="6"/>
      <c r="D872" s="6"/>
      <c r="E872" s="46"/>
      <c r="F872" s="46"/>
      <c r="G872" s="46"/>
      <c r="H872" s="46"/>
      <c r="I872" s="46"/>
      <c r="J872" s="46"/>
      <c r="K872" s="46"/>
      <c r="L872" s="384"/>
      <c r="M872" s="46"/>
      <c r="N872" s="46"/>
      <c r="O872" s="46"/>
      <c r="P872" s="6"/>
      <c r="Q872" s="6"/>
      <c r="R872" s="6"/>
      <c r="S872" s="356"/>
      <c r="T872" s="6"/>
      <c r="U872" s="6"/>
      <c r="V872" s="6"/>
      <c r="W872" s="6"/>
      <c r="X872" s="6"/>
      <c r="Y872" s="6"/>
      <c r="Z872" s="6"/>
      <c r="AA872" s="6"/>
      <c r="AB872" s="46"/>
      <c r="AC872" s="6"/>
      <c r="AD872" s="6"/>
      <c r="AE872" s="6"/>
      <c r="AF872" s="6"/>
      <c r="AG872" s="6"/>
      <c r="AH872" s="6"/>
      <c r="AI872" s="6"/>
      <c r="AJ872" s="6"/>
    </row>
    <row r="873" ht="14.25" customHeight="1">
      <c r="A873" s="6"/>
      <c r="B873" s="6"/>
      <c r="C873" s="6"/>
      <c r="D873" s="6"/>
      <c r="E873" s="46"/>
      <c r="F873" s="46"/>
      <c r="G873" s="46"/>
      <c r="H873" s="46"/>
      <c r="I873" s="46"/>
      <c r="J873" s="46"/>
      <c r="K873" s="46"/>
      <c r="L873" s="384"/>
      <c r="M873" s="46"/>
      <c r="N873" s="46"/>
      <c r="O873" s="46"/>
      <c r="P873" s="6"/>
      <c r="Q873" s="6"/>
      <c r="R873" s="6"/>
      <c r="S873" s="356"/>
      <c r="T873" s="6"/>
      <c r="U873" s="6"/>
      <c r="V873" s="6"/>
      <c r="W873" s="6"/>
      <c r="X873" s="6"/>
      <c r="Y873" s="6"/>
      <c r="Z873" s="6"/>
      <c r="AA873" s="6"/>
      <c r="AB873" s="46"/>
      <c r="AC873" s="6"/>
      <c r="AD873" s="6"/>
      <c r="AE873" s="6"/>
      <c r="AF873" s="6"/>
      <c r="AG873" s="6"/>
      <c r="AH873" s="6"/>
      <c r="AI873" s="6"/>
      <c r="AJ873" s="6"/>
    </row>
    <row r="874" ht="14.25" customHeight="1">
      <c r="A874" s="6"/>
      <c r="B874" s="6"/>
      <c r="C874" s="6"/>
      <c r="D874" s="6"/>
      <c r="E874" s="46"/>
      <c r="F874" s="46"/>
      <c r="G874" s="46"/>
      <c r="H874" s="46"/>
      <c r="I874" s="46"/>
      <c r="J874" s="46"/>
      <c r="K874" s="46"/>
      <c r="L874" s="384"/>
      <c r="M874" s="46"/>
      <c r="N874" s="46"/>
      <c r="O874" s="46"/>
      <c r="P874" s="6"/>
      <c r="Q874" s="6"/>
      <c r="R874" s="6"/>
      <c r="S874" s="356"/>
      <c r="T874" s="6"/>
      <c r="U874" s="6"/>
      <c r="V874" s="6"/>
      <c r="W874" s="6"/>
      <c r="X874" s="6"/>
      <c r="Y874" s="6"/>
      <c r="Z874" s="6"/>
      <c r="AA874" s="6"/>
      <c r="AB874" s="46"/>
      <c r="AC874" s="6"/>
      <c r="AD874" s="6"/>
      <c r="AE874" s="6"/>
      <c r="AF874" s="6"/>
      <c r="AG874" s="6"/>
      <c r="AH874" s="6"/>
      <c r="AI874" s="6"/>
      <c r="AJ874" s="6"/>
    </row>
    <row r="875" ht="14.25" customHeight="1">
      <c r="A875" s="6"/>
      <c r="B875" s="6"/>
      <c r="C875" s="6"/>
      <c r="D875" s="6"/>
      <c r="E875" s="46"/>
      <c r="F875" s="46"/>
      <c r="G875" s="46"/>
      <c r="H875" s="46"/>
      <c r="I875" s="46"/>
      <c r="J875" s="46"/>
      <c r="K875" s="46"/>
      <c r="L875" s="384"/>
      <c r="M875" s="46"/>
      <c r="N875" s="46"/>
      <c r="O875" s="46"/>
      <c r="P875" s="6"/>
      <c r="Q875" s="6"/>
      <c r="R875" s="6"/>
      <c r="S875" s="356"/>
      <c r="T875" s="6"/>
      <c r="U875" s="6"/>
      <c r="V875" s="6"/>
      <c r="W875" s="6"/>
      <c r="X875" s="6"/>
      <c r="Y875" s="6"/>
      <c r="Z875" s="6"/>
      <c r="AA875" s="6"/>
      <c r="AB875" s="46"/>
      <c r="AC875" s="6"/>
      <c r="AD875" s="6"/>
      <c r="AE875" s="6"/>
      <c r="AF875" s="6"/>
      <c r="AG875" s="6"/>
      <c r="AH875" s="6"/>
      <c r="AI875" s="6"/>
      <c r="AJ875" s="6"/>
    </row>
    <row r="876" ht="14.25" customHeight="1">
      <c r="A876" s="6"/>
      <c r="B876" s="6"/>
      <c r="C876" s="6"/>
      <c r="D876" s="6"/>
      <c r="E876" s="46"/>
      <c r="F876" s="46"/>
      <c r="G876" s="46"/>
      <c r="H876" s="46"/>
      <c r="I876" s="46"/>
      <c r="J876" s="46"/>
      <c r="K876" s="46"/>
      <c r="L876" s="384"/>
      <c r="M876" s="46"/>
      <c r="N876" s="46"/>
      <c r="O876" s="46"/>
      <c r="P876" s="6"/>
      <c r="Q876" s="6"/>
      <c r="R876" s="6"/>
      <c r="S876" s="356"/>
      <c r="T876" s="6"/>
      <c r="U876" s="6"/>
      <c r="V876" s="6"/>
      <c r="W876" s="6"/>
      <c r="X876" s="6"/>
      <c r="Y876" s="6"/>
      <c r="Z876" s="6"/>
      <c r="AA876" s="6"/>
      <c r="AB876" s="46"/>
      <c r="AC876" s="6"/>
      <c r="AD876" s="6"/>
      <c r="AE876" s="6"/>
      <c r="AF876" s="6"/>
      <c r="AG876" s="6"/>
      <c r="AH876" s="6"/>
      <c r="AI876" s="6"/>
      <c r="AJ876" s="6"/>
    </row>
    <row r="877" ht="14.25" customHeight="1">
      <c r="A877" s="6"/>
      <c r="B877" s="6"/>
      <c r="C877" s="6"/>
      <c r="D877" s="6"/>
      <c r="E877" s="46"/>
      <c r="F877" s="46"/>
      <c r="G877" s="46"/>
      <c r="H877" s="46"/>
      <c r="I877" s="46"/>
      <c r="J877" s="46"/>
      <c r="K877" s="46"/>
      <c r="L877" s="384"/>
      <c r="M877" s="46"/>
      <c r="N877" s="46"/>
      <c r="O877" s="46"/>
      <c r="P877" s="6"/>
      <c r="Q877" s="6"/>
      <c r="R877" s="6"/>
      <c r="S877" s="356"/>
      <c r="T877" s="6"/>
      <c r="U877" s="6"/>
      <c r="V877" s="6"/>
      <c r="W877" s="6"/>
      <c r="X877" s="6"/>
      <c r="Y877" s="6"/>
      <c r="Z877" s="6"/>
      <c r="AA877" s="6"/>
      <c r="AB877" s="46"/>
      <c r="AC877" s="6"/>
      <c r="AD877" s="6"/>
      <c r="AE877" s="6"/>
      <c r="AF877" s="6"/>
      <c r="AG877" s="6"/>
      <c r="AH877" s="6"/>
      <c r="AI877" s="6"/>
      <c r="AJ877" s="6"/>
    </row>
    <row r="878" ht="14.25" customHeight="1">
      <c r="A878" s="6"/>
      <c r="B878" s="6"/>
      <c r="C878" s="6"/>
      <c r="D878" s="6"/>
      <c r="E878" s="46"/>
      <c r="F878" s="46"/>
      <c r="G878" s="46"/>
      <c r="H878" s="46"/>
      <c r="I878" s="46"/>
      <c r="J878" s="46"/>
      <c r="K878" s="46"/>
      <c r="L878" s="384"/>
      <c r="M878" s="46"/>
      <c r="N878" s="46"/>
      <c r="O878" s="46"/>
      <c r="P878" s="6"/>
      <c r="Q878" s="6"/>
      <c r="R878" s="6"/>
      <c r="S878" s="356"/>
      <c r="T878" s="6"/>
      <c r="U878" s="6"/>
      <c r="V878" s="6"/>
      <c r="W878" s="6"/>
      <c r="X878" s="6"/>
      <c r="Y878" s="6"/>
      <c r="Z878" s="6"/>
      <c r="AA878" s="6"/>
      <c r="AB878" s="46"/>
      <c r="AC878" s="6"/>
      <c r="AD878" s="6"/>
      <c r="AE878" s="6"/>
      <c r="AF878" s="6"/>
      <c r="AG878" s="6"/>
      <c r="AH878" s="6"/>
      <c r="AI878" s="6"/>
      <c r="AJ878" s="6"/>
    </row>
    <row r="879" ht="14.25" customHeight="1">
      <c r="A879" s="6"/>
      <c r="B879" s="6"/>
      <c r="C879" s="6"/>
      <c r="D879" s="6"/>
      <c r="E879" s="46"/>
      <c r="F879" s="46"/>
      <c r="G879" s="46"/>
      <c r="H879" s="46"/>
      <c r="I879" s="46"/>
      <c r="J879" s="46"/>
      <c r="K879" s="46"/>
      <c r="L879" s="384"/>
      <c r="M879" s="46"/>
      <c r="N879" s="46"/>
      <c r="O879" s="46"/>
      <c r="P879" s="6"/>
      <c r="Q879" s="6"/>
      <c r="R879" s="6"/>
      <c r="S879" s="356"/>
      <c r="T879" s="6"/>
      <c r="U879" s="6"/>
      <c r="V879" s="6"/>
      <c r="W879" s="6"/>
      <c r="X879" s="6"/>
      <c r="Y879" s="6"/>
      <c r="Z879" s="6"/>
      <c r="AA879" s="6"/>
      <c r="AB879" s="46"/>
      <c r="AC879" s="6"/>
      <c r="AD879" s="6"/>
      <c r="AE879" s="6"/>
      <c r="AF879" s="6"/>
      <c r="AG879" s="6"/>
      <c r="AH879" s="6"/>
      <c r="AI879" s="6"/>
      <c r="AJ879" s="6"/>
    </row>
    <row r="880" ht="14.25" customHeight="1">
      <c r="A880" s="6"/>
      <c r="B880" s="6"/>
      <c r="C880" s="6"/>
      <c r="D880" s="6"/>
      <c r="E880" s="46"/>
      <c r="F880" s="46"/>
      <c r="G880" s="46"/>
      <c r="H880" s="46"/>
      <c r="I880" s="46"/>
      <c r="J880" s="46"/>
      <c r="K880" s="46"/>
      <c r="L880" s="384"/>
      <c r="M880" s="46"/>
      <c r="N880" s="46"/>
      <c r="O880" s="46"/>
      <c r="P880" s="6"/>
      <c r="Q880" s="6"/>
      <c r="R880" s="6"/>
      <c r="S880" s="356"/>
      <c r="T880" s="6"/>
      <c r="U880" s="6"/>
      <c r="V880" s="6"/>
      <c r="W880" s="6"/>
      <c r="X880" s="6"/>
      <c r="Y880" s="6"/>
      <c r="Z880" s="6"/>
      <c r="AA880" s="6"/>
      <c r="AB880" s="46"/>
      <c r="AC880" s="6"/>
      <c r="AD880" s="6"/>
      <c r="AE880" s="6"/>
      <c r="AF880" s="6"/>
      <c r="AG880" s="6"/>
      <c r="AH880" s="6"/>
      <c r="AI880" s="6"/>
      <c r="AJ880" s="6"/>
    </row>
    <row r="881" ht="14.25" customHeight="1">
      <c r="A881" s="6"/>
      <c r="B881" s="6"/>
      <c r="C881" s="6"/>
      <c r="D881" s="6"/>
      <c r="E881" s="46"/>
      <c r="F881" s="46"/>
      <c r="G881" s="46"/>
      <c r="H881" s="46"/>
      <c r="I881" s="46"/>
      <c r="J881" s="46"/>
      <c r="K881" s="46"/>
      <c r="L881" s="384"/>
      <c r="M881" s="46"/>
      <c r="N881" s="46"/>
      <c r="O881" s="46"/>
      <c r="P881" s="6"/>
      <c r="Q881" s="6"/>
      <c r="R881" s="6"/>
      <c r="S881" s="356"/>
      <c r="T881" s="6"/>
      <c r="U881" s="6"/>
      <c r="V881" s="6"/>
      <c r="W881" s="6"/>
      <c r="X881" s="6"/>
      <c r="Y881" s="6"/>
      <c r="Z881" s="6"/>
      <c r="AA881" s="6"/>
      <c r="AB881" s="46"/>
      <c r="AC881" s="6"/>
      <c r="AD881" s="6"/>
      <c r="AE881" s="6"/>
      <c r="AF881" s="6"/>
      <c r="AG881" s="6"/>
      <c r="AH881" s="6"/>
      <c r="AI881" s="6"/>
      <c r="AJ881" s="6"/>
    </row>
    <row r="882" ht="14.25" customHeight="1">
      <c r="A882" s="6"/>
      <c r="B882" s="6"/>
      <c r="C882" s="6"/>
      <c r="D882" s="6"/>
      <c r="E882" s="46"/>
      <c r="F882" s="46"/>
      <c r="G882" s="46"/>
      <c r="H882" s="46"/>
      <c r="I882" s="46"/>
      <c r="J882" s="46"/>
      <c r="K882" s="46"/>
      <c r="L882" s="384"/>
      <c r="M882" s="46"/>
      <c r="N882" s="46"/>
      <c r="O882" s="46"/>
      <c r="P882" s="6"/>
      <c r="Q882" s="6"/>
      <c r="R882" s="6"/>
      <c r="S882" s="356"/>
      <c r="T882" s="6"/>
      <c r="U882" s="6"/>
      <c r="V882" s="6"/>
      <c r="W882" s="6"/>
      <c r="X882" s="6"/>
      <c r="Y882" s="6"/>
      <c r="Z882" s="6"/>
      <c r="AA882" s="6"/>
      <c r="AB882" s="46"/>
      <c r="AC882" s="6"/>
      <c r="AD882" s="6"/>
      <c r="AE882" s="6"/>
      <c r="AF882" s="6"/>
      <c r="AG882" s="6"/>
      <c r="AH882" s="6"/>
      <c r="AI882" s="6"/>
      <c r="AJ882" s="6"/>
    </row>
    <row r="883" ht="14.25" customHeight="1">
      <c r="A883" s="6"/>
      <c r="B883" s="6"/>
      <c r="C883" s="6"/>
      <c r="D883" s="6"/>
      <c r="E883" s="46"/>
      <c r="F883" s="46"/>
      <c r="G883" s="46"/>
      <c r="H883" s="46"/>
      <c r="I883" s="46"/>
      <c r="J883" s="46"/>
      <c r="K883" s="46"/>
      <c r="L883" s="384"/>
      <c r="M883" s="46"/>
      <c r="N883" s="46"/>
      <c r="O883" s="46"/>
      <c r="P883" s="6"/>
      <c r="Q883" s="6"/>
      <c r="R883" s="6"/>
      <c r="S883" s="356"/>
      <c r="T883" s="6"/>
      <c r="U883" s="6"/>
      <c r="V883" s="6"/>
      <c r="W883" s="6"/>
      <c r="X883" s="6"/>
      <c r="Y883" s="6"/>
      <c r="Z883" s="6"/>
      <c r="AA883" s="6"/>
      <c r="AB883" s="46"/>
      <c r="AC883" s="6"/>
      <c r="AD883" s="6"/>
      <c r="AE883" s="6"/>
      <c r="AF883" s="6"/>
      <c r="AG883" s="6"/>
      <c r="AH883" s="6"/>
      <c r="AI883" s="6"/>
      <c r="AJ883" s="6"/>
    </row>
    <row r="884" ht="14.25" customHeight="1">
      <c r="A884" s="6"/>
      <c r="B884" s="6"/>
      <c r="C884" s="6"/>
      <c r="D884" s="6"/>
      <c r="E884" s="46"/>
      <c r="F884" s="46"/>
      <c r="G884" s="46"/>
      <c r="H884" s="46"/>
      <c r="I884" s="46"/>
      <c r="J884" s="46"/>
      <c r="K884" s="46"/>
      <c r="L884" s="384"/>
      <c r="M884" s="46"/>
      <c r="N884" s="46"/>
      <c r="O884" s="46"/>
      <c r="P884" s="6"/>
      <c r="Q884" s="6"/>
      <c r="R884" s="6"/>
      <c r="S884" s="356"/>
      <c r="T884" s="6"/>
      <c r="U884" s="6"/>
      <c r="V884" s="6"/>
      <c r="W884" s="6"/>
      <c r="X884" s="6"/>
      <c r="Y884" s="6"/>
      <c r="Z884" s="6"/>
      <c r="AA884" s="6"/>
      <c r="AB884" s="46"/>
      <c r="AC884" s="6"/>
      <c r="AD884" s="6"/>
      <c r="AE884" s="6"/>
      <c r="AF884" s="6"/>
      <c r="AG884" s="6"/>
      <c r="AH884" s="6"/>
      <c r="AI884" s="6"/>
      <c r="AJ884" s="6"/>
    </row>
    <row r="885" ht="14.25" customHeight="1">
      <c r="A885" s="6"/>
      <c r="B885" s="6"/>
      <c r="C885" s="6"/>
      <c r="D885" s="6"/>
      <c r="E885" s="46"/>
      <c r="F885" s="46"/>
      <c r="G885" s="46"/>
      <c r="H885" s="46"/>
      <c r="I885" s="46"/>
      <c r="J885" s="46"/>
      <c r="K885" s="46"/>
      <c r="L885" s="384"/>
      <c r="M885" s="46"/>
      <c r="N885" s="46"/>
      <c r="O885" s="46"/>
      <c r="P885" s="6"/>
      <c r="Q885" s="6"/>
      <c r="R885" s="6"/>
      <c r="S885" s="356"/>
      <c r="T885" s="6"/>
      <c r="U885" s="6"/>
      <c r="V885" s="6"/>
      <c r="W885" s="6"/>
      <c r="X885" s="6"/>
      <c r="Y885" s="6"/>
      <c r="Z885" s="6"/>
      <c r="AA885" s="6"/>
      <c r="AB885" s="46"/>
      <c r="AC885" s="6"/>
      <c r="AD885" s="6"/>
      <c r="AE885" s="6"/>
      <c r="AF885" s="6"/>
      <c r="AG885" s="6"/>
      <c r="AH885" s="6"/>
      <c r="AI885" s="6"/>
      <c r="AJ885" s="6"/>
    </row>
    <row r="886" ht="14.25" customHeight="1">
      <c r="A886" s="6"/>
      <c r="B886" s="6"/>
      <c r="C886" s="6"/>
      <c r="D886" s="6"/>
      <c r="E886" s="46"/>
      <c r="F886" s="46"/>
      <c r="G886" s="46"/>
      <c r="H886" s="46"/>
      <c r="I886" s="46"/>
      <c r="J886" s="46"/>
      <c r="K886" s="46"/>
      <c r="L886" s="384"/>
      <c r="M886" s="46"/>
      <c r="N886" s="46"/>
      <c r="O886" s="46"/>
      <c r="P886" s="6"/>
      <c r="Q886" s="6"/>
      <c r="R886" s="6"/>
      <c r="S886" s="356"/>
      <c r="T886" s="6"/>
      <c r="U886" s="6"/>
      <c r="V886" s="6"/>
      <c r="W886" s="6"/>
      <c r="X886" s="6"/>
      <c r="Y886" s="6"/>
      <c r="Z886" s="6"/>
      <c r="AA886" s="6"/>
      <c r="AB886" s="46"/>
      <c r="AC886" s="6"/>
      <c r="AD886" s="6"/>
      <c r="AE886" s="6"/>
      <c r="AF886" s="6"/>
      <c r="AG886" s="6"/>
      <c r="AH886" s="6"/>
      <c r="AI886" s="6"/>
      <c r="AJ886" s="6"/>
    </row>
    <row r="887" ht="14.25" customHeight="1">
      <c r="A887" s="6"/>
      <c r="B887" s="6"/>
      <c r="C887" s="6"/>
      <c r="D887" s="6"/>
      <c r="E887" s="46"/>
      <c r="F887" s="46"/>
      <c r="G887" s="46"/>
      <c r="H887" s="46"/>
      <c r="I887" s="46"/>
      <c r="J887" s="46"/>
      <c r="K887" s="46"/>
      <c r="L887" s="384"/>
      <c r="M887" s="46"/>
      <c r="N887" s="46"/>
      <c r="O887" s="46"/>
      <c r="P887" s="6"/>
      <c r="Q887" s="6"/>
      <c r="R887" s="6"/>
      <c r="S887" s="356"/>
      <c r="T887" s="6"/>
      <c r="U887" s="6"/>
      <c r="V887" s="6"/>
      <c r="W887" s="6"/>
      <c r="X887" s="6"/>
      <c r="Y887" s="6"/>
      <c r="Z887" s="6"/>
      <c r="AA887" s="6"/>
      <c r="AB887" s="46"/>
      <c r="AC887" s="6"/>
      <c r="AD887" s="6"/>
      <c r="AE887" s="6"/>
      <c r="AF887" s="6"/>
      <c r="AG887" s="6"/>
      <c r="AH887" s="6"/>
      <c r="AI887" s="6"/>
      <c r="AJ887" s="6"/>
    </row>
    <row r="888" ht="14.25" customHeight="1">
      <c r="A888" s="6"/>
      <c r="B888" s="6"/>
      <c r="C888" s="6"/>
      <c r="D888" s="6"/>
      <c r="E888" s="46"/>
      <c r="F888" s="46"/>
      <c r="G888" s="46"/>
      <c r="H888" s="46"/>
      <c r="I888" s="46"/>
      <c r="J888" s="46"/>
      <c r="K888" s="46"/>
      <c r="L888" s="384"/>
      <c r="M888" s="46"/>
      <c r="N888" s="46"/>
      <c r="O888" s="46"/>
      <c r="P888" s="6"/>
      <c r="Q888" s="6"/>
      <c r="R888" s="6"/>
      <c r="S888" s="356"/>
      <c r="T888" s="6"/>
      <c r="U888" s="6"/>
      <c r="V888" s="6"/>
      <c r="W888" s="6"/>
      <c r="X888" s="6"/>
      <c r="Y888" s="6"/>
      <c r="Z888" s="6"/>
      <c r="AA888" s="6"/>
      <c r="AB888" s="46"/>
      <c r="AC888" s="6"/>
      <c r="AD888" s="6"/>
      <c r="AE888" s="6"/>
      <c r="AF888" s="6"/>
      <c r="AG888" s="6"/>
      <c r="AH888" s="6"/>
      <c r="AI888" s="6"/>
      <c r="AJ888" s="6"/>
    </row>
    <row r="889" ht="14.25" customHeight="1">
      <c r="A889" s="6"/>
      <c r="B889" s="6"/>
      <c r="C889" s="6"/>
      <c r="D889" s="6"/>
      <c r="E889" s="46"/>
      <c r="F889" s="46"/>
      <c r="G889" s="46"/>
      <c r="H889" s="46"/>
      <c r="I889" s="46"/>
      <c r="J889" s="46"/>
      <c r="K889" s="46"/>
      <c r="L889" s="384"/>
      <c r="M889" s="46"/>
      <c r="N889" s="46"/>
      <c r="O889" s="46"/>
      <c r="P889" s="6"/>
      <c r="Q889" s="6"/>
      <c r="R889" s="6"/>
      <c r="S889" s="356"/>
      <c r="T889" s="6"/>
      <c r="U889" s="6"/>
      <c r="V889" s="6"/>
      <c r="W889" s="6"/>
      <c r="X889" s="6"/>
      <c r="Y889" s="6"/>
      <c r="Z889" s="6"/>
      <c r="AA889" s="6"/>
      <c r="AB889" s="46"/>
      <c r="AC889" s="6"/>
      <c r="AD889" s="6"/>
      <c r="AE889" s="6"/>
      <c r="AF889" s="6"/>
      <c r="AG889" s="6"/>
      <c r="AH889" s="6"/>
      <c r="AI889" s="6"/>
      <c r="AJ889" s="6"/>
    </row>
    <row r="890" ht="14.25" customHeight="1">
      <c r="A890" s="6"/>
      <c r="B890" s="6"/>
      <c r="C890" s="6"/>
      <c r="D890" s="6"/>
      <c r="E890" s="46"/>
      <c r="F890" s="46"/>
      <c r="G890" s="46"/>
      <c r="H890" s="46"/>
      <c r="I890" s="46"/>
      <c r="J890" s="46"/>
      <c r="K890" s="46"/>
      <c r="L890" s="384"/>
      <c r="M890" s="46"/>
      <c r="N890" s="46"/>
      <c r="O890" s="46"/>
      <c r="P890" s="6"/>
      <c r="Q890" s="6"/>
      <c r="R890" s="6"/>
      <c r="S890" s="356"/>
      <c r="T890" s="6"/>
      <c r="U890" s="6"/>
      <c r="V890" s="6"/>
      <c r="W890" s="6"/>
      <c r="X890" s="6"/>
      <c r="Y890" s="6"/>
      <c r="Z890" s="6"/>
      <c r="AA890" s="6"/>
      <c r="AB890" s="46"/>
      <c r="AC890" s="6"/>
      <c r="AD890" s="6"/>
      <c r="AE890" s="6"/>
      <c r="AF890" s="6"/>
      <c r="AG890" s="6"/>
      <c r="AH890" s="6"/>
      <c r="AI890" s="6"/>
      <c r="AJ890" s="6"/>
    </row>
    <row r="891" ht="14.25" customHeight="1">
      <c r="A891" s="6"/>
      <c r="B891" s="6"/>
      <c r="C891" s="6"/>
      <c r="D891" s="6"/>
      <c r="E891" s="46"/>
      <c r="F891" s="46"/>
      <c r="G891" s="46"/>
      <c r="H891" s="46"/>
      <c r="I891" s="46"/>
      <c r="J891" s="46"/>
      <c r="K891" s="46"/>
      <c r="L891" s="384"/>
      <c r="M891" s="46"/>
      <c r="N891" s="46"/>
      <c r="O891" s="46"/>
      <c r="P891" s="6"/>
      <c r="Q891" s="6"/>
      <c r="R891" s="6"/>
      <c r="S891" s="356"/>
      <c r="T891" s="6"/>
      <c r="U891" s="6"/>
      <c r="V891" s="6"/>
      <c r="W891" s="6"/>
      <c r="X891" s="6"/>
      <c r="Y891" s="6"/>
      <c r="Z891" s="6"/>
      <c r="AA891" s="6"/>
      <c r="AB891" s="46"/>
      <c r="AC891" s="6"/>
      <c r="AD891" s="6"/>
      <c r="AE891" s="6"/>
      <c r="AF891" s="6"/>
      <c r="AG891" s="6"/>
      <c r="AH891" s="6"/>
      <c r="AI891" s="6"/>
      <c r="AJ891" s="6"/>
    </row>
    <row r="892" ht="14.25" customHeight="1">
      <c r="A892" s="6"/>
      <c r="B892" s="6"/>
      <c r="C892" s="6"/>
      <c r="D892" s="6"/>
      <c r="E892" s="46"/>
      <c r="F892" s="46"/>
      <c r="G892" s="46"/>
      <c r="H892" s="46"/>
      <c r="I892" s="46"/>
      <c r="J892" s="46"/>
      <c r="K892" s="46"/>
      <c r="L892" s="384"/>
      <c r="M892" s="46"/>
      <c r="N892" s="46"/>
      <c r="O892" s="46"/>
      <c r="P892" s="6"/>
      <c r="Q892" s="6"/>
      <c r="R892" s="6"/>
      <c r="S892" s="356"/>
      <c r="T892" s="6"/>
      <c r="U892" s="6"/>
      <c r="V892" s="6"/>
      <c r="W892" s="6"/>
      <c r="X892" s="6"/>
      <c r="Y892" s="6"/>
      <c r="Z892" s="6"/>
      <c r="AA892" s="6"/>
      <c r="AB892" s="46"/>
      <c r="AC892" s="6"/>
      <c r="AD892" s="6"/>
      <c r="AE892" s="6"/>
      <c r="AF892" s="6"/>
      <c r="AG892" s="6"/>
      <c r="AH892" s="6"/>
      <c r="AI892" s="6"/>
      <c r="AJ892" s="6"/>
    </row>
    <row r="893" ht="14.25" customHeight="1">
      <c r="A893" s="6"/>
      <c r="B893" s="6"/>
      <c r="C893" s="6"/>
      <c r="D893" s="6"/>
      <c r="E893" s="46"/>
      <c r="F893" s="46"/>
      <c r="G893" s="46"/>
      <c r="H893" s="46"/>
      <c r="I893" s="46"/>
      <c r="J893" s="46"/>
      <c r="K893" s="46"/>
      <c r="L893" s="384"/>
      <c r="M893" s="46"/>
      <c r="N893" s="46"/>
      <c r="O893" s="46"/>
      <c r="P893" s="6"/>
      <c r="Q893" s="6"/>
      <c r="R893" s="6"/>
      <c r="S893" s="356"/>
      <c r="T893" s="6"/>
      <c r="U893" s="6"/>
      <c r="V893" s="6"/>
      <c r="W893" s="6"/>
      <c r="X893" s="6"/>
      <c r="Y893" s="6"/>
      <c r="Z893" s="6"/>
      <c r="AA893" s="6"/>
      <c r="AB893" s="46"/>
      <c r="AC893" s="6"/>
      <c r="AD893" s="6"/>
      <c r="AE893" s="6"/>
      <c r="AF893" s="6"/>
      <c r="AG893" s="6"/>
      <c r="AH893" s="6"/>
      <c r="AI893" s="6"/>
      <c r="AJ893" s="6"/>
    </row>
    <row r="894" ht="14.25" customHeight="1">
      <c r="A894" s="6"/>
      <c r="B894" s="6"/>
      <c r="C894" s="6"/>
      <c r="D894" s="6"/>
      <c r="E894" s="46"/>
      <c r="F894" s="46"/>
      <c r="G894" s="46"/>
      <c r="H894" s="46"/>
      <c r="I894" s="46"/>
      <c r="J894" s="46"/>
      <c r="K894" s="46"/>
      <c r="L894" s="384"/>
      <c r="M894" s="46"/>
      <c r="N894" s="46"/>
      <c r="O894" s="46"/>
      <c r="P894" s="6"/>
      <c r="Q894" s="6"/>
      <c r="R894" s="6"/>
      <c r="S894" s="356"/>
      <c r="T894" s="6"/>
      <c r="U894" s="6"/>
      <c r="V894" s="6"/>
      <c r="W894" s="6"/>
      <c r="X894" s="6"/>
      <c r="Y894" s="6"/>
      <c r="Z894" s="6"/>
      <c r="AA894" s="6"/>
      <c r="AB894" s="46"/>
      <c r="AC894" s="6"/>
      <c r="AD894" s="6"/>
      <c r="AE894" s="6"/>
      <c r="AF894" s="6"/>
      <c r="AG894" s="6"/>
      <c r="AH894" s="6"/>
      <c r="AI894" s="6"/>
      <c r="AJ894" s="6"/>
    </row>
    <row r="895" ht="14.25" customHeight="1">
      <c r="A895" s="6"/>
      <c r="B895" s="6"/>
      <c r="C895" s="6"/>
      <c r="D895" s="6"/>
      <c r="E895" s="46"/>
      <c r="F895" s="46"/>
      <c r="G895" s="46"/>
      <c r="H895" s="46"/>
      <c r="I895" s="46"/>
      <c r="J895" s="46"/>
      <c r="K895" s="46"/>
      <c r="L895" s="384"/>
      <c r="M895" s="46"/>
      <c r="N895" s="46"/>
      <c r="O895" s="46"/>
      <c r="P895" s="6"/>
      <c r="Q895" s="6"/>
      <c r="R895" s="6"/>
      <c r="S895" s="356"/>
      <c r="T895" s="6"/>
      <c r="U895" s="6"/>
      <c r="V895" s="6"/>
      <c r="W895" s="6"/>
      <c r="X895" s="6"/>
      <c r="Y895" s="6"/>
      <c r="Z895" s="6"/>
      <c r="AA895" s="6"/>
      <c r="AB895" s="46"/>
      <c r="AC895" s="6"/>
      <c r="AD895" s="6"/>
      <c r="AE895" s="6"/>
      <c r="AF895" s="6"/>
      <c r="AG895" s="6"/>
      <c r="AH895" s="6"/>
      <c r="AI895" s="6"/>
      <c r="AJ895" s="6"/>
    </row>
    <row r="896" ht="14.25" customHeight="1">
      <c r="A896" s="6"/>
      <c r="B896" s="6"/>
      <c r="C896" s="6"/>
      <c r="D896" s="6"/>
      <c r="E896" s="46"/>
      <c r="F896" s="46"/>
      <c r="G896" s="46"/>
      <c r="H896" s="46"/>
      <c r="I896" s="46"/>
      <c r="J896" s="46"/>
      <c r="K896" s="46"/>
      <c r="L896" s="384"/>
      <c r="M896" s="46"/>
      <c r="N896" s="46"/>
      <c r="O896" s="46"/>
      <c r="P896" s="6"/>
      <c r="Q896" s="6"/>
      <c r="R896" s="6"/>
      <c r="S896" s="356"/>
      <c r="T896" s="6"/>
      <c r="U896" s="6"/>
      <c r="V896" s="6"/>
      <c r="W896" s="6"/>
      <c r="X896" s="6"/>
      <c r="Y896" s="6"/>
      <c r="Z896" s="6"/>
      <c r="AA896" s="6"/>
      <c r="AB896" s="46"/>
      <c r="AC896" s="6"/>
      <c r="AD896" s="6"/>
      <c r="AE896" s="6"/>
      <c r="AF896" s="6"/>
      <c r="AG896" s="6"/>
      <c r="AH896" s="6"/>
      <c r="AI896" s="6"/>
      <c r="AJ896" s="6"/>
    </row>
    <row r="897" ht="14.25" customHeight="1">
      <c r="A897" s="6"/>
      <c r="B897" s="6"/>
      <c r="C897" s="6"/>
      <c r="D897" s="6"/>
      <c r="E897" s="46"/>
      <c r="F897" s="46"/>
      <c r="G897" s="46"/>
      <c r="H897" s="46"/>
      <c r="I897" s="46"/>
      <c r="J897" s="46"/>
      <c r="K897" s="46"/>
      <c r="L897" s="384"/>
      <c r="M897" s="46"/>
      <c r="N897" s="46"/>
      <c r="O897" s="46"/>
      <c r="P897" s="6"/>
      <c r="Q897" s="6"/>
      <c r="R897" s="6"/>
      <c r="S897" s="356"/>
      <c r="T897" s="6"/>
      <c r="U897" s="6"/>
      <c r="V897" s="6"/>
      <c r="W897" s="6"/>
      <c r="X897" s="6"/>
      <c r="Y897" s="6"/>
      <c r="Z897" s="6"/>
      <c r="AA897" s="6"/>
      <c r="AB897" s="46"/>
      <c r="AC897" s="6"/>
      <c r="AD897" s="6"/>
      <c r="AE897" s="6"/>
      <c r="AF897" s="6"/>
      <c r="AG897" s="6"/>
      <c r="AH897" s="6"/>
      <c r="AI897" s="6"/>
      <c r="AJ897" s="6"/>
    </row>
    <row r="898" ht="14.25" customHeight="1">
      <c r="A898" s="6"/>
      <c r="B898" s="6"/>
      <c r="C898" s="6"/>
      <c r="D898" s="6"/>
      <c r="E898" s="46"/>
      <c r="F898" s="46"/>
      <c r="G898" s="46"/>
      <c r="H898" s="46"/>
      <c r="I898" s="46"/>
      <c r="J898" s="46"/>
      <c r="K898" s="46"/>
      <c r="L898" s="384"/>
      <c r="M898" s="46"/>
      <c r="N898" s="46"/>
      <c r="O898" s="46"/>
      <c r="P898" s="6"/>
      <c r="Q898" s="6"/>
      <c r="R898" s="6"/>
      <c r="S898" s="356"/>
      <c r="T898" s="6"/>
      <c r="U898" s="6"/>
      <c r="V898" s="6"/>
      <c r="W898" s="6"/>
      <c r="X898" s="6"/>
      <c r="Y898" s="6"/>
      <c r="Z898" s="6"/>
      <c r="AA898" s="6"/>
      <c r="AB898" s="46"/>
      <c r="AC898" s="6"/>
      <c r="AD898" s="6"/>
      <c r="AE898" s="6"/>
      <c r="AF898" s="6"/>
      <c r="AG898" s="6"/>
      <c r="AH898" s="6"/>
      <c r="AI898" s="6"/>
      <c r="AJ898" s="6"/>
    </row>
    <row r="899" ht="14.25" customHeight="1">
      <c r="A899" s="6"/>
      <c r="B899" s="6"/>
      <c r="C899" s="6"/>
      <c r="D899" s="6"/>
      <c r="E899" s="46"/>
      <c r="F899" s="46"/>
      <c r="G899" s="46"/>
      <c r="H899" s="46"/>
      <c r="I899" s="46"/>
      <c r="J899" s="46"/>
      <c r="K899" s="46"/>
      <c r="L899" s="384"/>
      <c r="M899" s="46"/>
      <c r="N899" s="46"/>
      <c r="O899" s="46"/>
      <c r="P899" s="6"/>
      <c r="Q899" s="6"/>
      <c r="R899" s="6"/>
      <c r="S899" s="356"/>
      <c r="T899" s="6"/>
      <c r="U899" s="6"/>
      <c r="V899" s="6"/>
      <c r="W899" s="6"/>
      <c r="X899" s="6"/>
      <c r="Y899" s="6"/>
      <c r="Z899" s="6"/>
      <c r="AA899" s="6"/>
      <c r="AB899" s="46"/>
      <c r="AC899" s="6"/>
      <c r="AD899" s="6"/>
      <c r="AE899" s="6"/>
      <c r="AF899" s="6"/>
      <c r="AG899" s="6"/>
      <c r="AH899" s="6"/>
      <c r="AI899" s="6"/>
      <c r="AJ899" s="6"/>
    </row>
    <row r="900" ht="14.25" customHeight="1">
      <c r="A900" s="6"/>
      <c r="B900" s="6"/>
      <c r="C900" s="6"/>
      <c r="D900" s="6"/>
      <c r="E900" s="46"/>
      <c r="F900" s="46"/>
      <c r="G900" s="46"/>
      <c r="H900" s="46"/>
      <c r="I900" s="46"/>
      <c r="J900" s="46"/>
      <c r="K900" s="46"/>
      <c r="L900" s="384"/>
      <c r="M900" s="46"/>
      <c r="N900" s="46"/>
      <c r="O900" s="46"/>
      <c r="P900" s="6"/>
      <c r="Q900" s="6"/>
      <c r="R900" s="6"/>
      <c r="S900" s="356"/>
      <c r="T900" s="6"/>
      <c r="U900" s="6"/>
      <c r="V900" s="6"/>
      <c r="W900" s="6"/>
      <c r="X900" s="6"/>
      <c r="Y900" s="6"/>
      <c r="Z900" s="6"/>
      <c r="AA900" s="6"/>
      <c r="AB900" s="46"/>
      <c r="AC900" s="6"/>
      <c r="AD900" s="6"/>
      <c r="AE900" s="6"/>
      <c r="AF900" s="6"/>
      <c r="AG900" s="6"/>
      <c r="AH900" s="6"/>
      <c r="AI900" s="6"/>
      <c r="AJ900" s="6"/>
    </row>
    <row r="901" ht="14.25" customHeight="1">
      <c r="A901" s="6"/>
      <c r="B901" s="6"/>
      <c r="C901" s="6"/>
      <c r="D901" s="6"/>
      <c r="E901" s="46"/>
      <c r="F901" s="46"/>
      <c r="G901" s="46"/>
      <c r="H901" s="46"/>
      <c r="I901" s="46"/>
      <c r="J901" s="46"/>
      <c r="K901" s="46"/>
      <c r="L901" s="384"/>
      <c r="M901" s="46"/>
      <c r="N901" s="46"/>
      <c r="O901" s="46"/>
      <c r="P901" s="6"/>
      <c r="Q901" s="6"/>
      <c r="R901" s="6"/>
      <c r="S901" s="356"/>
      <c r="T901" s="6"/>
      <c r="U901" s="6"/>
      <c r="V901" s="6"/>
      <c r="W901" s="6"/>
      <c r="X901" s="6"/>
      <c r="Y901" s="6"/>
      <c r="Z901" s="6"/>
      <c r="AA901" s="6"/>
      <c r="AB901" s="46"/>
      <c r="AC901" s="6"/>
      <c r="AD901" s="6"/>
      <c r="AE901" s="6"/>
      <c r="AF901" s="6"/>
      <c r="AG901" s="6"/>
      <c r="AH901" s="6"/>
      <c r="AI901" s="6"/>
      <c r="AJ901" s="6"/>
    </row>
    <row r="902" ht="14.25" customHeight="1">
      <c r="A902" s="6"/>
      <c r="B902" s="6"/>
      <c r="C902" s="6"/>
      <c r="D902" s="6"/>
      <c r="E902" s="46"/>
      <c r="F902" s="46"/>
      <c r="G902" s="46"/>
      <c r="H902" s="46"/>
      <c r="I902" s="46"/>
      <c r="J902" s="46"/>
      <c r="K902" s="46"/>
      <c r="L902" s="384"/>
      <c r="M902" s="46"/>
      <c r="N902" s="46"/>
      <c r="O902" s="46"/>
      <c r="P902" s="6"/>
      <c r="Q902" s="6"/>
      <c r="R902" s="6"/>
      <c r="S902" s="356"/>
      <c r="T902" s="6"/>
      <c r="U902" s="6"/>
      <c r="V902" s="6"/>
      <c r="W902" s="6"/>
      <c r="X902" s="6"/>
      <c r="Y902" s="6"/>
      <c r="Z902" s="6"/>
      <c r="AA902" s="6"/>
      <c r="AB902" s="46"/>
      <c r="AC902" s="6"/>
      <c r="AD902" s="6"/>
      <c r="AE902" s="6"/>
      <c r="AF902" s="6"/>
      <c r="AG902" s="6"/>
      <c r="AH902" s="6"/>
      <c r="AI902" s="6"/>
      <c r="AJ902" s="6"/>
    </row>
    <row r="903" ht="14.25" customHeight="1">
      <c r="A903" s="6"/>
      <c r="B903" s="6"/>
      <c r="C903" s="6"/>
      <c r="D903" s="6"/>
      <c r="E903" s="46"/>
      <c r="F903" s="46"/>
      <c r="G903" s="46"/>
      <c r="H903" s="46"/>
      <c r="I903" s="46"/>
      <c r="J903" s="46"/>
      <c r="K903" s="46"/>
      <c r="L903" s="384"/>
      <c r="M903" s="46"/>
      <c r="N903" s="46"/>
      <c r="O903" s="46"/>
      <c r="P903" s="6"/>
      <c r="Q903" s="6"/>
      <c r="R903" s="6"/>
      <c r="S903" s="356"/>
      <c r="T903" s="6"/>
      <c r="U903" s="6"/>
      <c r="V903" s="6"/>
      <c r="W903" s="6"/>
      <c r="X903" s="6"/>
      <c r="Y903" s="6"/>
      <c r="Z903" s="6"/>
      <c r="AA903" s="6"/>
      <c r="AB903" s="46"/>
      <c r="AC903" s="6"/>
      <c r="AD903" s="6"/>
      <c r="AE903" s="6"/>
      <c r="AF903" s="6"/>
      <c r="AG903" s="6"/>
      <c r="AH903" s="6"/>
      <c r="AI903" s="6"/>
      <c r="AJ903" s="6"/>
    </row>
    <row r="904" ht="14.25" customHeight="1">
      <c r="A904" s="6"/>
      <c r="B904" s="6"/>
      <c r="C904" s="6"/>
      <c r="D904" s="6"/>
      <c r="E904" s="46"/>
      <c r="F904" s="46"/>
      <c r="G904" s="46"/>
      <c r="H904" s="46"/>
      <c r="I904" s="46"/>
      <c r="J904" s="46"/>
      <c r="K904" s="46"/>
      <c r="L904" s="384"/>
      <c r="M904" s="46"/>
      <c r="N904" s="46"/>
      <c r="O904" s="46"/>
      <c r="P904" s="6"/>
      <c r="Q904" s="6"/>
      <c r="R904" s="6"/>
      <c r="S904" s="356"/>
      <c r="T904" s="6"/>
      <c r="U904" s="6"/>
      <c r="V904" s="6"/>
      <c r="W904" s="6"/>
      <c r="X904" s="6"/>
      <c r="Y904" s="6"/>
      <c r="Z904" s="6"/>
      <c r="AA904" s="6"/>
      <c r="AB904" s="46"/>
      <c r="AC904" s="6"/>
      <c r="AD904" s="6"/>
      <c r="AE904" s="6"/>
      <c r="AF904" s="6"/>
      <c r="AG904" s="6"/>
      <c r="AH904" s="6"/>
      <c r="AI904" s="6"/>
      <c r="AJ904" s="6"/>
    </row>
    <row r="905" ht="14.25" customHeight="1">
      <c r="A905" s="6"/>
      <c r="B905" s="6"/>
      <c r="C905" s="6"/>
      <c r="D905" s="6"/>
      <c r="E905" s="46"/>
      <c r="F905" s="46"/>
      <c r="G905" s="46"/>
      <c r="H905" s="46"/>
      <c r="I905" s="46"/>
      <c r="J905" s="46"/>
      <c r="K905" s="46"/>
      <c r="L905" s="384"/>
      <c r="M905" s="46"/>
      <c r="N905" s="46"/>
      <c r="O905" s="46"/>
      <c r="P905" s="6"/>
      <c r="Q905" s="6"/>
      <c r="R905" s="6"/>
      <c r="S905" s="356"/>
      <c r="T905" s="6"/>
      <c r="U905" s="6"/>
      <c r="V905" s="6"/>
      <c r="W905" s="6"/>
      <c r="X905" s="6"/>
      <c r="Y905" s="6"/>
      <c r="Z905" s="6"/>
      <c r="AA905" s="6"/>
      <c r="AB905" s="46"/>
      <c r="AC905" s="6"/>
      <c r="AD905" s="6"/>
      <c r="AE905" s="6"/>
      <c r="AF905" s="6"/>
      <c r="AG905" s="6"/>
      <c r="AH905" s="6"/>
      <c r="AI905" s="6"/>
      <c r="AJ905" s="6"/>
    </row>
    <row r="906" ht="14.25" customHeight="1">
      <c r="A906" s="6"/>
      <c r="B906" s="6"/>
      <c r="C906" s="6"/>
      <c r="D906" s="6"/>
      <c r="E906" s="46"/>
      <c r="F906" s="46"/>
      <c r="G906" s="46"/>
      <c r="H906" s="46"/>
      <c r="I906" s="46"/>
      <c r="J906" s="46"/>
      <c r="K906" s="46"/>
      <c r="L906" s="384"/>
      <c r="M906" s="46"/>
      <c r="N906" s="46"/>
      <c r="O906" s="46"/>
      <c r="P906" s="6"/>
      <c r="Q906" s="6"/>
      <c r="R906" s="6"/>
      <c r="S906" s="356"/>
      <c r="T906" s="6"/>
      <c r="U906" s="6"/>
      <c r="V906" s="6"/>
      <c r="W906" s="6"/>
      <c r="X906" s="6"/>
      <c r="Y906" s="6"/>
      <c r="Z906" s="6"/>
      <c r="AA906" s="6"/>
      <c r="AB906" s="46"/>
      <c r="AC906" s="6"/>
      <c r="AD906" s="6"/>
      <c r="AE906" s="6"/>
      <c r="AF906" s="6"/>
      <c r="AG906" s="6"/>
      <c r="AH906" s="6"/>
      <c r="AI906" s="6"/>
      <c r="AJ906" s="6"/>
    </row>
    <row r="907" ht="14.25" customHeight="1">
      <c r="A907" s="6"/>
      <c r="B907" s="6"/>
      <c r="C907" s="6"/>
      <c r="D907" s="6"/>
      <c r="E907" s="46"/>
      <c r="F907" s="46"/>
      <c r="G907" s="46"/>
      <c r="H907" s="46"/>
      <c r="I907" s="46"/>
      <c r="J907" s="46"/>
      <c r="K907" s="46"/>
      <c r="L907" s="384"/>
      <c r="M907" s="46"/>
      <c r="N907" s="46"/>
      <c r="O907" s="46"/>
      <c r="P907" s="6"/>
      <c r="Q907" s="6"/>
      <c r="R907" s="6"/>
      <c r="S907" s="356"/>
      <c r="T907" s="6"/>
      <c r="U907" s="6"/>
      <c r="V907" s="6"/>
      <c r="W907" s="6"/>
      <c r="X907" s="6"/>
      <c r="Y907" s="6"/>
      <c r="Z907" s="6"/>
      <c r="AA907" s="6"/>
      <c r="AB907" s="46"/>
      <c r="AC907" s="6"/>
      <c r="AD907" s="6"/>
      <c r="AE907" s="6"/>
      <c r="AF907" s="6"/>
      <c r="AG907" s="6"/>
      <c r="AH907" s="6"/>
      <c r="AI907" s="6"/>
      <c r="AJ907" s="6"/>
    </row>
    <row r="908" ht="14.25" customHeight="1">
      <c r="A908" s="6"/>
      <c r="B908" s="6"/>
      <c r="C908" s="6"/>
      <c r="D908" s="6"/>
      <c r="E908" s="46"/>
      <c r="F908" s="46"/>
      <c r="G908" s="46"/>
      <c r="H908" s="46"/>
      <c r="I908" s="46"/>
      <c r="J908" s="46"/>
      <c r="K908" s="46"/>
      <c r="L908" s="384"/>
      <c r="M908" s="46"/>
      <c r="N908" s="46"/>
      <c r="O908" s="46"/>
      <c r="P908" s="6"/>
      <c r="Q908" s="6"/>
      <c r="R908" s="6"/>
      <c r="S908" s="356"/>
      <c r="T908" s="6"/>
      <c r="U908" s="6"/>
      <c r="V908" s="6"/>
      <c r="W908" s="6"/>
      <c r="X908" s="6"/>
      <c r="Y908" s="6"/>
      <c r="Z908" s="6"/>
      <c r="AA908" s="6"/>
      <c r="AB908" s="46"/>
      <c r="AC908" s="6"/>
      <c r="AD908" s="6"/>
      <c r="AE908" s="6"/>
      <c r="AF908" s="6"/>
      <c r="AG908" s="6"/>
      <c r="AH908" s="6"/>
      <c r="AI908" s="6"/>
      <c r="AJ908" s="6"/>
    </row>
    <row r="909" ht="14.25" customHeight="1">
      <c r="A909" s="6"/>
      <c r="B909" s="6"/>
      <c r="C909" s="6"/>
      <c r="D909" s="6"/>
      <c r="E909" s="46"/>
      <c r="F909" s="46"/>
      <c r="G909" s="46"/>
      <c r="H909" s="46"/>
      <c r="I909" s="46"/>
      <c r="J909" s="46"/>
      <c r="K909" s="46"/>
      <c r="L909" s="384"/>
      <c r="M909" s="46"/>
      <c r="N909" s="46"/>
      <c r="O909" s="46"/>
      <c r="P909" s="6"/>
      <c r="Q909" s="6"/>
      <c r="R909" s="6"/>
      <c r="S909" s="356"/>
      <c r="T909" s="6"/>
      <c r="U909" s="6"/>
      <c r="V909" s="6"/>
      <c r="W909" s="6"/>
      <c r="X909" s="6"/>
      <c r="Y909" s="6"/>
      <c r="Z909" s="6"/>
      <c r="AA909" s="6"/>
      <c r="AB909" s="46"/>
      <c r="AC909" s="6"/>
      <c r="AD909" s="6"/>
      <c r="AE909" s="6"/>
      <c r="AF909" s="6"/>
      <c r="AG909" s="6"/>
      <c r="AH909" s="6"/>
      <c r="AI909" s="6"/>
      <c r="AJ909" s="6"/>
    </row>
    <row r="910" ht="14.25" customHeight="1">
      <c r="A910" s="6"/>
      <c r="B910" s="6"/>
      <c r="C910" s="6"/>
      <c r="D910" s="6"/>
      <c r="E910" s="46"/>
      <c r="F910" s="46"/>
      <c r="G910" s="46"/>
      <c r="H910" s="46"/>
      <c r="I910" s="46"/>
      <c r="J910" s="46"/>
      <c r="K910" s="46"/>
      <c r="L910" s="384"/>
      <c r="M910" s="46"/>
      <c r="N910" s="46"/>
      <c r="O910" s="46"/>
      <c r="P910" s="6"/>
      <c r="Q910" s="6"/>
      <c r="R910" s="6"/>
      <c r="S910" s="356"/>
      <c r="T910" s="6"/>
      <c r="U910" s="6"/>
      <c r="V910" s="6"/>
      <c r="W910" s="6"/>
      <c r="X910" s="6"/>
      <c r="Y910" s="6"/>
      <c r="Z910" s="6"/>
      <c r="AA910" s="6"/>
      <c r="AB910" s="46"/>
      <c r="AC910" s="6"/>
      <c r="AD910" s="6"/>
      <c r="AE910" s="6"/>
      <c r="AF910" s="6"/>
      <c r="AG910" s="6"/>
      <c r="AH910" s="6"/>
      <c r="AI910" s="6"/>
      <c r="AJ910" s="6"/>
    </row>
    <row r="911" ht="14.25" customHeight="1">
      <c r="A911" s="6"/>
      <c r="B911" s="6"/>
      <c r="C911" s="6"/>
      <c r="D911" s="6"/>
      <c r="E911" s="46"/>
      <c r="F911" s="46"/>
      <c r="G911" s="46"/>
      <c r="H911" s="46"/>
      <c r="I911" s="46"/>
      <c r="J911" s="46"/>
      <c r="K911" s="46"/>
      <c r="L911" s="384"/>
      <c r="M911" s="46"/>
      <c r="N911" s="46"/>
      <c r="O911" s="46"/>
      <c r="P911" s="6"/>
      <c r="Q911" s="6"/>
      <c r="R911" s="6"/>
      <c r="S911" s="356"/>
      <c r="T911" s="6"/>
      <c r="U911" s="6"/>
      <c r="V911" s="6"/>
      <c r="W911" s="6"/>
      <c r="X911" s="6"/>
      <c r="Y911" s="6"/>
      <c r="Z911" s="6"/>
      <c r="AA911" s="6"/>
      <c r="AB911" s="46"/>
      <c r="AC911" s="6"/>
      <c r="AD911" s="6"/>
      <c r="AE911" s="6"/>
      <c r="AF911" s="6"/>
      <c r="AG911" s="6"/>
      <c r="AH911" s="6"/>
      <c r="AI911" s="6"/>
      <c r="AJ911" s="6"/>
    </row>
    <row r="912" ht="14.25" customHeight="1">
      <c r="A912" s="6"/>
      <c r="B912" s="6"/>
      <c r="C912" s="6"/>
      <c r="D912" s="6"/>
      <c r="E912" s="46"/>
      <c r="F912" s="46"/>
      <c r="G912" s="46"/>
      <c r="H912" s="46"/>
      <c r="I912" s="46"/>
      <c r="J912" s="46"/>
      <c r="K912" s="46"/>
      <c r="L912" s="384"/>
      <c r="M912" s="46"/>
      <c r="N912" s="46"/>
      <c r="O912" s="46"/>
      <c r="P912" s="6"/>
      <c r="Q912" s="6"/>
      <c r="R912" s="6"/>
      <c r="S912" s="356"/>
      <c r="T912" s="6"/>
      <c r="U912" s="6"/>
      <c r="V912" s="6"/>
      <c r="W912" s="6"/>
      <c r="X912" s="6"/>
      <c r="Y912" s="6"/>
      <c r="Z912" s="6"/>
      <c r="AA912" s="6"/>
      <c r="AB912" s="46"/>
      <c r="AC912" s="6"/>
      <c r="AD912" s="6"/>
      <c r="AE912" s="6"/>
      <c r="AF912" s="6"/>
      <c r="AG912" s="6"/>
      <c r="AH912" s="6"/>
      <c r="AI912" s="6"/>
      <c r="AJ912" s="6"/>
    </row>
    <row r="913" ht="14.25" customHeight="1">
      <c r="A913" s="6"/>
      <c r="B913" s="6"/>
      <c r="C913" s="6"/>
      <c r="D913" s="6"/>
      <c r="E913" s="46"/>
      <c r="F913" s="46"/>
      <c r="G913" s="46"/>
      <c r="H913" s="46"/>
      <c r="I913" s="46"/>
      <c r="J913" s="46"/>
      <c r="K913" s="46"/>
      <c r="L913" s="384"/>
      <c r="M913" s="46"/>
      <c r="N913" s="46"/>
      <c r="O913" s="46"/>
      <c r="P913" s="6"/>
      <c r="Q913" s="6"/>
      <c r="R913" s="6"/>
      <c r="S913" s="356"/>
      <c r="T913" s="6"/>
      <c r="U913" s="6"/>
      <c r="V913" s="6"/>
      <c r="W913" s="6"/>
      <c r="X913" s="6"/>
      <c r="Y913" s="6"/>
      <c r="Z913" s="6"/>
      <c r="AA913" s="6"/>
      <c r="AB913" s="46"/>
      <c r="AC913" s="6"/>
      <c r="AD913" s="6"/>
      <c r="AE913" s="6"/>
      <c r="AF913" s="6"/>
      <c r="AG913" s="6"/>
      <c r="AH913" s="6"/>
      <c r="AI913" s="6"/>
      <c r="AJ913" s="6"/>
    </row>
    <row r="914" ht="14.25" customHeight="1">
      <c r="A914" s="6"/>
      <c r="B914" s="6"/>
      <c r="C914" s="6"/>
      <c r="D914" s="6"/>
      <c r="E914" s="46"/>
      <c r="F914" s="46"/>
      <c r="G914" s="46"/>
      <c r="H914" s="46"/>
      <c r="I914" s="46"/>
      <c r="J914" s="46"/>
      <c r="K914" s="46"/>
      <c r="L914" s="384"/>
      <c r="M914" s="46"/>
      <c r="N914" s="46"/>
      <c r="O914" s="46"/>
      <c r="P914" s="6"/>
      <c r="Q914" s="6"/>
      <c r="R914" s="6"/>
      <c r="S914" s="356"/>
      <c r="T914" s="6"/>
      <c r="U914" s="6"/>
      <c r="V914" s="6"/>
      <c r="W914" s="6"/>
      <c r="X914" s="6"/>
      <c r="Y914" s="6"/>
      <c r="Z914" s="6"/>
      <c r="AA914" s="6"/>
      <c r="AB914" s="46"/>
      <c r="AC914" s="6"/>
      <c r="AD914" s="6"/>
      <c r="AE914" s="6"/>
      <c r="AF914" s="6"/>
      <c r="AG914" s="6"/>
      <c r="AH914" s="6"/>
      <c r="AI914" s="6"/>
      <c r="AJ914" s="6"/>
    </row>
    <row r="915" ht="14.25" customHeight="1">
      <c r="A915" s="6"/>
      <c r="B915" s="6"/>
      <c r="C915" s="6"/>
      <c r="D915" s="6"/>
      <c r="E915" s="46"/>
      <c r="F915" s="46"/>
      <c r="G915" s="46"/>
      <c r="H915" s="46"/>
      <c r="I915" s="46"/>
      <c r="J915" s="46"/>
      <c r="K915" s="46"/>
      <c r="L915" s="384"/>
      <c r="M915" s="46"/>
      <c r="N915" s="46"/>
      <c r="O915" s="46"/>
      <c r="P915" s="6"/>
      <c r="Q915" s="6"/>
      <c r="R915" s="6"/>
      <c r="S915" s="356"/>
      <c r="T915" s="6"/>
      <c r="U915" s="6"/>
      <c r="V915" s="6"/>
      <c r="W915" s="6"/>
      <c r="X915" s="6"/>
      <c r="Y915" s="6"/>
      <c r="Z915" s="6"/>
      <c r="AA915" s="6"/>
      <c r="AB915" s="46"/>
      <c r="AC915" s="6"/>
      <c r="AD915" s="6"/>
      <c r="AE915" s="6"/>
      <c r="AF915" s="6"/>
      <c r="AG915" s="6"/>
      <c r="AH915" s="6"/>
      <c r="AI915" s="6"/>
      <c r="AJ915" s="6"/>
    </row>
    <row r="916" ht="14.25" customHeight="1">
      <c r="A916" s="6"/>
      <c r="B916" s="6"/>
      <c r="C916" s="6"/>
      <c r="D916" s="6"/>
      <c r="E916" s="46"/>
      <c r="F916" s="46"/>
      <c r="G916" s="46"/>
      <c r="H916" s="46"/>
      <c r="I916" s="46"/>
      <c r="J916" s="46"/>
      <c r="K916" s="46"/>
      <c r="L916" s="384"/>
      <c r="M916" s="46"/>
      <c r="N916" s="46"/>
      <c r="O916" s="46"/>
      <c r="P916" s="6"/>
      <c r="Q916" s="6"/>
      <c r="R916" s="6"/>
      <c r="S916" s="356"/>
      <c r="T916" s="6"/>
      <c r="U916" s="6"/>
      <c r="V916" s="6"/>
      <c r="W916" s="6"/>
      <c r="X916" s="6"/>
      <c r="Y916" s="6"/>
      <c r="Z916" s="6"/>
      <c r="AA916" s="6"/>
      <c r="AB916" s="46"/>
      <c r="AC916" s="6"/>
      <c r="AD916" s="6"/>
      <c r="AE916" s="6"/>
      <c r="AF916" s="6"/>
      <c r="AG916" s="6"/>
      <c r="AH916" s="6"/>
      <c r="AI916" s="6"/>
      <c r="AJ916" s="6"/>
    </row>
    <row r="917" ht="14.25" customHeight="1">
      <c r="A917" s="6"/>
      <c r="B917" s="6"/>
      <c r="C917" s="6"/>
      <c r="D917" s="6"/>
      <c r="E917" s="46"/>
      <c r="F917" s="46"/>
      <c r="G917" s="46"/>
      <c r="H917" s="46"/>
      <c r="I917" s="46"/>
      <c r="J917" s="46"/>
      <c r="K917" s="46"/>
      <c r="L917" s="384"/>
      <c r="M917" s="46"/>
      <c r="N917" s="46"/>
      <c r="O917" s="46"/>
      <c r="P917" s="6"/>
      <c r="Q917" s="6"/>
      <c r="R917" s="6"/>
      <c r="S917" s="356"/>
      <c r="T917" s="6"/>
      <c r="U917" s="6"/>
      <c r="V917" s="6"/>
      <c r="W917" s="6"/>
      <c r="X917" s="6"/>
      <c r="Y917" s="6"/>
      <c r="Z917" s="6"/>
      <c r="AA917" s="6"/>
      <c r="AB917" s="46"/>
      <c r="AC917" s="6"/>
      <c r="AD917" s="6"/>
      <c r="AE917" s="6"/>
      <c r="AF917" s="6"/>
      <c r="AG917" s="6"/>
      <c r="AH917" s="6"/>
      <c r="AI917" s="6"/>
      <c r="AJ917" s="6"/>
    </row>
    <row r="918" ht="14.25" customHeight="1">
      <c r="A918" s="6"/>
      <c r="B918" s="6"/>
      <c r="C918" s="6"/>
      <c r="D918" s="6"/>
      <c r="E918" s="46"/>
      <c r="F918" s="46"/>
      <c r="G918" s="46"/>
      <c r="H918" s="46"/>
      <c r="I918" s="46"/>
      <c r="J918" s="46"/>
      <c r="K918" s="46"/>
      <c r="L918" s="384"/>
      <c r="M918" s="46"/>
      <c r="N918" s="46"/>
      <c r="O918" s="46"/>
      <c r="P918" s="6"/>
      <c r="Q918" s="6"/>
      <c r="R918" s="6"/>
      <c r="S918" s="356"/>
      <c r="T918" s="6"/>
      <c r="U918" s="6"/>
      <c r="V918" s="6"/>
      <c r="W918" s="6"/>
      <c r="X918" s="6"/>
      <c r="Y918" s="6"/>
      <c r="Z918" s="6"/>
      <c r="AA918" s="6"/>
      <c r="AB918" s="46"/>
      <c r="AC918" s="6"/>
      <c r="AD918" s="6"/>
      <c r="AE918" s="6"/>
      <c r="AF918" s="6"/>
      <c r="AG918" s="6"/>
      <c r="AH918" s="6"/>
      <c r="AI918" s="6"/>
      <c r="AJ918" s="6"/>
    </row>
    <row r="919" ht="14.25" customHeight="1">
      <c r="A919" s="6"/>
      <c r="B919" s="6"/>
      <c r="C919" s="6"/>
      <c r="D919" s="6"/>
      <c r="E919" s="46"/>
      <c r="F919" s="46"/>
      <c r="G919" s="46"/>
      <c r="H919" s="46"/>
      <c r="I919" s="46"/>
      <c r="J919" s="46"/>
      <c r="K919" s="46"/>
      <c r="L919" s="384"/>
      <c r="M919" s="46"/>
      <c r="N919" s="46"/>
      <c r="O919" s="46"/>
      <c r="P919" s="6"/>
      <c r="Q919" s="6"/>
      <c r="R919" s="6"/>
      <c r="S919" s="356"/>
      <c r="T919" s="6"/>
      <c r="U919" s="6"/>
      <c r="V919" s="6"/>
      <c r="W919" s="6"/>
      <c r="X919" s="6"/>
      <c r="Y919" s="6"/>
      <c r="Z919" s="6"/>
      <c r="AA919" s="6"/>
      <c r="AB919" s="46"/>
      <c r="AC919" s="6"/>
      <c r="AD919" s="6"/>
      <c r="AE919" s="6"/>
      <c r="AF919" s="6"/>
      <c r="AG919" s="6"/>
      <c r="AH919" s="6"/>
      <c r="AI919" s="6"/>
      <c r="AJ919" s="6"/>
    </row>
    <row r="920" ht="14.25" customHeight="1">
      <c r="A920" s="6"/>
      <c r="B920" s="6"/>
      <c r="C920" s="6"/>
      <c r="D920" s="6"/>
      <c r="E920" s="46"/>
      <c r="F920" s="46"/>
      <c r="G920" s="46"/>
      <c r="H920" s="46"/>
      <c r="I920" s="46"/>
      <c r="J920" s="46"/>
      <c r="K920" s="46"/>
      <c r="L920" s="384"/>
      <c r="M920" s="46"/>
      <c r="N920" s="46"/>
      <c r="O920" s="46"/>
      <c r="P920" s="6"/>
      <c r="Q920" s="6"/>
      <c r="R920" s="6"/>
      <c r="S920" s="356"/>
      <c r="T920" s="6"/>
      <c r="U920" s="6"/>
      <c r="V920" s="6"/>
      <c r="W920" s="6"/>
      <c r="X920" s="6"/>
      <c r="Y920" s="6"/>
      <c r="Z920" s="6"/>
      <c r="AA920" s="6"/>
      <c r="AB920" s="46"/>
      <c r="AC920" s="6"/>
      <c r="AD920" s="6"/>
      <c r="AE920" s="6"/>
      <c r="AF920" s="6"/>
      <c r="AG920" s="6"/>
      <c r="AH920" s="6"/>
      <c r="AI920" s="6"/>
      <c r="AJ920" s="6"/>
    </row>
    <row r="921" ht="14.25" customHeight="1">
      <c r="A921" s="6"/>
      <c r="B921" s="6"/>
      <c r="C921" s="6"/>
      <c r="D921" s="6"/>
      <c r="E921" s="46"/>
      <c r="F921" s="46"/>
      <c r="G921" s="46"/>
      <c r="H921" s="46"/>
      <c r="I921" s="46"/>
      <c r="J921" s="46"/>
      <c r="K921" s="46"/>
      <c r="L921" s="384"/>
      <c r="M921" s="46"/>
      <c r="N921" s="46"/>
      <c r="O921" s="46"/>
      <c r="P921" s="6"/>
      <c r="Q921" s="6"/>
      <c r="R921" s="6"/>
      <c r="S921" s="356"/>
      <c r="T921" s="6"/>
      <c r="U921" s="6"/>
      <c r="V921" s="6"/>
      <c r="W921" s="6"/>
      <c r="X921" s="6"/>
      <c r="Y921" s="6"/>
      <c r="Z921" s="6"/>
      <c r="AA921" s="6"/>
      <c r="AB921" s="46"/>
      <c r="AC921" s="6"/>
      <c r="AD921" s="6"/>
      <c r="AE921" s="6"/>
      <c r="AF921" s="6"/>
      <c r="AG921" s="6"/>
      <c r="AH921" s="6"/>
      <c r="AI921" s="6"/>
      <c r="AJ921" s="6"/>
    </row>
    <row r="922" ht="14.25" customHeight="1">
      <c r="A922" s="6"/>
      <c r="B922" s="6"/>
      <c r="C922" s="6"/>
      <c r="D922" s="6"/>
      <c r="E922" s="46"/>
      <c r="F922" s="46"/>
      <c r="G922" s="46"/>
      <c r="H922" s="46"/>
      <c r="I922" s="46"/>
      <c r="J922" s="46"/>
      <c r="K922" s="46"/>
      <c r="L922" s="384"/>
      <c r="M922" s="46"/>
      <c r="N922" s="46"/>
      <c r="O922" s="46"/>
      <c r="P922" s="6"/>
      <c r="Q922" s="6"/>
      <c r="R922" s="6"/>
      <c r="S922" s="356"/>
      <c r="T922" s="6"/>
      <c r="U922" s="6"/>
      <c r="V922" s="6"/>
      <c r="W922" s="6"/>
      <c r="X922" s="6"/>
      <c r="Y922" s="6"/>
      <c r="Z922" s="6"/>
      <c r="AA922" s="6"/>
      <c r="AB922" s="46"/>
      <c r="AC922" s="6"/>
      <c r="AD922" s="6"/>
      <c r="AE922" s="6"/>
      <c r="AF922" s="6"/>
      <c r="AG922" s="6"/>
      <c r="AH922" s="6"/>
      <c r="AI922" s="6"/>
      <c r="AJ922" s="6"/>
    </row>
    <row r="923" ht="14.25" customHeight="1">
      <c r="A923" s="6"/>
      <c r="B923" s="6"/>
      <c r="C923" s="6"/>
      <c r="D923" s="6"/>
      <c r="E923" s="46"/>
      <c r="F923" s="46"/>
      <c r="G923" s="46"/>
      <c r="H923" s="46"/>
      <c r="I923" s="46"/>
      <c r="J923" s="46"/>
      <c r="K923" s="46"/>
      <c r="L923" s="384"/>
      <c r="M923" s="46"/>
      <c r="N923" s="46"/>
      <c r="O923" s="46"/>
      <c r="P923" s="6"/>
      <c r="Q923" s="6"/>
      <c r="R923" s="6"/>
      <c r="S923" s="356"/>
      <c r="T923" s="6"/>
      <c r="U923" s="6"/>
      <c r="V923" s="6"/>
      <c r="W923" s="6"/>
      <c r="X923" s="6"/>
      <c r="Y923" s="6"/>
      <c r="Z923" s="6"/>
      <c r="AA923" s="6"/>
      <c r="AB923" s="46"/>
      <c r="AC923" s="6"/>
      <c r="AD923" s="6"/>
      <c r="AE923" s="6"/>
      <c r="AF923" s="6"/>
      <c r="AG923" s="6"/>
      <c r="AH923" s="6"/>
      <c r="AI923" s="6"/>
      <c r="AJ923" s="6"/>
    </row>
    <row r="924" ht="14.25" customHeight="1">
      <c r="A924" s="6"/>
      <c r="B924" s="6"/>
      <c r="C924" s="6"/>
      <c r="D924" s="6"/>
      <c r="E924" s="46"/>
      <c r="F924" s="46"/>
      <c r="G924" s="46"/>
      <c r="H924" s="46"/>
      <c r="I924" s="46"/>
      <c r="J924" s="46"/>
      <c r="K924" s="46"/>
      <c r="L924" s="384"/>
      <c r="M924" s="46"/>
      <c r="N924" s="46"/>
      <c r="O924" s="46"/>
      <c r="P924" s="6"/>
      <c r="Q924" s="6"/>
      <c r="R924" s="6"/>
      <c r="S924" s="356"/>
      <c r="T924" s="6"/>
      <c r="U924" s="6"/>
      <c r="V924" s="6"/>
      <c r="W924" s="6"/>
      <c r="X924" s="6"/>
      <c r="Y924" s="6"/>
      <c r="Z924" s="6"/>
      <c r="AA924" s="6"/>
      <c r="AB924" s="46"/>
      <c r="AC924" s="6"/>
      <c r="AD924" s="6"/>
      <c r="AE924" s="6"/>
      <c r="AF924" s="6"/>
      <c r="AG924" s="6"/>
      <c r="AH924" s="6"/>
      <c r="AI924" s="6"/>
      <c r="AJ924" s="6"/>
    </row>
    <row r="925" ht="14.25" customHeight="1">
      <c r="A925" s="6"/>
      <c r="B925" s="6"/>
      <c r="C925" s="6"/>
      <c r="D925" s="6"/>
      <c r="E925" s="46"/>
      <c r="F925" s="46"/>
      <c r="G925" s="46"/>
      <c r="H925" s="46"/>
      <c r="I925" s="46"/>
      <c r="J925" s="46"/>
      <c r="K925" s="46"/>
      <c r="L925" s="384"/>
      <c r="M925" s="46"/>
      <c r="N925" s="46"/>
      <c r="O925" s="46"/>
      <c r="P925" s="6"/>
      <c r="Q925" s="6"/>
      <c r="R925" s="6"/>
      <c r="S925" s="356"/>
      <c r="T925" s="6"/>
      <c r="U925" s="6"/>
      <c r="V925" s="6"/>
      <c r="W925" s="6"/>
      <c r="X925" s="6"/>
      <c r="Y925" s="6"/>
      <c r="Z925" s="6"/>
      <c r="AA925" s="6"/>
      <c r="AB925" s="46"/>
      <c r="AC925" s="6"/>
      <c r="AD925" s="6"/>
      <c r="AE925" s="6"/>
      <c r="AF925" s="6"/>
      <c r="AG925" s="6"/>
      <c r="AH925" s="6"/>
      <c r="AI925" s="6"/>
      <c r="AJ925" s="6"/>
    </row>
    <row r="926" ht="14.25" customHeight="1">
      <c r="A926" s="6"/>
      <c r="B926" s="6"/>
      <c r="C926" s="6"/>
      <c r="D926" s="6"/>
      <c r="E926" s="46"/>
      <c r="F926" s="46"/>
      <c r="G926" s="46"/>
      <c r="H926" s="46"/>
      <c r="I926" s="46"/>
      <c r="J926" s="46"/>
      <c r="K926" s="46"/>
      <c r="L926" s="384"/>
      <c r="M926" s="46"/>
      <c r="N926" s="46"/>
      <c r="O926" s="46"/>
      <c r="P926" s="6"/>
      <c r="Q926" s="6"/>
      <c r="R926" s="6"/>
      <c r="S926" s="356"/>
      <c r="T926" s="6"/>
      <c r="U926" s="6"/>
      <c r="V926" s="6"/>
      <c r="W926" s="6"/>
      <c r="X926" s="6"/>
      <c r="Y926" s="6"/>
      <c r="Z926" s="6"/>
      <c r="AA926" s="6"/>
      <c r="AB926" s="46"/>
      <c r="AC926" s="6"/>
      <c r="AD926" s="6"/>
      <c r="AE926" s="6"/>
      <c r="AF926" s="6"/>
      <c r="AG926" s="6"/>
      <c r="AH926" s="6"/>
      <c r="AI926" s="6"/>
      <c r="AJ926" s="6"/>
    </row>
    <row r="927" ht="14.25" customHeight="1">
      <c r="A927" s="6"/>
      <c r="B927" s="6"/>
      <c r="C927" s="6"/>
      <c r="D927" s="6"/>
      <c r="E927" s="46"/>
      <c r="F927" s="46"/>
      <c r="G927" s="46"/>
      <c r="H927" s="46"/>
      <c r="I927" s="46"/>
      <c r="J927" s="46"/>
      <c r="K927" s="46"/>
      <c r="L927" s="384"/>
      <c r="M927" s="46"/>
      <c r="N927" s="46"/>
      <c r="O927" s="46"/>
      <c r="P927" s="6"/>
      <c r="Q927" s="6"/>
      <c r="R927" s="6"/>
      <c r="S927" s="356"/>
      <c r="T927" s="6"/>
      <c r="U927" s="6"/>
      <c r="V927" s="6"/>
      <c r="W927" s="6"/>
      <c r="X927" s="6"/>
      <c r="Y927" s="6"/>
      <c r="Z927" s="6"/>
      <c r="AA927" s="6"/>
      <c r="AB927" s="46"/>
      <c r="AC927" s="6"/>
      <c r="AD927" s="6"/>
      <c r="AE927" s="6"/>
      <c r="AF927" s="6"/>
      <c r="AG927" s="6"/>
      <c r="AH927" s="6"/>
      <c r="AI927" s="6"/>
      <c r="AJ927" s="6"/>
    </row>
    <row r="928" ht="14.25" customHeight="1">
      <c r="A928" s="6"/>
      <c r="B928" s="6"/>
      <c r="C928" s="6"/>
      <c r="D928" s="6"/>
      <c r="E928" s="46"/>
      <c r="F928" s="46"/>
      <c r="G928" s="46"/>
      <c r="H928" s="46"/>
      <c r="I928" s="46"/>
      <c r="J928" s="46"/>
      <c r="K928" s="46"/>
      <c r="L928" s="384"/>
      <c r="M928" s="46"/>
      <c r="N928" s="46"/>
      <c r="O928" s="46"/>
      <c r="P928" s="6"/>
      <c r="Q928" s="6"/>
      <c r="R928" s="6"/>
      <c r="S928" s="356"/>
      <c r="T928" s="6"/>
      <c r="U928" s="6"/>
      <c r="V928" s="6"/>
      <c r="W928" s="6"/>
      <c r="X928" s="6"/>
      <c r="Y928" s="6"/>
      <c r="Z928" s="6"/>
      <c r="AA928" s="6"/>
      <c r="AB928" s="46"/>
      <c r="AC928" s="6"/>
      <c r="AD928" s="6"/>
      <c r="AE928" s="6"/>
      <c r="AF928" s="6"/>
      <c r="AG928" s="6"/>
      <c r="AH928" s="6"/>
      <c r="AI928" s="6"/>
      <c r="AJ928" s="6"/>
    </row>
    <row r="929" ht="14.25" customHeight="1">
      <c r="A929" s="6"/>
      <c r="B929" s="6"/>
      <c r="C929" s="6"/>
      <c r="D929" s="6"/>
      <c r="E929" s="46"/>
      <c r="F929" s="46"/>
      <c r="G929" s="46"/>
      <c r="H929" s="46"/>
      <c r="I929" s="46"/>
      <c r="J929" s="46"/>
      <c r="K929" s="46"/>
      <c r="L929" s="384"/>
      <c r="M929" s="46"/>
      <c r="N929" s="46"/>
      <c r="O929" s="46"/>
      <c r="P929" s="6"/>
      <c r="Q929" s="6"/>
      <c r="R929" s="6"/>
      <c r="S929" s="356"/>
      <c r="T929" s="6"/>
      <c r="U929" s="6"/>
      <c r="V929" s="6"/>
      <c r="W929" s="6"/>
      <c r="X929" s="6"/>
      <c r="Y929" s="6"/>
      <c r="Z929" s="6"/>
      <c r="AA929" s="6"/>
      <c r="AB929" s="46"/>
      <c r="AC929" s="6"/>
      <c r="AD929" s="6"/>
      <c r="AE929" s="6"/>
      <c r="AF929" s="6"/>
      <c r="AG929" s="6"/>
      <c r="AH929" s="6"/>
      <c r="AI929" s="6"/>
      <c r="AJ929" s="6"/>
    </row>
    <row r="930" ht="14.25" customHeight="1">
      <c r="A930" s="6"/>
      <c r="B930" s="6"/>
      <c r="C930" s="6"/>
      <c r="D930" s="6"/>
      <c r="E930" s="46"/>
      <c r="F930" s="46"/>
      <c r="G930" s="46"/>
      <c r="H930" s="46"/>
      <c r="I930" s="46"/>
      <c r="J930" s="46"/>
      <c r="K930" s="46"/>
      <c r="L930" s="384"/>
      <c r="M930" s="46"/>
      <c r="N930" s="46"/>
      <c r="O930" s="46"/>
      <c r="P930" s="6"/>
      <c r="Q930" s="6"/>
      <c r="R930" s="6"/>
      <c r="S930" s="356"/>
      <c r="T930" s="6"/>
      <c r="U930" s="6"/>
      <c r="V930" s="6"/>
      <c r="W930" s="6"/>
      <c r="X930" s="6"/>
      <c r="Y930" s="6"/>
      <c r="Z930" s="6"/>
      <c r="AA930" s="6"/>
      <c r="AB930" s="46"/>
      <c r="AC930" s="6"/>
      <c r="AD930" s="6"/>
      <c r="AE930" s="6"/>
      <c r="AF930" s="6"/>
      <c r="AG930" s="6"/>
      <c r="AH930" s="6"/>
      <c r="AI930" s="6"/>
      <c r="AJ930" s="6"/>
    </row>
    <row r="931" ht="14.25" customHeight="1">
      <c r="A931" s="6"/>
      <c r="B931" s="6"/>
      <c r="C931" s="6"/>
      <c r="D931" s="6"/>
      <c r="E931" s="46"/>
      <c r="F931" s="46"/>
      <c r="G931" s="46"/>
      <c r="H931" s="46"/>
      <c r="I931" s="46"/>
      <c r="J931" s="46"/>
      <c r="K931" s="46"/>
      <c r="L931" s="384"/>
      <c r="M931" s="46"/>
      <c r="N931" s="46"/>
      <c r="O931" s="46"/>
      <c r="P931" s="6"/>
      <c r="Q931" s="6"/>
      <c r="R931" s="6"/>
      <c r="S931" s="356"/>
      <c r="T931" s="6"/>
      <c r="U931" s="6"/>
      <c r="V931" s="6"/>
      <c r="W931" s="6"/>
      <c r="X931" s="6"/>
      <c r="Y931" s="6"/>
      <c r="Z931" s="6"/>
      <c r="AA931" s="6"/>
      <c r="AB931" s="46"/>
      <c r="AC931" s="6"/>
      <c r="AD931" s="6"/>
      <c r="AE931" s="6"/>
      <c r="AF931" s="6"/>
      <c r="AG931" s="6"/>
      <c r="AH931" s="6"/>
      <c r="AI931" s="6"/>
      <c r="AJ931" s="6"/>
    </row>
    <row r="932" ht="14.25" customHeight="1">
      <c r="A932" s="6"/>
      <c r="B932" s="6"/>
      <c r="C932" s="6"/>
      <c r="D932" s="6"/>
      <c r="E932" s="46"/>
      <c r="F932" s="46"/>
      <c r="G932" s="46"/>
      <c r="H932" s="46"/>
      <c r="I932" s="46"/>
      <c r="J932" s="46"/>
      <c r="K932" s="46"/>
      <c r="L932" s="384"/>
      <c r="M932" s="46"/>
      <c r="N932" s="46"/>
      <c r="O932" s="46"/>
      <c r="P932" s="6"/>
      <c r="Q932" s="6"/>
      <c r="R932" s="6"/>
      <c r="S932" s="356"/>
      <c r="T932" s="6"/>
      <c r="U932" s="6"/>
      <c r="V932" s="6"/>
      <c r="W932" s="6"/>
      <c r="X932" s="6"/>
      <c r="Y932" s="6"/>
      <c r="Z932" s="6"/>
      <c r="AA932" s="6"/>
      <c r="AB932" s="46"/>
      <c r="AC932" s="6"/>
      <c r="AD932" s="6"/>
      <c r="AE932" s="6"/>
      <c r="AF932" s="6"/>
      <c r="AG932" s="6"/>
      <c r="AH932" s="6"/>
      <c r="AI932" s="6"/>
      <c r="AJ932" s="6"/>
    </row>
    <row r="933" ht="14.25" customHeight="1">
      <c r="A933" s="6"/>
      <c r="B933" s="6"/>
      <c r="C933" s="6"/>
      <c r="D933" s="6"/>
      <c r="E933" s="46"/>
      <c r="F933" s="46"/>
      <c r="G933" s="46"/>
      <c r="H933" s="46"/>
      <c r="I933" s="46"/>
      <c r="J933" s="46"/>
      <c r="K933" s="46"/>
      <c r="L933" s="384"/>
      <c r="M933" s="46"/>
      <c r="N933" s="46"/>
      <c r="O933" s="46"/>
      <c r="P933" s="6"/>
      <c r="Q933" s="6"/>
      <c r="R933" s="6"/>
      <c r="S933" s="356"/>
      <c r="T933" s="6"/>
      <c r="U933" s="6"/>
      <c r="V933" s="6"/>
      <c r="W933" s="6"/>
      <c r="X933" s="6"/>
      <c r="Y933" s="6"/>
      <c r="Z933" s="6"/>
      <c r="AA933" s="6"/>
      <c r="AB933" s="46"/>
      <c r="AC933" s="6"/>
      <c r="AD933" s="6"/>
      <c r="AE933" s="6"/>
      <c r="AF933" s="6"/>
      <c r="AG933" s="6"/>
      <c r="AH933" s="6"/>
      <c r="AI933" s="6"/>
      <c r="AJ933" s="6"/>
    </row>
    <row r="934" ht="14.25" customHeight="1">
      <c r="A934" s="6"/>
      <c r="B934" s="6"/>
      <c r="C934" s="6"/>
      <c r="D934" s="6"/>
      <c r="E934" s="46"/>
      <c r="F934" s="46"/>
      <c r="G934" s="46"/>
      <c r="H934" s="46"/>
      <c r="I934" s="46"/>
      <c r="J934" s="46"/>
      <c r="K934" s="46"/>
      <c r="L934" s="384"/>
      <c r="M934" s="46"/>
      <c r="N934" s="46"/>
      <c r="O934" s="46"/>
      <c r="P934" s="6"/>
      <c r="Q934" s="6"/>
      <c r="R934" s="6"/>
      <c r="S934" s="356"/>
      <c r="T934" s="6"/>
      <c r="U934" s="6"/>
      <c r="V934" s="6"/>
      <c r="W934" s="6"/>
      <c r="X934" s="6"/>
      <c r="Y934" s="6"/>
      <c r="Z934" s="6"/>
      <c r="AA934" s="6"/>
      <c r="AB934" s="46"/>
      <c r="AC934" s="6"/>
      <c r="AD934" s="6"/>
      <c r="AE934" s="6"/>
      <c r="AF934" s="6"/>
      <c r="AG934" s="6"/>
      <c r="AH934" s="6"/>
      <c r="AI934" s="6"/>
      <c r="AJ934" s="6"/>
    </row>
    <row r="935" ht="14.25" customHeight="1">
      <c r="A935" s="6"/>
      <c r="B935" s="6"/>
      <c r="C935" s="6"/>
      <c r="D935" s="6"/>
      <c r="E935" s="46"/>
      <c r="F935" s="46"/>
      <c r="G935" s="46"/>
      <c r="H935" s="46"/>
      <c r="I935" s="46"/>
      <c r="J935" s="46"/>
      <c r="K935" s="46"/>
      <c r="L935" s="384"/>
      <c r="M935" s="46"/>
      <c r="N935" s="46"/>
      <c r="O935" s="46"/>
      <c r="P935" s="6"/>
      <c r="Q935" s="6"/>
      <c r="R935" s="6"/>
      <c r="S935" s="356"/>
      <c r="T935" s="6"/>
      <c r="U935" s="6"/>
      <c r="V935" s="6"/>
      <c r="W935" s="6"/>
      <c r="X935" s="6"/>
      <c r="Y935" s="6"/>
      <c r="Z935" s="6"/>
      <c r="AA935" s="6"/>
      <c r="AB935" s="46"/>
      <c r="AC935" s="6"/>
      <c r="AD935" s="6"/>
      <c r="AE935" s="6"/>
      <c r="AF935" s="6"/>
      <c r="AG935" s="6"/>
      <c r="AH935" s="6"/>
      <c r="AI935" s="6"/>
      <c r="AJ935" s="6"/>
    </row>
    <row r="936" ht="14.25" customHeight="1">
      <c r="A936" s="6"/>
      <c r="B936" s="6"/>
      <c r="C936" s="6"/>
      <c r="D936" s="6"/>
      <c r="E936" s="46"/>
      <c r="F936" s="46"/>
      <c r="G936" s="46"/>
      <c r="H936" s="46"/>
      <c r="I936" s="46"/>
      <c r="J936" s="46"/>
      <c r="K936" s="46"/>
      <c r="L936" s="384"/>
      <c r="M936" s="46"/>
      <c r="N936" s="46"/>
      <c r="O936" s="46"/>
      <c r="P936" s="6"/>
      <c r="Q936" s="6"/>
      <c r="R936" s="6"/>
      <c r="S936" s="356"/>
      <c r="T936" s="6"/>
      <c r="U936" s="6"/>
      <c r="V936" s="6"/>
      <c r="W936" s="6"/>
      <c r="X936" s="6"/>
      <c r="Y936" s="6"/>
      <c r="Z936" s="6"/>
      <c r="AA936" s="6"/>
      <c r="AB936" s="46"/>
      <c r="AC936" s="6"/>
      <c r="AD936" s="6"/>
      <c r="AE936" s="6"/>
      <c r="AF936" s="6"/>
      <c r="AG936" s="6"/>
      <c r="AH936" s="6"/>
      <c r="AI936" s="6"/>
      <c r="AJ936" s="6"/>
    </row>
    <row r="937" ht="14.25" customHeight="1">
      <c r="A937" s="6"/>
      <c r="B937" s="6"/>
      <c r="C937" s="6"/>
      <c r="D937" s="6"/>
      <c r="E937" s="46"/>
      <c r="F937" s="46"/>
      <c r="G937" s="46"/>
      <c r="H937" s="46"/>
      <c r="I937" s="46"/>
      <c r="J937" s="46"/>
      <c r="K937" s="46"/>
      <c r="L937" s="384"/>
      <c r="M937" s="46"/>
      <c r="N937" s="46"/>
      <c r="O937" s="46"/>
      <c r="P937" s="6"/>
      <c r="Q937" s="6"/>
      <c r="R937" s="6"/>
      <c r="S937" s="356"/>
      <c r="T937" s="6"/>
      <c r="U937" s="6"/>
      <c r="V937" s="6"/>
      <c r="W937" s="6"/>
      <c r="X937" s="6"/>
      <c r="Y937" s="6"/>
      <c r="Z937" s="6"/>
      <c r="AA937" s="6"/>
      <c r="AB937" s="46"/>
      <c r="AC937" s="6"/>
      <c r="AD937" s="6"/>
      <c r="AE937" s="6"/>
      <c r="AF937" s="6"/>
      <c r="AG937" s="6"/>
      <c r="AH937" s="6"/>
      <c r="AI937" s="6"/>
      <c r="AJ937" s="6"/>
    </row>
    <row r="938" ht="14.25" customHeight="1">
      <c r="A938" s="6"/>
      <c r="B938" s="6"/>
      <c r="C938" s="6"/>
      <c r="D938" s="6"/>
      <c r="E938" s="46"/>
      <c r="F938" s="46"/>
      <c r="G938" s="46"/>
      <c r="H938" s="46"/>
      <c r="I938" s="46"/>
      <c r="J938" s="46"/>
      <c r="K938" s="46"/>
      <c r="L938" s="384"/>
      <c r="M938" s="46"/>
      <c r="N938" s="46"/>
      <c r="O938" s="46"/>
      <c r="P938" s="6"/>
      <c r="Q938" s="6"/>
      <c r="R938" s="6"/>
      <c r="S938" s="356"/>
      <c r="T938" s="6"/>
      <c r="U938" s="6"/>
      <c r="V938" s="6"/>
      <c r="W938" s="6"/>
      <c r="X938" s="6"/>
      <c r="Y938" s="6"/>
      <c r="Z938" s="6"/>
      <c r="AA938" s="6"/>
      <c r="AB938" s="46"/>
      <c r="AC938" s="6"/>
      <c r="AD938" s="6"/>
      <c r="AE938" s="6"/>
      <c r="AF938" s="6"/>
      <c r="AG938" s="6"/>
      <c r="AH938" s="6"/>
      <c r="AI938" s="6"/>
      <c r="AJ938" s="6"/>
    </row>
    <row r="939" ht="14.25" customHeight="1">
      <c r="A939" s="6"/>
      <c r="B939" s="6"/>
      <c r="C939" s="6"/>
      <c r="D939" s="6"/>
      <c r="E939" s="46"/>
      <c r="F939" s="46"/>
      <c r="G939" s="46"/>
      <c r="H939" s="46"/>
      <c r="I939" s="46"/>
      <c r="J939" s="46"/>
      <c r="K939" s="46"/>
      <c r="L939" s="384"/>
      <c r="M939" s="46"/>
      <c r="N939" s="46"/>
      <c r="O939" s="46"/>
      <c r="P939" s="6"/>
      <c r="Q939" s="6"/>
      <c r="R939" s="6"/>
      <c r="S939" s="356"/>
      <c r="T939" s="6"/>
      <c r="U939" s="6"/>
      <c r="V939" s="6"/>
      <c r="W939" s="6"/>
      <c r="X939" s="6"/>
      <c r="Y939" s="6"/>
      <c r="Z939" s="6"/>
      <c r="AA939" s="6"/>
      <c r="AB939" s="46"/>
      <c r="AC939" s="6"/>
      <c r="AD939" s="6"/>
      <c r="AE939" s="6"/>
      <c r="AF939" s="6"/>
      <c r="AG939" s="6"/>
      <c r="AH939" s="6"/>
      <c r="AI939" s="6"/>
      <c r="AJ939" s="6"/>
    </row>
    <row r="940" ht="14.25" customHeight="1">
      <c r="A940" s="6"/>
      <c r="B940" s="6"/>
      <c r="C940" s="6"/>
      <c r="D940" s="6"/>
      <c r="E940" s="46"/>
      <c r="F940" s="46"/>
      <c r="G940" s="46"/>
      <c r="H940" s="46"/>
      <c r="I940" s="46"/>
      <c r="J940" s="46"/>
      <c r="K940" s="46"/>
      <c r="L940" s="384"/>
      <c r="M940" s="46"/>
      <c r="N940" s="46"/>
      <c r="O940" s="46"/>
      <c r="P940" s="6"/>
      <c r="Q940" s="6"/>
      <c r="R940" s="6"/>
      <c r="S940" s="356"/>
      <c r="T940" s="6"/>
      <c r="U940" s="6"/>
      <c r="V940" s="6"/>
      <c r="W940" s="6"/>
      <c r="X940" s="6"/>
      <c r="Y940" s="6"/>
      <c r="Z940" s="6"/>
      <c r="AA940" s="6"/>
      <c r="AB940" s="46"/>
      <c r="AC940" s="6"/>
      <c r="AD940" s="6"/>
      <c r="AE940" s="6"/>
      <c r="AF940" s="6"/>
      <c r="AG940" s="6"/>
      <c r="AH940" s="6"/>
      <c r="AI940" s="6"/>
      <c r="AJ940" s="6"/>
    </row>
    <row r="941" ht="14.25" customHeight="1">
      <c r="A941" s="6"/>
      <c r="B941" s="6"/>
      <c r="C941" s="6"/>
      <c r="D941" s="6"/>
      <c r="E941" s="46"/>
      <c r="F941" s="46"/>
      <c r="G941" s="46"/>
      <c r="H941" s="46"/>
      <c r="I941" s="46"/>
      <c r="J941" s="46"/>
      <c r="K941" s="46"/>
      <c r="L941" s="384"/>
      <c r="M941" s="46"/>
      <c r="N941" s="46"/>
      <c r="O941" s="46"/>
      <c r="P941" s="6"/>
      <c r="Q941" s="6"/>
      <c r="R941" s="6"/>
      <c r="S941" s="356"/>
      <c r="T941" s="6"/>
      <c r="U941" s="6"/>
      <c r="V941" s="6"/>
      <c r="W941" s="6"/>
      <c r="X941" s="6"/>
      <c r="Y941" s="6"/>
      <c r="Z941" s="6"/>
      <c r="AA941" s="6"/>
      <c r="AB941" s="46"/>
      <c r="AC941" s="6"/>
      <c r="AD941" s="6"/>
      <c r="AE941" s="6"/>
      <c r="AF941" s="6"/>
      <c r="AG941" s="6"/>
      <c r="AH941" s="6"/>
      <c r="AI941" s="6"/>
      <c r="AJ941" s="6"/>
    </row>
    <row r="942" ht="14.25" customHeight="1">
      <c r="A942" s="6"/>
      <c r="B942" s="6"/>
      <c r="C942" s="6"/>
      <c r="D942" s="6"/>
      <c r="E942" s="46"/>
      <c r="F942" s="46"/>
      <c r="G942" s="46"/>
      <c r="H942" s="46"/>
      <c r="I942" s="46"/>
      <c r="J942" s="46"/>
      <c r="K942" s="46"/>
      <c r="L942" s="384"/>
      <c r="M942" s="46"/>
      <c r="N942" s="46"/>
      <c r="O942" s="46"/>
      <c r="P942" s="6"/>
      <c r="Q942" s="6"/>
      <c r="R942" s="6"/>
      <c r="S942" s="356"/>
      <c r="T942" s="6"/>
      <c r="U942" s="6"/>
      <c r="V942" s="6"/>
      <c r="W942" s="6"/>
      <c r="X942" s="6"/>
      <c r="Y942" s="6"/>
      <c r="Z942" s="6"/>
      <c r="AA942" s="6"/>
      <c r="AB942" s="46"/>
      <c r="AC942" s="6"/>
      <c r="AD942" s="6"/>
      <c r="AE942" s="6"/>
      <c r="AF942" s="6"/>
      <c r="AG942" s="6"/>
      <c r="AH942" s="6"/>
      <c r="AI942" s="6"/>
      <c r="AJ942" s="6"/>
    </row>
    <row r="943" ht="14.25" customHeight="1">
      <c r="A943" s="6"/>
      <c r="B943" s="6"/>
      <c r="C943" s="6"/>
      <c r="D943" s="6"/>
      <c r="E943" s="46"/>
      <c r="F943" s="46"/>
      <c r="G943" s="46"/>
      <c r="H943" s="46"/>
      <c r="I943" s="46"/>
      <c r="J943" s="46"/>
      <c r="K943" s="46"/>
      <c r="L943" s="384"/>
      <c r="M943" s="46"/>
      <c r="N943" s="46"/>
      <c r="O943" s="46"/>
      <c r="P943" s="6"/>
      <c r="Q943" s="6"/>
      <c r="R943" s="6"/>
      <c r="S943" s="356"/>
      <c r="T943" s="6"/>
      <c r="U943" s="6"/>
      <c r="V943" s="6"/>
      <c r="W943" s="6"/>
      <c r="X943" s="6"/>
      <c r="Y943" s="6"/>
      <c r="Z943" s="6"/>
      <c r="AA943" s="6"/>
      <c r="AB943" s="46"/>
      <c r="AC943" s="6"/>
      <c r="AD943" s="6"/>
      <c r="AE943" s="6"/>
      <c r="AF943" s="6"/>
      <c r="AG943" s="6"/>
      <c r="AH943" s="6"/>
      <c r="AI943" s="6"/>
      <c r="AJ943" s="6"/>
    </row>
    <row r="944" ht="14.25" customHeight="1">
      <c r="A944" s="6"/>
      <c r="B944" s="6"/>
      <c r="C944" s="6"/>
      <c r="D944" s="6"/>
      <c r="E944" s="46"/>
      <c r="F944" s="46"/>
      <c r="G944" s="46"/>
      <c r="H944" s="46"/>
      <c r="I944" s="46"/>
      <c r="J944" s="46"/>
      <c r="K944" s="46"/>
      <c r="L944" s="384"/>
      <c r="M944" s="46"/>
      <c r="N944" s="46"/>
      <c r="O944" s="46"/>
      <c r="P944" s="6"/>
      <c r="Q944" s="6"/>
      <c r="R944" s="6"/>
      <c r="S944" s="356"/>
      <c r="T944" s="6"/>
      <c r="U944" s="6"/>
      <c r="V944" s="6"/>
      <c r="W944" s="6"/>
      <c r="X944" s="6"/>
      <c r="Y944" s="6"/>
      <c r="Z944" s="6"/>
      <c r="AA944" s="6"/>
      <c r="AB944" s="46"/>
      <c r="AC944" s="6"/>
      <c r="AD944" s="6"/>
      <c r="AE944" s="6"/>
      <c r="AF944" s="6"/>
      <c r="AG944" s="6"/>
      <c r="AH944" s="6"/>
      <c r="AI944" s="6"/>
      <c r="AJ944" s="6"/>
    </row>
    <row r="945" ht="14.25" customHeight="1">
      <c r="A945" s="6"/>
      <c r="B945" s="6"/>
      <c r="C945" s="6"/>
      <c r="D945" s="6"/>
      <c r="E945" s="46"/>
      <c r="F945" s="46"/>
      <c r="G945" s="46"/>
      <c r="H945" s="46"/>
      <c r="I945" s="46"/>
      <c r="J945" s="46"/>
      <c r="K945" s="46"/>
      <c r="L945" s="384"/>
      <c r="M945" s="46"/>
      <c r="N945" s="46"/>
      <c r="O945" s="46"/>
      <c r="P945" s="6"/>
      <c r="Q945" s="6"/>
      <c r="R945" s="6"/>
      <c r="S945" s="356"/>
      <c r="T945" s="6"/>
      <c r="U945" s="6"/>
      <c r="V945" s="6"/>
      <c r="W945" s="6"/>
      <c r="X945" s="6"/>
      <c r="Y945" s="6"/>
      <c r="Z945" s="6"/>
      <c r="AA945" s="6"/>
      <c r="AB945" s="46"/>
      <c r="AC945" s="6"/>
      <c r="AD945" s="6"/>
      <c r="AE945" s="6"/>
      <c r="AF945" s="6"/>
      <c r="AG945" s="6"/>
      <c r="AH945" s="6"/>
      <c r="AI945" s="6"/>
      <c r="AJ945" s="6"/>
    </row>
    <row r="946" ht="14.25" customHeight="1">
      <c r="A946" s="6"/>
      <c r="B946" s="6"/>
      <c r="C946" s="6"/>
      <c r="D946" s="6"/>
      <c r="E946" s="46"/>
      <c r="F946" s="46"/>
      <c r="G946" s="46"/>
      <c r="H946" s="46"/>
      <c r="I946" s="46"/>
      <c r="J946" s="46"/>
      <c r="K946" s="46"/>
      <c r="L946" s="384"/>
      <c r="M946" s="46"/>
      <c r="N946" s="46"/>
      <c r="O946" s="46"/>
      <c r="P946" s="6"/>
      <c r="Q946" s="6"/>
      <c r="R946" s="6"/>
      <c r="S946" s="356"/>
      <c r="T946" s="6"/>
      <c r="U946" s="6"/>
      <c r="V946" s="6"/>
      <c r="W946" s="6"/>
      <c r="X946" s="6"/>
      <c r="Y946" s="6"/>
      <c r="Z946" s="6"/>
      <c r="AA946" s="6"/>
      <c r="AB946" s="46"/>
      <c r="AC946" s="6"/>
      <c r="AD946" s="6"/>
      <c r="AE946" s="6"/>
      <c r="AF946" s="6"/>
      <c r="AG946" s="6"/>
      <c r="AH946" s="6"/>
      <c r="AI946" s="6"/>
      <c r="AJ946" s="6"/>
    </row>
    <row r="947" ht="14.25" customHeight="1">
      <c r="A947" s="6"/>
      <c r="B947" s="6"/>
      <c r="C947" s="6"/>
      <c r="D947" s="6"/>
      <c r="E947" s="46"/>
      <c r="F947" s="46"/>
      <c r="G947" s="46"/>
      <c r="H947" s="46"/>
      <c r="I947" s="46"/>
      <c r="J947" s="46"/>
      <c r="K947" s="46"/>
      <c r="L947" s="384"/>
      <c r="M947" s="46"/>
      <c r="N947" s="46"/>
      <c r="O947" s="46"/>
      <c r="P947" s="6"/>
      <c r="Q947" s="6"/>
      <c r="R947" s="6"/>
      <c r="S947" s="356"/>
      <c r="T947" s="6"/>
      <c r="U947" s="6"/>
      <c r="V947" s="6"/>
      <c r="W947" s="6"/>
      <c r="X947" s="6"/>
      <c r="Y947" s="6"/>
      <c r="Z947" s="6"/>
      <c r="AA947" s="6"/>
      <c r="AB947" s="46"/>
      <c r="AC947" s="6"/>
      <c r="AD947" s="6"/>
      <c r="AE947" s="6"/>
      <c r="AF947" s="6"/>
      <c r="AG947" s="6"/>
      <c r="AH947" s="6"/>
      <c r="AI947" s="6"/>
      <c r="AJ947" s="6"/>
    </row>
    <row r="948" ht="14.25" customHeight="1">
      <c r="A948" s="6"/>
      <c r="B948" s="6"/>
      <c r="C948" s="6"/>
      <c r="D948" s="6"/>
      <c r="E948" s="46"/>
      <c r="F948" s="46"/>
      <c r="G948" s="46"/>
      <c r="H948" s="46"/>
      <c r="I948" s="46"/>
      <c r="J948" s="46"/>
      <c r="K948" s="46"/>
      <c r="L948" s="384"/>
      <c r="M948" s="46"/>
      <c r="N948" s="46"/>
      <c r="O948" s="46"/>
      <c r="P948" s="6"/>
      <c r="Q948" s="6"/>
      <c r="R948" s="6"/>
      <c r="S948" s="356"/>
      <c r="T948" s="6"/>
      <c r="U948" s="6"/>
      <c r="V948" s="6"/>
      <c r="W948" s="6"/>
      <c r="X948" s="6"/>
      <c r="Y948" s="6"/>
      <c r="Z948" s="6"/>
      <c r="AA948" s="6"/>
      <c r="AB948" s="46"/>
      <c r="AC948" s="6"/>
      <c r="AD948" s="6"/>
      <c r="AE948" s="6"/>
      <c r="AF948" s="6"/>
      <c r="AG948" s="6"/>
      <c r="AH948" s="6"/>
      <c r="AI948" s="6"/>
      <c r="AJ948" s="6"/>
    </row>
    <row r="949" ht="14.25" customHeight="1">
      <c r="A949" s="6"/>
      <c r="B949" s="6"/>
      <c r="C949" s="6"/>
      <c r="D949" s="6"/>
      <c r="E949" s="46"/>
      <c r="F949" s="46"/>
      <c r="G949" s="46"/>
      <c r="H949" s="46"/>
      <c r="I949" s="46"/>
      <c r="J949" s="46"/>
      <c r="K949" s="46"/>
      <c r="L949" s="384"/>
      <c r="M949" s="46"/>
      <c r="N949" s="46"/>
      <c r="O949" s="46"/>
      <c r="P949" s="6"/>
      <c r="Q949" s="6"/>
      <c r="R949" s="6"/>
      <c r="S949" s="356"/>
      <c r="T949" s="6"/>
      <c r="U949" s="6"/>
      <c r="V949" s="6"/>
      <c r="W949" s="6"/>
      <c r="X949" s="6"/>
      <c r="Y949" s="6"/>
      <c r="Z949" s="6"/>
      <c r="AA949" s="6"/>
      <c r="AB949" s="46"/>
      <c r="AC949" s="6"/>
      <c r="AD949" s="6"/>
      <c r="AE949" s="6"/>
      <c r="AF949" s="6"/>
      <c r="AG949" s="6"/>
      <c r="AH949" s="6"/>
      <c r="AI949" s="6"/>
      <c r="AJ949" s="6"/>
    </row>
    <row r="950" ht="14.25" customHeight="1">
      <c r="A950" s="6"/>
      <c r="B950" s="6"/>
      <c r="C950" s="6"/>
      <c r="D950" s="6"/>
      <c r="E950" s="46"/>
      <c r="F950" s="46"/>
      <c r="G950" s="46"/>
      <c r="H950" s="46"/>
      <c r="I950" s="46"/>
      <c r="J950" s="46"/>
      <c r="K950" s="46"/>
      <c r="L950" s="384"/>
      <c r="M950" s="46"/>
      <c r="N950" s="46"/>
      <c r="O950" s="46"/>
      <c r="P950" s="6"/>
      <c r="Q950" s="6"/>
      <c r="R950" s="6"/>
      <c r="S950" s="356"/>
      <c r="T950" s="6"/>
      <c r="U950" s="6"/>
      <c r="V950" s="6"/>
      <c r="W950" s="6"/>
      <c r="X950" s="6"/>
      <c r="Y950" s="6"/>
      <c r="Z950" s="6"/>
      <c r="AA950" s="6"/>
      <c r="AB950" s="46"/>
      <c r="AC950" s="6"/>
      <c r="AD950" s="6"/>
      <c r="AE950" s="6"/>
      <c r="AF950" s="6"/>
      <c r="AG950" s="6"/>
      <c r="AH950" s="6"/>
      <c r="AI950" s="6"/>
      <c r="AJ950" s="6"/>
    </row>
    <row r="951" ht="14.25" customHeight="1">
      <c r="A951" s="6"/>
      <c r="B951" s="6"/>
      <c r="C951" s="6"/>
      <c r="D951" s="6"/>
      <c r="E951" s="46"/>
      <c r="F951" s="46"/>
      <c r="G951" s="46"/>
      <c r="H951" s="46"/>
      <c r="I951" s="46"/>
      <c r="J951" s="46"/>
      <c r="K951" s="46"/>
      <c r="L951" s="384"/>
      <c r="M951" s="46"/>
      <c r="N951" s="46"/>
      <c r="O951" s="46"/>
      <c r="P951" s="6"/>
      <c r="Q951" s="6"/>
      <c r="R951" s="6"/>
      <c r="S951" s="356"/>
      <c r="T951" s="6"/>
      <c r="U951" s="6"/>
      <c r="V951" s="6"/>
      <c r="W951" s="6"/>
      <c r="X951" s="6"/>
      <c r="Y951" s="6"/>
      <c r="Z951" s="6"/>
      <c r="AA951" s="6"/>
      <c r="AB951" s="46"/>
      <c r="AC951" s="6"/>
      <c r="AD951" s="6"/>
      <c r="AE951" s="6"/>
      <c r="AF951" s="6"/>
      <c r="AG951" s="6"/>
      <c r="AH951" s="6"/>
      <c r="AI951" s="6"/>
      <c r="AJ951" s="6"/>
    </row>
    <row r="952" ht="14.25" customHeight="1">
      <c r="A952" s="6"/>
      <c r="B952" s="6"/>
      <c r="C952" s="6"/>
      <c r="D952" s="6"/>
      <c r="E952" s="46"/>
      <c r="F952" s="46"/>
      <c r="G952" s="46"/>
      <c r="H952" s="46"/>
      <c r="I952" s="46"/>
      <c r="J952" s="46"/>
      <c r="K952" s="46"/>
      <c r="L952" s="384"/>
      <c r="M952" s="46"/>
      <c r="N952" s="46"/>
      <c r="O952" s="46"/>
      <c r="P952" s="6"/>
      <c r="Q952" s="6"/>
      <c r="R952" s="6"/>
      <c r="S952" s="356"/>
      <c r="T952" s="6"/>
      <c r="U952" s="6"/>
      <c r="V952" s="6"/>
      <c r="W952" s="6"/>
      <c r="X952" s="6"/>
      <c r="Y952" s="6"/>
      <c r="Z952" s="6"/>
      <c r="AA952" s="6"/>
      <c r="AB952" s="46"/>
      <c r="AC952" s="6"/>
      <c r="AD952" s="6"/>
      <c r="AE952" s="6"/>
      <c r="AF952" s="6"/>
      <c r="AG952" s="6"/>
      <c r="AH952" s="6"/>
      <c r="AI952" s="6"/>
      <c r="AJ952" s="6"/>
    </row>
    <row r="953" ht="14.25" customHeight="1">
      <c r="A953" s="6"/>
      <c r="B953" s="6"/>
      <c r="C953" s="6"/>
      <c r="D953" s="6"/>
      <c r="E953" s="46"/>
      <c r="F953" s="46"/>
      <c r="G953" s="46"/>
      <c r="H953" s="46"/>
      <c r="I953" s="46"/>
      <c r="J953" s="46"/>
      <c r="K953" s="46"/>
      <c r="L953" s="384"/>
      <c r="M953" s="46"/>
      <c r="N953" s="46"/>
      <c r="O953" s="46"/>
      <c r="P953" s="6"/>
      <c r="Q953" s="6"/>
      <c r="R953" s="6"/>
      <c r="S953" s="356"/>
      <c r="T953" s="6"/>
      <c r="U953" s="6"/>
      <c r="V953" s="6"/>
      <c r="W953" s="6"/>
      <c r="X953" s="6"/>
      <c r="Y953" s="6"/>
      <c r="Z953" s="6"/>
      <c r="AA953" s="6"/>
      <c r="AB953" s="46"/>
      <c r="AC953" s="6"/>
      <c r="AD953" s="6"/>
      <c r="AE953" s="6"/>
      <c r="AF953" s="6"/>
      <c r="AG953" s="6"/>
      <c r="AH953" s="6"/>
      <c r="AI953" s="6"/>
      <c r="AJ953" s="6"/>
    </row>
    <row r="954" ht="14.25" customHeight="1">
      <c r="A954" s="6"/>
      <c r="B954" s="6"/>
      <c r="C954" s="6"/>
      <c r="D954" s="6"/>
      <c r="E954" s="46"/>
      <c r="F954" s="46"/>
      <c r="G954" s="46"/>
      <c r="H954" s="46"/>
      <c r="I954" s="46"/>
      <c r="J954" s="46"/>
      <c r="K954" s="46"/>
      <c r="L954" s="384"/>
      <c r="M954" s="46"/>
      <c r="N954" s="46"/>
      <c r="O954" s="46"/>
      <c r="P954" s="6"/>
      <c r="Q954" s="6"/>
      <c r="R954" s="6"/>
      <c r="S954" s="356"/>
      <c r="T954" s="6"/>
      <c r="U954" s="6"/>
      <c r="V954" s="6"/>
      <c r="W954" s="6"/>
      <c r="X954" s="6"/>
      <c r="Y954" s="6"/>
      <c r="Z954" s="6"/>
      <c r="AA954" s="6"/>
      <c r="AB954" s="46"/>
      <c r="AC954" s="6"/>
      <c r="AD954" s="6"/>
      <c r="AE954" s="6"/>
      <c r="AF954" s="6"/>
      <c r="AG954" s="6"/>
      <c r="AH954" s="6"/>
      <c r="AI954" s="6"/>
      <c r="AJ954" s="6"/>
    </row>
    <row r="955" ht="14.25" customHeight="1">
      <c r="A955" s="6"/>
      <c r="B955" s="6"/>
      <c r="C955" s="6"/>
      <c r="D955" s="6"/>
      <c r="E955" s="46"/>
      <c r="F955" s="46"/>
      <c r="G955" s="46"/>
      <c r="H955" s="46"/>
      <c r="I955" s="46"/>
      <c r="J955" s="46"/>
      <c r="K955" s="46"/>
      <c r="L955" s="384"/>
      <c r="M955" s="46"/>
      <c r="N955" s="46"/>
      <c r="O955" s="46"/>
      <c r="P955" s="6"/>
      <c r="Q955" s="6"/>
      <c r="R955" s="6"/>
      <c r="S955" s="356"/>
      <c r="T955" s="6"/>
      <c r="U955" s="6"/>
      <c r="V955" s="6"/>
      <c r="W955" s="6"/>
      <c r="X955" s="6"/>
      <c r="Y955" s="6"/>
      <c r="Z955" s="6"/>
      <c r="AA955" s="6"/>
      <c r="AB955" s="46"/>
      <c r="AC955" s="6"/>
      <c r="AD955" s="6"/>
      <c r="AE955" s="6"/>
      <c r="AF955" s="6"/>
      <c r="AG955" s="6"/>
      <c r="AH955" s="6"/>
      <c r="AI955" s="6"/>
      <c r="AJ955" s="6"/>
    </row>
    <row r="956" ht="14.25" customHeight="1">
      <c r="A956" s="6"/>
      <c r="B956" s="6"/>
      <c r="C956" s="6"/>
      <c r="D956" s="6"/>
      <c r="E956" s="46"/>
      <c r="F956" s="46"/>
      <c r="G956" s="46"/>
      <c r="H956" s="46"/>
      <c r="I956" s="46"/>
      <c r="J956" s="46"/>
      <c r="K956" s="46"/>
      <c r="L956" s="384"/>
      <c r="M956" s="46"/>
      <c r="N956" s="46"/>
      <c r="O956" s="46"/>
      <c r="P956" s="6"/>
      <c r="Q956" s="6"/>
      <c r="R956" s="6"/>
      <c r="S956" s="356"/>
      <c r="T956" s="6"/>
      <c r="U956" s="6"/>
      <c r="V956" s="6"/>
      <c r="W956" s="6"/>
      <c r="X956" s="6"/>
      <c r="Y956" s="6"/>
      <c r="Z956" s="6"/>
      <c r="AA956" s="6"/>
      <c r="AB956" s="46"/>
      <c r="AC956" s="6"/>
      <c r="AD956" s="6"/>
      <c r="AE956" s="6"/>
      <c r="AF956" s="6"/>
      <c r="AG956" s="6"/>
      <c r="AH956" s="6"/>
      <c r="AI956" s="6"/>
      <c r="AJ956" s="6"/>
    </row>
    <row r="957" ht="14.25" customHeight="1">
      <c r="A957" s="6"/>
      <c r="B957" s="6"/>
      <c r="C957" s="6"/>
      <c r="D957" s="6"/>
      <c r="E957" s="46"/>
      <c r="F957" s="46"/>
      <c r="G957" s="46"/>
      <c r="H957" s="46"/>
      <c r="I957" s="46"/>
      <c r="J957" s="46"/>
      <c r="K957" s="46"/>
      <c r="L957" s="384"/>
      <c r="M957" s="46"/>
      <c r="N957" s="46"/>
      <c r="O957" s="46"/>
      <c r="P957" s="6"/>
      <c r="Q957" s="6"/>
      <c r="R957" s="6"/>
      <c r="S957" s="356"/>
      <c r="T957" s="6"/>
      <c r="U957" s="6"/>
      <c r="V957" s="6"/>
      <c r="W957" s="6"/>
      <c r="X957" s="6"/>
      <c r="Y957" s="6"/>
      <c r="Z957" s="6"/>
      <c r="AA957" s="6"/>
      <c r="AB957" s="46"/>
      <c r="AC957" s="6"/>
      <c r="AD957" s="6"/>
      <c r="AE957" s="6"/>
      <c r="AF957" s="6"/>
      <c r="AG957" s="6"/>
      <c r="AH957" s="6"/>
      <c r="AI957" s="6"/>
      <c r="AJ957" s="6"/>
    </row>
    <row r="958" ht="14.25" customHeight="1">
      <c r="A958" s="6"/>
      <c r="B958" s="6"/>
      <c r="C958" s="6"/>
      <c r="D958" s="6"/>
      <c r="E958" s="46"/>
      <c r="F958" s="46"/>
      <c r="G958" s="46"/>
      <c r="H958" s="46"/>
      <c r="I958" s="46"/>
      <c r="J958" s="46"/>
      <c r="K958" s="46"/>
      <c r="L958" s="384"/>
      <c r="M958" s="46"/>
      <c r="N958" s="46"/>
      <c r="O958" s="46"/>
      <c r="P958" s="6"/>
      <c r="Q958" s="6"/>
      <c r="R958" s="6"/>
      <c r="S958" s="356"/>
      <c r="T958" s="6"/>
      <c r="U958" s="6"/>
      <c r="V958" s="6"/>
      <c r="W958" s="6"/>
      <c r="X958" s="6"/>
      <c r="Y958" s="6"/>
      <c r="Z958" s="6"/>
      <c r="AA958" s="6"/>
      <c r="AB958" s="46"/>
      <c r="AC958" s="6"/>
      <c r="AD958" s="6"/>
      <c r="AE958" s="6"/>
      <c r="AF958" s="6"/>
      <c r="AG958" s="6"/>
      <c r="AH958" s="6"/>
      <c r="AI958" s="6"/>
      <c r="AJ958" s="6"/>
    </row>
    <row r="959" ht="14.25" customHeight="1">
      <c r="A959" s="6"/>
      <c r="B959" s="6"/>
      <c r="C959" s="6"/>
      <c r="D959" s="6"/>
      <c r="E959" s="46"/>
      <c r="F959" s="46"/>
      <c r="G959" s="46"/>
      <c r="H959" s="46"/>
      <c r="I959" s="46"/>
      <c r="J959" s="46"/>
      <c r="K959" s="46"/>
      <c r="L959" s="384"/>
      <c r="M959" s="46"/>
      <c r="N959" s="46"/>
      <c r="O959" s="46"/>
      <c r="P959" s="6"/>
      <c r="Q959" s="6"/>
      <c r="R959" s="6"/>
      <c r="S959" s="356"/>
      <c r="T959" s="6"/>
      <c r="U959" s="6"/>
      <c r="V959" s="6"/>
      <c r="W959" s="6"/>
      <c r="X959" s="6"/>
      <c r="Y959" s="6"/>
      <c r="Z959" s="6"/>
      <c r="AA959" s="6"/>
      <c r="AB959" s="46"/>
      <c r="AC959" s="6"/>
      <c r="AD959" s="6"/>
      <c r="AE959" s="6"/>
      <c r="AF959" s="6"/>
      <c r="AG959" s="6"/>
      <c r="AH959" s="6"/>
      <c r="AI959" s="6"/>
      <c r="AJ959" s="6"/>
    </row>
    <row r="960" ht="14.25" customHeight="1">
      <c r="A960" s="6"/>
      <c r="B960" s="6"/>
      <c r="C960" s="6"/>
      <c r="D960" s="6"/>
      <c r="E960" s="46"/>
      <c r="F960" s="46"/>
      <c r="G960" s="46"/>
      <c r="H960" s="46"/>
      <c r="I960" s="46"/>
      <c r="J960" s="46"/>
      <c r="K960" s="46"/>
      <c r="L960" s="384"/>
      <c r="M960" s="46"/>
      <c r="N960" s="46"/>
      <c r="O960" s="46"/>
      <c r="P960" s="6"/>
      <c r="Q960" s="6"/>
      <c r="R960" s="6"/>
      <c r="S960" s="356"/>
      <c r="T960" s="6"/>
      <c r="U960" s="6"/>
      <c r="V960" s="6"/>
      <c r="W960" s="6"/>
      <c r="X960" s="6"/>
      <c r="Y960" s="6"/>
      <c r="Z960" s="6"/>
      <c r="AA960" s="6"/>
      <c r="AB960" s="46"/>
      <c r="AC960" s="6"/>
      <c r="AD960" s="6"/>
      <c r="AE960" s="6"/>
      <c r="AF960" s="6"/>
      <c r="AG960" s="6"/>
      <c r="AH960" s="6"/>
      <c r="AI960" s="6"/>
      <c r="AJ960" s="6"/>
    </row>
    <row r="961" ht="14.25" customHeight="1">
      <c r="A961" s="6"/>
      <c r="B961" s="6"/>
      <c r="C961" s="6"/>
      <c r="D961" s="6"/>
      <c r="E961" s="46"/>
      <c r="F961" s="46"/>
      <c r="G961" s="46"/>
      <c r="H961" s="46"/>
      <c r="I961" s="46"/>
      <c r="J961" s="46"/>
      <c r="K961" s="46"/>
      <c r="L961" s="384"/>
      <c r="M961" s="46"/>
      <c r="N961" s="46"/>
      <c r="O961" s="46"/>
      <c r="P961" s="6"/>
      <c r="Q961" s="6"/>
      <c r="R961" s="6"/>
      <c r="S961" s="356"/>
      <c r="T961" s="6"/>
      <c r="U961" s="6"/>
      <c r="V961" s="6"/>
      <c r="W961" s="6"/>
      <c r="X961" s="6"/>
      <c r="Y961" s="6"/>
      <c r="Z961" s="6"/>
      <c r="AA961" s="6"/>
      <c r="AB961" s="46"/>
      <c r="AC961" s="6"/>
      <c r="AD961" s="6"/>
      <c r="AE961" s="6"/>
      <c r="AF961" s="6"/>
      <c r="AG961" s="6"/>
      <c r="AH961" s="6"/>
      <c r="AI961" s="6"/>
      <c r="AJ961" s="6"/>
    </row>
    <row r="962" ht="14.25" customHeight="1">
      <c r="A962" s="6"/>
      <c r="B962" s="6"/>
      <c r="C962" s="6"/>
      <c r="D962" s="6"/>
      <c r="E962" s="46"/>
      <c r="F962" s="46"/>
      <c r="G962" s="46"/>
      <c r="H962" s="46"/>
      <c r="I962" s="46"/>
      <c r="J962" s="46"/>
      <c r="K962" s="46"/>
      <c r="L962" s="384"/>
      <c r="M962" s="46"/>
      <c r="N962" s="46"/>
      <c r="O962" s="46"/>
      <c r="P962" s="6"/>
      <c r="Q962" s="6"/>
      <c r="R962" s="6"/>
      <c r="S962" s="356"/>
      <c r="T962" s="6"/>
      <c r="U962" s="6"/>
      <c r="V962" s="6"/>
      <c r="W962" s="6"/>
      <c r="X962" s="6"/>
      <c r="Y962" s="6"/>
      <c r="Z962" s="6"/>
      <c r="AA962" s="6"/>
      <c r="AB962" s="46"/>
      <c r="AC962" s="6"/>
      <c r="AD962" s="6"/>
      <c r="AE962" s="6"/>
      <c r="AF962" s="6"/>
      <c r="AG962" s="6"/>
      <c r="AH962" s="6"/>
      <c r="AI962" s="6"/>
      <c r="AJ962" s="6"/>
    </row>
    <row r="963" ht="14.25" customHeight="1">
      <c r="A963" s="6"/>
      <c r="B963" s="6"/>
      <c r="C963" s="6"/>
      <c r="D963" s="6"/>
      <c r="E963" s="46"/>
      <c r="F963" s="46"/>
      <c r="G963" s="46"/>
      <c r="H963" s="46"/>
      <c r="I963" s="46"/>
      <c r="J963" s="46"/>
      <c r="K963" s="46"/>
      <c r="L963" s="384"/>
      <c r="M963" s="46"/>
      <c r="N963" s="46"/>
      <c r="O963" s="46"/>
      <c r="P963" s="6"/>
      <c r="Q963" s="6"/>
      <c r="R963" s="6"/>
      <c r="S963" s="356"/>
      <c r="T963" s="6"/>
      <c r="U963" s="6"/>
      <c r="V963" s="6"/>
      <c r="W963" s="6"/>
      <c r="X963" s="6"/>
      <c r="Y963" s="6"/>
      <c r="Z963" s="6"/>
      <c r="AA963" s="6"/>
      <c r="AB963" s="46"/>
      <c r="AC963" s="6"/>
      <c r="AD963" s="6"/>
      <c r="AE963" s="6"/>
      <c r="AF963" s="6"/>
      <c r="AG963" s="6"/>
      <c r="AH963" s="6"/>
      <c r="AI963" s="6"/>
      <c r="AJ963" s="6"/>
    </row>
    <row r="964" ht="14.25" customHeight="1">
      <c r="A964" s="6"/>
      <c r="B964" s="6"/>
      <c r="C964" s="6"/>
      <c r="D964" s="6"/>
      <c r="E964" s="46"/>
      <c r="F964" s="46"/>
      <c r="G964" s="46"/>
      <c r="H964" s="46"/>
      <c r="I964" s="46"/>
      <c r="J964" s="46"/>
      <c r="K964" s="46"/>
      <c r="L964" s="384"/>
      <c r="M964" s="46"/>
      <c r="N964" s="46"/>
      <c r="O964" s="46"/>
      <c r="P964" s="6"/>
      <c r="Q964" s="6"/>
      <c r="R964" s="6"/>
      <c r="S964" s="356"/>
      <c r="T964" s="6"/>
      <c r="U964" s="6"/>
      <c r="V964" s="6"/>
      <c r="W964" s="6"/>
      <c r="X964" s="6"/>
      <c r="Y964" s="6"/>
      <c r="Z964" s="6"/>
      <c r="AA964" s="6"/>
      <c r="AB964" s="46"/>
      <c r="AC964" s="6"/>
      <c r="AD964" s="6"/>
      <c r="AE964" s="6"/>
      <c r="AF964" s="6"/>
      <c r="AG964" s="6"/>
      <c r="AH964" s="6"/>
      <c r="AI964" s="6"/>
      <c r="AJ964" s="6"/>
    </row>
    <row r="965" ht="14.25" customHeight="1">
      <c r="A965" s="6"/>
      <c r="B965" s="6"/>
      <c r="C965" s="6"/>
      <c r="D965" s="6"/>
      <c r="E965" s="46"/>
      <c r="F965" s="46"/>
      <c r="G965" s="46"/>
      <c r="H965" s="46"/>
      <c r="I965" s="46"/>
      <c r="J965" s="46"/>
      <c r="K965" s="46"/>
      <c r="L965" s="384"/>
      <c r="M965" s="46"/>
      <c r="N965" s="46"/>
      <c r="O965" s="46"/>
      <c r="P965" s="6"/>
      <c r="Q965" s="6"/>
      <c r="R965" s="6"/>
      <c r="S965" s="356"/>
      <c r="T965" s="6"/>
      <c r="U965" s="6"/>
      <c r="V965" s="6"/>
      <c r="W965" s="6"/>
      <c r="X965" s="6"/>
      <c r="Y965" s="6"/>
      <c r="Z965" s="6"/>
      <c r="AA965" s="6"/>
      <c r="AB965" s="46"/>
      <c r="AC965" s="6"/>
      <c r="AD965" s="6"/>
      <c r="AE965" s="6"/>
      <c r="AF965" s="6"/>
      <c r="AG965" s="6"/>
      <c r="AH965" s="6"/>
      <c r="AI965" s="6"/>
      <c r="AJ965" s="6"/>
    </row>
    <row r="966" ht="14.25" customHeight="1">
      <c r="A966" s="6"/>
      <c r="B966" s="6"/>
      <c r="C966" s="6"/>
      <c r="D966" s="6"/>
      <c r="E966" s="46"/>
      <c r="F966" s="46"/>
      <c r="G966" s="46"/>
      <c r="H966" s="46"/>
      <c r="I966" s="46"/>
      <c r="J966" s="46"/>
      <c r="K966" s="46"/>
      <c r="L966" s="384"/>
      <c r="M966" s="46"/>
      <c r="N966" s="46"/>
      <c r="O966" s="46"/>
      <c r="P966" s="6"/>
      <c r="Q966" s="6"/>
      <c r="R966" s="6"/>
      <c r="S966" s="356"/>
      <c r="T966" s="6"/>
      <c r="U966" s="6"/>
      <c r="V966" s="6"/>
      <c r="W966" s="6"/>
      <c r="X966" s="6"/>
      <c r="Y966" s="6"/>
      <c r="Z966" s="6"/>
      <c r="AA966" s="6"/>
      <c r="AB966" s="46"/>
      <c r="AC966" s="6"/>
      <c r="AD966" s="6"/>
      <c r="AE966" s="6"/>
      <c r="AF966" s="6"/>
      <c r="AG966" s="6"/>
      <c r="AH966" s="6"/>
      <c r="AI966" s="6"/>
      <c r="AJ966" s="6"/>
    </row>
    <row r="967" ht="14.25" customHeight="1">
      <c r="A967" s="6"/>
      <c r="B967" s="6"/>
      <c r="C967" s="6"/>
      <c r="D967" s="6"/>
      <c r="E967" s="46"/>
      <c r="F967" s="46"/>
      <c r="G967" s="46"/>
      <c r="H967" s="46"/>
      <c r="I967" s="46"/>
      <c r="J967" s="46"/>
      <c r="K967" s="46"/>
      <c r="L967" s="384"/>
      <c r="M967" s="46"/>
      <c r="N967" s="46"/>
      <c r="O967" s="46"/>
      <c r="P967" s="6"/>
      <c r="Q967" s="6"/>
      <c r="R967" s="6"/>
      <c r="S967" s="356"/>
      <c r="T967" s="6"/>
      <c r="U967" s="6"/>
      <c r="V967" s="6"/>
      <c r="W967" s="6"/>
      <c r="X967" s="6"/>
      <c r="Y967" s="6"/>
      <c r="Z967" s="6"/>
      <c r="AA967" s="6"/>
      <c r="AB967" s="46"/>
      <c r="AC967" s="6"/>
      <c r="AD967" s="6"/>
      <c r="AE967" s="6"/>
      <c r="AF967" s="6"/>
      <c r="AG967" s="6"/>
      <c r="AH967" s="6"/>
      <c r="AI967" s="6"/>
      <c r="AJ967" s="6"/>
    </row>
    <row r="968" ht="14.25" customHeight="1">
      <c r="A968" s="6"/>
      <c r="B968" s="6"/>
      <c r="C968" s="6"/>
      <c r="D968" s="6"/>
      <c r="E968" s="46"/>
      <c r="F968" s="46"/>
      <c r="G968" s="46"/>
      <c r="H968" s="46"/>
      <c r="I968" s="46"/>
      <c r="J968" s="46"/>
      <c r="K968" s="46"/>
      <c r="L968" s="384"/>
      <c r="M968" s="46"/>
      <c r="N968" s="46"/>
      <c r="O968" s="46"/>
      <c r="P968" s="6"/>
      <c r="Q968" s="6"/>
      <c r="R968" s="6"/>
      <c r="S968" s="356"/>
      <c r="T968" s="6"/>
      <c r="U968" s="6"/>
      <c r="V968" s="6"/>
      <c r="W968" s="6"/>
      <c r="X968" s="6"/>
      <c r="Y968" s="6"/>
      <c r="Z968" s="6"/>
      <c r="AA968" s="6"/>
      <c r="AB968" s="46"/>
      <c r="AC968" s="6"/>
      <c r="AD968" s="6"/>
      <c r="AE968" s="6"/>
      <c r="AF968" s="6"/>
      <c r="AG968" s="6"/>
      <c r="AH968" s="6"/>
      <c r="AI968" s="6"/>
      <c r="AJ968" s="6"/>
    </row>
    <row r="969" ht="14.25" customHeight="1">
      <c r="A969" s="6"/>
      <c r="B969" s="6"/>
      <c r="C969" s="6"/>
      <c r="D969" s="6"/>
      <c r="E969" s="46"/>
      <c r="F969" s="46"/>
      <c r="G969" s="46"/>
      <c r="H969" s="46"/>
      <c r="I969" s="46"/>
      <c r="J969" s="46"/>
      <c r="K969" s="46"/>
      <c r="L969" s="384"/>
      <c r="M969" s="46"/>
      <c r="N969" s="46"/>
      <c r="O969" s="46"/>
      <c r="P969" s="6"/>
      <c r="Q969" s="6"/>
      <c r="R969" s="6"/>
      <c r="S969" s="356"/>
      <c r="T969" s="6"/>
      <c r="U969" s="6"/>
      <c r="V969" s="6"/>
      <c r="W969" s="6"/>
      <c r="X969" s="6"/>
      <c r="Y969" s="6"/>
      <c r="Z969" s="6"/>
      <c r="AA969" s="6"/>
      <c r="AB969" s="46"/>
      <c r="AC969" s="6"/>
      <c r="AD969" s="6"/>
      <c r="AE969" s="6"/>
      <c r="AF969" s="6"/>
      <c r="AG969" s="6"/>
      <c r="AH969" s="6"/>
      <c r="AI969" s="6"/>
      <c r="AJ969" s="6"/>
    </row>
    <row r="970" ht="14.25" customHeight="1">
      <c r="A970" s="6"/>
      <c r="B970" s="6"/>
      <c r="C970" s="6"/>
      <c r="D970" s="6"/>
      <c r="E970" s="46"/>
      <c r="F970" s="46"/>
      <c r="G970" s="46"/>
      <c r="H970" s="46"/>
      <c r="I970" s="46"/>
      <c r="J970" s="46"/>
      <c r="K970" s="46"/>
      <c r="L970" s="384"/>
      <c r="M970" s="46"/>
      <c r="N970" s="46"/>
      <c r="O970" s="46"/>
      <c r="P970" s="6"/>
      <c r="Q970" s="6"/>
      <c r="R970" s="6"/>
      <c r="S970" s="356"/>
      <c r="T970" s="6"/>
      <c r="U970" s="6"/>
      <c r="V970" s="6"/>
      <c r="W970" s="6"/>
      <c r="X970" s="6"/>
      <c r="Y970" s="6"/>
      <c r="Z970" s="6"/>
      <c r="AA970" s="6"/>
      <c r="AB970" s="46"/>
      <c r="AC970" s="6"/>
      <c r="AD970" s="6"/>
      <c r="AE970" s="6"/>
      <c r="AF970" s="6"/>
      <c r="AG970" s="6"/>
      <c r="AH970" s="6"/>
      <c r="AI970" s="6"/>
      <c r="AJ970" s="6"/>
    </row>
    <row r="971" ht="14.25" customHeight="1">
      <c r="A971" s="6"/>
      <c r="B971" s="6"/>
      <c r="C971" s="6"/>
      <c r="D971" s="6"/>
      <c r="E971" s="46"/>
      <c r="F971" s="46"/>
      <c r="G971" s="46"/>
      <c r="H971" s="46"/>
      <c r="I971" s="46"/>
      <c r="J971" s="46"/>
      <c r="K971" s="46"/>
      <c r="L971" s="384"/>
      <c r="M971" s="46"/>
      <c r="N971" s="46"/>
      <c r="O971" s="46"/>
      <c r="P971" s="6"/>
      <c r="Q971" s="6"/>
      <c r="R971" s="6"/>
      <c r="S971" s="356"/>
      <c r="T971" s="6"/>
      <c r="U971" s="6"/>
      <c r="V971" s="6"/>
      <c r="W971" s="6"/>
      <c r="X971" s="6"/>
      <c r="Y971" s="6"/>
      <c r="Z971" s="6"/>
      <c r="AA971" s="6"/>
      <c r="AB971" s="46"/>
      <c r="AC971" s="6"/>
      <c r="AD971" s="6"/>
      <c r="AE971" s="6"/>
      <c r="AF971" s="6"/>
      <c r="AG971" s="6"/>
      <c r="AH971" s="6"/>
      <c r="AI971" s="6"/>
      <c r="AJ971" s="6"/>
    </row>
    <row r="972" ht="14.25" customHeight="1">
      <c r="A972" s="6"/>
      <c r="B972" s="6"/>
      <c r="C972" s="6"/>
      <c r="D972" s="6"/>
      <c r="E972" s="46"/>
      <c r="F972" s="46"/>
      <c r="G972" s="46"/>
      <c r="H972" s="46"/>
      <c r="I972" s="46"/>
      <c r="J972" s="46"/>
      <c r="K972" s="46"/>
      <c r="L972" s="384"/>
      <c r="M972" s="46"/>
      <c r="N972" s="46"/>
      <c r="O972" s="46"/>
      <c r="P972" s="6"/>
      <c r="Q972" s="6"/>
      <c r="R972" s="6"/>
      <c r="S972" s="356"/>
      <c r="T972" s="6"/>
      <c r="U972" s="6"/>
      <c r="V972" s="6"/>
      <c r="W972" s="6"/>
      <c r="X972" s="6"/>
      <c r="Y972" s="6"/>
      <c r="Z972" s="6"/>
      <c r="AA972" s="6"/>
      <c r="AB972" s="46"/>
      <c r="AC972" s="6"/>
      <c r="AD972" s="6"/>
      <c r="AE972" s="6"/>
      <c r="AF972" s="6"/>
      <c r="AG972" s="6"/>
      <c r="AH972" s="6"/>
      <c r="AI972" s="6"/>
      <c r="AJ972" s="6"/>
    </row>
    <row r="973" ht="14.25" customHeight="1">
      <c r="A973" s="6"/>
      <c r="B973" s="6"/>
      <c r="C973" s="6"/>
      <c r="D973" s="6"/>
      <c r="E973" s="46"/>
      <c r="F973" s="46"/>
      <c r="G973" s="46"/>
      <c r="H973" s="46"/>
      <c r="I973" s="46"/>
      <c r="J973" s="46"/>
      <c r="K973" s="46"/>
      <c r="L973" s="384"/>
      <c r="M973" s="46"/>
      <c r="N973" s="46"/>
      <c r="O973" s="46"/>
      <c r="P973" s="6"/>
      <c r="Q973" s="6"/>
      <c r="R973" s="6"/>
      <c r="S973" s="356"/>
      <c r="T973" s="6"/>
      <c r="U973" s="6"/>
      <c r="V973" s="6"/>
      <c r="W973" s="6"/>
      <c r="X973" s="6"/>
      <c r="Y973" s="6"/>
      <c r="Z973" s="6"/>
      <c r="AA973" s="6"/>
      <c r="AB973" s="46"/>
      <c r="AC973" s="6"/>
      <c r="AD973" s="6"/>
      <c r="AE973" s="6"/>
      <c r="AF973" s="6"/>
      <c r="AG973" s="6"/>
      <c r="AH973" s="6"/>
      <c r="AI973" s="6"/>
      <c r="AJ973" s="6"/>
    </row>
    <row r="974" ht="14.25" customHeight="1">
      <c r="A974" s="6"/>
      <c r="B974" s="6"/>
      <c r="C974" s="6"/>
      <c r="D974" s="6"/>
      <c r="E974" s="46"/>
      <c r="F974" s="46"/>
      <c r="G974" s="46"/>
      <c r="H974" s="46"/>
      <c r="I974" s="46"/>
      <c r="J974" s="46"/>
      <c r="K974" s="46"/>
      <c r="L974" s="384"/>
      <c r="M974" s="46"/>
      <c r="N974" s="46"/>
      <c r="O974" s="46"/>
      <c r="P974" s="6"/>
      <c r="Q974" s="6"/>
      <c r="R974" s="6"/>
      <c r="S974" s="356"/>
      <c r="T974" s="6"/>
      <c r="U974" s="6"/>
      <c r="V974" s="6"/>
      <c r="W974" s="6"/>
      <c r="X974" s="6"/>
      <c r="Y974" s="6"/>
      <c r="Z974" s="6"/>
      <c r="AA974" s="6"/>
      <c r="AB974" s="46"/>
      <c r="AC974" s="6"/>
      <c r="AD974" s="6"/>
      <c r="AE974" s="6"/>
      <c r="AF974" s="6"/>
      <c r="AG974" s="6"/>
      <c r="AH974" s="6"/>
      <c r="AI974" s="6"/>
      <c r="AJ974" s="6"/>
    </row>
    <row r="975" ht="14.25" customHeight="1">
      <c r="A975" s="6"/>
      <c r="B975" s="6"/>
      <c r="C975" s="6"/>
      <c r="D975" s="6"/>
      <c r="E975" s="46"/>
      <c r="F975" s="46"/>
      <c r="G975" s="46"/>
      <c r="H975" s="46"/>
      <c r="I975" s="46"/>
      <c r="J975" s="46"/>
      <c r="K975" s="46"/>
      <c r="L975" s="384"/>
      <c r="M975" s="46"/>
      <c r="N975" s="46"/>
      <c r="O975" s="46"/>
      <c r="P975" s="6"/>
      <c r="Q975" s="6"/>
      <c r="R975" s="6"/>
      <c r="S975" s="356"/>
      <c r="T975" s="6"/>
      <c r="U975" s="6"/>
      <c r="V975" s="6"/>
      <c r="W975" s="6"/>
      <c r="X975" s="6"/>
      <c r="Y975" s="6"/>
      <c r="Z975" s="6"/>
      <c r="AA975" s="6"/>
      <c r="AB975" s="46"/>
      <c r="AC975" s="6"/>
      <c r="AD975" s="6"/>
      <c r="AE975" s="6"/>
      <c r="AF975" s="6"/>
      <c r="AG975" s="6"/>
      <c r="AH975" s="6"/>
      <c r="AI975" s="6"/>
      <c r="AJ975" s="6"/>
    </row>
    <row r="976" ht="14.25" customHeight="1">
      <c r="A976" s="6"/>
      <c r="B976" s="6"/>
      <c r="C976" s="6"/>
      <c r="D976" s="6"/>
      <c r="E976" s="46"/>
      <c r="F976" s="46"/>
      <c r="G976" s="46"/>
      <c r="H976" s="46"/>
      <c r="I976" s="46"/>
      <c r="J976" s="46"/>
      <c r="K976" s="46"/>
      <c r="L976" s="384"/>
      <c r="M976" s="46"/>
      <c r="N976" s="46"/>
      <c r="O976" s="46"/>
      <c r="P976" s="6"/>
      <c r="Q976" s="6"/>
      <c r="R976" s="6"/>
      <c r="S976" s="356"/>
      <c r="T976" s="6"/>
      <c r="U976" s="6"/>
      <c r="V976" s="6"/>
      <c r="W976" s="6"/>
      <c r="X976" s="6"/>
      <c r="Y976" s="6"/>
      <c r="Z976" s="6"/>
      <c r="AA976" s="6"/>
      <c r="AB976" s="46"/>
      <c r="AC976" s="6"/>
      <c r="AD976" s="6"/>
      <c r="AE976" s="6"/>
      <c r="AF976" s="6"/>
      <c r="AG976" s="6"/>
      <c r="AH976" s="6"/>
      <c r="AI976" s="6"/>
      <c r="AJ976" s="6"/>
    </row>
    <row r="977" ht="14.25" customHeight="1">
      <c r="A977" s="6"/>
      <c r="B977" s="6"/>
      <c r="C977" s="6"/>
      <c r="D977" s="6"/>
      <c r="E977" s="46"/>
      <c r="F977" s="46"/>
      <c r="G977" s="46"/>
      <c r="H977" s="46"/>
      <c r="I977" s="46"/>
      <c r="J977" s="46"/>
      <c r="K977" s="46"/>
      <c r="L977" s="384"/>
      <c r="M977" s="46"/>
      <c r="N977" s="46"/>
      <c r="O977" s="46"/>
      <c r="P977" s="6"/>
      <c r="Q977" s="6"/>
      <c r="R977" s="6"/>
      <c r="S977" s="356"/>
      <c r="T977" s="6"/>
      <c r="U977" s="6"/>
      <c r="V977" s="6"/>
      <c r="W977" s="6"/>
      <c r="X977" s="6"/>
      <c r="Y977" s="6"/>
      <c r="Z977" s="6"/>
      <c r="AA977" s="6"/>
      <c r="AB977" s="46"/>
      <c r="AC977" s="6"/>
      <c r="AD977" s="6"/>
      <c r="AE977" s="6"/>
      <c r="AF977" s="6"/>
      <c r="AG977" s="6"/>
      <c r="AH977" s="6"/>
      <c r="AI977" s="6"/>
      <c r="AJ977" s="6"/>
    </row>
    <row r="978" ht="14.25" customHeight="1">
      <c r="A978" s="6"/>
      <c r="B978" s="6"/>
      <c r="C978" s="6"/>
      <c r="D978" s="6"/>
      <c r="E978" s="46"/>
      <c r="F978" s="46"/>
      <c r="G978" s="46"/>
      <c r="H978" s="46"/>
      <c r="I978" s="46"/>
      <c r="J978" s="46"/>
      <c r="K978" s="46"/>
      <c r="L978" s="384"/>
      <c r="M978" s="46"/>
      <c r="N978" s="46"/>
      <c r="O978" s="46"/>
      <c r="P978" s="6"/>
      <c r="Q978" s="6"/>
      <c r="R978" s="6"/>
      <c r="S978" s="356"/>
      <c r="T978" s="6"/>
      <c r="U978" s="6"/>
      <c r="V978" s="6"/>
      <c r="W978" s="6"/>
      <c r="X978" s="6"/>
      <c r="Y978" s="6"/>
      <c r="Z978" s="6"/>
      <c r="AA978" s="6"/>
      <c r="AB978" s="46"/>
      <c r="AC978" s="6"/>
      <c r="AD978" s="6"/>
      <c r="AE978" s="6"/>
      <c r="AF978" s="6"/>
      <c r="AG978" s="6"/>
      <c r="AH978" s="6"/>
      <c r="AI978" s="6"/>
      <c r="AJ978" s="6"/>
    </row>
    <row r="979" ht="14.25" customHeight="1">
      <c r="A979" s="6"/>
      <c r="B979" s="6"/>
      <c r="C979" s="6"/>
      <c r="D979" s="6"/>
      <c r="E979" s="46"/>
      <c r="F979" s="46"/>
      <c r="G979" s="46"/>
      <c r="H979" s="46"/>
      <c r="I979" s="46"/>
      <c r="J979" s="46"/>
      <c r="K979" s="46"/>
      <c r="L979" s="384"/>
      <c r="M979" s="46"/>
      <c r="N979" s="46"/>
      <c r="O979" s="46"/>
      <c r="P979" s="6"/>
      <c r="Q979" s="6"/>
      <c r="R979" s="6"/>
      <c r="S979" s="356"/>
      <c r="T979" s="6"/>
      <c r="U979" s="6"/>
      <c r="V979" s="6"/>
      <c r="W979" s="6"/>
      <c r="X979" s="6"/>
      <c r="Y979" s="6"/>
      <c r="Z979" s="6"/>
      <c r="AA979" s="6"/>
      <c r="AB979" s="46"/>
      <c r="AC979" s="6"/>
      <c r="AD979" s="6"/>
      <c r="AE979" s="6"/>
      <c r="AF979" s="6"/>
      <c r="AG979" s="6"/>
      <c r="AH979" s="6"/>
      <c r="AI979" s="6"/>
      <c r="AJ979" s="6"/>
    </row>
    <row r="980" ht="14.25" customHeight="1">
      <c r="A980" s="6"/>
      <c r="B980" s="6"/>
      <c r="C980" s="6"/>
      <c r="D980" s="6"/>
      <c r="E980" s="46"/>
      <c r="F980" s="46"/>
      <c r="G980" s="46"/>
      <c r="H980" s="46"/>
      <c r="I980" s="46"/>
      <c r="J980" s="46"/>
      <c r="K980" s="46"/>
      <c r="L980" s="384"/>
      <c r="M980" s="46"/>
      <c r="N980" s="46"/>
      <c r="O980" s="46"/>
      <c r="P980" s="6"/>
      <c r="Q980" s="6"/>
      <c r="R980" s="6"/>
      <c r="S980" s="356"/>
      <c r="T980" s="6"/>
      <c r="U980" s="6"/>
      <c r="V980" s="6"/>
      <c r="W980" s="6"/>
      <c r="X980" s="6"/>
      <c r="Y980" s="6"/>
      <c r="Z980" s="6"/>
      <c r="AA980" s="6"/>
      <c r="AB980" s="46"/>
      <c r="AC980" s="6"/>
      <c r="AD980" s="6"/>
      <c r="AE980" s="6"/>
      <c r="AF980" s="6"/>
      <c r="AG980" s="6"/>
      <c r="AH980" s="6"/>
      <c r="AI980" s="6"/>
      <c r="AJ980" s="6"/>
    </row>
  </sheetData>
  <mergeCells count="4">
    <mergeCell ref="A3:A18"/>
    <mergeCell ref="A19:A34"/>
    <mergeCell ref="A35:A50"/>
    <mergeCell ref="A51:A66"/>
  </mergeCells>
  <conditionalFormatting sqref="E3:K66 M3:O66 R73:R74 R78:R79 R83:R84 R88:R89">
    <cfRule type="colorScale" priority="1">
      <colorScale>
        <cfvo type="min"/>
        <cfvo type="max"/>
        <color rgb="FFFFFFFF"/>
        <color rgb="FFFFD666"/>
      </colorScale>
    </cfRule>
  </conditionalFormatting>
  <conditionalFormatting sqref="S1:S2 AG73:AG195 S90:S980">
    <cfRule type="colorScale" priority="2">
      <colorScale>
        <cfvo type="min"/>
        <cfvo type="percentile" val="50"/>
        <cfvo type="max"/>
        <color rgb="FFE67C73"/>
        <color rgb="FFFFD666"/>
        <color rgb="FF63BE7B"/>
      </colorScale>
    </cfRule>
  </conditionalFormatting>
  <dataValidations>
    <dataValidation type="list" allowBlank="1" sqref="D3:D66 D73:D74 D78:D79 D83:D84 D88:D89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71"/>
    <col customWidth="1" min="3" max="3" width="10.29"/>
    <col customWidth="1" min="4" max="9" width="8.71"/>
    <col customWidth="1" hidden="1" min="10" max="48" width="8.71"/>
    <col customWidth="1" min="49" max="50" width="8.71"/>
  </cols>
  <sheetData>
    <row r="1" ht="14.25" customHeight="1">
      <c r="A1">
        <v>11.0</v>
      </c>
      <c r="B1" t="s">
        <v>805</v>
      </c>
      <c r="C1" t="s">
        <v>344</v>
      </c>
      <c r="D1" t="s">
        <v>345</v>
      </c>
      <c r="E1" t="s">
        <v>806</v>
      </c>
      <c r="F1" t="s">
        <v>807</v>
      </c>
      <c r="G1" t="s">
        <v>9</v>
      </c>
      <c r="H1" t="s">
        <v>10</v>
      </c>
    </row>
    <row r="2" ht="14.25" customHeight="1">
      <c r="A2" t="str">
        <f>VLOOKUP(B2,Ratings!$H$2:$I$69,2,0)</f>
        <v>#N/A</v>
      </c>
      <c r="B2" t="s">
        <v>58</v>
      </c>
      <c r="C2" s="347">
        <f>_xlfn.NORM.DIST(0,VLOOKUP(B3,ratings,2,TRUE)-VLOOKUP(B2,ratings,2,TRUE),$A$1,1)</f>
        <v>0.4278627077</v>
      </c>
      <c r="D2" s="347">
        <f>_xlfn.NORM.DIST(0,VLOOKUP($B4,ratings,2,TRUE)-VLOOKUP($B2,ratings,2,TRUE),$A$1,1)*$C2*$C4+_xlfn.NORM.DIST(0,VLOOKUP($B5,ratings,2,TRUE)-VLOOKUP($B2,ratings,2,TRUE),$A$1,1)*$C2*$C5</f>
        <v>0.3136596422</v>
      </c>
      <c r="E2" s="347">
        <f>_xlfn.NORM.DIST(0,VLOOKUP($B6,ratings,2,TRUE)-VLOOKUP($B2,ratings,2,TRUE),$A$1,1)*$D2*$D6+_xlfn.NORM.DIST(0,VLOOKUP($B7,ratings,2,TRUE)-VLOOKUP($B2,ratings,2,TRUE),$A$1,1)*$D2*$D7+_xlfn.NORM.DIST(0,VLOOKUP($B8,ratings,2,TRUE)-VLOOKUP($B2,ratings,2,TRUE),$A$1,1)*$D2*$D8+_xlfn.NORM.DIST(0,VLOOKUP($B9,ratings,2,TRUE)-VLOOKUP($B2,ratings,2,TRUE),$A$1,1)*$D2*$D9</f>
        <v>0.1738958003</v>
      </c>
      <c r="F2" s="347">
        <f>_xlfn.NORM.DIST(0,VLOOKUP($B10,ratings,2,TRUE)-VLOOKUP($B2,ratings,2,TRUE),$A$1,1)*$E2*$E10+_xlfn.NORM.DIST(0,VLOOKUP($B11,ratings,2,TRUE)-VLOOKUP($B2,ratings,2,TRUE),$A$1,1)*$E2*$E11+_xlfn.NORM.DIST(0,VLOOKUP($B12,ratings,2,TRUE)-VLOOKUP($B2,ratings,2,TRUE),$A$1,1)*$E2*$E12+_xlfn.NORM.DIST(0,VLOOKUP($B13,ratings,2,TRUE)-VLOOKUP($B2,ratings,2,TRUE),$A$1,1)*$E2*$E13+_xlfn.NORM.DIST(0,VLOOKUP($B14,ratings,2,TRUE)-VLOOKUP($B2,ratings,2,TRUE),$A$1,1)*$E2*$E14+_xlfn.NORM.DIST(0,VLOOKUP($B15,ratings,2,TRUE)-VLOOKUP($B2,ratings,2,TRUE),$A$1,1)*$E2*$E15+_xlfn.NORM.DIST(0,VLOOKUP($B16,ratings,2,TRUE)-VLOOKUP($B2,ratings,2,TRUE),$A$1,1)*$E2*$E16+_xlfn.NORM.DIST(0,VLOOKUP($B17,ratings,2,TRUE)-VLOOKUP($B2,ratings,2,TRUE),$A$1,1)*$E2*$E17</f>
        <v>0.03903949402</v>
      </c>
      <c r="G2" s="347">
        <f>_xlfn.NORM.DIST(0,VLOOKUP($B18,ratings,2,TRUE)-VLOOKUP($B2,ratings,2,TRUE),$A$1,1)*$F2*$F18+_xlfn.NORM.DIST(0,VLOOKUP($B19,ratings,2,TRUE)-VLOOKUP($B2,ratings,2,TRUE),$A$1,1)*$F2*$F19+_xlfn.NORM.DIST(0,VLOOKUP($B20,ratings,2,TRUE)-VLOOKUP($B2,ratings,2,TRUE),$A$1,1)*$F2*$F20+_xlfn.NORM.DIST(0,VLOOKUP($B21,ratings,2,TRUE)-VLOOKUP($B2,ratings,2,TRUE),$A$1,1)*$F2*$F21+_xlfn.NORM.DIST(0,VLOOKUP($B22,ratings,2,TRUE)-VLOOKUP($B2,ratings,2,TRUE),$A$1,1)*$F2*$F22+_xlfn.NORM.DIST(0,VLOOKUP($B23,ratings,2,TRUE)-VLOOKUP($B2,ratings,2,TRUE),$A$1,1)*$F2*$F23+_xlfn.NORM.DIST(0,VLOOKUP($B24,ratings,2,TRUE)-VLOOKUP($B2,ratings,2,TRUE),$A$1,1)*$F2*$F24+_xlfn.NORM.DIST(0,VLOOKUP($B25,ratings,2,TRUE)-VLOOKUP($B2,ratings,2,TRUE),$A$1,1)*$F2*$F25+_xlfn.NORM.DIST(0,VLOOKUP($B26,ratings,2,TRUE)-VLOOKUP($B2,ratings,2,TRUE),$A$1,1)*$F2*$F26+_xlfn.NORM.DIST(0,VLOOKUP($B27,ratings,2,TRUE)-VLOOKUP($B2,ratings,2,TRUE),$A$1,1)*$F2*$F27+_xlfn.NORM.DIST(0,VLOOKUP($B28,ratings,2,TRUE)-VLOOKUP($B2,ratings,2,TRUE),$A$1,1)*$F2*$F28+_xlfn.NORM.DIST(0,VLOOKUP($B29,ratings,2,TRUE)-VLOOKUP($B2,ratings,2,TRUE),$A$1,1)*$F2*$F29+_xlfn.NORM.DIST(0,VLOOKUP($B30,ratings,2,TRUE)-VLOOKUP($B2,ratings,2,TRUE),$A$1,1)*$F2*$F30+_xlfn.NORM.DIST(0,VLOOKUP($B31,ratings,2,TRUE)-VLOOKUP($B2,ratings,2,TRUE),$A$1,1)*$F2*$F31+_xlfn.NORM.DIST(0,VLOOKUP($B32,ratings,2,TRUE)-VLOOKUP($B2,ratings,2,TRUE),$A$1,1)*$F2*$F32+_xlfn.NORM.DIST(0,VLOOKUP($B33,ratings,2,TRUE)-VLOOKUP($B2,ratings,2,TRUE),$A$1,1)*$F2*$F33</f>
        <v>0.009792600547</v>
      </c>
      <c r="H2" s="347" t="str">
        <f>_xlfn.NORM.DIST(0,VLOOKUP($B34,ratings,2,TRUE)-VLOOKUP($B2,ratings,2,TRUE),$A$1,1)*$G2*$G34+_xlfn.NORM.DIST(0,VLOOKUP($B35,ratings,2,TRUE)-VLOOKUP($B2,ratings,2,TRUE),$A$1,1)*$G2*$G35+_xlfn.NORM.DIST(0,VLOOKUP($B36,ratings,2,TRUE)-VLOOKUP($B2,ratings,2,TRUE),$A$1,1)*$G2*$G36+_xlfn.NORM.DIST(0,VLOOKUP($B37,ratings,2,TRUE)-VLOOKUP($B2,ratings,2,TRUE),$A$1,1)*$G2*$G37+_xlfn.NORM.DIST(0,VLOOKUP($B38,ratings,2,TRUE)-VLOOKUP($B2,ratings,2,TRUE),$A$1,1)*$G2*$G38+_xlfn.NORM.DIST(0,VLOOKUP($B39,ratings,2,TRUE)-VLOOKUP($B2,ratings,2,TRUE),$A$1,1)*$G2*$G39+_xlfn.NORM.DIST(0,VLOOKUP($B40,ratings,2,TRUE)-VLOOKUP($B2,ratings,2,TRUE),$A$1,1)*$G2*$G40+_xlfn.NORM.DIST(0,VLOOKUP($B41,ratings,2,TRUE)-VLOOKUP($B2,ratings,2,TRUE),$A$1,1)*$G2*$G41+_xlfn.NORM.DIST(0,VLOOKUP($B42,ratings,2,TRUE)-VLOOKUP($B2,ratings,2,TRUE),$A$1,1)*$G2*$G42+_xlfn.NORM.DIST(0,VLOOKUP($B43,ratings,2,TRUE)-VLOOKUP($B2,ratings,2,TRUE),$A$1,1)*$G2*$G43+_xlfn.NORM.DIST(0,VLOOKUP($B44,ratings,2,TRUE)-VLOOKUP($B2,ratings,2,TRUE),$A$1,1)*$G2*$G44+_xlfn.NORM.DIST(0,VLOOKUP($B45,ratings,2,TRUE)-VLOOKUP($B2,ratings,2,TRUE),$A$1,1)*$G2*$G45+_xlfn.NORM.DIST(0,VLOOKUP($B46,ratings,2,TRUE)-VLOOKUP($B2,ratings,2,TRUE),$A$1,1)*$G2*$G46+_xlfn.NORM.DIST(0,VLOOKUP($B47,ratings,2,TRUE)-VLOOKUP($B2,ratings,2,TRUE),$A$1,1)*$G2*$G47+_xlfn.NORM.DIST(0,VLOOKUP($B48,ratings,2,TRUE)-VLOOKUP($B2,ratings,2,TRUE),$A$1,1)*$G2*$G48+_xlfn.NORM.DIST(0,VLOOKUP($B49,ratings,2,TRUE)-VLOOKUP($B2,ratings,2,TRUE),$A$1,1)*$G2*$G49+_xlfn.NORM.DIST(0,VLOOKUP($B50,ratings,2,TRUE)-VLOOKUP($B2,ratings,2,TRUE),$A$1,1)*$G2*$G50+_xlfn.NORM.DIST(0,VLOOKUP($B51,ratings,2,TRUE)-VLOOKUP($B2,ratings,2,TRUE),$A$1,1)*$G2*$G51+_xlfn.NORM.DIST(0,VLOOKUP($B52,ratings,2,TRUE)-VLOOKUP($B2,ratings,2,TRUE),$A$1,1)*$G2*$G52+_xlfn.NORM.DIST(0,VLOOKUP($B53,ratings,2,TRUE)-VLOOKUP($B2,ratings,2,TRUE),$A$1,1)*$G2*$G53+_xlfn.NORM.DIST(0,VLOOKUP($B54,ratings,2,TRUE)-VLOOKUP($B2,ratings,2,TRUE),$A$1,1)*$G2*$G54+_xlfn.NORM.DIST(0,VLOOKUP($B55,ratings,2,TRUE)-VLOOKUP($B2,ratings,2,TRUE),$A$1,1)*$G2*$G55+_xlfn.NORM.DIST(0,VLOOKUP($B56,ratings,2,TRUE)-VLOOKUP($B2,ratings,2,TRUE),$A$1,1)*$G2*$G56+_xlfn.NORM.DIST(0,VLOOKUP($B57,ratings,2,TRUE)-VLOOKUP($B2,ratings,2,TRUE),$A$1,1)*$G2*$G57+_xlfn.NORM.DIST(0,VLOOKUP($B58,ratings,2,TRUE)-VLOOKUP($B2,ratings,2,TRUE),$A$1,1)*$G2*$G58+_xlfn.NORM.DIST(0,VLOOKUP($B59,ratings,2,TRUE)-VLOOKUP($B2,ratings,2,TRUE),$A$1,1)*$G2*$G59+_xlfn.NORM.DIST(0,VLOOKUP($B60,ratings,2,TRUE)-VLOOKUP($B2,ratings,2,TRUE),$A$1,1)*$G2*$G60+_xlfn.NORM.DIST(0,VLOOKUP($B61,ratings,2,TRUE)-VLOOKUP($B2,ratings,2,TRUE),$A$1,1)*$G2*$G61+_xlfn.NORM.DIST(0,VLOOKUP($B62,ratings,2,TRUE)-VLOOKUP($B2,ratings,2,TRUE),$A$1,1)*$G2*$G62+_xlfn.NORM.DIST(0,VLOOKUP($B63,ratings,2,TRUE)-VLOOKUP($B2,ratings,2,TRUE),$A$1,1)*$G2*$G63+_xlfn.NORM.DIST(0,VLOOKUP($B64,ratings,2,TRUE)-VLOOKUP($B2,ratings,2,TRUE),$A$1,1)*$G2*$G64+_xlfn.NORM.DIST(0,VLOOKUP($B65,ratings,2,TRUE)-VLOOKUP($B2,ratings,2,TRUE),$A$1,1)*$G2*$G65</f>
        <v>#N/A</v>
      </c>
      <c r="J2" s="385" t="s">
        <v>808</v>
      </c>
      <c r="K2" t="str">
        <f t="shared" ref="K2:K65" si="1">A2&amp;" "&amp;B2&amp;" NCAA Tournament Projections"</f>
        <v>#N/A</v>
      </c>
      <c r="L2" s="206" t="s">
        <v>809</v>
      </c>
      <c r="M2" s="206" t="s">
        <v>810</v>
      </c>
      <c r="N2" s="385" t="s">
        <v>811</v>
      </c>
      <c r="O2" s="385" t="s">
        <v>812</v>
      </c>
      <c r="P2" s="278">
        <f t="shared" ref="P2:P65" si="2">ROUND(C2*100, 1)</f>
        <v>42.8</v>
      </c>
      <c r="Q2" s="386" t="s">
        <v>15</v>
      </c>
      <c r="R2" s="387" t="s">
        <v>813</v>
      </c>
      <c r="S2" s="385" t="s">
        <v>814</v>
      </c>
      <c r="T2" s="385" t="s">
        <v>815</v>
      </c>
      <c r="U2" s="385" t="s">
        <v>812</v>
      </c>
      <c r="V2" s="278">
        <f t="shared" ref="V2:V65" si="3">ROUND(D2*100, 1)</f>
        <v>31.4</v>
      </c>
      <c r="W2" s="386" t="s">
        <v>15</v>
      </c>
      <c r="X2" s="388" t="s">
        <v>813</v>
      </c>
      <c r="Y2" s="385" t="s">
        <v>814</v>
      </c>
      <c r="Z2" s="385" t="s">
        <v>816</v>
      </c>
      <c r="AA2" s="385" t="s">
        <v>812</v>
      </c>
      <c r="AB2" s="278">
        <f t="shared" ref="AB2:AB65" si="4">ROUND(E2*100, 1)</f>
        <v>17.4</v>
      </c>
      <c r="AC2" s="386" t="s">
        <v>15</v>
      </c>
      <c r="AD2" s="388" t="s">
        <v>813</v>
      </c>
      <c r="AE2" s="385" t="s">
        <v>814</v>
      </c>
      <c r="AF2" s="385" t="s">
        <v>817</v>
      </c>
      <c r="AG2" s="385" t="s">
        <v>812</v>
      </c>
      <c r="AH2" s="278">
        <f t="shared" ref="AH2:AH65" si="5">ROUND(F2*100, 1)</f>
        <v>3.9</v>
      </c>
      <c r="AI2" s="386" t="s">
        <v>15</v>
      </c>
      <c r="AJ2" s="387" t="s">
        <v>813</v>
      </c>
      <c r="AK2" s="385" t="s">
        <v>814</v>
      </c>
      <c r="AL2" s="385" t="s">
        <v>818</v>
      </c>
      <c r="AM2" s="385" t="s">
        <v>812</v>
      </c>
      <c r="AN2" s="278">
        <f t="shared" ref="AN2:AN65" si="6">ROUND(G2*100, 1)</f>
        <v>1</v>
      </c>
      <c r="AO2" s="386" t="s">
        <v>15</v>
      </c>
      <c r="AP2" s="387" t="s">
        <v>813</v>
      </c>
      <c r="AQ2" s="385" t="s">
        <v>814</v>
      </c>
      <c r="AR2" s="385" t="s">
        <v>819</v>
      </c>
      <c r="AS2" s="385" t="s">
        <v>812</v>
      </c>
      <c r="AT2" s="278" t="str">
        <f t="shared" ref="AT2:AT65" si="7">ROUND(H2*100, 1)</f>
        <v>#N/A</v>
      </c>
      <c r="AU2" s="386" t="s">
        <v>15</v>
      </c>
      <c r="AV2" s="388" t="s">
        <v>820</v>
      </c>
      <c r="AW2" s="385" t="str">
        <f t="shared" ref="AW2:AW65" si="8">CONCATENATE(J2:AV2)</f>
        <v>#N/A</v>
      </c>
      <c r="AX2" s="385"/>
    </row>
    <row r="3" ht="14.25" customHeight="1">
      <c r="A3" s="389" t="str">
        <f>VLOOKUP(B3,Ratings!$H$2:$I$69,2,0)</f>
        <v>#N/A</v>
      </c>
      <c r="B3" s="389" t="s">
        <v>757</v>
      </c>
      <c r="C3" s="350">
        <f>_xlfn.NORM.DIST(0,VLOOKUP(B2,ratings,2,TRUE)-VLOOKUP(B3,ratings,2,TRUE),$A$1,1)</f>
        <v>0.5721372923</v>
      </c>
      <c r="D3" s="350">
        <f>_xlfn.NORM.DIST(0,VLOOKUP(B5,ratings,2,TRUE)-VLOOKUP(B3,ratings,2,TRUE),$A$1,1)*C3*C5+_xlfn.NORM.DIST(0,VLOOKUP(B4,ratings,2,TRUE)-VLOOKUP(B3,ratings,2,TRUE),$A$1,1)*C3*C4</f>
        <v>0.4503721529</v>
      </c>
      <c r="E3" s="350">
        <f>_xlfn.NORM.DIST(0,VLOOKUP($B7,ratings,2,TRUE)-VLOOKUP($B3,ratings,2,TRUE),$A$1,1)*$D3*$D7+_xlfn.NORM.DIST(0,VLOOKUP($B8,ratings,2,TRUE)-VLOOKUP($B3,ratings,2,TRUE),$A$1,1)*$D3*$D8+_xlfn.NORM.DIST(0,VLOOKUP($B9,ratings,2,TRUE)-VLOOKUP($B3,ratings,2,TRUE),$A$1,1)*$D3*$D9+_xlfn.NORM.DIST(0,VLOOKUP($B6,ratings,2,TRUE)-VLOOKUP($B3,ratings,2,TRUE),$A$1,1)*$D3*$D6</f>
        <v>0.2805813991</v>
      </c>
      <c r="F3" s="350">
        <f>_xlfn.NORM.DIST(0,VLOOKUP($B11,ratings,2,TRUE)-VLOOKUP($B3,ratings,2,TRUE),$A$1,1)*$E3*$E11+_xlfn.NORM.DIST(0,VLOOKUP($B12,ratings,2,TRUE)-VLOOKUP($B3,ratings,2,TRUE),$A$1,1)*$E3*$E12+_xlfn.NORM.DIST(0,VLOOKUP($B13,ratings,2,TRUE)-VLOOKUP($B3,ratings,2,TRUE),$A$1,1)*$E3*$E13+_xlfn.NORM.DIST(0,VLOOKUP($B14,ratings,2,TRUE)-VLOOKUP($B3,ratings,2,TRUE),$A$1,1)*$E3*$E14+_xlfn.NORM.DIST(0,VLOOKUP($B15,ratings,2,TRUE)-VLOOKUP($B3,ratings,2,TRUE),$A$1,1)*$E3*$E15+_xlfn.NORM.DIST(0,VLOOKUP($B16,ratings,2,TRUE)-VLOOKUP($B3,ratings,2,TRUE),$A$1,1)*$E3*$E16+_xlfn.NORM.DIST(0,VLOOKUP($B17,ratings,2,TRUE)-VLOOKUP($B3,ratings,2,TRUE),$A$1,1)*$E3*$E17+_xlfn.NORM.DIST(0,VLOOKUP($B10,ratings,2,TRUE)-VLOOKUP($B3,ratings,2,TRUE),$A$1,1)*$E3*$E10</f>
        <v>0.07803110967</v>
      </c>
      <c r="G3" s="350">
        <f>_xlfn.NORM.DIST(0,VLOOKUP($B19,ratings,2,TRUE)-VLOOKUP($B3,ratings,2,TRUE),$A$1,1)*$F3*$F19+_xlfn.NORM.DIST(0,VLOOKUP($B20,ratings,2,TRUE)-VLOOKUP($B3,ratings,2,TRUE),$A$1,1)*$F3*$F20+_xlfn.NORM.DIST(0,VLOOKUP($B21,ratings,2,TRUE)-VLOOKUP($B3,ratings,2,TRUE),$A$1,1)*$F3*$F21+_xlfn.NORM.DIST(0,VLOOKUP($B22,ratings,2,TRUE)-VLOOKUP($B3,ratings,2,TRUE),$A$1,1)*$F3*$F22+_xlfn.NORM.DIST(0,VLOOKUP($B23,ratings,2,TRUE)-VLOOKUP($B3,ratings,2,TRUE),$A$1,1)*$F3*$F23+_xlfn.NORM.DIST(0,VLOOKUP($B24,ratings,2,TRUE)-VLOOKUP($B3,ratings,2,TRUE),$A$1,1)*$F3*$F24+_xlfn.NORM.DIST(0,VLOOKUP($B25,ratings,2,TRUE)-VLOOKUP($B3,ratings,2,TRUE),$A$1,1)*$F3*$F25+_xlfn.NORM.DIST(0,VLOOKUP($B26,ratings,2,TRUE)-VLOOKUP($B3,ratings,2,TRUE),$A$1,1)*$F3*$F26+_xlfn.NORM.DIST(0,VLOOKUP($B27,ratings,2,TRUE)-VLOOKUP($B3,ratings,2,TRUE),$A$1,1)*$F3*$F27+_xlfn.NORM.DIST(0,VLOOKUP($B28,ratings,2,TRUE)-VLOOKUP($B3,ratings,2,TRUE),$A$1,1)*$F3*$F28+_xlfn.NORM.DIST(0,VLOOKUP($B29,ratings,2,TRUE)-VLOOKUP($B3,ratings,2,TRUE),$A$1,1)*$F3*$F29+_xlfn.NORM.DIST(0,VLOOKUP($B30,ratings,2,TRUE)-VLOOKUP($B3,ratings,2,TRUE),$A$1,1)*$F3*$F30+_xlfn.NORM.DIST(0,VLOOKUP($B31,ratings,2,TRUE)-VLOOKUP($B3,ratings,2,TRUE),$A$1,1)*$F3*$F31+_xlfn.NORM.DIST(0,VLOOKUP($B32,ratings,2,TRUE)-VLOOKUP($B3,ratings,2,TRUE),$A$1,1)*$F3*$F32+_xlfn.NORM.DIST(0,VLOOKUP($B33,ratings,2,TRUE)-VLOOKUP($B3,ratings,2,TRUE),$A$1,1)*$F3*$F33+_xlfn.NORM.DIST(0,VLOOKUP($B18,ratings,2,TRUE)-VLOOKUP($B3,ratings,2,TRUE),$A$1,1)*$F3*$F18</f>
        <v>0.02395486108</v>
      </c>
      <c r="H3" s="350" t="str">
        <f>_xlfn.NORM.DIST(0,VLOOKUP($B35,ratings,2,TRUE)-VLOOKUP($B3,ratings,2,TRUE),$A$1,1)*$G3*$G35+_xlfn.NORM.DIST(0,VLOOKUP($B36,ratings,2,TRUE)-VLOOKUP($B3,ratings,2,TRUE),$A$1,1)*$G3*$G36+_xlfn.NORM.DIST(0,VLOOKUP($B37,ratings,2,TRUE)-VLOOKUP($B3,ratings,2,TRUE),$A$1,1)*$G3*$G37+_xlfn.NORM.DIST(0,VLOOKUP($B38,ratings,2,TRUE)-VLOOKUP($B3,ratings,2,TRUE),$A$1,1)*$G3*$G38+_xlfn.NORM.DIST(0,VLOOKUP($B39,ratings,2,TRUE)-VLOOKUP($B3,ratings,2,TRUE),$A$1,1)*$G3*$G39+_xlfn.NORM.DIST(0,VLOOKUP($B40,ratings,2,TRUE)-VLOOKUP($B3,ratings,2,TRUE),$A$1,1)*$G3*$G40+_xlfn.NORM.DIST(0,VLOOKUP($B41,ratings,2,TRUE)-VLOOKUP($B3,ratings,2,TRUE),$A$1,1)*$G3*$G41+_xlfn.NORM.DIST(0,VLOOKUP($B42,ratings,2,TRUE)-VLOOKUP($B3,ratings,2,TRUE),$A$1,1)*$G3*$G42+_xlfn.NORM.DIST(0,VLOOKUP($B43,ratings,2,TRUE)-VLOOKUP($B3,ratings,2,TRUE),$A$1,1)*$G3*$G43+_xlfn.NORM.DIST(0,VLOOKUP($B44,ratings,2,TRUE)-VLOOKUP($B3,ratings,2,TRUE),$A$1,1)*$G3*$G44+_xlfn.NORM.DIST(0,VLOOKUP($B45,ratings,2,TRUE)-VLOOKUP($B3,ratings,2,TRUE),$A$1,1)*$G3*$G45+_xlfn.NORM.DIST(0,VLOOKUP($B46,ratings,2,TRUE)-VLOOKUP($B3,ratings,2,TRUE),$A$1,1)*$G3*$G46+_xlfn.NORM.DIST(0,VLOOKUP($B47,ratings,2,TRUE)-VLOOKUP($B3,ratings,2,TRUE),$A$1,1)*$G3*$G47+_xlfn.NORM.DIST(0,VLOOKUP($B48,ratings,2,TRUE)-VLOOKUP($B3,ratings,2,TRUE),$A$1,1)*$G3*$G48+_xlfn.NORM.DIST(0,VLOOKUP($B49,ratings,2,TRUE)-VLOOKUP($B3,ratings,2,TRUE),$A$1,1)*$G3*$G49+_xlfn.NORM.DIST(0,VLOOKUP($B50,ratings,2,TRUE)-VLOOKUP($B3,ratings,2,TRUE),$A$1,1)*$G3*$G50+_xlfn.NORM.DIST(0,VLOOKUP($B51,ratings,2,TRUE)-VLOOKUP($B3,ratings,2,TRUE),$A$1,1)*$G3*$G51+_xlfn.NORM.DIST(0,VLOOKUP($B52,ratings,2,TRUE)-VLOOKUP($B3,ratings,2,TRUE),$A$1,1)*$G3*$G52+_xlfn.NORM.DIST(0,VLOOKUP($B53,ratings,2,TRUE)-VLOOKUP($B3,ratings,2,TRUE),$A$1,1)*$G3*$G53+_xlfn.NORM.DIST(0,VLOOKUP($B54,ratings,2,TRUE)-VLOOKUP($B3,ratings,2,TRUE),$A$1,1)*$G3*$G54+_xlfn.NORM.DIST(0,VLOOKUP($B55,ratings,2,TRUE)-VLOOKUP($B3,ratings,2,TRUE),$A$1,1)*$G3*$G55+_xlfn.NORM.DIST(0,VLOOKUP($B56,ratings,2,TRUE)-VLOOKUP($B3,ratings,2,TRUE),$A$1,1)*$G3*$G56+_xlfn.NORM.DIST(0,VLOOKUP($B57,ratings,2,TRUE)-VLOOKUP($B3,ratings,2,TRUE),$A$1,1)*$G3*$G57+_xlfn.NORM.DIST(0,VLOOKUP($B58,ratings,2,TRUE)-VLOOKUP($B3,ratings,2,TRUE),$A$1,1)*$G3*$G58+_xlfn.NORM.DIST(0,VLOOKUP($B59,ratings,2,TRUE)-VLOOKUP($B3,ratings,2,TRUE),$A$1,1)*$G3*$G59+_xlfn.NORM.DIST(0,VLOOKUP($B60,ratings,2,TRUE)-VLOOKUP($B3,ratings,2,TRUE),$A$1,1)*$G3*$G60+_xlfn.NORM.DIST(0,VLOOKUP($B61,ratings,2,TRUE)-VLOOKUP($B3,ratings,2,TRUE),$A$1,1)*$G3*$G61+_xlfn.NORM.DIST(0,VLOOKUP($B62,ratings,2,TRUE)-VLOOKUP($B3,ratings,2,TRUE),$A$1,1)*$G3*$G62+_xlfn.NORM.DIST(0,VLOOKUP($B63,ratings,2,TRUE)-VLOOKUP($B3,ratings,2,TRUE),$A$1,1)*$G3*$G63+_xlfn.NORM.DIST(0,VLOOKUP($B64,ratings,2,TRUE)-VLOOKUP($B3,ratings,2,TRUE),$A$1,1)*$G3*$G64+_xlfn.NORM.DIST(0,VLOOKUP($B65,ratings,2,TRUE)-VLOOKUP($B3,ratings,2,TRUE),$A$1,1)*$G3*$G65+_xlfn.NORM.DIST(0,VLOOKUP($B34,ratings,2,TRUE)-VLOOKUP($B3,ratings,2,TRUE),$A$1,1)*$G3*$G34</f>
        <v>#N/A</v>
      </c>
      <c r="J3" s="385" t="s">
        <v>808</v>
      </c>
      <c r="K3" t="str">
        <f t="shared" si="1"/>
        <v>#N/A</v>
      </c>
      <c r="L3" s="206" t="s">
        <v>809</v>
      </c>
      <c r="M3" s="206" t="s">
        <v>810</v>
      </c>
      <c r="N3" s="385" t="s">
        <v>811</v>
      </c>
      <c r="O3" s="385" t="s">
        <v>812</v>
      </c>
      <c r="P3" s="278">
        <f t="shared" si="2"/>
        <v>57.2</v>
      </c>
      <c r="Q3" s="386" t="s">
        <v>15</v>
      </c>
      <c r="R3" s="387" t="s">
        <v>813</v>
      </c>
      <c r="S3" s="385" t="s">
        <v>814</v>
      </c>
      <c r="T3" s="385" t="s">
        <v>815</v>
      </c>
      <c r="U3" s="385" t="s">
        <v>812</v>
      </c>
      <c r="V3" s="278">
        <f t="shared" si="3"/>
        <v>45</v>
      </c>
      <c r="W3" s="386" t="s">
        <v>15</v>
      </c>
      <c r="X3" s="388" t="s">
        <v>813</v>
      </c>
      <c r="Y3" s="385" t="s">
        <v>814</v>
      </c>
      <c r="Z3" s="385" t="s">
        <v>816</v>
      </c>
      <c r="AA3" s="385" t="s">
        <v>812</v>
      </c>
      <c r="AB3" s="278">
        <f t="shared" si="4"/>
        <v>28.1</v>
      </c>
      <c r="AC3" s="386" t="s">
        <v>15</v>
      </c>
      <c r="AD3" s="388" t="s">
        <v>813</v>
      </c>
      <c r="AE3" s="385" t="s">
        <v>814</v>
      </c>
      <c r="AF3" s="385" t="s">
        <v>817</v>
      </c>
      <c r="AG3" s="385" t="s">
        <v>812</v>
      </c>
      <c r="AH3" s="278">
        <f t="shared" si="5"/>
        <v>7.8</v>
      </c>
      <c r="AI3" s="386" t="s">
        <v>15</v>
      </c>
      <c r="AJ3" s="387" t="s">
        <v>813</v>
      </c>
      <c r="AK3" s="385" t="s">
        <v>814</v>
      </c>
      <c r="AL3" s="385" t="s">
        <v>818</v>
      </c>
      <c r="AM3" s="385" t="s">
        <v>812</v>
      </c>
      <c r="AN3" s="278">
        <f t="shared" si="6"/>
        <v>2.4</v>
      </c>
      <c r="AO3" s="386" t="s">
        <v>15</v>
      </c>
      <c r="AP3" s="387" t="s">
        <v>813</v>
      </c>
      <c r="AQ3" s="385" t="s">
        <v>814</v>
      </c>
      <c r="AR3" s="385" t="s">
        <v>819</v>
      </c>
      <c r="AS3" s="385" t="s">
        <v>812</v>
      </c>
      <c r="AT3" s="278" t="str">
        <f t="shared" si="7"/>
        <v>#N/A</v>
      </c>
      <c r="AU3" s="386" t="s">
        <v>15</v>
      </c>
      <c r="AV3" s="388" t="s">
        <v>820</v>
      </c>
      <c r="AW3" s="385" t="str">
        <f t="shared" si="8"/>
        <v>#N/A</v>
      </c>
    </row>
    <row r="4" ht="14.25" customHeight="1">
      <c r="A4" t="str">
        <f>VLOOKUP(B4,Ratings!$H$2:$I$69,2,0)</f>
        <v>#N/A</v>
      </c>
      <c r="B4" t="s">
        <v>67</v>
      </c>
      <c r="C4" s="347">
        <f>_xlfn.NORM.DIST(0,VLOOKUP(B5,ratings,2,TRUE)-VLOOKUP(B4,ratings,2,TRUE),$A$1,1)</f>
        <v>0.1816510704</v>
      </c>
      <c r="D4" s="347">
        <f>_xlfn.NORM.DIST(0,VLOOKUP(B2,ratings,2,TRUE)-VLOOKUP(B4,ratings,2,TRUE),$A$1,1)*C4*C2+_xlfn.NORM.DIST(0,VLOOKUP(B3,ratings,2,TRUE)-VLOOKUP(B4,ratings,2,TRUE),$A$1,1)*C4*C3</f>
        <v>0.01197224523</v>
      </c>
      <c r="E4" s="347">
        <f>_xlfn.NORM.DIST(0,VLOOKUP($B8,ratings,2,TRUE)-VLOOKUP($B4,ratings,2,TRUE),$A$1,1)*$D4*$D8+_xlfn.NORM.DIST(0,VLOOKUP($B9,ratings,2,TRUE)-VLOOKUP($B4,ratings,2,TRUE),$A$1,1)*$D4*$D9+_xlfn.NORM.DIST(0,VLOOKUP($B6,ratings,2,TRUE)-VLOOKUP($B4,ratings,2,TRUE),$A$1,1)*$D4*$D6+_xlfn.NORM.DIST(0,VLOOKUP($B7,ratings,2,TRUE)-VLOOKUP($B4,ratings,2,TRUE),$A$1,1)*$D4*$D7</f>
        <v>0.001332357899</v>
      </c>
      <c r="F4" s="347">
        <f>_xlfn.NORM.DIST(0,VLOOKUP($B12,ratings,2,TRUE)-VLOOKUP($B4,ratings,2,TRUE),$A$1,1)*$E4*$E12+_xlfn.NORM.DIST(0,VLOOKUP($B13,ratings,2,TRUE)-VLOOKUP($B4,ratings,2,TRUE),$A$1,1)*$E4*$E13+_xlfn.NORM.DIST(0,VLOOKUP($B14,ratings,2,TRUE)-VLOOKUP($B4,ratings,2,TRUE),$A$1,1)*$E4*$E14+_xlfn.NORM.DIST(0,VLOOKUP($B15,ratings,2,TRUE)-VLOOKUP($B4,ratings,2,TRUE),$A$1,1)*$E4*$E15+_xlfn.NORM.DIST(0,VLOOKUP($B16,ratings,2,TRUE)-VLOOKUP($B4,ratings,2,TRUE),$A$1,1)*$E4*$E16+_xlfn.NORM.DIST(0,VLOOKUP($B17,ratings,2,TRUE)-VLOOKUP($B4,ratings,2,TRUE),$A$1,1)*$E4*$E17+_xlfn.NORM.DIST(0,VLOOKUP($B10,ratings,2,TRUE)-VLOOKUP($B4,ratings,2,TRUE),$A$1,1)*$E4*$E10+_xlfn.NORM.DIST(0,VLOOKUP($B11,ratings,2,TRUE)-VLOOKUP($B4,ratings,2,TRUE),$A$1,1)*$E4*$E11</f>
        <v>0.00002758208061</v>
      </c>
      <c r="G4" s="347">
        <f>_xlfn.NORM.DIST(0,VLOOKUP($B20,ratings,2,TRUE)-VLOOKUP($B4,ratings,2,TRUE),$A$1,1)*$F4*$F20+_xlfn.NORM.DIST(0,VLOOKUP($B21,ratings,2,TRUE)-VLOOKUP($B4,ratings,2,TRUE),$A$1,1)*$F4*$F21+_xlfn.NORM.DIST(0,VLOOKUP($B22,ratings,2,TRUE)-VLOOKUP($B4,ratings,2,TRUE),$A$1,1)*$F4*$F22+_xlfn.NORM.DIST(0,VLOOKUP($B23,ratings,2,TRUE)-VLOOKUP($B4,ratings,2,TRUE),$A$1,1)*$F4*$F23+_xlfn.NORM.DIST(0,VLOOKUP($B24,ratings,2,TRUE)-VLOOKUP($B4,ratings,2,TRUE),$A$1,1)*$F4*$F24+_xlfn.NORM.DIST(0,VLOOKUP($B25,ratings,2,TRUE)-VLOOKUP($B4,ratings,2,TRUE),$A$1,1)*$F4*$F25+_xlfn.NORM.DIST(0,VLOOKUP($B26,ratings,2,TRUE)-VLOOKUP($B4,ratings,2,TRUE),$A$1,1)*$F4*$F26+_xlfn.NORM.DIST(0,VLOOKUP($B27,ratings,2,TRUE)-VLOOKUP($B4,ratings,2,TRUE),$A$1,1)*$F4*$F27+_xlfn.NORM.DIST(0,VLOOKUP($B28,ratings,2,TRUE)-VLOOKUP($B4,ratings,2,TRUE),$A$1,1)*$F4*$F28+_xlfn.NORM.DIST(0,VLOOKUP($B29,ratings,2,TRUE)-VLOOKUP($B4,ratings,2,TRUE),$A$1,1)*$F4*$F29+_xlfn.NORM.DIST(0,VLOOKUP($B30,ratings,2,TRUE)-VLOOKUP($B4,ratings,2,TRUE),$A$1,1)*$F4*$F30+_xlfn.NORM.DIST(0,VLOOKUP($B31,ratings,2,TRUE)-VLOOKUP($B4,ratings,2,TRUE),$A$1,1)*$F4*$F31+_xlfn.NORM.DIST(0,VLOOKUP($B32,ratings,2,TRUE)-VLOOKUP($B4,ratings,2,TRUE),$A$1,1)*$F4*$F32+_xlfn.NORM.DIST(0,VLOOKUP($B33,ratings,2,TRUE)-VLOOKUP($B4,ratings,2,TRUE),$A$1,1)*$F4*$F33+_xlfn.NORM.DIST(0,VLOOKUP($B18,ratings,2,TRUE)-VLOOKUP($B4,ratings,2,TRUE),$A$1,1)*$F4*$F18+_xlfn.NORM.DIST(0,VLOOKUP($B19,ratings,2,TRUE)-VLOOKUP($B4,ratings,2,TRUE),$A$1,1)*$F4*$F19</f>
        <v>0.0000006972036228</v>
      </c>
      <c r="H4" s="347" t="str">
        <f>_xlfn.NORM.DIST(0,VLOOKUP($B36,ratings,2,TRUE)-VLOOKUP($B4,ratings,2,TRUE),$A$1,1)*$G4*$G36+_xlfn.NORM.DIST(0,VLOOKUP($B37,ratings,2,TRUE)-VLOOKUP($B4,ratings,2,TRUE),$A$1,1)*$G4*$G37+_xlfn.NORM.DIST(0,VLOOKUP($B38,ratings,2,TRUE)-VLOOKUP($B4,ratings,2,TRUE),$A$1,1)*$G4*$G38+_xlfn.NORM.DIST(0,VLOOKUP($B39,ratings,2,TRUE)-VLOOKUP($B4,ratings,2,TRUE),$A$1,1)*$G4*$G39+_xlfn.NORM.DIST(0,VLOOKUP($B40,ratings,2,TRUE)-VLOOKUP($B4,ratings,2,TRUE),$A$1,1)*$G4*$G40+_xlfn.NORM.DIST(0,VLOOKUP($B41,ratings,2,TRUE)-VLOOKUP($B4,ratings,2,TRUE),$A$1,1)*$G4*$G41+_xlfn.NORM.DIST(0,VLOOKUP($B42,ratings,2,TRUE)-VLOOKUP($B4,ratings,2,TRUE),$A$1,1)*$G4*$G42+_xlfn.NORM.DIST(0,VLOOKUP($B43,ratings,2,TRUE)-VLOOKUP($B4,ratings,2,TRUE),$A$1,1)*$G4*$G43+_xlfn.NORM.DIST(0,VLOOKUP($B44,ratings,2,TRUE)-VLOOKUP($B4,ratings,2,TRUE),$A$1,1)*$G4*$G44+_xlfn.NORM.DIST(0,VLOOKUP($B45,ratings,2,TRUE)-VLOOKUP($B4,ratings,2,TRUE),$A$1,1)*$G4*$G45+_xlfn.NORM.DIST(0,VLOOKUP($B46,ratings,2,TRUE)-VLOOKUP($B4,ratings,2,TRUE),$A$1,1)*$G4*$G46+_xlfn.NORM.DIST(0,VLOOKUP($B47,ratings,2,TRUE)-VLOOKUP($B4,ratings,2,TRUE),$A$1,1)*$G4*$G47+_xlfn.NORM.DIST(0,VLOOKUP($B48,ratings,2,TRUE)-VLOOKUP($B4,ratings,2,TRUE),$A$1,1)*$G4*$G48+_xlfn.NORM.DIST(0,VLOOKUP($B49,ratings,2,TRUE)-VLOOKUP($B4,ratings,2,TRUE),$A$1,1)*$G4*$G49+_xlfn.NORM.DIST(0,VLOOKUP($B50,ratings,2,TRUE)-VLOOKUP($B4,ratings,2,TRUE),$A$1,1)*$G4*$G50+_xlfn.NORM.DIST(0,VLOOKUP($B51,ratings,2,TRUE)-VLOOKUP($B4,ratings,2,TRUE),$A$1,1)*$G4*$G51+_xlfn.NORM.DIST(0,VLOOKUP($B52,ratings,2,TRUE)-VLOOKUP($B4,ratings,2,TRUE),$A$1,1)*$G4*$G52+_xlfn.NORM.DIST(0,VLOOKUP($B53,ratings,2,TRUE)-VLOOKUP($B4,ratings,2,TRUE),$A$1,1)*$G4*$G53+_xlfn.NORM.DIST(0,VLOOKUP($B54,ratings,2,TRUE)-VLOOKUP($B4,ratings,2,TRUE),$A$1,1)*$G4*$G54+_xlfn.NORM.DIST(0,VLOOKUP($B55,ratings,2,TRUE)-VLOOKUP($B4,ratings,2,TRUE),$A$1,1)*$G4*$G55+_xlfn.NORM.DIST(0,VLOOKUP($B56,ratings,2,TRUE)-VLOOKUP($B4,ratings,2,TRUE),$A$1,1)*$G4*$G56+_xlfn.NORM.DIST(0,VLOOKUP($B57,ratings,2,TRUE)-VLOOKUP($B4,ratings,2,TRUE),$A$1,1)*$G4*$G57+_xlfn.NORM.DIST(0,VLOOKUP($B58,ratings,2,TRUE)-VLOOKUP($B4,ratings,2,TRUE),$A$1,1)*$G4*$G58+_xlfn.NORM.DIST(0,VLOOKUP($B59,ratings,2,TRUE)-VLOOKUP($B4,ratings,2,TRUE),$A$1,1)*$G4*$G59+_xlfn.NORM.DIST(0,VLOOKUP($B60,ratings,2,TRUE)-VLOOKUP($B4,ratings,2,TRUE),$A$1,1)*$G4*$G60+_xlfn.NORM.DIST(0,VLOOKUP($B61,ratings,2,TRUE)-VLOOKUP($B4,ratings,2,TRUE),$A$1,1)*$G4*$G61+_xlfn.NORM.DIST(0,VLOOKUP($B62,ratings,2,TRUE)-VLOOKUP($B4,ratings,2,TRUE),$A$1,1)*$G4*$G62+_xlfn.NORM.DIST(0,VLOOKUP($B63,ratings,2,TRUE)-VLOOKUP($B4,ratings,2,TRUE),$A$1,1)*$G4*$G63+_xlfn.NORM.DIST(0,VLOOKUP($B64,ratings,2,TRUE)-VLOOKUP($B4,ratings,2,TRUE),$A$1,1)*$G4*$G64+_xlfn.NORM.DIST(0,VLOOKUP($B65,ratings,2,TRUE)-VLOOKUP($B4,ratings,2,TRUE),$A$1,1)*$G4*$G65+_xlfn.NORM.DIST(0,VLOOKUP($B35,ratings,2,TRUE)-VLOOKUP($B4,ratings,2,TRUE),$A$1,1)*$G4*$G34+_xlfn.NORM.DIST(0,VLOOKUP($B34,ratings,2,TRUE)-VLOOKUP($B4,ratings,2,TRUE),$A$1,1)*$G4*$G35</f>
        <v>#N/A</v>
      </c>
      <c r="J4" s="385" t="s">
        <v>808</v>
      </c>
      <c r="K4" t="str">
        <f t="shared" si="1"/>
        <v>#N/A</v>
      </c>
      <c r="L4" s="206" t="s">
        <v>809</v>
      </c>
      <c r="M4" s="206" t="s">
        <v>810</v>
      </c>
      <c r="N4" s="385" t="s">
        <v>811</v>
      </c>
      <c r="O4" s="385" t="s">
        <v>812</v>
      </c>
      <c r="P4" s="278">
        <f t="shared" si="2"/>
        <v>18.2</v>
      </c>
      <c r="Q4" s="386" t="s">
        <v>15</v>
      </c>
      <c r="R4" s="387" t="s">
        <v>813</v>
      </c>
      <c r="S4" s="385" t="s">
        <v>814</v>
      </c>
      <c r="T4" s="385" t="s">
        <v>815</v>
      </c>
      <c r="U4" s="385" t="s">
        <v>812</v>
      </c>
      <c r="V4" s="278">
        <f t="shared" si="3"/>
        <v>1.2</v>
      </c>
      <c r="W4" s="386" t="s">
        <v>15</v>
      </c>
      <c r="X4" s="388" t="s">
        <v>813</v>
      </c>
      <c r="Y4" s="385" t="s">
        <v>814</v>
      </c>
      <c r="Z4" s="385" t="s">
        <v>816</v>
      </c>
      <c r="AA4" s="385" t="s">
        <v>812</v>
      </c>
      <c r="AB4" s="278">
        <f t="shared" si="4"/>
        <v>0.1</v>
      </c>
      <c r="AC4" s="386" t="s">
        <v>15</v>
      </c>
      <c r="AD4" s="388" t="s">
        <v>813</v>
      </c>
      <c r="AE4" s="385" t="s">
        <v>814</v>
      </c>
      <c r="AF4" s="385" t="s">
        <v>817</v>
      </c>
      <c r="AG4" s="385" t="s">
        <v>812</v>
      </c>
      <c r="AH4" s="278">
        <f t="shared" si="5"/>
        <v>0</v>
      </c>
      <c r="AI4" s="386" t="s">
        <v>15</v>
      </c>
      <c r="AJ4" s="387" t="s">
        <v>813</v>
      </c>
      <c r="AK4" s="385" t="s">
        <v>814</v>
      </c>
      <c r="AL4" s="385" t="s">
        <v>818</v>
      </c>
      <c r="AM4" s="385" t="s">
        <v>812</v>
      </c>
      <c r="AN4" s="278">
        <f t="shared" si="6"/>
        <v>0</v>
      </c>
      <c r="AO4" s="386" t="s">
        <v>15</v>
      </c>
      <c r="AP4" s="387" t="s">
        <v>813</v>
      </c>
      <c r="AQ4" s="385" t="s">
        <v>814</v>
      </c>
      <c r="AR4" s="385" t="s">
        <v>819</v>
      </c>
      <c r="AS4" s="385" t="s">
        <v>812</v>
      </c>
      <c r="AT4" s="278" t="str">
        <f t="shared" si="7"/>
        <v>#N/A</v>
      </c>
      <c r="AU4" s="386" t="s">
        <v>15</v>
      </c>
      <c r="AV4" s="388" t="s">
        <v>820</v>
      </c>
      <c r="AW4" s="385" t="str">
        <f t="shared" si="8"/>
        <v>#N/A</v>
      </c>
    </row>
    <row r="5" ht="14.25" customHeight="1">
      <c r="A5" s="389" t="str">
        <f>VLOOKUP(B5,Ratings!$H$2:$I$69,2,0)</f>
        <v>#N/A</v>
      </c>
      <c r="B5" s="389" t="s">
        <v>399</v>
      </c>
      <c r="C5" s="350">
        <f>_xlfn.NORM.DIST(0,VLOOKUP(B4,ratings,2,TRUE)-VLOOKUP(B5,ratings,2,TRUE),$A$1,1)</f>
        <v>0.8183489296</v>
      </c>
      <c r="D5" s="350">
        <f>_xlfn.NORM.DIST(0,VLOOKUP(B3,ratings,2,TRUE)-VLOOKUP(B5,ratings,2,TRUE),$A$1,1)*C5*C3+_xlfn.NORM.DIST(0,VLOOKUP(B2,ratings,2,TRUE)-VLOOKUP(B5,ratings,2,TRUE),$A$1,1)*C5*C2</f>
        <v>0.2239959597</v>
      </c>
      <c r="E5" s="350">
        <f>_xlfn.NORM.DIST(0,VLOOKUP($B9,ratings,2,TRUE)-VLOOKUP($B5,ratings,2,TRUE),$A$1,1)*$D5*$D9+_xlfn.NORM.DIST(0,VLOOKUP($B6,ratings,2,TRUE)-VLOOKUP($B5,ratings,2,TRUE),$A$1,1)*$D5*$D6+_xlfn.NORM.DIST(0,VLOOKUP($B7,ratings,2,TRUE)-VLOOKUP($B5,ratings,2,TRUE),$A$1,1)*$D5*$D7+_xlfn.NORM.DIST(0,VLOOKUP($B8,ratings,2,TRUE)-VLOOKUP($B5,ratings,2,TRUE),$A$1,1)*$D5*$D8</f>
        <v>0.08158685451</v>
      </c>
      <c r="F5" s="350">
        <f>_xlfn.NORM.DIST(0,VLOOKUP($B13,ratings,2,TRUE)-VLOOKUP($B5,ratings,2,TRUE),$A$1,1)*$E5*$E13+_xlfn.NORM.DIST(0,VLOOKUP($B14,ratings,2,TRUE)-VLOOKUP($B5,ratings,2,TRUE),$A$1,1)*$E5*$E14+_xlfn.NORM.DIST(0,VLOOKUP($B15,ratings,2,TRUE)-VLOOKUP($B5,ratings,2,TRUE),$A$1,1)*$E5*$E15+_xlfn.NORM.DIST(0,VLOOKUP($B16,ratings,2,TRUE)-VLOOKUP($B5,ratings,2,TRUE),$A$1,1)*$E5*$E16+_xlfn.NORM.DIST(0,VLOOKUP($B17,ratings,2,TRUE)-VLOOKUP($B5,ratings,2,TRUE),$A$1,1)*$E5*$E17+_xlfn.NORM.DIST(0,VLOOKUP($B10,ratings,2,TRUE)-VLOOKUP($B5,ratings,2,TRUE),$A$1,1)*$E5*$E10+_xlfn.NORM.DIST(0,VLOOKUP($B11,ratings,2,TRUE)-VLOOKUP($B5,ratings,2,TRUE),$A$1,1)*$E5*$E11+_xlfn.NORM.DIST(0,VLOOKUP($B12,ratings,2,TRUE)-VLOOKUP($B5,ratings,2,TRUE),$A$1,1)*$E5*$E12</f>
        <v>0.009128062852</v>
      </c>
      <c r="G5" s="350">
        <f>_xlfn.NORM.DIST(0,VLOOKUP($B21,ratings,2,TRUE)-VLOOKUP($B5,ratings,2,TRUE),$A$1,1)*$F5*$F21+_xlfn.NORM.DIST(0,VLOOKUP($B22,ratings,2,TRUE)-VLOOKUP($B5,ratings,2,TRUE),$A$1,1)*$F5*$F22+_xlfn.NORM.DIST(0,VLOOKUP($B23,ratings,2,TRUE)-VLOOKUP($B5,ratings,2,TRUE),$A$1,1)*$F5*$F23+_xlfn.NORM.DIST(0,VLOOKUP($B24,ratings,2,TRUE)-VLOOKUP($B5,ratings,2,TRUE),$A$1,1)*$F5*$F24+_xlfn.NORM.DIST(0,VLOOKUP($B25,ratings,2,TRUE)-VLOOKUP($B5,ratings,2,TRUE),$A$1,1)*$F5*$F25+_xlfn.NORM.DIST(0,VLOOKUP($B26,ratings,2,TRUE)-VLOOKUP($B5,ratings,2,TRUE),$A$1,1)*$F5*$F26+_xlfn.NORM.DIST(0,VLOOKUP($B27,ratings,2,TRUE)-VLOOKUP($B5,ratings,2,TRUE),$A$1,1)*$F5*$F27+_xlfn.NORM.DIST(0,VLOOKUP($B28,ratings,2,TRUE)-VLOOKUP($B5,ratings,2,TRUE),$A$1,1)*$F5*$F28+_xlfn.NORM.DIST(0,VLOOKUP($B29,ratings,2,TRUE)-VLOOKUP($B5,ratings,2,TRUE),$A$1,1)*$F5*$F29+_xlfn.NORM.DIST(0,VLOOKUP($B30,ratings,2,TRUE)-VLOOKUP($B5,ratings,2,TRUE),$A$1,1)*$F5*$F30+_xlfn.NORM.DIST(0,VLOOKUP($B31,ratings,2,TRUE)-VLOOKUP($B5,ratings,2,TRUE),$A$1,1)*$F5*$F31+_xlfn.NORM.DIST(0,VLOOKUP($B32,ratings,2,TRUE)-VLOOKUP($B5,ratings,2,TRUE),$A$1,1)*$F5*$F32+_xlfn.NORM.DIST(0,VLOOKUP($B33,ratings,2,TRUE)-VLOOKUP($B5,ratings,2,TRUE),$A$1,1)*$F5*$F33+_xlfn.NORM.DIST(0,VLOOKUP($B18,ratings,2,TRUE)-VLOOKUP($B5,ratings,2,TRUE),$A$1,1)*$F5*$F18+_xlfn.NORM.DIST(0,VLOOKUP($B19,ratings,2,TRUE)-VLOOKUP($B5,ratings,2,TRUE),$A$1,1)*$F5*$F19+_xlfn.NORM.DIST(0,VLOOKUP($B20,ratings,2,TRUE)-VLOOKUP($B5,ratings,2,TRUE),$A$1,1)*$F5*$F20</f>
        <v>0.001180503157</v>
      </c>
      <c r="H5" s="350" t="str">
        <f>_xlfn.NORM.DIST(0,VLOOKUP($B37,ratings,2,TRUE)-VLOOKUP($B5,ratings,2,TRUE),$A$1,1)*$G5*$G37+_xlfn.NORM.DIST(0,VLOOKUP($B38,ratings,2,TRUE)-VLOOKUP($B5,ratings,2,TRUE),$A$1,1)*$G5*$G38+_xlfn.NORM.DIST(0,VLOOKUP($B39,ratings,2,TRUE)-VLOOKUP($B5,ratings,2,TRUE),$A$1,1)*$G5*$G39+_xlfn.NORM.DIST(0,VLOOKUP($B40,ratings,2,TRUE)-VLOOKUP($B5,ratings,2,TRUE),$A$1,1)*$G5*$G40+_xlfn.NORM.DIST(0,VLOOKUP($B41,ratings,2,TRUE)-VLOOKUP($B5,ratings,2,TRUE),$A$1,1)*$G5*$G41+_xlfn.NORM.DIST(0,VLOOKUP($B42,ratings,2,TRUE)-VLOOKUP($B5,ratings,2,TRUE),$A$1,1)*$G5*$G42+_xlfn.NORM.DIST(0,VLOOKUP($B43,ratings,2,TRUE)-VLOOKUP($B5,ratings,2,TRUE),$A$1,1)*$G5*$G43+_xlfn.NORM.DIST(0,VLOOKUP($B44,ratings,2,TRUE)-VLOOKUP($B5,ratings,2,TRUE),$A$1,1)*$G5*$G44+_xlfn.NORM.DIST(0,VLOOKUP($B45,ratings,2,TRUE)-VLOOKUP($B5,ratings,2,TRUE),$A$1,1)*$G5*$G45+_xlfn.NORM.DIST(0,VLOOKUP($B46,ratings,2,TRUE)-VLOOKUP($B5,ratings,2,TRUE),$A$1,1)*$G5*$G46+_xlfn.NORM.DIST(0,VLOOKUP($B47,ratings,2,TRUE)-VLOOKUP($B5,ratings,2,TRUE),$A$1,1)*$G5*$G47+_xlfn.NORM.DIST(0,VLOOKUP($B48,ratings,2,TRUE)-VLOOKUP($B5,ratings,2,TRUE),$A$1,1)*$G5*$G48+_xlfn.NORM.DIST(0,VLOOKUP($B49,ratings,2,TRUE)-VLOOKUP($B5,ratings,2,TRUE),$A$1,1)*$G5*$G49+_xlfn.NORM.DIST(0,VLOOKUP($B50,ratings,2,TRUE)-VLOOKUP($B5,ratings,2,TRUE),$A$1,1)*$G5*$G50+_xlfn.NORM.DIST(0,VLOOKUP($B51,ratings,2,TRUE)-VLOOKUP($B5,ratings,2,TRUE),$A$1,1)*$G5*$G51+_xlfn.NORM.DIST(0,VLOOKUP($B52,ratings,2,TRUE)-VLOOKUP($B5,ratings,2,TRUE),$A$1,1)*$G5*$G52+_xlfn.NORM.DIST(0,VLOOKUP($B53,ratings,2,TRUE)-VLOOKUP($B5,ratings,2,TRUE),$A$1,1)*$G5*$G53+_xlfn.NORM.DIST(0,VLOOKUP($B54,ratings,2,TRUE)-VLOOKUP($B5,ratings,2,TRUE),$A$1,1)*$G5*$G54+_xlfn.NORM.DIST(0,VLOOKUP($B55,ratings,2,TRUE)-VLOOKUP($B5,ratings,2,TRUE),$A$1,1)*$G5*$G55+_xlfn.NORM.DIST(0,VLOOKUP($B56,ratings,2,TRUE)-VLOOKUP($B5,ratings,2,TRUE),$A$1,1)*$G5*$G56+_xlfn.NORM.DIST(0,VLOOKUP($B57,ratings,2,TRUE)-VLOOKUP($B5,ratings,2,TRUE),$A$1,1)*$G5*$G57+_xlfn.NORM.DIST(0,VLOOKUP($B58,ratings,2,TRUE)-VLOOKUP($B5,ratings,2,TRUE),$A$1,1)*$G5*$G58+_xlfn.NORM.DIST(0,VLOOKUP($B59,ratings,2,TRUE)-VLOOKUP($B5,ratings,2,TRUE),$A$1,1)*$G5*$G59+_xlfn.NORM.DIST(0,VLOOKUP($B60,ratings,2,TRUE)-VLOOKUP($B5,ratings,2,TRUE),$A$1,1)*$G5*$G60+_xlfn.NORM.DIST(0,VLOOKUP($B61,ratings,2,TRUE)-VLOOKUP($B5,ratings,2,TRUE),$A$1,1)*$G5*$G61+_xlfn.NORM.DIST(0,VLOOKUP($B62,ratings,2,TRUE)-VLOOKUP($B5,ratings,2,TRUE),$A$1,1)*$G5*$G62+_xlfn.NORM.DIST(0,VLOOKUP($B63,ratings,2,TRUE)-VLOOKUP($B5,ratings,2,TRUE),$A$1,1)*$G5*$G63+_xlfn.NORM.DIST(0,VLOOKUP($B64,ratings,2,TRUE)-VLOOKUP($B5,ratings,2,TRUE),$A$1,1)*$G5*$G64+_xlfn.NORM.DIST(0,VLOOKUP($B65,ratings,2,TRUE)-VLOOKUP($B5,ratings,2,TRUE),$A$1,1)*$G5*$G65+_xlfn.NORM.DIST(0,VLOOKUP($B36,ratings,2,TRUE)-VLOOKUP($B5,ratings,2,TRUE),$A$1,1)*$G5*$G36+_xlfn.NORM.DIST(0,VLOOKUP($B35,ratings,2,TRUE)-VLOOKUP($B5,ratings,2,TRUE),$A$1,1)*$G5*$G35+_xlfn.NORM.DIST(0,VLOOKUP($B34,ratings,2,TRUE)-VLOOKUP($B5,ratings,2,TRUE),$A$1,1)*$G5*$G34</f>
        <v>#N/A</v>
      </c>
      <c r="J5" s="385" t="s">
        <v>808</v>
      </c>
      <c r="K5" t="str">
        <f t="shared" si="1"/>
        <v>#N/A</v>
      </c>
      <c r="L5" s="206" t="s">
        <v>809</v>
      </c>
      <c r="M5" s="206" t="s">
        <v>810</v>
      </c>
      <c r="N5" s="385" t="s">
        <v>811</v>
      </c>
      <c r="O5" s="385" t="s">
        <v>812</v>
      </c>
      <c r="P5" s="278">
        <f t="shared" si="2"/>
        <v>81.8</v>
      </c>
      <c r="Q5" s="386" t="s">
        <v>15</v>
      </c>
      <c r="R5" s="387" t="s">
        <v>813</v>
      </c>
      <c r="S5" s="385" t="s">
        <v>814</v>
      </c>
      <c r="T5" s="385" t="s">
        <v>815</v>
      </c>
      <c r="U5" s="385" t="s">
        <v>812</v>
      </c>
      <c r="V5" s="278">
        <f t="shared" si="3"/>
        <v>22.4</v>
      </c>
      <c r="W5" s="386" t="s">
        <v>15</v>
      </c>
      <c r="X5" s="388" t="s">
        <v>813</v>
      </c>
      <c r="Y5" s="385" t="s">
        <v>814</v>
      </c>
      <c r="Z5" s="385" t="s">
        <v>816</v>
      </c>
      <c r="AA5" s="385" t="s">
        <v>812</v>
      </c>
      <c r="AB5" s="278">
        <f t="shared" si="4"/>
        <v>8.2</v>
      </c>
      <c r="AC5" s="386" t="s">
        <v>15</v>
      </c>
      <c r="AD5" s="388" t="s">
        <v>813</v>
      </c>
      <c r="AE5" s="385" t="s">
        <v>814</v>
      </c>
      <c r="AF5" s="385" t="s">
        <v>817</v>
      </c>
      <c r="AG5" s="385" t="s">
        <v>812</v>
      </c>
      <c r="AH5" s="278">
        <f t="shared" si="5"/>
        <v>0.9</v>
      </c>
      <c r="AI5" s="386" t="s">
        <v>15</v>
      </c>
      <c r="AJ5" s="387" t="s">
        <v>813</v>
      </c>
      <c r="AK5" s="385" t="s">
        <v>814</v>
      </c>
      <c r="AL5" s="385" t="s">
        <v>818</v>
      </c>
      <c r="AM5" s="385" t="s">
        <v>812</v>
      </c>
      <c r="AN5" s="278">
        <f t="shared" si="6"/>
        <v>0.1</v>
      </c>
      <c r="AO5" s="386" t="s">
        <v>15</v>
      </c>
      <c r="AP5" s="387" t="s">
        <v>813</v>
      </c>
      <c r="AQ5" s="385" t="s">
        <v>814</v>
      </c>
      <c r="AR5" s="385" t="s">
        <v>819</v>
      </c>
      <c r="AS5" s="385" t="s">
        <v>812</v>
      </c>
      <c r="AT5" s="278" t="str">
        <f t="shared" si="7"/>
        <v>#N/A</v>
      </c>
      <c r="AU5" s="386" t="s">
        <v>15</v>
      </c>
      <c r="AV5" s="388" t="s">
        <v>820</v>
      </c>
      <c r="AW5" s="385" t="str">
        <f t="shared" si="8"/>
        <v>#N/A</v>
      </c>
    </row>
    <row r="6" ht="14.25" customHeight="1">
      <c r="A6" t="str">
        <f>VLOOKUP(B6,Ratings!$H$2:$I$69,2,0)</f>
        <v>#N/A</v>
      </c>
      <c r="B6" t="s">
        <v>821</v>
      </c>
      <c r="C6" s="347">
        <f>_xlfn.NORM.DIST(0,VLOOKUP(B7,ratings,2,TRUE)-VLOOKUP(B6,ratings,2,TRUE),$A$1,1)</f>
        <v>0.5</v>
      </c>
      <c r="D6" s="347">
        <f>_xlfn.NORM.DIST(0,VLOOKUP(B8,ratings,2,TRUE)-VLOOKUP(B6,ratings,2,TRUE),$A$1,1)*C6*C8+_xlfn.NORM.DIST(0,VLOOKUP(B9,ratings,2,TRUE)-VLOOKUP(B6,ratings,2,TRUE),$A$1,1)*C6*C9</f>
        <v>0.3665423938</v>
      </c>
      <c r="E6" s="347">
        <f>_xlfn.NORM.DIST(0,VLOOKUP($B2,ratings,2,TRUE)-VLOOKUP($B6,ratings,2,TRUE),$A$1,1)*$D6*$D2+_xlfn.NORM.DIST(0,VLOOKUP($B5,ratings,2,TRUE)-VLOOKUP($B6,ratings,2,TRUE),$A$1,1)*$D6*$D5+_xlfn.NORM.DIST(0,VLOOKUP($B4,ratings,2,TRUE)-VLOOKUP($B6,ratings,2,TRUE),$A$1,1)*$D6*$D4+_xlfn.NORM.DIST(0,VLOOKUP($B3,ratings,2,TRUE)-VLOOKUP($B6,ratings,2,TRUE),$A$1,1)*$D6*$D3</f>
        <v>0.1889282901</v>
      </c>
      <c r="F6" s="347">
        <f>_xlfn.NORM.DIST(0,VLOOKUP($B14,ratings,2,TRUE)-VLOOKUP($B6,ratings,2,TRUE),$A$1,1)*$E6*$E14+_xlfn.NORM.DIST(0,VLOOKUP($B15,ratings,2,TRUE)-VLOOKUP($B6,ratings,2,TRUE),$A$1,1)*$E6*$E15+_xlfn.NORM.DIST(0,VLOOKUP($B16,ratings,2,TRUE)-VLOOKUP($B6,ratings,2,TRUE),$A$1,1)*$E6*$E16+_xlfn.NORM.DIST(0,VLOOKUP($B17,ratings,2,TRUE)-VLOOKUP($B6,ratings,2,TRUE),$A$1,1)*$E6*$E17+_xlfn.NORM.DIST(0,VLOOKUP($B10,ratings,2,TRUE)-VLOOKUP($B6,ratings,2,TRUE),$A$1,1)*$E6*$E10+_xlfn.NORM.DIST(0,VLOOKUP($B11,ratings,2,TRUE)-VLOOKUP($B6,ratings,2,TRUE),$A$1,1)*$E6*$E11+_xlfn.NORM.DIST(0,VLOOKUP($B12,ratings,2,TRUE)-VLOOKUP($B6,ratings,2,TRUE),$A$1,1)*$E6*$E12+_xlfn.NORM.DIST(0,VLOOKUP($B13,ratings,2,TRUE)-VLOOKUP($B6,ratings,2,TRUE),$A$1,1)*$E6*$E13</f>
        <v>0.0424142782</v>
      </c>
      <c r="G6" s="347">
        <f>_xlfn.NORM.DIST(0,VLOOKUP($B22,ratings,2,TRUE)-VLOOKUP($B6,ratings,2,TRUE),$A$1,1)*$F6*$F22+_xlfn.NORM.DIST(0,VLOOKUP($B23,ratings,2,TRUE)-VLOOKUP($B6,ratings,2,TRUE),$A$1,1)*$F6*$F23+_xlfn.NORM.DIST(0,VLOOKUP($B24,ratings,2,TRUE)-VLOOKUP($B6,ratings,2,TRUE),$A$1,1)*$F6*$F24+_xlfn.NORM.DIST(0,VLOOKUP($B25,ratings,2,TRUE)-VLOOKUP($B6,ratings,2,TRUE),$A$1,1)*$F6*$F25+_xlfn.NORM.DIST(0,VLOOKUP($B26,ratings,2,TRUE)-VLOOKUP($B6,ratings,2,TRUE),$A$1,1)*$F6*$F26+_xlfn.NORM.DIST(0,VLOOKUP($B27,ratings,2,TRUE)-VLOOKUP($B6,ratings,2,TRUE),$A$1,1)*$F6*$F27+_xlfn.NORM.DIST(0,VLOOKUP($B28,ratings,2,TRUE)-VLOOKUP($B6,ratings,2,TRUE),$A$1,1)*$F6*$F28+_xlfn.NORM.DIST(0,VLOOKUP($B29,ratings,2,TRUE)-VLOOKUP($B6,ratings,2,TRUE),$A$1,1)*$F6*$F29+_xlfn.NORM.DIST(0,VLOOKUP($B30,ratings,2,TRUE)-VLOOKUP($B6,ratings,2,TRUE),$A$1,1)*$F6*$F30+_xlfn.NORM.DIST(0,VLOOKUP($B31,ratings,2,TRUE)-VLOOKUP($B6,ratings,2,TRUE),$A$1,1)*$F6*$F31+_xlfn.NORM.DIST(0,VLOOKUP($B32,ratings,2,TRUE)-VLOOKUP($B6,ratings,2,TRUE),$A$1,1)*$F6*$F32+_xlfn.NORM.DIST(0,VLOOKUP($B33,ratings,2,TRUE)-VLOOKUP($B6,ratings,2,TRUE),$A$1,1)*$F6*$F33+_xlfn.NORM.DIST(0,VLOOKUP($B18,ratings,2,TRUE)-VLOOKUP($B6,ratings,2,TRUE),$A$1,1)*$F6*$F18+_xlfn.NORM.DIST(0,VLOOKUP($B19,ratings,2,TRUE)-VLOOKUP($B6,ratings,2,TRUE),$A$1,1)*$F6*$F19+_xlfn.NORM.DIST(0,VLOOKUP($B20,ratings,2,TRUE)-VLOOKUP($B6,ratings,2,TRUE),$A$1,1)*$F6*$F20+_xlfn.NORM.DIST(0,VLOOKUP($B21,ratings,2,TRUE)-VLOOKUP($B6,ratings,2,TRUE),$A$1,1)*$F6*$F21</f>
        <v>0.01063912569</v>
      </c>
      <c r="H6" s="347" t="str">
        <f>_xlfn.NORM.DIST(0,VLOOKUP($B38,ratings,2,TRUE)-VLOOKUP($B6,ratings,2,TRUE),$A$1,1)*$G6*$G38+_xlfn.NORM.DIST(0,VLOOKUP($B39,ratings,2,TRUE)-VLOOKUP($B6,ratings,2,TRUE),$A$1,1)*$G6*$G39+_xlfn.NORM.DIST(0,VLOOKUP($B40,ratings,2,TRUE)-VLOOKUP($B6,ratings,2,TRUE),$A$1,1)*$G6*$G40+_xlfn.NORM.DIST(0,VLOOKUP($B41,ratings,2,TRUE)-VLOOKUP($B6,ratings,2,TRUE),$A$1,1)*$G6*$G41+_xlfn.NORM.DIST(0,VLOOKUP($B42,ratings,2,TRUE)-VLOOKUP($B6,ratings,2,TRUE),$A$1,1)*$G6*$G42+_xlfn.NORM.DIST(0,VLOOKUP($B43,ratings,2,TRUE)-VLOOKUP($B6,ratings,2,TRUE),$A$1,1)*$G6*$G43+_xlfn.NORM.DIST(0,VLOOKUP($B44,ratings,2,TRUE)-VLOOKUP($B6,ratings,2,TRUE),$A$1,1)*$G6*$G44+_xlfn.NORM.DIST(0,VLOOKUP($B45,ratings,2,TRUE)-VLOOKUP($B6,ratings,2,TRUE),$A$1,1)*$G6*$G45+_xlfn.NORM.DIST(0,VLOOKUP($B46,ratings,2,TRUE)-VLOOKUP($B6,ratings,2,TRUE),$A$1,1)*$G6*$G46+_xlfn.NORM.DIST(0,VLOOKUP($B47,ratings,2,TRUE)-VLOOKUP($B6,ratings,2,TRUE),$A$1,1)*$G6*$G47+_xlfn.NORM.DIST(0,VLOOKUP($B48,ratings,2,TRUE)-VLOOKUP($B6,ratings,2,TRUE),$A$1,1)*$G6*$G48+_xlfn.NORM.DIST(0,VLOOKUP($B49,ratings,2,TRUE)-VLOOKUP($B6,ratings,2,TRUE),$A$1,1)*$G6*$G49+_xlfn.NORM.DIST(0,VLOOKUP($B50,ratings,2,TRUE)-VLOOKUP($B6,ratings,2,TRUE),$A$1,1)*$G6*$G50+_xlfn.NORM.DIST(0,VLOOKUP($B51,ratings,2,TRUE)-VLOOKUP($B6,ratings,2,TRUE),$A$1,1)*$G6*$G51+_xlfn.NORM.DIST(0,VLOOKUP($B52,ratings,2,TRUE)-VLOOKUP($B6,ratings,2,TRUE),$A$1,1)*$G6*$G52+_xlfn.NORM.DIST(0,VLOOKUP($B53,ratings,2,TRUE)-VLOOKUP($B6,ratings,2,TRUE),$A$1,1)*$G6*$G53+_xlfn.NORM.DIST(0,VLOOKUP($B54,ratings,2,TRUE)-VLOOKUP($B6,ratings,2,TRUE),$A$1,1)*$G6*$G54+_xlfn.NORM.DIST(0,VLOOKUP($B55,ratings,2,TRUE)-VLOOKUP($B6,ratings,2,TRUE),$A$1,1)*$G6*$G55+_xlfn.NORM.DIST(0,VLOOKUP($B56,ratings,2,TRUE)-VLOOKUP($B6,ratings,2,TRUE),$A$1,1)*$G6*$G56+_xlfn.NORM.DIST(0,VLOOKUP($B57,ratings,2,TRUE)-VLOOKUP($B6,ratings,2,TRUE),$A$1,1)*$G6*$G57+_xlfn.NORM.DIST(0,VLOOKUP($B58,ratings,2,TRUE)-VLOOKUP($B6,ratings,2,TRUE),$A$1,1)*$G6*$G58+_xlfn.NORM.DIST(0,VLOOKUP($B59,ratings,2,TRUE)-VLOOKUP($B6,ratings,2,TRUE),$A$1,1)*$G6*$G59+_xlfn.NORM.DIST(0,VLOOKUP($B60,ratings,2,TRUE)-VLOOKUP($B6,ratings,2,TRUE),$A$1,1)*$G6*$G60+_xlfn.NORM.DIST(0,VLOOKUP($B61,ratings,2,TRUE)-VLOOKUP($B6,ratings,2,TRUE),$A$1,1)*$G6*$G61+_xlfn.NORM.DIST(0,VLOOKUP($B62,ratings,2,TRUE)-VLOOKUP($B6,ratings,2,TRUE),$A$1,1)*$G6*$G62+_xlfn.NORM.DIST(0,VLOOKUP($B63,ratings,2,TRUE)-VLOOKUP($B6,ratings,2,TRUE),$A$1,1)*$G6*$G63+_xlfn.NORM.DIST(0,VLOOKUP($B64,ratings,2,TRUE)-VLOOKUP($B6,ratings,2,TRUE),$A$1,1)*$G6*$G64+_xlfn.NORM.DIST(0,VLOOKUP($B65,ratings,2,TRUE)-VLOOKUP($B6,ratings,2,TRUE),$A$1,1)*$G6*$G65+_xlfn.NORM.DIST(0,VLOOKUP($B34,ratings,2,TRUE)-VLOOKUP($B6,ratings,2,TRUE),$A$1,1)*$G6*$G34+_xlfn.NORM.DIST(0,VLOOKUP($B37,ratings,2,TRUE)-VLOOKUP($B6,ratings,2,TRUE),$A$1,1)*$G6*$G37+_xlfn.NORM.DIST(0,VLOOKUP($B36,ratings,2,TRUE)-VLOOKUP($B6,ratings,2,TRUE),$A$1,1)*$G6*$G36+_xlfn.NORM.DIST(0,VLOOKUP($B35,ratings,2,TRUE)-VLOOKUP($B6,ratings,2,TRUE),$A$1,1)*$G6*$G35</f>
        <v>#N/A</v>
      </c>
      <c r="J6" s="385" t="s">
        <v>808</v>
      </c>
      <c r="K6" t="str">
        <f t="shared" si="1"/>
        <v>#N/A</v>
      </c>
      <c r="L6" s="206" t="s">
        <v>809</v>
      </c>
      <c r="M6" s="206" t="s">
        <v>810</v>
      </c>
      <c r="N6" s="385" t="s">
        <v>811</v>
      </c>
      <c r="O6" s="385" t="s">
        <v>812</v>
      </c>
      <c r="P6" s="278">
        <f t="shared" si="2"/>
        <v>50</v>
      </c>
      <c r="Q6" s="386" t="s">
        <v>15</v>
      </c>
      <c r="R6" s="387" t="s">
        <v>813</v>
      </c>
      <c r="S6" s="385" t="s">
        <v>814</v>
      </c>
      <c r="T6" s="385" t="s">
        <v>815</v>
      </c>
      <c r="U6" s="385" t="s">
        <v>812</v>
      </c>
      <c r="V6" s="278">
        <f t="shared" si="3"/>
        <v>36.7</v>
      </c>
      <c r="W6" s="386" t="s">
        <v>15</v>
      </c>
      <c r="X6" s="388" t="s">
        <v>813</v>
      </c>
      <c r="Y6" s="385" t="s">
        <v>814</v>
      </c>
      <c r="Z6" s="385" t="s">
        <v>816</v>
      </c>
      <c r="AA6" s="385" t="s">
        <v>812</v>
      </c>
      <c r="AB6" s="278">
        <f t="shared" si="4"/>
        <v>18.9</v>
      </c>
      <c r="AC6" s="386" t="s">
        <v>15</v>
      </c>
      <c r="AD6" s="388" t="s">
        <v>813</v>
      </c>
      <c r="AE6" s="385" t="s">
        <v>814</v>
      </c>
      <c r="AF6" s="385" t="s">
        <v>817</v>
      </c>
      <c r="AG6" s="385" t="s">
        <v>812</v>
      </c>
      <c r="AH6" s="278">
        <f t="shared" si="5"/>
        <v>4.2</v>
      </c>
      <c r="AI6" s="386" t="s">
        <v>15</v>
      </c>
      <c r="AJ6" s="387" t="s">
        <v>813</v>
      </c>
      <c r="AK6" s="385" t="s">
        <v>814</v>
      </c>
      <c r="AL6" s="385" t="s">
        <v>818</v>
      </c>
      <c r="AM6" s="385" t="s">
        <v>812</v>
      </c>
      <c r="AN6" s="278">
        <f t="shared" si="6"/>
        <v>1.1</v>
      </c>
      <c r="AO6" s="386" t="s">
        <v>15</v>
      </c>
      <c r="AP6" s="387" t="s">
        <v>813</v>
      </c>
      <c r="AQ6" s="385" t="s">
        <v>814</v>
      </c>
      <c r="AR6" s="385" t="s">
        <v>819</v>
      </c>
      <c r="AS6" s="385" t="s">
        <v>812</v>
      </c>
      <c r="AT6" s="278" t="str">
        <f t="shared" si="7"/>
        <v>#N/A</v>
      </c>
      <c r="AU6" s="386" t="s">
        <v>15</v>
      </c>
      <c r="AV6" s="388" t="s">
        <v>820</v>
      </c>
      <c r="AW6" s="385" t="str">
        <f t="shared" si="8"/>
        <v>#N/A</v>
      </c>
    </row>
    <row r="7" ht="14.25" customHeight="1">
      <c r="A7" s="389" t="str">
        <f>VLOOKUP(B7,Ratings!$H$2:$I$69,2,0)</f>
        <v>#N/A</v>
      </c>
      <c r="B7" s="389" t="s">
        <v>63</v>
      </c>
      <c r="C7" s="350">
        <f>_xlfn.NORM.DIST(0,VLOOKUP(B6,ratings,2,TRUE)-VLOOKUP(B7,ratings,2,TRUE),$A$1,1)</f>
        <v>0.5</v>
      </c>
      <c r="D7" s="350">
        <f>_xlfn.NORM.DIST(0,VLOOKUP(B9,ratings,2,TRUE)-VLOOKUP(B7,ratings,2,TRUE),$A$1,1)*C7*C9+_xlfn.NORM.DIST(0,VLOOKUP(B8,ratings,2,TRUE)-VLOOKUP(B7,ratings,2,TRUE),$A$1,1)*C7*C8</f>
        <v>0.3665423938</v>
      </c>
      <c r="E7" s="350">
        <f>_xlfn.NORM.DIST(0,VLOOKUP($B3,ratings,2,TRUE)-VLOOKUP($B7,ratings,2,TRUE),$A$1,1)*$D7*$D3+_xlfn.NORM.DIST(0,VLOOKUP($B2,ratings,2,TRUE)-VLOOKUP($B7,ratings,2,TRUE),$A$1,1)*$D7*$D2+_xlfn.NORM.DIST(0,VLOOKUP($B5,ratings,2,TRUE)-VLOOKUP($B7,ratings,2,TRUE),$A$1,1)*$D7*$D5+_xlfn.NORM.DIST(0,VLOOKUP($B4,ratings,2,TRUE)-VLOOKUP($B7,ratings,2,TRUE),$A$1,1)*$D7*$D4</f>
        <v>0.1889282901</v>
      </c>
      <c r="F7" s="350">
        <f>_xlfn.NORM.DIST(0,VLOOKUP($B15,ratings,2,TRUE)-VLOOKUP($B7,ratings,2,TRUE),$A$1,1)*$E7*$E15+_xlfn.NORM.DIST(0,VLOOKUP($B16,ratings,2,TRUE)-VLOOKUP($B7,ratings,2,TRUE),$A$1,1)*$E7*$E16+_xlfn.NORM.DIST(0,VLOOKUP($B17,ratings,2,TRUE)-VLOOKUP($B7,ratings,2,TRUE),$A$1,1)*$E7*$E17+_xlfn.NORM.DIST(0,VLOOKUP($B10,ratings,2,TRUE)-VLOOKUP($B7,ratings,2,TRUE),$A$1,1)*$E7*$E10+_xlfn.NORM.DIST(0,VLOOKUP($B11,ratings,2,TRUE)-VLOOKUP($B7,ratings,2,TRUE),$A$1,1)*$E7*$E11+_xlfn.NORM.DIST(0,VLOOKUP($B12,ratings,2,TRUE)-VLOOKUP($B7,ratings,2,TRUE),$A$1,1)*$E7*$E12+_xlfn.NORM.DIST(0,VLOOKUP($B13,ratings,2,TRUE)-VLOOKUP($B7,ratings,2,TRUE),$A$1,1)*$E7*$E13+_xlfn.NORM.DIST(0,VLOOKUP($B14,ratings,2,TRUE)-VLOOKUP($B7,ratings,2,TRUE),$A$1,1)*$E7*$E14</f>
        <v>0.0424142782</v>
      </c>
      <c r="G7" s="350">
        <f>_xlfn.NORM.DIST(0,VLOOKUP($B23,ratings,2,TRUE)-VLOOKUP($B7,ratings,2,TRUE),$A$1,1)*$F7*$F23+_xlfn.NORM.DIST(0,VLOOKUP($B24,ratings,2,TRUE)-VLOOKUP($B7,ratings,2,TRUE),$A$1,1)*$F7*$F24+_xlfn.NORM.DIST(0,VLOOKUP($B25,ratings,2,TRUE)-VLOOKUP($B7,ratings,2,TRUE),$A$1,1)*$F7*$F25+_xlfn.NORM.DIST(0,VLOOKUP($B26,ratings,2,TRUE)-VLOOKUP($B7,ratings,2,TRUE),$A$1,1)*$F7*$F26+_xlfn.NORM.DIST(0,VLOOKUP($B27,ratings,2,TRUE)-VLOOKUP($B7,ratings,2,TRUE),$A$1,1)*$F7*$F27+_xlfn.NORM.DIST(0,VLOOKUP($B28,ratings,2,TRUE)-VLOOKUP($B7,ratings,2,TRUE),$A$1,1)*$F7*$F28+_xlfn.NORM.DIST(0,VLOOKUP($B29,ratings,2,TRUE)-VLOOKUP($B7,ratings,2,TRUE),$A$1,1)*$F7*$F29+_xlfn.NORM.DIST(0,VLOOKUP($B30,ratings,2,TRUE)-VLOOKUP($B7,ratings,2,TRUE),$A$1,1)*$F7*$F30+_xlfn.NORM.DIST(0,VLOOKUP($B31,ratings,2,TRUE)-VLOOKUP($B7,ratings,2,TRUE),$A$1,1)*$F7*$F31+_xlfn.NORM.DIST(0,VLOOKUP($B32,ratings,2,TRUE)-VLOOKUP($B7,ratings,2,TRUE),$A$1,1)*$F7*$F32+_xlfn.NORM.DIST(0,VLOOKUP($B33,ratings,2,TRUE)-VLOOKUP($B7,ratings,2,TRUE),$A$1,1)*$F7*$F33+_xlfn.NORM.DIST(0,VLOOKUP($B18,ratings,2,TRUE)-VLOOKUP($B7,ratings,2,TRUE),$A$1,1)*$F7*$F18+_xlfn.NORM.DIST(0,VLOOKUP($B19,ratings,2,TRUE)-VLOOKUP($B7,ratings,2,TRUE),$A$1,1)*$F7*$F19+_xlfn.NORM.DIST(0,VLOOKUP($B20,ratings,2,TRUE)-VLOOKUP($B7,ratings,2,TRUE),$A$1,1)*$F7*$F20+_xlfn.NORM.DIST(0,VLOOKUP($B21,ratings,2,TRUE)-VLOOKUP($B7,ratings,2,TRUE),$A$1,1)*$F7*$F21+_xlfn.NORM.DIST(0,VLOOKUP($B22,ratings,2,TRUE)-VLOOKUP($B7,ratings,2,TRUE),$A$1,1)*$F7*$F22</f>
        <v>0.01063912569</v>
      </c>
      <c r="H7" s="350" t="str">
        <f>_xlfn.NORM.DIST(0,VLOOKUP($B39,ratings,2,TRUE)-VLOOKUP($B7,ratings,2,TRUE),$A$1,1)*$G7*$G39+_xlfn.NORM.DIST(0,VLOOKUP($B40,ratings,2,TRUE)-VLOOKUP($B7,ratings,2,TRUE),$A$1,1)*$G7*$G40+_xlfn.NORM.DIST(0,VLOOKUP($B41,ratings,2,TRUE)-VLOOKUP($B7,ratings,2,TRUE),$A$1,1)*$G7*$G41+_xlfn.NORM.DIST(0,VLOOKUP($B42,ratings,2,TRUE)-VLOOKUP($B7,ratings,2,TRUE),$A$1,1)*$G7*$G42+_xlfn.NORM.DIST(0,VLOOKUP($B43,ratings,2,TRUE)-VLOOKUP($B7,ratings,2,TRUE),$A$1,1)*$G7*$G43+_xlfn.NORM.DIST(0,VLOOKUP($B44,ratings,2,TRUE)-VLOOKUP($B7,ratings,2,TRUE),$A$1,1)*$G7*$G44+_xlfn.NORM.DIST(0,VLOOKUP($B45,ratings,2,TRUE)-VLOOKUP($B7,ratings,2,TRUE),$A$1,1)*$G7*$G45+_xlfn.NORM.DIST(0,VLOOKUP($B46,ratings,2,TRUE)-VLOOKUP($B7,ratings,2,TRUE),$A$1,1)*$G7*$G46+_xlfn.NORM.DIST(0,VLOOKUP($B47,ratings,2,TRUE)-VLOOKUP($B7,ratings,2,TRUE),$A$1,1)*$G7*$G47+_xlfn.NORM.DIST(0,VLOOKUP($B48,ratings,2,TRUE)-VLOOKUP($B7,ratings,2,TRUE),$A$1,1)*$G7*$G48+_xlfn.NORM.DIST(0,VLOOKUP($B49,ratings,2,TRUE)-VLOOKUP($B7,ratings,2,TRUE),$A$1,1)*$G7*$G49+_xlfn.NORM.DIST(0,VLOOKUP($B50,ratings,2,TRUE)-VLOOKUP($B7,ratings,2,TRUE),$A$1,1)*$G7*$G50+_xlfn.NORM.DIST(0,VLOOKUP($B51,ratings,2,TRUE)-VLOOKUP($B7,ratings,2,TRUE),$A$1,1)*$G7*$G51+_xlfn.NORM.DIST(0,VLOOKUP($B52,ratings,2,TRUE)-VLOOKUP($B7,ratings,2,TRUE),$A$1,1)*$G7*$G52+_xlfn.NORM.DIST(0,VLOOKUP($B53,ratings,2,TRUE)-VLOOKUP($B7,ratings,2,TRUE),$A$1,1)*$G7*$G53+_xlfn.NORM.DIST(0,VLOOKUP($B54,ratings,2,TRUE)-VLOOKUP($B7,ratings,2,TRUE),$A$1,1)*$G7*$G54+_xlfn.NORM.DIST(0,VLOOKUP($B55,ratings,2,TRUE)-VLOOKUP($B7,ratings,2,TRUE),$A$1,1)*$G7*$G55+_xlfn.NORM.DIST(0,VLOOKUP($B56,ratings,2,TRUE)-VLOOKUP($B7,ratings,2,TRUE),$A$1,1)*$G7*$G56+_xlfn.NORM.DIST(0,VLOOKUP($B57,ratings,2,TRUE)-VLOOKUP($B7,ratings,2,TRUE),$A$1,1)*$G7*$G57+_xlfn.NORM.DIST(0,VLOOKUP($B58,ratings,2,TRUE)-VLOOKUP($B7,ratings,2,TRUE),$A$1,1)*$G7*$G58+_xlfn.NORM.DIST(0,VLOOKUP($B59,ratings,2,TRUE)-VLOOKUP($B7,ratings,2,TRUE),$A$1,1)*$G7*$G59+_xlfn.NORM.DIST(0,VLOOKUP($B60,ratings,2,TRUE)-VLOOKUP($B7,ratings,2,TRUE),$A$1,1)*$G7*$G60+_xlfn.NORM.DIST(0,VLOOKUP($B61,ratings,2,TRUE)-VLOOKUP($B7,ratings,2,TRUE),$A$1,1)*$G7*$G61+_xlfn.NORM.DIST(0,VLOOKUP($B62,ratings,2,TRUE)-VLOOKUP($B7,ratings,2,TRUE),$A$1,1)*$G7*$G62+_xlfn.NORM.DIST(0,VLOOKUP($B63,ratings,2,TRUE)-VLOOKUP($B7,ratings,2,TRUE),$A$1,1)*$G7*$G63+_xlfn.NORM.DIST(0,VLOOKUP($B64,ratings,2,TRUE)-VLOOKUP($B7,ratings,2,TRUE),$A$1,1)*$G7*$G64+_xlfn.NORM.DIST(0,VLOOKUP($B65,ratings,2,TRUE)-VLOOKUP($B7,ratings,2,TRUE),$A$1,1)*$G7*$G65+_xlfn.NORM.DIST(0,VLOOKUP($B34,ratings,2,TRUE)-VLOOKUP($B7,ratings,2,TRUE),$A$1,1)*$G7*$G34+_xlfn.NORM.DIST(0,VLOOKUP($B35,ratings,2,TRUE)-VLOOKUP($B7,ratings,2,TRUE),$A$1,1)*$G7*$G35+_xlfn.NORM.DIST(0,VLOOKUP($B38,ratings,2,TRUE)-VLOOKUP($B7,ratings,2,TRUE),$A$1,1)*$G7*$G38+_xlfn.NORM.DIST(0,VLOOKUP($B37,ratings,2,TRUE)-VLOOKUP($B7,ratings,2,TRUE),$A$1,1)*$G7*$G37+_xlfn.NORM.DIST(0,VLOOKUP($B36,ratings,2,TRUE)-VLOOKUP($B7,ratings,2,TRUE),$A$1,1)*$G7*$G36</f>
        <v>#N/A</v>
      </c>
      <c r="J7" s="385" t="s">
        <v>808</v>
      </c>
      <c r="K7" t="str">
        <f t="shared" si="1"/>
        <v>#N/A</v>
      </c>
      <c r="L7" s="206" t="s">
        <v>809</v>
      </c>
      <c r="M7" s="206" t="s">
        <v>810</v>
      </c>
      <c r="N7" s="385" t="s">
        <v>811</v>
      </c>
      <c r="O7" s="385" t="s">
        <v>812</v>
      </c>
      <c r="P7" s="278">
        <f t="shared" si="2"/>
        <v>50</v>
      </c>
      <c r="Q7" s="386" t="s">
        <v>15</v>
      </c>
      <c r="R7" s="387" t="s">
        <v>813</v>
      </c>
      <c r="S7" s="385" t="s">
        <v>814</v>
      </c>
      <c r="T7" s="385" t="s">
        <v>815</v>
      </c>
      <c r="U7" s="385" t="s">
        <v>812</v>
      </c>
      <c r="V7" s="278">
        <f t="shared" si="3"/>
        <v>36.7</v>
      </c>
      <c r="W7" s="386" t="s">
        <v>15</v>
      </c>
      <c r="X7" s="388" t="s">
        <v>813</v>
      </c>
      <c r="Y7" s="385" t="s">
        <v>814</v>
      </c>
      <c r="Z7" s="385" t="s">
        <v>816</v>
      </c>
      <c r="AA7" s="385" t="s">
        <v>812</v>
      </c>
      <c r="AB7" s="278">
        <f t="shared" si="4"/>
        <v>18.9</v>
      </c>
      <c r="AC7" s="386" t="s">
        <v>15</v>
      </c>
      <c r="AD7" s="388" t="s">
        <v>813</v>
      </c>
      <c r="AE7" s="385" t="s">
        <v>814</v>
      </c>
      <c r="AF7" s="385" t="s">
        <v>817</v>
      </c>
      <c r="AG7" s="385" t="s">
        <v>812</v>
      </c>
      <c r="AH7" s="278">
        <f t="shared" si="5"/>
        <v>4.2</v>
      </c>
      <c r="AI7" s="386" t="s">
        <v>15</v>
      </c>
      <c r="AJ7" s="387" t="s">
        <v>813</v>
      </c>
      <c r="AK7" s="385" t="s">
        <v>814</v>
      </c>
      <c r="AL7" s="385" t="s">
        <v>818</v>
      </c>
      <c r="AM7" s="385" t="s">
        <v>812</v>
      </c>
      <c r="AN7" s="278">
        <f t="shared" si="6"/>
        <v>1.1</v>
      </c>
      <c r="AO7" s="386" t="s">
        <v>15</v>
      </c>
      <c r="AP7" s="387" t="s">
        <v>813</v>
      </c>
      <c r="AQ7" s="385" t="s">
        <v>814</v>
      </c>
      <c r="AR7" s="385" t="s">
        <v>819</v>
      </c>
      <c r="AS7" s="385" t="s">
        <v>812</v>
      </c>
      <c r="AT7" s="278" t="str">
        <f t="shared" si="7"/>
        <v>#N/A</v>
      </c>
      <c r="AU7" s="386" t="s">
        <v>15</v>
      </c>
      <c r="AV7" s="388" t="s">
        <v>820</v>
      </c>
      <c r="AW7" s="385" t="str">
        <f t="shared" si="8"/>
        <v>#N/A</v>
      </c>
    </row>
    <row r="8" ht="14.25" customHeight="1">
      <c r="A8" t="str">
        <f>VLOOKUP(B8,Ratings!$H$2:$I$69,2,0)</f>
        <v>#N/A</v>
      </c>
      <c r="B8" t="s">
        <v>620</v>
      </c>
      <c r="C8" s="347">
        <f>_xlfn.NORM.DIST(0,VLOOKUP(B9,ratings,2,TRUE)-VLOOKUP(B8,ratings,2,TRUE),$A$1,1)</f>
        <v>0.1816510704</v>
      </c>
      <c r="D8" s="347">
        <f>_xlfn.NORM.DIST(0,VLOOKUP(B6,ratings,2,TRUE)-VLOOKUP(B8,ratings,2,TRUE),$A$1,1)*C8*C6+_xlfn.NORM.DIST(0,VLOOKUP(B7,ratings,2,TRUE)-VLOOKUP(B8,ratings,2,TRUE),$A$1,1)*C8*C7</f>
        <v>0.01442384781</v>
      </c>
      <c r="E8" s="347">
        <f>_xlfn.NORM.DIST(0,VLOOKUP($B4,ratings,2,TRUE)-VLOOKUP($B8,ratings,2,TRUE),$A$1,1)*$D8*$D4+_xlfn.NORM.DIST(0,VLOOKUP($B3,ratings,2,TRUE)-VLOOKUP($B8,ratings,2,TRUE),$A$1,1)*$D8*$D3+_xlfn.NORM.DIST(0,VLOOKUP($B2,ratings,2,TRUE)-VLOOKUP($B8,ratings,2,TRUE),$A$1,1)*$D8*$D2+_xlfn.NORM.DIST(0,VLOOKUP($B5,ratings,2,TRUE)-VLOOKUP($B8,ratings,2,TRUE),$A$1,1)*$D8*$D5</f>
        <v>0.001395054855</v>
      </c>
      <c r="F8" s="347">
        <f>_xlfn.NORM.DIST(0,VLOOKUP($B16,ratings,2,TRUE)-VLOOKUP($B8,ratings,2,TRUE),$A$1,1)*$E8*$E16+_xlfn.NORM.DIST(0,VLOOKUP($B17,ratings,2,TRUE)-VLOOKUP($B8,ratings,2,TRUE),$A$1,1)*$E8*$E17+_xlfn.NORM.DIST(0,VLOOKUP($B10,ratings,2,TRUE)-VLOOKUP($B8,ratings,2,TRUE),$A$1,1)*$E8*$E10+_xlfn.NORM.DIST(0,VLOOKUP($B11,ratings,2,TRUE)-VLOOKUP($B8,ratings,2,TRUE),$A$1,1)*$E8*$E11+_xlfn.NORM.DIST(0,VLOOKUP($B12,ratings,2,TRUE)-VLOOKUP($B8,ratings,2,TRUE),$A$1,1)*$E8*$E12+_xlfn.NORM.DIST(0,VLOOKUP($B13,ratings,2,TRUE)-VLOOKUP($B8,ratings,2,TRUE),$A$1,1)*$E8*$E13+_xlfn.NORM.DIST(0,VLOOKUP($B14,ratings,2,TRUE)-VLOOKUP($B8,ratings,2,TRUE),$A$1,1)*$E8*$E14+_xlfn.NORM.DIST(0,VLOOKUP($B15,ratings,2,TRUE)-VLOOKUP($B8,ratings,2,TRUE),$A$1,1)*$E8*$E15</f>
        <v>0.00002888001454</v>
      </c>
      <c r="G8" s="347">
        <f>_xlfn.NORM.DIST(0,VLOOKUP($B24,ratings,2,TRUE)-VLOOKUP($B8,ratings,2,TRUE),$A$1,1)*$F8*$F24+_xlfn.NORM.DIST(0,VLOOKUP($B25,ratings,2,TRUE)-VLOOKUP($B8,ratings,2,TRUE),$A$1,1)*$F8*$F25+_xlfn.NORM.DIST(0,VLOOKUP($B26,ratings,2,TRUE)-VLOOKUP($B8,ratings,2,TRUE),$A$1,1)*$F8*$F26+_xlfn.NORM.DIST(0,VLOOKUP($B27,ratings,2,TRUE)-VLOOKUP($B8,ratings,2,TRUE),$A$1,1)*$F8*$F27+_xlfn.NORM.DIST(0,VLOOKUP($B28,ratings,2,TRUE)-VLOOKUP($B8,ratings,2,TRUE),$A$1,1)*$F8*$F28+_xlfn.NORM.DIST(0,VLOOKUP($B29,ratings,2,TRUE)-VLOOKUP($B8,ratings,2,TRUE),$A$1,1)*$F8*$F29+_xlfn.NORM.DIST(0,VLOOKUP($B30,ratings,2,TRUE)-VLOOKUP($B8,ratings,2,TRUE),$A$1,1)*$F8*$F30+_xlfn.NORM.DIST(0,VLOOKUP($B31,ratings,2,TRUE)-VLOOKUP($B8,ratings,2,TRUE),$A$1,1)*$F8*$F31+_xlfn.NORM.DIST(0,VLOOKUP($B32,ratings,2,TRUE)-VLOOKUP($B8,ratings,2,TRUE),$A$1,1)*$F8*$F32+_xlfn.NORM.DIST(0,VLOOKUP($B33,ratings,2,TRUE)-VLOOKUP($B8,ratings,2,TRUE),$A$1,1)*$F8*$F33+_xlfn.NORM.DIST(0,VLOOKUP($B18,ratings,2,TRUE)-VLOOKUP($B8,ratings,2,TRUE),$A$1,1)*$F8*$F18+_xlfn.NORM.DIST(0,VLOOKUP($B19,ratings,2,TRUE)-VLOOKUP($B8,ratings,2,TRUE),$A$1,1)*$F8*$F19+_xlfn.NORM.DIST(0,VLOOKUP($B20,ratings,2,TRUE)-VLOOKUP($B8,ratings,2,TRUE),$A$1,1)*$F8*$F20+_xlfn.NORM.DIST(0,VLOOKUP($B21,ratings,2,TRUE)-VLOOKUP($B8,ratings,2,TRUE),$A$1,1)*$F8*$F21+_xlfn.NORM.DIST(0,VLOOKUP($B22,ratings,2,TRUE)-VLOOKUP($B8,ratings,2,TRUE),$A$1,1)*$F8*$F22+_xlfn.NORM.DIST(0,VLOOKUP($B23,ratings,2,TRUE)-VLOOKUP($B8,ratings,2,TRUE),$A$1,1)*$F8*$F23</f>
        <v>0.0000007300120338</v>
      </c>
      <c r="H8" s="347" t="str">
        <f>_xlfn.NORM.DIST(0,VLOOKUP($B40,ratings,2,TRUE)-VLOOKUP($B8,ratings,2,TRUE),$A$1,1)*$G8*$G40+_xlfn.NORM.DIST(0,VLOOKUP($B41,ratings,2,TRUE)-VLOOKUP($B8,ratings,2,TRUE),$A$1,1)*$G8*$G41+_xlfn.NORM.DIST(0,VLOOKUP($B42,ratings,2,TRUE)-VLOOKUP($B8,ratings,2,TRUE),$A$1,1)*$G8*$G42+_xlfn.NORM.DIST(0,VLOOKUP($B43,ratings,2,TRUE)-VLOOKUP($B8,ratings,2,TRUE),$A$1,1)*$G8*$G43+_xlfn.NORM.DIST(0,VLOOKUP($B44,ratings,2,TRUE)-VLOOKUP($B8,ratings,2,TRUE),$A$1,1)*$G8*$G44+_xlfn.NORM.DIST(0,VLOOKUP($B45,ratings,2,TRUE)-VLOOKUP($B8,ratings,2,TRUE),$A$1,1)*$G8*$G45+_xlfn.NORM.DIST(0,VLOOKUP($B46,ratings,2,TRUE)-VLOOKUP($B8,ratings,2,TRUE),$A$1,1)*$G8*$G46+_xlfn.NORM.DIST(0,VLOOKUP($B47,ratings,2,TRUE)-VLOOKUP($B8,ratings,2,TRUE),$A$1,1)*$G8*$G47+_xlfn.NORM.DIST(0,VLOOKUP($B48,ratings,2,TRUE)-VLOOKUP($B8,ratings,2,TRUE),$A$1,1)*$G8*$G48+_xlfn.NORM.DIST(0,VLOOKUP($B49,ratings,2,TRUE)-VLOOKUP($B8,ratings,2,TRUE),$A$1,1)*$G8*$G49+_xlfn.NORM.DIST(0,VLOOKUP($B50,ratings,2,TRUE)-VLOOKUP($B8,ratings,2,TRUE),$A$1,1)*$G8*$G50+_xlfn.NORM.DIST(0,VLOOKUP($B51,ratings,2,TRUE)-VLOOKUP($B8,ratings,2,TRUE),$A$1,1)*$G8*$G51+_xlfn.NORM.DIST(0,VLOOKUP($B52,ratings,2,TRUE)-VLOOKUP($B8,ratings,2,TRUE),$A$1,1)*$G8*$G52+_xlfn.NORM.DIST(0,VLOOKUP($B53,ratings,2,TRUE)-VLOOKUP($B8,ratings,2,TRUE),$A$1,1)*$G8*$G53+_xlfn.NORM.DIST(0,VLOOKUP($B54,ratings,2,TRUE)-VLOOKUP($B8,ratings,2,TRUE),$A$1,1)*$G8*$G54+_xlfn.NORM.DIST(0,VLOOKUP($B55,ratings,2,TRUE)-VLOOKUP($B8,ratings,2,TRUE),$A$1,1)*$G8*$G55+_xlfn.NORM.DIST(0,VLOOKUP($B56,ratings,2,TRUE)-VLOOKUP($B8,ratings,2,TRUE),$A$1,1)*$G8*$G56+_xlfn.NORM.DIST(0,VLOOKUP($B57,ratings,2,TRUE)-VLOOKUP($B8,ratings,2,TRUE),$A$1,1)*$G8*$G57+_xlfn.NORM.DIST(0,VLOOKUP($B58,ratings,2,TRUE)-VLOOKUP($B8,ratings,2,TRUE),$A$1,1)*$G8*$G58+_xlfn.NORM.DIST(0,VLOOKUP($B59,ratings,2,TRUE)-VLOOKUP($B8,ratings,2,TRUE),$A$1,1)*$G8*$G59+_xlfn.NORM.DIST(0,VLOOKUP($B60,ratings,2,TRUE)-VLOOKUP($B8,ratings,2,TRUE),$A$1,1)*$G8*$G60+_xlfn.NORM.DIST(0,VLOOKUP($B61,ratings,2,TRUE)-VLOOKUP($B8,ratings,2,TRUE),$A$1,1)*$G8*$G61+_xlfn.NORM.DIST(0,VLOOKUP($B62,ratings,2,TRUE)-VLOOKUP($B8,ratings,2,TRUE),$A$1,1)*$G8*$G62+_xlfn.NORM.DIST(0,VLOOKUP($B63,ratings,2,TRUE)-VLOOKUP($B8,ratings,2,TRUE),$A$1,1)*$G8*$G63+_xlfn.NORM.DIST(0,VLOOKUP($B64,ratings,2,TRUE)-VLOOKUP($B8,ratings,2,TRUE),$A$1,1)*$G8*$G64+_xlfn.NORM.DIST(0,VLOOKUP($B65,ratings,2,TRUE)-VLOOKUP($B8,ratings,2,TRUE),$A$1,1)*$G8*$G65+_xlfn.NORM.DIST(0,VLOOKUP($B34,ratings,2,TRUE)-VLOOKUP($B8,ratings,2,TRUE),$A$1,1)*$G8*$G34+_xlfn.NORM.DIST(0,VLOOKUP($B35,ratings,2,TRUE)-VLOOKUP($B8,ratings,2,TRUE),$A$1,1)*$G8*$G35+_xlfn.NORM.DIST(0,VLOOKUP($B36,ratings,2,TRUE)-VLOOKUP($B8,ratings,2,TRUE),$A$1,1)*$G8*$G36+_xlfn.NORM.DIST(0,VLOOKUP($B39,ratings,2,TRUE)-VLOOKUP($B8,ratings,2,TRUE),$A$1,1)*$G8*$G39+_xlfn.NORM.DIST(0,VLOOKUP($B38,ratings,2,TRUE)-VLOOKUP($B8,ratings,2,TRUE),$A$1,1)*$G8*$G38+_xlfn.NORM.DIST(0,VLOOKUP($B37,ratings,2,TRUE)-VLOOKUP($B8,ratings,2,TRUE),$A$1,1)*$G8*$G37</f>
        <v>#N/A</v>
      </c>
      <c r="J8" s="385" t="s">
        <v>808</v>
      </c>
      <c r="K8" t="str">
        <f t="shared" si="1"/>
        <v>#N/A</v>
      </c>
      <c r="L8" s="206" t="s">
        <v>809</v>
      </c>
      <c r="M8" s="206" t="s">
        <v>810</v>
      </c>
      <c r="N8" s="385" t="s">
        <v>811</v>
      </c>
      <c r="O8" s="385" t="s">
        <v>812</v>
      </c>
      <c r="P8" s="278">
        <f t="shared" si="2"/>
        <v>18.2</v>
      </c>
      <c r="Q8" s="386" t="s">
        <v>15</v>
      </c>
      <c r="R8" s="387" t="s">
        <v>813</v>
      </c>
      <c r="S8" s="385" t="s">
        <v>814</v>
      </c>
      <c r="T8" s="385" t="s">
        <v>815</v>
      </c>
      <c r="U8" s="385" t="s">
        <v>812</v>
      </c>
      <c r="V8" s="278">
        <f t="shared" si="3"/>
        <v>1.4</v>
      </c>
      <c r="W8" s="386" t="s">
        <v>15</v>
      </c>
      <c r="X8" s="388" t="s">
        <v>813</v>
      </c>
      <c r="Y8" s="385" t="s">
        <v>814</v>
      </c>
      <c r="Z8" s="385" t="s">
        <v>816</v>
      </c>
      <c r="AA8" s="385" t="s">
        <v>812</v>
      </c>
      <c r="AB8" s="278">
        <f t="shared" si="4"/>
        <v>0.1</v>
      </c>
      <c r="AC8" s="386" t="s">
        <v>15</v>
      </c>
      <c r="AD8" s="388" t="s">
        <v>813</v>
      </c>
      <c r="AE8" s="385" t="s">
        <v>814</v>
      </c>
      <c r="AF8" s="385" t="s">
        <v>817</v>
      </c>
      <c r="AG8" s="385" t="s">
        <v>812</v>
      </c>
      <c r="AH8" s="278">
        <f t="shared" si="5"/>
        <v>0</v>
      </c>
      <c r="AI8" s="386" t="s">
        <v>15</v>
      </c>
      <c r="AJ8" s="387" t="s">
        <v>813</v>
      </c>
      <c r="AK8" s="385" t="s">
        <v>814</v>
      </c>
      <c r="AL8" s="385" t="s">
        <v>818</v>
      </c>
      <c r="AM8" s="385" t="s">
        <v>812</v>
      </c>
      <c r="AN8" s="278">
        <f t="shared" si="6"/>
        <v>0</v>
      </c>
      <c r="AO8" s="386" t="s">
        <v>15</v>
      </c>
      <c r="AP8" s="387" t="s">
        <v>813</v>
      </c>
      <c r="AQ8" s="385" t="s">
        <v>814</v>
      </c>
      <c r="AR8" s="385" t="s">
        <v>819</v>
      </c>
      <c r="AS8" s="385" t="s">
        <v>812</v>
      </c>
      <c r="AT8" s="278" t="str">
        <f t="shared" si="7"/>
        <v>#N/A</v>
      </c>
      <c r="AU8" s="386" t="s">
        <v>15</v>
      </c>
      <c r="AV8" s="388" t="s">
        <v>820</v>
      </c>
      <c r="AW8" s="385" t="str">
        <f t="shared" si="8"/>
        <v>#N/A</v>
      </c>
    </row>
    <row r="9" ht="14.25" customHeight="1">
      <c r="A9" s="390" t="str">
        <f>VLOOKUP(B9,Ratings!$H$2:$I$69,2,0)</f>
        <v>#N/A</v>
      </c>
      <c r="B9" s="390" t="s">
        <v>541</v>
      </c>
      <c r="C9" s="391">
        <f>_xlfn.NORM.DIST(0,VLOOKUP(B8,ratings,2,TRUE)-VLOOKUP(B9,ratings,2,TRUE),$A$1,1)</f>
        <v>0.8183489296</v>
      </c>
      <c r="D9" s="391">
        <f>_xlfn.NORM.DIST(0,VLOOKUP(B7,ratings,2,TRUE)-VLOOKUP(B9,ratings,2,TRUE),$A$1,1)*C9*C7+_xlfn.NORM.DIST(0,VLOOKUP(B6,ratings,2,TRUE)-VLOOKUP(B9,ratings,2,TRUE),$A$1,1)*C9*C6</f>
        <v>0.2524913645</v>
      </c>
      <c r="E9" s="391">
        <f>_xlfn.NORM.DIST(0,VLOOKUP($B5,ratings,2,TRUE)-VLOOKUP($B9,ratings,2,TRUE),$A$1,1)*$D9*$D5+_xlfn.NORM.DIST(0,VLOOKUP($B4,ratings,2,TRUE)-VLOOKUP($B9,ratings,2,TRUE),$A$1,1)*$D9*$D4+_xlfn.NORM.DIST(0,VLOOKUP($B3,ratings,2,TRUE)-VLOOKUP($B9,ratings,2,TRUE),$A$1,1)*$D9*$D3+_xlfn.NORM.DIST(0,VLOOKUP($B2,ratings,2,TRUE)-VLOOKUP($B9,ratings,2,TRUE),$A$1,1)*$D9*$D2</f>
        <v>0.08335195311</v>
      </c>
      <c r="F9" s="391">
        <f>_xlfn.NORM.DIST(0,VLOOKUP($B17,ratings,2,TRUE)-VLOOKUP($B9,ratings,2,TRUE),$A$1,1)*$E9*$E17+_xlfn.NORM.DIST(0,VLOOKUP($B10,ratings,2,TRUE)-VLOOKUP($B9,ratings,2,TRUE),$A$1,1)*$E9*$E10+_xlfn.NORM.DIST(0,VLOOKUP($B11,ratings,2,TRUE)-VLOOKUP($B9,ratings,2,TRUE),$A$1,1)*$E9*$E11+_xlfn.NORM.DIST(0,VLOOKUP($B12,ratings,2,TRUE)-VLOOKUP($B9,ratings,2,TRUE),$A$1,1)*$E9*$E12+_xlfn.NORM.DIST(0,VLOOKUP($B13,ratings,2,TRUE)-VLOOKUP($B9,ratings,2,TRUE),$A$1,1)*$E9*$E13+_xlfn.NORM.DIST(0,VLOOKUP($B14,ratings,2,TRUE)-VLOOKUP($B9,ratings,2,TRUE),$A$1,1)*$E9*$E14+_xlfn.NORM.DIST(0,VLOOKUP($B15,ratings,2,TRUE)-VLOOKUP($B9,ratings,2,TRUE),$A$1,1)*$E9*$E15+_xlfn.NORM.DIST(0,VLOOKUP($B16,ratings,2,TRUE)-VLOOKUP($B9,ratings,2,TRUE),$A$1,1)*$E9*$E16</f>
        <v>0.0093255448</v>
      </c>
      <c r="G9" s="391">
        <f>_xlfn.NORM.DIST(0,VLOOKUP($B25,ratings,2,TRUE)-VLOOKUP($B9,ratings,2,TRUE),$A$1,1)*$F9*$F25+_xlfn.NORM.DIST(0,VLOOKUP($B26,ratings,2,TRUE)-VLOOKUP($B9,ratings,2,TRUE),$A$1,1)*$F9*$F26+_xlfn.NORM.DIST(0,VLOOKUP($B27,ratings,2,TRUE)-VLOOKUP($B9,ratings,2,TRUE),$A$1,1)*$F9*$F27+_xlfn.NORM.DIST(0,VLOOKUP($B28,ratings,2,TRUE)-VLOOKUP($B9,ratings,2,TRUE),$A$1,1)*$F9*$F28+_xlfn.NORM.DIST(0,VLOOKUP($B29,ratings,2,TRUE)-VLOOKUP($B9,ratings,2,TRUE),$A$1,1)*$F9*$F29+_xlfn.NORM.DIST(0,VLOOKUP($B30,ratings,2,TRUE)-VLOOKUP($B9,ratings,2,TRUE),$A$1,1)*$F9*$F30+_xlfn.NORM.DIST(0,VLOOKUP($B31,ratings,2,TRUE)-VLOOKUP($B9,ratings,2,TRUE),$A$1,1)*$F9*$F31+_xlfn.NORM.DIST(0,VLOOKUP($B32,ratings,2,TRUE)-VLOOKUP($B9,ratings,2,TRUE),$A$1,1)*$F9*$F32+_xlfn.NORM.DIST(0,VLOOKUP($B33,ratings,2,TRUE)-VLOOKUP($B9,ratings,2,TRUE),$A$1,1)*$F9*$F33+_xlfn.NORM.DIST(0,VLOOKUP($B18,ratings,2,TRUE)-VLOOKUP($B9,ratings,2,TRUE),$A$1,1)*$F9*$F18+_xlfn.NORM.DIST(0,VLOOKUP($B19,ratings,2,TRUE)-VLOOKUP($B9,ratings,2,TRUE),$A$1,1)*$F9*$F19+_xlfn.NORM.DIST(0,VLOOKUP($B20,ratings,2,TRUE)-VLOOKUP($B9,ratings,2,TRUE),$A$1,1)*$F9*$F20+_xlfn.NORM.DIST(0,VLOOKUP($B21,ratings,2,TRUE)-VLOOKUP($B9,ratings,2,TRUE),$A$1,1)*$F9*$F21+_xlfn.NORM.DIST(0,VLOOKUP($B22,ratings,2,TRUE)-VLOOKUP($B9,ratings,2,TRUE),$A$1,1)*$F9*$F22+_xlfn.NORM.DIST(0,VLOOKUP($B23,ratings,2,TRUE)-VLOOKUP($B9,ratings,2,TRUE),$A$1,1)*$F9*$F23+_xlfn.NORM.DIST(0,VLOOKUP($B24,ratings,2,TRUE)-VLOOKUP($B9,ratings,2,TRUE),$A$1,1)*$F9*$F24</f>
        <v>0.001206042865</v>
      </c>
      <c r="H9" s="391" t="str">
        <f>_xlfn.NORM.DIST(0,VLOOKUP($B41,ratings,2,TRUE)-VLOOKUP($B9,ratings,2,TRUE),$A$1,1)*$G9*$G41+_xlfn.NORM.DIST(0,VLOOKUP($B42,ratings,2,TRUE)-VLOOKUP($B9,ratings,2,TRUE),$A$1,1)*$G9*$G42+_xlfn.NORM.DIST(0,VLOOKUP($B43,ratings,2,TRUE)-VLOOKUP($B9,ratings,2,TRUE),$A$1,1)*$G9*$G43+_xlfn.NORM.DIST(0,VLOOKUP($B44,ratings,2,TRUE)-VLOOKUP($B9,ratings,2,TRUE),$A$1,1)*$G9*$G44+_xlfn.NORM.DIST(0,VLOOKUP($B45,ratings,2,TRUE)-VLOOKUP($B9,ratings,2,TRUE),$A$1,1)*$G9*$G45+_xlfn.NORM.DIST(0,VLOOKUP($B46,ratings,2,TRUE)-VLOOKUP($B9,ratings,2,TRUE),$A$1,1)*$G9*$G46+_xlfn.NORM.DIST(0,VLOOKUP($B47,ratings,2,TRUE)-VLOOKUP($B9,ratings,2,TRUE),$A$1,1)*$G9*$G47+_xlfn.NORM.DIST(0,VLOOKUP($B48,ratings,2,TRUE)-VLOOKUP($B9,ratings,2,TRUE),$A$1,1)*$G9*$G48+_xlfn.NORM.DIST(0,VLOOKUP($B49,ratings,2,TRUE)-VLOOKUP($B9,ratings,2,TRUE),$A$1,1)*$G9*$G49+_xlfn.NORM.DIST(0,VLOOKUP($B50,ratings,2,TRUE)-VLOOKUP($B9,ratings,2,TRUE),$A$1,1)*$G9*$G50+_xlfn.NORM.DIST(0,VLOOKUP($B51,ratings,2,TRUE)-VLOOKUP($B9,ratings,2,TRUE),$A$1,1)*$G9*$G51+_xlfn.NORM.DIST(0,VLOOKUP($B52,ratings,2,TRUE)-VLOOKUP($B9,ratings,2,TRUE),$A$1,1)*$G9*$G52+_xlfn.NORM.DIST(0,VLOOKUP($B53,ratings,2,TRUE)-VLOOKUP($B9,ratings,2,TRUE),$A$1,1)*$G9*$G53+_xlfn.NORM.DIST(0,VLOOKUP($B54,ratings,2,TRUE)-VLOOKUP($B9,ratings,2,TRUE),$A$1,1)*$G9*$G54+_xlfn.NORM.DIST(0,VLOOKUP($B55,ratings,2,TRUE)-VLOOKUP($B9,ratings,2,TRUE),$A$1,1)*$G9*$G55+_xlfn.NORM.DIST(0,VLOOKUP($B56,ratings,2,TRUE)-VLOOKUP($B9,ratings,2,TRUE),$A$1,1)*$G9*$G56+_xlfn.NORM.DIST(0,VLOOKUP($B57,ratings,2,TRUE)-VLOOKUP($B9,ratings,2,TRUE),$A$1,1)*$G9*$G57+_xlfn.NORM.DIST(0,VLOOKUP($B58,ratings,2,TRUE)-VLOOKUP($B9,ratings,2,TRUE),$A$1,1)*$G9*$G58+_xlfn.NORM.DIST(0,VLOOKUP($B59,ratings,2,TRUE)-VLOOKUP($B9,ratings,2,TRUE),$A$1,1)*$G9*$G59+_xlfn.NORM.DIST(0,VLOOKUP($B60,ratings,2,TRUE)-VLOOKUP($B9,ratings,2,TRUE),$A$1,1)*$G9*$G60+_xlfn.NORM.DIST(0,VLOOKUP($B61,ratings,2,TRUE)-VLOOKUP($B9,ratings,2,TRUE),$A$1,1)*$G9*$G61+_xlfn.NORM.DIST(0,VLOOKUP($B62,ratings,2,TRUE)-VLOOKUP($B9,ratings,2,TRUE),$A$1,1)*$G9*$G62+_xlfn.NORM.DIST(0,VLOOKUP($B63,ratings,2,TRUE)-VLOOKUP($B9,ratings,2,TRUE),$A$1,1)*$G9*$G63+_xlfn.NORM.DIST(0,VLOOKUP($B64,ratings,2,TRUE)-VLOOKUP($B9,ratings,2,TRUE),$A$1,1)*$G9*$G64+_xlfn.NORM.DIST(0,VLOOKUP($B65,ratings,2,TRUE)-VLOOKUP($B9,ratings,2,TRUE),$A$1,1)*$G9*$G65+_xlfn.NORM.DIST(0,VLOOKUP($B34,ratings,2,TRUE)-VLOOKUP($B9,ratings,2,TRUE),$A$1,1)*$G9*$G34+_xlfn.NORM.DIST(0,VLOOKUP($B35,ratings,2,TRUE)-VLOOKUP($B9,ratings,2,TRUE),$A$1,1)*$G9*$G35+_xlfn.NORM.DIST(0,VLOOKUP($B36,ratings,2,TRUE)-VLOOKUP($B9,ratings,2,TRUE),$A$1,1)*$G9*$G36+_xlfn.NORM.DIST(0,VLOOKUP($B37,ratings,2,TRUE)-VLOOKUP($B9,ratings,2,TRUE),$A$1,1)*$G9*$G37+_xlfn.NORM.DIST(0,VLOOKUP($B40,ratings,2,TRUE)-VLOOKUP($B9,ratings,2,TRUE),$A$1,1)*$G9*$G40+_xlfn.NORM.DIST(0,VLOOKUP($B39,ratings,2,TRUE)-VLOOKUP($B9,ratings,2,TRUE),$A$1,1)*$G9*$G39+_xlfn.NORM.DIST(0,VLOOKUP($B38,ratings,2,TRUE)-VLOOKUP($B9,ratings,2,TRUE),$A$1,1)*$G9*$G38</f>
        <v>#N/A</v>
      </c>
      <c r="J9" s="385" t="s">
        <v>808</v>
      </c>
      <c r="K9" t="str">
        <f t="shared" si="1"/>
        <v>#N/A</v>
      </c>
      <c r="L9" s="206" t="s">
        <v>809</v>
      </c>
      <c r="M9" s="206" t="s">
        <v>810</v>
      </c>
      <c r="N9" s="385" t="s">
        <v>811</v>
      </c>
      <c r="O9" s="385" t="s">
        <v>812</v>
      </c>
      <c r="P9" s="278">
        <f t="shared" si="2"/>
        <v>81.8</v>
      </c>
      <c r="Q9" s="386" t="s">
        <v>15</v>
      </c>
      <c r="R9" s="387" t="s">
        <v>813</v>
      </c>
      <c r="S9" s="385" t="s">
        <v>814</v>
      </c>
      <c r="T9" s="385" t="s">
        <v>815</v>
      </c>
      <c r="U9" s="385" t="s">
        <v>812</v>
      </c>
      <c r="V9" s="278">
        <f t="shared" si="3"/>
        <v>25.2</v>
      </c>
      <c r="W9" s="386" t="s">
        <v>15</v>
      </c>
      <c r="X9" s="388" t="s">
        <v>813</v>
      </c>
      <c r="Y9" s="385" t="s">
        <v>814</v>
      </c>
      <c r="Z9" s="385" t="s">
        <v>816</v>
      </c>
      <c r="AA9" s="385" t="s">
        <v>812</v>
      </c>
      <c r="AB9" s="278">
        <f t="shared" si="4"/>
        <v>8.3</v>
      </c>
      <c r="AC9" s="386" t="s">
        <v>15</v>
      </c>
      <c r="AD9" s="388" t="s">
        <v>813</v>
      </c>
      <c r="AE9" s="385" t="s">
        <v>814</v>
      </c>
      <c r="AF9" s="385" t="s">
        <v>817</v>
      </c>
      <c r="AG9" s="385" t="s">
        <v>812</v>
      </c>
      <c r="AH9" s="278">
        <f t="shared" si="5"/>
        <v>0.9</v>
      </c>
      <c r="AI9" s="386" t="s">
        <v>15</v>
      </c>
      <c r="AJ9" s="387" t="s">
        <v>813</v>
      </c>
      <c r="AK9" s="385" t="s">
        <v>814</v>
      </c>
      <c r="AL9" s="385" t="s">
        <v>818</v>
      </c>
      <c r="AM9" s="385" t="s">
        <v>812</v>
      </c>
      <c r="AN9" s="278">
        <f t="shared" si="6"/>
        <v>0.1</v>
      </c>
      <c r="AO9" s="386" t="s">
        <v>15</v>
      </c>
      <c r="AP9" s="387" t="s">
        <v>813</v>
      </c>
      <c r="AQ9" s="385" t="s">
        <v>814</v>
      </c>
      <c r="AR9" s="385" t="s">
        <v>819</v>
      </c>
      <c r="AS9" s="385" t="s">
        <v>812</v>
      </c>
      <c r="AT9" s="278" t="str">
        <f t="shared" si="7"/>
        <v>#N/A</v>
      </c>
      <c r="AU9" s="386" t="s">
        <v>15</v>
      </c>
      <c r="AV9" s="388" t="s">
        <v>820</v>
      </c>
      <c r="AW9" s="385" t="str">
        <f t="shared" si="8"/>
        <v>#N/A</v>
      </c>
    </row>
    <row r="10" ht="14.25" customHeight="1">
      <c r="A10" t="str">
        <f>VLOOKUP(B10,Ratings!$H$2:$I$69,2,0)</f>
        <v>#N/A</v>
      </c>
      <c r="B10" t="s">
        <v>48</v>
      </c>
      <c r="C10" s="347">
        <f>_xlfn.NORM.DIST(0,VLOOKUP(B11,ratings,2,TRUE)-VLOOKUP(B10,ratings,2,TRUE),$A$1,1)</f>
        <v>0.1699038061</v>
      </c>
      <c r="D10" s="347">
        <f>_xlfn.NORM.DIST(0,VLOOKUP(B12,ratings,2,TRUE)-VLOOKUP(B10,ratings,2,TRUE),$A$1,1)*C10*C12+_xlfn.NORM.DIST(0,VLOOKUP(B13,ratings,2,TRUE)-VLOOKUP(B10,ratings,2,TRUE),$A$1,1)*C10*C13</f>
        <v>0.09062618966</v>
      </c>
      <c r="E10" s="347">
        <f>_xlfn.NORM.DIST(0,VLOOKUP($B14,ratings,2,TRUE)-VLOOKUP($B10,ratings,2,TRUE),$A$1,1)*$D10*$D14+_xlfn.NORM.DIST(0,VLOOKUP($B15,ratings,2,TRUE)-VLOOKUP($B10,ratings,2,TRUE),$A$1,1)*$D10*$D15+_xlfn.NORM.DIST(0,VLOOKUP($B16,ratings,2,TRUE)-VLOOKUP($B10,ratings,2,TRUE),$A$1,1)*$D10*$D16+_xlfn.NORM.DIST(0,VLOOKUP($B17,ratings,2,TRUE)-VLOOKUP($B10,ratings,2,TRUE),$A$1,1)*$D10*$D17</f>
        <v>0.02469962593</v>
      </c>
      <c r="F10" s="347">
        <f>_xlfn.NORM.DIST(0,VLOOKUP($B2,ratings,2,TRUE)-VLOOKUP($B10,ratings,2,TRUE),$A$1,1)*$E10*$E2+_xlfn.NORM.DIST(0,VLOOKUP($B9,ratings,2,TRUE)-VLOOKUP($B10,ratings,2,TRUE),$A$1,1)*$E10*$E9+_xlfn.NORM.DIST(0,VLOOKUP($B8,ratings,2,TRUE)-VLOOKUP($B10,ratings,2,TRUE),$A$1,1)*$E10*$E8+_xlfn.NORM.DIST(0,VLOOKUP($B7,ratings,2,TRUE)-VLOOKUP($B10,ratings,2,TRUE),$A$1,1)*$E10*$E7+_xlfn.NORM.DIST(0,VLOOKUP($B6,ratings,2,TRUE)-VLOOKUP($B10,ratings,2,TRUE),$A$1,1)*$E10*$E6+_xlfn.NORM.DIST(0,VLOOKUP($B5,ratings,2,TRUE)-VLOOKUP($B10,ratings,2,TRUE),$A$1,1)*$E10*$E5+_xlfn.NORM.DIST(0,VLOOKUP($B4,ratings,2,TRUE)-VLOOKUP($B10,ratings,2,TRUE),$A$1,1)*$E10*$E4+_xlfn.NORM.DIST(0,VLOOKUP($B3,ratings,2,TRUE)-VLOOKUP($B10,ratings,2,TRUE),$A$1,1)*$E10*$E3</f>
        <v>0.01265822104</v>
      </c>
      <c r="G10" s="347">
        <f>_xlfn.NORM.DIST(0,VLOOKUP($B26,ratings,2,TRUE)-VLOOKUP($B10,ratings,2,TRUE),$A$1,1)*$F10*$F26+_xlfn.NORM.DIST(0,VLOOKUP($B27,ratings,2,TRUE)-VLOOKUP($B10,ratings,2,TRUE),$A$1,1)*$F10*$F27+_xlfn.NORM.DIST(0,VLOOKUP($B28,ratings,2,TRUE)-VLOOKUP($B10,ratings,2,TRUE),$A$1,1)*$F10*$F28+_xlfn.NORM.DIST(0,VLOOKUP($B29,ratings,2,TRUE)-VLOOKUP($B10,ratings,2,TRUE),$A$1,1)*$F10*$F29+_xlfn.NORM.DIST(0,VLOOKUP($B30,ratings,2,TRUE)-VLOOKUP($B10,ratings,2,TRUE),$A$1,1)*$F10*$F30+_xlfn.NORM.DIST(0,VLOOKUP($B31,ratings,2,TRUE)-VLOOKUP($B10,ratings,2,TRUE),$A$1,1)*$F10*$F31+_xlfn.NORM.DIST(0,VLOOKUP($B32,ratings,2,TRUE)-VLOOKUP($B10,ratings,2,TRUE),$A$1,1)*$F10*$F32+_xlfn.NORM.DIST(0,VLOOKUP($B33,ratings,2,TRUE)-VLOOKUP($B10,ratings,2,TRUE),$A$1,1)*$F10*$F33+_xlfn.NORM.DIST(0,VLOOKUP($B18,ratings,2,TRUE)-VLOOKUP($B10,ratings,2,TRUE),$A$1,1)*$F10*$F18+_xlfn.NORM.DIST(0,VLOOKUP($B19,ratings,2,TRUE)-VLOOKUP($B10,ratings,2,TRUE),$A$1,1)*$F10*$F19+_xlfn.NORM.DIST(0,VLOOKUP($B20,ratings,2,TRUE)-VLOOKUP($B10,ratings,2,TRUE),$A$1,1)*$F10*$F20+_xlfn.NORM.DIST(0,VLOOKUP($B21,ratings,2,TRUE)-VLOOKUP($B10,ratings,2,TRUE),$A$1,1)*$F10*$F21+_xlfn.NORM.DIST(0,VLOOKUP($B22,ratings,2,TRUE)-VLOOKUP($B10,ratings,2,TRUE),$A$1,1)*$F10*$F22+_xlfn.NORM.DIST(0,VLOOKUP($B23,ratings,2,TRUE)-VLOOKUP($B10,ratings,2,TRUE),$A$1,1)*$F10*$F23+_xlfn.NORM.DIST(0,VLOOKUP($B24,ratings,2,TRUE)-VLOOKUP($B10,ratings,2,TRUE),$A$1,1)*$F10*$F24+_xlfn.NORM.DIST(0,VLOOKUP($B25,ratings,2,TRUE)-VLOOKUP($B10,ratings,2,TRUE),$A$1,1)*$F10*$F25</f>
        <v>0.003175166723</v>
      </c>
      <c r="H10" s="347" t="str">
        <f>_xlfn.NORM.DIST(0,VLOOKUP($B42,ratings,2,TRUE)-VLOOKUP($B10,ratings,2,TRUE),$A$1,1)*$G10*$G42+_xlfn.NORM.DIST(0,VLOOKUP($B43,ratings,2,TRUE)-VLOOKUP($B10,ratings,2,TRUE),$A$1,1)*$G10*$G43+_xlfn.NORM.DIST(0,VLOOKUP($B44,ratings,2,TRUE)-VLOOKUP($B10,ratings,2,TRUE),$A$1,1)*$G10*$G44+_xlfn.NORM.DIST(0,VLOOKUP($B45,ratings,2,TRUE)-VLOOKUP($B10,ratings,2,TRUE),$A$1,1)*$G10*$G45+_xlfn.NORM.DIST(0,VLOOKUP($B46,ratings,2,TRUE)-VLOOKUP($B10,ratings,2,TRUE),$A$1,1)*$G10*$G46+_xlfn.NORM.DIST(0,VLOOKUP($B47,ratings,2,TRUE)-VLOOKUP($B10,ratings,2,TRUE),$A$1,1)*$G10*$G47+_xlfn.NORM.DIST(0,VLOOKUP($B48,ratings,2,TRUE)-VLOOKUP($B10,ratings,2,TRUE),$A$1,1)*$G10*$G48+_xlfn.NORM.DIST(0,VLOOKUP($B49,ratings,2,TRUE)-VLOOKUP($B10,ratings,2,TRUE),$A$1,1)*$G10*$G49+_xlfn.NORM.DIST(0,VLOOKUP($B50,ratings,2,TRUE)-VLOOKUP($B10,ratings,2,TRUE),$A$1,1)*$G10*$G50+_xlfn.NORM.DIST(0,VLOOKUP($B51,ratings,2,TRUE)-VLOOKUP($B10,ratings,2,TRUE),$A$1,1)*$G10*$G51+_xlfn.NORM.DIST(0,VLOOKUP($B52,ratings,2,TRUE)-VLOOKUP($B10,ratings,2,TRUE),$A$1,1)*$G10*$G52+_xlfn.NORM.DIST(0,VLOOKUP($B53,ratings,2,TRUE)-VLOOKUP($B10,ratings,2,TRUE),$A$1,1)*$G10*$G53+_xlfn.NORM.DIST(0,VLOOKUP($B54,ratings,2,TRUE)-VLOOKUP($B10,ratings,2,TRUE),$A$1,1)*$G10*$G54+_xlfn.NORM.DIST(0,VLOOKUP($B55,ratings,2,TRUE)-VLOOKUP($B10,ratings,2,TRUE),$A$1,1)*$G10*$G55+_xlfn.NORM.DIST(0,VLOOKUP($B56,ratings,2,TRUE)-VLOOKUP($B10,ratings,2,TRUE),$A$1,1)*$G10*$G56+_xlfn.NORM.DIST(0,VLOOKUP($B57,ratings,2,TRUE)-VLOOKUP($B10,ratings,2,TRUE),$A$1,1)*$G10*$G57+_xlfn.NORM.DIST(0,VLOOKUP($B58,ratings,2,TRUE)-VLOOKUP($B10,ratings,2,TRUE),$A$1,1)*$G10*$G58+_xlfn.NORM.DIST(0,VLOOKUP($B59,ratings,2,TRUE)-VLOOKUP($B10,ratings,2,TRUE),$A$1,1)*$G10*$G59+_xlfn.NORM.DIST(0,VLOOKUP($B60,ratings,2,TRUE)-VLOOKUP($B10,ratings,2,TRUE),$A$1,1)*$G10*$G60+_xlfn.NORM.DIST(0,VLOOKUP($B61,ratings,2,TRUE)-VLOOKUP($B10,ratings,2,TRUE),$A$1,1)*$G10*$G61+_xlfn.NORM.DIST(0,VLOOKUP($B62,ratings,2,TRUE)-VLOOKUP($B10,ratings,2,TRUE),$A$1,1)*$G10*$G62+_xlfn.NORM.DIST(0,VLOOKUP($B63,ratings,2,TRUE)-VLOOKUP($B10,ratings,2,TRUE),$A$1,1)*$G10*$G63+_xlfn.NORM.DIST(0,VLOOKUP($B64,ratings,2,TRUE)-VLOOKUP($B10,ratings,2,TRUE),$A$1,1)*$G10*$G64+_xlfn.NORM.DIST(0,VLOOKUP($B65,ratings,2,TRUE)-VLOOKUP($B10,ratings,2,TRUE),$A$1,1)*$G10*$G65+_xlfn.NORM.DIST(0,VLOOKUP($B34,ratings,2,TRUE)-VLOOKUP($B10,ratings,2,TRUE),$A$1,1)*$G10*$G34+_xlfn.NORM.DIST(0,VLOOKUP($B35,ratings,2,TRUE)-VLOOKUP($B10,ratings,2,TRUE),$A$1,1)*$G10*$G35+_xlfn.NORM.DIST(0,VLOOKUP($B36,ratings,2,TRUE)-VLOOKUP($B10,ratings,2,TRUE),$A$1,1)*$G10*$G36+_xlfn.NORM.DIST(0,VLOOKUP($B37,ratings,2,TRUE)-VLOOKUP($B10,ratings,2,TRUE),$A$1,1)*$G10*$G37+_xlfn.NORM.DIST(0,VLOOKUP($B38,ratings,2,TRUE)-VLOOKUP($B10,ratings,2,TRUE),$A$1,1)*$G10*$G38+_xlfn.NORM.DIST(0,VLOOKUP($B41,ratings,2,TRUE)-VLOOKUP($B10,ratings,2,TRUE),$A$1,1)*$G10*$G41+_xlfn.NORM.DIST(0,VLOOKUP($B40,ratings,2,TRUE)-VLOOKUP($B10,ratings,2,TRUE),$A$1,1)*$G10*$G40+_xlfn.NORM.DIST(0,VLOOKUP($B39,ratings,2,TRUE)-VLOOKUP($B10,ratings,2,TRUE),$A$1,1)*$G10*$G39</f>
        <v>#N/A</v>
      </c>
      <c r="J10" s="385" t="s">
        <v>808</v>
      </c>
      <c r="K10" t="str">
        <f t="shared" si="1"/>
        <v>#N/A</v>
      </c>
      <c r="L10" s="206" t="s">
        <v>809</v>
      </c>
      <c r="M10" s="206" t="s">
        <v>810</v>
      </c>
      <c r="N10" s="385" t="s">
        <v>811</v>
      </c>
      <c r="O10" s="385" t="s">
        <v>812</v>
      </c>
      <c r="P10" s="278">
        <f t="shared" si="2"/>
        <v>17</v>
      </c>
      <c r="Q10" s="386" t="s">
        <v>15</v>
      </c>
      <c r="R10" s="387" t="s">
        <v>813</v>
      </c>
      <c r="S10" s="385" t="s">
        <v>814</v>
      </c>
      <c r="T10" s="385" t="s">
        <v>815</v>
      </c>
      <c r="U10" s="385" t="s">
        <v>812</v>
      </c>
      <c r="V10" s="278">
        <f t="shared" si="3"/>
        <v>9.1</v>
      </c>
      <c r="W10" s="386" t="s">
        <v>15</v>
      </c>
      <c r="X10" s="388" t="s">
        <v>813</v>
      </c>
      <c r="Y10" s="385" t="s">
        <v>814</v>
      </c>
      <c r="Z10" s="385" t="s">
        <v>816</v>
      </c>
      <c r="AA10" s="385" t="s">
        <v>812</v>
      </c>
      <c r="AB10" s="278">
        <f t="shared" si="4"/>
        <v>2.5</v>
      </c>
      <c r="AC10" s="386" t="s">
        <v>15</v>
      </c>
      <c r="AD10" s="388" t="s">
        <v>813</v>
      </c>
      <c r="AE10" s="385" t="s">
        <v>814</v>
      </c>
      <c r="AF10" s="385" t="s">
        <v>817</v>
      </c>
      <c r="AG10" s="385" t="s">
        <v>812</v>
      </c>
      <c r="AH10" s="278">
        <f t="shared" si="5"/>
        <v>1.3</v>
      </c>
      <c r="AI10" s="386" t="s">
        <v>15</v>
      </c>
      <c r="AJ10" s="387" t="s">
        <v>813</v>
      </c>
      <c r="AK10" s="385" t="s">
        <v>814</v>
      </c>
      <c r="AL10" s="385" t="s">
        <v>818</v>
      </c>
      <c r="AM10" s="385" t="s">
        <v>812</v>
      </c>
      <c r="AN10" s="278">
        <f t="shared" si="6"/>
        <v>0.3</v>
      </c>
      <c r="AO10" s="386" t="s">
        <v>15</v>
      </c>
      <c r="AP10" s="387" t="s">
        <v>813</v>
      </c>
      <c r="AQ10" s="385" t="s">
        <v>814</v>
      </c>
      <c r="AR10" s="385" t="s">
        <v>819</v>
      </c>
      <c r="AS10" s="385" t="s">
        <v>812</v>
      </c>
      <c r="AT10" s="278" t="str">
        <f t="shared" si="7"/>
        <v>#N/A</v>
      </c>
      <c r="AU10" s="386" t="s">
        <v>15</v>
      </c>
      <c r="AV10" s="388" t="s">
        <v>820</v>
      </c>
      <c r="AW10" s="385" t="str">
        <f t="shared" si="8"/>
        <v>#N/A</v>
      </c>
    </row>
    <row r="11" ht="14.25" customHeight="1">
      <c r="A11" s="389" t="str">
        <f>VLOOKUP(B11,Ratings!$H$2:$I$69,2,0)</f>
        <v>#N/A</v>
      </c>
      <c r="B11" s="389" t="s">
        <v>431</v>
      </c>
      <c r="C11" s="350">
        <f>_xlfn.NORM.DIST(0,VLOOKUP(B10,ratings,2,TRUE)-VLOOKUP(B11,ratings,2,TRUE),$A$1,1)</f>
        <v>0.8300961939</v>
      </c>
      <c r="D11" s="350">
        <f>_xlfn.NORM.DIST(0,VLOOKUP(B13,ratings,2,TRUE)-VLOOKUP(B11,ratings,2,TRUE),$A$1,1)*C11*C13+_xlfn.NORM.DIST(0,VLOOKUP(B12,ratings,2,TRUE)-VLOOKUP(B11,ratings,2,TRUE),$A$1,1)*C11*C12</f>
        <v>0.6996621737</v>
      </c>
      <c r="E11" s="350">
        <f>_xlfn.NORM.DIST(0,VLOOKUP($B15,ratings,2,TRUE)-VLOOKUP($B11,ratings,2,TRUE),$A$1,1)*$D11*$D15+_xlfn.NORM.DIST(0,VLOOKUP($B16,ratings,2,TRUE)-VLOOKUP($B11,ratings,2,TRUE),$A$1,1)*$D11*$D16+_xlfn.NORM.DIST(0,VLOOKUP($B17,ratings,2,TRUE)-VLOOKUP($B11,ratings,2,TRUE),$A$1,1)*$D11*$D17+_xlfn.NORM.DIST(0,VLOOKUP($B14,ratings,2,TRUE)-VLOOKUP($B11,ratings,2,TRUE),$A$1,1)*$D11*$D14</f>
        <v>0.421644561</v>
      </c>
      <c r="F11" s="350">
        <f>_xlfn.NORM.DIST(0,VLOOKUP($B3,ratings,2,TRUE)-VLOOKUP($B11,ratings,2,TRUE),$A$1,1)*$E11*$E3+_xlfn.NORM.DIST(0,VLOOKUP($B2,ratings,2,TRUE)-VLOOKUP($B11,ratings,2,TRUE),$A$1,1)*$E11*$E2+_xlfn.NORM.DIST(0,VLOOKUP($B9,ratings,2,TRUE)-VLOOKUP($B11,ratings,2,TRUE),$A$1,1)*$E11*$E9+_xlfn.NORM.DIST(0,VLOOKUP($B8,ratings,2,TRUE)-VLOOKUP($B11,ratings,2,TRUE),$A$1,1)*$E11*$E8+_xlfn.NORM.DIST(0,VLOOKUP($B7,ratings,2,TRUE)-VLOOKUP($B11,ratings,2,TRUE),$A$1,1)*$E11*$E7+_xlfn.NORM.DIST(0,VLOOKUP($B6,ratings,2,TRUE)-VLOOKUP($B11,ratings,2,TRUE),$A$1,1)*$E11*$E6+_xlfn.NORM.DIST(0,VLOOKUP($B5,ratings,2,TRUE)-VLOOKUP($B11,ratings,2,TRUE),$A$1,1)*$E11*$E5+_xlfn.NORM.DIST(0,VLOOKUP($B4,ratings,2,TRUE)-VLOOKUP($B11,ratings,2,TRUE),$A$1,1)*$E11*$E4</f>
        <v>0.3510289237</v>
      </c>
      <c r="G11" s="350">
        <f>_xlfn.NORM.DIST(0,VLOOKUP($B27,ratings,2,TRUE)-VLOOKUP($B11,ratings,2,TRUE),$A$1,1)*$F11*$F27+_xlfn.NORM.DIST(0,VLOOKUP($B28,ratings,2,TRUE)-VLOOKUP($B11,ratings,2,TRUE),$A$1,1)*$F11*$F28+_xlfn.NORM.DIST(0,VLOOKUP($B29,ratings,2,TRUE)-VLOOKUP($B11,ratings,2,TRUE),$A$1,1)*$F11*$F29+_xlfn.NORM.DIST(0,VLOOKUP($B30,ratings,2,TRUE)-VLOOKUP($B11,ratings,2,TRUE),$A$1,1)*$F11*$F30+_xlfn.NORM.DIST(0,VLOOKUP($B31,ratings,2,TRUE)-VLOOKUP($B11,ratings,2,TRUE),$A$1,1)*$F11*$F31+_xlfn.NORM.DIST(0,VLOOKUP($B32,ratings,2,TRUE)-VLOOKUP($B11,ratings,2,TRUE),$A$1,1)*$F11*$F32+_xlfn.NORM.DIST(0,VLOOKUP($B33,ratings,2,TRUE)-VLOOKUP($B11,ratings,2,TRUE),$A$1,1)*$F11*$F33+_xlfn.NORM.DIST(0,VLOOKUP($B18,ratings,2,TRUE)-VLOOKUP($B11,ratings,2,TRUE),$A$1,1)*$F11*$F18+_xlfn.NORM.DIST(0,VLOOKUP($B19,ratings,2,TRUE)-VLOOKUP($B11,ratings,2,TRUE),$A$1,1)*$F11*$F19+_xlfn.NORM.DIST(0,VLOOKUP($B20,ratings,2,TRUE)-VLOOKUP($B11,ratings,2,TRUE),$A$1,1)*$F11*$F20+_xlfn.NORM.DIST(0,VLOOKUP($B21,ratings,2,TRUE)-VLOOKUP($B11,ratings,2,TRUE),$A$1,1)*$F11*$F21+_xlfn.NORM.DIST(0,VLOOKUP($B22,ratings,2,TRUE)-VLOOKUP($B11,ratings,2,TRUE),$A$1,1)*$F11*$F22+_xlfn.NORM.DIST(0,VLOOKUP($B23,ratings,2,TRUE)-VLOOKUP($B11,ratings,2,TRUE),$A$1,1)*$F11*$F23+_xlfn.NORM.DIST(0,VLOOKUP($B24,ratings,2,TRUE)-VLOOKUP($B11,ratings,2,TRUE),$A$1,1)*$F11*$F24+_xlfn.NORM.DIST(0,VLOOKUP($B25,ratings,2,TRUE)-VLOOKUP($B11,ratings,2,TRUE),$A$1,1)*$F11*$F25+_xlfn.NORM.DIST(0,VLOOKUP($B26,ratings,2,TRUE)-VLOOKUP($B11,ratings,2,TRUE),$A$1,1)*$F11*$F26</f>
        <v>0.2053075824</v>
      </c>
      <c r="H11" s="350" t="str">
        <f>_xlfn.NORM.DIST(0,VLOOKUP($B43,ratings,2,TRUE)-VLOOKUP($B11,ratings,2,TRUE),$A$1,1)*$G11*$G43+_xlfn.NORM.DIST(0,VLOOKUP($B44,ratings,2,TRUE)-VLOOKUP($B11,ratings,2,TRUE),$A$1,1)*$G11*$G44+_xlfn.NORM.DIST(0,VLOOKUP($B45,ratings,2,TRUE)-VLOOKUP($B11,ratings,2,TRUE),$A$1,1)*$G11*$G45+_xlfn.NORM.DIST(0,VLOOKUP($B46,ratings,2,TRUE)-VLOOKUP($B11,ratings,2,TRUE),$A$1,1)*$G11*$G46+_xlfn.NORM.DIST(0,VLOOKUP($B47,ratings,2,TRUE)-VLOOKUP($B11,ratings,2,TRUE),$A$1,1)*$G11*$G47+_xlfn.NORM.DIST(0,VLOOKUP($B48,ratings,2,TRUE)-VLOOKUP($B11,ratings,2,TRUE),$A$1,1)*$G11*$G48+_xlfn.NORM.DIST(0,VLOOKUP($B49,ratings,2,TRUE)-VLOOKUP($B11,ratings,2,TRUE),$A$1,1)*$G11*$G49+_xlfn.NORM.DIST(0,VLOOKUP($B50,ratings,2,TRUE)-VLOOKUP($B11,ratings,2,TRUE),$A$1,1)*$G11*$G50+_xlfn.NORM.DIST(0,VLOOKUP($B51,ratings,2,TRUE)-VLOOKUP($B11,ratings,2,TRUE),$A$1,1)*$G11*$G51+_xlfn.NORM.DIST(0,VLOOKUP($B52,ratings,2,TRUE)-VLOOKUP($B11,ratings,2,TRUE),$A$1,1)*$G11*$G52+_xlfn.NORM.DIST(0,VLOOKUP($B53,ratings,2,TRUE)-VLOOKUP($B11,ratings,2,TRUE),$A$1,1)*$G11*$G53+_xlfn.NORM.DIST(0,VLOOKUP($B54,ratings,2,TRUE)-VLOOKUP($B11,ratings,2,TRUE),$A$1,1)*$G11*$G54+_xlfn.NORM.DIST(0,VLOOKUP($B55,ratings,2,TRUE)-VLOOKUP($B11,ratings,2,TRUE),$A$1,1)*$G11*$G55+_xlfn.NORM.DIST(0,VLOOKUP($B56,ratings,2,TRUE)-VLOOKUP($B11,ratings,2,TRUE),$A$1,1)*$G11*$G56+_xlfn.NORM.DIST(0,VLOOKUP($B57,ratings,2,TRUE)-VLOOKUP($B11,ratings,2,TRUE),$A$1,1)*$G11*$G57+_xlfn.NORM.DIST(0,VLOOKUP($B58,ratings,2,TRUE)-VLOOKUP($B11,ratings,2,TRUE),$A$1,1)*$G11*$G58+_xlfn.NORM.DIST(0,VLOOKUP($B59,ratings,2,TRUE)-VLOOKUP($B11,ratings,2,TRUE),$A$1,1)*$G11*$G59+_xlfn.NORM.DIST(0,VLOOKUP($B60,ratings,2,TRUE)-VLOOKUP($B11,ratings,2,TRUE),$A$1,1)*$G11*$G60+_xlfn.NORM.DIST(0,VLOOKUP($B61,ratings,2,TRUE)-VLOOKUP($B11,ratings,2,TRUE),$A$1,1)*$G11*$G61+_xlfn.NORM.DIST(0,VLOOKUP($B62,ratings,2,TRUE)-VLOOKUP($B11,ratings,2,TRUE),$A$1,1)*$G11*$G62+_xlfn.NORM.DIST(0,VLOOKUP($B63,ratings,2,TRUE)-VLOOKUP($B11,ratings,2,TRUE),$A$1,1)*$G11*$G63+_xlfn.NORM.DIST(0,VLOOKUP($B64,ratings,2,TRUE)-VLOOKUP($B11,ratings,2,TRUE),$A$1,1)*$G11*$G64+_xlfn.NORM.DIST(0,VLOOKUP($B65,ratings,2,TRUE)-VLOOKUP($B11,ratings,2,TRUE),$A$1,1)*$G11*$G65+_xlfn.NORM.DIST(0,VLOOKUP($B34,ratings,2,TRUE)-VLOOKUP($B11,ratings,2,TRUE),$A$1,1)*$G11*$G34+_xlfn.NORM.DIST(0,VLOOKUP($B35,ratings,2,TRUE)-VLOOKUP($B11,ratings,2,TRUE),$A$1,1)*$G11*$G35+_xlfn.NORM.DIST(0,VLOOKUP($B36,ratings,2,TRUE)-VLOOKUP($B11,ratings,2,TRUE),$A$1,1)*$G11*$G36+_xlfn.NORM.DIST(0,VLOOKUP($B37,ratings,2,TRUE)-VLOOKUP($B11,ratings,2,TRUE),$A$1,1)*$G11*$G37+_xlfn.NORM.DIST(0,VLOOKUP($B38,ratings,2,TRUE)-VLOOKUP($B11,ratings,2,TRUE),$A$1,1)*$G11*$G38+_xlfn.NORM.DIST(0,VLOOKUP($B39,ratings,2,TRUE)-VLOOKUP($B11,ratings,2,TRUE),$A$1,1)*$G11*$G39+_xlfn.NORM.DIST(0,VLOOKUP($B42,ratings,2,TRUE)-VLOOKUP($B11,ratings,2,TRUE),$A$1,1)*$G11*$G42+_xlfn.NORM.DIST(0,VLOOKUP($B41,ratings,2,TRUE)-VLOOKUP($B11,ratings,2,TRUE),$A$1,1)*$G11*$G41+_xlfn.NORM.DIST(0,VLOOKUP($B40,ratings,2,TRUE)-VLOOKUP($B11,ratings,2,TRUE),$A$1,1)*$G11*$G40</f>
        <v>#N/A</v>
      </c>
      <c r="J11" s="385" t="s">
        <v>808</v>
      </c>
      <c r="K11" t="str">
        <f t="shared" si="1"/>
        <v>#N/A</v>
      </c>
      <c r="L11" s="206" t="s">
        <v>809</v>
      </c>
      <c r="M11" s="206" t="s">
        <v>810</v>
      </c>
      <c r="N11" s="385" t="s">
        <v>811</v>
      </c>
      <c r="O11" s="385" t="s">
        <v>812</v>
      </c>
      <c r="P11" s="278">
        <f t="shared" si="2"/>
        <v>83</v>
      </c>
      <c r="Q11" s="386" t="s">
        <v>15</v>
      </c>
      <c r="R11" s="387" t="s">
        <v>813</v>
      </c>
      <c r="S11" s="385" t="s">
        <v>814</v>
      </c>
      <c r="T11" s="385" t="s">
        <v>815</v>
      </c>
      <c r="U11" s="385" t="s">
        <v>812</v>
      </c>
      <c r="V11" s="278">
        <f t="shared" si="3"/>
        <v>70</v>
      </c>
      <c r="W11" s="386" t="s">
        <v>15</v>
      </c>
      <c r="X11" s="388" t="s">
        <v>813</v>
      </c>
      <c r="Y11" s="385" t="s">
        <v>814</v>
      </c>
      <c r="Z11" s="385" t="s">
        <v>816</v>
      </c>
      <c r="AA11" s="385" t="s">
        <v>812</v>
      </c>
      <c r="AB11" s="278">
        <f t="shared" si="4"/>
        <v>42.2</v>
      </c>
      <c r="AC11" s="386" t="s">
        <v>15</v>
      </c>
      <c r="AD11" s="388" t="s">
        <v>813</v>
      </c>
      <c r="AE11" s="385" t="s">
        <v>814</v>
      </c>
      <c r="AF11" s="385" t="s">
        <v>817</v>
      </c>
      <c r="AG11" s="385" t="s">
        <v>812</v>
      </c>
      <c r="AH11" s="278">
        <f t="shared" si="5"/>
        <v>35.1</v>
      </c>
      <c r="AI11" s="386" t="s">
        <v>15</v>
      </c>
      <c r="AJ11" s="387" t="s">
        <v>813</v>
      </c>
      <c r="AK11" s="385" t="s">
        <v>814</v>
      </c>
      <c r="AL11" s="385" t="s">
        <v>818</v>
      </c>
      <c r="AM11" s="385" t="s">
        <v>812</v>
      </c>
      <c r="AN11" s="278">
        <f t="shared" si="6"/>
        <v>20.5</v>
      </c>
      <c r="AO11" s="386" t="s">
        <v>15</v>
      </c>
      <c r="AP11" s="387" t="s">
        <v>813</v>
      </c>
      <c r="AQ11" s="385" t="s">
        <v>814</v>
      </c>
      <c r="AR11" s="385" t="s">
        <v>819</v>
      </c>
      <c r="AS11" s="385" t="s">
        <v>812</v>
      </c>
      <c r="AT11" s="278" t="str">
        <f t="shared" si="7"/>
        <v>#N/A</v>
      </c>
      <c r="AU11" s="386" t="s">
        <v>15</v>
      </c>
      <c r="AV11" s="388" t="s">
        <v>820</v>
      </c>
      <c r="AW11" s="385" t="str">
        <f t="shared" si="8"/>
        <v>#N/A</v>
      </c>
    </row>
    <row r="12" ht="14.25" customHeight="1">
      <c r="A12" t="str">
        <f>VLOOKUP(B12,Ratings!$H$2:$I$69,2,0)</f>
        <v>#N/A</v>
      </c>
      <c r="B12" t="s">
        <v>359</v>
      </c>
      <c r="C12" s="347">
        <f>_xlfn.NORM.DIST(0,VLOOKUP(B13,ratings,2,TRUE)-VLOOKUP(B12,ratings,2,TRUE),$A$1,1)</f>
        <v>0.9205958557</v>
      </c>
      <c r="D12" s="347">
        <f>_xlfn.NORM.DIST(0,VLOOKUP(B10,ratings,2,TRUE)-VLOOKUP(B12,ratings,2,TRUE),$A$1,1)*C12*C10+_xlfn.NORM.DIST(0,VLOOKUP(B11,ratings,2,TRUE)-VLOOKUP(B12,ratings,2,TRUE),$A$1,1)*C12*C11</f>
        <v>0.2080439899</v>
      </c>
      <c r="E12" s="347">
        <f>_xlfn.NORM.DIST(0,VLOOKUP($B16,ratings,2,TRUE)-VLOOKUP($B12,ratings,2,TRUE),$A$1,1)*$D12*$D16+_xlfn.NORM.DIST(0,VLOOKUP($B17,ratings,2,TRUE)-VLOOKUP($B12,ratings,2,TRUE),$A$1,1)*$D12*$D17+_xlfn.NORM.DIST(0,VLOOKUP($B14,ratings,2,TRUE)-VLOOKUP($B12,ratings,2,TRUE),$A$1,1)*$D12*$D14+_xlfn.NORM.DIST(0,VLOOKUP($B15,ratings,2,TRUE)-VLOOKUP($B12,ratings,2,TRUE),$A$1,1)*$D12*$D15</f>
        <v>0.05670114506</v>
      </c>
      <c r="F12" s="347">
        <f>_xlfn.NORM.DIST(0,VLOOKUP($B4,ratings,2,TRUE)-VLOOKUP($B12,ratings,2,TRUE),$A$1,1)*$E12*$E4+_xlfn.NORM.DIST(0,VLOOKUP($B3,ratings,2,TRUE)-VLOOKUP($B12,ratings,2,TRUE),$A$1,1)*$E12*$E3+_xlfn.NORM.DIST(0,VLOOKUP($B2,ratings,2,TRUE)-VLOOKUP($B12,ratings,2,TRUE),$A$1,1)*$E12*$E2+_xlfn.NORM.DIST(0,VLOOKUP($B9,ratings,2,TRUE)-VLOOKUP($B12,ratings,2,TRUE),$A$1,1)*$E12*$E9+_xlfn.NORM.DIST(0,VLOOKUP($B8,ratings,2,TRUE)-VLOOKUP($B12,ratings,2,TRUE),$A$1,1)*$E12*$E8+_xlfn.NORM.DIST(0,VLOOKUP($B7,ratings,2,TRUE)-VLOOKUP($B12,ratings,2,TRUE),$A$1,1)*$E12*$E7+_xlfn.NORM.DIST(0,VLOOKUP($B6,ratings,2,TRUE)-VLOOKUP($B12,ratings,2,TRUE),$A$1,1)*$E12*$E6+_xlfn.NORM.DIST(0,VLOOKUP($B5,ratings,2,TRUE)-VLOOKUP($B12,ratings,2,TRUE),$A$1,1)*$E12*$E5</f>
        <v>0.02905856265</v>
      </c>
      <c r="G12" s="347">
        <f>_xlfn.NORM.DIST(0,VLOOKUP($B28,ratings,2,TRUE)-VLOOKUP($B12,ratings,2,TRUE),$A$1,1)*$F12*$F28+_xlfn.NORM.DIST(0,VLOOKUP($B29,ratings,2,TRUE)-VLOOKUP($B12,ratings,2,TRUE),$A$1,1)*$F12*$F29+_xlfn.NORM.DIST(0,VLOOKUP($B30,ratings,2,TRUE)-VLOOKUP($B12,ratings,2,TRUE),$A$1,1)*$F12*$F30+_xlfn.NORM.DIST(0,VLOOKUP($B31,ratings,2,TRUE)-VLOOKUP($B12,ratings,2,TRUE),$A$1,1)*$F12*$F31+_xlfn.NORM.DIST(0,VLOOKUP($B32,ratings,2,TRUE)-VLOOKUP($B12,ratings,2,TRUE),$A$1,1)*$F12*$F32+_xlfn.NORM.DIST(0,VLOOKUP($B33,ratings,2,TRUE)-VLOOKUP($B12,ratings,2,TRUE),$A$1,1)*$F12*$F33+_xlfn.NORM.DIST(0,VLOOKUP($B18,ratings,2,TRUE)-VLOOKUP($B12,ratings,2,TRUE),$A$1,1)*$F12*$F18+_xlfn.NORM.DIST(0,VLOOKUP($B19,ratings,2,TRUE)-VLOOKUP($B12,ratings,2,TRUE),$A$1,1)*$F12*$F19+_xlfn.NORM.DIST(0,VLOOKUP($B20,ratings,2,TRUE)-VLOOKUP($B12,ratings,2,TRUE),$A$1,1)*$F12*$F20+_xlfn.NORM.DIST(0,VLOOKUP($B21,ratings,2,TRUE)-VLOOKUP($B12,ratings,2,TRUE),$A$1,1)*$F12*$F21+_xlfn.NORM.DIST(0,VLOOKUP($B22,ratings,2,TRUE)-VLOOKUP($B12,ratings,2,TRUE),$A$1,1)*$F12*$F22+_xlfn.NORM.DIST(0,VLOOKUP($B23,ratings,2,TRUE)-VLOOKUP($B12,ratings,2,TRUE),$A$1,1)*$F12*$F23+_xlfn.NORM.DIST(0,VLOOKUP($B24,ratings,2,TRUE)-VLOOKUP($B12,ratings,2,TRUE),$A$1,1)*$F12*$F24+_xlfn.NORM.DIST(0,VLOOKUP($B25,ratings,2,TRUE)-VLOOKUP($B12,ratings,2,TRUE),$A$1,1)*$F12*$F25+_xlfn.NORM.DIST(0,VLOOKUP($B26,ratings,2,TRUE)-VLOOKUP($B12,ratings,2,TRUE),$A$1,1)*$F12*$F26+_xlfn.NORM.DIST(0,VLOOKUP($B27,ratings,2,TRUE)-VLOOKUP($B12,ratings,2,TRUE),$A$1,1)*$F12*$F27</f>
        <v>0.00728900063</v>
      </c>
      <c r="H12" s="347" t="str">
        <f>_xlfn.NORM.DIST(0,VLOOKUP($B44,ratings,2,TRUE)-VLOOKUP($B12,ratings,2,TRUE),$A$1,1)*$G12*$G44+_xlfn.NORM.DIST(0,VLOOKUP($B45,ratings,2,TRUE)-VLOOKUP($B12,ratings,2,TRUE),$A$1,1)*$G12*$G45+_xlfn.NORM.DIST(0,VLOOKUP($B46,ratings,2,TRUE)-VLOOKUP($B12,ratings,2,TRUE),$A$1,1)*$G12*$G46+_xlfn.NORM.DIST(0,VLOOKUP($B47,ratings,2,TRUE)-VLOOKUP($B12,ratings,2,TRUE),$A$1,1)*$G12*$G47+_xlfn.NORM.DIST(0,VLOOKUP($B48,ratings,2,TRUE)-VLOOKUP($B12,ratings,2,TRUE),$A$1,1)*$G12*$G48+_xlfn.NORM.DIST(0,VLOOKUP($B49,ratings,2,TRUE)-VLOOKUP($B12,ratings,2,TRUE),$A$1,1)*$G12*$G49+_xlfn.NORM.DIST(0,VLOOKUP($B50,ratings,2,TRUE)-VLOOKUP($B12,ratings,2,TRUE),$A$1,1)*$G12*$G50+_xlfn.NORM.DIST(0,VLOOKUP($B51,ratings,2,TRUE)-VLOOKUP($B12,ratings,2,TRUE),$A$1,1)*$G12*$G51+_xlfn.NORM.DIST(0,VLOOKUP($B52,ratings,2,TRUE)-VLOOKUP($B12,ratings,2,TRUE),$A$1,1)*$G12*$G52+_xlfn.NORM.DIST(0,VLOOKUP($B53,ratings,2,TRUE)-VLOOKUP($B12,ratings,2,TRUE),$A$1,1)*$G12*$G53+_xlfn.NORM.DIST(0,VLOOKUP($B54,ratings,2,TRUE)-VLOOKUP($B12,ratings,2,TRUE),$A$1,1)*$G12*$G54+_xlfn.NORM.DIST(0,VLOOKUP($B55,ratings,2,TRUE)-VLOOKUP($B12,ratings,2,TRUE),$A$1,1)*$G12*$G55+_xlfn.NORM.DIST(0,VLOOKUP($B56,ratings,2,TRUE)-VLOOKUP($B12,ratings,2,TRUE),$A$1,1)*$G12*$G56+_xlfn.NORM.DIST(0,VLOOKUP($B57,ratings,2,TRUE)-VLOOKUP($B12,ratings,2,TRUE),$A$1,1)*$G12*$G57+_xlfn.NORM.DIST(0,VLOOKUP($B58,ratings,2,TRUE)-VLOOKUP($B12,ratings,2,TRUE),$A$1,1)*$G12*$G58+_xlfn.NORM.DIST(0,VLOOKUP($B59,ratings,2,TRUE)-VLOOKUP($B12,ratings,2,TRUE),$A$1,1)*$G12*$G59+_xlfn.NORM.DIST(0,VLOOKUP($B60,ratings,2,TRUE)-VLOOKUP($B12,ratings,2,TRUE),$A$1,1)*$G12*$G60+_xlfn.NORM.DIST(0,VLOOKUP($B61,ratings,2,TRUE)-VLOOKUP($B12,ratings,2,TRUE),$A$1,1)*$G12*$G61+_xlfn.NORM.DIST(0,VLOOKUP($B62,ratings,2,TRUE)-VLOOKUP($B12,ratings,2,TRUE),$A$1,1)*$G12*$G62+_xlfn.NORM.DIST(0,VLOOKUP($B63,ratings,2,TRUE)-VLOOKUP($B12,ratings,2,TRUE),$A$1,1)*$G12*$G63+_xlfn.NORM.DIST(0,VLOOKUP($B64,ratings,2,TRUE)-VLOOKUP($B12,ratings,2,TRUE),$A$1,1)*$G12*$G64+_xlfn.NORM.DIST(0,VLOOKUP($B65,ratings,2,TRUE)-VLOOKUP($B12,ratings,2,TRUE),$A$1,1)*$G12*$G65+_xlfn.NORM.DIST(0,VLOOKUP($B34,ratings,2,TRUE)-VLOOKUP($B12,ratings,2,TRUE),$A$1,1)*$G12*$G34+_xlfn.NORM.DIST(0,VLOOKUP($B35,ratings,2,TRUE)-VLOOKUP($B12,ratings,2,TRUE),$A$1,1)*$G12*$G35+_xlfn.NORM.DIST(0,VLOOKUP($B36,ratings,2,TRUE)-VLOOKUP($B12,ratings,2,TRUE),$A$1,1)*$G12*$G36+_xlfn.NORM.DIST(0,VLOOKUP($B37,ratings,2,TRUE)-VLOOKUP($B12,ratings,2,TRUE),$A$1,1)*$G12*$G37+_xlfn.NORM.DIST(0,VLOOKUP($B38,ratings,2,TRUE)-VLOOKUP($B12,ratings,2,TRUE),$A$1,1)*$G12*$G38+_xlfn.NORM.DIST(0,VLOOKUP($B39,ratings,2,TRUE)-VLOOKUP($B12,ratings,2,TRUE),$A$1,1)*$G12*$G39+_xlfn.NORM.DIST(0,VLOOKUP($B40,ratings,2,TRUE)-VLOOKUP($B12,ratings,2,TRUE),$A$1,1)*$G12*$G40+_xlfn.NORM.DIST(0,VLOOKUP($B43,ratings,2,TRUE)-VLOOKUP($B12,ratings,2,TRUE),$A$1,1)*$G12*$G43+_xlfn.NORM.DIST(0,VLOOKUP($B42,ratings,2,TRUE)-VLOOKUP($B12,ratings,2,TRUE),$A$1,1)*$G12*$G42+_xlfn.NORM.DIST(0,VLOOKUP($B41,ratings,2,TRUE)-VLOOKUP($B12,ratings,2,TRUE),$A$1,1)*$G12*$G41</f>
        <v>#N/A</v>
      </c>
      <c r="J12" s="385" t="s">
        <v>808</v>
      </c>
      <c r="K12" t="str">
        <f t="shared" si="1"/>
        <v>#N/A</v>
      </c>
      <c r="L12" s="206" t="s">
        <v>809</v>
      </c>
      <c r="M12" s="206" t="s">
        <v>810</v>
      </c>
      <c r="N12" s="385" t="s">
        <v>811</v>
      </c>
      <c r="O12" s="385" t="s">
        <v>812</v>
      </c>
      <c r="P12" s="278">
        <f t="shared" si="2"/>
        <v>92.1</v>
      </c>
      <c r="Q12" s="386" t="s">
        <v>15</v>
      </c>
      <c r="R12" s="387" t="s">
        <v>813</v>
      </c>
      <c r="S12" s="385" t="s">
        <v>814</v>
      </c>
      <c r="T12" s="385" t="s">
        <v>815</v>
      </c>
      <c r="U12" s="385" t="s">
        <v>812</v>
      </c>
      <c r="V12" s="278">
        <f t="shared" si="3"/>
        <v>20.8</v>
      </c>
      <c r="W12" s="386" t="s">
        <v>15</v>
      </c>
      <c r="X12" s="388" t="s">
        <v>813</v>
      </c>
      <c r="Y12" s="385" t="s">
        <v>814</v>
      </c>
      <c r="Z12" s="385" t="s">
        <v>816</v>
      </c>
      <c r="AA12" s="385" t="s">
        <v>812</v>
      </c>
      <c r="AB12" s="278">
        <f t="shared" si="4"/>
        <v>5.7</v>
      </c>
      <c r="AC12" s="386" t="s">
        <v>15</v>
      </c>
      <c r="AD12" s="388" t="s">
        <v>813</v>
      </c>
      <c r="AE12" s="385" t="s">
        <v>814</v>
      </c>
      <c r="AF12" s="385" t="s">
        <v>817</v>
      </c>
      <c r="AG12" s="385" t="s">
        <v>812</v>
      </c>
      <c r="AH12" s="278">
        <f t="shared" si="5"/>
        <v>2.9</v>
      </c>
      <c r="AI12" s="386" t="s">
        <v>15</v>
      </c>
      <c r="AJ12" s="387" t="s">
        <v>813</v>
      </c>
      <c r="AK12" s="385" t="s">
        <v>814</v>
      </c>
      <c r="AL12" s="385" t="s">
        <v>818</v>
      </c>
      <c r="AM12" s="385" t="s">
        <v>812</v>
      </c>
      <c r="AN12" s="278">
        <f t="shared" si="6"/>
        <v>0.7</v>
      </c>
      <c r="AO12" s="386" t="s">
        <v>15</v>
      </c>
      <c r="AP12" s="387" t="s">
        <v>813</v>
      </c>
      <c r="AQ12" s="385" t="s">
        <v>814</v>
      </c>
      <c r="AR12" s="385" t="s">
        <v>819</v>
      </c>
      <c r="AS12" s="385" t="s">
        <v>812</v>
      </c>
      <c r="AT12" s="278" t="str">
        <f t="shared" si="7"/>
        <v>#N/A</v>
      </c>
      <c r="AU12" s="386" t="s">
        <v>15</v>
      </c>
      <c r="AV12" s="388" t="s">
        <v>820</v>
      </c>
      <c r="AW12" s="385" t="str">
        <f t="shared" si="8"/>
        <v>#N/A</v>
      </c>
    </row>
    <row r="13" ht="14.25" customHeight="1">
      <c r="A13" s="389" t="str">
        <f>VLOOKUP(B13,Ratings!$H$2:$I$69,2,0)</f>
        <v>#N/A</v>
      </c>
      <c r="B13" s="389" t="s">
        <v>29</v>
      </c>
      <c r="C13" s="350">
        <f>_xlfn.NORM.DIST(0,VLOOKUP(B12,ratings,2,TRUE)-VLOOKUP(B13,ratings,2,TRUE),$A$1,1)</f>
        <v>0.07940414431</v>
      </c>
      <c r="D13" s="350">
        <f>_xlfn.NORM.DIST(0,VLOOKUP(B11,ratings,2,TRUE)-VLOOKUP(B13,ratings,2,TRUE),$A$1,1)*C13*C11+_xlfn.NORM.DIST(0,VLOOKUP(B10,ratings,2,TRUE)-VLOOKUP(B13,ratings,2,TRUE),$A$1,1)*C13*C10</f>
        <v>0.001667646742</v>
      </c>
      <c r="E13" s="350">
        <f>_xlfn.NORM.DIST(0,VLOOKUP($B17,ratings,2,TRUE)-VLOOKUP($B13,ratings,2,TRUE),$A$1,1)*$D13*$D17+_xlfn.NORM.DIST(0,VLOOKUP($B14,ratings,2,TRUE)-VLOOKUP($B13,ratings,2,TRUE),$A$1,1)*$D13*$D14+_xlfn.NORM.DIST(0,VLOOKUP($B15,ratings,2,TRUE)-VLOOKUP($B13,ratings,2,TRUE),$A$1,1)*$D13*$D15+_xlfn.NORM.DIST(0,VLOOKUP($B16,ratings,2,TRUE)-VLOOKUP($B13,ratings,2,TRUE),$A$1,1)*$D13*$D16</f>
        <v>0.00005157156869</v>
      </c>
      <c r="F13" s="350">
        <f>_xlfn.NORM.DIST(0,VLOOKUP($B5,ratings,2,TRUE)-VLOOKUP($B13,ratings,2,TRUE),$A$1,1)*$E13*$E5+_xlfn.NORM.DIST(0,VLOOKUP($B4,ratings,2,TRUE)-VLOOKUP($B13,ratings,2,TRUE),$A$1,1)*$E13*$E4+_xlfn.NORM.DIST(0,VLOOKUP($B3,ratings,2,TRUE)-VLOOKUP($B13,ratings,2,TRUE),$A$1,1)*$E13*$E3+_xlfn.NORM.DIST(0,VLOOKUP($B2,ratings,2,TRUE)-VLOOKUP($B13,ratings,2,TRUE),$A$1,1)*$E13*$E2+_xlfn.NORM.DIST(0,VLOOKUP($B9,ratings,2,TRUE)-VLOOKUP($B13,ratings,2,TRUE),$A$1,1)*$E13*$E9+_xlfn.NORM.DIST(0,VLOOKUP($B8,ratings,2,TRUE)-VLOOKUP($B13,ratings,2,TRUE),$A$1,1)*$E13*$E8+_xlfn.NORM.DIST(0,VLOOKUP($B7,ratings,2,TRUE)-VLOOKUP($B13,ratings,2,TRUE),$A$1,1)*$E13*$E7+_xlfn.NORM.DIST(0,VLOOKUP($B6,ratings,2,TRUE)-VLOOKUP($B13,ratings,2,TRUE),$A$1,1)*$E13*$E6</f>
        <v>0.000004682548821</v>
      </c>
      <c r="G13" s="350">
        <f>_xlfn.NORM.DIST(0,VLOOKUP($B29,ratings,2,TRUE)-VLOOKUP($B13,ratings,2,TRUE),$A$1,1)*$F13*$F29+_xlfn.NORM.DIST(0,VLOOKUP($B30,ratings,2,TRUE)-VLOOKUP($B13,ratings,2,TRUE),$A$1,1)*$F13*$F30+_xlfn.NORM.DIST(0,VLOOKUP($B31,ratings,2,TRUE)-VLOOKUP($B13,ratings,2,TRUE),$A$1,1)*$F13*$F31+_xlfn.NORM.DIST(0,VLOOKUP($B32,ratings,2,TRUE)-VLOOKUP($B13,ratings,2,TRUE),$A$1,1)*$F13*$F32+_xlfn.NORM.DIST(0,VLOOKUP($B33,ratings,2,TRUE)-VLOOKUP($B13,ratings,2,TRUE),$A$1,1)*$F13*$F33+_xlfn.NORM.DIST(0,VLOOKUP($B18,ratings,2,TRUE)-VLOOKUP($B13,ratings,2,TRUE),$A$1,1)*$F13*$F18+_xlfn.NORM.DIST(0,VLOOKUP($B19,ratings,2,TRUE)-VLOOKUP($B13,ratings,2,TRUE),$A$1,1)*$F13*$F19+_xlfn.NORM.DIST(0,VLOOKUP($B20,ratings,2,TRUE)-VLOOKUP($B13,ratings,2,TRUE),$A$1,1)*$F13*$F20+_xlfn.NORM.DIST(0,VLOOKUP($B21,ratings,2,TRUE)-VLOOKUP($B13,ratings,2,TRUE),$A$1,1)*$F13*$F21+_xlfn.NORM.DIST(0,VLOOKUP($B22,ratings,2,TRUE)-VLOOKUP($B13,ratings,2,TRUE),$A$1,1)*$F13*$F22+_xlfn.NORM.DIST(0,VLOOKUP($B23,ratings,2,TRUE)-VLOOKUP($B13,ratings,2,TRUE),$A$1,1)*$F13*$F23+_xlfn.NORM.DIST(0,VLOOKUP($B24,ratings,2,TRUE)-VLOOKUP($B13,ratings,2,TRUE),$A$1,1)*$F13*$F24+_xlfn.NORM.DIST(0,VLOOKUP($B25,ratings,2,TRUE)-VLOOKUP($B13,ratings,2,TRUE),$A$1,1)*$F13*$F25+_xlfn.NORM.DIST(0,VLOOKUP($B26,ratings,2,TRUE)-VLOOKUP($B13,ratings,2,TRUE),$A$1,1)*$F13*$F26+_xlfn.NORM.DIST(0,VLOOKUP($B27,ratings,2,TRUE)-VLOOKUP($B13,ratings,2,TRUE),$A$1,1)*$F13*$F27+_xlfn.NORM.DIST(0,VLOOKUP($B28,ratings,2,TRUE)-VLOOKUP($B13,ratings,2,TRUE),$A$1,1)*$F13*$F28</f>
        <v>0.000000118362717</v>
      </c>
      <c r="H13" s="350" t="str">
        <f>_xlfn.NORM.DIST(0,VLOOKUP($B45,ratings,2,TRUE)-VLOOKUP($B13,ratings,2,TRUE),$A$1,1)*$G13*$G45+_xlfn.NORM.DIST(0,VLOOKUP($B46,ratings,2,TRUE)-VLOOKUP($B13,ratings,2,TRUE),$A$1,1)*$G13*$G46+_xlfn.NORM.DIST(0,VLOOKUP($B47,ratings,2,TRUE)-VLOOKUP($B13,ratings,2,TRUE),$A$1,1)*$G13*$G47+_xlfn.NORM.DIST(0,VLOOKUP($B48,ratings,2,TRUE)-VLOOKUP($B13,ratings,2,TRUE),$A$1,1)*$G13*$G48+_xlfn.NORM.DIST(0,VLOOKUP($B49,ratings,2,TRUE)-VLOOKUP($B13,ratings,2,TRUE),$A$1,1)*$G13*$G49+_xlfn.NORM.DIST(0,VLOOKUP($B50,ratings,2,TRUE)-VLOOKUP($B13,ratings,2,TRUE),$A$1,1)*$G13*$G50+_xlfn.NORM.DIST(0,VLOOKUP($B51,ratings,2,TRUE)-VLOOKUP($B13,ratings,2,TRUE),$A$1,1)*$G13*$G51+_xlfn.NORM.DIST(0,VLOOKUP($B52,ratings,2,TRUE)-VLOOKUP($B13,ratings,2,TRUE),$A$1,1)*$G13*$G52+_xlfn.NORM.DIST(0,VLOOKUP($B53,ratings,2,TRUE)-VLOOKUP($B13,ratings,2,TRUE),$A$1,1)*$G13*$G53+_xlfn.NORM.DIST(0,VLOOKUP($B54,ratings,2,TRUE)-VLOOKUP($B13,ratings,2,TRUE),$A$1,1)*$G13*$G54+_xlfn.NORM.DIST(0,VLOOKUP($B55,ratings,2,TRUE)-VLOOKUP($B13,ratings,2,TRUE),$A$1,1)*$G13*$G55+_xlfn.NORM.DIST(0,VLOOKUP($B56,ratings,2,TRUE)-VLOOKUP($B13,ratings,2,TRUE),$A$1,1)*$G13*$G56+_xlfn.NORM.DIST(0,VLOOKUP($B57,ratings,2,TRUE)-VLOOKUP($B13,ratings,2,TRUE),$A$1,1)*$G13*$G57+_xlfn.NORM.DIST(0,VLOOKUP($B58,ratings,2,TRUE)-VLOOKUP($B13,ratings,2,TRUE),$A$1,1)*$G13*$G58+_xlfn.NORM.DIST(0,VLOOKUP($B59,ratings,2,TRUE)-VLOOKUP($B13,ratings,2,TRUE),$A$1,1)*$G13*$G59+_xlfn.NORM.DIST(0,VLOOKUP($B60,ratings,2,TRUE)-VLOOKUP($B13,ratings,2,TRUE),$A$1,1)*$G13*$G60+_xlfn.NORM.DIST(0,VLOOKUP($B61,ratings,2,TRUE)-VLOOKUP($B13,ratings,2,TRUE),$A$1,1)*$G13*$G61+_xlfn.NORM.DIST(0,VLOOKUP($B62,ratings,2,TRUE)-VLOOKUP($B13,ratings,2,TRUE),$A$1,1)*$G13*$G62+_xlfn.NORM.DIST(0,VLOOKUP($B63,ratings,2,TRUE)-VLOOKUP($B13,ratings,2,TRUE),$A$1,1)*$G13*$G63+_xlfn.NORM.DIST(0,VLOOKUP($B64,ratings,2,TRUE)-VLOOKUP($B13,ratings,2,TRUE),$A$1,1)*$G13*$G64+_xlfn.NORM.DIST(0,VLOOKUP($B65,ratings,2,TRUE)-VLOOKUP($B13,ratings,2,TRUE),$A$1,1)*$G13*$G65+_xlfn.NORM.DIST(0,VLOOKUP($B34,ratings,2,TRUE)-VLOOKUP($B13,ratings,2,TRUE),$A$1,1)*$G13*$G34+_xlfn.NORM.DIST(0,VLOOKUP($B35,ratings,2,TRUE)-VLOOKUP($B13,ratings,2,TRUE),$A$1,1)*$G13*$G35+_xlfn.NORM.DIST(0,VLOOKUP($B36,ratings,2,TRUE)-VLOOKUP($B13,ratings,2,TRUE),$A$1,1)*$G13*$G36+_xlfn.NORM.DIST(0,VLOOKUP($B37,ratings,2,TRUE)-VLOOKUP($B13,ratings,2,TRUE),$A$1,1)*$G13*$G37+_xlfn.NORM.DIST(0,VLOOKUP($B38,ratings,2,TRUE)-VLOOKUP($B13,ratings,2,TRUE),$A$1,1)*$G13*$G38+_xlfn.NORM.DIST(0,VLOOKUP($B39,ratings,2,TRUE)-VLOOKUP($B13,ratings,2,TRUE),$A$1,1)*$G13*$G39+_xlfn.NORM.DIST(0,VLOOKUP($B40,ratings,2,TRUE)-VLOOKUP($B13,ratings,2,TRUE),$A$1,1)*$G13*$G40+_xlfn.NORM.DIST(0,VLOOKUP($B41,ratings,2,TRUE)-VLOOKUP($B13,ratings,2,TRUE),$A$1,1)*$G13*$G41+_xlfn.NORM.DIST(0,VLOOKUP($B44,ratings,2,TRUE)-VLOOKUP($B13,ratings,2,TRUE),$A$1,1)*$G13*$G44+_xlfn.NORM.DIST(0,VLOOKUP($B43,ratings,2,TRUE)-VLOOKUP($B13,ratings,2,TRUE),$A$1,1)*$G13*$G43+_xlfn.NORM.DIST(0,VLOOKUP($B42,ratings,2,TRUE)-VLOOKUP($B13,ratings,2,TRUE),$A$1,1)*$G13*$G42</f>
        <v>#N/A</v>
      </c>
      <c r="J13" s="385" t="s">
        <v>808</v>
      </c>
      <c r="K13" t="str">
        <f t="shared" si="1"/>
        <v>#N/A</v>
      </c>
      <c r="L13" s="206" t="s">
        <v>809</v>
      </c>
      <c r="M13" s="206" t="s">
        <v>810</v>
      </c>
      <c r="N13" s="385" t="s">
        <v>811</v>
      </c>
      <c r="O13" s="385" t="s">
        <v>812</v>
      </c>
      <c r="P13" s="278">
        <f t="shared" si="2"/>
        <v>7.9</v>
      </c>
      <c r="Q13" s="386" t="s">
        <v>15</v>
      </c>
      <c r="R13" s="387" t="s">
        <v>813</v>
      </c>
      <c r="S13" s="385" t="s">
        <v>814</v>
      </c>
      <c r="T13" s="385" t="s">
        <v>815</v>
      </c>
      <c r="U13" s="385" t="s">
        <v>812</v>
      </c>
      <c r="V13" s="278">
        <f t="shared" si="3"/>
        <v>0.2</v>
      </c>
      <c r="W13" s="386" t="s">
        <v>15</v>
      </c>
      <c r="X13" s="388" t="s">
        <v>813</v>
      </c>
      <c r="Y13" s="385" t="s">
        <v>814</v>
      </c>
      <c r="Z13" s="385" t="s">
        <v>816</v>
      </c>
      <c r="AA13" s="385" t="s">
        <v>812</v>
      </c>
      <c r="AB13" s="278">
        <f t="shared" si="4"/>
        <v>0</v>
      </c>
      <c r="AC13" s="386" t="s">
        <v>15</v>
      </c>
      <c r="AD13" s="388" t="s">
        <v>813</v>
      </c>
      <c r="AE13" s="385" t="s">
        <v>814</v>
      </c>
      <c r="AF13" s="385" t="s">
        <v>817</v>
      </c>
      <c r="AG13" s="385" t="s">
        <v>812</v>
      </c>
      <c r="AH13" s="278">
        <f t="shared" si="5"/>
        <v>0</v>
      </c>
      <c r="AI13" s="386" t="s">
        <v>15</v>
      </c>
      <c r="AJ13" s="387" t="s">
        <v>813</v>
      </c>
      <c r="AK13" s="385" t="s">
        <v>814</v>
      </c>
      <c r="AL13" s="385" t="s">
        <v>818</v>
      </c>
      <c r="AM13" s="385" t="s">
        <v>812</v>
      </c>
      <c r="AN13" s="278">
        <f t="shared" si="6"/>
        <v>0</v>
      </c>
      <c r="AO13" s="386" t="s">
        <v>15</v>
      </c>
      <c r="AP13" s="387" t="s">
        <v>813</v>
      </c>
      <c r="AQ13" s="385" t="s">
        <v>814</v>
      </c>
      <c r="AR13" s="385" t="s">
        <v>819</v>
      </c>
      <c r="AS13" s="385" t="s">
        <v>812</v>
      </c>
      <c r="AT13" s="278" t="str">
        <f t="shared" si="7"/>
        <v>#N/A</v>
      </c>
      <c r="AU13" s="386" t="s">
        <v>15</v>
      </c>
      <c r="AV13" s="388" t="s">
        <v>820</v>
      </c>
      <c r="AW13" s="385" t="str">
        <f t="shared" si="8"/>
        <v>#N/A</v>
      </c>
    </row>
    <row r="14" ht="14.25" customHeight="1">
      <c r="A14" t="str">
        <f>VLOOKUP(B14,Ratings!$H$2:$I$69,2,0)</f>
        <v>#N/A</v>
      </c>
      <c r="B14" t="s">
        <v>22</v>
      </c>
      <c r="C14" s="347">
        <f>_xlfn.NORM.DIST(0,VLOOKUP(B15,ratings,2,TRUE)-VLOOKUP(B14,ratings,2,TRUE),$A$1,1)</f>
        <v>0.5</v>
      </c>
      <c r="D14" s="347">
        <f>_xlfn.NORM.DIST(0,VLOOKUP(B16,ratings,2,TRUE)-VLOOKUP(B14,ratings,2,TRUE),$A$1,1)*C14*C16+_xlfn.NORM.DIST(0,VLOOKUP(B17,ratings,2,TRUE)-VLOOKUP(B14,ratings,2,TRUE),$A$1,1)*C14*C17</f>
        <v>0.1129942029</v>
      </c>
      <c r="E14" s="347">
        <f>_xlfn.NORM.DIST(0,VLOOKUP($B10,ratings,2,TRUE)-VLOOKUP($B14,ratings,2,TRUE),$A$1,1)*$D14*$D10+_xlfn.NORM.DIST(0,VLOOKUP($B13,ratings,2,TRUE)-VLOOKUP($B14,ratings,2,TRUE),$A$1,1)*$D14*$D13+_xlfn.NORM.DIST(0,VLOOKUP($B12,ratings,2,TRUE)-VLOOKUP($B14,ratings,2,TRUE),$A$1,1)*$D14*$D12+_xlfn.NORM.DIST(0,VLOOKUP($B11,ratings,2,TRUE)-VLOOKUP($B14,ratings,2,TRUE),$A$1,1)*$D14*$D11</f>
        <v>0.03047968735</v>
      </c>
      <c r="F14" s="347">
        <f>_xlfn.NORM.DIST(0,VLOOKUP($B6,ratings,2,TRUE)-VLOOKUP($B14,ratings,2,TRUE),$A$1,1)*$E14*$E6+_xlfn.NORM.DIST(0,VLOOKUP($B5,ratings,2,TRUE)-VLOOKUP($B14,ratings,2,TRUE),$A$1,1)*$E14*$E5+_xlfn.NORM.DIST(0,VLOOKUP($B4,ratings,2,TRUE)-VLOOKUP($B14,ratings,2,TRUE),$A$1,1)*$E14*$E4+_xlfn.NORM.DIST(0,VLOOKUP($B3,ratings,2,TRUE)-VLOOKUP($B14,ratings,2,TRUE),$A$1,1)*$E14*$E3+_xlfn.NORM.DIST(0,VLOOKUP($B2,ratings,2,TRUE)-VLOOKUP($B14,ratings,2,TRUE),$A$1,1)*$E14*$E2+_xlfn.NORM.DIST(0,VLOOKUP($B9,ratings,2,TRUE)-VLOOKUP($B14,ratings,2,TRUE),$A$1,1)*$E14*$E9+_xlfn.NORM.DIST(0,VLOOKUP($B8,ratings,2,TRUE)-VLOOKUP($B14,ratings,2,TRUE),$A$1,1)*$E14*$E8+_xlfn.NORM.DIST(0,VLOOKUP($B7,ratings,2,TRUE)-VLOOKUP($B14,ratings,2,TRUE),$A$1,1)*$E14*$E7</f>
        <v>0.0156204236</v>
      </c>
      <c r="G14" s="347">
        <f>_xlfn.NORM.DIST(0,VLOOKUP($B30,ratings,2,TRUE)-VLOOKUP($B14,ratings,2,TRUE),$A$1,1)*$F14*$F30+_xlfn.NORM.DIST(0,VLOOKUP($B31,ratings,2,TRUE)-VLOOKUP($B14,ratings,2,TRUE),$A$1,1)*$F14*$F31+_xlfn.NORM.DIST(0,VLOOKUP($B32,ratings,2,TRUE)-VLOOKUP($B14,ratings,2,TRUE),$A$1,1)*$F14*$F32+_xlfn.NORM.DIST(0,VLOOKUP($B33,ratings,2,TRUE)-VLOOKUP($B14,ratings,2,TRUE),$A$1,1)*$F14*$F33+_xlfn.NORM.DIST(0,VLOOKUP($B18,ratings,2,TRUE)-VLOOKUP($B14,ratings,2,TRUE),$A$1,1)*$F14*$F18+_xlfn.NORM.DIST(0,VLOOKUP($B19,ratings,2,TRUE)-VLOOKUP($B14,ratings,2,TRUE),$A$1,1)*$F14*$F19+_xlfn.NORM.DIST(0,VLOOKUP($B20,ratings,2,TRUE)-VLOOKUP($B14,ratings,2,TRUE),$A$1,1)*$F14*$F20+_xlfn.NORM.DIST(0,VLOOKUP($B21,ratings,2,TRUE)-VLOOKUP($B14,ratings,2,TRUE),$A$1,1)*$F14*$F21+_xlfn.NORM.DIST(0,VLOOKUP($B22,ratings,2,TRUE)-VLOOKUP($B14,ratings,2,TRUE),$A$1,1)*$F14*$F22+_xlfn.NORM.DIST(0,VLOOKUP($B23,ratings,2,TRUE)-VLOOKUP($B14,ratings,2,TRUE),$A$1,1)*$F14*$F23+_xlfn.NORM.DIST(0,VLOOKUP($B24,ratings,2,TRUE)-VLOOKUP($B14,ratings,2,TRUE),$A$1,1)*$F14*$F24+_xlfn.NORM.DIST(0,VLOOKUP($B25,ratings,2,TRUE)-VLOOKUP($B14,ratings,2,TRUE),$A$1,1)*$F14*$F25+_xlfn.NORM.DIST(0,VLOOKUP($B26,ratings,2,TRUE)-VLOOKUP($B14,ratings,2,TRUE),$A$1,1)*$F14*$F26+_xlfn.NORM.DIST(0,VLOOKUP($B27,ratings,2,TRUE)-VLOOKUP($B14,ratings,2,TRUE),$A$1,1)*$F14*$F27+_xlfn.NORM.DIST(0,VLOOKUP($B28,ratings,2,TRUE)-VLOOKUP($B14,ratings,2,TRUE),$A$1,1)*$F14*$F28+_xlfn.NORM.DIST(0,VLOOKUP($B29,ratings,2,TRUE)-VLOOKUP($B14,ratings,2,TRUE),$A$1,1)*$F14*$F29</f>
        <v>0.003918200595</v>
      </c>
      <c r="H14" s="347" t="str">
        <f>_xlfn.NORM.DIST(0,VLOOKUP($B46,ratings,2,TRUE)-VLOOKUP($B14,ratings,2,TRUE),$A$1,1)*$G14*$G46+_xlfn.NORM.DIST(0,VLOOKUP($B47,ratings,2,TRUE)-VLOOKUP($B14,ratings,2,TRUE),$A$1,1)*$G14*$G47+_xlfn.NORM.DIST(0,VLOOKUP($B48,ratings,2,TRUE)-VLOOKUP($B14,ratings,2,TRUE),$A$1,1)*$G14*$G48+_xlfn.NORM.DIST(0,VLOOKUP($B49,ratings,2,TRUE)-VLOOKUP($B14,ratings,2,TRUE),$A$1,1)*$G14*$G49+_xlfn.NORM.DIST(0,VLOOKUP($B50,ratings,2,TRUE)-VLOOKUP($B14,ratings,2,TRUE),$A$1,1)*$G14*$G50+_xlfn.NORM.DIST(0,VLOOKUP($B51,ratings,2,TRUE)-VLOOKUP($B14,ratings,2,TRUE),$A$1,1)*$G14*$G51+_xlfn.NORM.DIST(0,VLOOKUP($B52,ratings,2,TRUE)-VLOOKUP($B14,ratings,2,TRUE),$A$1,1)*$G14*$G52+_xlfn.NORM.DIST(0,VLOOKUP($B53,ratings,2,TRUE)-VLOOKUP($B14,ratings,2,TRUE),$A$1,1)*$G14*$G53+_xlfn.NORM.DIST(0,VLOOKUP($B54,ratings,2,TRUE)-VLOOKUP($B14,ratings,2,TRUE),$A$1,1)*$G14*$G54+_xlfn.NORM.DIST(0,VLOOKUP($B55,ratings,2,TRUE)-VLOOKUP($B14,ratings,2,TRUE),$A$1,1)*$G14*$G55+_xlfn.NORM.DIST(0,VLOOKUP($B56,ratings,2,TRUE)-VLOOKUP($B14,ratings,2,TRUE),$A$1,1)*$G14*$G56+_xlfn.NORM.DIST(0,VLOOKUP($B57,ratings,2,TRUE)-VLOOKUP($B14,ratings,2,TRUE),$A$1,1)*$G14*$G57+_xlfn.NORM.DIST(0,VLOOKUP($B58,ratings,2,TRUE)-VLOOKUP($B14,ratings,2,TRUE),$A$1,1)*$G14*$G58+_xlfn.NORM.DIST(0,VLOOKUP($B59,ratings,2,TRUE)-VLOOKUP($B14,ratings,2,TRUE),$A$1,1)*$G14*$G59+_xlfn.NORM.DIST(0,VLOOKUP($B60,ratings,2,TRUE)-VLOOKUP($B14,ratings,2,TRUE),$A$1,1)*$G14*$G60+_xlfn.NORM.DIST(0,VLOOKUP($B61,ratings,2,TRUE)-VLOOKUP($B14,ratings,2,TRUE),$A$1,1)*$G14*$G61+_xlfn.NORM.DIST(0,VLOOKUP($B62,ratings,2,TRUE)-VLOOKUP($B14,ratings,2,TRUE),$A$1,1)*$G14*$G62+_xlfn.NORM.DIST(0,VLOOKUP($B63,ratings,2,TRUE)-VLOOKUP($B14,ratings,2,TRUE),$A$1,1)*$G14*$G63+_xlfn.NORM.DIST(0,VLOOKUP($B64,ratings,2,TRUE)-VLOOKUP($B14,ratings,2,TRUE),$A$1,1)*$G14*$G64+_xlfn.NORM.DIST(0,VLOOKUP($B65,ratings,2,TRUE)-VLOOKUP($B14,ratings,2,TRUE),$A$1,1)*$G14*$G65+_xlfn.NORM.DIST(0,VLOOKUP($B34,ratings,2,TRUE)-VLOOKUP($B14,ratings,2,TRUE),$A$1,1)*$G14*$G34+_xlfn.NORM.DIST(0,VLOOKUP($B35,ratings,2,TRUE)-VLOOKUP($B14,ratings,2,TRUE),$A$1,1)*$G14*$G35+_xlfn.NORM.DIST(0,VLOOKUP($B36,ratings,2,TRUE)-VLOOKUP($B14,ratings,2,TRUE),$A$1,1)*$G14*$G36+_xlfn.NORM.DIST(0,VLOOKUP($B37,ratings,2,TRUE)-VLOOKUP($B14,ratings,2,TRUE),$A$1,1)*$G14*$G37+_xlfn.NORM.DIST(0,VLOOKUP($B38,ratings,2,TRUE)-VLOOKUP($B14,ratings,2,TRUE),$A$1,1)*$G14*$G38+_xlfn.NORM.DIST(0,VLOOKUP($B39,ratings,2,TRUE)-VLOOKUP($B14,ratings,2,TRUE),$A$1,1)*$G14*$G39+_xlfn.NORM.DIST(0,VLOOKUP($B40,ratings,2,TRUE)-VLOOKUP($B14,ratings,2,TRUE),$A$1,1)*$G14*$G40+_xlfn.NORM.DIST(0,VLOOKUP($B41,ratings,2,TRUE)-VLOOKUP($B14,ratings,2,TRUE),$A$1,1)*$G14*$G41+_xlfn.NORM.DIST(0,VLOOKUP($B42,ratings,2,TRUE)-VLOOKUP($B14,ratings,2,TRUE),$A$1,1)*$G14*$G42+_xlfn.NORM.DIST(0,VLOOKUP($B45,ratings,2,TRUE)-VLOOKUP($B14,ratings,2,TRUE),$A$1,1)*$G14*$G45+_xlfn.NORM.DIST(0,VLOOKUP($B44,ratings,2,TRUE)-VLOOKUP($B14,ratings,2,TRUE),$A$1,1)*$G14*$G44+_xlfn.NORM.DIST(0,VLOOKUP($B43,ratings,2,TRUE)-VLOOKUP($B14,ratings,2,TRUE),$A$1,1)*$G14*$G43</f>
        <v>#N/A</v>
      </c>
      <c r="J14" s="385" t="s">
        <v>808</v>
      </c>
      <c r="K14" t="str">
        <f t="shared" si="1"/>
        <v>#N/A</v>
      </c>
      <c r="L14" s="206" t="s">
        <v>809</v>
      </c>
      <c r="M14" s="206" t="s">
        <v>810</v>
      </c>
      <c r="N14" s="385" t="s">
        <v>811</v>
      </c>
      <c r="O14" s="385" t="s">
        <v>812</v>
      </c>
      <c r="P14" s="278">
        <f t="shared" si="2"/>
        <v>50</v>
      </c>
      <c r="Q14" s="386" t="s">
        <v>15</v>
      </c>
      <c r="R14" s="387" t="s">
        <v>813</v>
      </c>
      <c r="S14" s="385" t="s">
        <v>814</v>
      </c>
      <c r="T14" s="385" t="s">
        <v>815</v>
      </c>
      <c r="U14" s="385" t="s">
        <v>812</v>
      </c>
      <c r="V14" s="278">
        <f t="shared" si="3"/>
        <v>11.3</v>
      </c>
      <c r="W14" s="386" t="s">
        <v>15</v>
      </c>
      <c r="X14" s="388" t="s">
        <v>813</v>
      </c>
      <c r="Y14" s="385" t="s">
        <v>814</v>
      </c>
      <c r="Z14" s="385" t="s">
        <v>816</v>
      </c>
      <c r="AA14" s="385" t="s">
        <v>812</v>
      </c>
      <c r="AB14" s="278">
        <f t="shared" si="4"/>
        <v>3</v>
      </c>
      <c r="AC14" s="386" t="s">
        <v>15</v>
      </c>
      <c r="AD14" s="388" t="s">
        <v>813</v>
      </c>
      <c r="AE14" s="385" t="s">
        <v>814</v>
      </c>
      <c r="AF14" s="385" t="s">
        <v>817</v>
      </c>
      <c r="AG14" s="385" t="s">
        <v>812</v>
      </c>
      <c r="AH14" s="278">
        <f t="shared" si="5"/>
        <v>1.6</v>
      </c>
      <c r="AI14" s="386" t="s">
        <v>15</v>
      </c>
      <c r="AJ14" s="387" t="s">
        <v>813</v>
      </c>
      <c r="AK14" s="385" t="s">
        <v>814</v>
      </c>
      <c r="AL14" s="385" t="s">
        <v>818</v>
      </c>
      <c r="AM14" s="385" t="s">
        <v>812</v>
      </c>
      <c r="AN14" s="278">
        <f t="shared" si="6"/>
        <v>0.4</v>
      </c>
      <c r="AO14" s="386" t="s">
        <v>15</v>
      </c>
      <c r="AP14" s="387" t="s">
        <v>813</v>
      </c>
      <c r="AQ14" s="385" t="s">
        <v>814</v>
      </c>
      <c r="AR14" s="385" t="s">
        <v>819</v>
      </c>
      <c r="AS14" s="385" t="s">
        <v>812</v>
      </c>
      <c r="AT14" s="278" t="str">
        <f t="shared" si="7"/>
        <v>#N/A</v>
      </c>
      <c r="AU14" s="386" t="s">
        <v>15</v>
      </c>
      <c r="AV14" s="388" t="s">
        <v>820</v>
      </c>
      <c r="AW14" s="385" t="str">
        <f t="shared" si="8"/>
        <v>#N/A</v>
      </c>
    </row>
    <row r="15" ht="14.25" customHeight="1">
      <c r="A15" s="389" t="str">
        <f>VLOOKUP(B15,Ratings!$H$2:$I$69,2,0)</f>
        <v>#N/A</v>
      </c>
      <c r="B15" s="389" t="s">
        <v>662</v>
      </c>
      <c r="C15" s="350">
        <f>_xlfn.NORM.DIST(0,VLOOKUP(B14,ratings,2,TRUE)-VLOOKUP(B15,ratings,2,TRUE),$A$1,1)</f>
        <v>0.5</v>
      </c>
      <c r="D15" s="350">
        <f>_xlfn.NORM.DIST(0,VLOOKUP(B17,ratings,2,TRUE)-VLOOKUP(B15,ratings,2,TRUE),$A$1,1)*C15*C17+_xlfn.NORM.DIST(0,VLOOKUP(B16,ratings,2,TRUE)-VLOOKUP(B15,ratings,2,TRUE),$A$1,1)*C15*C16</f>
        <v>0.1129942029</v>
      </c>
      <c r="E15" s="350">
        <f>_xlfn.NORM.DIST(0,VLOOKUP($B11,ratings,2,TRUE)-VLOOKUP($B15,ratings,2,TRUE),$A$1,1)*$D15*$D11+_xlfn.NORM.DIST(0,VLOOKUP($B10,ratings,2,TRUE)-VLOOKUP($B15,ratings,2,TRUE),$A$1,1)*$D15*$D10+_xlfn.NORM.DIST(0,VLOOKUP($B13,ratings,2,TRUE)-VLOOKUP($B15,ratings,2,TRUE),$A$1,1)*$D15*$D13+_xlfn.NORM.DIST(0,VLOOKUP($B12,ratings,2,TRUE)-VLOOKUP($B15,ratings,2,TRUE),$A$1,1)*$D15*$D12</f>
        <v>0.03047968735</v>
      </c>
      <c r="F15" s="350">
        <f>_xlfn.NORM.DIST(0,VLOOKUP($B7,ratings,2,TRUE)-VLOOKUP($B15,ratings,2,TRUE),$A$1,1)*$E15*$E7+_xlfn.NORM.DIST(0,VLOOKUP($B6,ratings,2,TRUE)-VLOOKUP($B15,ratings,2,TRUE),$A$1,1)*$E15*$E6+_xlfn.NORM.DIST(0,VLOOKUP($B5,ratings,2,TRUE)-VLOOKUP($B15,ratings,2,TRUE),$A$1,1)*$E15*$E5+_xlfn.NORM.DIST(0,VLOOKUP($B4,ratings,2,TRUE)-VLOOKUP($B15,ratings,2,TRUE),$A$1,1)*$E15*$E4+_xlfn.NORM.DIST(0,VLOOKUP($B3,ratings,2,TRUE)-VLOOKUP($B15,ratings,2,TRUE),$A$1,1)*$E15*$E3+_xlfn.NORM.DIST(0,VLOOKUP($B2,ratings,2,TRUE)-VLOOKUP($B15,ratings,2,TRUE),$A$1,1)*$E15*$E2+_xlfn.NORM.DIST(0,VLOOKUP($B9,ratings,2,TRUE)-VLOOKUP($B15,ratings,2,TRUE),$A$1,1)*$E15*$E9+_xlfn.NORM.DIST(0,VLOOKUP($B8,ratings,2,TRUE)-VLOOKUP($B15,ratings,2,TRUE),$A$1,1)*$E15*$E8</f>
        <v>0.0156204236</v>
      </c>
      <c r="G15" s="350">
        <f>_xlfn.NORM.DIST(0,VLOOKUP($B31,ratings,2,TRUE)-VLOOKUP($B15,ratings,2,TRUE),$A$1,1)*$F15*$F31+_xlfn.NORM.DIST(0,VLOOKUP($B32,ratings,2,TRUE)-VLOOKUP($B15,ratings,2,TRUE),$A$1,1)*$F15*$F32+_xlfn.NORM.DIST(0,VLOOKUP($B33,ratings,2,TRUE)-VLOOKUP($B15,ratings,2,TRUE),$A$1,1)*$F15*$F33+_xlfn.NORM.DIST(0,VLOOKUP($B18,ratings,2,TRUE)-VLOOKUP($B15,ratings,2,TRUE),$A$1,1)*$F15*$F18+_xlfn.NORM.DIST(0,VLOOKUP($B19,ratings,2,TRUE)-VLOOKUP($B15,ratings,2,TRUE),$A$1,1)*$F15*$F19+_xlfn.NORM.DIST(0,VLOOKUP($B20,ratings,2,TRUE)-VLOOKUP($B15,ratings,2,TRUE),$A$1,1)*$F15*$F20+_xlfn.NORM.DIST(0,VLOOKUP($B21,ratings,2,TRUE)-VLOOKUP($B15,ratings,2,TRUE),$A$1,1)*$F15*$F21+_xlfn.NORM.DIST(0,VLOOKUP($B22,ratings,2,TRUE)-VLOOKUP($B15,ratings,2,TRUE),$A$1,1)*$F15*$F22+_xlfn.NORM.DIST(0,VLOOKUP($B23,ratings,2,TRUE)-VLOOKUP($B15,ratings,2,TRUE),$A$1,1)*$F15*$F23+_xlfn.NORM.DIST(0,VLOOKUP($B24,ratings,2,TRUE)-VLOOKUP($B15,ratings,2,TRUE),$A$1,1)*$F15*$F24+_xlfn.NORM.DIST(0,VLOOKUP($B25,ratings,2,TRUE)-VLOOKUP($B15,ratings,2,TRUE),$A$1,1)*$F15*$F25+_xlfn.NORM.DIST(0,VLOOKUP($B26,ratings,2,TRUE)-VLOOKUP($B15,ratings,2,TRUE),$A$1,1)*$F15*$F26+_xlfn.NORM.DIST(0,VLOOKUP($B27,ratings,2,TRUE)-VLOOKUP($B15,ratings,2,TRUE),$A$1,1)*$F15*$F27+_xlfn.NORM.DIST(0,VLOOKUP($B28,ratings,2,TRUE)-VLOOKUP($B15,ratings,2,TRUE),$A$1,1)*$F15*$F28+_xlfn.NORM.DIST(0,VLOOKUP($B29,ratings,2,TRUE)-VLOOKUP($B15,ratings,2,TRUE),$A$1,1)*$F15*$F29+_xlfn.NORM.DIST(0,VLOOKUP($B30,ratings,2,TRUE)-VLOOKUP($B15,ratings,2,TRUE),$A$1,1)*$F15*$F30</f>
        <v>0.003918200595</v>
      </c>
      <c r="H15" s="350" t="str">
        <f>_xlfn.NORM.DIST(0,VLOOKUP($B47,ratings,2,TRUE)-VLOOKUP($B15,ratings,2,TRUE),$A$1,1)*$G15*$G47+_xlfn.NORM.DIST(0,VLOOKUP($B48,ratings,2,TRUE)-VLOOKUP($B15,ratings,2,TRUE),$A$1,1)*$G15*$G48+_xlfn.NORM.DIST(0,VLOOKUP($B49,ratings,2,TRUE)-VLOOKUP($B15,ratings,2,TRUE),$A$1,1)*$G15*$G49+_xlfn.NORM.DIST(0,VLOOKUP($B50,ratings,2,TRUE)-VLOOKUP($B15,ratings,2,TRUE),$A$1,1)*$G15*$G50+_xlfn.NORM.DIST(0,VLOOKUP($B51,ratings,2,TRUE)-VLOOKUP($B15,ratings,2,TRUE),$A$1,1)*$G15*$G51+_xlfn.NORM.DIST(0,VLOOKUP($B52,ratings,2,TRUE)-VLOOKUP($B15,ratings,2,TRUE),$A$1,1)*$G15*$G52+_xlfn.NORM.DIST(0,VLOOKUP($B53,ratings,2,TRUE)-VLOOKUP($B15,ratings,2,TRUE),$A$1,1)*$G15*$G53+_xlfn.NORM.DIST(0,VLOOKUP($B54,ratings,2,TRUE)-VLOOKUP($B15,ratings,2,TRUE),$A$1,1)*$G15*$G54+_xlfn.NORM.DIST(0,VLOOKUP($B55,ratings,2,TRUE)-VLOOKUP($B15,ratings,2,TRUE),$A$1,1)*$G15*$G55+_xlfn.NORM.DIST(0,VLOOKUP($B56,ratings,2,TRUE)-VLOOKUP($B15,ratings,2,TRUE),$A$1,1)*$G15*$G56+_xlfn.NORM.DIST(0,VLOOKUP($B57,ratings,2,TRUE)-VLOOKUP($B15,ratings,2,TRUE),$A$1,1)*$G15*$G57+_xlfn.NORM.DIST(0,VLOOKUP($B58,ratings,2,TRUE)-VLOOKUP($B15,ratings,2,TRUE),$A$1,1)*$G15*$G58+_xlfn.NORM.DIST(0,VLOOKUP($B59,ratings,2,TRUE)-VLOOKUP($B15,ratings,2,TRUE),$A$1,1)*$G15*$G59+_xlfn.NORM.DIST(0,VLOOKUP($B60,ratings,2,TRUE)-VLOOKUP($B15,ratings,2,TRUE),$A$1,1)*$G15*$G60+_xlfn.NORM.DIST(0,VLOOKUP($B61,ratings,2,TRUE)-VLOOKUP($B15,ratings,2,TRUE),$A$1,1)*$G15*$G61+_xlfn.NORM.DIST(0,VLOOKUP($B62,ratings,2,TRUE)-VLOOKUP($B15,ratings,2,TRUE),$A$1,1)*$G15*$G62+_xlfn.NORM.DIST(0,VLOOKUP($B63,ratings,2,TRUE)-VLOOKUP($B15,ratings,2,TRUE),$A$1,1)*$G15*$G63+_xlfn.NORM.DIST(0,VLOOKUP($B64,ratings,2,TRUE)-VLOOKUP($B15,ratings,2,TRUE),$A$1,1)*$G15*$G64+_xlfn.NORM.DIST(0,VLOOKUP($B65,ratings,2,TRUE)-VLOOKUP($B15,ratings,2,TRUE),$A$1,1)*$G15*$G65+_xlfn.NORM.DIST(0,VLOOKUP($B34,ratings,2,TRUE)-VLOOKUP($B15,ratings,2,TRUE),$A$1,1)*$G15*$G34+_xlfn.NORM.DIST(0,VLOOKUP($B35,ratings,2,TRUE)-VLOOKUP($B15,ratings,2,TRUE),$A$1,1)*$G15*$G35+_xlfn.NORM.DIST(0,VLOOKUP($B36,ratings,2,TRUE)-VLOOKUP($B15,ratings,2,TRUE),$A$1,1)*$G15*$G36+_xlfn.NORM.DIST(0,VLOOKUP($B37,ratings,2,TRUE)-VLOOKUP($B15,ratings,2,TRUE),$A$1,1)*$G15*$G37+_xlfn.NORM.DIST(0,VLOOKUP($B38,ratings,2,TRUE)-VLOOKUP($B15,ratings,2,TRUE),$A$1,1)*$G15*$G38+_xlfn.NORM.DIST(0,VLOOKUP($B39,ratings,2,TRUE)-VLOOKUP($B15,ratings,2,TRUE),$A$1,1)*$G15*$G39+_xlfn.NORM.DIST(0,VLOOKUP($B40,ratings,2,TRUE)-VLOOKUP($B15,ratings,2,TRUE),$A$1,1)*$G15*$G40+_xlfn.NORM.DIST(0,VLOOKUP($B41,ratings,2,TRUE)-VLOOKUP($B15,ratings,2,TRUE),$A$1,1)*$G15*$G41+_xlfn.NORM.DIST(0,VLOOKUP($B42,ratings,2,TRUE)-VLOOKUP($B15,ratings,2,TRUE),$A$1,1)*$G15*$G42+_xlfn.NORM.DIST(0,VLOOKUP($B43,ratings,2,TRUE)-VLOOKUP($B15,ratings,2,TRUE),$A$1,1)*$G15*$G43+_xlfn.NORM.DIST(0,VLOOKUP($B46,ratings,2,TRUE)-VLOOKUP($B15,ratings,2,TRUE),$A$1,1)*$G15*$G46+_xlfn.NORM.DIST(0,VLOOKUP($B45,ratings,2,TRUE)-VLOOKUP($B15,ratings,2,TRUE),$A$1,1)*$G15*$G45+_xlfn.NORM.DIST(0,VLOOKUP($B44,ratings,2,TRUE)-VLOOKUP($B15,ratings,2,TRUE),$A$1,1)*$G15*$G44</f>
        <v>#N/A</v>
      </c>
      <c r="J15" s="385" t="s">
        <v>808</v>
      </c>
      <c r="K15" t="str">
        <f t="shared" si="1"/>
        <v>#N/A</v>
      </c>
      <c r="L15" s="206" t="s">
        <v>809</v>
      </c>
      <c r="M15" s="206" t="s">
        <v>810</v>
      </c>
      <c r="N15" s="385" t="s">
        <v>811</v>
      </c>
      <c r="O15" s="385" t="s">
        <v>812</v>
      </c>
      <c r="P15" s="278">
        <f t="shared" si="2"/>
        <v>50</v>
      </c>
      <c r="Q15" s="386" t="s">
        <v>15</v>
      </c>
      <c r="R15" s="387" t="s">
        <v>813</v>
      </c>
      <c r="S15" s="385" t="s">
        <v>814</v>
      </c>
      <c r="T15" s="385" t="s">
        <v>815</v>
      </c>
      <c r="U15" s="385" t="s">
        <v>812</v>
      </c>
      <c r="V15" s="278">
        <f t="shared" si="3"/>
        <v>11.3</v>
      </c>
      <c r="W15" s="386" t="s">
        <v>15</v>
      </c>
      <c r="X15" s="388" t="s">
        <v>813</v>
      </c>
      <c r="Y15" s="385" t="s">
        <v>814</v>
      </c>
      <c r="Z15" s="385" t="s">
        <v>816</v>
      </c>
      <c r="AA15" s="385" t="s">
        <v>812</v>
      </c>
      <c r="AB15" s="278">
        <f t="shared" si="4"/>
        <v>3</v>
      </c>
      <c r="AC15" s="386" t="s">
        <v>15</v>
      </c>
      <c r="AD15" s="388" t="s">
        <v>813</v>
      </c>
      <c r="AE15" s="385" t="s">
        <v>814</v>
      </c>
      <c r="AF15" s="385" t="s">
        <v>817</v>
      </c>
      <c r="AG15" s="385" t="s">
        <v>812</v>
      </c>
      <c r="AH15" s="278">
        <f t="shared" si="5"/>
        <v>1.6</v>
      </c>
      <c r="AI15" s="386" t="s">
        <v>15</v>
      </c>
      <c r="AJ15" s="387" t="s">
        <v>813</v>
      </c>
      <c r="AK15" s="385" t="s">
        <v>814</v>
      </c>
      <c r="AL15" s="385" t="s">
        <v>818</v>
      </c>
      <c r="AM15" s="385" t="s">
        <v>812</v>
      </c>
      <c r="AN15" s="278">
        <f t="shared" si="6"/>
        <v>0.4</v>
      </c>
      <c r="AO15" s="386" t="s">
        <v>15</v>
      </c>
      <c r="AP15" s="387" t="s">
        <v>813</v>
      </c>
      <c r="AQ15" s="385" t="s">
        <v>814</v>
      </c>
      <c r="AR15" s="385" t="s">
        <v>819</v>
      </c>
      <c r="AS15" s="385" t="s">
        <v>812</v>
      </c>
      <c r="AT15" s="278" t="str">
        <f t="shared" si="7"/>
        <v>#N/A</v>
      </c>
      <c r="AU15" s="386" t="s">
        <v>15</v>
      </c>
      <c r="AV15" s="388" t="s">
        <v>820</v>
      </c>
      <c r="AW15" s="385" t="str">
        <f t="shared" si="8"/>
        <v>#N/A</v>
      </c>
    </row>
    <row r="16" ht="14.25" customHeight="1">
      <c r="A16" t="str">
        <f>VLOOKUP(B16,Ratings!$H$2:$I$69,2,0)</f>
        <v>#N/A</v>
      </c>
      <c r="B16" t="s">
        <v>822</v>
      </c>
      <c r="C16" s="347">
        <f>_xlfn.NORM.DIST(0,VLOOKUP(B17,ratings,2,TRUE)-VLOOKUP(B16,ratings,2,TRUE),$A$1,1)</f>
        <v>0.1699038061</v>
      </c>
      <c r="D16" s="347">
        <f>_xlfn.NORM.DIST(0,VLOOKUP(B14,ratings,2,TRUE)-VLOOKUP(B16,ratings,2,TRUE),$A$1,1)*C16*C14+_xlfn.NORM.DIST(0,VLOOKUP(B15,ratings,2,TRUE)-VLOOKUP(B16,ratings,2,TRUE),$A$1,1)*C16*C15</f>
        <v>0.08495190307</v>
      </c>
      <c r="E16" s="347">
        <f>_xlfn.NORM.DIST(0,VLOOKUP($B12,ratings,2,TRUE)-VLOOKUP($B16,ratings,2,TRUE),$A$1,1)*$D16*$D12+_xlfn.NORM.DIST(0,VLOOKUP($B11,ratings,2,TRUE)-VLOOKUP($B16,ratings,2,TRUE),$A$1,1)*$D16*$D11+_xlfn.NORM.DIST(0,VLOOKUP($B10,ratings,2,TRUE)-VLOOKUP($B16,ratings,2,TRUE),$A$1,1)*$D16*$D10+_xlfn.NORM.DIST(0,VLOOKUP($B13,ratings,2,TRUE)-VLOOKUP($B16,ratings,2,TRUE),$A$1,1)*$D16*$D13</f>
        <v>0.02291540077</v>
      </c>
      <c r="F16" s="347">
        <f>_xlfn.NORM.DIST(0,VLOOKUP($B8,ratings,2,TRUE)-VLOOKUP($B16,ratings,2,TRUE),$A$1,1)*$E16*$E8+_xlfn.NORM.DIST(0,VLOOKUP($B7,ratings,2,TRUE)-VLOOKUP($B16,ratings,2,TRUE),$A$1,1)*$E16*$E7+_xlfn.NORM.DIST(0,VLOOKUP($B6,ratings,2,TRUE)-VLOOKUP($B16,ratings,2,TRUE),$A$1,1)*$E16*$E6+_xlfn.NORM.DIST(0,VLOOKUP($B5,ratings,2,TRUE)-VLOOKUP($B16,ratings,2,TRUE),$A$1,1)*$E16*$E5+_xlfn.NORM.DIST(0,VLOOKUP($B4,ratings,2,TRUE)-VLOOKUP($B16,ratings,2,TRUE),$A$1,1)*$E16*$E4+_xlfn.NORM.DIST(0,VLOOKUP($B3,ratings,2,TRUE)-VLOOKUP($B16,ratings,2,TRUE),$A$1,1)*$E16*$E3+_xlfn.NORM.DIST(0,VLOOKUP($B2,ratings,2,TRUE)-VLOOKUP($B16,ratings,2,TRUE),$A$1,1)*$E16*$E2+_xlfn.NORM.DIST(0,VLOOKUP($B9,ratings,2,TRUE)-VLOOKUP($B16,ratings,2,TRUE),$A$1,1)*$E16*$E9</f>
        <v>0.01174383001</v>
      </c>
      <c r="G16" s="347">
        <f>_xlfn.NORM.DIST(0,VLOOKUP($B32,ratings,2,TRUE)-VLOOKUP($B16,ratings,2,TRUE),$A$1,1)*$F16*$F32+_xlfn.NORM.DIST(0,VLOOKUP($B33,ratings,2,TRUE)-VLOOKUP($B16,ratings,2,TRUE),$A$1,1)*$F16*$F33+_xlfn.NORM.DIST(0,VLOOKUP($B18,ratings,2,TRUE)-VLOOKUP($B16,ratings,2,TRUE),$A$1,1)*$F16*$F18+_xlfn.NORM.DIST(0,VLOOKUP($B19,ratings,2,TRUE)-VLOOKUP($B16,ratings,2,TRUE),$A$1,1)*$F16*$F19+_xlfn.NORM.DIST(0,VLOOKUP($B20,ratings,2,TRUE)-VLOOKUP($B16,ratings,2,TRUE),$A$1,1)*$F16*$F20+_xlfn.NORM.DIST(0,VLOOKUP($B21,ratings,2,TRUE)-VLOOKUP($B16,ratings,2,TRUE),$A$1,1)*$F16*$F21+_xlfn.NORM.DIST(0,VLOOKUP($B22,ratings,2,TRUE)-VLOOKUP($B16,ratings,2,TRUE),$A$1,1)*$F16*$F22+_xlfn.NORM.DIST(0,VLOOKUP($B23,ratings,2,TRUE)-VLOOKUP($B16,ratings,2,TRUE),$A$1,1)*$F16*$F23+_xlfn.NORM.DIST(0,VLOOKUP($B24,ratings,2,TRUE)-VLOOKUP($B16,ratings,2,TRUE),$A$1,1)*$F16*$F24+_xlfn.NORM.DIST(0,VLOOKUP($B25,ratings,2,TRUE)-VLOOKUP($B16,ratings,2,TRUE),$A$1,1)*$F16*$F25+_xlfn.NORM.DIST(0,VLOOKUP($B26,ratings,2,TRUE)-VLOOKUP($B16,ratings,2,TRUE),$A$1,1)*$F16*$F26+_xlfn.NORM.DIST(0,VLOOKUP($B27,ratings,2,TRUE)-VLOOKUP($B16,ratings,2,TRUE),$A$1,1)*$F16*$F27+_xlfn.NORM.DIST(0,VLOOKUP($B28,ratings,2,TRUE)-VLOOKUP($B16,ratings,2,TRUE),$A$1,1)*$F16*$F28+_xlfn.NORM.DIST(0,VLOOKUP($B29,ratings,2,TRUE)-VLOOKUP($B16,ratings,2,TRUE),$A$1,1)*$F16*$F29+_xlfn.NORM.DIST(0,VLOOKUP($B30,ratings,2,TRUE)-VLOOKUP($B16,ratings,2,TRUE),$A$1,1)*$F16*$F30+_xlfn.NORM.DIST(0,VLOOKUP($B31,ratings,2,TRUE)-VLOOKUP($B16,ratings,2,TRUE),$A$1,1)*$F16*$F31</f>
        <v>0.002945802426</v>
      </c>
      <c r="H16" s="347" t="str">
        <f>_xlfn.NORM.DIST(0,VLOOKUP($B48,ratings,2,TRUE)-VLOOKUP($B16,ratings,2,TRUE),$A$1,1)*$G16*$G48+_xlfn.NORM.DIST(0,VLOOKUP($B49,ratings,2,TRUE)-VLOOKUP($B16,ratings,2,TRUE),$A$1,1)*$G16*$G49+_xlfn.NORM.DIST(0,VLOOKUP($B50,ratings,2,TRUE)-VLOOKUP($B16,ratings,2,TRUE),$A$1,1)*$G16*$G50+_xlfn.NORM.DIST(0,VLOOKUP($B51,ratings,2,TRUE)-VLOOKUP($B16,ratings,2,TRUE),$A$1,1)*$G16*$G51+_xlfn.NORM.DIST(0,VLOOKUP($B52,ratings,2,TRUE)-VLOOKUP($B16,ratings,2,TRUE),$A$1,1)*$G16*$G52+_xlfn.NORM.DIST(0,VLOOKUP($B53,ratings,2,TRUE)-VLOOKUP($B16,ratings,2,TRUE),$A$1,1)*$G16*$G53+_xlfn.NORM.DIST(0,VLOOKUP($B54,ratings,2,TRUE)-VLOOKUP($B16,ratings,2,TRUE),$A$1,1)*$G16*$G54+_xlfn.NORM.DIST(0,VLOOKUP($B55,ratings,2,TRUE)-VLOOKUP($B16,ratings,2,TRUE),$A$1,1)*$G16*$G55+_xlfn.NORM.DIST(0,VLOOKUP($B56,ratings,2,TRUE)-VLOOKUP($B16,ratings,2,TRUE),$A$1,1)*$G16*$G56+_xlfn.NORM.DIST(0,VLOOKUP($B57,ratings,2,TRUE)-VLOOKUP($B16,ratings,2,TRUE),$A$1,1)*$G16*$G57+_xlfn.NORM.DIST(0,VLOOKUP($B58,ratings,2,TRUE)-VLOOKUP($B16,ratings,2,TRUE),$A$1,1)*$G16*$G58+_xlfn.NORM.DIST(0,VLOOKUP($B59,ratings,2,TRUE)-VLOOKUP($B16,ratings,2,TRUE),$A$1,1)*$G16*$G59+_xlfn.NORM.DIST(0,VLOOKUP($B60,ratings,2,TRUE)-VLOOKUP($B16,ratings,2,TRUE),$A$1,1)*$G16*$G60+_xlfn.NORM.DIST(0,VLOOKUP($B61,ratings,2,TRUE)-VLOOKUP($B16,ratings,2,TRUE),$A$1,1)*$G16*$G61+_xlfn.NORM.DIST(0,VLOOKUP($B62,ratings,2,TRUE)-VLOOKUP($B16,ratings,2,TRUE),$A$1,1)*$G16*$G62+_xlfn.NORM.DIST(0,VLOOKUP($B63,ratings,2,TRUE)-VLOOKUP($B16,ratings,2,TRUE),$A$1,1)*$G16*$G63+_xlfn.NORM.DIST(0,VLOOKUP($B64,ratings,2,TRUE)-VLOOKUP($B16,ratings,2,TRUE),$A$1,1)*$G16*$G64+_xlfn.NORM.DIST(0,VLOOKUP($B65,ratings,2,TRUE)-VLOOKUP($B16,ratings,2,TRUE),$A$1,1)*$G16*$G65+_xlfn.NORM.DIST(0,VLOOKUP($B34,ratings,2,TRUE)-VLOOKUP($B16,ratings,2,TRUE),$A$1,1)*$G16*$G34+_xlfn.NORM.DIST(0,VLOOKUP($B35,ratings,2,TRUE)-VLOOKUP($B16,ratings,2,TRUE),$A$1,1)*$G16*$G35+_xlfn.NORM.DIST(0,VLOOKUP($B36,ratings,2,TRUE)-VLOOKUP($B16,ratings,2,TRUE),$A$1,1)*$G16*$G36+_xlfn.NORM.DIST(0,VLOOKUP($B37,ratings,2,TRUE)-VLOOKUP($B16,ratings,2,TRUE),$A$1,1)*$G16*$G37+_xlfn.NORM.DIST(0,VLOOKUP($B38,ratings,2,TRUE)-VLOOKUP($B16,ratings,2,TRUE),$A$1,1)*$G16*$G38+_xlfn.NORM.DIST(0,VLOOKUP($B39,ratings,2,TRUE)-VLOOKUP($B16,ratings,2,TRUE),$A$1,1)*$G16*$G39+_xlfn.NORM.DIST(0,VLOOKUP($B40,ratings,2,TRUE)-VLOOKUP($B16,ratings,2,TRUE),$A$1,1)*$G16*$G40+_xlfn.NORM.DIST(0,VLOOKUP($B41,ratings,2,TRUE)-VLOOKUP($B16,ratings,2,TRUE),$A$1,1)*$G16*$G41+_xlfn.NORM.DIST(0,VLOOKUP($B42,ratings,2,TRUE)-VLOOKUP($B16,ratings,2,TRUE),$A$1,1)*$G16*$G42+_xlfn.NORM.DIST(0,VLOOKUP($B43,ratings,2,TRUE)-VLOOKUP($B16,ratings,2,TRUE),$A$1,1)*$G16*$G43+_xlfn.NORM.DIST(0,VLOOKUP($B44,ratings,2,TRUE)-VLOOKUP($B16,ratings,2,TRUE),$A$1,1)*$G16*$G44+_xlfn.NORM.DIST(0,VLOOKUP($B47,ratings,2,TRUE)-VLOOKUP($B16,ratings,2,TRUE),$A$1,1)*$G16*$G47+_xlfn.NORM.DIST(0,VLOOKUP($B46,ratings,2,TRUE)-VLOOKUP($B16,ratings,2,TRUE),$A$1,1)*$G16*$G46+_xlfn.NORM.DIST(0,VLOOKUP($B45,ratings,2,TRUE)-VLOOKUP($B16,ratings,2,TRUE),$A$1,1)*$G16*$G45</f>
        <v>#N/A</v>
      </c>
      <c r="J16" s="385" t="s">
        <v>808</v>
      </c>
      <c r="K16" t="str">
        <f t="shared" si="1"/>
        <v>#N/A</v>
      </c>
      <c r="L16" s="206" t="s">
        <v>809</v>
      </c>
      <c r="M16" s="206" t="s">
        <v>810</v>
      </c>
      <c r="N16" s="385" t="s">
        <v>811</v>
      </c>
      <c r="O16" s="385" t="s">
        <v>812</v>
      </c>
      <c r="P16" s="278">
        <f t="shared" si="2"/>
        <v>17</v>
      </c>
      <c r="Q16" s="386" t="s">
        <v>15</v>
      </c>
      <c r="R16" s="387" t="s">
        <v>813</v>
      </c>
      <c r="S16" s="385" t="s">
        <v>814</v>
      </c>
      <c r="T16" s="385" t="s">
        <v>815</v>
      </c>
      <c r="U16" s="385" t="s">
        <v>812</v>
      </c>
      <c r="V16" s="278">
        <f t="shared" si="3"/>
        <v>8.5</v>
      </c>
      <c r="W16" s="386" t="s">
        <v>15</v>
      </c>
      <c r="X16" s="388" t="s">
        <v>813</v>
      </c>
      <c r="Y16" s="385" t="s">
        <v>814</v>
      </c>
      <c r="Z16" s="385" t="s">
        <v>816</v>
      </c>
      <c r="AA16" s="385" t="s">
        <v>812</v>
      </c>
      <c r="AB16" s="278">
        <f t="shared" si="4"/>
        <v>2.3</v>
      </c>
      <c r="AC16" s="386" t="s">
        <v>15</v>
      </c>
      <c r="AD16" s="388" t="s">
        <v>813</v>
      </c>
      <c r="AE16" s="385" t="s">
        <v>814</v>
      </c>
      <c r="AF16" s="385" t="s">
        <v>817</v>
      </c>
      <c r="AG16" s="385" t="s">
        <v>812</v>
      </c>
      <c r="AH16" s="278">
        <f t="shared" si="5"/>
        <v>1.2</v>
      </c>
      <c r="AI16" s="386" t="s">
        <v>15</v>
      </c>
      <c r="AJ16" s="387" t="s">
        <v>813</v>
      </c>
      <c r="AK16" s="385" t="s">
        <v>814</v>
      </c>
      <c r="AL16" s="385" t="s">
        <v>818</v>
      </c>
      <c r="AM16" s="385" t="s">
        <v>812</v>
      </c>
      <c r="AN16" s="278">
        <f t="shared" si="6"/>
        <v>0.3</v>
      </c>
      <c r="AO16" s="386" t="s">
        <v>15</v>
      </c>
      <c r="AP16" s="387" t="s">
        <v>813</v>
      </c>
      <c r="AQ16" s="385" t="s">
        <v>814</v>
      </c>
      <c r="AR16" s="385" t="s">
        <v>819</v>
      </c>
      <c r="AS16" s="385" t="s">
        <v>812</v>
      </c>
      <c r="AT16" s="278" t="str">
        <f t="shared" si="7"/>
        <v>#N/A</v>
      </c>
      <c r="AU16" s="386" t="s">
        <v>15</v>
      </c>
      <c r="AV16" s="388" t="s">
        <v>820</v>
      </c>
      <c r="AW16" s="385" t="str">
        <f t="shared" si="8"/>
        <v>#N/A</v>
      </c>
    </row>
    <row r="17" ht="14.25" customHeight="1">
      <c r="A17" s="390" t="str">
        <f>VLOOKUP(B17,Ratings!$H$2:$I$69,2,0)</f>
        <v>#N/A</v>
      </c>
      <c r="B17" s="390" t="s">
        <v>608</v>
      </c>
      <c r="C17" s="391">
        <f>_xlfn.NORM.DIST(0,VLOOKUP(B16,ratings,2,TRUE)-VLOOKUP(B17,ratings,2,TRUE),$A$1,1)</f>
        <v>0.8300961939</v>
      </c>
      <c r="D17" s="391">
        <f>_xlfn.NORM.DIST(0,VLOOKUP(B15,ratings,2,TRUE)-VLOOKUP(B17,ratings,2,TRUE),$A$1,1)*C17*C15+_xlfn.NORM.DIST(0,VLOOKUP(B14,ratings,2,TRUE)-VLOOKUP(B17,ratings,2,TRUE),$A$1,1)*C17*C14</f>
        <v>0.6890596911</v>
      </c>
      <c r="E17" s="391">
        <f>_xlfn.NORM.DIST(0,VLOOKUP($B13,ratings,2,TRUE)-VLOOKUP($B17,ratings,2,TRUE),$A$1,1)*$D17*$D13+_xlfn.NORM.DIST(0,VLOOKUP($B12,ratings,2,TRUE)-VLOOKUP($B17,ratings,2,TRUE),$A$1,1)*$D17*$D12+_xlfn.NORM.DIST(0,VLOOKUP($B11,ratings,2,TRUE)-VLOOKUP($B17,ratings,2,TRUE),$A$1,1)*$D17*$D11+_xlfn.NORM.DIST(0,VLOOKUP($B10,ratings,2,TRUE)-VLOOKUP($B17,ratings,2,TRUE),$A$1,1)*$D17*$D10</f>
        <v>0.4130283209</v>
      </c>
      <c r="F17" s="391">
        <f>_xlfn.NORM.DIST(0,VLOOKUP($B9,ratings,2,TRUE)-VLOOKUP($B17,ratings,2,TRUE),$A$1,1)*$E17*$E9+_xlfn.NORM.DIST(0,VLOOKUP($B8,ratings,2,TRUE)-VLOOKUP($B17,ratings,2,TRUE),$A$1,1)*$E17*$E8+_xlfn.NORM.DIST(0,VLOOKUP($B7,ratings,2,TRUE)-VLOOKUP($B17,ratings,2,TRUE),$A$1,1)*$E17*$E7+_xlfn.NORM.DIST(0,VLOOKUP($B6,ratings,2,TRUE)-VLOOKUP($B17,ratings,2,TRUE),$A$1,1)*$E17*$E6+_xlfn.NORM.DIST(0,VLOOKUP($B5,ratings,2,TRUE)-VLOOKUP($B17,ratings,2,TRUE),$A$1,1)*$E17*$E5+_xlfn.NORM.DIST(0,VLOOKUP($B4,ratings,2,TRUE)-VLOOKUP($B17,ratings,2,TRUE),$A$1,1)*$E17*$E4+_xlfn.NORM.DIST(0,VLOOKUP($B3,ratings,2,TRUE)-VLOOKUP($B17,ratings,2,TRUE),$A$1,1)*$E17*$E3+_xlfn.NORM.DIST(0,VLOOKUP($B2,ratings,2,TRUE)-VLOOKUP($B17,ratings,2,TRUE),$A$1,1)*$E17*$E2</f>
        <v>0.343855703</v>
      </c>
      <c r="G17" s="391">
        <f>_xlfn.NORM.DIST(0,VLOOKUP($B33,ratings,2,TRUE)-VLOOKUP($B17,ratings,2,TRUE),$A$1,1)*$F17*$F33+_xlfn.NORM.DIST(0,VLOOKUP($B18,ratings,2,TRUE)-VLOOKUP($B17,ratings,2,TRUE),$A$1,1)*$F17*$F18+_xlfn.NORM.DIST(0,VLOOKUP($B19,ratings,2,TRUE)-VLOOKUP($B17,ratings,2,TRUE),$A$1,1)*$F17*$F19+_xlfn.NORM.DIST(0,VLOOKUP($B20,ratings,2,TRUE)-VLOOKUP($B17,ratings,2,TRUE),$A$1,1)*$F17*$F20+_xlfn.NORM.DIST(0,VLOOKUP($B21,ratings,2,TRUE)-VLOOKUP($B17,ratings,2,TRUE),$A$1,1)*$F17*$F21+_xlfn.NORM.DIST(0,VLOOKUP($B22,ratings,2,TRUE)-VLOOKUP($B17,ratings,2,TRUE),$A$1,1)*$F17*$F22+_xlfn.NORM.DIST(0,VLOOKUP($B23,ratings,2,TRUE)-VLOOKUP($B17,ratings,2,TRUE),$A$1,1)*$F17*$F23+_xlfn.NORM.DIST(0,VLOOKUP($B24,ratings,2,TRUE)-VLOOKUP($B17,ratings,2,TRUE),$A$1,1)*$F17*$F24+_xlfn.NORM.DIST(0,VLOOKUP($B25,ratings,2,TRUE)-VLOOKUP($B17,ratings,2,TRUE),$A$1,1)*$F17*$F25+_xlfn.NORM.DIST(0,VLOOKUP($B26,ratings,2,TRUE)-VLOOKUP($B17,ratings,2,TRUE),$A$1,1)*$F17*$F26+_xlfn.NORM.DIST(0,VLOOKUP($B27,ratings,2,TRUE)-VLOOKUP($B17,ratings,2,TRUE),$A$1,1)*$F17*$F27+_xlfn.NORM.DIST(0,VLOOKUP($B28,ratings,2,TRUE)-VLOOKUP($B17,ratings,2,TRUE),$A$1,1)*$F17*$F28+_xlfn.NORM.DIST(0,VLOOKUP($B29,ratings,2,TRUE)-VLOOKUP($B17,ratings,2,TRUE),$A$1,1)*$F17*$F29+_xlfn.NORM.DIST(0,VLOOKUP($B30,ratings,2,TRUE)-VLOOKUP($B17,ratings,2,TRUE),$A$1,1)*$F17*$F30+_xlfn.NORM.DIST(0,VLOOKUP($B31,ratings,2,TRUE)-VLOOKUP($B17,ratings,2,TRUE),$A$1,1)*$F17*$F31+_xlfn.NORM.DIST(0,VLOOKUP($B32,ratings,2,TRUE)-VLOOKUP($B17,ratings,2,TRUE),$A$1,1)*$F17*$F32</f>
        <v>0.2011121543</v>
      </c>
      <c r="H17" s="391" t="str">
        <f>_xlfn.NORM.DIST(0,VLOOKUP($B49,ratings,2,TRUE)-VLOOKUP($B17,ratings,2,TRUE),$A$1,1)*$G17*$G49+_xlfn.NORM.DIST(0,VLOOKUP($B50,ratings,2,TRUE)-VLOOKUP($B17,ratings,2,TRUE),$A$1,1)*$G17*$G50+_xlfn.NORM.DIST(0,VLOOKUP($B51,ratings,2,TRUE)-VLOOKUP($B17,ratings,2,TRUE),$A$1,1)*$G17*$G51+_xlfn.NORM.DIST(0,VLOOKUP($B52,ratings,2,TRUE)-VLOOKUP($B17,ratings,2,TRUE),$A$1,1)*$G17*$G52+_xlfn.NORM.DIST(0,VLOOKUP($B53,ratings,2,TRUE)-VLOOKUP($B17,ratings,2,TRUE),$A$1,1)*$G17*$G53+_xlfn.NORM.DIST(0,VLOOKUP($B54,ratings,2,TRUE)-VLOOKUP($B17,ratings,2,TRUE),$A$1,1)*$G17*$G54+_xlfn.NORM.DIST(0,VLOOKUP($B55,ratings,2,TRUE)-VLOOKUP($B17,ratings,2,TRUE),$A$1,1)*$G17*$G55+_xlfn.NORM.DIST(0,VLOOKUP($B56,ratings,2,TRUE)-VLOOKUP($B17,ratings,2,TRUE),$A$1,1)*$G17*$G56+_xlfn.NORM.DIST(0,VLOOKUP($B57,ratings,2,TRUE)-VLOOKUP($B17,ratings,2,TRUE),$A$1,1)*$G17*$G57+_xlfn.NORM.DIST(0,VLOOKUP($B58,ratings,2,TRUE)-VLOOKUP($B17,ratings,2,TRUE),$A$1,1)*$G17*$G58+_xlfn.NORM.DIST(0,VLOOKUP($B59,ratings,2,TRUE)-VLOOKUP($B17,ratings,2,TRUE),$A$1,1)*$G17*$G59+_xlfn.NORM.DIST(0,VLOOKUP($B60,ratings,2,TRUE)-VLOOKUP($B17,ratings,2,TRUE),$A$1,1)*$G17*$G60+_xlfn.NORM.DIST(0,VLOOKUP($B61,ratings,2,TRUE)-VLOOKUP($B17,ratings,2,TRUE),$A$1,1)*$G17*$G61+_xlfn.NORM.DIST(0,VLOOKUP($B62,ratings,2,TRUE)-VLOOKUP($B17,ratings,2,TRUE),$A$1,1)*$G17*$G62+_xlfn.NORM.DIST(0,VLOOKUP($B63,ratings,2,TRUE)-VLOOKUP($B17,ratings,2,TRUE),$A$1,1)*$G17*$G63+_xlfn.NORM.DIST(0,VLOOKUP($B64,ratings,2,TRUE)-VLOOKUP($B17,ratings,2,TRUE),$A$1,1)*$G17*$G64+_xlfn.NORM.DIST(0,VLOOKUP($B65,ratings,2,TRUE)-VLOOKUP($B17,ratings,2,TRUE),$A$1,1)*$G17*$G65+_xlfn.NORM.DIST(0,VLOOKUP($B34,ratings,2,TRUE)-VLOOKUP($B17,ratings,2,TRUE),$A$1,1)*$G17*$G34+_xlfn.NORM.DIST(0,VLOOKUP($B35,ratings,2,TRUE)-VLOOKUP($B17,ratings,2,TRUE),$A$1,1)*$G17*$G35+_xlfn.NORM.DIST(0,VLOOKUP($B36,ratings,2,TRUE)-VLOOKUP($B17,ratings,2,TRUE),$A$1,1)*$G17*$G36+_xlfn.NORM.DIST(0,VLOOKUP($B37,ratings,2,TRUE)-VLOOKUP($B17,ratings,2,TRUE),$A$1,1)*$G17*$G37+_xlfn.NORM.DIST(0,VLOOKUP($B38,ratings,2,TRUE)-VLOOKUP($B17,ratings,2,TRUE),$A$1,1)*$G17*$G38+_xlfn.NORM.DIST(0,VLOOKUP($B39,ratings,2,TRUE)-VLOOKUP($B17,ratings,2,TRUE),$A$1,1)*$G17*$G39+_xlfn.NORM.DIST(0,VLOOKUP($B40,ratings,2,TRUE)-VLOOKUP($B17,ratings,2,TRUE),$A$1,1)*$G17*$G40+_xlfn.NORM.DIST(0,VLOOKUP($B41,ratings,2,TRUE)-VLOOKUP($B17,ratings,2,TRUE),$A$1,1)*$G17*$G41+_xlfn.NORM.DIST(0,VLOOKUP($B42,ratings,2,TRUE)-VLOOKUP($B17,ratings,2,TRUE),$A$1,1)*$G17*$G42+_xlfn.NORM.DIST(0,VLOOKUP($B43,ratings,2,TRUE)-VLOOKUP($B17,ratings,2,TRUE),$A$1,1)*$G17*$G43+_xlfn.NORM.DIST(0,VLOOKUP($B44,ratings,2,TRUE)-VLOOKUP($B17,ratings,2,TRUE),$A$1,1)*$G17*$G44+_xlfn.NORM.DIST(0,VLOOKUP($B45,ratings,2,TRUE)-VLOOKUP($B17,ratings,2,TRUE),$A$1,1)*$G17*$G45+_xlfn.NORM.DIST(0,VLOOKUP($B48,ratings,2,TRUE)-VLOOKUP($B17,ratings,2,TRUE),$A$1,1)*$G17*$G48+_xlfn.NORM.DIST(0,VLOOKUP($B47,ratings,2,TRUE)-VLOOKUP($B17,ratings,2,TRUE),$A$1,1)*$G17*$G47+_xlfn.NORM.DIST(0,VLOOKUP($B46,ratings,2,TRUE)-VLOOKUP($B17,ratings,2,TRUE),$A$1,1)*$G17*$G46</f>
        <v>#N/A</v>
      </c>
      <c r="J17" s="385" t="s">
        <v>808</v>
      </c>
      <c r="K17" t="str">
        <f t="shared" si="1"/>
        <v>#N/A</v>
      </c>
      <c r="L17" s="206" t="s">
        <v>809</v>
      </c>
      <c r="M17" s="206" t="s">
        <v>810</v>
      </c>
      <c r="N17" s="385" t="s">
        <v>811</v>
      </c>
      <c r="O17" s="385" t="s">
        <v>812</v>
      </c>
      <c r="P17" s="278">
        <f t="shared" si="2"/>
        <v>83</v>
      </c>
      <c r="Q17" s="386" t="s">
        <v>15</v>
      </c>
      <c r="R17" s="387" t="s">
        <v>813</v>
      </c>
      <c r="S17" s="385" t="s">
        <v>814</v>
      </c>
      <c r="T17" s="385" t="s">
        <v>815</v>
      </c>
      <c r="U17" s="385" t="s">
        <v>812</v>
      </c>
      <c r="V17" s="278">
        <f t="shared" si="3"/>
        <v>68.9</v>
      </c>
      <c r="W17" s="386" t="s">
        <v>15</v>
      </c>
      <c r="X17" s="388" t="s">
        <v>813</v>
      </c>
      <c r="Y17" s="385" t="s">
        <v>814</v>
      </c>
      <c r="Z17" s="385" t="s">
        <v>816</v>
      </c>
      <c r="AA17" s="385" t="s">
        <v>812</v>
      </c>
      <c r="AB17" s="278">
        <f t="shared" si="4"/>
        <v>41.3</v>
      </c>
      <c r="AC17" s="386" t="s">
        <v>15</v>
      </c>
      <c r="AD17" s="388" t="s">
        <v>813</v>
      </c>
      <c r="AE17" s="385" t="s">
        <v>814</v>
      </c>
      <c r="AF17" s="385" t="s">
        <v>817</v>
      </c>
      <c r="AG17" s="385" t="s">
        <v>812</v>
      </c>
      <c r="AH17" s="278">
        <f t="shared" si="5"/>
        <v>34.4</v>
      </c>
      <c r="AI17" s="386" t="s">
        <v>15</v>
      </c>
      <c r="AJ17" s="387" t="s">
        <v>813</v>
      </c>
      <c r="AK17" s="385" t="s">
        <v>814</v>
      </c>
      <c r="AL17" s="385" t="s">
        <v>818</v>
      </c>
      <c r="AM17" s="385" t="s">
        <v>812</v>
      </c>
      <c r="AN17" s="278">
        <f t="shared" si="6"/>
        <v>20.1</v>
      </c>
      <c r="AO17" s="386" t="s">
        <v>15</v>
      </c>
      <c r="AP17" s="387" t="s">
        <v>813</v>
      </c>
      <c r="AQ17" s="385" t="s">
        <v>814</v>
      </c>
      <c r="AR17" s="385" t="s">
        <v>819</v>
      </c>
      <c r="AS17" s="385" t="s">
        <v>812</v>
      </c>
      <c r="AT17" s="278" t="str">
        <f t="shared" si="7"/>
        <v>#N/A</v>
      </c>
      <c r="AU17" s="386" t="s">
        <v>15</v>
      </c>
      <c r="AV17" s="388" t="s">
        <v>820</v>
      </c>
      <c r="AW17" s="385" t="str">
        <f t="shared" si="8"/>
        <v>#N/A</v>
      </c>
    </row>
    <row r="18" ht="14.25" customHeight="1">
      <c r="A18" t="str">
        <f>VLOOKUP(B18,Ratings!$H$2:$I$69,2,0)</f>
        <v>#N/A</v>
      </c>
      <c r="B18" t="s">
        <v>76</v>
      </c>
      <c r="C18" s="347">
        <f>_xlfn.NORM.DIST(0,VLOOKUP(B19,ratings,2,TRUE)-VLOOKUP(B18,ratings,2,TRUE),$A$1,1)</f>
        <v>0.5</v>
      </c>
      <c r="D18" s="347">
        <f>_xlfn.NORM.DIST(0,VLOOKUP(B20,ratings,2,TRUE)-VLOOKUP(B18,ratings,2,TRUE),$A$1,1)*C18*C20+_xlfn.NORM.DIST(0,VLOOKUP(B21,ratings,2,TRUE)-VLOOKUP(B18,ratings,2,TRUE),$A$1,1)*C18*C21</f>
        <v>0.1039620825</v>
      </c>
      <c r="E18" s="347">
        <f>_xlfn.NORM.DIST(0,VLOOKUP($B22,ratings,2,TRUE)-VLOOKUP($B18,ratings,2,TRUE),$A$1,1)*$D18*$D22+_xlfn.NORM.DIST(0,VLOOKUP($B23,ratings,2,TRUE)-VLOOKUP($B18,ratings,2,TRUE),$A$1,1)*$D18*$D23+_xlfn.NORM.DIST(0,VLOOKUP($B24,ratings,2,TRUE)-VLOOKUP($B18,ratings,2,TRUE),$A$1,1)*$D18*$D24+_xlfn.NORM.DIST(0,VLOOKUP($B25,ratings,2,TRUE)-VLOOKUP($B18,ratings,2,TRUE),$A$1,1)*$D18*$D25</f>
        <v>0.0522567346</v>
      </c>
      <c r="F18" s="347">
        <f>_xlfn.NORM.DIST(0,VLOOKUP($B26,ratings,2,TRUE)-VLOOKUP($B18,ratings,2,TRUE),$A$1,1)*$E18*$E26+_xlfn.NORM.DIST(0,VLOOKUP($B27,ratings,2,TRUE)-VLOOKUP($B18,ratings,2,TRUE),$A$1,1)*$E18*$E27+_xlfn.NORM.DIST(0,VLOOKUP($B28,ratings,2,TRUE)-VLOOKUP($B18,ratings,2,TRUE),$A$1,1)*$E18*$E28+_xlfn.NORM.DIST(0,VLOOKUP($B29,ratings,2,TRUE)-VLOOKUP($B18,ratings,2,TRUE),$A$1,1)*$E18*$E29+_xlfn.NORM.DIST(0,VLOOKUP($B30,ratings,2,TRUE)-VLOOKUP($B18,ratings,2,TRUE),$A$1,1)*$E18*$E30+_xlfn.NORM.DIST(0,VLOOKUP($B31,ratings,2,TRUE)-VLOOKUP($B18,ratings,2,TRUE),$A$1,1)*$E18*$E31+_xlfn.NORM.DIST(0,VLOOKUP($B32,ratings,2,TRUE)-VLOOKUP($B18,ratings,2,TRUE),$A$1,1)*$E18*$E32+_xlfn.NORM.DIST(0,VLOOKUP($B33,ratings,2,TRUE)-VLOOKUP($B18,ratings,2,TRUE),$A$1,1)*$E18*$E33</f>
        <v>0.01598424118</v>
      </c>
      <c r="G18" s="347">
        <f>_xlfn.NORM.DIST(0,VLOOKUP($B17,ratings,2,TRUE)-VLOOKUP($B18,ratings,2,TRUE),$A$1,1)*$F18*$F17+_xlfn.NORM.DIST(0,VLOOKUP($B2,ratings,2,TRUE)-VLOOKUP($B18,ratings,2,TRUE),$A$1,1)*$F18*$F2+_xlfn.NORM.DIST(0,VLOOKUP($B16,ratings,2,TRUE)-VLOOKUP($B18,ratings,2,TRUE),$A$1,1)*$F18*$F16+_xlfn.NORM.DIST(0,VLOOKUP($B15,ratings,2,TRUE)-VLOOKUP($B18,ratings,2,TRUE),$A$1,1)*$F18*$F15+_xlfn.NORM.DIST(0,VLOOKUP($B14,ratings,2,TRUE)-VLOOKUP($B18,ratings,2,TRUE),$A$1,1)*$F18*$F14+_xlfn.NORM.DIST(0,VLOOKUP($B13,ratings,2,TRUE)-VLOOKUP($B18,ratings,2,TRUE),$A$1,1)*$F18*$F13+_xlfn.NORM.DIST(0,VLOOKUP($B12,ratings,2,TRUE)-VLOOKUP($B18,ratings,2,TRUE),$A$1,1)*$F18*$F12+_xlfn.NORM.DIST(0,VLOOKUP($B11,ratings,2,TRUE)-VLOOKUP($B18,ratings,2,TRUE),$A$1,1)*$F18*$F11+_xlfn.NORM.DIST(0,VLOOKUP($B10,ratings,2,TRUE)-VLOOKUP($B18,ratings,2,TRUE),$A$1,1)*$F18*$F10+_xlfn.NORM.DIST(0,VLOOKUP($B9,ratings,2,TRUE)-VLOOKUP($B18,ratings,2,TRUE),$A$1,1)*$F18*$F9+_xlfn.NORM.DIST(0,VLOOKUP($B8,ratings,2,TRUE)-VLOOKUP($B18,ratings,2,TRUE),$A$1,1)*$F18*$F8+_xlfn.NORM.DIST(0,VLOOKUP($B7,ratings,2,TRUE)-VLOOKUP($B18,ratings,2,TRUE),$A$1,1)*$F18*$F7+_xlfn.NORM.DIST(0,VLOOKUP($B6,ratings,2,TRUE)-VLOOKUP($B18,ratings,2,TRUE),$A$1,1)*$F18*$F6+_xlfn.NORM.DIST(0,VLOOKUP($B5,ratings,2,TRUE)-VLOOKUP($B18,ratings,2,TRUE),$A$1,1)*$F18*$F5+_xlfn.NORM.DIST(0,VLOOKUP($B4,ratings,2,TRUE)-VLOOKUP($B18,ratings,2,TRUE),$A$1,1)*$F18*$F4+_xlfn.NORM.DIST(0,VLOOKUP($B3,ratings,2,TRUE)-VLOOKUP($B18,ratings,2,TRUE),$A$1,1)*$F18*$F3</f>
        <v>0.004292586621</v>
      </c>
      <c r="H18" s="347" t="str">
        <f>_xlfn.NORM.DIST(0,VLOOKUP($B50,ratings,2,TRUE)-VLOOKUP($B18,ratings,2,TRUE),$A$1,1)*$G18*$G50+_xlfn.NORM.DIST(0,VLOOKUP($B51,ratings,2,TRUE)-VLOOKUP($B18,ratings,2,TRUE),$A$1,1)*$G18*$G51+_xlfn.NORM.DIST(0,VLOOKUP($B52,ratings,2,TRUE)-VLOOKUP($B18,ratings,2,TRUE),$A$1,1)*$G18*$G52+_xlfn.NORM.DIST(0,VLOOKUP($B53,ratings,2,TRUE)-VLOOKUP($B18,ratings,2,TRUE),$A$1,1)*$G18*$G53+_xlfn.NORM.DIST(0,VLOOKUP($B54,ratings,2,TRUE)-VLOOKUP($B18,ratings,2,TRUE),$A$1,1)*$G18*$G54+_xlfn.NORM.DIST(0,VLOOKUP($B55,ratings,2,TRUE)-VLOOKUP($B18,ratings,2,TRUE),$A$1,1)*$G18*$G55+_xlfn.NORM.DIST(0,VLOOKUP($B56,ratings,2,TRUE)-VLOOKUP($B18,ratings,2,TRUE),$A$1,1)*$G18*$G56+_xlfn.NORM.DIST(0,VLOOKUP($B57,ratings,2,TRUE)-VLOOKUP($B18,ratings,2,TRUE),$A$1,1)*$G18*$G57+_xlfn.NORM.DIST(0,VLOOKUP($B58,ratings,2,TRUE)-VLOOKUP($B18,ratings,2,TRUE),$A$1,1)*$G18*$G58+_xlfn.NORM.DIST(0,VLOOKUP($B59,ratings,2,TRUE)-VLOOKUP($B18,ratings,2,TRUE),$A$1,1)*$G18*$G59+_xlfn.NORM.DIST(0,VLOOKUP($B60,ratings,2,TRUE)-VLOOKUP($B18,ratings,2,TRUE),$A$1,1)*$G18*$G60+_xlfn.NORM.DIST(0,VLOOKUP($B61,ratings,2,TRUE)-VLOOKUP($B18,ratings,2,TRUE),$A$1,1)*$G18*$G61+_xlfn.NORM.DIST(0,VLOOKUP($B62,ratings,2,TRUE)-VLOOKUP($B18,ratings,2,TRUE),$A$1,1)*$G18*$G62+_xlfn.NORM.DIST(0,VLOOKUP($B63,ratings,2,TRUE)-VLOOKUP($B18,ratings,2,TRUE),$A$1,1)*$G18*$G63+_xlfn.NORM.DIST(0,VLOOKUP($B64,ratings,2,TRUE)-VLOOKUP($B18,ratings,2,TRUE),$A$1,1)*$G18*$G64+_xlfn.NORM.DIST(0,VLOOKUP($B65,ratings,2,TRUE)-VLOOKUP($B18,ratings,2,TRUE),$A$1,1)*$G18*$G65+_xlfn.NORM.DIST(0,VLOOKUP($B34,ratings,2,TRUE)-VLOOKUP($B18,ratings,2,TRUE),$A$1,1)*$G18*$G34+_xlfn.NORM.DIST(0,VLOOKUP($B35,ratings,2,TRUE)-VLOOKUP($B18,ratings,2,TRUE),$A$1,1)*$G18*$G35+_xlfn.NORM.DIST(0,VLOOKUP($B36,ratings,2,TRUE)-VLOOKUP($B18,ratings,2,TRUE),$A$1,1)*$G18*$G36+_xlfn.NORM.DIST(0,VLOOKUP($B37,ratings,2,TRUE)-VLOOKUP($B18,ratings,2,TRUE),$A$1,1)*$G18*$G37+_xlfn.NORM.DIST(0,VLOOKUP($B38,ratings,2,TRUE)-VLOOKUP($B18,ratings,2,TRUE),$A$1,1)*$G18*$G38+_xlfn.NORM.DIST(0,VLOOKUP($B39,ratings,2,TRUE)-VLOOKUP($B18,ratings,2,TRUE),$A$1,1)*$G18*$G39+_xlfn.NORM.DIST(0,VLOOKUP($B40,ratings,2,TRUE)-VLOOKUP($B18,ratings,2,TRUE),$A$1,1)*$G18*$G40+_xlfn.NORM.DIST(0,VLOOKUP($B41,ratings,2,TRUE)-VLOOKUP($B18,ratings,2,TRUE),$A$1,1)*$G18*$G41+_xlfn.NORM.DIST(0,VLOOKUP($B42,ratings,2,TRUE)-VLOOKUP($B18,ratings,2,TRUE),$A$1,1)*$G18*$G42+_xlfn.NORM.DIST(0,VLOOKUP($B43,ratings,2,TRUE)-VLOOKUP($B18,ratings,2,TRUE),$A$1,1)*$G18*$G43+_xlfn.NORM.DIST(0,VLOOKUP($B44,ratings,2,TRUE)-VLOOKUP($B18,ratings,2,TRUE),$A$1,1)*$G18*$G44+_xlfn.NORM.DIST(0,VLOOKUP($B45,ratings,2,TRUE)-VLOOKUP($B18,ratings,2,TRUE),$A$1,1)*$G18*$G45+_xlfn.NORM.DIST(0,VLOOKUP($B46,ratings,2,TRUE)-VLOOKUP($B18,ratings,2,TRUE),$A$1,1)*$G18*$G46+_xlfn.NORM.DIST(0,VLOOKUP($B49,ratings,2,TRUE)-VLOOKUP($B18,ratings,2,TRUE),$A$1,1)*$G18*$G49+_xlfn.NORM.DIST(0,VLOOKUP($B48,ratings,2,TRUE)-VLOOKUP($B18,ratings,2,TRUE),$A$1,1)*$G18*$G48+_xlfn.NORM.DIST(0,VLOOKUP($B47,ratings,2,TRUE)-VLOOKUP($B18,ratings,2,TRUE),$A$1,1)*$G18*$G47</f>
        <v>#N/A</v>
      </c>
      <c r="J18" s="385" t="s">
        <v>808</v>
      </c>
      <c r="K18" t="str">
        <f t="shared" si="1"/>
        <v>#N/A</v>
      </c>
      <c r="L18" s="206" t="s">
        <v>809</v>
      </c>
      <c r="M18" s="206" t="s">
        <v>810</v>
      </c>
      <c r="N18" s="385" t="s">
        <v>811</v>
      </c>
      <c r="O18" s="385" t="s">
        <v>812</v>
      </c>
      <c r="P18" s="278">
        <f t="shared" si="2"/>
        <v>50</v>
      </c>
      <c r="Q18" s="386" t="s">
        <v>15</v>
      </c>
      <c r="R18" s="387" t="s">
        <v>813</v>
      </c>
      <c r="S18" s="385" t="s">
        <v>814</v>
      </c>
      <c r="T18" s="385" t="s">
        <v>815</v>
      </c>
      <c r="U18" s="385" t="s">
        <v>812</v>
      </c>
      <c r="V18" s="278">
        <f t="shared" si="3"/>
        <v>10.4</v>
      </c>
      <c r="W18" s="386" t="s">
        <v>15</v>
      </c>
      <c r="X18" s="388" t="s">
        <v>813</v>
      </c>
      <c r="Y18" s="385" t="s">
        <v>814</v>
      </c>
      <c r="Z18" s="385" t="s">
        <v>816</v>
      </c>
      <c r="AA18" s="385" t="s">
        <v>812</v>
      </c>
      <c r="AB18" s="278">
        <f t="shared" si="4"/>
        <v>5.2</v>
      </c>
      <c r="AC18" s="386" t="s">
        <v>15</v>
      </c>
      <c r="AD18" s="388" t="s">
        <v>813</v>
      </c>
      <c r="AE18" s="385" t="s">
        <v>814</v>
      </c>
      <c r="AF18" s="385" t="s">
        <v>817</v>
      </c>
      <c r="AG18" s="385" t="s">
        <v>812</v>
      </c>
      <c r="AH18" s="278">
        <f t="shared" si="5"/>
        <v>1.6</v>
      </c>
      <c r="AI18" s="386" t="s">
        <v>15</v>
      </c>
      <c r="AJ18" s="387" t="s">
        <v>813</v>
      </c>
      <c r="AK18" s="385" t="s">
        <v>814</v>
      </c>
      <c r="AL18" s="385" t="s">
        <v>818</v>
      </c>
      <c r="AM18" s="385" t="s">
        <v>812</v>
      </c>
      <c r="AN18" s="278">
        <f t="shared" si="6"/>
        <v>0.4</v>
      </c>
      <c r="AO18" s="386" t="s">
        <v>15</v>
      </c>
      <c r="AP18" s="387" t="s">
        <v>813</v>
      </c>
      <c r="AQ18" s="385" t="s">
        <v>814</v>
      </c>
      <c r="AR18" s="385" t="s">
        <v>819</v>
      </c>
      <c r="AS18" s="385" t="s">
        <v>812</v>
      </c>
      <c r="AT18" s="278" t="str">
        <f t="shared" si="7"/>
        <v>#N/A</v>
      </c>
      <c r="AU18" s="386" t="s">
        <v>15</v>
      </c>
      <c r="AV18" s="388" t="s">
        <v>820</v>
      </c>
      <c r="AW18" s="385" t="str">
        <f t="shared" si="8"/>
        <v>#N/A</v>
      </c>
    </row>
    <row r="19" ht="14.25" customHeight="1">
      <c r="A19" s="389" t="str">
        <f>VLOOKUP(B19,Ratings!$H$2:$I$69,2,0)</f>
        <v>#N/A</v>
      </c>
      <c r="B19" s="389" t="s">
        <v>823</v>
      </c>
      <c r="C19" s="350">
        <f>_xlfn.NORM.DIST(0,VLOOKUP(B18,ratings,2,TRUE)-VLOOKUP(B19,ratings,2,TRUE),$A$1,1)</f>
        <v>0.5</v>
      </c>
      <c r="D19" s="350">
        <f>_xlfn.NORM.DIST(0,VLOOKUP(B21,ratings,2,TRUE)-VLOOKUP(B19,ratings,2,TRUE),$A$1,1)*C19*C21+_xlfn.NORM.DIST(0,VLOOKUP(B20,ratings,2,TRUE)-VLOOKUP(B19,ratings,2,TRUE),$A$1,1)*C19*C20</f>
        <v>0.1039620825</v>
      </c>
      <c r="E19" s="350">
        <f>_xlfn.NORM.DIST(0,VLOOKUP($B23,ratings,2,TRUE)-VLOOKUP($B19,ratings,2,TRUE),$A$1,1)*$D19*$D23+_xlfn.NORM.DIST(0,VLOOKUP($B24,ratings,2,TRUE)-VLOOKUP($B19,ratings,2,TRUE),$A$1,1)*$D19*$D24+_xlfn.NORM.DIST(0,VLOOKUP($B25,ratings,2,TRUE)-VLOOKUP($B19,ratings,2,TRUE),$A$1,1)*$D19*$D25+_xlfn.NORM.DIST(0,VLOOKUP($B22,ratings,2,TRUE)-VLOOKUP($B19,ratings,2,TRUE),$A$1,1)*$D19*$D22</f>
        <v>0.0522567346</v>
      </c>
      <c r="F19" s="350">
        <f>_xlfn.NORM.DIST(0,VLOOKUP($B27,ratings,2,TRUE)-VLOOKUP($B19,ratings,2,TRUE),$A$1,1)*$E19*$E27+_xlfn.NORM.DIST(0,VLOOKUP($B28,ratings,2,TRUE)-VLOOKUP($B19,ratings,2,TRUE),$A$1,1)*$E19*$E28+_xlfn.NORM.DIST(0,VLOOKUP($B29,ratings,2,TRUE)-VLOOKUP($B19,ratings,2,TRUE),$A$1,1)*$E19*$E29+_xlfn.NORM.DIST(0,VLOOKUP($B30,ratings,2,TRUE)-VLOOKUP($B19,ratings,2,TRUE),$A$1,1)*$E19*$E30+_xlfn.NORM.DIST(0,VLOOKUP($B31,ratings,2,TRUE)-VLOOKUP($B19,ratings,2,TRUE),$A$1,1)*$E19*$E31+_xlfn.NORM.DIST(0,VLOOKUP($B32,ratings,2,TRUE)-VLOOKUP($B19,ratings,2,TRUE),$A$1,1)*$E19*$E32+_xlfn.NORM.DIST(0,VLOOKUP($B33,ratings,2,TRUE)-VLOOKUP($B19,ratings,2,TRUE),$A$1,1)*$E19*$E33+_xlfn.NORM.DIST(0,VLOOKUP($B26,ratings,2,TRUE)-VLOOKUP($B19,ratings,2,TRUE),$A$1,1)*$E19*$E26</f>
        <v>0.01598424118</v>
      </c>
      <c r="G19" s="350">
        <f>_xlfn.NORM.DIST(0,VLOOKUP($B2,ratings,2,TRUE)-VLOOKUP($B19,ratings,2,TRUE),$A$1,1)*$F19*$F2+_xlfn.NORM.DIST(0,VLOOKUP($B3,ratings,2,TRUE)-VLOOKUP($B19,ratings,2,TRUE),$A$1,1)*$F19*$F3+_xlfn.NORM.DIST(0,VLOOKUP($B17,ratings,2,TRUE)-VLOOKUP($B19,ratings,2,TRUE),$A$1,1)*$F19*$F17+_xlfn.NORM.DIST(0,VLOOKUP($B16,ratings,2,TRUE)-VLOOKUP($B19,ratings,2,TRUE),$A$1,1)*$F19*$F16+_xlfn.NORM.DIST(0,VLOOKUP($B15,ratings,2,TRUE)-VLOOKUP($B19,ratings,2,TRUE),$A$1,1)*$F19*$F15+_xlfn.NORM.DIST(0,VLOOKUP($B14,ratings,2,TRUE)-VLOOKUP($B19,ratings,2,TRUE),$A$1,1)*$F19*$F14+_xlfn.NORM.DIST(0,VLOOKUP($B13,ratings,2,TRUE)-VLOOKUP($B19,ratings,2,TRUE),$A$1,1)*$F19*$F13+_xlfn.NORM.DIST(0,VLOOKUP($B12,ratings,2,TRUE)-VLOOKUP($B19,ratings,2,TRUE),$A$1,1)*$F19*$F12+_xlfn.NORM.DIST(0,VLOOKUP($B11,ratings,2,TRUE)-VLOOKUP($B19,ratings,2,TRUE),$A$1,1)*$F19*$F11+_xlfn.NORM.DIST(0,VLOOKUP($B10,ratings,2,TRUE)-VLOOKUP($B19,ratings,2,TRUE),$A$1,1)*$F19*$F10+_xlfn.NORM.DIST(0,VLOOKUP($B9,ratings,2,TRUE)-VLOOKUP($B19,ratings,2,TRUE),$A$1,1)*$F19*$F9+_xlfn.NORM.DIST(0,VLOOKUP($B8,ratings,2,TRUE)-VLOOKUP($B19,ratings,2,TRUE),$A$1,1)*$F19*$F8+_xlfn.NORM.DIST(0,VLOOKUP($B7,ratings,2,TRUE)-VLOOKUP($B19,ratings,2,TRUE),$A$1,1)*$F19*$F7+_xlfn.NORM.DIST(0,VLOOKUP($B6,ratings,2,TRUE)-VLOOKUP($B19,ratings,2,TRUE),$A$1,1)*$F19*$F6+_xlfn.NORM.DIST(0,VLOOKUP($B5,ratings,2,TRUE)-VLOOKUP($B19,ratings,2,TRUE),$A$1,1)*$F19*$F5+_xlfn.NORM.DIST(0,VLOOKUP($B4,ratings,2,TRUE)-VLOOKUP($B19,ratings,2,TRUE),$A$1,1)*$F19*$F4</f>
        <v>0.004292586621</v>
      </c>
      <c r="H19" s="350" t="str">
        <f>_xlfn.NORM.DIST(0,VLOOKUP($B51,ratings,2,TRUE)-VLOOKUP($B19,ratings,2,TRUE),$A$1,1)*$G19*$G51+_xlfn.NORM.DIST(0,VLOOKUP($B52,ratings,2,TRUE)-VLOOKUP($B19,ratings,2,TRUE),$A$1,1)*$G19*$G52+_xlfn.NORM.DIST(0,VLOOKUP($B53,ratings,2,TRUE)-VLOOKUP($B19,ratings,2,TRUE),$A$1,1)*$G19*$G53+_xlfn.NORM.DIST(0,VLOOKUP($B54,ratings,2,TRUE)-VLOOKUP($B19,ratings,2,TRUE),$A$1,1)*$G19*$G54+_xlfn.NORM.DIST(0,VLOOKUP($B55,ratings,2,TRUE)-VLOOKUP($B19,ratings,2,TRUE),$A$1,1)*$G19*$G55+_xlfn.NORM.DIST(0,VLOOKUP($B56,ratings,2,TRUE)-VLOOKUP($B19,ratings,2,TRUE),$A$1,1)*$G19*$G56+_xlfn.NORM.DIST(0,VLOOKUP($B57,ratings,2,TRUE)-VLOOKUP($B19,ratings,2,TRUE),$A$1,1)*$G19*$G57+_xlfn.NORM.DIST(0,VLOOKUP($B58,ratings,2,TRUE)-VLOOKUP($B19,ratings,2,TRUE),$A$1,1)*$G19*$G58+_xlfn.NORM.DIST(0,VLOOKUP($B59,ratings,2,TRUE)-VLOOKUP($B19,ratings,2,TRUE),$A$1,1)*$G19*$G59+_xlfn.NORM.DIST(0,VLOOKUP($B60,ratings,2,TRUE)-VLOOKUP($B19,ratings,2,TRUE),$A$1,1)*$G19*$G60+_xlfn.NORM.DIST(0,VLOOKUP($B61,ratings,2,TRUE)-VLOOKUP($B19,ratings,2,TRUE),$A$1,1)*$G19*$G61+_xlfn.NORM.DIST(0,VLOOKUP($B62,ratings,2,TRUE)-VLOOKUP($B19,ratings,2,TRUE),$A$1,1)*$G19*$G62+_xlfn.NORM.DIST(0,VLOOKUP($B63,ratings,2,TRUE)-VLOOKUP($B19,ratings,2,TRUE),$A$1,1)*$G19*$G63+_xlfn.NORM.DIST(0,VLOOKUP($B64,ratings,2,TRUE)-VLOOKUP($B19,ratings,2,TRUE),$A$1,1)*$G19*$G64+_xlfn.NORM.DIST(0,VLOOKUP($B65,ratings,2,TRUE)-VLOOKUP($B19,ratings,2,TRUE),$A$1,1)*$G19*$G65+_xlfn.NORM.DIST(0,VLOOKUP($B34,ratings,2,TRUE)-VLOOKUP($B19,ratings,2,TRUE),$A$1,1)*$G19*$G34+_xlfn.NORM.DIST(0,VLOOKUP($B35,ratings,2,TRUE)-VLOOKUP($B19,ratings,2,TRUE),$A$1,1)*$G19*$G35+_xlfn.NORM.DIST(0,VLOOKUP($B36,ratings,2,TRUE)-VLOOKUP($B19,ratings,2,TRUE),$A$1,1)*$G19*$G36+_xlfn.NORM.DIST(0,VLOOKUP($B37,ratings,2,TRUE)-VLOOKUP($B19,ratings,2,TRUE),$A$1,1)*$G19*$G37+_xlfn.NORM.DIST(0,VLOOKUP($B38,ratings,2,TRUE)-VLOOKUP($B19,ratings,2,TRUE),$A$1,1)*$G19*$G38+_xlfn.NORM.DIST(0,VLOOKUP($B39,ratings,2,TRUE)-VLOOKUP($B19,ratings,2,TRUE),$A$1,1)*$G19*$G39+_xlfn.NORM.DIST(0,VLOOKUP($B40,ratings,2,TRUE)-VLOOKUP($B19,ratings,2,TRUE),$A$1,1)*$G19*$G40+_xlfn.NORM.DIST(0,VLOOKUP($B41,ratings,2,TRUE)-VLOOKUP($B19,ratings,2,TRUE),$A$1,1)*$G19*$G41+_xlfn.NORM.DIST(0,VLOOKUP($B42,ratings,2,TRUE)-VLOOKUP($B19,ratings,2,TRUE),$A$1,1)*$G19*$G42+_xlfn.NORM.DIST(0,VLOOKUP($B43,ratings,2,TRUE)-VLOOKUP($B19,ratings,2,TRUE),$A$1,1)*$G19*$G43+_xlfn.NORM.DIST(0,VLOOKUP($B44,ratings,2,TRUE)-VLOOKUP($B19,ratings,2,TRUE),$A$1,1)*$G19*$G44+_xlfn.NORM.DIST(0,VLOOKUP($B45,ratings,2,TRUE)-VLOOKUP($B19,ratings,2,TRUE),$A$1,1)*$G19*$G45+_xlfn.NORM.DIST(0,VLOOKUP($B46,ratings,2,TRUE)-VLOOKUP($B19,ratings,2,TRUE),$A$1,1)*$G19*$G46+_xlfn.NORM.DIST(0,VLOOKUP($B47,ratings,2,TRUE)-VLOOKUP($B19,ratings,2,TRUE),$A$1,1)*$G19*$G47+_xlfn.NORM.DIST(0,VLOOKUP($B50,ratings,2,TRUE)-VLOOKUP($B19,ratings,2,TRUE),$A$1,1)*$G19*$G50+_xlfn.NORM.DIST(0,VLOOKUP($B49,ratings,2,TRUE)-VLOOKUP($B19,ratings,2,TRUE),$A$1,1)*$G19*$G49+_xlfn.NORM.DIST(0,VLOOKUP($B48,ratings,2,TRUE)-VLOOKUP($B19,ratings,2,TRUE),$A$1,1)*$G19*$G48</f>
        <v>#N/A</v>
      </c>
      <c r="J19" s="385" t="s">
        <v>808</v>
      </c>
      <c r="K19" t="str">
        <f t="shared" si="1"/>
        <v>#N/A</v>
      </c>
      <c r="L19" s="206" t="s">
        <v>809</v>
      </c>
      <c r="M19" s="206" t="s">
        <v>810</v>
      </c>
      <c r="N19" s="385" t="s">
        <v>811</v>
      </c>
      <c r="O19" s="385" t="s">
        <v>812</v>
      </c>
      <c r="P19" s="278">
        <f t="shared" si="2"/>
        <v>50</v>
      </c>
      <c r="Q19" s="386" t="s">
        <v>15</v>
      </c>
      <c r="R19" s="387" t="s">
        <v>813</v>
      </c>
      <c r="S19" s="385" t="s">
        <v>814</v>
      </c>
      <c r="T19" s="385" t="s">
        <v>815</v>
      </c>
      <c r="U19" s="385" t="s">
        <v>812</v>
      </c>
      <c r="V19" s="278">
        <f t="shared" si="3"/>
        <v>10.4</v>
      </c>
      <c r="W19" s="386" t="s">
        <v>15</v>
      </c>
      <c r="X19" s="388" t="s">
        <v>813</v>
      </c>
      <c r="Y19" s="385" t="s">
        <v>814</v>
      </c>
      <c r="Z19" s="385" t="s">
        <v>816</v>
      </c>
      <c r="AA19" s="385" t="s">
        <v>812</v>
      </c>
      <c r="AB19" s="278">
        <f t="shared" si="4"/>
        <v>5.2</v>
      </c>
      <c r="AC19" s="386" t="s">
        <v>15</v>
      </c>
      <c r="AD19" s="388" t="s">
        <v>813</v>
      </c>
      <c r="AE19" s="385" t="s">
        <v>814</v>
      </c>
      <c r="AF19" s="385" t="s">
        <v>817</v>
      </c>
      <c r="AG19" s="385" t="s">
        <v>812</v>
      </c>
      <c r="AH19" s="278">
        <f t="shared" si="5"/>
        <v>1.6</v>
      </c>
      <c r="AI19" s="386" t="s">
        <v>15</v>
      </c>
      <c r="AJ19" s="387" t="s">
        <v>813</v>
      </c>
      <c r="AK19" s="385" t="s">
        <v>814</v>
      </c>
      <c r="AL19" s="385" t="s">
        <v>818</v>
      </c>
      <c r="AM19" s="385" t="s">
        <v>812</v>
      </c>
      <c r="AN19" s="278">
        <f t="shared" si="6"/>
        <v>0.4</v>
      </c>
      <c r="AO19" s="386" t="s">
        <v>15</v>
      </c>
      <c r="AP19" s="387" t="s">
        <v>813</v>
      </c>
      <c r="AQ19" s="385" t="s">
        <v>814</v>
      </c>
      <c r="AR19" s="385" t="s">
        <v>819</v>
      </c>
      <c r="AS19" s="385" t="s">
        <v>812</v>
      </c>
      <c r="AT19" s="278" t="str">
        <f t="shared" si="7"/>
        <v>#N/A</v>
      </c>
      <c r="AU19" s="386" t="s">
        <v>15</v>
      </c>
      <c r="AV19" s="388" t="s">
        <v>820</v>
      </c>
      <c r="AW19" s="385" t="str">
        <f t="shared" si="8"/>
        <v>#N/A</v>
      </c>
    </row>
    <row r="20" ht="14.25" customHeight="1">
      <c r="A20" t="str">
        <f>VLOOKUP(B20,Ratings!$H$2:$I$69,2,0)</f>
        <v>#N/A</v>
      </c>
      <c r="B20" t="s">
        <v>500</v>
      </c>
      <c r="C20" s="347">
        <f>_xlfn.NORM.DIST(0,VLOOKUP(B21,ratings,2,TRUE)-VLOOKUP(B20,ratings,2,TRUE),$A$1,1)</f>
        <v>0.07289757048</v>
      </c>
      <c r="D20" s="347">
        <f>_xlfn.NORM.DIST(0,VLOOKUP(B18,ratings,2,TRUE)-VLOOKUP(B20,ratings,2,TRUE),$A$1,1)*C20*C18+_xlfn.NORM.DIST(0,VLOOKUP(B19,ratings,2,TRUE)-VLOOKUP(B20,ratings,2,TRUE),$A$1,1)*C20*C19</f>
        <v>0.02249163697</v>
      </c>
      <c r="E20" s="347">
        <f>_xlfn.NORM.DIST(0,VLOOKUP($B24,ratings,2,TRUE)-VLOOKUP($B20,ratings,2,TRUE),$A$1,1)*$D20*$D24+_xlfn.NORM.DIST(0,VLOOKUP($B25,ratings,2,TRUE)-VLOOKUP($B20,ratings,2,TRUE),$A$1,1)*$D20*$D25+_xlfn.NORM.DIST(0,VLOOKUP($B22,ratings,2,TRUE)-VLOOKUP($B20,ratings,2,TRUE),$A$1,1)*$D20*$D22+_xlfn.NORM.DIST(0,VLOOKUP($B23,ratings,2,TRUE)-VLOOKUP($B20,ratings,2,TRUE),$A$1,1)*$D20*$D23</f>
        <v>0.007011810758</v>
      </c>
      <c r="F20" s="347">
        <f>_xlfn.NORM.DIST(0,VLOOKUP($B28,ratings,2,TRUE)-VLOOKUP($B20,ratings,2,TRUE),$A$1,1)*$E20*$E28+_xlfn.NORM.DIST(0,VLOOKUP($B29,ratings,2,TRUE)-VLOOKUP($B20,ratings,2,TRUE),$A$1,1)*$E20*$E29+_xlfn.NORM.DIST(0,VLOOKUP($B30,ratings,2,TRUE)-VLOOKUP($B20,ratings,2,TRUE),$A$1,1)*$E20*$E30+_xlfn.NORM.DIST(0,VLOOKUP($B31,ratings,2,TRUE)-VLOOKUP($B20,ratings,2,TRUE),$A$1,1)*$E20*$E31+_xlfn.NORM.DIST(0,VLOOKUP($B32,ratings,2,TRUE)-VLOOKUP($B20,ratings,2,TRUE),$A$1,1)*$E20*$E32+_xlfn.NORM.DIST(0,VLOOKUP($B33,ratings,2,TRUE)-VLOOKUP($B20,ratings,2,TRUE),$A$1,1)*$E20*$E33+_xlfn.NORM.DIST(0,VLOOKUP($B26,ratings,2,TRUE)-VLOOKUP($B20,ratings,2,TRUE),$A$1,1)*$E20*$E26+_xlfn.NORM.DIST(0,VLOOKUP($B27,ratings,2,TRUE)-VLOOKUP($B20,ratings,2,TRUE),$A$1,1)*$E20*$E27</f>
        <v>0.001171814607</v>
      </c>
      <c r="G20" s="347">
        <f>_xlfn.NORM.DIST(0,VLOOKUP($B3,ratings,2,TRUE)-VLOOKUP($B20,ratings,2,TRUE),$A$1,1)*$F20*$F3+_xlfn.NORM.DIST(0,VLOOKUP($B4,ratings,2,TRUE)-VLOOKUP($B20,ratings,2,TRUE),$A$1,1)*$F20*$F4+_xlfn.NORM.DIST(0,VLOOKUP($B2,ratings,2,TRUE)-VLOOKUP($B20,ratings,2,TRUE),$A$1,1)*$F20*$F2+_xlfn.NORM.DIST(0,VLOOKUP($B17,ratings,2,TRUE)-VLOOKUP($B20,ratings,2,TRUE),$A$1,1)*$F20*$F17+_xlfn.NORM.DIST(0,VLOOKUP($B16,ratings,2,TRUE)-VLOOKUP($B20,ratings,2,TRUE),$A$1,1)*$F20*$F16+_xlfn.NORM.DIST(0,VLOOKUP($B15,ratings,2,TRUE)-VLOOKUP($B20,ratings,2,TRUE),$A$1,1)*$F20*$F15+_xlfn.NORM.DIST(0,VLOOKUP($B14,ratings,2,TRUE)-VLOOKUP($B20,ratings,2,TRUE),$A$1,1)*$F20*$F14+_xlfn.NORM.DIST(0,VLOOKUP($B13,ratings,2,TRUE)-VLOOKUP($B20,ratings,2,TRUE),$A$1,1)*$F20*$F13+_xlfn.NORM.DIST(0,VLOOKUP($B12,ratings,2,TRUE)-VLOOKUP($B20,ratings,2,TRUE),$A$1,1)*$F20*$F12+_xlfn.NORM.DIST(0,VLOOKUP($B11,ratings,2,TRUE)-VLOOKUP($B20,ratings,2,TRUE),$A$1,1)*$F20*$F11+_xlfn.NORM.DIST(0,VLOOKUP($B10,ratings,2,TRUE)-VLOOKUP($B20,ratings,2,TRUE),$A$1,1)*$F20*$F10+_xlfn.NORM.DIST(0,VLOOKUP($B9,ratings,2,TRUE)-VLOOKUP($B20,ratings,2,TRUE),$A$1,1)*$F20*$F9+_xlfn.NORM.DIST(0,VLOOKUP($B8,ratings,2,TRUE)-VLOOKUP($B20,ratings,2,TRUE),$A$1,1)*$F20*$F8+_xlfn.NORM.DIST(0,VLOOKUP($B7,ratings,2,TRUE)-VLOOKUP($B20,ratings,2,TRUE),$A$1,1)*$F20*$F7+_xlfn.NORM.DIST(0,VLOOKUP($B6,ratings,2,TRUE)-VLOOKUP($B20,ratings,2,TRUE),$A$1,1)*$F20*$F6+_xlfn.NORM.DIST(0,VLOOKUP($B5,ratings,2,TRUE)-VLOOKUP($B20,ratings,2,TRUE),$A$1,1)*$F20*$F5</f>
        <v>0.0001682846173</v>
      </c>
      <c r="H20" s="347" t="str">
        <f>_xlfn.NORM.DIST(0,VLOOKUP($B52,ratings,2,TRUE)-VLOOKUP($B20,ratings,2,TRUE),$A$1,1)*$G20*$G52+_xlfn.NORM.DIST(0,VLOOKUP($B53,ratings,2,TRUE)-VLOOKUP($B20,ratings,2,TRUE),$A$1,1)*$G20*$G53+_xlfn.NORM.DIST(0,VLOOKUP($B54,ratings,2,TRUE)-VLOOKUP($B20,ratings,2,TRUE),$A$1,1)*$G20*$G54+_xlfn.NORM.DIST(0,VLOOKUP($B55,ratings,2,TRUE)-VLOOKUP($B20,ratings,2,TRUE),$A$1,1)*$G20*$G55+_xlfn.NORM.DIST(0,VLOOKUP($B56,ratings,2,TRUE)-VLOOKUP($B20,ratings,2,TRUE),$A$1,1)*$G20*$G56+_xlfn.NORM.DIST(0,VLOOKUP($B57,ratings,2,TRUE)-VLOOKUP($B20,ratings,2,TRUE),$A$1,1)*$G20*$G57+_xlfn.NORM.DIST(0,VLOOKUP($B58,ratings,2,TRUE)-VLOOKUP($B20,ratings,2,TRUE),$A$1,1)*$G20*$G58+_xlfn.NORM.DIST(0,VLOOKUP($B59,ratings,2,TRUE)-VLOOKUP($B20,ratings,2,TRUE),$A$1,1)*$G20*$G59+_xlfn.NORM.DIST(0,VLOOKUP($B60,ratings,2,TRUE)-VLOOKUP($B20,ratings,2,TRUE),$A$1,1)*$G20*$G60+_xlfn.NORM.DIST(0,VLOOKUP($B61,ratings,2,TRUE)-VLOOKUP($B20,ratings,2,TRUE),$A$1,1)*$G20*$G61+_xlfn.NORM.DIST(0,VLOOKUP($B62,ratings,2,TRUE)-VLOOKUP($B20,ratings,2,TRUE),$A$1,1)*$G20*$G62+_xlfn.NORM.DIST(0,VLOOKUP($B63,ratings,2,TRUE)-VLOOKUP($B20,ratings,2,TRUE),$A$1,1)*$G20*$G63+_xlfn.NORM.DIST(0,VLOOKUP($B64,ratings,2,TRUE)-VLOOKUP($B20,ratings,2,TRUE),$A$1,1)*$G20*$G64+_xlfn.NORM.DIST(0,VLOOKUP($B65,ratings,2,TRUE)-VLOOKUP($B20,ratings,2,TRUE),$A$1,1)*$G20*$G65+_xlfn.NORM.DIST(0,VLOOKUP($B34,ratings,2,TRUE)-VLOOKUP($B20,ratings,2,TRUE),$A$1,1)*$G20*$G34+_xlfn.NORM.DIST(0,VLOOKUP($B35,ratings,2,TRUE)-VLOOKUP($B20,ratings,2,TRUE),$A$1,1)*$G20*$G35+_xlfn.NORM.DIST(0,VLOOKUP($B36,ratings,2,TRUE)-VLOOKUP($B20,ratings,2,TRUE),$A$1,1)*$G20*$G36+_xlfn.NORM.DIST(0,VLOOKUP($B37,ratings,2,TRUE)-VLOOKUP($B20,ratings,2,TRUE),$A$1,1)*$G20*$G37+_xlfn.NORM.DIST(0,VLOOKUP($B38,ratings,2,TRUE)-VLOOKUP($B20,ratings,2,TRUE),$A$1,1)*$G20*$G38+_xlfn.NORM.DIST(0,VLOOKUP($B39,ratings,2,TRUE)-VLOOKUP($B20,ratings,2,TRUE),$A$1,1)*$G20*$G39+_xlfn.NORM.DIST(0,VLOOKUP($B40,ratings,2,TRUE)-VLOOKUP($B20,ratings,2,TRUE),$A$1,1)*$G20*$G40+_xlfn.NORM.DIST(0,VLOOKUP($B41,ratings,2,TRUE)-VLOOKUP($B20,ratings,2,TRUE),$A$1,1)*$G20*$G41+_xlfn.NORM.DIST(0,VLOOKUP($B42,ratings,2,TRUE)-VLOOKUP($B20,ratings,2,TRUE),$A$1,1)*$G20*$G42+_xlfn.NORM.DIST(0,VLOOKUP($B43,ratings,2,TRUE)-VLOOKUP($B20,ratings,2,TRUE),$A$1,1)*$G20*$G43+_xlfn.NORM.DIST(0,VLOOKUP($B44,ratings,2,TRUE)-VLOOKUP($B20,ratings,2,TRUE),$A$1,1)*$G20*$G44+_xlfn.NORM.DIST(0,VLOOKUP($B45,ratings,2,TRUE)-VLOOKUP($B20,ratings,2,TRUE),$A$1,1)*$G20*$G45+_xlfn.NORM.DIST(0,VLOOKUP($B46,ratings,2,TRUE)-VLOOKUP($B20,ratings,2,TRUE),$A$1,1)*$G20*$G46+_xlfn.NORM.DIST(0,VLOOKUP($B47,ratings,2,TRUE)-VLOOKUP($B20,ratings,2,TRUE),$A$1,1)*$G20*$G47+_xlfn.NORM.DIST(0,VLOOKUP($B48,ratings,2,TRUE)-VLOOKUP($B20,ratings,2,TRUE),$A$1,1)*$G20*$G48+_xlfn.NORM.DIST(0,VLOOKUP($B51,ratings,2,TRUE)-VLOOKUP($B20,ratings,2,TRUE),$A$1,1)*$G20*$G51+_xlfn.NORM.DIST(0,VLOOKUP($B50,ratings,2,TRUE)-VLOOKUP($B20,ratings,2,TRUE),$A$1,1)*$G20*$G50+_xlfn.NORM.DIST(0,VLOOKUP($B49,ratings,2,TRUE)-VLOOKUP($B20,ratings,2,TRUE),$A$1,1)*$G20*$G49</f>
        <v>#N/A</v>
      </c>
      <c r="J20" s="385" t="s">
        <v>808</v>
      </c>
      <c r="K20" t="str">
        <f t="shared" si="1"/>
        <v>#N/A</v>
      </c>
      <c r="L20" s="206" t="s">
        <v>809</v>
      </c>
      <c r="M20" s="206" t="s">
        <v>810</v>
      </c>
      <c r="N20" s="385" t="s">
        <v>811</v>
      </c>
      <c r="O20" s="385" t="s">
        <v>812</v>
      </c>
      <c r="P20" s="278">
        <f t="shared" si="2"/>
        <v>7.3</v>
      </c>
      <c r="Q20" s="386" t="s">
        <v>15</v>
      </c>
      <c r="R20" s="387" t="s">
        <v>813</v>
      </c>
      <c r="S20" s="385" t="s">
        <v>814</v>
      </c>
      <c r="T20" s="385" t="s">
        <v>815</v>
      </c>
      <c r="U20" s="385" t="s">
        <v>812</v>
      </c>
      <c r="V20" s="278">
        <f t="shared" si="3"/>
        <v>2.2</v>
      </c>
      <c r="W20" s="386" t="s">
        <v>15</v>
      </c>
      <c r="X20" s="388" t="s">
        <v>813</v>
      </c>
      <c r="Y20" s="385" t="s">
        <v>814</v>
      </c>
      <c r="Z20" s="385" t="s">
        <v>816</v>
      </c>
      <c r="AA20" s="385" t="s">
        <v>812</v>
      </c>
      <c r="AB20" s="278">
        <f t="shared" si="4"/>
        <v>0.7</v>
      </c>
      <c r="AC20" s="386" t="s">
        <v>15</v>
      </c>
      <c r="AD20" s="388" t="s">
        <v>813</v>
      </c>
      <c r="AE20" s="385" t="s">
        <v>814</v>
      </c>
      <c r="AF20" s="385" t="s">
        <v>817</v>
      </c>
      <c r="AG20" s="385" t="s">
        <v>812</v>
      </c>
      <c r="AH20" s="278">
        <f t="shared" si="5"/>
        <v>0.1</v>
      </c>
      <c r="AI20" s="386" t="s">
        <v>15</v>
      </c>
      <c r="AJ20" s="387" t="s">
        <v>813</v>
      </c>
      <c r="AK20" s="385" t="s">
        <v>814</v>
      </c>
      <c r="AL20" s="385" t="s">
        <v>818</v>
      </c>
      <c r="AM20" s="385" t="s">
        <v>812</v>
      </c>
      <c r="AN20" s="278">
        <f t="shared" si="6"/>
        <v>0</v>
      </c>
      <c r="AO20" s="386" t="s">
        <v>15</v>
      </c>
      <c r="AP20" s="387" t="s">
        <v>813</v>
      </c>
      <c r="AQ20" s="385" t="s">
        <v>814</v>
      </c>
      <c r="AR20" s="385" t="s">
        <v>819</v>
      </c>
      <c r="AS20" s="385" t="s">
        <v>812</v>
      </c>
      <c r="AT20" s="278" t="str">
        <f t="shared" si="7"/>
        <v>#N/A</v>
      </c>
      <c r="AU20" s="386" t="s">
        <v>15</v>
      </c>
      <c r="AV20" s="388" t="s">
        <v>820</v>
      </c>
      <c r="AW20" s="385" t="str">
        <f t="shared" si="8"/>
        <v>#N/A</v>
      </c>
    </row>
    <row r="21" ht="14.25" customHeight="1">
      <c r="A21" s="389" t="str">
        <f>VLOOKUP(B21,Ratings!$H$2:$I$69,2,0)</f>
        <v>#N/A</v>
      </c>
      <c r="B21" s="389" t="s">
        <v>61</v>
      </c>
      <c r="C21" s="350">
        <f>_xlfn.NORM.DIST(0,VLOOKUP(B20,ratings,2,TRUE)-VLOOKUP(B21,ratings,2,TRUE),$A$1,1)</f>
        <v>0.9271024295</v>
      </c>
      <c r="D21" s="350">
        <f>_xlfn.NORM.DIST(0,VLOOKUP(B19,ratings,2,TRUE)-VLOOKUP(B21,ratings,2,TRUE),$A$1,1)*C21*C19+_xlfn.NORM.DIST(0,VLOOKUP(B18,ratings,2,TRUE)-VLOOKUP(B21,ratings,2,TRUE),$A$1,1)*C21*C18</f>
        <v>0.7695841981</v>
      </c>
      <c r="E21" s="350">
        <f>_xlfn.NORM.DIST(0,VLOOKUP($B25,ratings,2,TRUE)-VLOOKUP($B21,ratings,2,TRUE),$A$1,1)*$D21*$D25+_xlfn.NORM.DIST(0,VLOOKUP($B22,ratings,2,TRUE)-VLOOKUP($B21,ratings,2,TRUE),$A$1,1)*$D21*$D22+_xlfn.NORM.DIST(0,VLOOKUP($B23,ratings,2,TRUE)-VLOOKUP($B21,ratings,2,TRUE),$A$1,1)*$D21*$D23+_xlfn.NORM.DIST(0,VLOOKUP($B24,ratings,2,TRUE)-VLOOKUP($B21,ratings,2,TRUE),$A$1,1)*$D21*$D24</f>
        <v>0.6396094236</v>
      </c>
      <c r="F21" s="350">
        <f>_xlfn.NORM.DIST(0,VLOOKUP($B29,ratings,2,TRUE)-VLOOKUP($B21,ratings,2,TRUE),$A$1,1)*$E21*$E29+_xlfn.NORM.DIST(0,VLOOKUP($B30,ratings,2,TRUE)-VLOOKUP($B21,ratings,2,TRUE),$A$1,1)*$E21*$E30+_xlfn.NORM.DIST(0,VLOOKUP($B31,ratings,2,TRUE)-VLOOKUP($B21,ratings,2,TRUE),$A$1,1)*$E21*$E31+_xlfn.NORM.DIST(0,VLOOKUP($B32,ratings,2,TRUE)-VLOOKUP($B21,ratings,2,TRUE),$A$1,1)*$E21*$E32+_xlfn.NORM.DIST(0,VLOOKUP($B33,ratings,2,TRUE)-VLOOKUP($B21,ratings,2,TRUE),$A$1,1)*$E21*$E33+_xlfn.NORM.DIST(0,VLOOKUP($B26,ratings,2,TRUE)-VLOOKUP($B21,ratings,2,TRUE),$A$1,1)*$E21*$E26+_xlfn.NORM.DIST(0,VLOOKUP($B27,ratings,2,TRUE)-VLOOKUP($B21,ratings,2,TRUE),$A$1,1)*$E21*$E27+_xlfn.NORM.DIST(0,VLOOKUP($B28,ratings,2,TRUE)-VLOOKUP($B21,ratings,2,TRUE),$A$1,1)*$E21*$E28</f>
        <v>0.4120886147</v>
      </c>
      <c r="G21" s="350">
        <f>_xlfn.NORM.DIST(0,VLOOKUP($B4,ratings,2,TRUE)-VLOOKUP($B21,ratings,2,TRUE),$A$1,1)*$F21*$F4+_xlfn.NORM.DIST(0,VLOOKUP($B5,ratings,2,TRUE)-VLOOKUP($B21,ratings,2,TRUE),$A$1,1)*$F21*$F5+_xlfn.NORM.DIST(0,VLOOKUP($B3,ratings,2,TRUE)-VLOOKUP($B21,ratings,2,TRUE),$A$1,1)*$F21*$F3+_xlfn.NORM.DIST(0,VLOOKUP($B2,ratings,2,TRUE)-VLOOKUP($B21,ratings,2,TRUE),$A$1,1)*$F21*$F2+_xlfn.NORM.DIST(0,VLOOKUP($B17,ratings,2,TRUE)-VLOOKUP($B21,ratings,2,TRUE),$A$1,1)*$F21*$F17+_xlfn.NORM.DIST(0,VLOOKUP($B16,ratings,2,TRUE)-VLOOKUP($B21,ratings,2,TRUE),$A$1,1)*$F21*$F16+_xlfn.NORM.DIST(0,VLOOKUP($B15,ratings,2,TRUE)-VLOOKUP($B21,ratings,2,TRUE),$A$1,1)*$F21*$F15+_xlfn.NORM.DIST(0,VLOOKUP($B14,ratings,2,TRUE)-VLOOKUP($B21,ratings,2,TRUE),$A$1,1)*$F21*$F14+_xlfn.NORM.DIST(0,VLOOKUP($B13,ratings,2,TRUE)-VLOOKUP($B21,ratings,2,TRUE),$A$1,1)*$F21*$F13+_xlfn.NORM.DIST(0,VLOOKUP($B12,ratings,2,TRUE)-VLOOKUP($B21,ratings,2,TRUE),$A$1,1)*$F21*$F12+_xlfn.NORM.DIST(0,VLOOKUP($B11,ratings,2,TRUE)-VLOOKUP($B21,ratings,2,TRUE),$A$1,1)*$F21*$F11+_xlfn.NORM.DIST(0,VLOOKUP($B10,ratings,2,TRUE)-VLOOKUP($B21,ratings,2,TRUE),$A$1,1)*$F21*$F10+_xlfn.NORM.DIST(0,VLOOKUP($B9,ratings,2,TRUE)-VLOOKUP($B21,ratings,2,TRUE),$A$1,1)*$F21*$F9+_xlfn.NORM.DIST(0,VLOOKUP($B8,ratings,2,TRUE)-VLOOKUP($B21,ratings,2,TRUE),$A$1,1)*$F21*$F8+_xlfn.NORM.DIST(0,VLOOKUP($B7,ratings,2,TRUE)-VLOOKUP($B21,ratings,2,TRUE),$A$1,1)*$F21*$F7+_xlfn.NORM.DIST(0,VLOOKUP($B6,ratings,2,TRUE)-VLOOKUP($B21,ratings,2,TRUE),$A$1,1)*$F21*$F6</f>
        <v>0.2466847539</v>
      </c>
      <c r="H21" s="350" t="str">
        <f>_xlfn.NORM.DIST(0,VLOOKUP($B53,ratings,2,TRUE)-VLOOKUP($B21,ratings,2,TRUE),$A$1,1)*$G21*$G53+_xlfn.NORM.DIST(0,VLOOKUP($B54,ratings,2,TRUE)-VLOOKUP($B21,ratings,2,TRUE),$A$1,1)*$G21*$G54+_xlfn.NORM.DIST(0,VLOOKUP($B55,ratings,2,TRUE)-VLOOKUP($B21,ratings,2,TRUE),$A$1,1)*$G21*$G55+_xlfn.NORM.DIST(0,VLOOKUP($B56,ratings,2,TRUE)-VLOOKUP($B21,ratings,2,TRUE),$A$1,1)*$G21*$G56+_xlfn.NORM.DIST(0,VLOOKUP($B57,ratings,2,TRUE)-VLOOKUP($B21,ratings,2,TRUE),$A$1,1)*$G21*$G57+_xlfn.NORM.DIST(0,VLOOKUP($B58,ratings,2,TRUE)-VLOOKUP($B21,ratings,2,TRUE),$A$1,1)*$G21*$G58+_xlfn.NORM.DIST(0,VLOOKUP($B59,ratings,2,TRUE)-VLOOKUP($B21,ratings,2,TRUE),$A$1,1)*$G21*$G59+_xlfn.NORM.DIST(0,VLOOKUP($B60,ratings,2,TRUE)-VLOOKUP($B21,ratings,2,TRUE),$A$1,1)*$G21*$G60+_xlfn.NORM.DIST(0,VLOOKUP($B61,ratings,2,TRUE)-VLOOKUP($B21,ratings,2,TRUE),$A$1,1)*$G21*$G61+_xlfn.NORM.DIST(0,VLOOKUP($B62,ratings,2,TRUE)-VLOOKUP($B21,ratings,2,TRUE),$A$1,1)*$G21*$G62+_xlfn.NORM.DIST(0,VLOOKUP($B63,ratings,2,TRUE)-VLOOKUP($B21,ratings,2,TRUE),$A$1,1)*$G21*$G63+_xlfn.NORM.DIST(0,VLOOKUP($B64,ratings,2,TRUE)-VLOOKUP($B21,ratings,2,TRUE),$A$1,1)*$G21*$G64+_xlfn.NORM.DIST(0,VLOOKUP($B65,ratings,2,TRUE)-VLOOKUP($B21,ratings,2,TRUE),$A$1,1)*$G21*$G65+_xlfn.NORM.DIST(0,VLOOKUP($B34,ratings,2,TRUE)-VLOOKUP($B21,ratings,2,TRUE),$A$1,1)*$G21*$G34+_xlfn.NORM.DIST(0,VLOOKUP($B35,ratings,2,TRUE)-VLOOKUP($B21,ratings,2,TRUE),$A$1,1)*$G21*$G35+_xlfn.NORM.DIST(0,VLOOKUP($B36,ratings,2,TRUE)-VLOOKUP($B21,ratings,2,TRUE),$A$1,1)*$G21*$G36+_xlfn.NORM.DIST(0,VLOOKUP($B37,ratings,2,TRUE)-VLOOKUP($B21,ratings,2,TRUE),$A$1,1)*$G21*$G37+_xlfn.NORM.DIST(0,VLOOKUP($B38,ratings,2,TRUE)-VLOOKUP($B21,ratings,2,TRUE),$A$1,1)*$G21*$G38+_xlfn.NORM.DIST(0,VLOOKUP($B39,ratings,2,TRUE)-VLOOKUP($B21,ratings,2,TRUE),$A$1,1)*$G21*$G39+_xlfn.NORM.DIST(0,VLOOKUP($B40,ratings,2,TRUE)-VLOOKUP($B21,ratings,2,TRUE),$A$1,1)*$G21*$G40+_xlfn.NORM.DIST(0,VLOOKUP($B41,ratings,2,TRUE)-VLOOKUP($B21,ratings,2,TRUE),$A$1,1)*$G21*$G41+_xlfn.NORM.DIST(0,VLOOKUP($B42,ratings,2,TRUE)-VLOOKUP($B21,ratings,2,TRUE),$A$1,1)*$G21*$G42+_xlfn.NORM.DIST(0,VLOOKUP($B43,ratings,2,TRUE)-VLOOKUP($B21,ratings,2,TRUE),$A$1,1)*$G21*$G43+_xlfn.NORM.DIST(0,VLOOKUP($B44,ratings,2,TRUE)-VLOOKUP($B21,ratings,2,TRUE),$A$1,1)*$G21*$G44+_xlfn.NORM.DIST(0,VLOOKUP($B45,ratings,2,TRUE)-VLOOKUP($B21,ratings,2,TRUE),$A$1,1)*$G21*$G45+_xlfn.NORM.DIST(0,VLOOKUP($B46,ratings,2,TRUE)-VLOOKUP($B21,ratings,2,TRUE),$A$1,1)*$G21*$G46+_xlfn.NORM.DIST(0,VLOOKUP($B47,ratings,2,TRUE)-VLOOKUP($B21,ratings,2,TRUE),$A$1,1)*$G21*$G47+_xlfn.NORM.DIST(0,VLOOKUP($B48,ratings,2,TRUE)-VLOOKUP($B21,ratings,2,TRUE),$A$1,1)*$G21*$G48+_xlfn.NORM.DIST(0,VLOOKUP($B49,ratings,2,TRUE)-VLOOKUP($B21,ratings,2,TRUE),$A$1,1)*$G21*$G49+_xlfn.NORM.DIST(0,VLOOKUP($B52,ratings,2,TRUE)-VLOOKUP($B21,ratings,2,TRUE),$A$1,1)*$G21*$G52+_xlfn.NORM.DIST(0,VLOOKUP($B51,ratings,2,TRUE)-VLOOKUP($B21,ratings,2,TRUE),$A$1,1)*$G21*$G51+_xlfn.NORM.DIST(0,VLOOKUP($B50,ratings,2,TRUE)-VLOOKUP($B21,ratings,2,TRUE),$A$1,1)*$G21*$G50</f>
        <v>#N/A</v>
      </c>
      <c r="J21" s="385" t="s">
        <v>808</v>
      </c>
      <c r="K21" t="str">
        <f t="shared" si="1"/>
        <v>#N/A</v>
      </c>
      <c r="L21" s="206" t="s">
        <v>809</v>
      </c>
      <c r="M21" s="206" t="s">
        <v>810</v>
      </c>
      <c r="N21" s="385" t="s">
        <v>811</v>
      </c>
      <c r="O21" s="385" t="s">
        <v>812</v>
      </c>
      <c r="P21" s="278">
        <f t="shared" si="2"/>
        <v>92.7</v>
      </c>
      <c r="Q21" s="386" t="s">
        <v>15</v>
      </c>
      <c r="R21" s="387" t="s">
        <v>813</v>
      </c>
      <c r="S21" s="385" t="s">
        <v>814</v>
      </c>
      <c r="T21" s="385" t="s">
        <v>815</v>
      </c>
      <c r="U21" s="385" t="s">
        <v>812</v>
      </c>
      <c r="V21" s="278">
        <f t="shared" si="3"/>
        <v>77</v>
      </c>
      <c r="W21" s="386" t="s">
        <v>15</v>
      </c>
      <c r="X21" s="388" t="s">
        <v>813</v>
      </c>
      <c r="Y21" s="385" t="s">
        <v>814</v>
      </c>
      <c r="Z21" s="385" t="s">
        <v>816</v>
      </c>
      <c r="AA21" s="385" t="s">
        <v>812</v>
      </c>
      <c r="AB21" s="278">
        <f t="shared" si="4"/>
        <v>64</v>
      </c>
      <c r="AC21" s="386" t="s">
        <v>15</v>
      </c>
      <c r="AD21" s="388" t="s">
        <v>813</v>
      </c>
      <c r="AE21" s="385" t="s">
        <v>814</v>
      </c>
      <c r="AF21" s="385" t="s">
        <v>817</v>
      </c>
      <c r="AG21" s="385" t="s">
        <v>812</v>
      </c>
      <c r="AH21" s="278">
        <f t="shared" si="5"/>
        <v>41.2</v>
      </c>
      <c r="AI21" s="386" t="s">
        <v>15</v>
      </c>
      <c r="AJ21" s="387" t="s">
        <v>813</v>
      </c>
      <c r="AK21" s="385" t="s">
        <v>814</v>
      </c>
      <c r="AL21" s="385" t="s">
        <v>818</v>
      </c>
      <c r="AM21" s="385" t="s">
        <v>812</v>
      </c>
      <c r="AN21" s="278">
        <f t="shared" si="6"/>
        <v>24.7</v>
      </c>
      <c r="AO21" s="386" t="s">
        <v>15</v>
      </c>
      <c r="AP21" s="387" t="s">
        <v>813</v>
      </c>
      <c r="AQ21" s="385" t="s">
        <v>814</v>
      </c>
      <c r="AR21" s="385" t="s">
        <v>819</v>
      </c>
      <c r="AS21" s="385" t="s">
        <v>812</v>
      </c>
      <c r="AT21" s="278" t="str">
        <f t="shared" si="7"/>
        <v>#N/A</v>
      </c>
      <c r="AU21" s="386" t="s">
        <v>15</v>
      </c>
      <c r="AV21" s="388" t="s">
        <v>820</v>
      </c>
      <c r="AW21" s="385" t="str">
        <f t="shared" si="8"/>
        <v>#N/A</v>
      </c>
    </row>
    <row r="22" ht="14.25" customHeight="1">
      <c r="A22" t="str">
        <f>VLOOKUP(B22,Ratings!$H$2:$I$69,2,0)</f>
        <v>#N/A</v>
      </c>
      <c r="B22" t="s">
        <v>35</v>
      </c>
      <c r="C22" s="347">
        <f>_xlfn.NORM.DIST(0,VLOOKUP(B23,ratings,2,TRUE)-VLOOKUP(B22,ratings,2,TRUE),$A$1,1)</f>
        <v>0.5</v>
      </c>
      <c r="D22" s="347">
        <f>_xlfn.NORM.DIST(0,VLOOKUP(B24,ratings,2,TRUE)-VLOOKUP(B22,ratings,2,TRUE),$A$1,1)*C22*C24+_xlfn.NORM.DIST(0,VLOOKUP(B25,ratings,2,TRUE)-VLOOKUP(B22,ratings,2,TRUE),$A$1,1)*C22*C25</f>
        <v>0.266698527</v>
      </c>
      <c r="E22" s="347">
        <f>_xlfn.NORM.DIST(0,VLOOKUP($B18,ratings,2,TRUE)-VLOOKUP($B22,ratings,2,TRUE),$A$1,1)*$D22*$D18+_xlfn.NORM.DIST(0,VLOOKUP($B21,ratings,2,TRUE)-VLOOKUP($B22,ratings,2,TRUE),$A$1,1)*$D22*$D21+_xlfn.NORM.DIST(0,VLOOKUP($B20,ratings,2,TRUE)-VLOOKUP($B22,ratings,2,TRUE),$A$1,1)*$D22*$D20+_xlfn.NORM.DIST(0,VLOOKUP($B19,ratings,2,TRUE)-VLOOKUP($B22,ratings,2,TRUE),$A$1,1)*$D22*$D19</f>
        <v>0.06674650422</v>
      </c>
      <c r="F22" s="347">
        <f>_xlfn.NORM.DIST(0,VLOOKUP($B30,ratings,2,TRUE)-VLOOKUP($B22,ratings,2,TRUE),$A$1,1)*$E22*$E30+_xlfn.NORM.DIST(0,VLOOKUP($B31,ratings,2,TRUE)-VLOOKUP($B22,ratings,2,TRUE),$A$1,1)*$E22*$E31+_xlfn.NORM.DIST(0,VLOOKUP($B32,ratings,2,TRUE)-VLOOKUP($B22,ratings,2,TRUE),$A$1,1)*$E22*$E32+_xlfn.NORM.DIST(0,VLOOKUP($B33,ratings,2,TRUE)-VLOOKUP($B22,ratings,2,TRUE),$A$1,1)*$E22*$E33+_xlfn.NORM.DIST(0,VLOOKUP($B26,ratings,2,TRUE)-VLOOKUP($B22,ratings,2,TRUE),$A$1,1)*$E22*$E26+_xlfn.NORM.DIST(0,VLOOKUP($B27,ratings,2,TRUE)-VLOOKUP($B22,ratings,2,TRUE),$A$1,1)*$E22*$E27+_xlfn.NORM.DIST(0,VLOOKUP($B28,ratings,2,TRUE)-VLOOKUP($B22,ratings,2,TRUE),$A$1,1)*$E22*$E28+_xlfn.NORM.DIST(0,VLOOKUP($B29,ratings,2,TRUE)-VLOOKUP($B22,ratings,2,TRUE),$A$1,1)*$E22*$E29</f>
        <v>0.02041635838</v>
      </c>
      <c r="G22" s="347">
        <f>_xlfn.NORM.DIST(0,VLOOKUP($B5,ratings,2,TRUE)-VLOOKUP($B22,ratings,2,TRUE),$A$1,1)*$F22*$F5+_xlfn.NORM.DIST(0,VLOOKUP($B6,ratings,2,TRUE)-VLOOKUP($B22,ratings,2,TRUE),$A$1,1)*$F22*$F6+_xlfn.NORM.DIST(0,VLOOKUP($B4,ratings,2,TRUE)-VLOOKUP($B22,ratings,2,TRUE),$A$1,1)*$F22*$F4+_xlfn.NORM.DIST(0,VLOOKUP($B3,ratings,2,TRUE)-VLOOKUP($B22,ratings,2,TRUE),$A$1,1)*$F22*$F3+_xlfn.NORM.DIST(0,VLOOKUP($B2,ratings,2,TRUE)-VLOOKUP($B22,ratings,2,TRUE),$A$1,1)*$F22*$F2+_xlfn.NORM.DIST(0,VLOOKUP($B17,ratings,2,TRUE)-VLOOKUP($B22,ratings,2,TRUE),$A$1,1)*$F22*$F17+_xlfn.NORM.DIST(0,VLOOKUP($B16,ratings,2,TRUE)-VLOOKUP($B22,ratings,2,TRUE),$A$1,1)*$F22*$F16+_xlfn.NORM.DIST(0,VLOOKUP($B15,ratings,2,TRUE)-VLOOKUP($B22,ratings,2,TRUE),$A$1,1)*$F22*$F15+_xlfn.NORM.DIST(0,VLOOKUP($B14,ratings,2,TRUE)-VLOOKUP($B22,ratings,2,TRUE),$A$1,1)*$F22*$F14+_xlfn.NORM.DIST(0,VLOOKUP($B13,ratings,2,TRUE)-VLOOKUP($B22,ratings,2,TRUE),$A$1,1)*$F22*$F13+_xlfn.NORM.DIST(0,VLOOKUP($B12,ratings,2,TRUE)-VLOOKUP($B22,ratings,2,TRUE),$A$1,1)*$F22*$F12+_xlfn.NORM.DIST(0,VLOOKUP($B11,ratings,2,TRUE)-VLOOKUP($B22,ratings,2,TRUE),$A$1,1)*$F22*$F11+_xlfn.NORM.DIST(0,VLOOKUP($B10,ratings,2,TRUE)-VLOOKUP($B22,ratings,2,TRUE),$A$1,1)*$F22*$F10+_xlfn.NORM.DIST(0,VLOOKUP($B9,ratings,2,TRUE)-VLOOKUP($B22,ratings,2,TRUE),$A$1,1)*$F22*$F9+_xlfn.NORM.DIST(0,VLOOKUP($B8,ratings,2,TRUE)-VLOOKUP($B22,ratings,2,TRUE),$A$1,1)*$F22*$F8+_xlfn.NORM.DIST(0,VLOOKUP($B7,ratings,2,TRUE)-VLOOKUP($B22,ratings,2,TRUE),$A$1,1)*$F22*$F7</f>
        <v>0.005482836868</v>
      </c>
      <c r="H22" s="347" t="str">
        <f>_xlfn.NORM.DIST(0,VLOOKUP($B54,ratings,2,TRUE)-VLOOKUP($B22,ratings,2,TRUE),$A$1,1)*$G22*$G54+_xlfn.NORM.DIST(0,VLOOKUP($B55,ratings,2,TRUE)-VLOOKUP($B22,ratings,2,TRUE),$A$1,1)*$G22*$G55+_xlfn.NORM.DIST(0,VLOOKUP($B56,ratings,2,TRUE)-VLOOKUP($B22,ratings,2,TRUE),$A$1,1)*$G22*$G56+_xlfn.NORM.DIST(0,VLOOKUP($B57,ratings,2,TRUE)-VLOOKUP($B22,ratings,2,TRUE),$A$1,1)*$G22*$G57+_xlfn.NORM.DIST(0,VLOOKUP($B58,ratings,2,TRUE)-VLOOKUP($B22,ratings,2,TRUE),$A$1,1)*$G22*$G58+_xlfn.NORM.DIST(0,VLOOKUP($B59,ratings,2,TRUE)-VLOOKUP($B22,ratings,2,TRUE),$A$1,1)*$G22*$G59+_xlfn.NORM.DIST(0,VLOOKUP($B60,ratings,2,TRUE)-VLOOKUP($B22,ratings,2,TRUE),$A$1,1)*$G22*$G60+_xlfn.NORM.DIST(0,VLOOKUP($B61,ratings,2,TRUE)-VLOOKUP($B22,ratings,2,TRUE),$A$1,1)*$G22*$G61+_xlfn.NORM.DIST(0,VLOOKUP($B62,ratings,2,TRUE)-VLOOKUP($B22,ratings,2,TRUE),$A$1,1)*$G22*$G62+_xlfn.NORM.DIST(0,VLOOKUP($B63,ratings,2,TRUE)-VLOOKUP($B22,ratings,2,TRUE),$A$1,1)*$G22*$G63+_xlfn.NORM.DIST(0,VLOOKUP($B64,ratings,2,TRUE)-VLOOKUP($B22,ratings,2,TRUE),$A$1,1)*$G22*$G64+_xlfn.NORM.DIST(0,VLOOKUP($B65,ratings,2,TRUE)-VLOOKUP($B22,ratings,2,TRUE),$A$1,1)*$G22*$G65+_xlfn.NORM.DIST(0,VLOOKUP($B34,ratings,2,TRUE)-VLOOKUP($B22,ratings,2,TRUE),$A$1,1)*$G22*$G34+_xlfn.NORM.DIST(0,VLOOKUP($B35,ratings,2,TRUE)-VLOOKUP($B22,ratings,2,TRUE),$A$1,1)*$G22*$G35+_xlfn.NORM.DIST(0,VLOOKUP($B36,ratings,2,TRUE)-VLOOKUP($B22,ratings,2,TRUE),$A$1,1)*$G22*$G36+_xlfn.NORM.DIST(0,VLOOKUP($B37,ratings,2,TRUE)-VLOOKUP($B22,ratings,2,TRUE),$A$1,1)*$G22*$G37+_xlfn.NORM.DIST(0,VLOOKUP($B38,ratings,2,TRUE)-VLOOKUP($B22,ratings,2,TRUE),$A$1,1)*$G22*$G38+_xlfn.NORM.DIST(0,VLOOKUP($B39,ratings,2,TRUE)-VLOOKUP($B22,ratings,2,TRUE),$A$1,1)*$G22*$G39+_xlfn.NORM.DIST(0,VLOOKUP($B40,ratings,2,TRUE)-VLOOKUP($B22,ratings,2,TRUE),$A$1,1)*$G22*$G40+_xlfn.NORM.DIST(0,VLOOKUP($B41,ratings,2,TRUE)-VLOOKUP($B22,ratings,2,TRUE),$A$1,1)*$G22*$G41+_xlfn.NORM.DIST(0,VLOOKUP($B42,ratings,2,TRUE)-VLOOKUP($B22,ratings,2,TRUE),$A$1,1)*$G22*$G42+_xlfn.NORM.DIST(0,VLOOKUP($B43,ratings,2,TRUE)-VLOOKUP($B22,ratings,2,TRUE),$A$1,1)*$G22*$G43+_xlfn.NORM.DIST(0,VLOOKUP($B44,ratings,2,TRUE)-VLOOKUP($B22,ratings,2,TRUE),$A$1,1)*$G22*$G44+_xlfn.NORM.DIST(0,VLOOKUP($B45,ratings,2,TRUE)-VLOOKUP($B22,ratings,2,TRUE),$A$1,1)*$G22*$G45+_xlfn.NORM.DIST(0,VLOOKUP($B46,ratings,2,TRUE)-VLOOKUP($B22,ratings,2,TRUE),$A$1,1)*$G22*$G46+_xlfn.NORM.DIST(0,VLOOKUP($B47,ratings,2,TRUE)-VLOOKUP($B22,ratings,2,TRUE),$A$1,1)*$G22*$G47+_xlfn.NORM.DIST(0,VLOOKUP($B48,ratings,2,TRUE)-VLOOKUP($B22,ratings,2,TRUE),$A$1,1)*$G22*$G48+_xlfn.NORM.DIST(0,VLOOKUP($B49,ratings,2,TRUE)-VLOOKUP($B22,ratings,2,TRUE),$A$1,1)*$G22*$G49+_xlfn.NORM.DIST(0,VLOOKUP($B50,ratings,2,TRUE)-VLOOKUP($B22,ratings,2,TRUE),$A$1,1)*$G22*$G50+_xlfn.NORM.DIST(0,VLOOKUP($B53,ratings,2,TRUE)-VLOOKUP($B22,ratings,2,TRUE),$A$1,1)*$G22*$G53+_xlfn.NORM.DIST(0,VLOOKUP($B52,ratings,2,TRUE)-VLOOKUP($B22,ratings,2,TRUE),$A$1,1)*$G22*$G52+_xlfn.NORM.DIST(0,VLOOKUP($B51,ratings,2,TRUE)-VLOOKUP($B22,ratings,2,TRUE),$A$1,1)*$G22*$G51</f>
        <v>#N/A</v>
      </c>
      <c r="J22" s="385" t="s">
        <v>808</v>
      </c>
      <c r="K22" t="str">
        <f t="shared" si="1"/>
        <v>#N/A</v>
      </c>
      <c r="L22" s="206" t="s">
        <v>809</v>
      </c>
      <c r="M22" s="206" t="s">
        <v>810</v>
      </c>
      <c r="N22" s="385" t="s">
        <v>811</v>
      </c>
      <c r="O22" s="385" t="s">
        <v>812</v>
      </c>
      <c r="P22" s="278">
        <f t="shared" si="2"/>
        <v>50</v>
      </c>
      <c r="Q22" s="386" t="s">
        <v>15</v>
      </c>
      <c r="R22" s="387" t="s">
        <v>813</v>
      </c>
      <c r="S22" s="385" t="s">
        <v>814</v>
      </c>
      <c r="T22" s="385" t="s">
        <v>815</v>
      </c>
      <c r="U22" s="385" t="s">
        <v>812</v>
      </c>
      <c r="V22" s="278">
        <f t="shared" si="3"/>
        <v>26.7</v>
      </c>
      <c r="W22" s="386" t="s">
        <v>15</v>
      </c>
      <c r="X22" s="388" t="s">
        <v>813</v>
      </c>
      <c r="Y22" s="385" t="s">
        <v>814</v>
      </c>
      <c r="Z22" s="385" t="s">
        <v>816</v>
      </c>
      <c r="AA22" s="385" t="s">
        <v>812</v>
      </c>
      <c r="AB22" s="278">
        <f t="shared" si="4"/>
        <v>6.7</v>
      </c>
      <c r="AC22" s="386" t="s">
        <v>15</v>
      </c>
      <c r="AD22" s="388" t="s">
        <v>813</v>
      </c>
      <c r="AE22" s="385" t="s">
        <v>814</v>
      </c>
      <c r="AF22" s="385" t="s">
        <v>817</v>
      </c>
      <c r="AG22" s="385" t="s">
        <v>812</v>
      </c>
      <c r="AH22" s="278">
        <f t="shared" si="5"/>
        <v>2</v>
      </c>
      <c r="AI22" s="386" t="s">
        <v>15</v>
      </c>
      <c r="AJ22" s="387" t="s">
        <v>813</v>
      </c>
      <c r="AK22" s="385" t="s">
        <v>814</v>
      </c>
      <c r="AL22" s="385" t="s">
        <v>818</v>
      </c>
      <c r="AM22" s="385" t="s">
        <v>812</v>
      </c>
      <c r="AN22" s="278">
        <f t="shared" si="6"/>
        <v>0.5</v>
      </c>
      <c r="AO22" s="386" t="s">
        <v>15</v>
      </c>
      <c r="AP22" s="387" t="s">
        <v>813</v>
      </c>
      <c r="AQ22" s="385" t="s">
        <v>814</v>
      </c>
      <c r="AR22" s="385" t="s">
        <v>819</v>
      </c>
      <c r="AS22" s="385" t="s">
        <v>812</v>
      </c>
      <c r="AT22" s="278" t="str">
        <f t="shared" si="7"/>
        <v>#N/A</v>
      </c>
      <c r="AU22" s="386" t="s">
        <v>15</v>
      </c>
      <c r="AV22" s="388" t="s">
        <v>820</v>
      </c>
      <c r="AW22" s="385" t="str">
        <f t="shared" si="8"/>
        <v>#N/A</v>
      </c>
    </row>
    <row r="23" ht="14.25" customHeight="1">
      <c r="A23" s="389" t="str">
        <f>VLOOKUP(B23,Ratings!$H$2:$I$69,2,0)</f>
        <v>#N/A</v>
      </c>
      <c r="B23" s="389" t="s">
        <v>364</v>
      </c>
      <c r="C23" s="350">
        <f>_xlfn.NORM.DIST(0,VLOOKUP(B22,ratings,2,TRUE)-VLOOKUP(B23,ratings,2,TRUE),$A$1,1)</f>
        <v>0.5</v>
      </c>
      <c r="D23" s="350">
        <f>_xlfn.NORM.DIST(0,VLOOKUP(B25,ratings,2,TRUE)-VLOOKUP(B23,ratings,2,TRUE),$A$1,1)*C23*C25+_xlfn.NORM.DIST(0,VLOOKUP(B24,ratings,2,TRUE)-VLOOKUP(B23,ratings,2,TRUE),$A$1,1)*C23*C24</f>
        <v>0.266698527</v>
      </c>
      <c r="E23" s="350">
        <f>_xlfn.NORM.DIST(0,VLOOKUP($B19,ratings,2,TRUE)-VLOOKUP($B23,ratings,2,TRUE),$A$1,1)*$D23*$D19+_xlfn.NORM.DIST(0,VLOOKUP($B18,ratings,2,TRUE)-VLOOKUP($B23,ratings,2,TRUE),$A$1,1)*$D23*$D18+_xlfn.NORM.DIST(0,VLOOKUP($B21,ratings,2,TRUE)-VLOOKUP($B23,ratings,2,TRUE),$A$1,1)*$D23*$D21+_xlfn.NORM.DIST(0,VLOOKUP($B20,ratings,2,TRUE)-VLOOKUP($B23,ratings,2,TRUE),$A$1,1)*$D23*$D20</f>
        <v>0.06674650422</v>
      </c>
      <c r="F23" s="350">
        <f>_xlfn.NORM.DIST(0,VLOOKUP($B31,ratings,2,TRUE)-VLOOKUP($B23,ratings,2,TRUE),$A$1,1)*$E23*$E31+_xlfn.NORM.DIST(0,VLOOKUP($B32,ratings,2,TRUE)-VLOOKUP($B23,ratings,2,TRUE),$A$1,1)*$E23*$E32+_xlfn.NORM.DIST(0,VLOOKUP($B33,ratings,2,TRUE)-VLOOKUP($B23,ratings,2,TRUE),$A$1,1)*$E23*$E33+_xlfn.NORM.DIST(0,VLOOKUP($B26,ratings,2,TRUE)-VLOOKUP($B23,ratings,2,TRUE),$A$1,1)*$E23*$E26+_xlfn.NORM.DIST(0,VLOOKUP($B27,ratings,2,TRUE)-VLOOKUP($B23,ratings,2,TRUE),$A$1,1)*$E23*$E27+_xlfn.NORM.DIST(0,VLOOKUP($B28,ratings,2,TRUE)-VLOOKUP($B23,ratings,2,TRUE),$A$1,1)*$E23*$E28+_xlfn.NORM.DIST(0,VLOOKUP($B29,ratings,2,TRUE)-VLOOKUP($B23,ratings,2,TRUE),$A$1,1)*$E23*$E29+_xlfn.NORM.DIST(0,VLOOKUP($B30,ratings,2,TRUE)-VLOOKUP($B23,ratings,2,TRUE),$A$1,1)*$E23*$E30</f>
        <v>0.02041635838</v>
      </c>
      <c r="G23" s="350">
        <f>_xlfn.NORM.DIST(0,VLOOKUP($B6,ratings,2,TRUE)-VLOOKUP($B23,ratings,2,TRUE),$A$1,1)*$F23*$F6+_xlfn.NORM.DIST(0,VLOOKUP($B7,ratings,2,TRUE)-VLOOKUP($B23,ratings,2,TRUE),$A$1,1)*$F23*$F7+_xlfn.NORM.DIST(0,VLOOKUP($B5,ratings,2,TRUE)-VLOOKUP($B23,ratings,2,TRUE),$A$1,1)*$F23*$F5+_xlfn.NORM.DIST(0,VLOOKUP($B4,ratings,2,TRUE)-VLOOKUP($B23,ratings,2,TRUE),$A$1,1)*$F23*$F4+_xlfn.NORM.DIST(0,VLOOKUP($B3,ratings,2,TRUE)-VLOOKUP($B23,ratings,2,TRUE),$A$1,1)*$F23*$F3+_xlfn.NORM.DIST(0,VLOOKUP($B2,ratings,2,TRUE)-VLOOKUP($B23,ratings,2,TRUE),$A$1,1)*$F23*$F2+_xlfn.NORM.DIST(0,VLOOKUP($B17,ratings,2,TRUE)-VLOOKUP($B23,ratings,2,TRUE),$A$1,1)*$F23*$F17+_xlfn.NORM.DIST(0,VLOOKUP($B16,ratings,2,TRUE)-VLOOKUP($B23,ratings,2,TRUE),$A$1,1)*$F23*$F16+_xlfn.NORM.DIST(0,VLOOKUP($B15,ratings,2,TRUE)-VLOOKUP($B23,ratings,2,TRUE),$A$1,1)*$F23*$F15+_xlfn.NORM.DIST(0,VLOOKUP($B14,ratings,2,TRUE)-VLOOKUP($B23,ratings,2,TRUE),$A$1,1)*$F23*$F14+_xlfn.NORM.DIST(0,VLOOKUP($B13,ratings,2,TRUE)-VLOOKUP($B23,ratings,2,TRUE),$A$1,1)*$F23*$F13+_xlfn.NORM.DIST(0,VLOOKUP($B12,ratings,2,TRUE)-VLOOKUP($B23,ratings,2,TRUE),$A$1,1)*$F23*$F12+_xlfn.NORM.DIST(0,VLOOKUP($B11,ratings,2,TRUE)-VLOOKUP($B23,ratings,2,TRUE),$A$1,1)*$F23*$F11+_xlfn.NORM.DIST(0,VLOOKUP($B10,ratings,2,TRUE)-VLOOKUP($B23,ratings,2,TRUE),$A$1,1)*$F23*$F10+_xlfn.NORM.DIST(0,VLOOKUP($B9,ratings,2,TRUE)-VLOOKUP($B23,ratings,2,TRUE),$A$1,1)*$F23*$F9+_xlfn.NORM.DIST(0,VLOOKUP($B8,ratings,2,TRUE)-VLOOKUP($B23,ratings,2,TRUE),$A$1,1)*$F23*$F8</f>
        <v>0.005482836868</v>
      </c>
      <c r="H23" s="350" t="str">
        <f>_xlfn.NORM.DIST(0,VLOOKUP($B55,ratings,2,TRUE)-VLOOKUP($B23,ratings,2,TRUE),$A$1,1)*$G23*$G55+_xlfn.NORM.DIST(0,VLOOKUP($B56,ratings,2,TRUE)-VLOOKUP($B23,ratings,2,TRUE),$A$1,1)*$G23*$G56+_xlfn.NORM.DIST(0,VLOOKUP($B57,ratings,2,TRUE)-VLOOKUP($B23,ratings,2,TRUE),$A$1,1)*$G23*$G57+_xlfn.NORM.DIST(0,VLOOKUP($B58,ratings,2,TRUE)-VLOOKUP($B23,ratings,2,TRUE),$A$1,1)*$G23*$G58+_xlfn.NORM.DIST(0,VLOOKUP($B59,ratings,2,TRUE)-VLOOKUP($B23,ratings,2,TRUE),$A$1,1)*$G23*$G59+_xlfn.NORM.DIST(0,VLOOKUP($B60,ratings,2,TRUE)-VLOOKUP($B23,ratings,2,TRUE),$A$1,1)*$G23*$G60+_xlfn.NORM.DIST(0,VLOOKUP($B61,ratings,2,TRUE)-VLOOKUP($B23,ratings,2,TRUE),$A$1,1)*$G23*$G61+_xlfn.NORM.DIST(0,VLOOKUP($B62,ratings,2,TRUE)-VLOOKUP($B23,ratings,2,TRUE),$A$1,1)*$G23*$G62+_xlfn.NORM.DIST(0,VLOOKUP($B63,ratings,2,TRUE)-VLOOKUP($B23,ratings,2,TRUE),$A$1,1)*$G23*$G63+_xlfn.NORM.DIST(0,VLOOKUP($B64,ratings,2,TRUE)-VLOOKUP($B23,ratings,2,TRUE),$A$1,1)*$G23*$G64+_xlfn.NORM.DIST(0,VLOOKUP($B65,ratings,2,TRUE)-VLOOKUP($B23,ratings,2,TRUE),$A$1,1)*$G23*$G65+_xlfn.NORM.DIST(0,VLOOKUP($B34,ratings,2,TRUE)-VLOOKUP($B23,ratings,2,TRUE),$A$1,1)*$G23*$G34+_xlfn.NORM.DIST(0,VLOOKUP($B35,ratings,2,TRUE)-VLOOKUP($B23,ratings,2,TRUE),$A$1,1)*$G23*$G35+_xlfn.NORM.DIST(0,VLOOKUP($B36,ratings,2,TRUE)-VLOOKUP($B23,ratings,2,TRUE),$A$1,1)*$G23*$G36+_xlfn.NORM.DIST(0,VLOOKUP($B37,ratings,2,TRUE)-VLOOKUP($B23,ratings,2,TRUE),$A$1,1)*$G23*$G37+_xlfn.NORM.DIST(0,VLOOKUP($B38,ratings,2,TRUE)-VLOOKUP($B23,ratings,2,TRUE),$A$1,1)*$G23*$G38+_xlfn.NORM.DIST(0,VLOOKUP($B39,ratings,2,TRUE)-VLOOKUP($B23,ratings,2,TRUE),$A$1,1)*$G23*$G39+_xlfn.NORM.DIST(0,VLOOKUP($B40,ratings,2,TRUE)-VLOOKUP($B23,ratings,2,TRUE),$A$1,1)*$G23*$G40+_xlfn.NORM.DIST(0,VLOOKUP($B41,ratings,2,TRUE)-VLOOKUP($B23,ratings,2,TRUE),$A$1,1)*$G23*$G41+_xlfn.NORM.DIST(0,VLOOKUP($B42,ratings,2,TRUE)-VLOOKUP($B23,ratings,2,TRUE),$A$1,1)*$G23*$G42+_xlfn.NORM.DIST(0,VLOOKUP($B43,ratings,2,TRUE)-VLOOKUP($B23,ratings,2,TRUE),$A$1,1)*$G23*$G43+_xlfn.NORM.DIST(0,VLOOKUP($B44,ratings,2,TRUE)-VLOOKUP($B23,ratings,2,TRUE),$A$1,1)*$G23*$G44+_xlfn.NORM.DIST(0,VLOOKUP($B45,ratings,2,TRUE)-VLOOKUP($B23,ratings,2,TRUE),$A$1,1)*$G23*$G45+_xlfn.NORM.DIST(0,VLOOKUP($B46,ratings,2,TRUE)-VLOOKUP($B23,ratings,2,TRUE),$A$1,1)*$G23*$G46+_xlfn.NORM.DIST(0,VLOOKUP($B47,ratings,2,TRUE)-VLOOKUP($B23,ratings,2,TRUE),$A$1,1)*$G23*$G47+_xlfn.NORM.DIST(0,VLOOKUP($B48,ratings,2,TRUE)-VLOOKUP($B23,ratings,2,TRUE),$A$1,1)*$G23*$G48+_xlfn.NORM.DIST(0,VLOOKUP($B49,ratings,2,TRUE)-VLOOKUP($B23,ratings,2,TRUE),$A$1,1)*$G23*$G49+_xlfn.NORM.DIST(0,VLOOKUP($B50,ratings,2,TRUE)-VLOOKUP($B23,ratings,2,TRUE),$A$1,1)*$G23*$G50+_xlfn.NORM.DIST(0,VLOOKUP($B51,ratings,2,TRUE)-VLOOKUP($B23,ratings,2,TRUE),$A$1,1)*$G23*$G51+_xlfn.NORM.DIST(0,VLOOKUP($B54,ratings,2,TRUE)-VLOOKUP($B23,ratings,2,TRUE),$A$1,1)*$G23*$G54+_xlfn.NORM.DIST(0,VLOOKUP($B53,ratings,2,TRUE)-VLOOKUP($B23,ratings,2,TRUE),$A$1,1)*$G23*$G53+_xlfn.NORM.DIST(0,VLOOKUP($B52,ratings,2,TRUE)-VLOOKUP($B23,ratings,2,TRUE),$A$1,1)*$G23*$G52</f>
        <v>#N/A</v>
      </c>
      <c r="J23" s="385" t="s">
        <v>808</v>
      </c>
      <c r="K23" t="str">
        <f t="shared" si="1"/>
        <v>#N/A</v>
      </c>
      <c r="L23" s="206" t="s">
        <v>809</v>
      </c>
      <c r="M23" s="206" t="s">
        <v>810</v>
      </c>
      <c r="N23" s="385" t="s">
        <v>811</v>
      </c>
      <c r="O23" s="385" t="s">
        <v>812</v>
      </c>
      <c r="P23" s="278">
        <f t="shared" si="2"/>
        <v>50</v>
      </c>
      <c r="Q23" s="386" t="s">
        <v>15</v>
      </c>
      <c r="R23" s="387" t="s">
        <v>813</v>
      </c>
      <c r="S23" s="385" t="s">
        <v>814</v>
      </c>
      <c r="T23" s="385" t="s">
        <v>815</v>
      </c>
      <c r="U23" s="385" t="s">
        <v>812</v>
      </c>
      <c r="V23" s="278">
        <f t="shared" si="3"/>
        <v>26.7</v>
      </c>
      <c r="W23" s="386" t="s">
        <v>15</v>
      </c>
      <c r="X23" s="388" t="s">
        <v>813</v>
      </c>
      <c r="Y23" s="385" t="s">
        <v>814</v>
      </c>
      <c r="Z23" s="385" t="s">
        <v>816</v>
      </c>
      <c r="AA23" s="385" t="s">
        <v>812</v>
      </c>
      <c r="AB23" s="278">
        <f t="shared" si="4"/>
        <v>6.7</v>
      </c>
      <c r="AC23" s="386" t="s">
        <v>15</v>
      </c>
      <c r="AD23" s="388" t="s">
        <v>813</v>
      </c>
      <c r="AE23" s="385" t="s">
        <v>814</v>
      </c>
      <c r="AF23" s="385" t="s">
        <v>817</v>
      </c>
      <c r="AG23" s="385" t="s">
        <v>812</v>
      </c>
      <c r="AH23" s="278">
        <f t="shared" si="5"/>
        <v>2</v>
      </c>
      <c r="AI23" s="386" t="s">
        <v>15</v>
      </c>
      <c r="AJ23" s="387" t="s">
        <v>813</v>
      </c>
      <c r="AK23" s="385" t="s">
        <v>814</v>
      </c>
      <c r="AL23" s="385" t="s">
        <v>818</v>
      </c>
      <c r="AM23" s="385" t="s">
        <v>812</v>
      </c>
      <c r="AN23" s="278">
        <f t="shared" si="6"/>
        <v>0.5</v>
      </c>
      <c r="AO23" s="386" t="s">
        <v>15</v>
      </c>
      <c r="AP23" s="387" t="s">
        <v>813</v>
      </c>
      <c r="AQ23" s="385" t="s">
        <v>814</v>
      </c>
      <c r="AR23" s="385" t="s">
        <v>819</v>
      </c>
      <c r="AS23" s="385" t="s">
        <v>812</v>
      </c>
      <c r="AT23" s="278" t="str">
        <f t="shared" si="7"/>
        <v>#N/A</v>
      </c>
      <c r="AU23" s="386" t="s">
        <v>15</v>
      </c>
      <c r="AV23" s="388" t="s">
        <v>820</v>
      </c>
      <c r="AW23" s="385" t="str">
        <f t="shared" si="8"/>
        <v>#N/A</v>
      </c>
    </row>
    <row r="24" ht="14.25" customHeight="1">
      <c r="A24" t="str">
        <f>VLOOKUP(B24,Ratings!$H$2:$I$69,2,0)</f>
        <v>#N/A</v>
      </c>
      <c r="B24" t="s">
        <v>824</v>
      </c>
      <c r="C24" s="347">
        <f>_xlfn.NORM.DIST(0,VLOOKUP(B25,ratings,2,TRUE)-VLOOKUP(B24,ratings,2,TRUE),$A$1,1)</f>
        <v>0.9205958557</v>
      </c>
      <c r="D24" s="347">
        <f>_xlfn.NORM.DIST(0,VLOOKUP(B22,ratings,2,TRUE)-VLOOKUP(B24,ratings,2,TRUE),$A$1,1)*C24*C22+_xlfn.NORM.DIST(0,VLOOKUP(B23,ratings,2,TRUE)-VLOOKUP(B24,ratings,2,TRUE),$A$1,1)*C24*C23</f>
        <v>0.4602979278</v>
      </c>
      <c r="E24" s="347">
        <f>_xlfn.NORM.DIST(0,VLOOKUP($B20,ratings,2,TRUE)-VLOOKUP($B24,ratings,2,TRUE),$A$1,1)*$D24*$D20+_xlfn.NORM.DIST(0,VLOOKUP($B19,ratings,2,TRUE)-VLOOKUP($B24,ratings,2,TRUE),$A$1,1)*$D24*$D19+_xlfn.NORM.DIST(0,VLOOKUP($B18,ratings,2,TRUE)-VLOOKUP($B24,ratings,2,TRUE),$A$1,1)*$D24*$D18+_xlfn.NORM.DIST(0,VLOOKUP($B21,ratings,2,TRUE)-VLOOKUP($B24,ratings,2,TRUE),$A$1,1)*$D24*$D21</f>
        <v>0.1151985274</v>
      </c>
      <c r="F24" s="347">
        <f>_xlfn.NORM.DIST(0,VLOOKUP($B32,ratings,2,TRUE)-VLOOKUP($B24,ratings,2,TRUE),$A$1,1)*$E24*$E32+_xlfn.NORM.DIST(0,VLOOKUP($B33,ratings,2,TRUE)-VLOOKUP($B24,ratings,2,TRUE),$A$1,1)*$E24*$E33+_xlfn.NORM.DIST(0,VLOOKUP($B26,ratings,2,TRUE)-VLOOKUP($B24,ratings,2,TRUE),$A$1,1)*$E24*$E26+_xlfn.NORM.DIST(0,VLOOKUP($B27,ratings,2,TRUE)-VLOOKUP($B24,ratings,2,TRUE),$A$1,1)*$E24*$E27+_xlfn.NORM.DIST(0,VLOOKUP($B28,ratings,2,TRUE)-VLOOKUP($B24,ratings,2,TRUE),$A$1,1)*$E24*$E28+_xlfn.NORM.DIST(0,VLOOKUP($B29,ratings,2,TRUE)-VLOOKUP($B24,ratings,2,TRUE),$A$1,1)*$E24*$E29+_xlfn.NORM.DIST(0,VLOOKUP($B30,ratings,2,TRUE)-VLOOKUP($B24,ratings,2,TRUE),$A$1,1)*$E24*$E30+_xlfn.NORM.DIST(0,VLOOKUP($B31,ratings,2,TRUE)-VLOOKUP($B24,ratings,2,TRUE),$A$1,1)*$E24*$E31</f>
        <v>0.035236818</v>
      </c>
      <c r="G24" s="347">
        <f>_xlfn.NORM.DIST(0,VLOOKUP($B7,ratings,2,TRUE)-VLOOKUP($B24,ratings,2,TRUE),$A$1,1)*$F24*$F7+_xlfn.NORM.DIST(0,VLOOKUP($B8,ratings,2,TRUE)-VLOOKUP($B24,ratings,2,TRUE),$A$1,1)*$F24*$F8+_xlfn.NORM.DIST(0,VLOOKUP($B6,ratings,2,TRUE)-VLOOKUP($B24,ratings,2,TRUE),$A$1,1)*$F24*$F6+_xlfn.NORM.DIST(0,VLOOKUP($B5,ratings,2,TRUE)-VLOOKUP($B24,ratings,2,TRUE),$A$1,1)*$F24*$F5+_xlfn.NORM.DIST(0,VLOOKUP($B4,ratings,2,TRUE)-VLOOKUP($B24,ratings,2,TRUE),$A$1,1)*$F24*$F4+_xlfn.NORM.DIST(0,VLOOKUP($B3,ratings,2,TRUE)-VLOOKUP($B24,ratings,2,TRUE),$A$1,1)*$F24*$F3+_xlfn.NORM.DIST(0,VLOOKUP($B2,ratings,2,TRUE)-VLOOKUP($B24,ratings,2,TRUE),$A$1,1)*$F24*$F2+_xlfn.NORM.DIST(0,VLOOKUP($B17,ratings,2,TRUE)-VLOOKUP($B24,ratings,2,TRUE),$A$1,1)*$F24*$F17+_xlfn.NORM.DIST(0,VLOOKUP($B16,ratings,2,TRUE)-VLOOKUP($B24,ratings,2,TRUE),$A$1,1)*$F24*$F16+_xlfn.NORM.DIST(0,VLOOKUP($B15,ratings,2,TRUE)-VLOOKUP($B24,ratings,2,TRUE),$A$1,1)*$F24*$F15+_xlfn.NORM.DIST(0,VLOOKUP($B14,ratings,2,TRUE)-VLOOKUP($B24,ratings,2,TRUE),$A$1,1)*$F24*$F14+_xlfn.NORM.DIST(0,VLOOKUP($B13,ratings,2,TRUE)-VLOOKUP($B24,ratings,2,TRUE),$A$1,1)*$F24*$F13+_xlfn.NORM.DIST(0,VLOOKUP($B12,ratings,2,TRUE)-VLOOKUP($B24,ratings,2,TRUE),$A$1,1)*$F24*$F12+_xlfn.NORM.DIST(0,VLOOKUP($B11,ratings,2,TRUE)-VLOOKUP($B24,ratings,2,TRUE),$A$1,1)*$F24*$F11+_xlfn.NORM.DIST(0,VLOOKUP($B10,ratings,2,TRUE)-VLOOKUP($B24,ratings,2,TRUE),$A$1,1)*$F24*$F10+_xlfn.NORM.DIST(0,VLOOKUP($B9,ratings,2,TRUE)-VLOOKUP($B24,ratings,2,TRUE),$A$1,1)*$F24*$F9</f>
        <v>0.009462888592</v>
      </c>
      <c r="H24" s="347" t="str">
        <f>_xlfn.NORM.DIST(0,VLOOKUP($B56,ratings,2,TRUE)-VLOOKUP($B24,ratings,2,TRUE),$A$1,1)*$G24*$G56+_xlfn.NORM.DIST(0,VLOOKUP($B57,ratings,2,TRUE)-VLOOKUP($B24,ratings,2,TRUE),$A$1,1)*$G24*$G57+_xlfn.NORM.DIST(0,VLOOKUP($B58,ratings,2,TRUE)-VLOOKUP($B24,ratings,2,TRUE),$A$1,1)*$G24*$G58+_xlfn.NORM.DIST(0,VLOOKUP($B59,ratings,2,TRUE)-VLOOKUP($B24,ratings,2,TRUE),$A$1,1)*$G24*$G59+_xlfn.NORM.DIST(0,VLOOKUP($B60,ratings,2,TRUE)-VLOOKUP($B24,ratings,2,TRUE),$A$1,1)*$G24*$G60+_xlfn.NORM.DIST(0,VLOOKUP($B61,ratings,2,TRUE)-VLOOKUP($B24,ratings,2,TRUE),$A$1,1)*$G24*$G61+_xlfn.NORM.DIST(0,VLOOKUP($B62,ratings,2,TRUE)-VLOOKUP($B24,ratings,2,TRUE),$A$1,1)*$G24*$G62+_xlfn.NORM.DIST(0,VLOOKUP($B63,ratings,2,TRUE)-VLOOKUP($B24,ratings,2,TRUE),$A$1,1)*$G24*$G63+_xlfn.NORM.DIST(0,VLOOKUP($B64,ratings,2,TRUE)-VLOOKUP($B24,ratings,2,TRUE),$A$1,1)*$G24*$G64+_xlfn.NORM.DIST(0,VLOOKUP($B65,ratings,2,TRUE)-VLOOKUP($B24,ratings,2,TRUE),$A$1,1)*$G24*$G65+_xlfn.NORM.DIST(0,VLOOKUP($B34,ratings,2,TRUE)-VLOOKUP($B24,ratings,2,TRUE),$A$1,1)*$G24*$G34+_xlfn.NORM.DIST(0,VLOOKUP($B35,ratings,2,TRUE)-VLOOKUP($B24,ratings,2,TRUE),$A$1,1)*$G24*$G35+_xlfn.NORM.DIST(0,VLOOKUP($B36,ratings,2,TRUE)-VLOOKUP($B24,ratings,2,TRUE),$A$1,1)*$G24*$G36+_xlfn.NORM.DIST(0,VLOOKUP($B37,ratings,2,TRUE)-VLOOKUP($B24,ratings,2,TRUE),$A$1,1)*$G24*$G37+_xlfn.NORM.DIST(0,VLOOKUP($B38,ratings,2,TRUE)-VLOOKUP($B24,ratings,2,TRUE),$A$1,1)*$G24*$G38+_xlfn.NORM.DIST(0,VLOOKUP($B39,ratings,2,TRUE)-VLOOKUP($B24,ratings,2,TRUE),$A$1,1)*$G24*$G39+_xlfn.NORM.DIST(0,VLOOKUP($B40,ratings,2,TRUE)-VLOOKUP($B24,ratings,2,TRUE),$A$1,1)*$G24*$G40+_xlfn.NORM.DIST(0,VLOOKUP($B41,ratings,2,TRUE)-VLOOKUP($B24,ratings,2,TRUE),$A$1,1)*$G24*$G41+_xlfn.NORM.DIST(0,VLOOKUP($B42,ratings,2,TRUE)-VLOOKUP($B24,ratings,2,TRUE),$A$1,1)*$G24*$G42+_xlfn.NORM.DIST(0,VLOOKUP($B43,ratings,2,TRUE)-VLOOKUP($B24,ratings,2,TRUE),$A$1,1)*$G24*$G43+_xlfn.NORM.DIST(0,VLOOKUP($B44,ratings,2,TRUE)-VLOOKUP($B24,ratings,2,TRUE),$A$1,1)*$G24*$G44+_xlfn.NORM.DIST(0,VLOOKUP($B45,ratings,2,TRUE)-VLOOKUP($B24,ratings,2,TRUE),$A$1,1)*$G24*$G45+_xlfn.NORM.DIST(0,VLOOKUP($B46,ratings,2,TRUE)-VLOOKUP($B24,ratings,2,TRUE),$A$1,1)*$G24*$G46+_xlfn.NORM.DIST(0,VLOOKUP($B47,ratings,2,TRUE)-VLOOKUP($B24,ratings,2,TRUE),$A$1,1)*$G24*$G47+_xlfn.NORM.DIST(0,VLOOKUP($B48,ratings,2,TRUE)-VLOOKUP($B24,ratings,2,TRUE),$A$1,1)*$G24*$G48+_xlfn.NORM.DIST(0,VLOOKUP($B49,ratings,2,TRUE)-VLOOKUP($B24,ratings,2,TRUE),$A$1,1)*$G24*$G49+_xlfn.NORM.DIST(0,VLOOKUP($B50,ratings,2,TRUE)-VLOOKUP($B24,ratings,2,TRUE),$A$1,1)*$G24*$G50+_xlfn.NORM.DIST(0,VLOOKUP($B51,ratings,2,TRUE)-VLOOKUP($B24,ratings,2,TRUE),$A$1,1)*$G24*$G51+_xlfn.NORM.DIST(0,VLOOKUP($B52,ratings,2,TRUE)-VLOOKUP($B24,ratings,2,TRUE),$A$1,1)*$G24*$G52+_xlfn.NORM.DIST(0,VLOOKUP($B55,ratings,2,TRUE)-VLOOKUP($B24,ratings,2,TRUE),$A$1,1)*$G24*$G55+_xlfn.NORM.DIST(0,VLOOKUP($B54,ratings,2,TRUE)-VLOOKUP($B24,ratings,2,TRUE),$A$1,1)*$G24*$G54+_xlfn.NORM.DIST(0,VLOOKUP($B53,ratings,2,TRUE)-VLOOKUP($B24,ratings,2,TRUE),$A$1,1)*$G24*$G53</f>
        <v>#N/A</v>
      </c>
      <c r="J24" s="385" t="s">
        <v>808</v>
      </c>
      <c r="K24" t="str">
        <f t="shared" si="1"/>
        <v>#N/A</v>
      </c>
      <c r="L24" s="206" t="s">
        <v>809</v>
      </c>
      <c r="M24" s="206" t="s">
        <v>810</v>
      </c>
      <c r="N24" s="385" t="s">
        <v>811</v>
      </c>
      <c r="O24" s="385" t="s">
        <v>812</v>
      </c>
      <c r="P24" s="278">
        <f t="shared" si="2"/>
        <v>92.1</v>
      </c>
      <c r="Q24" s="386" t="s">
        <v>15</v>
      </c>
      <c r="R24" s="387" t="s">
        <v>813</v>
      </c>
      <c r="S24" s="385" t="s">
        <v>814</v>
      </c>
      <c r="T24" s="385" t="s">
        <v>815</v>
      </c>
      <c r="U24" s="385" t="s">
        <v>812</v>
      </c>
      <c r="V24" s="278">
        <f t="shared" si="3"/>
        <v>46</v>
      </c>
      <c r="W24" s="386" t="s">
        <v>15</v>
      </c>
      <c r="X24" s="388" t="s">
        <v>813</v>
      </c>
      <c r="Y24" s="385" t="s">
        <v>814</v>
      </c>
      <c r="Z24" s="385" t="s">
        <v>816</v>
      </c>
      <c r="AA24" s="385" t="s">
        <v>812</v>
      </c>
      <c r="AB24" s="278">
        <f t="shared" si="4"/>
        <v>11.5</v>
      </c>
      <c r="AC24" s="386" t="s">
        <v>15</v>
      </c>
      <c r="AD24" s="388" t="s">
        <v>813</v>
      </c>
      <c r="AE24" s="385" t="s">
        <v>814</v>
      </c>
      <c r="AF24" s="385" t="s">
        <v>817</v>
      </c>
      <c r="AG24" s="385" t="s">
        <v>812</v>
      </c>
      <c r="AH24" s="278">
        <f t="shared" si="5"/>
        <v>3.5</v>
      </c>
      <c r="AI24" s="386" t="s">
        <v>15</v>
      </c>
      <c r="AJ24" s="387" t="s">
        <v>813</v>
      </c>
      <c r="AK24" s="385" t="s">
        <v>814</v>
      </c>
      <c r="AL24" s="385" t="s">
        <v>818</v>
      </c>
      <c r="AM24" s="385" t="s">
        <v>812</v>
      </c>
      <c r="AN24" s="278">
        <f t="shared" si="6"/>
        <v>0.9</v>
      </c>
      <c r="AO24" s="386" t="s">
        <v>15</v>
      </c>
      <c r="AP24" s="387" t="s">
        <v>813</v>
      </c>
      <c r="AQ24" s="385" t="s">
        <v>814</v>
      </c>
      <c r="AR24" s="385" t="s">
        <v>819</v>
      </c>
      <c r="AS24" s="385" t="s">
        <v>812</v>
      </c>
      <c r="AT24" s="278" t="str">
        <f t="shared" si="7"/>
        <v>#N/A</v>
      </c>
      <c r="AU24" s="386" t="s">
        <v>15</v>
      </c>
      <c r="AV24" s="388" t="s">
        <v>820</v>
      </c>
      <c r="AW24" s="385" t="str">
        <f t="shared" si="8"/>
        <v>#N/A</v>
      </c>
    </row>
    <row r="25" ht="14.25" customHeight="1">
      <c r="A25" s="390" t="str">
        <f>VLOOKUP(B25,Ratings!$H$2:$I$69,2,0)</f>
        <v>#N/A</v>
      </c>
      <c r="B25" s="390" t="s">
        <v>324</v>
      </c>
      <c r="C25" s="391">
        <f>_xlfn.NORM.DIST(0,VLOOKUP(B24,ratings,2,TRUE)-VLOOKUP(B25,ratings,2,TRUE),$A$1,1)</f>
        <v>0.07940414431</v>
      </c>
      <c r="D25" s="391">
        <f>_xlfn.NORM.DIST(0,VLOOKUP(B23,ratings,2,TRUE)-VLOOKUP(B25,ratings,2,TRUE),$A$1,1)*C25*C23+_xlfn.NORM.DIST(0,VLOOKUP(B22,ratings,2,TRUE)-VLOOKUP(B25,ratings,2,TRUE),$A$1,1)*C25*C22</f>
        <v>0.006305018134</v>
      </c>
      <c r="E25" s="391">
        <f>_xlfn.NORM.DIST(0,VLOOKUP($B21,ratings,2,TRUE)-VLOOKUP($B25,ratings,2,TRUE),$A$1,1)*$D25*$D21+_xlfn.NORM.DIST(0,VLOOKUP($B20,ratings,2,TRUE)-VLOOKUP($B25,ratings,2,TRUE),$A$1,1)*$D25*$D20+_xlfn.NORM.DIST(0,VLOOKUP($B19,ratings,2,TRUE)-VLOOKUP($B25,ratings,2,TRUE),$A$1,1)*$D25*$D19+_xlfn.NORM.DIST(0,VLOOKUP($B18,ratings,2,TRUE)-VLOOKUP($B25,ratings,2,TRUE),$A$1,1)*$D25*$D18</f>
        <v>0.0001737605353</v>
      </c>
      <c r="F25" s="391">
        <f>_xlfn.NORM.DIST(0,VLOOKUP($B33,ratings,2,TRUE)-VLOOKUP($B25,ratings,2,TRUE),$A$1,1)*$E25*$E33+_xlfn.NORM.DIST(0,VLOOKUP($B26,ratings,2,TRUE)-VLOOKUP($B25,ratings,2,TRUE),$A$1,1)*$E25*$E26+_xlfn.NORM.DIST(0,VLOOKUP($B27,ratings,2,TRUE)-VLOOKUP($B25,ratings,2,TRUE),$A$1,1)*$E25*$E27+_xlfn.NORM.DIST(0,VLOOKUP($B28,ratings,2,TRUE)-VLOOKUP($B25,ratings,2,TRUE),$A$1,1)*$E25*$E28+_xlfn.NORM.DIST(0,VLOOKUP($B29,ratings,2,TRUE)-VLOOKUP($B25,ratings,2,TRUE),$A$1,1)*$E25*$E29+_xlfn.NORM.DIST(0,VLOOKUP($B30,ratings,2,TRUE)-VLOOKUP($B25,ratings,2,TRUE),$A$1,1)*$E25*$E30+_xlfn.NORM.DIST(0,VLOOKUP($B31,ratings,2,TRUE)-VLOOKUP($B25,ratings,2,TRUE),$A$1,1)*$E25*$E31+_xlfn.NORM.DIST(0,VLOOKUP($B32,ratings,2,TRUE)-VLOOKUP($B25,ratings,2,TRUE),$A$1,1)*$E25*$E32</f>
        <v>0.000006235085713</v>
      </c>
      <c r="G25" s="391">
        <f>_xlfn.NORM.DIST(0,VLOOKUP($B8,ratings,2,TRUE)-VLOOKUP($B25,ratings,2,TRUE),$A$1,1)*$F25*$F8+_xlfn.NORM.DIST(0,VLOOKUP($B9,ratings,2,TRUE)-VLOOKUP($B25,ratings,2,TRUE),$A$1,1)*$F25*$F9+_xlfn.NORM.DIST(0,VLOOKUP($B7,ratings,2,TRUE)-VLOOKUP($B25,ratings,2,TRUE),$A$1,1)*$F25*$F7+_xlfn.NORM.DIST(0,VLOOKUP($B6,ratings,2,TRUE)-VLOOKUP($B25,ratings,2,TRUE),$A$1,1)*$F25*$F6+_xlfn.NORM.DIST(0,VLOOKUP($B5,ratings,2,TRUE)-VLOOKUP($B25,ratings,2,TRUE),$A$1,1)*$F25*$F5+_xlfn.NORM.DIST(0,VLOOKUP($B4,ratings,2,TRUE)-VLOOKUP($B25,ratings,2,TRUE),$A$1,1)*$F25*$F4+_xlfn.NORM.DIST(0,VLOOKUP($B3,ratings,2,TRUE)-VLOOKUP($B25,ratings,2,TRUE),$A$1,1)*$F25*$F3+_xlfn.NORM.DIST(0,VLOOKUP($B2,ratings,2,TRUE)-VLOOKUP($B25,ratings,2,TRUE),$A$1,1)*$F25*$F2+_xlfn.NORM.DIST(0,VLOOKUP($B17,ratings,2,TRUE)-VLOOKUP($B25,ratings,2,TRUE),$A$1,1)*$F25*$F17+_xlfn.NORM.DIST(0,VLOOKUP($B16,ratings,2,TRUE)-VLOOKUP($B25,ratings,2,TRUE),$A$1,1)*$F25*$F16+_xlfn.NORM.DIST(0,VLOOKUP($B15,ratings,2,TRUE)-VLOOKUP($B25,ratings,2,TRUE),$A$1,1)*$F25*$F15+_xlfn.NORM.DIST(0,VLOOKUP($B14,ratings,2,TRUE)-VLOOKUP($B25,ratings,2,TRUE),$A$1,1)*$F25*$F14+_xlfn.NORM.DIST(0,VLOOKUP($B13,ratings,2,TRUE)-VLOOKUP($B25,ratings,2,TRUE),$A$1,1)*$F25*$F13+_xlfn.NORM.DIST(0,VLOOKUP($B12,ratings,2,TRUE)-VLOOKUP($B25,ratings,2,TRUE),$A$1,1)*$F25*$F12+_xlfn.NORM.DIST(0,VLOOKUP($B11,ratings,2,TRUE)-VLOOKUP($B25,ratings,2,TRUE),$A$1,1)*$F25*$F11+_xlfn.NORM.DIST(0,VLOOKUP($B10,ratings,2,TRUE)-VLOOKUP($B25,ratings,2,TRUE),$A$1,1)*$F25*$F10</f>
        <v>0.0000001907112813</v>
      </c>
      <c r="H25" s="391" t="str">
        <f>_xlfn.NORM.DIST(0,VLOOKUP($B57,ratings,2,TRUE)-VLOOKUP($B25,ratings,2,TRUE),$A$1,1)*$G25*$G57+_xlfn.NORM.DIST(0,VLOOKUP($B58,ratings,2,TRUE)-VLOOKUP($B25,ratings,2,TRUE),$A$1,1)*$G25*$G58+_xlfn.NORM.DIST(0,VLOOKUP($B59,ratings,2,TRUE)-VLOOKUP($B25,ratings,2,TRUE),$A$1,1)*$G25*$G59+_xlfn.NORM.DIST(0,VLOOKUP($B60,ratings,2,TRUE)-VLOOKUP($B25,ratings,2,TRUE),$A$1,1)*$G25*$G60+_xlfn.NORM.DIST(0,VLOOKUP($B61,ratings,2,TRUE)-VLOOKUP($B25,ratings,2,TRUE),$A$1,1)*$G25*$G61+_xlfn.NORM.DIST(0,VLOOKUP($B62,ratings,2,TRUE)-VLOOKUP($B25,ratings,2,TRUE),$A$1,1)*$G25*$G62+_xlfn.NORM.DIST(0,VLOOKUP($B63,ratings,2,TRUE)-VLOOKUP($B25,ratings,2,TRUE),$A$1,1)*$G25*$G63+_xlfn.NORM.DIST(0,VLOOKUP($B64,ratings,2,TRUE)-VLOOKUP($B25,ratings,2,TRUE),$A$1,1)*$G25*$G64+_xlfn.NORM.DIST(0,VLOOKUP($B65,ratings,2,TRUE)-VLOOKUP($B25,ratings,2,TRUE),$A$1,1)*$G25*$G65+_xlfn.NORM.DIST(0,VLOOKUP($B34,ratings,2,TRUE)-VLOOKUP($B25,ratings,2,TRUE),$A$1,1)*$G25*$G34+_xlfn.NORM.DIST(0,VLOOKUP($B35,ratings,2,TRUE)-VLOOKUP($B25,ratings,2,TRUE),$A$1,1)*$G25*$G35+_xlfn.NORM.DIST(0,VLOOKUP($B36,ratings,2,TRUE)-VLOOKUP($B25,ratings,2,TRUE),$A$1,1)*$G25*$G36+_xlfn.NORM.DIST(0,VLOOKUP($B37,ratings,2,TRUE)-VLOOKUP($B25,ratings,2,TRUE),$A$1,1)*$G25*$G37+_xlfn.NORM.DIST(0,VLOOKUP($B38,ratings,2,TRUE)-VLOOKUP($B25,ratings,2,TRUE),$A$1,1)*$G25*$G38+_xlfn.NORM.DIST(0,VLOOKUP($B39,ratings,2,TRUE)-VLOOKUP($B25,ratings,2,TRUE),$A$1,1)*$G25*$G39+_xlfn.NORM.DIST(0,VLOOKUP($B40,ratings,2,TRUE)-VLOOKUP($B25,ratings,2,TRUE),$A$1,1)*$G25*$G40+_xlfn.NORM.DIST(0,VLOOKUP($B41,ratings,2,TRUE)-VLOOKUP($B25,ratings,2,TRUE),$A$1,1)*$G25*$G41+_xlfn.NORM.DIST(0,VLOOKUP($B42,ratings,2,TRUE)-VLOOKUP($B25,ratings,2,TRUE),$A$1,1)*$G25*$G42+_xlfn.NORM.DIST(0,VLOOKUP($B43,ratings,2,TRUE)-VLOOKUP($B25,ratings,2,TRUE),$A$1,1)*$G25*$G43+_xlfn.NORM.DIST(0,VLOOKUP($B44,ratings,2,TRUE)-VLOOKUP($B25,ratings,2,TRUE),$A$1,1)*$G25*$G44+_xlfn.NORM.DIST(0,VLOOKUP($B45,ratings,2,TRUE)-VLOOKUP($B25,ratings,2,TRUE),$A$1,1)*$G25*$G45+_xlfn.NORM.DIST(0,VLOOKUP($B46,ratings,2,TRUE)-VLOOKUP($B25,ratings,2,TRUE),$A$1,1)*$G25*$G46+_xlfn.NORM.DIST(0,VLOOKUP($B47,ratings,2,TRUE)-VLOOKUP($B25,ratings,2,TRUE),$A$1,1)*$G25*$G47+_xlfn.NORM.DIST(0,VLOOKUP($B48,ratings,2,TRUE)-VLOOKUP($B25,ratings,2,TRUE),$A$1,1)*$G25*$G48+_xlfn.NORM.DIST(0,VLOOKUP($B49,ratings,2,TRUE)-VLOOKUP($B25,ratings,2,TRUE),$A$1,1)*$G25*$G49+_xlfn.NORM.DIST(0,VLOOKUP($B50,ratings,2,TRUE)-VLOOKUP($B25,ratings,2,TRUE),$A$1,1)*$G25*$G50+_xlfn.NORM.DIST(0,VLOOKUP($B51,ratings,2,TRUE)-VLOOKUP($B25,ratings,2,TRUE),$A$1,1)*$G25*$G51+_xlfn.NORM.DIST(0,VLOOKUP($B52,ratings,2,TRUE)-VLOOKUP($B25,ratings,2,TRUE),$A$1,1)*$G25*$G52+_xlfn.NORM.DIST(0,VLOOKUP($B53,ratings,2,TRUE)-VLOOKUP($B25,ratings,2,TRUE),$A$1,1)*$G25*$G53+_xlfn.NORM.DIST(0,VLOOKUP($B56,ratings,2,TRUE)-VLOOKUP($B25,ratings,2,TRUE),$A$1,1)*$G25*$G56+_xlfn.NORM.DIST(0,VLOOKUP($B55,ratings,2,TRUE)-VLOOKUP($B25,ratings,2,TRUE),$A$1,1)*$G25*$G55+_xlfn.NORM.DIST(0,VLOOKUP($B54,ratings,2,TRUE)-VLOOKUP($B25,ratings,2,TRUE),$A$1,1)*$G25*$G54</f>
        <v>#N/A</v>
      </c>
      <c r="J25" s="385" t="s">
        <v>808</v>
      </c>
      <c r="K25" t="str">
        <f t="shared" si="1"/>
        <v>#N/A</v>
      </c>
      <c r="L25" s="206" t="s">
        <v>809</v>
      </c>
      <c r="M25" s="206" t="s">
        <v>810</v>
      </c>
      <c r="N25" s="385" t="s">
        <v>811</v>
      </c>
      <c r="O25" s="385" t="s">
        <v>812</v>
      </c>
      <c r="P25" s="278">
        <f t="shared" si="2"/>
        <v>7.9</v>
      </c>
      <c r="Q25" s="386" t="s">
        <v>15</v>
      </c>
      <c r="R25" s="387" t="s">
        <v>813</v>
      </c>
      <c r="S25" s="385" t="s">
        <v>814</v>
      </c>
      <c r="T25" s="385" t="s">
        <v>815</v>
      </c>
      <c r="U25" s="385" t="s">
        <v>812</v>
      </c>
      <c r="V25" s="278">
        <f t="shared" si="3"/>
        <v>0.6</v>
      </c>
      <c r="W25" s="386" t="s">
        <v>15</v>
      </c>
      <c r="X25" s="388" t="s">
        <v>813</v>
      </c>
      <c r="Y25" s="385" t="s">
        <v>814</v>
      </c>
      <c r="Z25" s="385" t="s">
        <v>816</v>
      </c>
      <c r="AA25" s="385" t="s">
        <v>812</v>
      </c>
      <c r="AB25" s="278">
        <f t="shared" si="4"/>
        <v>0</v>
      </c>
      <c r="AC25" s="386" t="s">
        <v>15</v>
      </c>
      <c r="AD25" s="388" t="s">
        <v>813</v>
      </c>
      <c r="AE25" s="385" t="s">
        <v>814</v>
      </c>
      <c r="AF25" s="385" t="s">
        <v>817</v>
      </c>
      <c r="AG25" s="385" t="s">
        <v>812</v>
      </c>
      <c r="AH25" s="278">
        <f t="shared" si="5"/>
        <v>0</v>
      </c>
      <c r="AI25" s="386" t="s">
        <v>15</v>
      </c>
      <c r="AJ25" s="387" t="s">
        <v>813</v>
      </c>
      <c r="AK25" s="385" t="s">
        <v>814</v>
      </c>
      <c r="AL25" s="385" t="s">
        <v>818</v>
      </c>
      <c r="AM25" s="385" t="s">
        <v>812</v>
      </c>
      <c r="AN25" s="278">
        <f t="shared" si="6"/>
        <v>0</v>
      </c>
      <c r="AO25" s="386" t="s">
        <v>15</v>
      </c>
      <c r="AP25" s="387" t="s">
        <v>813</v>
      </c>
      <c r="AQ25" s="385" t="s">
        <v>814</v>
      </c>
      <c r="AR25" s="385" t="s">
        <v>819</v>
      </c>
      <c r="AS25" s="385" t="s">
        <v>812</v>
      </c>
      <c r="AT25" s="278" t="str">
        <f t="shared" si="7"/>
        <v>#N/A</v>
      </c>
      <c r="AU25" s="386" t="s">
        <v>15</v>
      </c>
      <c r="AV25" s="388" t="s">
        <v>820</v>
      </c>
      <c r="AW25" s="385" t="str">
        <f t="shared" si="8"/>
        <v>#N/A</v>
      </c>
    </row>
    <row r="26" ht="14.25" customHeight="1">
      <c r="A26" t="str">
        <f>VLOOKUP(B26,Ratings!$H$2:$I$69,2,0)</f>
        <v>#N/A</v>
      </c>
      <c r="B26" t="s">
        <v>428</v>
      </c>
      <c r="C26" s="347">
        <f>_xlfn.NORM.DIST(0,VLOOKUP(B27,ratings,2,TRUE)-VLOOKUP(B26,ratings,2,TRUE),$A$1,1)</f>
        <v>0.6248264882</v>
      </c>
      <c r="D26" s="347">
        <f>_xlfn.NORM.DIST(0,VLOOKUP(B28,ratings,2,TRUE)-VLOOKUP(B26,ratings,2,TRUE),$A$1,1)*C26*C28+_xlfn.NORM.DIST(0,VLOOKUP(B29,ratings,2,TRUE)-VLOOKUP(B26,ratings,2,TRUE),$A$1,1)*C26*C29</f>
        <v>0.5102038336</v>
      </c>
      <c r="E26" s="347">
        <f>_xlfn.NORM.DIST(0,VLOOKUP($B30,ratings,2,TRUE)-VLOOKUP($B26,ratings,2,TRUE),$A$1,1)*$D26*$D30+_xlfn.NORM.DIST(0,VLOOKUP($B31,ratings,2,TRUE)-VLOOKUP($B26,ratings,2,TRUE),$A$1,1)*$D26*$D31+_xlfn.NORM.DIST(0,VLOOKUP($B32,ratings,2,TRUE)-VLOOKUP($B26,ratings,2,TRUE),$A$1,1)*$D26*$D32+_xlfn.NORM.DIST(0,VLOOKUP($B33,ratings,2,TRUE)-VLOOKUP($B26,ratings,2,TRUE),$A$1,1)*$D26*$D33</f>
        <v>0.4235182604</v>
      </c>
      <c r="F26" s="347">
        <f>_xlfn.NORM.DIST(0,VLOOKUP($B18,ratings,2,TRUE)-VLOOKUP($B26,ratings,2,TRUE),$A$1,1)*$E26*$E18+_xlfn.NORM.DIST(0,VLOOKUP($B25,ratings,2,TRUE)-VLOOKUP($B26,ratings,2,TRUE),$A$1,1)*$E26*$E25+_xlfn.NORM.DIST(0,VLOOKUP($B24,ratings,2,TRUE)-VLOOKUP($B26,ratings,2,TRUE),$A$1,1)*$E26*$E24+_xlfn.NORM.DIST(0,VLOOKUP($B23,ratings,2,TRUE)-VLOOKUP($B26,ratings,2,TRUE),$A$1,1)*$E26*$E23+_xlfn.NORM.DIST(0,VLOOKUP($B22,ratings,2,TRUE)-VLOOKUP($B26,ratings,2,TRUE),$A$1,1)*$E26*$E22+_xlfn.NORM.DIST(0,VLOOKUP($B21,ratings,2,TRUE)-VLOOKUP($B26,ratings,2,TRUE),$A$1,1)*$E26*$E21+_xlfn.NORM.DIST(0,VLOOKUP($B20,ratings,2,TRUE)-VLOOKUP($B26,ratings,2,TRUE),$A$1,1)*$E26*$E20+_xlfn.NORM.DIST(0,VLOOKUP($B19,ratings,2,TRUE)-VLOOKUP($B26,ratings,2,TRUE),$A$1,1)*$E26*$E19</f>
        <v>0.2624422792</v>
      </c>
      <c r="G26" s="347">
        <f>_xlfn.NORM.DIST(0,VLOOKUP($B9,ratings,2,TRUE)-VLOOKUP($B26,ratings,2,TRUE),$A$1,1)*$F26*$F9+_xlfn.NORM.DIST(0,VLOOKUP($B10,ratings,2,TRUE)-VLOOKUP($B26,ratings,2,TRUE),$A$1,1)*$F26*$F10+_xlfn.NORM.DIST(0,VLOOKUP($B8,ratings,2,TRUE)-VLOOKUP($B26,ratings,2,TRUE),$A$1,1)*$F26*$F8+_xlfn.NORM.DIST(0,VLOOKUP($B7,ratings,2,TRUE)-VLOOKUP($B26,ratings,2,TRUE),$A$1,1)*$F26*$F7+_xlfn.NORM.DIST(0,VLOOKUP($B6,ratings,2,TRUE)-VLOOKUP($B26,ratings,2,TRUE),$A$1,1)*$F26*$F6+_xlfn.NORM.DIST(0,VLOOKUP($B5,ratings,2,TRUE)-VLOOKUP($B26,ratings,2,TRUE),$A$1,1)*$F26*$F5+_xlfn.NORM.DIST(0,VLOOKUP($B4,ratings,2,TRUE)-VLOOKUP($B26,ratings,2,TRUE),$A$1,1)*$F26*$F4+_xlfn.NORM.DIST(0,VLOOKUP($B3,ratings,2,TRUE)-VLOOKUP($B26,ratings,2,TRUE),$A$1,1)*$F26*$F3+_xlfn.NORM.DIST(0,VLOOKUP($B2,ratings,2,TRUE)-VLOOKUP($B26,ratings,2,TRUE),$A$1,1)*$F26*$F2+_xlfn.NORM.DIST(0,VLOOKUP($B17,ratings,2,TRUE)-VLOOKUP($B26,ratings,2,TRUE),$A$1,1)*$F26*$F17+_xlfn.NORM.DIST(0,VLOOKUP($B16,ratings,2,TRUE)-VLOOKUP($B26,ratings,2,TRUE),$A$1,1)*$F26*$F16+_xlfn.NORM.DIST(0,VLOOKUP($B15,ratings,2,TRUE)-VLOOKUP($B26,ratings,2,TRUE),$A$1,1)*$F26*$F15+_xlfn.NORM.DIST(0,VLOOKUP($B14,ratings,2,TRUE)-VLOOKUP($B26,ratings,2,TRUE),$A$1,1)*$F26*$F14+_xlfn.NORM.DIST(0,VLOOKUP($B13,ratings,2,TRUE)-VLOOKUP($B26,ratings,2,TRUE),$A$1,1)*$F26*$F13+_xlfn.NORM.DIST(0,VLOOKUP($B12,ratings,2,TRUE)-VLOOKUP($B26,ratings,2,TRUE),$A$1,1)*$F26*$F12+_xlfn.NORM.DIST(0,VLOOKUP($B11,ratings,2,TRUE)-VLOOKUP($B26,ratings,2,TRUE),$A$1,1)*$F26*$F11</f>
        <v>0.1571033675</v>
      </c>
      <c r="H26" s="347" t="str">
        <f>_xlfn.NORM.DIST(0,VLOOKUP($B58,ratings,2,TRUE)-VLOOKUP($B26,ratings,2,TRUE),$A$1,1)*$G26*$G58+_xlfn.NORM.DIST(0,VLOOKUP($B59,ratings,2,TRUE)-VLOOKUP($B26,ratings,2,TRUE),$A$1,1)*$G26*$G59+_xlfn.NORM.DIST(0,VLOOKUP($B60,ratings,2,TRUE)-VLOOKUP($B26,ratings,2,TRUE),$A$1,1)*$G26*$G60+_xlfn.NORM.DIST(0,VLOOKUP($B61,ratings,2,TRUE)-VLOOKUP($B26,ratings,2,TRUE),$A$1,1)*$G26*$G61+_xlfn.NORM.DIST(0,VLOOKUP($B62,ratings,2,TRUE)-VLOOKUP($B26,ratings,2,TRUE),$A$1,1)*$G26*$G62+_xlfn.NORM.DIST(0,VLOOKUP($B63,ratings,2,TRUE)-VLOOKUP($B26,ratings,2,TRUE),$A$1,1)*$G26*$G63+_xlfn.NORM.DIST(0,VLOOKUP($B64,ratings,2,TRUE)-VLOOKUP($B26,ratings,2,TRUE),$A$1,1)*$G26*$G64+_xlfn.NORM.DIST(0,VLOOKUP($B65,ratings,2,TRUE)-VLOOKUP($B26,ratings,2,TRUE),$A$1,1)*$G26*$G65+_xlfn.NORM.DIST(0,VLOOKUP($B34,ratings,2,TRUE)-VLOOKUP($B26,ratings,2,TRUE),$A$1,1)*$G26*$G34+_xlfn.NORM.DIST(0,VLOOKUP($B35,ratings,2,TRUE)-VLOOKUP($B26,ratings,2,TRUE),$A$1,1)*$G26*$G35+_xlfn.NORM.DIST(0,VLOOKUP($B36,ratings,2,TRUE)-VLOOKUP($B26,ratings,2,TRUE),$A$1,1)*$G26*$G36+_xlfn.NORM.DIST(0,VLOOKUP($B37,ratings,2,TRUE)-VLOOKUP($B26,ratings,2,TRUE),$A$1,1)*$G26*$G37+_xlfn.NORM.DIST(0,VLOOKUP($B38,ratings,2,TRUE)-VLOOKUP($B26,ratings,2,TRUE),$A$1,1)*$G26*$G38+_xlfn.NORM.DIST(0,VLOOKUP($B39,ratings,2,TRUE)-VLOOKUP($B26,ratings,2,TRUE),$A$1,1)*$G26*$G39+_xlfn.NORM.DIST(0,VLOOKUP($B40,ratings,2,TRUE)-VLOOKUP($B26,ratings,2,TRUE),$A$1,1)*$G26*$G40+_xlfn.NORM.DIST(0,VLOOKUP($B41,ratings,2,TRUE)-VLOOKUP($B26,ratings,2,TRUE),$A$1,1)*$G26*$G41+_xlfn.NORM.DIST(0,VLOOKUP($B42,ratings,2,TRUE)-VLOOKUP($B26,ratings,2,TRUE),$A$1,1)*$G26*$G42+_xlfn.NORM.DIST(0,VLOOKUP($B43,ratings,2,TRUE)-VLOOKUP($B26,ratings,2,TRUE),$A$1,1)*$G26*$G43+_xlfn.NORM.DIST(0,VLOOKUP($B44,ratings,2,TRUE)-VLOOKUP($B26,ratings,2,TRUE),$A$1,1)*$G26*$G44+_xlfn.NORM.DIST(0,VLOOKUP($B45,ratings,2,TRUE)-VLOOKUP($B26,ratings,2,TRUE),$A$1,1)*$G26*$G45+_xlfn.NORM.DIST(0,VLOOKUP($B46,ratings,2,TRUE)-VLOOKUP($B26,ratings,2,TRUE),$A$1,1)*$G26*$G46+_xlfn.NORM.DIST(0,VLOOKUP($B47,ratings,2,TRUE)-VLOOKUP($B26,ratings,2,TRUE),$A$1,1)*$G26*$G47+_xlfn.NORM.DIST(0,VLOOKUP($B48,ratings,2,TRUE)-VLOOKUP($B26,ratings,2,TRUE),$A$1,1)*$G26*$G48+_xlfn.NORM.DIST(0,VLOOKUP($B49,ratings,2,TRUE)-VLOOKUP($B26,ratings,2,TRUE),$A$1,1)*$G26*$G49+_xlfn.NORM.DIST(0,VLOOKUP($B50,ratings,2,TRUE)-VLOOKUP($B26,ratings,2,TRUE),$A$1,1)*$G26*$G50+_xlfn.NORM.DIST(0,VLOOKUP($B51,ratings,2,TRUE)-VLOOKUP($B26,ratings,2,TRUE),$A$1,1)*$G26*$G51+_xlfn.NORM.DIST(0,VLOOKUP($B52,ratings,2,TRUE)-VLOOKUP($B26,ratings,2,TRUE),$A$1,1)*$G26*$G52+_xlfn.NORM.DIST(0,VLOOKUP($B53,ratings,2,TRUE)-VLOOKUP($B26,ratings,2,TRUE),$A$1,1)*$G26*$G53+_xlfn.NORM.DIST(0,VLOOKUP($B54,ratings,2,TRUE)-VLOOKUP($B26,ratings,2,TRUE),$A$1,1)*$G26*$G54+_xlfn.NORM.DIST(0,VLOOKUP($B57,ratings,2,TRUE)-VLOOKUP($B26,ratings,2,TRUE),$A$1,1)*$G26*$G57+_xlfn.NORM.DIST(0,VLOOKUP($B56,ratings,2,TRUE)-VLOOKUP($B26,ratings,2,TRUE),$A$1,1)*$G26*$G56+_xlfn.NORM.DIST(0,VLOOKUP($B55,ratings,2,TRUE)-VLOOKUP($B26,ratings,2,TRUE),$A$1,1)*$G26*$G55</f>
        <v>#N/A</v>
      </c>
      <c r="J26" s="385" t="s">
        <v>808</v>
      </c>
      <c r="K26" t="str">
        <f t="shared" si="1"/>
        <v>#N/A</v>
      </c>
      <c r="L26" s="206" t="s">
        <v>809</v>
      </c>
      <c r="M26" s="206" t="s">
        <v>810</v>
      </c>
      <c r="N26" s="385" t="s">
        <v>811</v>
      </c>
      <c r="O26" s="385" t="s">
        <v>812</v>
      </c>
      <c r="P26" s="278">
        <f t="shared" si="2"/>
        <v>62.5</v>
      </c>
      <c r="Q26" s="386" t="s">
        <v>15</v>
      </c>
      <c r="R26" s="387" t="s">
        <v>813</v>
      </c>
      <c r="S26" s="385" t="s">
        <v>814</v>
      </c>
      <c r="T26" s="385" t="s">
        <v>815</v>
      </c>
      <c r="U26" s="385" t="s">
        <v>812</v>
      </c>
      <c r="V26" s="278">
        <f t="shared" si="3"/>
        <v>51</v>
      </c>
      <c r="W26" s="386" t="s">
        <v>15</v>
      </c>
      <c r="X26" s="388" t="s">
        <v>813</v>
      </c>
      <c r="Y26" s="385" t="s">
        <v>814</v>
      </c>
      <c r="Z26" s="385" t="s">
        <v>816</v>
      </c>
      <c r="AA26" s="385" t="s">
        <v>812</v>
      </c>
      <c r="AB26" s="278">
        <f t="shared" si="4"/>
        <v>42.4</v>
      </c>
      <c r="AC26" s="386" t="s">
        <v>15</v>
      </c>
      <c r="AD26" s="388" t="s">
        <v>813</v>
      </c>
      <c r="AE26" s="385" t="s">
        <v>814</v>
      </c>
      <c r="AF26" s="385" t="s">
        <v>817</v>
      </c>
      <c r="AG26" s="385" t="s">
        <v>812</v>
      </c>
      <c r="AH26" s="278">
        <f t="shared" si="5"/>
        <v>26.2</v>
      </c>
      <c r="AI26" s="386" t="s">
        <v>15</v>
      </c>
      <c r="AJ26" s="387" t="s">
        <v>813</v>
      </c>
      <c r="AK26" s="385" t="s">
        <v>814</v>
      </c>
      <c r="AL26" s="385" t="s">
        <v>818</v>
      </c>
      <c r="AM26" s="385" t="s">
        <v>812</v>
      </c>
      <c r="AN26" s="278">
        <f t="shared" si="6"/>
        <v>15.7</v>
      </c>
      <c r="AO26" s="386" t="s">
        <v>15</v>
      </c>
      <c r="AP26" s="387" t="s">
        <v>813</v>
      </c>
      <c r="AQ26" s="385" t="s">
        <v>814</v>
      </c>
      <c r="AR26" s="385" t="s">
        <v>819</v>
      </c>
      <c r="AS26" s="385" t="s">
        <v>812</v>
      </c>
      <c r="AT26" s="278" t="str">
        <f t="shared" si="7"/>
        <v>#N/A</v>
      </c>
      <c r="AU26" s="386" t="s">
        <v>15</v>
      </c>
      <c r="AV26" s="388" t="s">
        <v>820</v>
      </c>
      <c r="AW26" s="385" t="str">
        <f t="shared" si="8"/>
        <v>#N/A</v>
      </c>
    </row>
    <row r="27" ht="14.25" customHeight="1">
      <c r="A27" s="389" t="str">
        <f>VLOOKUP(B27,Ratings!$H$2:$I$69,2,0)</f>
        <v>#N/A</v>
      </c>
      <c r="B27" s="389" t="s">
        <v>696</v>
      </c>
      <c r="C27" s="350">
        <f>_xlfn.NORM.DIST(0,VLOOKUP(B26,ratings,2,TRUE)-VLOOKUP(B27,ratings,2,TRUE),$A$1,1)</f>
        <v>0.3751735118</v>
      </c>
      <c r="D27" s="350">
        <f>_xlfn.NORM.DIST(0,VLOOKUP(B29,ratings,2,TRUE)-VLOOKUP(B27,ratings,2,TRUE),$A$1,1)*C27*C29+_xlfn.NORM.DIST(0,VLOOKUP(B28,ratings,2,TRUE)-VLOOKUP(B27,ratings,2,TRUE),$A$1,1)*C27*C28</f>
        <v>0.2716363645</v>
      </c>
      <c r="E27" s="350">
        <f>_xlfn.NORM.DIST(0,VLOOKUP($B31,ratings,2,TRUE)-VLOOKUP($B27,ratings,2,TRUE),$A$1,1)*$D27*$D31+_xlfn.NORM.DIST(0,VLOOKUP($B32,ratings,2,TRUE)-VLOOKUP($B27,ratings,2,TRUE),$A$1,1)*$D27*$D32+_xlfn.NORM.DIST(0,VLOOKUP($B33,ratings,2,TRUE)-VLOOKUP($B27,ratings,2,TRUE),$A$1,1)*$D27*$D33+_xlfn.NORM.DIST(0,VLOOKUP($B30,ratings,2,TRUE)-VLOOKUP($B27,ratings,2,TRUE),$A$1,1)*$D27*$D30</f>
        <v>0.2003943717</v>
      </c>
      <c r="F27" s="350">
        <f>_xlfn.NORM.DIST(0,VLOOKUP($B19,ratings,2,TRUE)-VLOOKUP($B27,ratings,2,TRUE),$A$1,1)*$E27*$E19+_xlfn.NORM.DIST(0,VLOOKUP($B18,ratings,2,TRUE)-VLOOKUP($B27,ratings,2,TRUE),$A$1,1)*$E27*$E18+_xlfn.NORM.DIST(0,VLOOKUP($B25,ratings,2,TRUE)-VLOOKUP($B27,ratings,2,TRUE),$A$1,1)*$E27*$E25+_xlfn.NORM.DIST(0,VLOOKUP($B24,ratings,2,TRUE)-VLOOKUP($B27,ratings,2,TRUE),$A$1,1)*$E27*$E24+_xlfn.NORM.DIST(0,VLOOKUP($B23,ratings,2,TRUE)-VLOOKUP($B27,ratings,2,TRUE),$A$1,1)*$E27*$E23+_xlfn.NORM.DIST(0,VLOOKUP($B22,ratings,2,TRUE)-VLOOKUP($B27,ratings,2,TRUE),$A$1,1)*$E27*$E22+_xlfn.NORM.DIST(0,VLOOKUP($B21,ratings,2,TRUE)-VLOOKUP($B27,ratings,2,TRUE),$A$1,1)*$E27*$E21+_xlfn.NORM.DIST(0,VLOOKUP($B20,ratings,2,TRUE)-VLOOKUP($B27,ratings,2,TRUE),$A$1,1)*$E27*$E20</f>
        <v>0.1015638236</v>
      </c>
      <c r="G27" s="350">
        <f>_xlfn.NORM.DIST(0,VLOOKUP($B10,ratings,2,TRUE)-VLOOKUP($B27,ratings,2,TRUE),$A$1,1)*$F27*$F10+_xlfn.NORM.DIST(0,VLOOKUP($B11,ratings,2,TRUE)-VLOOKUP($B27,ratings,2,TRUE),$A$1,1)*$F27*$F11+_xlfn.NORM.DIST(0,VLOOKUP($B9,ratings,2,TRUE)-VLOOKUP($B27,ratings,2,TRUE),$A$1,1)*$F27*$F9+_xlfn.NORM.DIST(0,VLOOKUP($B8,ratings,2,TRUE)-VLOOKUP($B27,ratings,2,TRUE),$A$1,1)*$F27*$F8+_xlfn.NORM.DIST(0,VLOOKUP($B7,ratings,2,TRUE)-VLOOKUP($B27,ratings,2,TRUE),$A$1,1)*$F27*$F7+_xlfn.NORM.DIST(0,VLOOKUP($B6,ratings,2,TRUE)-VLOOKUP($B27,ratings,2,TRUE),$A$1,1)*$F27*$F6+_xlfn.NORM.DIST(0,VLOOKUP($B5,ratings,2,TRUE)-VLOOKUP($B27,ratings,2,TRUE),$A$1,1)*$F27*$F5+_xlfn.NORM.DIST(0,VLOOKUP($B4,ratings,2,TRUE)-VLOOKUP($B27,ratings,2,TRUE),$A$1,1)*$F27*$F4+_xlfn.NORM.DIST(0,VLOOKUP($B3,ratings,2,TRUE)-VLOOKUP($B27,ratings,2,TRUE),$A$1,1)*$F27*$F3+_xlfn.NORM.DIST(0,VLOOKUP($B2,ratings,2,TRUE)-VLOOKUP($B27,ratings,2,TRUE),$A$1,1)*$F27*$F2+_xlfn.NORM.DIST(0,VLOOKUP($B17,ratings,2,TRUE)-VLOOKUP($B27,ratings,2,TRUE),$A$1,1)*$F27*$F17+_xlfn.NORM.DIST(0,VLOOKUP($B16,ratings,2,TRUE)-VLOOKUP($B27,ratings,2,TRUE),$A$1,1)*$F27*$F16+_xlfn.NORM.DIST(0,VLOOKUP($B15,ratings,2,TRUE)-VLOOKUP($B27,ratings,2,TRUE),$A$1,1)*$F27*$F15+_xlfn.NORM.DIST(0,VLOOKUP($B14,ratings,2,TRUE)-VLOOKUP($B27,ratings,2,TRUE),$A$1,1)*$F27*$F14+_xlfn.NORM.DIST(0,VLOOKUP($B13,ratings,2,TRUE)-VLOOKUP($B27,ratings,2,TRUE),$A$1,1)*$F27*$F13+_xlfn.NORM.DIST(0,VLOOKUP($B12,ratings,2,TRUE)-VLOOKUP($B27,ratings,2,TRUE),$A$1,1)*$F27*$F12</f>
        <v>0.04909763732</v>
      </c>
      <c r="H27" s="350" t="str">
        <f>_xlfn.NORM.DIST(0,VLOOKUP($B59,ratings,2,TRUE)-VLOOKUP($B27,ratings,2,TRUE),$A$1,1)*$G27*$G59+_xlfn.NORM.DIST(0,VLOOKUP($B60,ratings,2,TRUE)-VLOOKUP($B27,ratings,2,TRUE),$A$1,1)*$G27*$G60+_xlfn.NORM.DIST(0,VLOOKUP($B61,ratings,2,TRUE)-VLOOKUP($B27,ratings,2,TRUE),$A$1,1)*$G27*$G61+_xlfn.NORM.DIST(0,VLOOKUP($B62,ratings,2,TRUE)-VLOOKUP($B27,ratings,2,TRUE),$A$1,1)*$G27*$G62+_xlfn.NORM.DIST(0,VLOOKUP($B63,ratings,2,TRUE)-VLOOKUP($B27,ratings,2,TRUE),$A$1,1)*$G27*$G63+_xlfn.NORM.DIST(0,VLOOKUP($B64,ratings,2,TRUE)-VLOOKUP($B27,ratings,2,TRUE),$A$1,1)*$G27*$G64+_xlfn.NORM.DIST(0,VLOOKUP($B65,ratings,2,TRUE)-VLOOKUP($B27,ratings,2,TRUE),$A$1,1)*$G27*$G65+_xlfn.NORM.DIST(0,VLOOKUP($B34,ratings,2,TRUE)-VLOOKUP($B27,ratings,2,TRUE),$A$1,1)*$G27*$G34+_xlfn.NORM.DIST(0,VLOOKUP($B35,ratings,2,TRUE)-VLOOKUP($B27,ratings,2,TRUE),$A$1,1)*$G27*$G35+_xlfn.NORM.DIST(0,VLOOKUP($B36,ratings,2,TRUE)-VLOOKUP($B27,ratings,2,TRUE),$A$1,1)*$G27*$G36+_xlfn.NORM.DIST(0,VLOOKUP($B37,ratings,2,TRUE)-VLOOKUP($B27,ratings,2,TRUE),$A$1,1)*$G27*$G37+_xlfn.NORM.DIST(0,VLOOKUP($B38,ratings,2,TRUE)-VLOOKUP($B27,ratings,2,TRUE),$A$1,1)*$G27*$G38+_xlfn.NORM.DIST(0,VLOOKUP($B39,ratings,2,TRUE)-VLOOKUP($B27,ratings,2,TRUE),$A$1,1)*$G27*$G39+_xlfn.NORM.DIST(0,VLOOKUP($B40,ratings,2,TRUE)-VLOOKUP($B27,ratings,2,TRUE),$A$1,1)*$G27*$G40+_xlfn.NORM.DIST(0,VLOOKUP($B41,ratings,2,TRUE)-VLOOKUP($B27,ratings,2,TRUE),$A$1,1)*$G27*$G41+_xlfn.NORM.DIST(0,VLOOKUP($B42,ratings,2,TRUE)-VLOOKUP($B27,ratings,2,TRUE),$A$1,1)*$G27*$G42+_xlfn.NORM.DIST(0,VLOOKUP($B43,ratings,2,TRUE)-VLOOKUP($B27,ratings,2,TRUE),$A$1,1)*$G27*$G43+_xlfn.NORM.DIST(0,VLOOKUP($B44,ratings,2,TRUE)-VLOOKUP($B27,ratings,2,TRUE),$A$1,1)*$G27*$G44+_xlfn.NORM.DIST(0,VLOOKUP($B45,ratings,2,TRUE)-VLOOKUP($B27,ratings,2,TRUE),$A$1,1)*$G27*$G45+_xlfn.NORM.DIST(0,VLOOKUP($B46,ratings,2,TRUE)-VLOOKUP($B27,ratings,2,TRUE),$A$1,1)*$G27*$G46+_xlfn.NORM.DIST(0,VLOOKUP($B47,ratings,2,TRUE)-VLOOKUP($B27,ratings,2,TRUE),$A$1,1)*$G27*$G47+_xlfn.NORM.DIST(0,VLOOKUP($B48,ratings,2,TRUE)-VLOOKUP($B27,ratings,2,TRUE),$A$1,1)*$G27*$G48+_xlfn.NORM.DIST(0,VLOOKUP($B49,ratings,2,TRUE)-VLOOKUP($B27,ratings,2,TRUE),$A$1,1)*$G27*$G49+_xlfn.NORM.DIST(0,VLOOKUP($B50,ratings,2,TRUE)-VLOOKUP($B27,ratings,2,TRUE),$A$1,1)*$G27*$G50+_xlfn.NORM.DIST(0,VLOOKUP($B51,ratings,2,TRUE)-VLOOKUP($B27,ratings,2,TRUE),$A$1,1)*$G27*$G51+_xlfn.NORM.DIST(0,VLOOKUP($B52,ratings,2,TRUE)-VLOOKUP($B27,ratings,2,TRUE),$A$1,1)*$G27*$G52+_xlfn.NORM.DIST(0,VLOOKUP($B53,ratings,2,TRUE)-VLOOKUP($B27,ratings,2,TRUE),$A$1,1)*$G27*$G53+_xlfn.NORM.DIST(0,VLOOKUP($B54,ratings,2,TRUE)-VLOOKUP($B27,ratings,2,TRUE),$A$1,1)*$G27*$G54+_xlfn.NORM.DIST(0,VLOOKUP($B55,ratings,2,TRUE)-VLOOKUP($B27,ratings,2,TRUE),$A$1,1)*$G27*$G55+_xlfn.NORM.DIST(0,VLOOKUP($B58,ratings,2,TRUE)-VLOOKUP($B27,ratings,2,TRUE),$A$1,1)*$G27*$G58+_xlfn.NORM.DIST(0,VLOOKUP($B57,ratings,2,TRUE)-VLOOKUP($B27,ratings,2,TRUE),$A$1,1)*$G27*$G57+_xlfn.NORM.DIST(0,VLOOKUP($B56,ratings,2,TRUE)-VLOOKUP($B27,ratings,2,TRUE),$A$1,1)*$G27*$G56</f>
        <v>#N/A</v>
      </c>
      <c r="J27" s="385" t="s">
        <v>808</v>
      </c>
      <c r="K27" t="str">
        <f t="shared" si="1"/>
        <v>#N/A</v>
      </c>
      <c r="L27" s="206" t="s">
        <v>809</v>
      </c>
      <c r="M27" s="206" t="s">
        <v>810</v>
      </c>
      <c r="N27" s="385" t="s">
        <v>811</v>
      </c>
      <c r="O27" s="385" t="s">
        <v>812</v>
      </c>
      <c r="P27" s="278">
        <f t="shared" si="2"/>
        <v>37.5</v>
      </c>
      <c r="Q27" s="386" t="s">
        <v>15</v>
      </c>
      <c r="R27" s="387" t="s">
        <v>813</v>
      </c>
      <c r="S27" s="385" t="s">
        <v>814</v>
      </c>
      <c r="T27" s="385" t="s">
        <v>815</v>
      </c>
      <c r="U27" s="385" t="s">
        <v>812</v>
      </c>
      <c r="V27" s="278">
        <f t="shared" si="3"/>
        <v>27.2</v>
      </c>
      <c r="W27" s="386" t="s">
        <v>15</v>
      </c>
      <c r="X27" s="388" t="s">
        <v>813</v>
      </c>
      <c r="Y27" s="385" t="s">
        <v>814</v>
      </c>
      <c r="Z27" s="385" t="s">
        <v>816</v>
      </c>
      <c r="AA27" s="385" t="s">
        <v>812</v>
      </c>
      <c r="AB27" s="278">
        <f t="shared" si="4"/>
        <v>20</v>
      </c>
      <c r="AC27" s="386" t="s">
        <v>15</v>
      </c>
      <c r="AD27" s="388" t="s">
        <v>813</v>
      </c>
      <c r="AE27" s="385" t="s">
        <v>814</v>
      </c>
      <c r="AF27" s="385" t="s">
        <v>817</v>
      </c>
      <c r="AG27" s="385" t="s">
        <v>812</v>
      </c>
      <c r="AH27" s="278">
        <f t="shared" si="5"/>
        <v>10.2</v>
      </c>
      <c r="AI27" s="386" t="s">
        <v>15</v>
      </c>
      <c r="AJ27" s="387" t="s">
        <v>813</v>
      </c>
      <c r="AK27" s="385" t="s">
        <v>814</v>
      </c>
      <c r="AL27" s="385" t="s">
        <v>818</v>
      </c>
      <c r="AM27" s="385" t="s">
        <v>812</v>
      </c>
      <c r="AN27" s="278">
        <f t="shared" si="6"/>
        <v>4.9</v>
      </c>
      <c r="AO27" s="386" t="s">
        <v>15</v>
      </c>
      <c r="AP27" s="387" t="s">
        <v>813</v>
      </c>
      <c r="AQ27" s="385" t="s">
        <v>814</v>
      </c>
      <c r="AR27" s="385" t="s">
        <v>819</v>
      </c>
      <c r="AS27" s="385" t="s">
        <v>812</v>
      </c>
      <c r="AT27" s="278" t="str">
        <f t="shared" si="7"/>
        <v>#N/A</v>
      </c>
      <c r="AU27" s="386" t="s">
        <v>15</v>
      </c>
      <c r="AV27" s="388" t="s">
        <v>820</v>
      </c>
      <c r="AW27" s="385" t="str">
        <f t="shared" si="8"/>
        <v>#N/A</v>
      </c>
    </row>
    <row r="28" ht="14.25" customHeight="1">
      <c r="A28" t="str">
        <f>VLOOKUP(B28,Ratings!$H$2:$I$69,2,0)</f>
        <v>#N/A</v>
      </c>
      <c r="B28" t="s">
        <v>52</v>
      </c>
      <c r="C28" s="347">
        <f>_xlfn.NORM.DIST(0,VLOOKUP(B29,ratings,2,TRUE)-VLOOKUP(B28,ratings,2,TRUE),$A$1,1)</f>
        <v>0.247676963</v>
      </c>
      <c r="D28" s="347">
        <f>_xlfn.NORM.DIST(0,VLOOKUP(B26,ratings,2,TRUE)-VLOOKUP(B28,ratings,2,TRUE),$A$1,1)*C28*C26+_xlfn.NORM.DIST(0,VLOOKUP(B27,ratings,2,TRUE)-VLOOKUP(B28,ratings,2,TRUE),$A$1,1)*C28*C27</f>
        <v>0.0231661804</v>
      </c>
      <c r="E28" s="347">
        <f>_xlfn.NORM.DIST(0,VLOOKUP($B32,ratings,2,TRUE)-VLOOKUP($B28,ratings,2,TRUE),$A$1,1)*$D28*$D32+_xlfn.NORM.DIST(0,VLOOKUP($B33,ratings,2,TRUE)-VLOOKUP($B28,ratings,2,TRUE),$A$1,1)*$D28*$D33+_xlfn.NORM.DIST(0,VLOOKUP($B30,ratings,2,TRUE)-VLOOKUP($B28,ratings,2,TRUE),$A$1,1)*$D28*$D30+_xlfn.NORM.DIST(0,VLOOKUP($B31,ratings,2,TRUE)-VLOOKUP($B28,ratings,2,TRUE),$A$1,1)*$D28*$D31</f>
        <v>0.007147636282</v>
      </c>
      <c r="F28" s="347">
        <f>_xlfn.NORM.DIST(0,VLOOKUP($B20,ratings,2,TRUE)-VLOOKUP($B28,ratings,2,TRUE),$A$1,1)*$E28*$E20+_xlfn.NORM.DIST(0,VLOOKUP($B19,ratings,2,TRUE)-VLOOKUP($B28,ratings,2,TRUE),$A$1,1)*$E28*$E19+_xlfn.NORM.DIST(0,VLOOKUP($B18,ratings,2,TRUE)-VLOOKUP($B28,ratings,2,TRUE),$A$1,1)*$E28*$E18+_xlfn.NORM.DIST(0,VLOOKUP($B25,ratings,2,TRUE)-VLOOKUP($B28,ratings,2,TRUE),$A$1,1)*$E28*$E25+_xlfn.NORM.DIST(0,VLOOKUP($B24,ratings,2,TRUE)-VLOOKUP($B28,ratings,2,TRUE),$A$1,1)*$E28*$E24+_xlfn.NORM.DIST(0,VLOOKUP($B23,ratings,2,TRUE)-VLOOKUP($B28,ratings,2,TRUE),$A$1,1)*$E28*$E23+_xlfn.NORM.DIST(0,VLOOKUP($B22,ratings,2,TRUE)-VLOOKUP($B28,ratings,2,TRUE),$A$1,1)*$E28*$E22+_xlfn.NORM.DIST(0,VLOOKUP($B21,ratings,2,TRUE)-VLOOKUP($B28,ratings,2,TRUE),$A$1,1)*$E28*$E21</f>
        <v>0.001138268784</v>
      </c>
      <c r="G28" s="347">
        <f>_xlfn.NORM.DIST(0,VLOOKUP($B11,ratings,2,TRUE)-VLOOKUP($B28,ratings,2,TRUE),$A$1,1)*$F28*$F11+_xlfn.NORM.DIST(0,VLOOKUP($B12,ratings,2,TRUE)-VLOOKUP($B28,ratings,2,TRUE),$A$1,1)*$F28*$F12+_xlfn.NORM.DIST(0,VLOOKUP($B10,ratings,2,TRUE)-VLOOKUP($B28,ratings,2,TRUE),$A$1,1)*$F28*$F10+_xlfn.NORM.DIST(0,VLOOKUP($B9,ratings,2,TRUE)-VLOOKUP($B28,ratings,2,TRUE),$A$1,1)*$F28*$F9+_xlfn.NORM.DIST(0,VLOOKUP($B8,ratings,2,TRUE)-VLOOKUP($B28,ratings,2,TRUE),$A$1,1)*$F28*$F8+_xlfn.NORM.DIST(0,VLOOKUP($B7,ratings,2,TRUE)-VLOOKUP($B28,ratings,2,TRUE),$A$1,1)*$F28*$F7+_xlfn.NORM.DIST(0,VLOOKUP($B6,ratings,2,TRUE)-VLOOKUP($B28,ratings,2,TRUE),$A$1,1)*$F28*$F6+_xlfn.NORM.DIST(0,VLOOKUP($B5,ratings,2,TRUE)-VLOOKUP($B28,ratings,2,TRUE),$A$1,1)*$F28*$F5+_xlfn.NORM.DIST(0,VLOOKUP($B4,ratings,2,TRUE)-VLOOKUP($B28,ratings,2,TRUE),$A$1,1)*$F28*$F4+_xlfn.NORM.DIST(0,VLOOKUP($B3,ratings,2,TRUE)-VLOOKUP($B28,ratings,2,TRUE),$A$1,1)*$F28*$F3+_xlfn.NORM.DIST(0,VLOOKUP($B2,ratings,2,TRUE)-VLOOKUP($B28,ratings,2,TRUE),$A$1,1)*$F28*$F2+_xlfn.NORM.DIST(0,VLOOKUP($B17,ratings,2,TRUE)-VLOOKUP($B28,ratings,2,TRUE),$A$1,1)*$F28*$F17+_xlfn.NORM.DIST(0,VLOOKUP($B16,ratings,2,TRUE)-VLOOKUP($B28,ratings,2,TRUE),$A$1,1)*$F28*$F16+_xlfn.NORM.DIST(0,VLOOKUP($B15,ratings,2,TRUE)-VLOOKUP($B28,ratings,2,TRUE),$A$1,1)*$F28*$F15+_xlfn.NORM.DIST(0,VLOOKUP($B14,ratings,2,TRUE)-VLOOKUP($B28,ratings,2,TRUE),$A$1,1)*$F28*$F14+_xlfn.NORM.DIST(0,VLOOKUP($B13,ratings,2,TRUE)-VLOOKUP($B28,ratings,2,TRUE),$A$1,1)*$F28*$F13</f>
        <v>0.0001634670925</v>
      </c>
      <c r="H28" s="347" t="str">
        <f>_xlfn.NORM.DIST(0,VLOOKUP($B60,ratings,2,TRUE)-VLOOKUP($B28,ratings,2,TRUE),$A$1,1)*$G28*$G60+_xlfn.NORM.DIST(0,VLOOKUP($B61,ratings,2,TRUE)-VLOOKUP($B28,ratings,2,TRUE),$A$1,1)*$G28*$G61+_xlfn.NORM.DIST(0,VLOOKUP($B62,ratings,2,TRUE)-VLOOKUP($B28,ratings,2,TRUE),$A$1,1)*$G28*$G62+_xlfn.NORM.DIST(0,VLOOKUP($B63,ratings,2,TRUE)-VLOOKUP($B28,ratings,2,TRUE),$A$1,1)*$G28*$G63+_xlfn.NORM.DIST(0,VLOOKUP($B64,ratings,2,TRUE)-VLOOKUP($B28,ratings,2,TRUE),$A$1,1)*$G28*$G64+_xlfn.NORM.DIST(0,VLOOKUP($B65,ratings,2,TRUE)-VLOOKUP($B28,ratings,2,TRUE),$A$1,1)*$G28*$G65+_xlfn.NORM.DIST(0,VLOOKUP($B34,ratings,2,TRUE)-VLOOKUP($B28,ratings,2,TRUE),$A$1,1)*$G28*$G34+_xlfn.NORM.DIST(0,VLOOKUP($B35,ratings,2,TRUE)-VLOOKUP($B28,ratings,2,TRUE),$A$1,1)*$G28*$G35+_xlfn.NORM.DIST(0,VLOOKUP($B36,ratings,2,TRUE)-VLOOKUP($B28,ratings,2,TRUE),$A$1,1)*$G28*$G36+_xlfn.NORM.DIST(0,VLOOKUP($B37,ratings,2,TRUE)-VLOOKUP($B28,ratings,2,TRUE),$A$1,1)*$G28*$G37+_xlfn.NORM.DIST(0,VLOOKUP($B38,ratings,2,TRUE)-VLOOKUP($B28,ratings,2,TRUE),$A$1,1)*$G28*$G38+_xlfn.NORM.DIST(0,VLOOKUP($B39,ratings,2,TRUE)-VLOOKUP($B28,ratings,2,TRUE),$A$1,1)*$G28*$G39+_xlfn.NORM.DIST(0,VLOOKUP($B40,ratings,2,TRUE)-VLOOKUP($B28,ratings,2,TRUE),$A$1,1)*$G28*$G40+_xlfn.NORM.DIST(0,VLOOKUP($B41,ratings,2,TRUE)-VLOOKUP($B28,ratings,2,TRUE),$A$1,1)*$G28*$G41+_xlfn.NORM.DIST(0,VLOOKUP($B42,ratings,2,TRUE)-VLOOKUP($B28,ratings,2,TRUE),$A$1,1)*$G28*$G42+_xlfn.NORM.DIST(0,VLOOKUP($B43,ratings,2,TRUE)-VLOOKUP($B28,ratings,2,TRUE),$A$1,1)*$G28*$G43+_xlfn.NORM.DIST(0,VLOOKUP($B44,ratings,2,TRUE)-VLOOKUP($B28,ratings,2,TRUE),$A$1,1)*$G28*$G44+_xlfn.NORM.DIST(0,VLOOKUP($B45,ratings,2,TRUE)-VLOOKUP($B28,ratings,2,TRUE),$A$1,1)*$G28*$G45+_xlfn.NORM.DIST(0,VLOOKUP($B46,ratings,2,TRUE)-VLOOKUP($B28,ratings,2,TRUE),$A$1,1)*$G28*$G46+_xlfn.NORM.DIST(0,VLOOKUP($B47,ratings,2,TRUE)-VLOOKUP($B28,ratings,2,TRUE),$A$1,1)*$G28*$G47+_xlfn.NORM.DIST(0,VLOOKUP($B48,ratings,2,TRUE)-VLOOKUP($B28,ratings,2,TRUE),$A$1,1)*$G28*$G48+_xlfn.NORM.DIST(0,VLOOKUP($B49,ratings,2,TRUE)-VLOOKUP($B28,ratings,2,TRUE),$A$1,1)*$G28*$G49+_xlfn.NORM.DIST(0,VLOOKUP($B50,ratings,2,TRUE)-VLOOKUP($B28,ratings,2,TRUE),$A$1,1)*$G28*$G50+_xlfn.NORM.DIST(0,VLOOKUP($B51,ratings,2,TRUE)-VLOOKUP($B28,ratings,2,TRUE),$A$1,1)*$G28*$G51+_xlfn.NORM.DIST(0,VLOOKUP($B52,ratings,2,TRUE)-VLOOKUP($B28,ratings,2,TRUE),$A$1,1)*$G28*$G52+_xlfn.NORM.DIST(0,VLOOKUP($B53,ratings,2,TRUE)-VLOOKUP($B28,ratings,2,TRUE),$A$1,1)*$G28*$G53+_xlfn.NORM.DIST(0,VLOOKUP($B54,ratings,2,TRUE)-VLOOKUP($B28,ratings,2,TRUE),$A$1,1)*$G28*$G54+_xlfn.NORM.DIST(0,VLOOKUP($B55,ratings,2,TRUE)-VLOOKUP($B28,ratings,2,TRUE),$A$1,1)*$G28*$G55+_xlfn.NORM.DIST(0,VLOOKUP($B56,ratings,2,TRUE)-VLOOKUP($B28,ratings,2,TRUE),$A$1,1)*$G28*$G56+_xlfn.NORM.DIST(0,VLOOKUP($B59,ratings,2,TRUE)-VLOOKUP($B28,ratings,2,TRUE),$A$1,1)*$G28*$G59+_xlfn.NORM.DIST(0,VLOOKUP($B58,ratings,2,TRUE)-VLOOKUP($B28,ratings,2,TRUE),$A$1,1)*$G28*$G58+_xlfn.NORM.DIST(0,VLOOKUP($B57,ratings,2,TRUE)-VLOOKUP($B28,ratings,2,TRUE),$A$1,1)*$G28*$G57</f>
        <v>#N/A</v>
      </c>
      <c r="J28" s="385" t="s">
        <v>808</v>
      </c>
      <c r="K28" t="str">
        <f t="shared" si="1"/>
        <v>#N/A</v>
      </c>
      <c r="L28" s="206" t="s">
        <v>809</v>
      </c>
      <c r="M28" s="206" t="s">
        <v>810</v>
      </c>
      <c r="N28" s="385" t="s">
        <v>811</v>
      </c>
      <c r="O28" s="385" t="s">
        <v>812</v>
      </c>
      <c r="P28" s="278">
        <f t="shared" si="2"/>
        <v>24.8</v>
      </c>
      <c r="Q28" s="386" t="s">
        <v>15</v>
      </c>
      <c r="R28" s="387" t="s">
        <v>813</v>
      </c>
      <c r="S28" s="385" t="s">
        <v>814</v>
      </c>
      <c r="T28" s="385" t="s">
        <v>815</v>
      </c>
      <c r="U28" s="385" t="s">
        <v>812</v>
      </c>
      <c r="V28" s="278">
        <f t="shared" si="3"/>
        <v>2.3</v>
      </c>
      <c r="W28" s="386" t="s">
        <v>15</v>
      </c>
      <c r="X28" s="388" t="s">
        <v>813</v>
      </c>
      <c r="Y28" s="385" t="s">
        <v>814</v>
      </c>
      <c r="Z28" s="385" t="s">
        <v>816</v>
      </c>
      <c r="AA28" s="385" t="s">
        <v>812</v>
      </c>
      <c r="AB28" s="278">
        <f t="shared" si="4"/>
        <v>0.7</v>
      </c>
      <c r="AC28" s="386" t="s">
        <v>15</v>
      </c>
      <c r="AD28" s="388" t="s">
        <v>813</v>
      </c>
      <c r="AE28" s="385" t="s">
        <v>814</v>
      </c>
      <c r="AF28" s="385" t="s">
        <v>817</v>
      </c>
      <c r="AG28" s="385" t="s">
        <v>812</v>
      </c>
      <c r="AH28" s="278">
        <f t="shared" si="5"/>
        <v>0.1</v>
      </c>
      <c r="AI28" s="386" t="s">
        <v>15</v>
      </c>
      <c r="AJ28" s="387" t="s">
        <v>813</v>
      </c>
      <c r="AK28" s="385" t="s">
        <v>814</v>
      </c>
      <c r="AL28" s="385" t="s">
        <v>818</v>
      </c>
      <c r="AM28" s="385" t="s">
        <v>812</v>
      </c>
      <c r="AN28" s="278">
        <f t="shared" si="6"/>
        <v>0</v>
      </c>
      <c r="AO28" s="386" t="s">
        <v>15</v>
      </c>
      <c r="AP28" s="387" t="s">
        <v>813</v>
      </c>
      <c r="AQ28" s="385" t="s">
        <v>814</v>
      </c>
      <c r="AR28" s="385" t="s">
        <v>819</v>
      </c>
      <c r="AS28" s="385" t="s">
        <v>812</v>
      </c>
      <c r="AT28" s="278" t="str">
        <f t="shared" si="7"/>
        <v>#N/A</v>
      </c>
      <c r="AU28" s="386" t="s">
        <v>15</v>
      </c>
      <c r="AV28" s="388" t="s">
        <v>820</v>
      </c>
      <c r="AW28" s="385" t="str">
        <f t="shared" si="8"/>
        <v>#N/A</v>
      </c>
    </row>
    <row r="29" ht="14.25" customHeight="1">
      <c r="A29" s="389" t="str">
        <f>VLOOKUP(B29,Ratings!$H$2:$I$69,2,0)</f>
        <v>#N/A</v>
      </c>
      <c r="B29" s="389" t="s">
        <v>587</v>
      </c>
      <c r="C29" s="350">
        <f>_xlfn.NORM.DIST(0,VLOOKUP(B28,ratings,2,TRUE)-VLOOKUP(B29,ratings,2,TRUE),$A$1,1)</f>
        <v>0.752323037</v>
      </c>
      <c r="D29" s="350">
        <f>_xlfn.NORM.DIST(0,VLOOKUP(B27,ratings,2,TRUE)-VLOOKUP(B29,ratings,2,TRUE),$A$1,1)*C29*C27+_xlfn.NORM.DIST(0,VLOOKUP(B26,ratings,2,TRUE)-VLOOKUP(B29,ratings,2,TRUE),$A$1,1)*C29*C26</f>
        <v>0.1949936215</v>
      </c>
      <c r="E29" s="350">
        <f>_xlfn.NORM.DIST(0,VLOOKUP($B33,ratings,2,TRUE)-VLOOKUP($B29,ratings,2,TRUE),$A$1,1)*$D29*$D33+_xlfn.NORM.DIST(0,VLOOKUP($B30,ratings,2,TRUE)-VLOOKUP($B29,ratings,2,TRUE),$A$1,1)*$D29*$D30+_xlfn.NORM.DIST(0,VLOOKUP($B31,ratings,2,TRUE)-VLOOKUP($B29,ratings,2,TRUE),$A$1,1)*$D29*$D31+_xlfn.NORM.DIST(0,VLOOKUP($B32,ratings,2,TRUE)-VLOOKUP($B29,ratings,2,TRUE),$A$1,1)*$D29*$D32</f>
        <v>0.1115631226</v>
      </c>
      <c r="F29" s="350">
        <f>_xlfn.NORM.DIST(0,VLOOKUP($B21,ratings,2,TRUE)-VLOOKUP($B29,ratings,2,TRUE),$A$1,1)*$E29*$E21+_xlfn.NORM.DIST(0,VLOOKUP($B20,ratings,2,TRUE)-VLOOKUP($B29,ratings,2,TRUE),$A$1,1)*$E29*$E20+_xlfn.NORM.DIST(0,VLOOKUP($B19,ratings,2,TRUE)-VLOOKUP($B29,ratings,2,TRUE),$A$1,1)*$E29*$E19+_xlfn.NORM.DIST(0,VLOOKUP($B18,ratings,2,TRUE)-VLOOKUP($B29,ratings,2,TRUE),$A$1,1)*$E29*$E18+_xlfn.NORM.DIST(0,VLOOKUP($B25,ratings,2,TRUE)-VLOOKUP($B29,ratings,2,TRUE),$A$1,1)*$E29*$E25+_xlfn.NORM.DIST(0,VLOOKUP($B24,ratings,2,TRUE)-VLOOKUP($B29,ratings,2,TRUE),$A$1,1)*$E29*$E24+_xlfn.NORM.DIST(0,VLOOKUP($B23,ratings,2,TRUE)-VLOOKUP($B29,ratings,2,TRUE),$A$1,1)*$E29*$E23+_xlfn.NORM.DIST(0,VLOOKUP($B22,ratings,2,TRUE)-VLOOKUP($B29,ratings,2,TRUE),$A$1,1)*$E29*$E22</f>
        <v>0.03883890675</v>
      </c>
      <c r="G29" s="350">
        <f>_xlfn.NORM.DIST(0,VLOOKUP($B12,ratings,2,TRUE)-VLOOKUP($B29,ratings,2,TRUE),$A$1,1)*$F29*$F12+_xlfn.NORM.DIST(0,VLOOKUP($B13,ratings,2,TRUE)-VLOOKUP($B29,ratings,2,TRUE),$A$1,1)*$F29*$F13+_xlfn.NORM.DIST(0,VLOOKUP($B11,ratings,2,TRUE)-VLOOKUP($B29,ratings,2,TRUE),$A$1,1)*$F29*$F11+_xlfn.NORM.DIST(0,VLOOKUP($B10,ratings,2,TRUE)-VLOOKUP($B29,ratings,2,TRUE),$A$1,1)*$F29*$F10+_xlfn.NORM.DIST(0,VLOOKUP($B9,ratings,2,TRUE)-VLOOKUP($B29,ratings,2,TRUE),$A$1,1)*$F29*$F9+_xlfn.NORM.DIST(0,VLOOKUP($B8,ratings,2,TRUE)-VLOOKUP($B29,ratings,2,TRUE),$A$1,1)*$F29*$F8+_xlfn.NORM.DIST(0,VLOOKUP($B7,ratings,2,TRUE)-VLOOKUP($B29,ratings,2,TRUE),$A$1,1)*$F29*$F7+_xlfn.NORM.DIST(0,VLOOKUP($B6,ratings,2,TRUE)-VLOOKUP($B29,ratings,2,TRUE),$A$1,1)*$F29*$F6+_xlfn.NORM.DIST(0,VLOOKUP($B5,ratings,2,TRUE)-VLOOKUP($B29,ratings,2,TRUE),$A$1,1)*$F29*$F5+_xlfn.NORM.DIST(0,VLOOKUP($B4,ratings,2,TRUE)-VLOOKUP($B29,ratings,2,TRUE),$A$1,1)*$F29*$F4+_xlfn.NORM.DIST(0,VLOOKUP($B3,ratings,2,TRUE)-VLOOKUP($B29,ratings,2,TRUE),$A$1,1)*$F29*$F3+_xlfn.NORM.DIST(0,VLOOKUP($B2,ratings,2,TRUE)-VLOOKUP($B29,ratings,2,TRUE),$A$1,1)*$F29*$F2+_xlfn.NORM.DIST(0,VLOOKUP($B17,ratings,2,TRUE)-VLOOKUP($B29,ratings,2,TRUE),$A$1,1)*$F29*$F17+_xlfn.NORM.DIST(0,VLOOKUP($B16,ratings,2,TRUE)-VLOOKUP($B29,ratings,2,TRUE),$A$1,1)*$F29*$F16+_xlfn.NORM.DIST(0,VLOOKUP($B15,ratings,2,TRUE)-VLOOKUP($B29,ratings,2,TRUE),$A$1,1)*$F29*$F15+_xlfn.NORM.DIST(0,VLOOKUP($B14,ratings,2,TRUE)-VLOOKUP($B29,ratings,2,TRUE),$A$1,1)*$F29*$F14</f>
        <v>0.01262464543</v>
      </c>
      <c r="H29" s="350" t="str">
        <f>_xlfn.NORM.DIST(0,VLOOKUP($B61,ratings,2,TRUE)-VLOOKUP($B29,ratings,2,TRUE),$A$1,1)*$G29*$G61+_xlfn.NORM.DIST(0,VLOOKUP($B62,ratings,2,TRUE)-VLOOKUP($B29,ratings,2,TRUE),$A$1,1)*$G29*$G62+_xlfn.NORM.DIST(0,VLOOKUP($B63,ratings,2,TRUE)-VLOOKUP($B29,ratings,2,TRUE),$A$1,1)*$G29*$G63+_xlfn.NORM.DIST(0,VLOOKUP($B64,ratings,2,TRUE)-VLOOKUP($B29,ratings,2,TRUE),$A$1,1)*$G29*$G64+_xlfn.NORM.DIST(0,VLOOKUP($B65,ratings,2,TRUE)-VLOOKUP($B29,ratings,2,TRUE),$A$1,1)*$G29*$G65+_xlfn.NORM.DIST(0,VLOOKUP($B34,ratings,2,TRUE)-VLOOKUP($B29,ratings,2,TRUE),$A$1,1)*$G29*$G34+_xlfn.NORM.DIST(0,VLOOKUP($B35,ratings,2,TRUE)-VLOOKUP($B29,ratings,2,TRUE),$A$1,1)*$G29*$G35+_xlfn.NORM.DIST(0,VLOOKUP($B36,ratings,2,TRUE)-VLOOKUP($B29,ratings,2,TRUE),$A$1,1)*$G29*$G36+_xlfn.NORM.DIST(0,VLOOKUP($B37,ratings,2,TRUE)-VLOOKUP($B29,ratings,2,TRUE),$A$1,1)*$G29*$G37+_xlfn.NORM.DIST(0,VLOOKUP($B38,ratings,2,TRUE)-VLOOKUP($B29,ratings,2,TRUE),$A$1,1)*$G29*$G38+_xlfn.NORM.DIST(0,VLOOKUP($B39,ratings,2,TRUE)-VLOOKUP($B29,ratings,2,TRUE),$A$1,1)*$G29*$G39+_xlfn.NORM.DIST(0,VLOOKUP($B40,ratings,2,TRUE)-VLOOKUP($B29,ratings,2,TRUE),$A$1,1)*$G29*$G40+_xlfn.NORM.DIST(0,VLOOKUP($B41,ratings,2,TRUE)-VLOOKUP($B29,ratings,2,TRUE),$A$1,1)*$G29*$G41+_xlfn.NORM.DIST(0,VLOOKUP($B42,ratings,2,TRUE)-VLOOKUP($B29,ratings,2,TRUE),$A$1,1)*$G29*$G42+_xlfn.NORM.DIST(0,VLOOKUP($B43,ratings,2,TRUE)-VLOOKUP($B29,ratings,2,TRUE),$A$1,1)*$G29*$G43+_xlfn.NORM.DIST(0,VLOOKUP($B44,ratings,2,TRUE)-VLOOKUP($B29,ratings,2,TRUE),$A$1,1)*$G29*$G44+_xlfn.NORM.DIST(0,VLOOKUP($B45,ratings,2,TRUE)-VLOOKUP($B29,ratings,2,TRUE),$A$1,1)*$G29*$G45+_xlfn.NORM.DIST(0,VLOOKUP($B46,ratings,2,TRUE)-VLOOKUP($B29,ratings,2,TRUE),$A$1,1)*$G29*$G46+_xlfn.NORM.DIST(0,VLOOKUP($B47,ratings,2,TRUE)-VLOOKUP($B29,ratings,2,TRUE),$A$1,1)*$G29*$G47+_xlfn.NORM.DIST(0,VLOOKUP($B48,ratings,2,TRUE)-VLOOKUP($B29,ratings,2,TRUE),$A$1,1)*$G29*$G48+_xlfn.NORM.DIST(0,VLOOKUP($B49,ratings,2,TRUE)-VLOOKUP($B29,ratings,2,TRUE),$A$1,1)*$G29*$G49+_xlfn.NORM.DIST(0,VLOOKUP($B50,ratings,2,TRUE)-VLOOKUP($B29,ratings,2,TRUE),$A$1,1)*$G29*$G50+_xlfn.NORM.DIST(0,VLOOKUP($B51,ratings,2,TRUE)-VLOOKUP($B29,ratings,2,TRUE),$A$1,1)*$G29*$G51+_xlfn.NORM.DIST(0,VLOOKUP($B52,ratings,2,TRUE)-VLOOKUP($B29,ratings,2,TRUE),$A$1,1)*$G29*$G52+_xlfn.NORM.DIST(0,VLOOKUP($B53,ratings,2,TRUE)-VLOOKUP($B29,ratings,2,TRUE),$A$1,1)*$G29*$G53+_xlfn.NORM.DIST(0,VLOOKUP($B54,ratings,2,TRUE)-VLOOKUP($B29,ratings,2,TRUE),$A$1,1)*$G29*$G54+_xlfn.NORM.DIST(0,VLOOKUP($B55,ratings,2,TRUE)-VLOOKUP($B29,ratings,2,TRUE),$A$1,1)*$G29*$G55+_xlfn.NORM.DIST(0,VLOOKUP($B56,ratings,2,TRUE)-VLOOKUP($B29,ratings,2,TRUE),$A$1,1)*$G29*$G56+_xlfn.NORM.DIST(0,VLOOKUP($B57,ratings,2,TRUE)-VLOOKUP($B29,ratings,2,TRUE),$A$1,1)*$G29*$G57+_xlfn.NORM.DIST(0,VLOOKUP($B60,ratings,2,TRUE)-VLOOKUP($B29,ratings,2,TRUE),$A$1,1)*$G29*$G60+_xlfn.NORM.DIST(0,VLOOKUP($B59,ratings,2,TRUE)-VLOOKUP($B29,ratings,2,TRUE),$A$1,1)*$G29*$G59+_xlfn.NORM.DIST(0,VLOOKUP($B58,ratings,2,TRUE)-VLOOKUP($B29,ratings,2,TRUE),$A$1,1)*$G29*$G58</f>
        <v>#N/A</v>
      </c>
      <c r="J29" s="385" t="s">
        <v>808</v>
      </c>
      <c r="K29" t="str">
        <f t="shared" si="1"/>
        <v>#N/A</v>
      </c>
      <c r="L29" s="206" t="s">
        <v>809</v>
      </c>
      <c r="M29" s="206" t="s">
        <v>810</v>
      </c>
      <c r="N29" s="385" t="s">
        <v>811</v>
      </c>
      <c r="O29" s="385" t="s">
        <v>812</v>
      </c>
      <c r="P29" s="278">
        <f t="shared" si="2"/>
        <v>75.2</v>
      </c>
      <c r="Q29" s="386" t="s">
        <v>15</v>
      </c>
      <c r="R29" s="387" t="s">
        <v>813</v>
      </c>
      <c r="S29" s="385" t="s">
        <v>814</v>
      </c>
      <c r="T29" s="385" t="s">
        <v>815</v>
      </c>
      <c r="U29" s="385" t="s">
        <v>812</v>
      </c>
      <c r="V29" s="278">
        <f t="shared" si="3"/>
        <v>19.5</v>
      </c>
      <c r="W29" s="386" t="s">
        <v>15</v>
      </c>
      <c r="X29" s="388" t="s">
        <v>813</v>
      </c>
      <c r="Y29" s="385" t="s">
        <v>814</v>
      </c>
      <c r="Z29" s="385" t="s">
        <v>816</v>
      </c>
      <c r="AA29" s="385" t="s">
        <v>812</v>
      </c>
      <c r="AB29" s="278">
        <f t="shared" si="4"/>
        <v>11.2</v>
      </c>
      <c r="AC29" s="386" t="s">
        <v>15</v>
      </c>
      <c r="AD29" s="388" t="s">
        <v>813</v>
      </c>
      <c r="AE29" s="385" t="s">
        <v>814</v>
      </c>
      <c r="AF29" s="385" t="s">
        <v>817</v>
      </c>
      <c r="AG29" s="385" t="s">
        <v>812</v>
      </c>
      <c r="AH29" s="278">
        <f t="shared" si="5"/>
        <v>3.9</v>
      </c>
      <c r="AI29" s="386" t="s">
        <v>15</v>
      </c>
      <c r="AJ29" s="387" t="s">
        <v>813</v>
      </c>
      <c r="AK29" s="385" t="s">
        <v>814</v>
      </c>
      <c r="AL29" s="385" t="s">
        <v>818</v>
      </c>
      <c r="AM29" s="385" t="s">
        <v>812</v>
      </c>
      <c r="AN29" s="278">
        <f t="shared" si="6"/>
        <v>1.3</v>
      </c>
      <c r="AO29" s="386" t="s">
        <v>15</v>
      </c>
      <c r="AP29" s="387" t="s">
        <v>813</v>
      </c>
      <c r="AQ29" s="385" t="s">
        <v>814</v>
      </c>
      <c r="AR29" s="385" t="s">
        <v>819</v>
      </c>
      <c r="AS29" s="385" t="s">
        <v>812</v>
      </c>
      <c r="AT29" s="278" t="str">
        <f t="shared" si="7"/>
        <v>#N/A</v>
      </c>
      <c r="AU29" s="386" t="s">
        <v>15</v>
      </c>
      <c r="AV29" s="388" t="s">
        <v>820</v>
      </c>
      <c r="AW29" s="385" t="str">
        <f t="shared" si="8"/>
        <v>#N/A</v>
      </c>
    </row>
    <row r="30" ht="14.25" customHeight="1">
      <c r="A30" t="str">
        <f>VLOOKUP(B30,Ratings!$H$2:$I$69,2,0)</f>
        <v>#N/A</v>
      </c>
      <c r="B30" t="s">
        <v>343</v>
      </c>
      <c r="C30" s="347">
        <f>_xlfn.NORM.DIST(0,VLOOKUP(B31,ratings,2,TRUE)-VLOOKUP(B30,ratings,2,TRUE),$A$1,1)</f>
        <v>0.5</v>
      </c>
      <c r="D30" s="347">
        <f>_xlfn.NORM.DIST(0,VLOOKUP(B32,ratings,2,TRUE)-VLOOKUP(B30,ratings,2,TRUE),$A$1,1)*C30*C32+_xlfn.NORM.DIST(0,VLOOKUP(B33,ratings,2,TRUE)-VLOOKUP(B30,ratings,2,TRUE),$A$1,1)*C30*C33</f>
        <v>0.25</v>
      </c>
      <c r="E30" s="347">
        <f>_xlfn.NORM.DIST(0,VLOOKUP($B26,ratings,2,TRUE)-VLOOKUP($B30,ratings,2,TRUE),$A$1,1)*$D30*$D26+_xlfn.NORM.DIST(0,VLOOKUP($B29,ratings,2,TRUE)-VLOOKUP($B30,ratings,2,TRUE),$A$1,1)*$D30*$D29+_xlfn.NORM.DIST(0,VLOOKUP($B28,ratings,2,TRUE)-VLOOKUP($B30,ratings,2,TRUE),$A$1,1)*$D30*$D28+_xlfn.NORM.DIST(0,VLOOKUP($B27,ratings,2,TRUE)-VLOOKUP($B30,ratings,2,TRUE),$A$1,1)*$D30*$D27</f>
        <v>0.06434415225</v>
      </c>
      <c r="F30" s="347">
        <f>_xlfn.NORM.DIST(0,VLOOKUP($B22,ratings,2,TRUE)-VLOOKUP($B30,ratings,2,TRUE),$A$1,1)*$E30*$E22+_xlfn.NORM.DIST(0,VLOOKUP($B21,ratings,2,TRUE)-VLOOKUP($B30,ratings,2,TRUE),$A$1,1)*$E30*$E21+_xlfn.NORM.DIST(0,VLOOKUP($B20,ratings,2,TRUE)-VLOOKUP($B30,ratings,2,TRUE),$A$1,1)*$E30*$E20+_xlfn.NORM.DIST(0,VLOOKUP($B19,ratings,2,TRUE)-VLOOKUP($B30,ratings,2,TRUE),$A$1,1)*$E30*$E19+_xlfn.NORM.DIST(0,VLOOKUP($B18,ratings,2,TRUE)-VLOOKUP($B30,ratings,2,TRUE),$A$1,1)*$E30*$E18+_xlfn.NORM.DIST(0,VLOOKUP($B25,ratings,2,TRUE)-VLOOKUP($B30,ratings,2,TRUE),$A$1,1)*$E30*$E25+_xlfn.NORM.DIST(0,VLOOKUP($B24,ratings,2,TRUE)-VLOOKUP($B30,ratings,2,TRUE),$A$1,1)*$E30*$E24+_xlfn.NORM.DIST(0,VLOOKUP($B23,ratings,2,TRUE)-VLOOKUP($B30,ratings,2,TRUE),$A$1,1)*$E30*$E23</f>
        <v>0.01867801002</v>
      </c>
      <c r="G30" s="347">
        <f>_xlfn.NORM.DIST(0,VLOOKUP($B13,ratings,2,TRUE)-VLOOKUP($B30,ratings,2,TRUE),$A$1,1)*$F30*$F13+_xlfn.NORM.DIST(0,VLOOKUP($B14,ratings,2,TRUE)-VLOOKUP($B30,ratings,2,TRUE),$A$1,1)*$F30*$F14+_xlfn.NORM.DIST(0,VLOOKUP($B12,ratings,2,TRUE)-VLOOKUP($B30,ratings,2,TRUE),$A$1,1)*$F30*$F12+_xlfn.NORM.DIST(0,VLOOKUP($B11,ratings,2,TRUE)-VLOOKUP($B30,ratings,2,TRUE),$A$1,1)*$F30*$F11+_xlfn.NORM.DIST(0,VLOOKUP($B10,ratings,2,TRUE)-VLOOKUP($B30,ratings,2,TRUE),$A$1,1)*$F30*$F10+_xlfn.NORM.DIST(0,VLOOKUP($B9,ratings,2,TRUE)-VLOOKUP($B30,ratings,2,TRUE),$A$1,1)*$F30*$F9+_xlfn.NORM.DIST(0,VLOOKUP($B8,ratings,2,TRUE)-VLOOKUP($B30,ratings,2,TRUE),$A$1,1)*$F30*$F8+_xlfn.NORM.DIST(0,VLOOKUP($B7,ratings,2,TRUE)-VLOOKUP($B30,ratings,2,TRUE),$A$1,1)*$F30*$F7+_xlfn.NORM.DIST(0,VLOOKUP($B6,ratings,2,TRUE)-VLOOKUP($B30,ratings,2,TRUE),$A$1,1)*$F30*$F6+_xlfn.NORM.DIST(0,VLOOKUP($B5,ratings,2,TRUE)-VLOOKUP($B30,ratings,2,TRUE),$A$1,1)*$F30*$F5+_xlfn.NORM.DIST(0,VLOOKUP($B4,ratings,2,TRUE)-VLOOKUP($B30,ratings,2,TRUE),$A$1,1)*$F30*$F4+_xlfn.NORM.DIST(0,VLOOKUP($B3,ratings,2,TRUE)-VLOOKUP($B30,ratings,2,TRUE),$A$1,1)*$F30*$F3+_xlfn.NORM.DIST(0,VLOOKUP($B2,ratings,2,TRUE)-VLOOKUP($B30,ratings,2,TRUE),$A$1,1)*$F30*$F2+_xlfn.NORM.DIST(0,VLOOKUP($B17,ratings,2,TRUE)-VLOOKUP($B30,ratings,2,TRUE),$A$1,1)*$F30*$F17+_xlfn.NORM.DIST(0,VLOOKUP($B16,ratings,2,TRUE)-VLOOKUP($B30,ratings,2,TRUE),$A$1,1)*$F30*$F16+_xlfn.NORM.DIST(0,VLOOKUP($B15,ratings,2,TRUE)-VLOOKUP($B30,ratings,2,TRUE),$A$1,1)*$F30*$F15</f>
        <v>0.005016001387</v>
      </c>
      <c r="H30" s="347" t="str">
        <f>_xlfn.NORM.DIST(0,VLOOKUP($B62,ratings,2,TRUE)-VLOOKUP($B30,ratings,2,TRUE),$A$1,1)*$G30*$G62+_xlfn.NORM.DIST(0,VLOOKUP($B63,ratings,2,TRUE)-VLOOKUP($B30,ratings,2,TRUE),$A$1,1)*$G30*$G63+_xlfn.NORM.DIST(0,VLOOKUP($B64,ratings,2,TRUE)-VLOOKUP($B30,ratings,2,TRUE),$A$1,1)*$G30*$G64+_xlfn.NORM.DIST(0,VLOOKUP($B65,ratings,2,TRUE)-VLOOKUP($B30,ratings,2,TRUE),$A$1,1)*$G30*$G65+_xlfn.NORM.DIST(0,VLOOKUP($B34,ratings,2,TRUE)-VLOOKUP($B30,ratings,2,TRUE),$A$1,1)*$G30*$G34+_xlfn.NORM.DIST(0,VLOOKUP($B35,ratings,2,TRUE)-VLOOKUP($B30,ratings,2,TRUE),$A$1,1)*$G30*$G35+_xlfn.NORM.DIST(0,VLOOKUP($B36,ratings,2,TRUE)-VLOOKUP($B30,ratings,2,TRUE),$A$1,1)*$G30*$G36+_xlfn.NORM.DIST(0,VLOOKUP($B37,ratings,2,TRUE)-VLOOKUP($B30,ratings,2,TRUE),$A$1,1)*$G30*$G37+_xlfn.NORM.DIST(0,VLOOKUP($B38,ratings,2,TRUE)-VLOOKUP($B30,ratings,2,TRUE),$A$1,1)*$G30*$G38+_xlfn.NORM.DIST(0,VLOOKUP($B39,ratings,2,TRUE)-VLOOKUP($B30,ratings,2,TRUE),$A$1,1)*$G30*$G39+_xlfn.NORM.DIST(0,VLOOKUP($B40,ratings,2,TRUE)-VLOOKUP($B30,ratings,2,TRUE),$A$1,1)*$G30*$G40+_xlfn.NORM.DIST(0,VLOOKUP($B41,ratings,2,TRUE)-VLOOKUP($B30,ratings,2,TRUE),$A$1,1)*$G30*$G41+_xlfn.NORM.DIST(0,VLOOKUP($B42,ratings,2,TRUE)-VLOOKUP($B30,ratings,2,TRUE),$A$1,1)*$G30*$G42+_xlfn.NORM.DIST(0,VLOOKUP($B43,ratings,2,TRUE)-VLOOKUP($B30,ratings,2,TRUE),$A$1,1)*$G30*$G43+_xlfn.NORM.DIST(0,VLOOKUP($B44,ratings,2,TRUE)-VLOOKUP($B30,ratings,2,TRUE),$A$1,1)*$G30*$G44+_xlfn.NORM.DIST(0,VLOOKUP($B45,ratings,2,TRUE)-VLOOKUP($B30,ratings,2,TRUE),$A$1,1)*$G30*$G45+_xlfn.NORM.DIST(0,VLOOKUP($B46,ratings,2,TRUE)-VLOOKUP($B30,ratings,2,TRUE),$A$1,1)*$G30*$G46+_xlfn.NORM.DIST(0,VLOOKUP($B47,ratings,2,TRUE)-VLOOKUP($B30,ratings,2,TRUE),$A$1,1)*$G30*$G47+_xlfn.NORM.DIST(0,VLOOKUP($B48,ratings,2,TRUE)-VLOOKUP($B30,ratings,2,TRUE),$A$1,1)*$G30*$G48+_xlfn.NORM.DIST(0,VLOOKUP($B49,ratings,2,TRUE)-VLOOKUP($B30,ratings,2,TRUE),$A$1,1)*$G30*$G49+_xlfn.NORM.DIST(0,VLOOKUP($B50,ratings,2,TRUE)-VLOOKUP($B30,ratings,2,TRUE),$A$1,1)*$G30*$G50+_xlfn.NORM.DIST(0,VLOOKUP($B51,ratings,2,TRUE)-VLOOKUP($B30,ratings,2,TRUE),$A$1,1)*$G30*$G51+_xlfn.NORM.DIST(0,VLOOKUP($B52,ratings,2,TRUE)-VLOOKUP($B30,ratings,2,TRUE),$A$1,1)*$G30*$G52+_xlfn.NORM.DIST(0,VLOOKUP($B53,ratings,2,TRUE)-VLOOKUP($B30,ratings,2,TRUE),$A$1,1)*$G30*$G53+_xlfn.NORM.DIST(0,VLOOKUP($B54,ratings,2,TRUE)-VLOOKUP($B30,ratings,2,TRUE),$A$1,1)*$G30*$G54+_xlfn.NORM.DIST(0,VLOOKUP($B55,ratings,2,TRUE)-VLOOKUP($B30,ratings,2,TRUE),$A$1,1)*$G30*$G55+_xlfn.NORM.DIST(0,VLOOKUP($B56,ratings,2,TRUE)-VLOOKUP($B30,ratings,2,TRUE),$A$1,1)*$G30*$G56+_xlfn.NORM.DIST(0,VLOOKUP($B57,ratings,2,TRUE)-VLOOKUP($B30,ratings,2,TRUE),$A$1,1)*$G30*$G57+_xlfn.NORM.DIST(0,VLOOKUP($B58,ratings,2,TRUE)-VLOOKUP($B30,ratings,2,TRUE),$A$1,1)*$G30*$G58+_xlfn.NORM.DIST(0,VLOOKUP($B61,ratings,2,TRUE)-VLOOKUP($B30,ratings,2,TRUE),$A$1,1)*$G30*$G61+_xlfn.NORM.DIST(0,VLOOKUP($B60,ratings,2,TRUE)-VLOOKUP($B30,ratings,2,TRUE),$A$1,1)*$G30*$G60+_xlfn.NORM.DIST(0,VLOOKUP($B59,ratings,2,TRUE)-VLOOKUP($B30,ratings,2,TRUE),$A$1,1)*$G30*$G59</f>
        <v>#N/A</v>
      </c>
      <c r="J30" s="385" t="s">
        <v>808</v>
      </c>
      <c r="K30" t="str">
        <f t="shared" si="1"/>
        <v>#N/A</v>
      </c>
      <c r="L30" s="206" t="s">
        <v>809</v>
      </c>
      <c r="M30" s="206" t="s">
        <v>810</v>
      </c>
      <c r="N30" s="385" t="s">
        <v>811</v>
      </c>
      <c r="O30" s="385" t="s">
        <v>812</v>
      </c>
      <c r="P30" s="278">
        <f t="shared" si="2"/>
        <v>50</v>
      </c>
      <c r="Q30" s="386" t="s">
        <v>15</v>
      </c>
      <c r="R30" s="387" t="s">
        <v>813</v>
      </c>
      <c r="S30" s="385" t="s">
        <v>814</v>
      </c>
      <c r="T30" s="385" t="s">
        <v>815</v>
      </c>
      <c r="U30" s="385" t="s">
        <v>812</v>
      </c>
      <c r="V30" s="278">
        <f t="shared" si="3"/>
        <v>25</v>
      </c>
      <c r="W30" s="386" t="s">
        <v>15</v>
      </c>
      <c r="X30" s="388" t="s">
        <v>813</v>
      </c>
      <c r="Y30" s="385" t="s">
        <v>814</v>
      </c>
      <c r="Z30" s="385" t="s">
        <v>816</v>
      </c>
      <c r="AA30" s="385" t="s">
        <v>812</v>
      </c>
      <c r="AB30" s="278">
        <f t="shared" si="4"/>
        <v>6.4</v>
      </c>
      <c r="AC30" s="386" t="s">
        <v>15</v>
      </c>
      <c r="AD30" s="388" t="s">
        <v>813</v>
      </c>
      <c r="AE30" s="385" t="s">
        <v>814</v>
      </c>
      <c r="AF30" s="385" t="s">
        <v>817</v>
      </c>
      <c r="AG30" s="385" t="s">
        <v>812</v>
      </c>
      <c r="AH30" s="278">
        <f t="shared" si="5"/>
        <v>1.9</v>
      </c>
      <c r="AI30" s="386" t="s">
        <v>15</v>
      </c>
      <c r="AJ30" s="387" t="s">
        <v>813</v>
      </c>
      <c r="AK30" s="385" t="s">
        <v>814</v>
      </c>
      <c r="AL30" s="385" t="s">
        <v>818</v>
      </c>
      <c r="AM30" s="385" t="s">
        <v>812</v>
      </c>
      <c r="AN30" s="278">
        <f t="shared" si="6"/>
        <v>0.5</v>
      </c>
      <c r="AO30" s="386" t="s">
        <v>15</v>
      </c>
      <c r="AP30" s="387" t="s">
        <v>813</v>
      </c>
      <c r="AQ30" s="385" t="s">
        <v>814</v>
      </c>
      <c r="AR30" s="385" t="s">
        <v>819</v>
      </c>
      <c r="AS30" s="385" t="s">
        <v>812</v>
      </c>
      <c r="AT30" s="278" t="str">
        <f t="shared" si="7"/>
        <v>#N/A</v>
      </c>
      <c r="AU30" s="386" t="s">
        <v>15</v>
      </c>
      <c r="AV30" s="388" t="s">
        <v>820</v>
      </c>
      <c r="AW30" s="385" t="str">
        <f t="shared" si="8"/>
        <v>#N/A</v>
      </c>
    </row>
    <row r="31" ht="14.25" customHeight="1">
      <c r="A31" s="389" t="str">
        <f>VLOOKUP(B31,Ratings!$H$2:$I$69,2,0)</f>
        <v>#N/A</v>
      </c>
      <c r="B31" s="389" t="s">
        <v>41</v>
      </c>
      <c r="C31" s="350">
        <f>_xlfn.NORM.DIST(0,VLOOKUP(B30,ratings,2,TRUE)-VLOOKUP(B31,ratings,2,TRUE),$A$1,1)</f>
        <v>0.5</v>
      </c>
      <c r="D31" s="350">
        <f>_xlfn.NORM.DIST(0,VLOOKUP(B33,ratings,2,TRUE)-VLOOKUP(B31,ratings,2,TRUE),$A$1,1)*C31*C33+_xlfn.NORM.DIST(0,VLOOKUP(B32,ratings,2,TRUE)-VLOOKUP(B31,ratings,2,TRUE),$A$1,1)*C31*C32</f>
        <v>0.25</v>
      </c>
      <c r="E31" s="350">
        <f>_xlfn.NORM.DIST(0,VLOOKUP($B27,ratings,2,TRUE)-VLOOKUP($B31,ratings,2,TRUE),$A$1,1)*$D31*$D27+_xlfn.NORM.DIST(0,VLOOKUP($B26,ratings,2,TRUE)-VLOOKUP($B31,ratings,2,TRUE),$A$1,1)*$D31*$D26+_xlfn.NORM.DIST(0,VLOOKUP($B29,ratings,2,TRUE)-VLOOKUP($B31,ratings,2,TRUE),$A$1,1)*$D31*$D29+_xlfn.NORM.DIST(0,VLOOKUP($B28,ratings,2,TRUE)-VLOOKUP($B31,ratings,2,TRUE),$A$1,1)*$D31*$D28</f>
        <v>0.06434415225</v>
      </c>
      <c r="F31" s="350">
        <f>_xlfn.NORM.DIST(0,VLOOKUP($B23,ratings,2,TRUE)-VLOOKUP($B31,ratings,2,TRUE),$A$1,1)*$E31*$E23+_xlfn.NORM.DIST(0,VLOOKUP($B22,ratings,2,TRUE)-VLOOKUP($B31,ratings,2,TRUE),$A$1,1)*$E31*$E22+_xlfn.NORM.DIST(0,VLOOKUP($B21,ratings,2,TRUE)-VLOOKUP($B31,ratings,2,TRUE),$A$1,1)*$E31*$E21+_xlfn.NORM.DIST(0,VLOOKUP($B20,ratings,2,TRUE)-VLOOKUP($B31,ratings,2,TRUE),$A$1,1)*$E31*$E20+_xlfn.NORM.DIST(0,VLOOKUP($B19,ratings,2,TRUE)-VLOOKUP($B31,ratings,2,TRUE),$A$1,1)*$E31*$E19+_xlfn.NORM.DIST(0,VLOOKUP($B18,ratings,2,TRUE)-VLOOKUP($B31,ratings,2,TRUE),$A$1,1)*$E31*$E18+_xlfn.NORM.DIST(0,VLOOKUP($B25,ratings,2,TRUE)-VLOOKUP($B31,ratings,2,TRUE),$A$1,1)*$E31*$E25+_xlfn.NORM.DIST(0,VLOOKUP($B24,ratings,2,TRUE)-VLOOKUP($B31,ratings,2,TRUE),$A$1,1)*$E31*$E24</f>
        <v>0.01867801002</v>
      </c>
      <c r="G31" s="350">
        <f>_xlfn.NORM.DIST(0,VLOOKUP($B14,ratings,2,TRUE)-VLOOKUP($B31,ratings,2,TRUE),$A$1,1)*$F31*$F14+_xlfn.NORM.DIST(0,VLOOKUP($B15,ratings,2,TRUE)-VLOOKUP($B31,ratings,2,TRUE),$A$1,1)*$F31*$F15+_xlfn.NORM.DIST(0,VLOOKUP($B13,ratings,2,TRUE)-VLOOKUP($B31,ratings,2,TRUE),$A$1,1)*$F31*$F13+_xlfn.NORM.DIST(0,VLOOKUP($B12,ratings,2,TRUE)-VLOOKUP($B31,ratings,2,TRUE),$A$1,1)*$F31*$F12+_xlfn.NORM.DIST(0,VLOOKUP($B11,ratings,2,TRUE)-VLOOKUP($B31,ratings,2,TRUE),$A$1,1)*$F31*$F11+_xlfn.NORM.DIST(0,VLOOKUP($B10,ratings,2,TRUE)-VLOOKUP($B31,ratings,2,TRUE),$A$1,1)*$F31*$F10+_xlfn.NORM.DIST(0,VLOOKUP($B9,ratings,2,TRUE)-VLOOKUP($B31,ratings,2,TRUE),$A$1,1)*$F31*$F9+_xlfn.NORM.DIST(0,VLOOKUP($B8,ratings,2,TRUE)-VLOOKUP($B31,ratings,2,TRUE),$A$1,1)*$F31*$F8+_xlfn.NORM.DIST(0,VLOOKUP($B7,ratings,2,TRUE)-VLOOKUP($B31,ratings,2,TRUE),$A$1,1)*$F31*$F7+_xlfn.NORM.DIST(0,VLOOKUP($B6,ratings,2,TRUE)-VLOOKUP($B31,ratings,2,TRUE),$A$1,1)*$F31*$F6+_xlfn.NORM.DIST(0,VLOOKUP($B5,ratings,2,TRUE)-VLOOKUP($B31,ratings,2,TRUE),$A$1,1)*$F31*$F5+_xlfn.NORM.DIST(0,VLOOKUP($B4,ratings,2,TRUE)-VLOOKUP($B31,ratings,2,TRUE),$A$1,1)*$F31*$F4+_xlfn.NORM.DIST(0,VLOOKUP($B3,ratings,2,TRUE)-VLOOKUP($B31,ratings,2,TRUE),$A$1,1)*$F31*$F3+_xlfn.NORM.DIST(0,VLOOKUP($B2,ratings,2,TRUE)-VLOOKUP($B31,ratings,2,TRUE),$A$1,1)*$F31*$F2+_xlfn.NORM.DIST(0,VLOOKUP($B17,ratings,2,TRUE)-VLOOKUP($B31,ratings,2,TRUE),$A$1,1)*$F31*$F17+_xlfn.NORM.DIST(0,VLOOKUP($B16,ratings,2,TRUE)-VLOOKUP($B31,ratings,2,TRUE),$A$1,1)*$F31*$F16</f>
        <v>0.005016001387</v>
      </c>
      <c r="H31" s="350" t="str">
        <f>_xlfn.NORM.DIST(0,VLOOKUP($B63,ratings,2,TRUE)-VLOOKUP($B31,ratings,2,TRUE),$A$1,1)*$G31*$G63+_xlfn.NORM.DIST(0,VLOOKUP($B64,ratings,2,TRUE)-VLOOKUP($B31,ratings,2,TRUE),$A$1,1)*$G31*$G64+_xlfn.NORM.DIST(0,VLOOKUP($B65,ratings,2,TRUE)-VLOOKUP($B31,ratings,2,TRUE),$A$1,1)*$G31*$G65+_xlfn.NORM.DIST(0,VLOOKUP($B34,ratings,2,TRUE)-VLOOKUP($B31,ratings,2,TRUE),$A$1,1)*$G31*$G34+_xlfn.NORM.DIST(0,VLOOKUP($B35,ratings,2,TRUE)-VLOOKUP($B31,ratings,2,TRUE),$A$1,1)*$G31*$G35+_xlfn.NORM.DIST(0,VLOOKUP($B36,ratings,2,TRUE)-VLOOKUP($B31,ratings,2,TRUE),$A$1,1)*$G31*$G36+_xlfn.NORM.DIST(0,VLOOKUP($B37,ratings,2,TRUE)-VLOOKUP($B31,ratings,2,TRUE),$A$1,1)*$G31*$G37+_xlfn.NORM.DIST(0,VLOOKUP($B38,ratings,2,TRUE)-VLOOKUP($B31,ratings,2,TRUE),$A$1,1)*$G31*$G38+_xlfn.NORM.DIST(0,VLOOKUP($B39,ratings,2,TRUE)-VLOOKUP($B31,ratings,2,TRUE),$A$1,1)*$G31*$G39+_xlfn.NORM.DIST(0,VLOOKUP($B40,ratings,2,TRUE)-VLOOKUP($B31,ratings,2,TRUE),$A$1,1)*$G31*$G40+_xlfn.NORM.DIST(0,VLOOKUP($B41,ratings,2,TRUE)-VLOOKUP($B31,ratings,2,TRUE),$A$1,1)*$G31*$G41+_xlfn.NORM.DIST(0,VLOOKUP($B42,ratings,2,TRUE)-VLOOKUP($B31,ratings,2,TRUE),$A$1,1)*$G31*$G42+_xlfn.NORM.DIST(0,VLOOKUP($B43,ratings,2,TRUE)-VLOOKUP($B31,ratings,2,TRUE),$A$1,1)*$G31*$G43+_xlfn.NORM.DIST(0,VLOOKUP($B44,ratings,2,TRUE)-VLOOKUP($B31,ratings,2,TRUE),$A$1,1)*$G31*$G44+_xlfn.NORM.DIST(0,VLOOKUP($B45,ratings,2,TRUE)-VLOOKUP($B31,ratings,2,TRUE),$A$1,1)*$G31*$G45+_xlfn.NORM.DIST(0,VLOOKUP($B46,ratings,2,TRUE)-VLOOKUP($B31,ratings,2,TRUE),$A$1,1)*$G31*$G46+_xlfn.NORM.DIST(0,VLOOKUP($B47,ratings,2,TRUE)-VLOOKUP($B31,ratings,2,TRUE),$A$1,1)*$G31*$G47+_xlfn.NORM.DIST(0,VLOOKUP($B48,ratings,2,TRUE)-VLOOKUP($B31,ratings,2,TRUE),$A$1,1)*$G31*$G48+_xlfn.NORM.DIST(0,VLOOKUP($B49,ratings,2,TRUE)-VLOOKUP($B31,ratings,2,TRUE),$A$1,1)*$G31*$G49+_xlfn.NORM.DIST(0,VLOOKUP($B50,ratings,2,TRUE)-VLOOKUP($B31,ratings,2,TRUE),$A$1,1)*$G31*$G50+_xlfn.NORM.DIST(0,VLOOKUP($B51,ratings,2,TRUE)-VLOOKUP($B31,ratings,2,TRUE),$A$1,1)*$G31*$G51+_xlfn.NORM.DIST(0,VLOOKUP($B52,ratings,2,TRUE)-VLOOKUP($B31,ratings,2,TRUE),$A$1,1)*$G31*$G52+_xlfn.NORM.DIST(0,VLOOKUP($B53,ratings,2,TRUE)-VLOOKUP($B31,ratings,2,TRUE),$A$1,1)*$G31*$G53+_xlfn.NORM.DIST(0,VLOOKUP($B54,ratings,2,TRUE)-VLOOKUP($B31,ratings,2,TRUE),$A$1,1)*$G31*$G54+_xlfn.NORM.DIST(0,VLOOKUP($B55,ratings,2,TRUE)-VLOOKUP($B31,ratings,2,TRUE),$A$1,1)*$G31*$G55+_xlfn.NORM.DIST(0,VLOOKUP($B56,ratings,2,TRUE)-VLOOKUP($B31,ratings,2,TRUE),$A$1,1)*$G31*$G56+_xlfn.NORM.DIST(0,VLOOKUP($B57,ratings,2,TRUE)-VLOOKUP($B31,ratings,2,TRUE),$A$1,1)*$G31*$G57+_xlfn.NORM.DIST(0,VLOOKUP($B58,ratings,2,TRUE)-VLOOKUP($B31,ratings,2,TRUE),$A$1,1)*$G31*$G58+_xlfn.NORM.DIST(0,VLOOKUP($B59,ratings,2,TRUE)-VLOOKUP($B31,ratings,2,TRUE),$A$1,1)*$G31*$G59+_xlfn.NORM.DIST(0,VLOOKUP($B62,ratings,2,TRUE)-VLOOKUP($B31,ratings,2,TRUE),$A$1,1)*$G31*$G62+_xlfn.NORM.DIST(0,VLOOKUP($B61,ratings,2,TRUE)-VLOOKUP($B31,ratings,2,TRUE),$A$1,1)*$G31*$G61+_xlfn.NORM.DIST(0,VLOOKUP($B60,ratings,2,TRUE)-VLOOKUP($B31,ratings,2,TRUE),$A$1,1)*$G31*$G60</f>
        <v>#N/A</v>
      </c>
      <c r="J31" s="385" t="s">
        <v>808</v>
      </c>
      <c r="K31" t="str">
        <f t="shared" si="1"/>
        <v>#N/A</v>
      </c>
      <c r="L31" s="206" t="s">
        <v>809</v>
      </c>
      <c r="M31" s="206" t="s">
        <v>810</v>
      </c>
      <c r="N31" s="385" t="s">
        <v>811</v>
      </c>
      <c r="O31" s="385" t="s">
        <v>812</v>
      </c>
      <c r="P31" s="278">
        <f t="shared" si="2"/>
        <v>50</v>
      </c>
      <c r="Q31" s="386" t="s">
        <v>15</v>
      </c>
      <c r="R31" s="387" t="s">
        <v>813</v>
      </c>
      <c r="S31" s="385" t="s">
        <v>814</v>
      </c>
      <c r="T31" s="385" t="s">
        <v>815</v>
      </c>
      <c r="U31" s="385" t="s">
        <v>812</v>
      </c>
      <c r="V31" s="278">
        <f t="shared" si="3"/>
        <v>25</v>
      </c>
      <c r="W31" s="386" t="s">
        <v>15</v>
      </c>
      <c r="X31" s="388" t="s">
        <v>813</v>
      </c>
      <c r="Y31" s="385" t="s">
        <v>814</v>
      </c>
      <c r="Z31" s="385" t="s">
        <v>816</v>
      </c>
      <c r="AA31" s="385" t="s">
        <v>812</v>
      </c>
      <c r="AB31" s="278">
        <f t="shared" si="4"/>
        <v>6.4</v>
      </c>
      <c r="AC31" s="386" t="s">
        <v>15</v>
      </c>
      <c r="AD31" s="388" t="s">
        <v>813</v>
      </c>
      <c r="AE31" s="385" t="s">
        <v>814</v>
      </c>
      <c r="AF31" s="385" t="s">
        <v>817</v>
      </c>
      <c r="AG31" s="385" t="s">
        <v>812</v>
      </c>
      <c r="AH31" s="278">
        <f t="shared" si="5"/>
        <v>1.9</v>
      </c>
      <c r="AI31" s="386" t="s">
        <v>15</v>
      </c>
      <c r="AJ31" s="387" t="s">
        <v>813</v>
      </c>
      <c r="AK31" s="385" t="s">
        <v>814</v>
      </c>
      <c r="AL31" s="385" t="s">
        <v>818</v>
      </c>
      <c r="AM31" s="385" t="s">
        <v>812</v>
      </c>
      <c r="AN31" s="278">
        <f t="shared" si="6"/>
        <v>0.5</v>
      </c>
      <c r="AO31" s="386" t="s">
        <v>15</v>
      </c>
      <c r="AP31" s="387" t="s">
        <v>813</v>
      </c>
      <c r="AQ31" s="385" t="s">
        <v>814</v>
      </c>
      <c r="AR31" s="385" t="s">
        <v>819</v>
      </c>
      <c r="AS31" s="385" t="s">
        <v>812</v>
      </c>
      <c r="AT31" s="278" t="str">
        <f t="shared" si="7"/>
        <v>#N/A</v>
      </c>
      <c r="AU31" s="386" t="s">
        <v>15</v>
      </c>
      <c r="AV31" s="388" t="s">
        <v>820</v>
      </c>
      <c r="AW31" s="385" t="str">
        <f t="shared" si="8"/>
        <v>#N/A</v>
      </c>
    </row>
    <row r="32" ht="14.25" customHeight="1">
      <c r="A32" t="str">
        <f>VLOOKUP(B32,Ratings!$H$2:$I$69,2,0)</f>
        <v>#N/A</v>
      </c>
      <c r="B32" t="s">
        <v>24</v>
      </c>
      <c r="C32" s="347">
        <f>_xlfn.NORM.DIST(0,VLOOKUP(B33,ratings,2,TRUE)-VLOOKUP(B32,ratings,2,TRUE),$A$1,1)</f>
        <v>0.5</v>
      </c>
      <c r="D32" s="347">
        <f>_xlfn.NORM.DIST(0,VLOOKUP(B30,ratings,2,TRUE)-VLOOKUP(B32,ratings,2,TRUE),$A$1,1)*C32*C30+_xlfn.NORM.DIST(0,VLOOKUP(B31,ratings,2,TRUE)-VLOOKUP(B32,ratings,2,TRUE),$A$1,1)*C32*C31</f>
        <v>0.25</v>
      </c>
      <c r="E32" s="347">
        <f>_xlfn.NORM.DIST(0,VLOOKUP($B28,ratings,2,TRUE)-VLOOKUP($B32,ratings,2,TRUE),$A$1,1)*$D32*$D28+_xlfn.NORM.DIST(0,VLOOKUP($B27,ratings,2,TRUE)-VLOOKUP($B32,ratings,2,TRUE),$A$1,1)*$D32*$D27+_xlfn.NORM.DIST(0,VLOOKUP($B26,ratings,2,TRUE)-VLOOKUP($B32,ratings,2,TRUE),$A$1,1)*$D32*$D26+_xlfn.NORM.DIST(0,VLOOKUP($B29,ratings,2,TRUE)-VLOOKUP($B32,ratings,2,TRUE),$A$1,1)*$D32*$D29</f>
        <v>0.06434415225</v>
      </c>
      <c r="F32" s="347">
        <f>_xlfn.NORM.DIST(0,VLOOKUP($B24,ratings,2,TRUE)-VLOOKUP($B32,ratings,2,TRUE),$A$1,1)*$E32*$E24+_xlfn.NORM.DIST(0,VLOOKUP($B23,ratings,2,TRUE)-VLOOKUP($B32,ratings,2,TRUE),$A$1,1)*$E32*$E23+_xlfn.NORM.DIST(0,VLOOKUP($B22,ratings,2,TRUE)-VLOOKUP($B32,ratings,2,TRUE),$A$1,1)*$E32*$E22+_xlfn.NORM.DIST(0,VLOOKUP($B21,ratings,2,TRUE)-VLOOKUP($B32,ratings,2,TRUE),$A$1,1)*$E32*$E21+_xlfn.NORM.DIST(0,VLOOKUP($B20,ratings,2,TRUE)-VLOOKUP($B32,ratings,2,TRUE),$A$1,1)*$E32*$E20+_xlfn.NORM.DIST(0,VLOOKUP($B19,ratings,2,TRUE)-VLOOKUP($B32,ratings,2,TRUE),$A$1,1)*$E32*$E19+_xlfn.NORM.DIST(0,VLOOKUP($B18,ratings,2,TRUE)-VLOOKUP($B32,ratings,2,TRUE),$A$1,1)*$E32*$E18+_xlfn.NORM.DIST(0,VLOOKUP($B25,ratings,2,TRUE)-VLOOKUP($B32,ratings,2,TRUE),$A$1,1)*$E32*$E25</f>
        <v>0.01867801002</v>
      </c>
      <c r="G32" s="347">
        <f>_xlfn.NORM.DIST(0,VLOOKUP($B15,ratings,2,TRUE)-VLOOKUP($B32,ratings,2,TRUE),$A$1,1)*$F32*$F15+_xlfn.NORM.DIST(0,VLOOKUP($B16,ratings,2,TRUE)-VLOOKUP($B32,ratings,2,TRUE),$A$1,1)*$F32*$F16+_xlfn.NORM.DIST(0,VLOOKUP($B14,ratings,2,TRUE)-VLOOKUP($B32,ratings,2,TRUE),$A$1,1)*$F32*$F14+_xlfn.NORM.DIST(0,VLOOKUP($B13,ratings,2,TRUE)-VLOOKUP($B32,ratings,2,TRUE),$A$1,1)*$F32*$F13+_xlfn.NORM.DIST(0,VLOOKUP($B12,ratings,2,TRUE)-VLOOKUP($B32,ratings,2,TRUE),$A$1,1)*$F32*$F12+_xlfn.NORM.DIST(0,VLOOKUP($B11,ratings,2,TRUE)-VLOOKUP($B32,ratings,2,TRUE),$A$1,1)*$F32*$F11+_xlfn.NORM.DIST(0,VLOOKUP($B10,ratings,2,TRUE)-VLOOKUP($B32,ratings,2,TRUE),$A$1,1)*$F32*$F10+_xlfn.NORM.DIST(0,VLOOKUP($B9,ratings,2,TRUE)-VLOOKUP($B32,ratings,2,TRUE),$A$1,1)*$F32*$F9+_xlfn.NORM.DIST(0,VLOOKUP($B8,ratings,2,TRUE)-VLOOKUP($B32,ratings,2,TRUE),$A$1,1)*$F32*$F8+_xlfn.NORM.DIST(0,VLOOKUP($B7,ratings,2,TRUE)-VLOOKUP($B32,ratings,2,TRUE),$A$1,1)*$F32*$F7+_xlfn.NORM.DIST(0,VLOOKUP($B6,ratings,2,TRUE)-VLOOKUP($B32,ratings,2,TRUE),$A$1,1)*$F32*$F6+_xlfn.NORM.DIST(0,VLOOKUP($B5,ratings,2,TRUE)-VLOOKUP($B32,ratings,2,TRUE),$A$1,1)*$F32*$F5+_xlfn.NORM.DIST(0,VLOOKUP($B4,ratings,2,TRUE)-VLOOKUP($B32,ratings,2,TRUE),$A$1,1)*$F32*$F4+_xlfn.NORM.DIST(0,VLOOKUP($B3,ratings,2,TRUE)-VLOOKUP($B32,ratings,2,TRUE),$A$1,1)*$F32*$F3+_xlfn.NORM.DIST(0,VLOOKUP($B2,ratings,2,TRUE)-VLOOKUP($B32,ratings,2,TRUE),$A$1,1)*$F32*$F2+_xlfn.NORM.DIST(0,VLOOKUP($B17,ratings,2,TRUE)-VLOOKUP($B32,ratings,2,TRUE),$A$1,1)*$F32*$F17</f>
        <v>0.005016001387</v>
      </c>
      <c r="H32" s="347" t="str">
        <f>_xlfn.NORM.DIST(0,VLOOKUP($B64,ratings,2,TRUE)-VLOOKUP($B32,ratings,2,TRUE),$A$1,1)*$G32*$G64+_xlfn.NORM.DIST(0,VLOOKUP($B65,ratings,2,TRUE)-VLOOKUP($B32,ratings,2,TRUE),$A$1,1)*$G32*$G65+_xlfn.NORM.DIST(0,VLOOKUP($B34,ratings,2,TRUE)-VLOOKUP($B32,ratings,2,TRUE),$A$1,1)*$G32*$G34+_xlfn.NORM.DIST(0,VLOOKUP($B35,ratings,2,TRUE)-VLOOKUP($B32,ratings,2,TRUE),$A$1,1)*$G32*$G35+_xlfn.NORM.DIST(0,VLOOKUP($B36,ratings,2,TRUE)-VLOOKUP($B32,ratings,2,TRUE),$A$1,1)*$G32*$G36+_xlfn.NORM.DIST(0,VLOOKUP($B37,ratings,2,TRUE)-VLOOKUP($B32,ratings,2,TRUE),$A$1,1)*$G32*$G37+_xlfn.NORM.DIST(0,VLOOKUP($B38,ratings,2,TRUE)-VLOOKUP($B32,ratings,2,TRUE),$A$1,1)*$G32*$G38+_xlfn.NORM.DIST(0,VLOOKUP($B39,ratings,2,TRUE)-VLOOKUP($B32,ratings,2,TRUE),$A$1,1)*$G32*$G39+_xlfn.NORM.DIST(0,VLOOKUP($B40,ratings,2,TRUE)-VLOOKUP($B32,ratings,2,TRUE),$A$1,1)*$G32*$G40+_xlfn.NORM.DIST(0,VLOOKUP($B41,ratings,2,TRUE)-VLOOKUP($B32,ratings,2,TRUE),$A$1,1)*$G32*$G41+_xlfn.NORM.DIST(0,VLOOKUP($B42,ratings,2,TRUE)-VLOOKUP($B32,ratings,2,TRUE),$A$1,1)*$G32*$G42+_xlfn.NORM.DIST(0,VLOOKUP($B43,ratings,2,TRUE)-VLOOKUP($B32,ratings,2,TRUE),$A$1,1)*$G32*$G43+_xlfn.NORM.DIST(0,VLOOKUP($B44,ratings,2,TRUE)-VLOOKUP($B32,ratings,2,TRUE),$A$1,1)*$G32*$G44+_xlfn.NORM.DIST(0,VLOOKUP($B45,ratings,2,TRUE)-VLOOKUP($B32,ratings,2,TRUE),$A$1,1)*$G32*$G45+_xlfn.NORM.DIST(0,VLOOKUP($B46,ratings,2,TRUE)-VLOOKUP($B32,ratings,2,TRUE),$A$1,1)*$G32*$G46+_xlfn.NORM.DIST(0,VLOOKUP($B47,ratings,2,TRUE)-VLOOKUP($B32,ratings,2,TRUE),$A$1,1)*$G32*$G47+_xlfn.NORM.DIST(0,VLOOKUP($B48,ratings,2,TRUE)-VLOOKUP($B32,ratings,2,TRUE),$A$1,1)*$G32*$G48+_xlfn.NORM.DIST(0,VLOOKUP($B49,ratings,2,TRUE)-VLOOKUP($B32,ratings,2,TRUE),$A$1,1)*$G32*$G49+_xlfn.NORM.DIST(0,VLOOKUP($B50,ratings,2,TRUE)-VLOOKUP($B32,ratings,2,TRUE),$A$1,1)*$G32*$G50+_xlfn.NORM.DIST(0,VLOOKUP($B51,ratings,2,TRUE)-VLOOKUP($B32,ratings,2,TRUE),$A$1,1)*$G32*$G51+_xlfn.NORM.DIST(0,VLOOKUP($B52,ratings,2,TRUE)-VLOOKUP($B32,ratings,2,TRUE),$A$1,1)*$G32*$G52+_xlfn.NORM.DIST(0,VLOOKUP($B53,ratings,2,TRUE)-VLOOKUP($B32,ratings,2,TRUE),$A$1,1)*$G32*$G53+_xlfn.NORM.DIST(0,VLOOKUP($B54,ratings,2,TRUE)-VLOOKUP($B32,ratings,2,TRUE),$A$1,1)*$G32*$G54+_xlfn.NORM.DIST(0,VLOOKUP($B55,ratings,2,TRUE)-VLOOKUP($B32,ratings,2,TRUE),$A$1,1)*$G32*$G55+_xlfn.NORM.DIST(0,VLOOKUP($B56,ratings,2,TRUE)-VLOOKUP($B32,ratings,2,TRUE),$A$1,1)*$G32*$G56+_xlfn.NORM.DIST(0,VLOOKUP($B57,ratings,2,TRUE)-VLOOKUP($B32,ratings,2,TRUE),$A$1,1)*$G32*$G57+_xlfn.NORM.DIST(0,VLOOKUP($B58,ratings,2,TRUE)-VLOOKUP($B32,ratings,2,TRUE),$A$1,1)*$G32*$G58+_xlfn.NORM.DIST(0,VLOOKUP($B59,ratings,2,TRUE)-VLOOKUP($B32,ratings,2,TRUE),$A$1,1)*$G32*$G59+_xlfn.NORM.DIST(0,VLOOKUP($B60,ratings,2,TRUE)-VLOOKUP($B32,ratings,2,TRUE),$A$1,1)*$G32*$G60+_xlfn.NORM.DIST(0,VLOOKUP($B63,ratings,2,TRUE)-VLOOKUP($B32,ratings,2,TRUE),$A$1,1)*$G32*$G63+_xlfn.NORM.DIST(0,VLOOKUP($B62,ratings,2,TRUE)-VLOOKUP($B32,ratings,2,TRUE),$A$1,1)*$G32*$G62+_xlfn.NORM.DIST(0,VLOOKUP($B61,ratings,2,TRUE)-VLOOKUP($B32,ratings,2,TRUE),$A$1,1)*$G32*$G61</f>
        <v>#N/A</v>
      </c>
      <c r="J32" s="385" t="s">
        <v>808</v>
      </c>
      <c r="K32" t="str">
        <f t="shared" si="1"/>
        <v>#N/A</v>
      </c>
      <c r="L32" s="206" t="s">
        <v>809</v>
      </c>
      <c r="M32" s="206" t="s">
        <v>810</v>
      </c>
      <c r="N32" s="385" t="s">
        <v>811</v>
      </c>
      <c r="O32" s="385" t="s">
        <v>812</v>
      </c>
      <c r="P32" s="278">
        <f t="shared" si="2"/>
        <v>50</v>
      </c>
      <c r="Q32" s="386" t="s">
        <v>15</v>
      </c>
      <c r="R32" s="387" t="s">
        <v>813</v>
      </c>
      <c r="S32" s="385" t="s">
        <v>814</v>
      </c>
      <c r="T32" s="385" t="s">
        <v>815</v>
      </c>
      <c r="U32" s="385" t="s">
        <v>812</v>
      </c>
      <c r="V32" s="278">
        <f t="shared" si="3"/>
        <v>25</v>
      </c>
      <c r="W32" s="386" t="s">
        <v>15</v>
      </c>
      <c r="X32" s="388" t="s">
        <v>813</v>
      </c>
      <c r="Y32" s="385" t="s">
        <v>814</v>
      </c>
      <c r="Z32" s="385" t="s">
        <v>816</v>
      </c>
      <c r="AA32" s="385" t="s">
        <v>812</v>
      </c>
      <c r="AB32" s="278">
        <f t="shared" si="4"/>
        <v>6.4</v>
      </c>
      <c r="AC32" s="386" t="s">
        <v>15</v>
      </c>
      <c r="AD32" s="388" t="s">
        <v>813</v>
      </c>
      <c r="AE32" s="385" t="s">
        <v>814</v>
      </c>
      <c r="AF32" s="385" t="s">
        <v>817</v>
      </c>
      <c r="AG32" s="385" t="s">
        <v>812</v>
      </c>
      <c r="AH32" s="278">
        <f t="shared" si="5"/>
        <v>1.9</v>
      </c>
      <c r="AI32" s="386" t="s">
        <v>15</v>
      </c>
      <c r="AJ32" s="387" t="s">
        <v>813</v>
      </c>
      <c r="AK32" s="385" t="s">
        <v>814</v>
      </c>
      <c r="AL32" s="385" t="s">
        <v>818</v>
      </c>
      <c r="AM32" s="385" t="s">
        <v>812</v>
      </c>
      <c r="AN32" s="278">
        <f t="shared" si="6"/>
        <v>0.5</v>
      </c>
      <c r="AO32" s="386" t="s">
        <v>15</v>
      </c>
      <c r="AP32" s="387" t="s">
        <v>813</v>
      </c>
      <c r="AQ32" s="385" t="s">
        <v>814</v>
      </c>
      <c r="AR32" s="385" t="s">
        <v>819</v>
      </c>
      <c r="AS32" s="385" t="s">
        <v>812</v>
      </c>
      <c r="AT32" s="278" t="str">
        <f t="shared" si="7"/>
        <v>#N/A</v>
      </c>
      <c r="AU32" s="386" t="s">
        <v>15</v>
      </c>
      <c r="AV32" s="388" t="s">
        <v>820</v>
      </c>
      <c r="AW32" s="385" t="str">
        <f t="shared" si="8"/>
        <v>#N/A</v>
      </c>
    </row>
    <row r="33" ht="14.25" customHeight="1">
      <c r="A33" s="390" t="str">
        <f>VLOOKUP(B33,Ratings!$H$2:$I$69,2,0)</f>
        <v>#N/A</v>
      </c>
      <c r="B33" s="390" t="s">
        <v>69</v>
      </c>
      <c r="C33" s="391">
        <f>_xlfn.NORM.DIST(0,VLOOKUP(B32,ratings,2,TRUE)-VLOOKUP(B33,ratings,2,TRUE),$A$1,1)</f>
        <v>0.5</v>
      </c>
      <c r="D33" s="391">
        <f>_xlfn.NORM.DIST(0,VLOOKUP(B31,ratings,2,TRUE)-VLOOKUP(B33,ratings,2,TRUE),$A$1,1)*C33*C31+_xlfn.NORM.DIST(0,VLOOKUP(B30,ratings,2,TRUE)-VLOOKUP(B33,ratings,2,TRUE),$A$1,1)*C33*C30</f>
        <v>0.25</v>
      </c>
      <c r="E33" s="391">
        <f>_xlfn.NORM.DIST(0,VLOOKUP($B29,ratings,2,TRUE)-VLOOKUP($B33,ratings,2,TRUE),$A$1,1)*$D33*$D29+_xlfn.NORM.DIST(0,VLOOKUP($B28,ratings,2,TRUE)-VLOOKUP($B33,ratings,2,TRUE),$A$1,1)*$D33*$D28+_xlfn.NORM.DIST(0,VLOOKUP($B27,ratings,2,TRUE)-VLOOKUP($B33,ratings,2,TRUE),$A$1,1)*$D33*$D27+_xlfn.NORM.DIST(0,VLOOKUP($B26,ratings,2,TRUE)-VLOOKUP($B33,ratings,2,TRUE),$A$1,1)*$D33*$D26</f>
        <v>0.06434415225</v>
      </c>
      <c r="F33" s="391">
        <f>_xlfn.NORM.DIST(0,VLOOKUP($B25,ratings,2,TRUE)-VLOOKUP($B33,ratings,2,TRUE),$A$1,1)*$E33*$E25+_xlfn.NORM.DIST(0,VLOOKUP($B24,ratings,2,TRUE)-VLOOKUP($B33,ratings,2,TRUE),$A$1,1)*$E33*$E24+_xlfn.NORM.DIST(0,VLOOKUP($B23,ratings,2,TRUE)-VLOOKUP($B33,ratings,2,TRUE),$A$1,1)*$E33*$E23+_xlfn.NORM.DIST(0,VLOOKUP($B22,ratings,2,TRUE)-VLOOKUP($B33,ratings,2,TRUE),$A$1,1)*$E33*$E22+_xlfn.NORM.DIST(0,VLOOKUP($B21,ratings,2,TRUE)-VLOOKUP($B33,ratings,2,TRUE),$A$1,1)*$E33*$E21+_xlfn.NORM.DIST(0,VLOOKUP($B20,ratings,2,TRUE)-VLOOKUP($B33,ratings,2,TRUE),$A$1,1)*$E33*$E20+_xlfn.NORM.DIST(0,VLOOKUP($B19,ratings,2,TRUE)-VLOOKUP($B33,ratings,2,TRUE),$A$1,1)*$E33*$E19+_xlfn.NORM.DIST(0,VLOOKUP($B18,ratings,2,TRUE)-VLOOKUP($B33,ratings,2,TRUE),$A$1,1)*$E33*$E18</f>
        <v>0.01867801002</v>
      </c>
      <c r="G33" s="391">
        <f>_xlfn.NORM.DIST(0,VLOOKUP($B16,ratings,2,TRUE)-VLOOKUP($B33,ratings,2,TRUE),$A$1,1)*$F33*$F16+_xlfn.NORM.DIST(0,VLOOKUP($B17,ratings,2,TRUE)-VLOOKUP($B33,ratings,2,TRUE),$A$1,1)*$F33*$F17+_xlfn.NORM.DIST(0,VLOOKUP($B15,ratings,2,TRUE)-VLOOKUP($B33,ratings,2,TRUE),$A$1,1)*$F33*$F15+_xlfn.NORM.DIST(0,VLOOKUP($B14,ratings,2,TRUE)-VLOOKUP($B33,ratings,2,TRUE),$A$1,1)*$F33*$F14+_xlfn.NORM.DIST(0,VLOOKUP($B13,ratings,2,TRUE)-VLOOKUP($B33,ratings,2,TRUE),$A$1,1)*$F33*$F13+_xlfn.NORM.DIST(0,VLOOKUP($B12,ratings,2,TRUE)-VLOOKUP($B33,ratings,2,TRUE),$A$1,1)*$F33*$F12+_xlfn.NORM.DIST(0,VLOOKUP($B11,ratings,2,TRUE)-VLOOKUP($B33,ratings,2,TRUE),$A$1,1)*$F33*$F11+_xlfn.NORM.DIST(0,VLOOKUP($B10,ratings,2,TRUE)-VLOOKUP($B33,ratings,2,TRUE),$A$1,1)*$F33*$F10+_xlfn.NORM.DIST(0,VLOOKUP($B9,ratings,2,TRUE)-VLOOKUP($B33,ratings,2,TRUE),$A$1,1)*$F33*$F9+_xlfn.NORM.DIST(0,VLOOKUP($B8,ratings,2,TRUE)-VLOOKUP($B33,ratings,2,TRUE),$A$1,1)*$F33*$F8+_xlfn.NORM.DIST(0,VLOOKUP($B7,ratings,2,TRUE)-VLOOKUP($B33,ratings,2,TRUE),$A$1,1)*$F33*$F7+_xlfn.NORM.DIST(0,VLOOKUP($B6,ratings,2,TRUE)-VLOOKUP($B33,ratings,2,TRUE),$A$1,1)*$F33*$F6+_xlfn.NORM.DIST(0,VLOOKUP($B5,ratings,2,TRUE)-VLOOKUP($B33,ratings,2,TRUE),$A$1,1)*$F33*$F5+_xlfn.NORM.DIST(0,VLOOKUP($B4,ratings,2,TRUE)-VLOOKUP($B33,ratings,2,TRUE),$A$1,1)*$F33*$F4+_xlfn.NORM.DIST(0,VLOOKUP($B3,ratings,2,TRUE)-VLOOKUP($B33,ratings,2,TRUE),$A$1,1)*$F33*$F3+_xlfn.NORM.DIST(0,VLOOKUP($B2,ratings,2,TRUE)-VLOOKUP($B33,ratings,2,TRUE),$A$1,1)*$F33*$F2</f>
        <v>0.005016001387</v>
      </c>
      <c r="H33" s="391" t="str">
        <f>_xlfn.NORM.DIST(0,VLOOKUP($B65,ratings,2,TRUE)-VLOOKUP($B33,ratings,2,TRUE),$A$1,1)*$G33*$G65+_xlfn.NORM.DIST(0,VLOOKUP($B34,ratings,2,TRUE)-VLOOKUP($B33,ratings,2,TRUE),$A$1,1)*$G33*$G34+_xlfn.NORM.DIST(0,VLOOKUP($B35,ratings,2,TRUE)-VLOOKUP($B33,ratings,2,TRUE),$A$1,1)*$G33*$G35+_xlfn.NORM.DIST(0,VLOOKUP($B36,ratings,2,TRUE)-VLOOKUP($B33,ratings,2,TRUE),$A$1,1)*$G33*$G36+_xlfn.NORM.DIST(0,VLOOKUP($B37,ratings,2,TRUE)-VLOOKUP($B33,ratings,2,TRUE),$A$1,1)*$G33*$G37+_xlfn.NORM.DIST(0,VLOOKUP($B38,ratings,2,TRUE)-VLOOKUP($B33,ratings,2,TRUE),$A$1,1)*$G33*$G38+_xlfn.NORM.DIST(0,VLOOKUP($B39,ratings,2,TRUE)-VLOOKUP($B33,ratings,2,TRUE),$A$1,1)*$G33*$G39+_xlfn.NORM.DIST(0,VLOOKUP($B40,ratings,2,TRUE)-VLOOKUP($B33,ratings,2,TRUE),$A$1,1)*$G33*$G40+_xlfn.NORM.DIST(0,VLOOKUP($B41,ratings,2,TRUE)-VLOOKUP($B33,ratings,2,TRUE),$A$1,1)*$G33*$G41+_xlfn.NORM.DIST(0,VLOOKUP($B42,ratings,2,TRUE)-VLOOKUP($B33,ratings,2,TRUE),$A$1,1)*$G33*$G42+_xlfn.NORM.DIST(0,VLOOKUP($B43,ratings,2,TRUE)-VLOOKUP($B33,ratings,2,TRUE),$A$1,1)*$G33*$G43+_xlfn.NORM.DIST(0,VLOOKUP($B44,ratings,2,TRUE)-VLOOKUP($B33,ratings,2,TRUE),$A$1,1)*$G33*$G44+_xlfn.NORM.DIST(0,VLOOKUP($B45,ratings,2,TRUE)-VLOOKUP($B33,ratings,2,TRUE),$A$1,1)*$G33*$G45+_xlfn.NORM.DIST(0,VLOOKUP($B46,ratings,2,TRUE)-VLOOKUP($B33,ratings,2,TRUE),$A$1,1)*$G33*$G46+_xlfn.NORM.DIST(0,VLOOKUP($B47,ratings,2,TRUE)-VLOOKUP($B33,ratings,2,TRUE),$A$1,1)*$G33*$G47+_xlfn.NORM.DIST(0,VLOOKUP($B48,ratings,2,TRUE)-VLOOKUP($B33,ratings,2,TRUE),$A$1,1)*$G33*$G48+_xlfn.NORM.DIST(0,VLOOKUP($B49,ratings,2,TRUE)-VLOOKUP($B33,ratings,2,TRUE),$A$1,1)*$G33*$G49+_xlfn.NORM.DIST(0,VLOOKUP($B50,ratings,2,TRUE)-VLOOKUP($B33,ratings,2,TRUE),$A$1,1)*$G33*$G50+_xlfn.NORM.DIST(0,VLOOKUP($B51,ratings,2,TRUE)-VLOOKUP($B33,ratings,2,TRUE),$A$1,1)*$G33*$G51+_xlfn.NORM.DIST(0,VLOOKUP($B52,ratings,2,TRUE)-VLOOKUP($B33,ratings,2,TRUE),$A$1,1)*$G33*$G52+_xlfn.NORM.DIST(0,VLOOKUP($B53,ratings,2,TRUE)-VLOOKUP($B33,ratings,2,TRUE),$A$1,1)*$G33*$G53+_xlfn.NORM.DIST(0,VLOOKUP($B54,ratings,2,TRUE)-VLOOKUP($B33,ratings,2,TRUE),$A$1,1)*$G33*$G54+_xlfn.NORM.DIST(0,VLOOKUP($B55,ratings,2,TRUE)-VLOOKUP($B33,ratings,2,TRUE),$A$1,1)*$G33*$G55+_xlfn.NORM.DIST(0,VLOOKUP($B56,ratings,2,TRUE)-VLOOKUP($B33,ratings,2,TRUE),$A$1,1)*$G33*$G56+_xlfn.NORM.DIST(0,VLOOKUP($B57,ratings,2,TRUE)-VLOOKUP($B33,ratings,2,TRUE),$A$1,1)*$G33*$G57+_xlfn.NORM.DIST(0,VLOOKUP($B58,ratings,2,TRUE)-VLOOKUP($B33,ratings,2,TRUE),$A$1,1)*$G33*$G58+_xlfn.NORM.DIST(0,VLOOKUP($B59,ratings,2,TRUE)-VLOOKUP($B33,ratings,2,TRUE),$A$1,1)*$G33*$G59+_xlfn.NORM.DIST(0,VLOOKUP($B60,ratings,2,TRUE)-VLOOKUP($B33,ratings,2,TRUE),$A$1,1)*$G33*$G60+_xlfn.NORM.DIST(0,VLOOKUP($B61,ratings,2,TRUE)-VLOOKUP($B33,ratings,2,TRUE),$A$1,1)*$G33*$G61+_xlfn.NORM.DIST(0,VLOOKUP($B64,ratings,2,TRUE)-VLOOKUP($B33,ratings,2,TRUE),$A$1,1)*$G33*$G64+_xlfn.NORM.DIST(0,VLOOKUP($B63,ratings,2,TRUE)-VLOOKUP($B33,ratings,2,TRUE),$A$1,1)*$G33*$G63+_xlfn.NORM.DIST(0,VLOOKUP($B62,ratings,2,TRUE)-VLOOKUP($B33,ratings,2,TRUE),$A$1,1)*$G33*$G62</f>
        <v>#N/A</v>
      </c>
      <c r="J33" s="385" t="s">
        <v>808</v>
      </c>
      <c r="K33" t="str">
        <f t="shared" si="1"/>
        <v>#N/A</v>
      </c>
      <c r="L33" s="206" t="s">
        <v>809</v>
      </c>
      <c r="M33" s="206" t="s">
        <v>810</v>
      </c>
      <c r="N33" s="385" t="s">
        <v>811</v>
      </c>
      <c r="O33" s="385" t="s">
        <v>812</v>
      </c>
      <c r="P33" s="278">
        <f t="shared" si="2"/>
        <v>50</v>
      </c>
      <c r="Q33" s="386" t="s">
        <v>15</v>
      </c>
      <c r="R33" s="387" t="s">
        <v>813</v>
      </c>
      <c r="S33" s="385" t="s">
        <v>814</v>
      </c>
      <c r="T33" s="385" t="s">
        <v>815</v>
      </c>
      <c r="U33" s="385" t="s">
        <v>812</v>
      </c>
      <c r="V33" s="278">
        <f t="shared" si="3"/>
        <v>25</v>
      </c>
      <c r="W33" s="386" t="s">
        <v>15</v>
      </c>
      <c r="X33" s="388" t="s">
        <v>813</v>
      </c>
      <c r="Y33" s="385" t="s">
        <v>814</v>
      </c>
      <c r="Z33" s="385" t="s">
        <v>816</v>
      </c>
      <c r="AA33" s="385" t="s">
        <v>812</v>
      </c>
      <c r="AB33" s="278">
        <f t="shared" si="4"/>
        <v>6.4</v>
      </c>
      <c r="AC33" s="386" t="s">
        <v>15</v>
      </c>
      <c r="AD33" s="388" t="s">
        <v>813</v>
      </c>
      <c r="AE33" s="385" t="s">
        <v>814</v>
      </c>
      <c r="AF33" s="385" t="s">
        <v>817</v>
      </c>
      <c r="AG33" s="385" t="s">
        <v>812</v>
      </c>
      <c r="AH33" s="278">
        <f t="shared" si="5"/>
        <v>1.9</v>
      </c>
      <c r="AI33" s="386" t="s">
        <v>15</v>
      </c>
      <c r="AJ33" s="387" t="s">
        <v>813</v>
      </c>
      <c r="AK33" s="385" t="s">
        <v>814</v>
      </c>
      <c r="AL33" s="385" t="s">
        <v>818</v>
      </c>
      <c r="AM33" s="385" t="s">
        <v>812</v>
      </c>
      <c r="AN33" s="278">
        <f t="shared" si="6"/>
        <v>0.5</v>
      </c>
      <c r="AO33" s="386" t="s">
        <v>15</v>
      </c>
      <c r="AP33" s="387" t="s">
        <v>813</v>
      </c>
      <c r="AQ33" s="385" t="s">
        <v>814</v>
      </c>
      <c r="AR33" s="385" t="s">
        <v>819</v>
      </c>
      <c r="AS33" s="385" t="s">
        <v>812</v>
      </c>
      <c r="AT33" s="278" t="str">
        <f t="shared" si="7"/>
        <v>#N/A</v>
      </c>
      <c r="AU33" s="386" t="s">
        <v>15</v>
      </c>
      <c r="AV33" s="388" t="s">
        <v>820</v>
      </c>
      <c r="AW33" s="385" t="str">
        <f t="shared" si="8"/>
        <v>#N/A</v>
      </c>
    </row>
    <row r="34" ht="14.25" customHeight="1">
      <c r="A34" t="str">
        <f>VLOOKUP(B34,Ratings!$H$2:$I$69,2,0)</f>
        <v>#N/A</v>
      </c>
      <c r="B34" t="s">
        <v>309</v>
      </c>
      <c r="C34" s="347">
        <f>_xlfn.NORM.DIST(0,VLOOKUP(B35,ratings,2,TRUE)-VLOOKUP(B34,ratings,2,TRUE),$A$1,1)</f>
        <v>0.07940414431</v>
      </c>
      <c r="D34" s="347">
        <f>_xlfn.NORM.DIST(0,VLOOKUP($B36,ratings,2,TRUE)-VLOOKUP($B34,ratings,2,TRUE),$A$1,1)*$C34*$C36+_xlfn.NORM.DIST(0,VLOOKUP($B37,ratings,2,TRUE)-VLOOKUP($B34,ratings,2,TRUE),$A$1,1)*$C34*$C37</f>
        <v>0.005233362432</v>
      </c>
      <c r="E34" s="347">
        <f>_xlfn.NORM.DIST(0,VLOOKUP($B38,ratings,2,TRUE)-VLOOKUP($B34,ratings,2,TRUE),$A$1,1)*$D34*$D38+_xlfn.NORM.DIST(0,VLOOKUP($B39,ratings,2,TRUE)-VLOOKUP($B34,ratings,2,TRUE),$A$1,1)*$D34*$D39+_xlfn.NORM.DIST(0,VLOOKUP($B40,ratings,2,TRUE)-VLOOKUP($B34,ratings,2,TRUE),$A$1,1)*$D34*$D40+_xlfn.NORM.DIST(0,VLOOKUP($B41,ratings,2,TRUE)-VLOOKUP($B34,ratings,2,TRUE),$A$1,1)*$D34*$D41</f>
        <v>0.0004021626876</v>
      </c>
      <c r="F34" s="347">
        <f>_xlfn.NORM.DIST(0,VLOOKUP($B42,ratings,2,TRUE)-VLOOKUP($B34,ratings,2,TRUE),$A$1,1)*$E34*$E42+_xlfn.NORM.DIST(0,VLOOKUP($B43,ratings,2,TRUE)-VLOOKUP($B34,ratings,2,TRUE),$A$1,1)*$E34*$E43+_xlfn.NORM.DIST(0,VLOOKUP($B44,ratings,2,TRUE)-VLOOKUP($B34,ratings,2,TRUE),$A$1,1)*$E34*$E44+_xlfn.NORM.DIST(0,VLOOKUP($B45,ratings,2,TRUE)-VLOOKUP($B34,ratings,2,TRUE),$A$1,1)*$E34*$E45+_xlfn.NORM.DIST(0,VLOOKUP($B46,ratings,2,TRUE)-VLOOKUP($B34,ratings,2,TRUE),$A$1,1)*$E34*$E46+_xlfn.NORM.DIST(0,VLOOKUP($B47,ratings,2,TRUE)-VLOOKUP($B34,ratings,2,TRUE),$A$1,1)*$E34*$E47+_xlfn.NORM.DIST(0,VLOOKUP($B48,ratings,2,TRUE)-VLOOKUP($B34,ratings,2,TRUE),$A$1,1)*$E34*$E48+_xlfn.NORM.DIST(0,VLOOKUP($B49,ratings,2,TRUE)-VLOOKUP($B34,ratings,2,TRUE),$A$1,1)*$E34*$E49</f>
        <v>0.000009021099893</v>
      </c>
      <c r="G34" s="347" t="str">
        <f>_xlfn.NORM.DIST(0,VLOOKUP($B50,ratings,2,TRUE)-VLOOKUP($B34,ratings,2,TRUE),$A$1,1)*$F34*$F50+_xlfn.NORM.DIST(0,VLOOKUP($B51,ratings,2,TRUE)-VLOOKUP($B34,ratings,2,TRUE),$A$1,1)*$F34*$F51+_xlfn.NORM.DIST(0,VLOOKUP($B52,ratings,2,TRUE)-VLOOKUP($B34,ratings,2,TRUE),$A$1,1)*$F34*$F52+_xlfn.NORM.DIST(0,VLOOKUP($B53,ratings,2,TRUE)-VLOOKUP($B34,ratings,2,TRUE),$A$1,1)*$F34*$F53+_xlfn.NORM.DIST(0,VLOOKUP($B54,ratings,2,TRUE)-VLOOKUP($B34,ratings,2,TRUE),$A$1,1)*$F34*$F54+_xlfn.NORM.DIST(0,VLOOKUP($B55,ratings,2,TRUE)-VLOOKUP($B34,ratings,2,TRUE),$A$1,1)*$F34*$F55+_xlfn.NORM.DIST(0,VLOOKUP($B56,ratings,2,TRUE)-VLOOKUP($B34,ratings,2,TRUE),$A$1,1)*$F34*$F56+_xlfn.NORM.DIST(0,VLOOKUP($B57,ratings,2,TRUE)-VLOOKUP($B34,ratings,2,TRUE),$A$1,1)*$F34*$F57+_xlfn.NORM.DIST(0,VLOOKUP($B58,ratings,2,TRUE)-VLOOKUP($B34,ratings,2,TRUE),$A$1,1)*$F34*$F58+_xlfn.NORM.DIST(0,VLOOKUP($B59,ratings,2,TRUE)-VLOOKUP($B34,ratings,2,TRUE),$A$1,1)*$F34*$F59+_xlfn.NORM.DIST(0,VLOOKUP($B60,ratings,2,TRUE)-VLOOKUP($B34,ratings,2,TRUE),$A$1,1)*$F34*$F60+_xlfn.NORM.DIST(0,VLOOKUP($B61,ratings,2,TRUE)-VLOOKUP($B34,ratings,2,TRUE),$A$1,1)*$F34*$F61+_xlfn.NORM.DIST(0,VLOOKUP($B62,ratings,2,TRUE)-VLOOKUP($B34,ratings,2,TRUE),$A$1,1)*$F34*$F62+_xlfn.NORM.DIST(0,VLOOKUP($B63,ratings,2,TRUE)-VLOOKUP($B34,ratings,2,TRUE),$A$1,1)*$F34*$F63+_xlfn.NORM.DIST(0,VLOOKUP($B64,ratings,2,TRUE)-VLOOKUP($B34,ratings,2,TRUE),$A$1,1)*$F34*$F64+_xlfn.NORM.DIST(0,VLOOKUP($B65,ratings,2,TRUE)-VLOOKUP($B34,ratings,2,TRUE),$A$1,1)*$F34*$F65</f>
        <v>#N/A</v>
      </c>
      <c r="H34" s="347" t="str">
        <f>_xlfn.NORM.DIST(0,VLOOKUP($B$33,ratings,2,TRUE)-VLOOKUP($B34,ratings,2,TRUE),$A$1,1)*$G34*$G$33+_xlfn.NORM.DIST(0,VLOOKUP($B$2,ratings,2,TRUE)-VLOOKUP($B34,ratings,2,TRUE),$A$1,1)*$G34*$G$2+_xlfn.NORM.DIST(0,VLOOKUP($B$3,ratings,2,TRUE)-VLOOKUP($B34,ratings,2,TRUE),$A$1,1)*$G34*$G$3+_xlfn.NORM.DIST(0,VLOOKUP($B$4,ratings,2,TRUE)-VLOOKUP($B34,ratings,2,TRUE),$A$1,1)*$G34*$G$4+_xlfn.NORM.DIST(0,VLOOKUP($B$5,ratings,2,TRUE)-VLOOKUP($B34,ratings,2,TRUE),$A$1,1)*$G34*$G$5+_xlfn.NORM.DIST(0,VLOOKUP($B$6,ratings,2,TRUE)-VLOOKUP($B34,ratings,2,TRUE),$A$1,1)*$G34*$G$6+_xlfn.NORM.DIST(0,VLOOKUP($B$7,ratings,2,TRUE)-VLOOKUP($B34,ratings,2,TRUE),$A$1,1)*$G34*$G$7+_xlfn.NORM.DIST(0,VLOOKUP($B$8,ratings,2,TRUE)-VLOOKUP($B34,ratings,2,TRUE),$A$1,1)*$G34*$G$8+_xlfn.NORM.DIST(0,VLOOKUP($B$9,ratings,2,TRUE)-VLOOKUP($B34,ratings,2,TRUE),$A$1,1)*$G34*$G$9+_xlfn.NORM.DIST(0,VLOOKUP($B$10,ratings,2,TRUE)-VLOOKUP($B34,ratings,2,TRUE),$A$1,1)*$G34*$G$10+_xlfn.NORM.DIST(0,VLOOKUP($B$11,ratings,2,TRUE)-VLOOKUP($B34,ratings,2,TRUE),$A$1,1)*$G34*$G$11+_xlfn.NORM.DIST(0,VLOOKUP($B$12,ratings,2,TRUE)-VLOOKUP($B34,ratings,2,TRUE),$A$1,1)*$G34*$G$12+_xlfn.NORM.DIST(0,VLOOKUP($B$13,ratings,2,TRUE)-VLOOKUP($B34,ratings,2,TRUE),$A$1,1)*$G34*$G$13+_xlfn.NORM.DIST(0,VLOOKUP($B$14,ratings,2,TRUE)-VLOOKUP($B34,ratings,2,TRUE),$A$1,1)*$G34*$G$14+_xlfn.NORM.DIST(0,VLOOKUP($B$15,ratings,2,TRUE)-VLOOKUP($B34,ratings,2,TRUE),$A$1,1)*$G34*$G$15+_xlfn.NORM.DIST(0,VLOOKUP($B$16,ratings,2,TRUE)-VLOOKUP($B34,ratings,2,TRUE),$A$1,1)*$G34*$G$16+_xlfn.NORM.DIST(0,VLOOKUP($B$17,ratings,2,TRUE)-VLOOKUP($B34,ratings,2,TRUE),$A$1,1)*$G34*$G$17+_xlfn.NORM.DIST(0,VLOOKUP($B$18,ratings,2,TRUE)-VLOOKUP($B34,ratings,2,TRUE),$A$1,1)*$G34*$G$18+_xlfn.NORM.DIST(0,VLOOKUP($B$19,ratings,2,TRUE)-VLOOKUP($B34,ratings,2,TRUE),$A$1,1)*$G34*$G$19+_xlfn.NORM.DIST(0,VLOOKUP($B$20,ratings,2,TRUE)-VLOOKUP($B34,ratings,2,TRUE),$A$1,1)*$G34*$G$20+_xlfn.NORM.DIST(0,VLOOKUP($B$21,ratings,2,TRUE)-VLOOKUP($B34,ratings,2,TRUE),$A$1,1)*$G34*$G$21+_xlfn.NORM.DIST(0,VLOOKUP($B$22,ratings,2,TRUE)-VLOOKUP($B34,ratings,2,TRUE),$A$1,1)*$G34*$G$22+_xlfn.NORM.DIST(0,VLOOKUP($B$23,ratings,2,TRUE)-VLOOKUP($B34,ratings,2,TRUE),$A$1,1)*$G34*$G$23+_xlfn.NORM.DIST(0,VLOOKUP($B$24,ratings,2,TRUE)-VLOOKUP($B34,ratings,2,TRUE),$A$1,1)*$G34*$G$24+_xlfn.NORM.DIST(0,VLOOKUP($B$25,ratings,2,TRUE)-VLOOKUP($B34,ratings,2,TRUE),$A$1,1)*$G34*$G$25+_xlfn.NORM.DIST(0,VLOOKUP($B$26,ratings,2,TRUE)-VLOOKUP($B34,ratings,2,TRUE),$A$1,1)*$G34*$G$26+_xlfn.NORM.DIST(0,VLOOKUP($B$27,ratings,2,TRUE)-VLOOKUP($B34,ratings,2,TRUE),$A$1,1)*$G34*$G$27+_xlfn.NORM.DIST(0,VLOOKUP($B$28,ratings,2,TRUE)-VLOOKUP($B34,ratings,2,TRUE),$A$1,1)*$G34*$G$28+_xlfn.NORM.DIST(0,VLOOKUP($B$29,ratings,2,TRUE)-VLOOKUP($B34,ratings,2,TRUE),$A$1,1)*$G34*$G$29+_xlfn.NORM.DIST(0,VLOOKUP($B$32,ratings,2,TRUE)-VLOOKUP($B34,ratings,2,TRUE),$A$1,1)*$G34*$G$32+_xlfn.NORM.DIST(0,VLOOKUP($B$31,ratings,2,TRUE)-VLOOKUP($B34,ratings,2,TRUE),$A$1,1)*$G34*$G$31+_xlfn.NORM.DIST(0,VLOOKUP($B$30,ratings,2,TRUE)-VLOOKUP($B34,ratings,2,TRUE),$A$1,1)*$G34*$G$30</f>
        <v>#N/A</v>
      </c>
      <c r="J34" s="385" t="s">
        <v>808</v>
      </c>
      <c r="K34" t="str">
        <f t="shared" si="1"/>
        <v>#N/A</v>
      </c>
      <c r="L34" s="206" t="s">
        <v>809</v>
      </c>
      <c r="M34" s="206" t="s">
        <v>810</v>
      </c>
      <c r="N34" s="385" t="s">
        <v>811</v>
      </c>
      <c r="O34" s="385" t="s">
        <v>812</v>
      </c>
      <c r="P34" s="278">
        <f t="shared" si="2"/>
        <v>7.9</v>
      </c>
      <c r="Q34" s="386" t="s">
        <v>15</v>
      </c>
      <c r="R34" s="387" t="s">
        <v>813</v>
      </c>
      <c r="S34" s="385" t="s">
        <v>814</v>
      </c>
      <c r="T34" s="385" t="s">
        <v>815</v>
      </c>
      <c r="U34" s="385" t="s">
        <v>812</v>
      </c>
      <c r="V34" s="278">
        <f t="shared" si="3"/>
        <v>0.5</v>
      </c>
      <c r="W34" s="386" t="s">
        <v>15</v>
      </c>
      <c r="X34" s="388" t="s">
        <v>813</v>
      </c>
      <c r="Y34" s="385" t="s">
        <v>814</v>
      </c>
      <c r="Z34" s="385" t="s">
        <v>816</v>
      </c>
      <c r="AA34" s="385" t="s">
        <v>812</v>
      </c>
      <c r="AB34" s="278">
        <f t="shared" si="4"/>
        <v>0</v>
      </c>
      <c r="AC34" s="386" t="s">
        <v>15</v>
      </c>
      <c r="AD34" s="388" t="s">
        <v>813</v>
      </c>
      <c r="AE34" s="385" t="s">
        <v>814</v>
      </c>
      <c r="AF34" s="385" t="s">
        <v>817</v>
      </c>
      <c r="AG34" s="385" t="s">
        <v>812</v>
      </c>
      <c r="AH34" s="278">
        <f t="shared" si="5"/>
        <v>0</v>
      </c>
      <c r="AI34" s="386" t="s">
        <v>15</v>
      </c>
      <c r="AJ34" s="387" t="s">
        <v>813</v>
      </c>
      <c r="AK34" s="385" t="s">
        <v>814</v>
      </c>
      <c r="AL34" s="385" t="s">
        <v>818</v>
      </c>
      <c r="AM34" s="385" t="s">
        <v>812</v>
      </c>
      <c r="AN34" s="278" t="str">
        <f t="shared" si="6"/>
        <v>#N/A</v>
      </c>
      <c r="AO34" s="386" t="s">
        <v>15</v>
      </c>
      <c r="AP34" s="387" t="s">
        <v>813</v>
      </c>
      <c r="AQ34" s="385" t="s">
        <v>814</v>
      </c>
      <c r="AR34" s="385" t="s">
        <v>819</v>
      </c>
      <c r="AS34" s="385" t="s">
        <v>812</v>
      </c>
      <c r="AT34" s="278" t="str">
        <f t="shared" si="7"/>
        <v>#N/A</v>
      </c>
      <c r="AU34" s="386" t="s">
        <v>15</v>
      </c>
      <c r="AV34" s="388" t="s">
        <v>820</v>
      </c>
      <c r="AW34" s="385" t="str">
        <f t="shared" si="8"/>
        <v>#N/A</v>
      </c>
    </row>
    <row r="35" ht="14.25" customHeight="1">
      <c r="A35" s="389" t="str">
        <f>VLOOKUP(B35,Ratings!$H$2:$I$69,2,0)</f>
        <v>#N/A</v>
      </c>
      <c r="B35" s="389" t="s">
        <v>825</v>
      </c>
      <c r="C35" s="350">
        <f>_xlfn.NORM.DIST(0,VLOOKUP(B34,ratings,2,TRUE)-VLOOKUP(B35,ratings,2,TRUE),$A$1,1)</f>
        <v>0.9205958557</v>
      </c>
      <c r="D35" s="350">
        <f>_xlfn.NORM.DIST(0,VLOOKUP(B37,ratings,2,TRUE)-VLOOKUP(B35,ratings,2,TRUE),$A$1,1)*C35*C37+_xlfn.NORM.DIST(0,VLOOKUP(B36,ratings,2,TRUE)-VLOOKUP(B35,ratings,2,TRUE),$A$1,1)*C35*C36</f>
        <v>0.4223026951</v>
      </c>
      <c r="E35" s="350">
        <f>_xlfn.NORM.DIST(0,VLOOKUP($B39,ratings,2,TRUE)-VLOOKUP($B35,ratings,2,TRUE),$A$1,1)*$D35*$D39+_xlfn.NORM.DIST(0,VLOOKUP($B40,ratings,2,TRUE)-VLOOKUP($B35,ratings,2,TRUE),$A$1,1)*$D35*$D40+_xlfn.NORM.DIST(0,VLOOKUP($B41,ratings,2,TRUE)-VLOOKUP($B35,ratings,2,TRUE),$A$1,1)*$D35*$D41+_xlfn.NORM.DIST(0,VLOOKUP($B38,ratings,2,TRUE)-VLOOKUP($B35,ratings,2,TRUE),$A$1,1)*$D35*$D38</f>
        <v>0.2011689485</v>
      </c>
      <c r="F35" s="350">
        <f>_xlfn.NORM.DIST(0,VLOOKUP($B43,ratings,2,TRUE)-VLOOKUP($B35,ratings,2,TRUE),$A$1,1)*$E35*$E43+_xlfn.NORM.DIST(0,VLOOKUP($B44,ratings,2,TRUE)-VLOOKUP($B35,ratings,2,TRUE),$A$1,1)*$E35*$E44+_xlfn.NORM.DIST(0,VLOOKUP($B45,ratings,2,TRUE)-VLOOKUP($B35,ratings,2,TRUE),$A$1,1)*$E35*$E45+_xlfn.NORM.DIST(0,VLOOKUP($B46,ratings,2,TRUE)-VLOOKUP($B35,ratings,2,TRUE),$A$1,1)*$E35*$E46+_xlfn.NORM.DIST(0,VLOOKUP($B47,ratings,2,TRUE)-VLOOKUP($B35,ratings,2,TRUE),$A$1,1)*$E35*$E47+_xlfn.NORM.DIST(0,VLOOKUP($B48,ratings,2,TRUE)-VLOOKUP($B35,ratings,2,TRUE),$A$1,1)*$E35*$E48+_xlfn.NORM.DIST(0,VLOOKUP($B49,ratings,2,TRUE)-VLOOKUP($B35,ratings,2,TRUE),$A$1,1)*$E35*$E49+_xlfn.NORM.DIST(0,VLOOKUP($B42,ratings,2,TRUE)-VLOOKUP($B35,ratings,2,TRUE),$A$1,1)*$E35*$E42</f>
        <v>0.04707295838</v>
      </c>
      <c r="G35" s="350" t="str">
        <f>_xlfn.NORM.DIST(0,VLOOKUP($B51,ratings,2,TRUE)-VLOOKUP($B35,ratings,2,TRUE),$A$1,1)*$F35*$F51+_xlfn.NORM.DIST(0,VLOOKUP($B52,ratings,2,TRUE)-VLOOKUP($B35,ratings,2,TRUE),$A$1,1)*$F35*$F52+_xlfn.NORM.DIST(0,VLOOKUP($B53,ratings,2,TRUE)-VLOOKUP($B35,ratings,2,TRUE),$A$1,1)*$F35*$F53+_xlfn.NORM.DIST(0,VLOOKUP($B54,ratings,2,TRUE)-VLOOKUP($B35,ratings,2,TRUE),$A$1,1)*$F35*$F54+_xlfn.NORM.DIST(0,VLOOKUP($B55,ratings,2,TRUE)-VLOOKUP($B35,ratings,2,TRUE),$A$1,1)*$F35*$F55+_xlfn.NORM.DIST(0,VLOOKUP($B56,ratings,2,TRUE)-VLOOKUP($B35,ratings,2,TRUE),$A$1,1)*$F35*$F56+_xlfn.NORM.DIST(0,VLOOKUP($B57,ratings,2,TRUE)-VLOOKUP($B35,ratings,2,TRUE),$A$1,1)*$F35*$F57+_xlfn.NORM.DIST(0,VLOOKUP($B58,ratings,2,TRUE)-VLOOKUP($B35,ratings,2,TRUE),$A$1,1)*$F35*$F58+_xlfn.NORM.DIST(0,VLOOKUP($B59,ratings,2,TRUE)-VLOOKUP($B35,ratings,2,TRUE),$A$1,1)*$F35*$F59+_xlfn.NORM.DIST(0,VLOOKUP($B60,ratings,2,TRUE)-VLOOKUP($B35,ratings,2,TRUE),$A$1,1)*$F35*$F60+_xlfn.NORM.DIST(0,VLOOKUP($B61,ratings,2,TRUE)-VLOOKUP($B35,ratings,2,TRUE),$A$1,1)*$F35*$F61+_xlfn.NORM.DIST(0,VLOOKUP($B62,ratings,2,TRUE)-VLOOKUP($B35,ratings,2,TRUE),$A$1,1)*$F35*$F62+_xlfn.NORM.DIST(0,VLOOKUP($B63,ratings,2,TRUE)-VLOOKUP($B35,ratings,2,TRUE),$A$1,1)*$F35*$F63+_xlfn.NORM.DIST(0,VLOOKUP($B64,ratings,2,TRUE)-VLOOKUP($B35,ratings,2,TRUE),$A$1,1)*$F35*$F64+_xlfn.NORM.DIST(0,VLOOKUP($B65,ratings,2,TRUE)-VLOOKUP($B35,ratings,2,TRUE),$A$1,1)*$F35*$F65+_xlfn.NORM.DIST(0,VLOOKUP($B50,ratings,2,TRUE)-VLOOKUP($B35,ratings,2,TRUE),$A$1,1)*$F35*$F50</f>
        <v>#N/A</v>
      </c>
      <c r="H35" s="350" t="str">
        <f>_xlfn.NORM.DIST(0,VLOOKUP($B$33,ratings,2,TRUE)-VLOOKUP($B35,ratings,2,TRUE),$A$1,1)*$G35*$G$33+_xlfn.NORM.DIST(0,VLOOKUP($B$2,ratings,2,TRUE)-VLOOKUP($B35,ratings,2,TRUE),$A$1,1)*$G35*$G$2+_xlfn.NORM.DIST(0,VLOOKUP($B$3,ratings,2,TRUE)-VLOOKUP($B35,ratings,2,TRUE),$A$1,1)*$G35*$G$3+_xlfn.NORM.DIST(0,VLOOKUP($B$4,ratings,2,TRUE)-VLOOKUP($B35,ratings,2,TRUE),$A$1,1)*$G35*$G$4+_xlfn.NORM.DIST(0,VLOOKUP($B$5,ratings,2,TRUE)-VLOOKUP($B35,ratings,2,TRUE),$A$1,1)*$G35*$G$5+_xlfn.NORM.DIST(0,VLOOKUP($B$6,ratings,2,TRUE)-VLOOKUP($B35,ratings,2,TRUE),$A$1,1)*$G35*$G$6+_xlfn.NORM.DIST(0,VLOOKUP($B$7,ratings,2,TRUE)-VLOOKUP($B35,ratings,2,TRUE),$A$1,1)*$G35*$G$7+_xlfn.NORM.DIST(0,VLOOKUP($B$8,ratings,2,TRUE)-VLOOKUP($B35,ratings,2,TRUE),$A$1,1)*$G35*$G$8+_xlfn.NORM.DIST(0,VLOOKUP($B$9,ratings,2,TRUE)-VLOOKUP($B35,ratings,2,TRUE),$A$1,1)*$G35*$G$9+_xlfn.NORM.DIST(0,VLOOKUP($B$10,ratings,2,TRUE)-VLOOKUP($B35,ratings,2,TRUE),$A$1,1)*$G35*$G$10+_xlfn.NORM.DIST(0,VLOOKUP($B$11,ratings,2,TRUE)-VLOOKUP($B35,ratings,2,TRUE),$A$1,1)*$G35*$G$11+_xlfn.NORM.DIST(0,VLOOKUP($B$12,ratings,2,TRUE)-VLOOKUP($B35,ratings,2,TRUE),$A$1,1)*$G35*$G$12+_xlfn.NORM.DIST(0,VLOOKUP($B$13,ratings,2,TRUE)-VLOOKUP($B35,ratings,2,TRUE),$A$1,1)*$G35*$G$13+_xlfn.NORM.DIST(0,VLOOKUP($B$14,ratings,2,TRUE)-VLOOKUP($B35,ratings,2,TRUE),$A$1,1)*$G35*$G$14+_xlfn.NORM.DIST(0,VLOOKUP($B$15,ratings,2,TRUE)-VLOOKUP($B35,ratings,2,TRUE),$A$1,1)*$G35*$G$15+_xlfn.NORM.DIST(0,VLOOKUP($B$16,ratings,2,TRUE)-VLOOKUP($B35,ratings,2,TRUE),$A$1,1)*$G35*$G$16+_xlfn.NORM.DIST(0,VLOOKUP($B$17,ratings,2,TRUE)-VLOOKUP($B35,ratings,2,TRUE),$A$1,1)*$G35*$G$17+_xlfn.NORM.DIST(0,VLOOKUP($B$18,ratings,2,TRUE)-VLOOKUP($B35,ratings,2,TRUE),$A$1,1)*$G35*$G$18+_xlfn.NORM.DIST(0,VLOOKUP($B$19,ratings,2,TRUE)-VLOOKUP($B35,ratings,2,TRUE),$A$1,1)*$G35*$G$19+_xlfn.NORM.DIST(0,VLOOKUP($B$20,ratings,2,TRUE)-VLOOKUP($B35,ratings,2,TRUE),$A$1,1)*$G35*$G$20+_xlfn.NORM.DIST(0,VLOOKUP($B$21,ratings,2,TRUE)-VLOOKUP($B35,ratings,2,TRUE),$A$1,1)*$G35*$G$21+_xlfn.NORM.DIST(0,VLOOKUP($B$22,ratings,2,TRUE)-VLOOKUP($B35,ratings,2,TRUE),$A$1,1)*$G35*$G$22+_xlfn.NORM.DIST(0,VLOOKUP($B$23,ratings,2,TRUE)-VLOOKUP($B35,ratings,2,TRUE),$A$1,1)*$G35*$G$23+_xlfn.NORM.DIST(0,VLOOKUP($B$24,ratings,2,TRUE)-VLOOKUP($B35,ratings,2,TRUE),$A$1,1)*$G35*$G$24+_xlfn.NORM.DIST(0,VLOOKUP($B$25,ratings,2,TRUE)-VLOOKUP($B35,ratings,2,TRUE),$A$1,1)*$G35*$G$25+_xlfn.NORM.DIST(0,VLOOKUP($B$26,ratings,2,TRUE)-VLOOKUP($B35,ratings,2,TRUE),$A$1,1)*$G35*$G$26+_xlfn.NORM.DIST(0,VLOOKUP($B$27,ratings,2,TRUE)-VLOOKUP($B35,ratings,2,TRUE),$A$1,1)*$G35*$G$27+_xlfn.NORM.DIST(0,VLOOKUP($B$28,ratings,2,TRUE)-VLOOKUP($B35,ratings,2,TRUE),$A$1,1)*$G35*$G$28+_xlfn.NORM.DIST(0,VLOOKUP($B$29,ratings,2,TRUE)-VLOOKUP($B35,ratings,2,TRUE),$A$1,1)*$G35*$G$29+_xlfn.NORM.DIST(0,VLOOKUP($B$32,ratings,2,TRUE)-VLOOKUP($B35,ratings,2,TRUE),$A$1,1)*$G35*$G$32+_xlfn.NORM.DIST(0,VLOOKUP($B$31,ratings,2,TRUE)-VLOOKUP($B35,ratings,2,TRUE),$A$1,1)*$G35*$G$31+_xlfn.NORM.DIST(0,VLOOKUP($B$30,ratings,2,TRUE)-VLOOKUP($B35,ratings,2,TRUE),$A$1,1)*$G35*$G$30</f>
        <v>#N/A</v>
      </c>
      <c r="J35" s="385" t="s">
        <v>808</v>
      </c>
      <c r="K35" t="str">
        <f t="shared" si="1"/>
        <v>#N/A</v>
      </c>
      <c r="L35" s="206" t="s">
        <v>809</v>
      </c>
      <c r="M35" s="206" t="s">
        <v>810</v>
      </c>
      <c r="N35" s="385" t="s">
        <v>811</v>
      </c>
      <c r="O35" s="385" t="s">
        <v>812</v>
      </c>
      <c r="P35" s="278">
        <f t="shared" si="2"/>
        <v>92.1</v>
      </c>
      <c r="Q35" s="386" t="s">
        <v>15</v>
      </c>
      <c r="R35" s="387" t="s">
        <v>813</v>
      </c>
      <c r="S35" s="385" t="s">
        <v>814</v>
      </c>
      <c r="T35" s="385" t="s">
        <v>815</v>
      </c>
      <c r="U35" s="385" t="s">
        <v>812</v>
      </c>
      <c r="V35" s="278">
        <f t="shared" si="3"/>
        <v>42.2</v>
      </c>
      <c r="W35" s="386" t="s">
        <v>15</v>
      </c>
      <c r="X35" s="388" t="s">
        <v>813</v>
      </c>
      <c r="Y35" s="385" t="s">
        <v>814</v>
      </c>
      <c r="Z35" s="385" t="s">
        <v>816</v>
      </c>
      <c r="AA35" s="385" t="s">
        <v>812</v>
      </c>
      <c r="AB35" s="278">
        <f t="shared" si="4"/>
        <v>20.1</v>
      </c>
      <c r="AC35" s="386" t="s">
        <v>15</v>
      </c>
      <c r="AD35" s="388" t="s">
        <v>813</v>
      </c>
      <c r="AE35" s="385" t="s">
        <v>814</v>
      </c>
      <c r="AF35" s="385" t="s">
        <v>817</v>
      </c>
      <c r="AG35" s="385" t="s">
        <v>812</v>
      </c>
      <c r="AH35" s="278">
        <f t="shared" si="5"/>
        <v>4.7</v>
      </c>
      <c r="AI35" s="386" t="s">
        <v>15</v>
      </c>
      <c r="AJ35" s="387" t="s">
        <v>813</v>
      </c>
      <c r="AK35" s="385" t="s">
        <v>814</v>
      </c>
      <c r="AL35" s="385" t="s">
        <v>818</v>
      </c>
      <c r="AM35" s="385" t="s">
        <v>812</v>
      </c>
      <c r="AN35" s="278" t="str">
        <f t="shared" si="6"/>
        <v>#N/A</v>
      </c>
      <c r="AO35" s="386" t="s">
        <v>15</v>
      </c>
      <c r="AP35" s="387" t="s">
        <v>813</v>
      </c>
      <c r="AQ35" s="385" t="s">
        <v>814</v>
      </c>
      <c r="AR35" s="385" t="s">
        <v>819</v>
      </c>
      <c r="AS35" s="385" t="s">
        <v>812</v>
      </c>
      <c r="AT35" s="278" t="str">
        <f t="shared" si="7"/>
        <v>#N/A</v>
      </c>
      <c r="AU35" s="386" t="s">
        <v>15</v>
      </c>
      <c r="AV35" s="388" t="s">
        <v>820</v>
      </c>
      <c r="AW35" s="385" t="str">
        <f t="shared" si="8"/>
        <v>#N/A</v>
      </c>
    </row>
    <row r="36" ht="14.25" customHeight="1">
      <c r="A36" t="str">
        <f>VLOOKUP(B36,Ratings!$H$2:$I$69,2,0)</f>
        <v>#N/A</v>
      </c>
      <c r="B36" t="s">
        <v>31</v>
      </c>
      <c r="C36" s="347">
        <f>_xlfn.NORM.DIST(0,VLOOKUP(B37,ratings,2,TRUE)-VLOOKUP(B36,ratings,2,TRUE),$A$1,1)</f>
        <v>0.4278627077</v>
      </c>
      <c r="D36" s="347">
        <f>_xlfn.NORM.DIST(0,VLOOKUP(B34,ratings,2,TRUE)-VLOOKUP(B36,ratings,2,TRUE),$A$1,1)*C36*C34+_xlfn.NORM.DIST(0,VLOOKUP(B35,ratings,2,TRUE)-VLOOKUP(B36,ratings,2,TRUE),$A$1,1)*C36*C35</f>
        <v>0.2282207078</v>
      </c>
      <c r="E36" s="347">
        <f>_xlfn.NORM.DIST(0,VLOOKUP($B40,ratings,2,TRUE)-VLOOKUP($B36,ratings,2,TRUE),$A$1,1)*$D36*$D40+_xlfn.NORM.DIST(0,VLOOKUP($B41,ratings,2,TRUE)-VLOOKUP($B36,ratings,2,TRUE),$A$1,1)*$D36*$D41+_xlfn.NORM.DIST(0,VLOOKUP($B38,ratings,2,TRUE)-VLOOKUP($B36,ratings,2,TRUE),$A$1,1)*$D36*$D38+_xlfn.NORM.DIST(0,VLOOKUP($B39,ratings,2,TRUE)-VLOOKUP($B36,ratings,2,TRUE),$A$1,1)*$D36*$D39</f>
        <v>0.1087156685</v>
      </c>
      <c r="F36" s="347">
        <f>_xlfn.NORM.DIST(0,VLOOKUP($B44,ratings,2,TRUE)-VLOOKUP($B36,ratings,2,TRUE),$A$1,1)*$E36*$E44+_xlfn.NORM.DIST(0,VLOOKUP($B45,ratings,2,TRUE)-VLOOKUP($B36,ratings,2,TRUE),$A$1,1)*$E36*$E45+_xlfn.NORM.DIST(0,VLOOKUP($B46,ratings,2,TRUE)-VLOOKUP($B36,ratings,2,TRUE),$A$1,1)*$E36*$E46+_xlfn.NORM.DIST(0,VLOOKUP($B47,ratings,2,TRUE)-VLOOKUP($B36,ratings,2,TRUE),$A$1,1)*$E36*$E47+_xlfn.NORM.DIST(0,VLOOKUP($B48,ratings,2,TRUE)-VLOOKUP($B36,ratings,2,TRUE),$A$1,1)*$E36*$E48+_xlfn.NORM.DIST(0,VLOOKUP($B49,ratings,2,TRUE)-VLOOKUP($B36,ratings,2,TRUE),$A$1,1)*$E36*$E49+_xlfn.NORM.DIST(0,VLOOKUP($B42,ratings,2,TRUE)-VLOOKUP($B36,ratings,2,TRUE),$A$1,1)*$E36*$E42+_xlfn.NORM.DIST(0,VLOOKUP($B43,ratings,2,TRUE)-VLOOKUP($B36,ratings,2,TRUE),$A$1,1)*$E36*$E43</f>
        <v>0.02543915538</v>
      </c>
      <c r="G36" s="347" t="str">
        <f>_xlfn.NORM.DIST(0,VLOOKUP($B52,ratings,2,TRUE)-VLOOKUP($B36,ratings,2,TRUE),$A$1,1)*$F36*$F52+_xlfn.NORM.DIST(0,VLOOKUP($B53,ratings,2,TRUE)-VLOOKUP($B36,ratings,2,TRUE),$A$1,1)*$F36*$F53+_xlfn.NORM.DIST(0,VLOOKUP($B54,ratings,2,TRUE)-VLOOKUP($B36,ratings,2,TRUE),$A$1,1)*$F36*$F54+_xlfn.NORM.DIST(0,VLOOKUP($B55,ratings,2,TRUE)-VLOOKUP($B36,ratings,2,TRUE),$A$1,1)*$F36*$F55+_xlfn.NORM.DIST(0,VLOOKUP($B56,ratings,2,TRUE)-VLOOKUP($B36,ratings,2,TRUE),$A$1,1)*$F36*$F56+_xlfn.NORM.DIST(0,VLOOKUP($B57,ratings,2,TRUE)-VLOOKUP($B36,ratings,2,TRUE),$A$1,1)*$F36*$F57+_xlfn.NORM.DIST(0,VLOOKUP($B58,ratings,2,TRUE)-VLOOKUP($B36,ratings,2,TRUE),$A$1,1)*$F36*$F58+_xlfn.NORM.DIST(0,VLOOKUP($B59,ratings,2,TRUE)-VLOOKUP($B36,ratings,2,TRUE),$A$1,1)*$F36*$F59+_xlfn.NORM.DIST(0,VLOOKUP($B60,ratings,2,TRUE)-VLOOKUP($B36,ratings,2,TRUE),$A$1,1)*$F36*$F60+_xlfn.NORM.DIST(0,VLOOKUP($B61,ratings,2,TRUE)-VLOOKUP($B36,ratings,2,TRUE),$A$1,1)*$F36*$F61+_xlfn.NORM.DIST(0,VLOOKUP($B62,ratings,2,TRUE)-VLOOKUP($B36,ratings,2,TRUE),$A$1,1)*$F36*$F62+_xlfn.NORM.DIST(0,VLOOKUP($B63,ratings,2,TRUE)-VLOOKUP($B36,ratings,2,TRUE),$A$1,1)*$F36*$F63+_xlfn.NORM.DIST(0,VLOOKUP($B64,ratings,2,TRUE)-VLOOKUP($B36,ratings,2,TRUE),$A$1,1)*$F36*$F64+_xlfn.NORM.DIST(0,VLOOKUP($B65,ratings,2,TRUE)-VLOOKUP($B36,ratings,2,TRUE),$A$1,1)*$F36*$F65+_xlfn.NORM.DIST(0,VLOOKUP($B50,ratings,2,TRUE)-VLOOKUP($B36,ratings,2,TRUE),$A$1,1)*$F36*$F50+_xlfn.NORM.DIST(0,VLOOKUP($B51,ratings,2,TRUE)-VLOOKUP($B36,ratings,2,TRUE),$A$1,1)*$F36*$F51</f>
        <v>#N/A</v>
      </c>
      <c r="H36" s="347" t="str">
        <f>_xlfn.NORM.DIST(0,VLOOKUP($B$33,ratings,2,TRUE)-VLOOKUP($B36,ratings,2,TRUE),$A$1,1)*$G36*$G$33+_xlfn.NORM.DIST(0,VLOOKUP($B$2,ratings,2,TRUE)-VLOOKUP($B36,ratings,2,TRUE),$A$1,1)*$G36*$G$2+_xlfn.NORM.DIST(0,VLOOKUP($B$3,ratings,2,TRUE)-VLOOKUP($B36,ratings,2,TRUE),$A$1,1)*$G36*$G$3+_xlfn.NORM.DIST(0,VLOOKUP($B$4,ratings,2,TRUE)-VLOOKUP($B36,ratings,2,TRUE),$A$1,1)*$G36*$G$4+_xlfn.NORM.DIST(0,VLOOKUP($B$5,ratings,2,TRUE)-VLOOKUP($B36,ratings,2,TRUE),$A$1,1)*$G36*$G$5+_xlfn.NORM.DIST(0,VLOOKUP($B$6,ratings,2,TRUE)-VLOOKUP($B36,ratings,2,TRUE),$A$1,1)*$G36*$G$6+_xlfn.NORM.DIST(0,VLOOKUP($B$7,ratings,2,TRUE)-VLOOKUP($B36,ratings,2,TRUE),$A$1,1)*$G36*$G$7+_xlfn.NORM.DIST(0,VLOOKUP($B$8,ratings,2,TRUE)-VLOOKUP($B36,ratings,2,TRUE),$A$1,1)*$G36*$G$8+_xlfn.NORM.DIST(0,VLOOKUP($B$9,ratings,2,TRUE)-VLOOKUP($B36,ratings,2,TRUE),$A$1,1)*$G36*$G$9+_xlfn.NORM.DIST(0,VLOOKUP($B$10,ratings,2,TRUE)-VLOOKUP($B36,ratings,2,TRUE),$A$1,1)*$G36*$G$10+_xlfn.NORM.DIST(0,VLOOKUP($B$11,ratings,2,TRUE)-VLOOKUP($B36,ratings,2,TRUE),$A$1,1)*$G36*$G$11+_xlfn.NORM.DIST(0,VLOOKUP($B$12,ratings,2,TRUE)-VLOOKUP($B36,ratings,2,TRUE),$A$1,1)*$G36*$G$12+_xlfn.NORM.DIST(0,VLOOKUP($B$13,ratings,2,TRUE)-VLOOKUP($B36,ratings,2,TRUE),$A$1,1)*$G36*$G$13+_xlfn.NORM.DIST(0,VLOOKUP($B$14,ratings,2,TRUE)-VLOOKUP($B36,ratings,2,TRUE),$A$1,1)*$G36*$G$14+_xlfn.NORM.DIST(0,VLOOKUP($B$15,ratings,2,TRUE)-VLOOKUP($B36,ratings,2,TRUE),$A$1,1)*$G36*$G$15+_xlfn.NORM.DIST(0,VLOOKUP($B$16,ratings,2,TRUE)-VLOOKUP($B36,ratings,2,TRUE),$A$1,1)*$G36*$G$16+_xlfn.NORM.DIST(0,VLOOKUP($B$17,ratings,2,TRUE)-VLOOKUP($B36,ratings,2,TRUE),$A$1,1)*$G36*$G$17+_xlfn.NORM.DIST(0,VLOOKUP($B$18,ratings,2,TRUE)-VLOOKUP($B36,ratings,2,TRUE),$A$1,1)*$G36*$G$18+_xlfn.NORM.DIST(0,VLOOKUP($B$19,ratings,2,TRUE)-VLOOKUP($B36,ratings,2,TRUE),$A$1,1)*$G36*$G$19+_xlfn.NORM.DIST(0,VLOOKUP($B$20,ratings,2,TRUE)-VLOOKUP($B36,ratings,2,TRUE),$A$1,1)*$G36*$G$20+_xlfn.NORM.DIST(0,VLOOKUP($B$21,ratings,2,TRUE)-VLOOKUP($B36,ratings,2,TRUE),$A$1,1)*$G36*$G$21+_xlfn.NORM.DIST(0,VLOOKUP($B$22,ratings,2,TRUE)-VLOOKUP($B36,ratings,2,TRUE),$A$1,1)*$G36*$G$22+_xlfn.NORM.DIST(0,VLOOKUP($B$23,ratings,2,TRUE)-VLOOKUP($B36,ratings,2,TRUE),$A$1,1)*$G36*$G$23+_xlfn.NORM.DIST(0,VLOOKUP($B$24,ratings,2,TRUE)-VLOOKUP($B36,ratings,2,TRUE),$A$1,1)*$G36*$G$24+_xlfn.NORM.DIST(0,VLOOKUP($B$25,ratings,2,TRUE)-VLOOKUP($B36,ratings,2,TRUE),$A$1,1)*$G36*$G$25+_xlfn.NORM.DIST(0,VLOOKUP($B$26,ratings,2,TRUE)-VLOOKUP($B36,ratings,2,TRUE),$A$1,1)*$G36*$G$26+_xlfn.NORM.DIST(0,VLOOKUP($B$27,ratings,2,TRUE)-VLOOKUP($B36,ratings,2,TRUE),$A$1,1)*$G36*$G$27+_xlfn.NORM.DIST(0,VLOOKUP($B$28,ratings,2,TRUE)-VLOOKUP($B36,ratings,2,TRUE),$A$1,1)*$G36*$G$28+_xlfn.NORM.DIST(0,VLOOKUP($B$29,ratings,2,TRUE)-VLOOKUP($B36,ratings,2,TRUE),$A$1,1)*$G36*$G$29+_xlfn.NORM.DIST(0,VLOOKUP($B$32,ratings,2,TRUE)-VLOOKUP($B36,ratings,2,TRUE),$A$1,1)*$G36*$G$32+_xlfn.NORM.DIST(0,VLOOKUP($B$31,ratings,2,TRUE)-VLOOKUP($B36,ratings,2,TRUE),$A$1,1)*$G36*$G$31+_xlfn.NORM.DIST(0,VLOOKUP($B$30,ratings,2,TRUE)-VLOOKUP($B36,ratings,2,TRUE),$A$1,1)*$G36*$G$30</f>
        <v>#N/A</v>
      </c>
      <c r="J36" s="385" t="s">
        <v>808</v>
      </c>
      <c r="K36" t="str">
        <f t="shared" si="1"/>
        <v>#N/A</v>
      </c>
      <c r="L36" s="206" t="s">
        <v>809</v>
      </c>
      <c r="M36" s="206" t="s">
        <v>810</v>
      </c>
      <c r="N36" s="385" t="s">
        <v>811</v>
      </c>
      <c r="O36" s="385" t="s">
        <v>812</v>
      </c>
      <c r="P36" s="278">
        <f t="shared" si="2"/>
        <v>42.8</v>
      </c>
      <c r="Q36" s="386" t="s">
        <v>15</v>
      </c>
      <c r="R36" s="387" t="s">
        <v>813</v>
      </c>
      <c r="S36" s="385" t="s">
        <v>814</v>
      </c>
      <c r="T36" s="385" t="s">
        <v>815</v>
      </c>
      <c r="U36" s="385" t="s">
        <v>812</v>
      </c>
      <c r="V36" s="278">
        <f t="shared" si="3"/>
        <v>22.8</v>
      </c>
      <c r="W36" s="386" t="s">
        <v>15</v>
      </c>
      <c r="X36" s="388" t="s">
        <v>813</v>
      </c>
      <c r="Y36" s="385" t="s">
        <v>814</v>
      </c>
      <c r="Z36" s="385" t="s">
        <v>816</v>
      </c>
      <c r="AA36" s="385" t="s">
        <v>812</v>
      </c>
      <c r="AB36" s="278">
        <f t="shared" si="4"/>
        <v>10.9</v>
      </c>
      <c r="AC36" s="386" t="s">
        <v>15</v>
      </c>
      <c r="AD36" s="388" t="s">
        <v>813</v>
      </c>
      <c r="AE36" s="385" t="s">
        <v>814</v>
      </c>
      <c r="AF36" s="385" t="s">
        <v>817</v>
      </c>
      <c r="AG36" s="385" t="s">
        <v>812</v>
      </c>
      <c r="AH36" s="278">
        <f t="shared" si="5"/>
        <v>2.5</v>
      </c>
      <c r="AI36" s="386" t="s">
        <v>15</v>
      </c>
      <c r="AJ36" s="387" t="s">
        <v>813</v>
      </c>
      <c r="AK36" s="385" t="s">
        <v>814</v>
      </c>
      <c r="AL36" s="385" t="s">
        <v>818</v>
      </c>
      <c r="AM36" s="385" t="s">
        <v>812</v>
      </c>
      <c r="AN36" s="278" t="str">
        <f t="shared" si="6"/>
        <v>#N/A</v>
      </c>
      <c r="AO36" s="386" t="s">
        <v>15</v>
      </c>
      <c r="AP36" s="387" t="s">
        <v>813</v>
      </c>
      <c r="AQ36" s="385" t="s">
        <v>814</v>
      </c>
      <c r="AR36" s="385" t="s">
        <v>819</v>
      </c>
      <c r="AS36" s="385" t="s">
        <v>812</v>
      </c>
      <c r="AT36" s="278" t="str">
        <f t="shared" si="7"/>
        <v>#N/A</v>
      </c>
      <c r="AU36" s="386" t="s">
        <v>15</v>
      </c>
      <c r="AV36" s="388" t="s">
        <v>820</v>
      </c>
      <c r="AW36" s="385" t="str">
        <f t="shared" si="8"/>
        <v>#N/A</v>
      </c>
    </row>
    <row r="37" ht="14.25" customHeight="1">
      <c r="A37" s="389" t="str">
        <f>VLOOKUP(B37,Ratings!$H$2:$I$69,2,0)</f>
        <v>#N/A</v>
      </c>
      <c r="B37" s="389" t="s">
        <v>45</v>
      </c>
      <c r="C37" s="350">
        <f>_xlfn.NORM.DIST(0,VLOOKUP(B36,ratings,2,TRUE)-VLOOKUP(B37,ratings,2,TRUE),$A$1,1)</f>
        <v>0.5721372923</v>
      </c>
      <c r="D37" s="350">
        <f>_xlfn.NORM.DIST(0,VLOOKUP(B35,ratings,2,TRUE)-VLOOKUP(B37,ratings,2,TRUE),$A$1,1)*C37*C35+_xlfn.NORM.DIST(0,VLOOKUP(B34,ratings,2,TRUE)-VLOOKUP(B37,ratings,2,TRUE),$A$1,1)*C37*C34</f>
        <v>0.3442432347</v>
      </c>
      <c r="E37" s="350">
        <f>_xlfn.NORM.DIST(0,VLOOKUP($B41,ratings,2,TRUE)-VLOOKUP($B37,ratings,2,TRUE),$A$1,1)*$D37*$D41+_xlfn.NORM.DIST(0,VLOOKUP($B38,ratings,2,TRUE)-VLOOKUP($B37,ratings,2,TRUE),$A$1,1)*$D37*$D38+_xlfn.NORM.DIST(0,VLOOKUP($B39,ratings,2,TRUE)-VLOOKUP($B37,ratings,2,TRUE),$A$1,1)*$D37*$D39+_xlfn.NORM.DIST(0,VLOOKUP($B40,ratings,2,TRUE)-VLOOKUP($B37,ratings,2,TRUE),$A$1,1)*$D37*$D40</f>
        <v>0.1883788706</v>
      </c>
      <c r="F37" s="350">
        <f>_xlfn.NORM.DIST(0,VLOOKUP($B45,ratings,2,TRUE)-VLOOKUP($B37,ratings,2,TRUE),$A$1,1)*$E37*$E45+_xlfn.NORM.DIST(0,VLOOKUP($B46,ratings,2,TRUE)-VLOOKUP($B37,ratings,2,TRUE),$A$1,1)*$E37*$E46+_xlfn.NORM.DIST(0,VLOOKUP($B47,ratings,2,TRUE)-VLOOKUP($B37,ratings,2,TRUE),$A$1,1)*$E37*$E47+_xlfn.NORM.DIST(0,VLOOKUP($B48,ratings,2,TRUE)-VLOOKUP($B37,ratings,2,TRUE),$A$1,1)*$E37*$E48+_xlfn.NORM.DIST(0,VLOOKUP($B49,ratings,2,TRUE)-VLOOKUP($B37,ratings,2,TRUE),$A$1,1)*$E37*$E49+_xlfn.NORM.DIST(0,VLOOKUP($B42,ratings,2,TRUE)-VLOOKUP($B37,ratings,2,TRUE),$A$1,1)*$E37*$E42+_xlfn.NORM.DIST(0,VLOOKUP($B43,ratings,2,TRUE)-VLOOKUP($B37,ratings,2,TRUE),$A$1,1)*$E37*$E43+_xlfn.NORM.DIST(0,VLOOKUP($B44,ratings,2,TRUE)-VLOOKUP($B37,ratings,2,TRUE),$A$1,1)*$E37*$E44</f>
        <v>0.05437817353</v>
      </c>
      <c r="G37" s="350" t="str">
        <f>_xlfn.NORM.DIST(0,VLOOKUP($B53,ratings,2,TRUE)-VLOOKUP($B37,ratings,2,TRUE),$A$1,1)*$F37*$F53+_xlfn.NORM.DIST(0,VLOOKUP($B54,ratings,2,TRUE)-VLOOKUP($B37,ratings,2,TRUE),$A$1,1)*$F37*$F54+_xlfn.NORM.DIST(0,VLOOKUP($B55,ratings,2,TRUE)-VLOOKUP($B37,ratings,2,TRUE),$A$1,1)*$F37*$F55+_xlfn.NORM.DIST(0,VLOOKUP($B56,ratings,2,TRUE)-VLOOKUP($B37,ratings,2,TRUE),$A$1,1)*$F37*$F56+_xlfn.NORM.DIST(0,VLOOKUP($B57,ratings,2,TRUE)-VLOOKUP($B37,ratings,2,TRUE),$A$1,1)*$F37*$F57+_xlfn.NORM.DIST(0,VLOOKUP($B58,ratings,2,TRUE)-VLOOKUP($B37,ratings,2,TRUE),$A$1,1)*$F37*$F58+_xlfn.NORM.DIST(0,VLOOKUP($B59,ratings,2,TRUE)-VLOOKUP($B37,ratings,2,TRUE),$A$1,1)*$F37*$F59+_xlfn.NORM.DIST(0,VLOOKUP($B60,ratings,2,TRUE)-VLOOKUP($B37,ratings,2,TRUE),$A$1,1)*$F37*$F60+_xlfn.NORM.DIST(0,VLOOKUP($B61,ratings,2,TRUE)-VLOOKUP($B37,ratings,2,TRUE),$A$1,1)*$F37*$F61+_xlfn.NORM.DIST(0,VLOOKUP($B62,ratings,2,TRUE)-VLOOKUP($B37,ratings,2,TRUE),$A$1,1)*$F37*$F62+_xlfn.NORM.DIST(0,VLOOKUP($B63,ratings,2,TRUE)-VLOOKUP($B37,ratings,2,TRUE),$A$1,1)*$F37*$F63+_xlfn.NORM.DIST(0,VLOOKUP($B64,ratings,2,TRUE)-VLOOKUP($B37,ratings,2,TRUE),$A$1,1)*$F37*$F64+_xlfn.NORM.DIST(0,VLOOKUP($B65,ratings,2,TRUE)-VLOOKUP($B37,ratings,2,TRUE),$A$1,1)*$F37*$F65+_xlfn.NORM.DIST(0,VLOOKUP($B50,ratings,2,TRUE)-VLOOKUP($B37,ratings,2,TRUE),$A$1,1)*$F37*$F50+_xlfn.NORM.DIST(0,VLOOKUP($B51,ratings,2,TRUE)-VLOOKUP($B37,ratings,2,TRUE),$A$1,1)*$F37*$F51+_xlfn.NORM.DIST(0,VLOOKUP($B52,ratings,2,TRUE)-VLOOKUP($B37,ratings,2,TRUE),$A$1,1)*$F37*$F52</f>
        <v>#N/A</v>
      </c>
      <c r="H37" s="350" t="str">
        <f>_xlfn.NORM.DIST(0,VLOOKUP($B$33,ratings,2,TRUE)-VLOOKUP($B37,ratings,2,TRUE),$A$1,1)*$G37*$G$33+_xlfn.NORM.DIST(0,VLOOKUP($B$2,ratings,2,TRUE)-VLOOKUP($B37,ratings,2,TRUE),$A$1,1)*$G37*$G$2+_xlfn.NORM.DIST(0,VLOOKUP($B$3,ratings,2,TRUE)-VLOOKUP($B37,ratings,2,TRUE),$A$1,1)*$G37*$G$3+_xlfn.NORM.DIST(0,VLOOKUP($B$4,ratings,2,TRUE)-VLOOKUP($B37,ratings,2,TRUE),$A$1,1)*$G37*$G$4+_xlfn.NORM.DIST(0,VLOOKUP($B$5,ratings,2,TRUE)-VLOOKUP($B37,ratings,2,TRUE),$A$1,1)*$G37*$G$5+_xlfn.NORM.DIST(0,VLOOKUP($B$6,ratings,2,TRUE)-VLOOKUP($B37,ratings,2,TRUE),$A$1,1)*$G37*$G$6+_xlfn.NORM.DIST(0,VLOOKUP($B$7,ratings,2,TRUE)-VLOOKUP($B37,ratings,2,TRUE),$A$1,1)*$G37*$G$7+_xlfn.NORM.DIST(0,VLOOKUP($B$8,ratings,2,TRUE)-VLOOKUP($B37,ratings,2,TRUE),$A$1,1)*$G37*$G$8+_xlfn.NORM.DIST(0,VLOOKUP($B$9,ratings,2,TRUE)-VLOOKUP($B37,ratings,2,TRUE),$A$1,1)*$G37*$G$9+_xlfn.NORM.DIST(0,VLOOKUP($B$10,ratings,2,TRUE)-VLOOKUP($B37,ratings,2,TRUE),$A$1,1)*$G37*$G$10+_xlfn.NORM.DIST(0,VLOOKUP($B$11,ratings,2,TRUE)-VLOOKUP($B37,ratings,2,TRUE),$A$1,1)*$G37*$G$11+_xlfn.NORM.DIST(0,VLOOKUP($B$12,ratings,2,TRUE)-VLOOKUP($B37,ratings,2,TRUE),$A$1,1)*$G37*$G$12+_xlfn.NORM.DIST(0,VLOOKUP($B$13,ratings,2,TRUE)-VLOOKUP($B37,ratings,2,TRUE),$A$1,1)*$G37*$G$13+_xlfn.NORM.DIST(0,VLOOKUP($B$14,ratings,2,TRUE)-VLOOKUP($B37,ratings,2,TRUE),$A$1,1)*$G37*$G$14+_xlfn.NORM.DIST(0,VLOOKUP($B$15,ratings,2,TRUE)-VLOOKUP($B37,ratings,2,TRUE),$A$1,1)*$G37*$G$15+_xlfn.NORM.DIST(0,VLOOKUP($B$16,ratings,2,TRUE)-VLOOKUP($B37,ratings,2,TRUE),$A$1,1)*$G37*$G$16+_xlfn.NORM.DIST(0,VLOOKUP($B$17,ratings,2,TRUE)-VLOOKUP($B37,ratings,2,TRUE),$A$1,1)*$G37*$G$17+_xlfn.NORM.DIST(0,VLOOKUP($B$18,ratings,2,TRUE)-VLOOKUP($B37,ratings,2,TRUE),$A$1,1)*$G37*$G$18+_xlfn.NORM.DIST(0,VLOOKUP($B$19,ratings,2,TRUE)-VLOOKUP($B37,ratings,2,TRUE),$A$1,1)*$G37*$G$19+_xlfn.NORM.DIST(0,VLOOKUP($B$20,ratings,2,TRUE)-VLOOKUP($B37,ratings,2,TRUE),$A$1,1)*$G37*$G$20+_xlfn.NORM.DIST(0,VLOOKUP($B$21,ratings,2,TRUE)-VLOOKUP($B37,ratings,2,TRUE),$A$1,1)*$G37*$G$21+_xlfn.NORM.DIST(0,VLOOKUP($B$22,ratings,2,TRUE)-VLOOKUP($B37,ratings,2,TRUE),$A$1,1)*$G37*$G$22+_xlfn.NORM.DIST(0,VLOOKUP($B$23,ratings,2,TRUE)-VLOOKUP($B37,ratings,2,TRUE),$A$1,1)*$G37*$G$23+_xlfn.NORM.DIST(0,VLOOKUP($B$24,ratings,2,TRUE)-VLOOKUP($B37,ratings,2,TRUE),$A$1,1)*$G37*$G$24+_xlfn.NORM.DIST(0,VLOOKUP($B$25,ratings,2,TRUE)-VLOOKUP($B37,ratings,2,TRUE),$A$1,1)*$G37*$G$25+_xlfn.NORM.DIST(0,VLOOKUP($B$26,ratings,2,TRUE)-VLOOKUP($B37,ratings,2,TRUE),$A$1,1)*$G37*$G$26+_xlfn.NORM.DIST(0,VLOOKUP($B$27,ratings,2,TRUE)-VLOOKUP($B37,ratings,2,TRUE),$A$1,1)*$G37*$G$27+_xlfn.NORM.DIST(0,VLOOKUP($B$28,ratings,2,TRUE)-VLOOKUP($B37,ratings,2,TRUE),$A$1,1)*$G37*$G$28+_xlfn.NORM.DIST(0,VLOOKUP($B$29,ratings,2,TRUE)-VLOOKUP($B37,ratings,2,TRUE),$A$1,1)*$G37*$G$29+_xlfn.NORM.DIST(0,VLOOKUP($B$32,ratings,2,TRUE)-VLOOKUP($B37,ratings,2,TRUE),$A$1,1)*$G37*$G$32+_xlfn.NORM.DIST(0,VLOOKUP($B$31,ratings,2,TRUE)-VLOOKUP($B37,ratings,2,TRUE),$A$1,1)*$G37*$G$31+_xlfn.NORM.DIST(0,VLOOKUP($B$30,ratings,2,TRUE)-VLOOKUP($B37,ratings,2,TRUE),$A$1,1)*$G37*$G$30</f>
        <v>#N/A</v>
      </c>
      <c r="J37" s="385" t="s">
        <v>808</v>
      </c>
      <c r="K37" t="str">
        <f t="shared" si="1"/>
        <v>#N/A</v>
      </c>
      <c r="L37" s="206" t="s">
        <v>809</v>
      </c>
      <c r="M37" s="206" t="s">
        <v>810</v>
      </c>
      <c r="N37" s="385" t="s">
        <v>811</v>
      </c>
      <c r="O37" s="385" t="s">
        <v>812</v>
      </c>
      <c r="P37" s="278">
        <f t="shared" si="2"/>
        <v>57.2</v>
      </c>
      <c r="Q37" s="386" t="s">
        <v>15</v>
      </c>
      <c r="R37" s="387" t="s">
        <v>813</v>
      </c>
      <c r="S37" s="385" t="s">
        <v>814</v>
      </c>
      <c r="T37" s="385" t="s">
        <v>815</v>
      </c>
      <c r="U37" s="385" t="s">
        <v>812</v>
      </c>
      <c r="V37" s="278">
        <f t="shared" si="3"/>
        <v>34.4</v>
      </c>
      <c r="W37" s="386" t="s">
        <v>15</v>
      </c>
      <c r="X37" s="388" t="s">
        <v>813</v>
      </c>
      <c r="Y37" s="385" t="s">
        <v>814</v>
      </c>
      <c r="Z37" s="385" t="s">
        <v>816</v>
      </c>
      <c r="AA37" s="385" t="s">
        <v>812</v>
      </c>
      <c r="AB37" s="278">
        <f t="shared" si="4"/>
        <v>18.8</v>
      </c>
      <c r="AC37" s="386" t="s">
        <v>15</v>
      </c>
      <c r="AD37" s="388" t="s">
        <v>813</v>
      </c>
      <c r="AE37" s="385" t="s">
        <v>814</v>
      </c>
      <c r="AF37" s="385" t="s">
        <v>817</v>
      </c>
      <c r="AG37" s="385" t="s">
        <v>812</v>
      </c>
      <c r="AH37" s="278">
        <f t="shared" si="5"/>
        <v>5.4</v>
      </c>
      <c r="AI37" s="386" t="s">
        <v>15</v>
      </c>
      <c r="AJ37" s="387" t="s">
        <v>813</v>
      </c>
      <c r="AK37" s="385" t="s">
        <v>814</v>
      </c>
      <c r="AL37" s="385" t="s">
        <v>818</v>
      </c>
      <c r="AM37" s="385" t="s">
        <v>812</v>
      </c>
      <c r="AN37" s="278" t="str">
        <f t="shared" si="6"/>
        <v>#N/A</v>
      </c>
      <c r="AO37" s="386" t="s">
        <v>15</v>
      </c>
      <c r="AP37" s="387" t="s">
        <v>813</v>
      </c>
      <c r="AQ37" s="385" t="s">
        <v>814</v>
      </c>
      <c r="AR37" s="385" t="s">
        <v>819</v>
      </c>
      <c r="AS37" s="385" t="s">
        <v>812</v>
      </c>
      <c r="AT37" s="278" t="str">
        <f t="shared" si="7"/>
        <v>#N/A</v>
      </c>
      <c r="AU37" s="386" t="s">
        <v>15</v>
      </c>
      <c r="AV37" s="388" t="s">
        <v>820</v>
      </c>
      <c r="AW37" s="385" t="str">
        <f t="shared" si="8"/>
        <v>#N/A</v>
      </c>
    </row>
    <row r="38" ht="14.25" customHeight="1">
      <c r="A38" t="str">
        <f>VLOOKUP(B38,Ratings!$H$2:$I$69,2,0)</f>
        <v>#N/A</v>
      </c>
      <c r="B38" t="s">
        <v>68</v>
      </c>
      <c r="C38" s="347">
        <f>_xlfn.NORM.DIST(0,VLOOKUP(B39,ratings,2,TRUE)-VLOOKUP(B38,ratings,2,TRUE),$A$1,1)</f>
        <v>0.05581501818</v>
      </c>
      <c r="D38" s="347">
        <f>_xlfn.NORM.DIST(0,VLOOKUP(B40,ratings,2,TRUE)-VLOOKUP(B38,ratings,2,TRUE),$A$1,1)*C38*C40+_xlfn.NORM.DIST(0,VLOOKUP(B41,ratings,2,TRUE)-VLOOKUP(B38,ratings,2,TRUE),$A$1,1)*C38*C41</f>
        <v>0.00619274097</v>
      </c>
      <c r="E38" s="347">
        <f>_xlfn.NORM.DIST(0,VLOOKUP($B34,ratings,2,TRUE)-VLOOKUP($B38,ratings,2,TRUE),$A$1,1)*$D38*$D34+_xlfn.NORM.DIST(0,VLOOKUP($B37,ratings,2,TRUE)-VLOOKUP($B38,ratings,2,TRUE),$A$1,1)*$D38*$D37+_xlfn.NORM.DIST(0,VLOOKUP($B36,ratings,2,TRUE)-VLOOKUP($B38,ratings,2,TRUE),$A$1,1)*$D38*$D36+_xlfn.NORM.DIST(0,VLOOKUP($B35,ratings,2,TRUE)-VLOOKUP($B38,ratings,2,TRUE),$A$1,1)*$D38*$D35</f>
        <v>0.0004550728133</v>
      </c>
      <c r="F38" s="347">
        <f>_xlfn.NORM.DIST(0,VLOOKUP($B46,ratings,2,TRUE)-VLOOKUP($B38,ratings,2,TRUE),$A$1,1)*$E38*$E46+_xlfn.NORM.DIST(0,VLOOKUP($B47,ratings,2,TRUE)-VLOOKUP($B38,ratings,2,TRUE),$A$1,1)*$E38*$E47+_xlfn.NORM.DIST(0,VLOOKUP($B48,ratings,2,TRUE)-VLOOKUP($B38,ratings,2,TRUE),$A$1,1)*$E38*$E48+_xlfn.NORM.DIST(0,VLOOKUP($B49,ratings,2,TRUE)-VLOOKUP($B38,ratings,2,TRUE),$A$1,1)*$E38*$E49+_xlfn.NORM.DIST(0,VLOOKUP($B42,ratings,2,TRUE)-VLOOKUP($B38,ratings,2,TRUE),$A$1,1)*$E38*$E42+_xlfn.NORM.DIST(0,VLOOKUP($B43,ratings,2,TRUE)-VLOOKUP($B38,ratings,2,TRUE),$A$1,1)*$E38*$E43+_xlfn.NORM.DIST(0,VLOOKUP($B44,ratings,2,TRUE)-VLOOKUP($B38,ratings,2,TRUE),$A$1,1)*$E38*$E44+_xlfn.NORM.DIST(0,VLOOKUP($B45,ratings,2,TRUE)-VLOOKUP($B38,ratings,2,TRUE),$A$1,1)*$E38*$E45</f>
        <v>0.00001020795174</v>
      </c>
      <c r="G38" s="347" t="str">
        <f>_xlfn.NORM.DIST(0,VLOOKUP($B54,ratings,2,TRUE)-VLOOKUP($B38,ratings,2,TRUE),$A$1,1)*$F38*$F54+_xlfn.NORM.DIST(0,VLOOKUP($B55,ratings,2,TRUE)-VLOOKUP($B38,ratings,2,TRUE),$A$1,1)*$F38*$F55+_xlfn.NORM.DIST(0,VLOOKUP($B56,ratings,2,TRUE)-VLOOKUP($B38,ratings,2,TRUE),$A$1,1)*$F38*$F56+_xlfn.NORM.DIST(0,VLOOKUP($B57,ratings,2,TRUE)-VLOOKUP($B38,ratings,2,TRUE),$A$1,1)*$F38*$F57+_xlfn.NORM.DIST(0,VLOOKUP($B58,ratings,2,TRUE)-VLOOKUP($B38,ratings,2,TRUE),$A$1,1)*$F38*$F58+_xlfn.NORM.DIST(0,VLOOKUP($B59,ratings,2,TRUE)-VLOOKUP($B38,ratings,2,TRUE),$A$1,1)*$F38*$F59+_xlfn.NORM.DIST(0,VLOOKUP($B60,ratings,2,TRUE)-VLOOKUP($B38,ratings,2,TRUE),$A$1,1)*$F38*$F60+_xlfn.NORM.DIST(0,VLOOKUP($B61,ratings,2,TRUE)-VLOOKUP($B38,ratings,2,TRUE),$A$1,1)*$F38*$F61+_xlfn.NORM.DIST(0,VLOOKUP($B62,ratings,2,TRUE)-VLOOKUP($B38,ratings,2,TRUE),$A$1,1)*$F38*$F62+_xlfn.NORM.DIST(0,VLOOKUP($B63,ratings,2,TRUE)-VLOOKUP($B38,ratings,2,TRUE),$A$1,1)*$F38*$F63+_xlfn.NORM.DIST(0,VLOOKUP($B64,ratings,2,TRUE)-VLOOKUP($B38,ratings,2,TRUE),$A$1,1)*$F38*$F64+_xlfn.NORM.DIST(0,VLOOKUP($B65,ratings,2,TRUE)-VLOOKUP($B38,ratings,2,TRUE),$A$1,1)*$F38*$F65+_xlfn.NORM.DIST(0,VLOOKUP($B50,ratings,2,TRUE)-VLOOKUP($B38,ratings,2,TRUE),$A$1,1)*$F38*$F50+_xlfn.NORM.DIST(0,VLOOKUP($B51,ratings,2,TRUE)-VLOOKUP($B38,ratings,2,TRUE),$A$1,1)*$F38*$F51+_xlfn.NORM.DIST(0,VLOOKUP($B52,ratings,2,TRUE)-VLOOKUP($B38,ratings,2,TRUE),$A$1,1)*$F38*$F52+_xlfn.NORM.DIST(0,VLOOKUP($B53,ratings,2,TRUE)-VLOOKUP($B38,ratings,2,TRUE),$A$1,1)*$F38*$F53</f>
        <v>#N/A</v>
      </c>
      <c r="H38" s="347" t="str">
        <f>_xlfn.NORM.DIST(0,VLOOKUP($B$33,ratings,2,TRUE)-VLOOKUP($B38,ratings,2,TRUE),$A$1,1)*$G38*$G$33+_xlfn.NORM.DIST(0,VLOOKUP($B$2,ratings,2,TRUE)-VLOOKUP($B38,ratings,2,TRUE),$A$1,1)*$G38*$G$2+_xlfn.NORM.DIST(0,VLOOKUP($B$3,ratings,2,TRUE)-VLOOKUP($B38,ratings,2,TRUE),$A$1,1)*$G38*$G$3+_xlfn.NORM.DIST(0,VLOOKUP($B$4,ratings,2,TRUE)-VLOOKUP($B38,ratings,2,TRUE),$A$1,1)*$G38*$G$4+_xlfn.NORM.DIST(0,VLOOKUP($B$5,ratings,2,TRUE)-VLOOKUP($B38,ratings,2,TRUE),$A$1,1)*$G38*$G$5+_xlfn.NORM.DIST(0,VLOOKUP($B$6,ratings,2,TRUE)-VLOOKUP($B38,ratings,2,TRUE),$A$1,1)*$G38*$G$6+_xlfn.NORM.DIST(0,VLOOKUP($B$7,ratings,2,TRUE)-VLOOKUP($B38,ratings,2,TRUE),$A$1,1)*$G38*$G$7+_xlfn.NORM.DIST(0,VLOOKUP($B$8,ratings,2,TRUE)-VLOOKUP($B38,ratings,2,TRUE),$A$1,1)*$G38*$G$8+_xlfn.NORM.DIST(0,VLOOKUP($B$9,ratings,2,TRUE)-VLOOKUP($B38,ratings,2,TRUE),$A$1,1)*$G38*$G$9+_xlfn.NORM.DIST(0,VLOOKUP($B$10,ratings,2,TRUE)-VLOOKUP($B38,ratings,2,TRUE),$A$1,1)*$G38*$G$10+_xlfn.NORM.DIST(0,VLOOKUP($B$11,ratings,2,TRUE)-VLOOKUP($B38,ratings,2,TRUE),$A$1,1)*$G38*$G$11+_xlfn.NORM.DIST(0,VLOOKUP($B$12,ratings,2,TRUE)-VLOOKUP($B38,ratings,2,TRUE),$A$1,1)*$G38*$G$12+_xlfn.NORM.DIST(0,VLOOKUP($B$13,ratings,2,TRUE)-VLOOKUP($B38,ratings,2,TRUE),$A$1,1)*$G38*$G$13+_xlfn.NORM.DIST(0,VLOOKUP($B$14,ratings,2,TRUE)-VLOOKUP($B38,ratings,2,TRUE),$A$1,1)*$G38*$G$14+_xlfn.NORM.DIST(0,VLOOKUP($B$15,ratings,2,TRUE)-VLOOKUP($B38,ratings,2,TRUE),$A$1,1)*$G38*$G$15+_xlfn.NORM.DIST(0,VLOOKUP($B$16,ratings,2,TRUE)-VLOOKUP($B38,ratings,2,TRUE),$A$1,1)*$G38*$G$16+_xlfn.NORM.DIST(0,VLOOKUP($B$17,ratings,2,TRUE)-VLOOKUP($B38,ratings,2,TRUE),$A$1,1)*$G38*$G$17+_xlfn.NORM.DIST(0,VLOOKUP($B$18,ratings,2,TRUE)-VLOOKUP($B38,ratings,2,TRUE),$A$1,1)*$G38*$G$18+_xlfn.NORM.DIST(0,VLOOKUP($B$19,ratings,2,TRUE)-VLOOKUP($B38,ratings,2,TRUE),$A$1,1)*$G38*$G$19+_xlfn.NORM.DIST(0,VLOOKUP($B$20,ratings,2,TRUE)-VLOOKUP($B38,ratings,2,TRUE),$A$1,1)*$G38*$G$20+_xlfn.NORM.DIST(0,VLOOKUP($B$21,ratings,2,TRUE)-VLOOKUP($B38,ratings,2,TRUE),$A$1,1)*$G38*$G$21+_xlfn.NORM.DIST(0,VLOOKUP($B$22,ratings,2,TRUE)-VLOOKUP($B38,ratings,2,TRUE),$A$1,1)*$G38*$G$22+_xlfn.NORM.DIST(0,VLOOKUP($B$23,ratings,2,TRUE)-VLOOKUP($B38,ratings,2,TRUE),$A$1,1)*$G38*$G$23+_xlfn.NORM.DIST(0,VLOOKUP($B$24,ratings,2,TRUE)-VLOOKUP($B38,ratings,2,TRUE),$A$1,1)*$G38*$G$24+_xlfn.NORM.DIST(0,VLOOKUP($B$25,ratings,2,TRUE)-VLOOKUP($B38,ratings,2,TRUE),$A$1,1)*$G38*$G$25+_xlfn.NORM.DIST(0,VLOOKUP($B$26,ratings,2,TRUE)-VLOOKUP($B38,ratings,2,TRUE),$A$1,1)*$G38*$G$26+_xlfn.NORM.DIST(0,VLOOKUP($B$27,ratings,2,TRUE)-VLOOKUP($B38,ratings,2,TRUE),$A$1,1)*$G38*$G$27+_xlfn.NORM.DIST(0,VLOOKUP($B$28,ratings,2,TRUE)-VLOOKUP($B38,ratings,2,TRUE),$A$1,1)*$G38*$G$28+_xlfn.NORM.DIST(0,VLOOKUP($B$29,ratings,2,TRUE)-VLOOKUP($B38,ratings,2,TRUE),$A$1,1)*$G38*$G$29+_xlfn.NORM.DIST(0,VLOOKUP($B$32,ratings,2,TRUE)-VLOOKUP($B38,ratings,2,TRUE),$A$1,1)*$G38*$G$32+_xlfn.NORM.DIST(0,VLOOKUP($B$31,ratings,2,TRUE)-VLOOKUP($B38,ratings,2,TRUE),$A$1,1)*$G38*$G$31+_xlfn.NORM.DIST(0,VLOOKUP($B$30,ratings,2,TRUE)-VLOOKUP($B38,ratings,2,TRUE),$A$1,1)*$G38*$G$30</f>
        <v>#N/A</v>
      </c>
      <c r="J38" s="385" t="s">
        <v>808</v>
      </c>
      <c r="K38" t="str">
        <f t="shared" si="1"/>
        <v>#N/A</v>
      </c>
      <c r="L38" s="206" t="s">
        <v>809</v>
      </c>
      <c r="M38" s="206" t="s">
        <v>810</v>
      </c>
      <c r="N38" s="385" t="s">
        <v>811</v>
      </c>
      <c r="O38" s="385" t="s">
        <v>812</v>
      </c>
      <c r="P38" s="278">
        <f t="shared" si="2"/>
        <v>5.6</v>
      </c>
      <c r="Q38" s="386" t="s">
        <v>15</v>
      </c>
      <c r="R38" s="387" t="s">
        <v>813</v>
      </c>
      <c r="S38" s="385" t="s">
        <v>814</v>
      </c>
      <c r="T38" s="385" t="s">
        <v>815</v>
      </c>
      <c r="U38" s="385" t="s">
        <v>812</v>
      </c>
      <c r="V38" s="278">
        <f t="shared" si="3"/>
        <v>0.6</v>
      </c>
      <c r="W38" s="386" t="s">
        <v>15</v>
      </c>
      <c r="X38" s="388" t="s">
        <v>813</v>
      </c>
      <c r="Y38" s="385" t="s">
        <v>814</v>
      </c>
      <c r="Z38" s="385" t="s">
        <v>816</v>
      </c>
      <c r="AA38" s="385" t="s">
        <v>812</v>
      </c>
      <c r="AB38" s="278">
        <f t="shared" si="4"/>
        <v>0</v>
      </c>
      <c r="AC38" s="386" t="s">
        <v>15</v>
      </c>
      <c r="AD38" s="388" t="s">
        <v>813</v>
      </c>
      <c r="AE38" s="385" t="s">
        <v>814</v>
      </c>
      <c r="AF38" s="385" t="s">
        <v>817</v>
      </c>
      <c r="AG38" s="385" t="s">
        <v>812</v>
      </c>
      <c r="AH38" s="278">
        <f t="shared" si="5"/>
        <v>0</v>
      </c>
      <c r="AI38" s="386" t="s">
        <v>15</v>
      </c>
      <c r="AJ38" s="387" t="s">
        <v>813</v>
      </c>
      <c r="AK38" s="385" t="s">
        <v>814</v>
      </c>
      <c r="AL38" s="385" t="s">
        <v>818</v>
      </c>
      <c r="AM38" s="385" t="s">
        <v>812</v>
      </c>
      <c r="AN38" s="278" t="str">
        <f t="shared" si="6"/>
        <v>#N/A</v>
      </c>
      <c r="AO38" s="386" t="s">
        <v>15</v>
      </c>
      <c r="AP38" s="387" t="s">
        <v>813</v>
      </c>
      <c r="AQ38" s="385" t="s">
        <v>814</v>
      </c>
      <c r="AR38" s="385" t="s">
        <v>819</v>
      </c>
      <c r="AS38" s="385" t="s">
        <v>812</v>
      </c>
      <c r="AT38" s="278" t="str">
        <f t="shared" si="7"/>
        <v>#N/A</v>
      </c>
      <c r="AU38" s="386" t="s">
        <v>15</v>
      </c>
      <c r="AV38" s="388" t="s">
        <v>820</v>
      </c>
      <c r="AW38" s="385" t="str">
        <f t="shared" si="8"/>
        <v>#N/A</v>
      </c>
    </row>
    <row r="39" ht="14.25" customHeight="1">
      <c r="A39" s="389" t="str">
        <f>VLOOKUP(B39,Ratings!$H$2:$I$69,2,0)</f>
        <v>#N/A</v>
      </c>
      <c r="B39" s="389" t="s">
        <v>62</v>
      </c>
      <c r="C39" s="350">
        <f>_xlfn.NORM.DIST(0,VLOOKUP(B38,ratings,2,TRUE)-VLOOKUP(B39,ratings,2,TRUE),$A$1,1)</f>
        <v>0.9441849818</v>
      </c>
      <c r="D39" s="350">
        <f>_xlfn.NORM.DIST(0,VLOOKUP(B41,ratings,2,TRUE)-VLOOKUP(B39,ratings,2,TRUE),$A$1,1)*C39*C41+_xlfn.NORM.DIST(0,VLOOKUP(B40,ratings,2,TRUE)-VLOOKUP(B39,ratings,2,TRUE),$A$1,1)*C39*C40</f>
        <v>0.5926945213</v>
      </c>
      <c r="E39" s="350">
        <f>_xlfn.NORM.DIST(0,VLOOKUP($B35,ratings,2,TRUE)-VLOOKUP($B39,ratings,2,TRUE),$A$1,1)*$D39*$D35+_xlfn.NORM.DIST(0,VLOOKUP($B34,ratings,2,TRUE)-VLOOKUP($B39,ratings,2,TRUE),$A$1,1)*$D39*$D34+_xlfn.NORM.DIST(0,VLOOKUP($B37,ratings,2,TRUE)-VLOOKUP($B39,ratings,2,TRUE),$A$1,1)*$D39*$D37+_xlfn.NORM.DIST(0,VLOOKUP($B36,ratings,2,TRUE)-VLOOKUP($B39,ratings,2,TRUE),$A$1,1)*$D39*$D36</f>
        <v>0.325538401</v>
      </c>
      <c r="F39" s="350">
        <f>_xlfn.NORM.DIST(0,VLOOKUP($B47,ratings,2,TRUE)-VLOOKUP($B39,ratings,2,TRUE),$A$1,1)*$E39*$E47+_xlfn.NORM.DIST(0,VLOOKUP($B48,ratings,2,TRUE)-VLOOKUP($B39,ratings,2,TRUE),$A$1,1)*$E39*$E48+_xlfn.NORM.DIST(0,VLOOKUP($B49,ratings,2,TRUE)-VLOOKUP($B39,ratings,2,TRUE),$A$1,1)*$E39*$E49+_xlfn.NORM.DIST(0,VLOOKUP($B42,ratings,2,TRUE)-VLOOKUP($B39,ratings,2,TRUE),$A$1,1)*$E39*$E42+_xlfn.NORM.DIST(0,VLOOKUP($B43,ratings,2,TRUE)-VLOOKUP($B39,ratings,2,TRUE),$A$1,1)*$E39*$E43+_xlfn.NORM.DIST(0,VLOOKUP($B44,ratings,2,TRUE)-VLOOKUP($B39,ratings,2,TRUE),$A$1,1)*$E39*$E44+_xlfn.NORM.DIST(0,VLOOKUP($B45,ratings,2,TRUE)-VLOOKUP($B39,ratings,2,TRUE),$A$1,1)*$E39*$E45+_xlfn.NORM.DIST(0,VLOOKUP($B46,ratings,2,TRUE)-VLOOKUP($B39,ratings,2,TRUE),$A$1,1)*$E39*$E46</f>
        <v>0.09397117419</v>
      </c>
      <c r="G39" s="350" t="str">
        <f>_xlfn.NORM.DIST(0,VLOOKUP($B55,ratings,2,TRUE)-VLOOKUP($B39,ratings,2,TRUE),$A$1,1)*$F39*$F55+_xlfn.NORM.DIST(0,VLOOKUP($B56,ratings,2,TRUE)-VLOOKUP($B39,ratings,2,TRUE),$A$1,1)*$F39*$F56+_xlfn.NORM.DIST(0,VLOOKUP($B57,ratings,2,TRUE)-VLOOKUP($B39,ratings,2,TRUE),$A$1,1)*$F39*$F57+_xlfn.NORM.DIST(0,VLOOKUP($B58,ratings,2,TRUE)-VLOOKUP($B39,ratings,2,TRUE),$A$1,1)*$F39*$F58+_xlfn.NORM.DIST(0,VLOOKUP($B59,ratings,2,TRUE)-VLOOKUP($B39,ratings,2,TRUE),$A$1,1)*$F39*$F59+_xlfn.NORM.DIST(0,VLOOKUP($B60,ratings,2,TRUE)-VLOOKUP($B39,ratings,2,TRUE),$A$1,1)*$F39*$F60+_xlfn.NORM.DIST(0,VLOOKUP($B61,ratings,2,TRUE)-VLOOKUP($B39,ratings,2,TRUE),$A$1,1)*$F39*$F61+_xlfn.NORM.DIST(0,VLOOKUP($B62,ratings,2,TRUE)-VLOOKUP($B39,ratings,2,TRUE),$A$1,1)*$F39*$F62+_xlfn.NORM.DIST(0,VLOOKUP($B63,ratings,2,TRUE)-VLOOKUP($B39,ratings,2,TRUE),$A$1,1)*$F39*$F63+_xlfn.NORM.DIST(0,VLOOKUP($B64,ratings,2,TRUE)-VLOOKUP($B39,ratings,2,TRUE),$A$1,1)*$F39*$F64+_xlfn.NORM.DIST(0,VLOOKUP($B65,ratings,2,TRUE)-VLOOKUP($B39,ratings,2,TRUE),$A$1,1)*$F39*$F65+_xlfn.NORM.DIST(0,VLOOKUP($B50,ratings,2,TRUE)-VLOOKUP($B39,ratings,2,TRUE),$A$1,1)*$F39*$F50+_xlfn.NORM.DIST(0,VLOOKUP($B51,ratings,2,TRUE)-VLOOKUP($B39,ratings,2,TRUE),$A$1,1)*$F39*$F51+_xlfn.NORM.DIST(0,VLOOKUP($B52,ratings,2,TRUE)-VLOOKUP($B39,ratings,2,TRUE),$A$1,1)*$F39*$F52+_xlfn.NORM.DIST(0,VLOOKUP($B53,ratings,2,TRUE)-VLOOKUP($B39,ratings,2,TRUE),$A$1,1)*$F39*$F53+_xlfn.NORM.DIST(0,VLOOKUP($B54,ratings,2,TRUE)-VLOOKUP($B39,ratings,2,TRUE),$A$1,1)*$F39*$F54</f>
        <v>#N/A</v>
      </c>
      <c r="H39" s="350" t="str">
        <f>_xlfn.NORM.DIST(0,VLOOKUP($B$33,ratings,2,TRUE)-VLOOKUP($B39,ratings,2,TRUE),$A$1,1)*$G39*$G$33+_xlfn.NORM.DIST(0,VLOOKUP($B$2,ratings,2,TRUE)-VLOOKUP($B39,ratings,2,TRUE),$A$1,1)*$G39*$G$2+_xlfn.NORM.DIST(0,VLOOKUP($B$3,ratings,2,TRUE)-VLOOKUP($B39,ratings,2,TRUE),$A$1,1)*$G39*$G$3+_xlfn.NORM.DIST(0,VLOOKUP($B$4,ratings,2,TRUE)-VLOOKUP($B39,ratings,2,TRUE),$A$1,1)*$G39*$G$4+_xlfn.NORM.DIST(0,VLOOKUP($B$5,ratings,2,TRUE)-VLOOKUP($B39,ratings,2,TRUE),$A$1,1)*$G39*$G$5+_xlfn.NORM.DIST(0,VLOOKUP($B$6,ratings,2,TRUE)-VLOOKUP($B39,ratings,2,TRUE),$A$1,1)*$G39*$G$6+_xlfn.NORM.DIST(0,VLOOKUP($B$7,ratings,2,TRUE)-VLOOKUP($B39,ratings,2,TRUE),$A$1,1)*$G39*$G$7+_xlfn.NORM.DIST(0,VLOOKUP($B$8,ratings,2,TRUE)-VLOOKUP($B39,ratings,2,TRUE),$A$1,1)*$G39*$G$8+_xlfn.NORM.DIST(0,VLOOKUP($B$9,ratings,2,TRUE)-VLOOKUP($B39,ratings,2,TRUE),$A$1,1)*$G39*$G$9+_xlfn.NORM.DIST(0,VLOOKUP($B$10,ratings,2,TRUE)-VLOOKUP($B39,ratings,2,TRUE),$A$1,1)*$G39*$G$10+_xlfn.NORM.DIST(0,VLOOKUP($B$11,ratings,2,TRUE)-VLOOKUP($B39,ratings,2,TRUE),$A$1,1)*$G39*$G$11+_xlfn.NORM.DIST(0,VLOOKUP($B$12,ratings,2,TRUE)-VLOOKUP($B39,ratings,2,TRUE),$A$1,1)*$G39*$G$12+_xlfn.NORM.DIST(0,VLOOKUP($B$13,ratings,2,TRUE)-VLOOKUP($B39,ratings,2,TRUE),$A$1,1)*$G39*$G$13+_xlfn.NORM.DIST(0,VLOOKUP($B$14,ratings,2,TRUE)-VLOOKUP($B39,ratings,2,TRUE),$A$1,1)*$G39*$G$14+_xlfn.NORM.DIST(0,VLOOKUP($B$15,ratings,2,TRUE)-VLOOKUP($B39,ratings,2,TRUE),$A$1,1)*$G39*$G$15+_xlfn.NORM.DIST(0,VLOOKUP($B$16,ratings,2,TRUE)-VLOOKUP($B39,ratings,2,TRUE),$A$1,1)*$G39*$G$16+_xlfn.NORM.DIST(0,VLOOKUP($B$17,ratings,2,TRUE)-VLOOKUP($B39,ratings,2,TRUE),$A$1,1)*$G39*$G$17+_xlfn.NORM.DIST(0,VLOOKUP($B$18,ratings,2,TRUE)-VLOOKUP($B39,ratings,2,TRUE),$A$1,1)*$G39*$G$18+_xlfn.NORM.DIST(0,VLOOKUP($B$19,ratings,2,TRUE)-VLOOKUP($B39,ratings,2,TRUE),$A$1,1)*$G39*$G$19+_xlfn.NORM.DIST(0,VLOOKUP($B$20,ratings,2,TRUE)-VLOOKUP($B39,ratings,2,TRUE),$A$1,1)*$G39*$G$20+_xlfn.NORM.DIST(0,VLOOKUP($B$21,ratings,2,TRUE)-VLOOKUP($B39,ratings,2,TRUE),$A$1,1)*$G39*$G$21+_xlfn.NORM.DIST(0,VLOOKUP($B$22,ratings,2,TRUE)-VLOOKUP($B39,ratings,2,TRUE),$A$1,1)*$G39*$G$22+_xlfn.NORM.DIST(0,VLOOKUP($B$23,ratings,2,TRUE)-VLOOKUP($B39,ratings,2,TRUE),$A$1,1)*$G39*$G$23+_xlfn.NORM.DIST(0,VLOOKUP($B$24,ratings,2,TRUE)-VLOOKUP($B39,ratings,2,TRUE),$A$1,1)*$G39*$G$24+_xlfn.NORM.DIST(0,VLOOKUP($B$25,ratings,2,TRUE)-VLOOKUP($B39,ratings,2,TRUE),$A$1,1)*$G39*$G$25+_xlfn.NORM.DIST(0,VLOOKUP($B$26,ratings,2,TRUE)-VLOOKUP($B39,ratings,2,TRUE),$A$1,1)*$G39*$G$26+_xlfn.NORM.DIST(0,VLOOKUP($B$27,ratings,2,TRUE)-VLOOKUP($B39,ratings,2,TRUE),$A$1,1)*$G39*$G$27+_xlfn.NORM.DIST(0,VLOOKUP($B$28,ratings,2,TRUE)-VLOOKUP($B39,ratings,2,TRUE),$A$1,1)*$G39*$G$28+_xlfn.NORM.DIST(0,VLOOKUP($B$29,ratings,2,TRUE)-VLOOKUP($B39,ratings,2,TRUE),$A$1,1)*$G39*$G$29+_xlfn.NORM.DIST(0,VLOOKUP($B$32,ratings,2,TRUE)-VLOOKUP($B39,ratings,2,TRUE),$A$1,1)*$G39*$G$32+_xlfn.NORM.DIST(0,VLOOKUP($B$31,ratings,2,TRUE)-VLOOKUP($B39,ratings,2,TRUE),$A$1,1)*$G39*$G$31+_xlfn.NORM.DIST(0,VLOOKUP($B$30,ratings,2,TRUE)-VLOOKUP($B39,ratings,2,TRUE),$A$1,1)*$G39*$G$30</f>
        <v>#N/A</v>
      </c>
      <c r="J39" s="385" t="s">
        <v>808</v>
      </c>
      <c r="K39" t="str">
        <f t="shared" si="1"/>
        <v>#N/A</v>
      </c>
      <c r="L39" s="206" t="s">
        <v>809</v>
      </c>
      <c r="M39" s="206" t="s">
        <v>810</v>
      </c>
      <c r="N39" s="385" t="s">
        <v>811</v>
      </c>
      <c r="O39" s="385" t="s">
        <v>812</v>
      </c>
      <c r="P39" s="278">
        <f t="shared" si="2"/>
        <v>94.4</v>
      </c>
      <c r="Q39" s="386" t="s">
        <v>15</v>
      </c>
      <c r="R39" s="387" t="s">
        <v>813</v>
      </c>
      <c r="S39" s="385" t="s">
        <v>814</v>
      </c>
      <c r="T39" s="385" t="s">
        <v>815</v>
      </c>
      <c r="U39" s="385" t="s">
        <v>812</v>
      </c>
      <c r="V39" s="278">
        <f t="shared" si="3"/>
        <v>59.3</v>
      </c>
      <c r="W39" s="386" t="s">
        <v>15</v>
      </c>
      <c r="X39" s="388" t="s">
        <v>813</v>
      </c>
      <c r="Y39" s="385" t="s">
        <v>814</v>
      </c>
      <c r="Z39" s="385" t="s">
        <v>816</v>
      </c>
      <c r="AA39" s="385" t="s">
        <v>812</v>
      </c>
      <c r="AB39" s="278">
        <f t="shared" si="4"/>
        <v>32.6</v>
      </c>
      <c r="AC39" s="386" t="s">
        <v>15</v>
      </c>
      <c r="AD39" s="388" t="s">
        <v>813</v>
      </c>
      <c r="AE39" s="385" t="s">
        <v>814</v>
      </c>
      <c r="AF39" s="385" t="s">
        <v>817</v>
      </c>
      <c r="AG39" s="385" t="s">
        <v>812</v>
      </c>
      <c r="AH39" s="278">
        <f t="shared" si="5"/>
        <v>9.4</v>
      </c>
      <c r="AI39" s="386" t="s">
        <v>15</v>
      </c>
      <c r="AJ39" s="387" t="s">
        <v>813</v>
      </c>
      <c r="AK39" s="385" t="s">
        <v>814</v>
      </c>
      <c r="AL39" s="385" t="s">
        <v>818</v>
      </c>
      <c r="AM39" s="385" t="s">
        <v>812</v>
      </c>
      <c r="AN39" s="278" t="str">
        <f t="shared" si="6"/>
        <v>#N/A</v>
      </c>
      <c r="AO39" s="386" t="s">
        <v>15</v>
      </c>
      <c r="AP39" s="387" t="s">
        <v>813</v>
      </c>
      <c r="AQ39" s="385" t="s">
        <v>814</v>
      </c>
      <c r="AR39" s="385" t="s">
        <v>819</v>
      </c>
      <c r="AS39" s="385" t="s">
        <v>812</v>
      </c>
      <c r="AT39" s="278" t="str">
        <f t="shared" si="7"/>
        <v>#N/A</v>
      </c>
      <c r="AU39" s="386" t="s">
        <v>15</v>
      </c>
      <c r="AV39" s="388" t="s">
        <v>820</v>
      </c>
      <c r="AW39" s="385" t="str">
        <f t="shared" si="8"/>
        <v>#N/A</v>
      </c>
    </row>
    <row r="40" ht="14.25" customHeight="1">
      <c r="A40" t="str">
        <f>VLOOKUP(B40,Ratings!$H$2:$I$69,2,0)</f>
        <v>#N/A</v>
      </c>
      <c r="B40" t="s">
        <v>320</v>
      </c>
      <c r="C40" s="347">
        <f>_xlfn.NORM.DIST(0,VLOOKUP(B41,ratings,2,TRUE)-VLOOKUP(B40,ratings,2,TRUE),$A$1,1)</f>
        <v>0.6914624613</v>
      </c>
      <c r="D40" s="347">
        <f>_xlfn.NORM.DIST(0,VLOOKUP(B38,ratings,2,TRUE)-VLOOKUP(B40,ratings,2,TRUE),$A$1,1)*C40*C38+_xlfn.NORM.DIST(0,VLOOKUP(B39,ratings,2,TRUE)-VLOOKUP(B40,ratings,2,TRUE),$A$1,1)*C40*C39</f>
        <v>0.314867539</v>
      </c>
      <c r="E40" s="347">
        <f>_xlfn.NORM.DIST(0,VLOOKUP($B36,ratings,2,TRUE)-VLOOKUP($B40,ratings,2,TRUE),$A$1,1)*$D40*$D36+_xlfn.NORM.DIST(0,VLOOKUP($B35,ratings,2,TRUE)-VLOOKUP($B40,ratings,2,TRUE),$A$1,1)*$D40*$D35+_xlfn.NORM.DIST(0,VLOOKUP($B34,ratings,2,TRUE)-VLOOKUP($B40,ratings,2,TRUE),$A$1,1)*$D40*$D34+_xlfn.NORM.DIST(0,VLOOKUP($B37,ratings,2,TRUE)-VLOOKUP($B40,ratings,2,TRUE),$A$1,1)*$D40*$D37</f>
        <v>0.1503077994</v>
      </c>
      <c r="F40" s="347">
        <f>_xlfn.NORM.DIST(0,VLOOKUP($B48,ratings,2,TRUE)-VLOOKUP($B40,ratings,2,TRUE),$A$1,1)*$E40*$E48+_xlfn.NORM.DIST(0,VLOOKUP($B49,ratings,2,TRUE)-VLOOKUP($B40,ratings,2,TRUE),$A$1,1)*$E40*$E49+_xlfn.NORM.DIST(0,VLOOKUP($B42,ratings,2,TRUE)-VLOOKUP($B40,ratings,2,TRUE),$A$1,1)*$E40*$E42+_xlfn.NORM.DIST(0,VLOOKUP($B43,ratings,2,TRUE)-VLOOKUP($B40,ratings,2,TRUE),$A$1,1)*$E40*$E43+_xlfn.NORM.DIST(0,VLOOKUP($B44,ratings,2,TRUE)-VLOOKUP($B40,ratings,2,TRUE),$A$1,1)*$E40*$E44+_xlfn.NORM.DIST(0,VLOOKUP($B45,ratings,2,TRUE)-VLOOKUP($B40,ratings,2,TRUE),$A$1,1)*$E40*$E45+_xlfn.NORM.DIST(0,VLOOKUP($B46,ratings,2,TRUE)-VLOOKUP($B40,ratings,2,TRUE),$A$1,1)*$E40*$E46+_xlfn.NORM.DIST(0,VLOOKUP($B47,ratings,2,TRUE)-VLOOKUP($B40,ratings,2,TRUE),$A$1,1)*$E40*$E47</f>
        <v>0.035171595</v>
      </c>
      <c r="G40" s="347" t="str">
        <f>_xlfn.NORM.DIST(0,VLOOKUP($B56,ratings,2,TRUE)-VLOOKUP($B40,ratings,2,TRUE),$A$1,1)*$F40*$F56+_xlfn.NORM.DIST(0,VLOOKUP($B57,ratings,2,TRUE)-VLOOKUP($B40,ratings,2,TRUE),$A$1,1)*$F40*$F57+_xlfn.NORM.DIST(0,VLOOKUP($B58,ratings,2,TRUE)-VLOOKUP($B40,ratings,2,TRUE),$A$1,1)*$F40*$F58+_xlfn.NORM.DIST(0,VLOOKUP($B59,ratings,2,TRUE)-VLOOKUP($B40,ratings,2,TRUE),$A$1,1)*$F40*$F59+_xlfn.NORM.DIST(0,VLOOKUP($B60,ratings,2,TRUE)-VLOOKUP($B40,ratings,2,TRUE),$A$1,1)*$F40*$F60+_xlfn.NORM.DIST(0,VLOOKUP($B61,ratings,2,TRUE)-VLOOKUP($B40,ratings,2,TRUE),$A$1,1)*$F40*$F61+_xlfn.NORM.DIST(0,VLOOKUP($B62,ratings,2,TRUE)-VLOOKUP($B40,ratings,2,TRUE),$A$1,1)*$F40*$F62+_xlfn.NORM.DIST(0,VLOOKUP($B63,ratings,2,TRUE)-VLOOKUP($B40,ratings,2,TRUE),$A$1,1)*$F40*$F63+_xlfn.NORM.DIST(0,VLOOKUP($B64,ratings,2,TRUE)-VLOOKUP($B40,ratings,2,TRUE),$A$1,1)*$F40*$F64+_xlfn.NORM.DIST(0,VLOOKUP($B65,ratings,2,TRUE)-VLOOKUP($B40,ratings,2,TRUE),$A$1,1)*$F40*$F65+_xlfn.NORM.DIST(0,VLOOKUP($B50,ratings,2,TRUE)-VLOOKUP($B40,ratings,2,TRUE),$A$1,1)*$F40*$F50+_xlfn.NORM.DIST(0,VLOOKUP($B51,ratings,2,TRUE)-VLOOKUP($B40,ratings,2,TRUE),$A$1,1)*$F40*$F51+_xlfn.NORM.DIST(0,VLOOKUP($B52,ratings,2,TRUE)-VLOOKUP($B40,ratings,2,TRUE),$A$1,1)*$F40*$F52+_xlfn.NORM.DIST(0,VLOOKUP($B53,ratings,2,TRUE)-VLOOKUP($B40,ratings,2,TRUE),$A$1,1)*$F40*$F53+_xlfn.NORM.DIST(0,VLOOKUP($B54,ratings,2,TRUE)-VLOOKUP($B40,ratings,2,TRUE),$A$1,1)*$F40*$F54+_xlfn.NORM.DIST(0,VLOOKUP($B55,ratings,2,TRUE)-VLOOKUP($B40,ratings,2,TRUE),$A$1,1)*$F40*$F55</f>
        <v>#N/A</v>
      </c>
      <c r="H40" s="347" t="str">
        <f>_xlfn.NORM.DIST(0,VLOOKUP($B$33,ratings,2,TRUE)-VLOOKUP($B40,ratings,2,TRUE),$A$1,1)*$G40*$G$33+_xlfn.NORM.DIST(0,VLOOKUP($B$2,ratings,2,TRUE)-VLOOKUP($B40,ratings,2,TRUE),$A$1,1)*$G40*$G$2+_xlfn.NORM.DIST(0,VLOOKUP($B$3,ratings,2,TRUE)-VLOOKUP($B40,ratings,2,TRUE),$A$1,1)*$G40*$G$3+_xlfn.NORM.DIST(0,VLOOKUP($B$4,ratings,2,TRUE)-VLOOKUP($B40,ratings,2,TRUE),$A$1,1)*$G40*$G$4+_xlfn.NORM.DIST(0,VLOOKUP($B$5,ratings,2,TRUE)-VLOOKUP($B40,ratings,2,TRUE),$A$1,1)*$G40*$G$5+_xlfn.NORM.DIST(0,VLOOKUP($B$6,ratings,2,TRUE)-VLOOKUP($B40,ratings,2,TRUE),$A$1,1)*$G40*$G$6+_xlfn.NORM.DIST(0,VLOOKUP($B$7,ratings,2,TRUE)-VLOOKUP($B40,ratings,2,TRUE),$A$1,1)*$G40*$G$7+_xlfn.NORM.DIST(0,VLOOKUP($B$8,ratings,2,TRUE)-VLOOKUP($B40,ratings,2,TRUE),$A$1,1)*$G40*$G$8+_xlfn.NORM.DIST(0,VLOOKUP($B$9,ratings,2,TRUE)-VLOOKUP($B40,ratings,2,TRUE),$A$1,1)*$G40*$G$9+_xlfn.NORM.DIST(0,VLOOKUP($B$10,ratings,2,TRUE)-VLOOKUP($B40,ratings,2,TRUE),$A$1,1)*$G40*$G$10+_xlfn.NORM.DIST(0,VLOOKUP($B$11,ratings,2,TRUE)-VLOOKUP($B40,ratings,2,TRUE),$A$1,1)*$G40*$G$11+_xlfn.NORM.DIST(0,VLOOKUP($B$12,ratings,2,TRUE)-VLOOKUP($B40,ratings,2,TRUE),$A$1,1)*$G40*$G$12+_xlfn.NORM.DIST(0,VLOOKUP($B$13,ratings,2,TRUE)-VLOOKUP($B40,ratings,2,TRUE),$A$1,1)*$G40*$G$13+_xlfn.NORM.DIST(0,VLOOKUP($B$14,ratings,2,TRUE)-VLOOKUP($B40,ratings,2,TRUE),$A$1,1)*$G40*$G$14+_xlfn.NORM.DIST(0,VLOOKUP($B$15,ratings,2,TRUE)-VLOOKUP($B40,ratings,2,TRUE),$A$1,1)*$G40*$G$15+_xlfn.NORM.DIST(0,VLOOKUP($B$16,ratings,2,TRUE)-VLOOKUP($B40,ratings,2,TRUE),$A$1,1)*$G40*$G$16+_xlfn.NORM.DIST(0,VLOOKUP($B$17,ratings,2,TRUE)-VLOOKUP($B40,ratings,2,TRUE),$A$1,1)*$G40*$G$17+_xlfn.NORM.DIST(0,VLOOKUP($B$18,ratings,2,TRUE)-VLOOKUP($B40,ratings,2,TRUE),$A$1,1)*$G40*$G$18+_xlfn.NORM.DIST(0,VLOOKUP($B$19,ratings,2,TRUE)-VLOOKUP($B40,ratings,2,TRUE),$A$1,1)*$G40*$G$19+_xlfn.NORM.DIST(0,VLOOKUP($B$20,ratings,2,TRUE)-VLOOKUP($B40,ratings,2,TRUE),$A$1,1)*$G40*$G$20+_xlfn.NORM.DIST(0,VLOOKUP($B$21,ratings,2,TRUE)-VLOOKUP($B40,ratings,2,TRUE),$A$1,1)*$G40*$G$21+_xlfn.NORM.DIST(0,VLOOKUP($B$22,ratings,2,TRUE)-VLOOKUP($B40,ratings,2,TRUE),$A$1,1)*$G40*$G$22+_xlfn.NORM.DIST(0,VLOOKUP($B$23,ratings,2,TRUE)-VLOOKUP($B40,ratings,2,TRUE),$A$1,1)*$G40*$G$23+_xlfn.NORM.DIST(0,VLOOKUP($B$24,ratings,2,TRUE)-VLOOKUP($B40,ratings,2,TRUE),$A$1,1)*$G40*$G$24+_xlfn.NORM.DIST(0,VLOOKUP($B$25,ratings,2,TRUE)-VLOOKUP($B40,ratings,2,TRUE),$A$1,1)*$G40*$G$25+_xlfn.NORM.DIST(0,VLOOKUP($B$26,ratings,2,TRUE)-VLOOKUP($B40,ratings,2,TRUE),$A$1,1)*$G40*$G$26+_xlfn.NORM.DIST(0,VLOOKUP($B$27,ratings,2,TRUE)-VLOOKUP($B40,ratings,2,TRUE),$A$1,1)*$G40*$G$27+_xlfn.NORM.DIST(0,VLOOKUP($B$28,ratings,2,TRUE)-VLOOKUP($B40,ratings,2,TRUE),$A$1,1)*$G40*$G$28+_xlfn.NORM.DIST(0,VLOOKUP($B$29,ratings,2,TRUE)-VLOOKUP($B40,ratings,2,TRUE),$A$1,1)*$G40*$G$29+_xlfn.NORM.DIST(0,VLOOKUP($B$32,ratings,2,TRUE)-VLOOKUP($B40,ratings,2,TRUE),$A$1,1)*$G40*$G$32+_xlfn.NORM.DIST(0,VLOOKUP($B$31,ratings,2,TRUE)-VLOOKUP($B40,ratings,2,TRUE),$A$1,1)*$G40*$G$31+_xlfn.NORM.DIST(0,VLOOKUP($B$30,ratings,2,TRUE)-VLOOKUP($B40,ratings,2,TRUE),$A$1,1)*$G40*$G$30</f>
        <v>#N/A</v>
      </c>
      <c r="J40" s="385" t="s">
        <v>808</v>
      </c>
      <c r="K40" t="str">
        <f t="shared" si="1"/>
        <v>#N/A</v>
      </c>
      <c r="L40" s="206" t="s">
        <v>809</v>
      </c>
      <c r="M40" s="206" t="s">
        <v>810</v>
      </c>
      <c r="N40" s="385" t="s">
        <v>811</v>
      </c>
      <c r="O40" s="385" t="s">
        <v>812</v>
      </c>
      <c r="P40" s="278">
        <f t="shared" si="2"/>
        <v>69.1</v>
      </c>
      <c r="Q40" s="386" t="s">
        <v>15</v>
      </c>
      <c r="R40" s="387" t="s">
        <v>813</v>
      </c>
      <c r="S40" s="385" t="s">
        <v>814</v>
      </c>
      <c r="T40" s="385" t="s">
        <v>815</v>
      </c>
      <c r="U40" s="385" t="s">
        <v>812</v>
      </c>
      <c r="V40" s="278">
        <f t="shared" si="3"/>
        <v>31.5</v>
      </c>
      <c r="W40" s="386" t="s">
        <v>15</v>
      </c>
      <c r="X40" s="388" t="s">
        <v>813</v>
      </c>
      <c r="Y40" s="385" t="s">
        <v>814</v>
      </c>
      <c r="Z40" s="385" t="s">
        <v>816</v>
      </c>
      <c r="AA40" s="385" t="s">
        <v>812</v>
      </c>
      <c r="AB40" s="278">
        <f t="shared" si="4"/>
        <v>15</v>
      </c>
      <c r="AC40" s="386" t="s">
        <v>15</v>
      </c>
      <c r="AD40" s="388" t="s">
        <v>813</v>
      </c>
      <c r="AE40" s="385" t="s">
        <v>814</v>
      </c>
      <c r="AF40" s="385" t="s">
        <v>817</v>
      </c>
      <c r="AG40" s="385" t="s">
        <v>812</v>
      </c>
      <c r="AH40" s="278">
        <f t="shared" si="5"/>
        <v>3.5</v>
      </c>
      <c r="AI40" s="386" t="s">
        <v>15</v>
      </c>
      <c r="AJ40" s="387" t="s">
        <v>813</v>
      </c>
      <c r="AK40" s="385" t="s">
        <v>814</v>
      </c>
      <c r="AL40" s="385" t="s">
        <v>818</v>
      </c>
      <c r="AM40" s="385" t="s">
        <v>812</v>
      </c>
      <c r="AN40" s="278" t="str">
        <f t="shared" si="6"/>
        <v>#N/A</v>
      </c>
      <c r="AO40" s="386" t="s">
        <v>15</v>
      </c>
      <c r="AP40" s="387" t="s">
        <v>813</v>
      </c>
      <c r="AQ40" s="385" t="s">
        <v>814</v>
      </c>
      <c r="AR40" s="385" t="s">
        <v>819</v>
      </c>
      <c r="AS40" s="385" t="s">
        <v>812</v>
      </c>
      <c r="AT40" s="278" t="str">
        <f t="shared" si="7"/>
        <v>#N/A</v>
      </c>
      <c r="AU40" s="386" t="s">
        <v>15</v>
      </c>
      <c r="AV40" s="388" t="s">
        <v>820</v>
      </c>
      <c r="AW40" s="385" t="str">
        <f t="shared" si="8"/>
        <v>#N/A</v>
      </c>
    </row>
    <row r="41" ht="14.25" customHeight="1">
      <c r="A41" s="390" t="str">
        <f>VLOOKUP(B41,Ratings!$H$2:$I$69,2,0)</f>
        <v>#N/A</v>
      </c>
      <c r="B41" s="390" t="s">
        <v>484</v>
      </c>
      <c r="C41" s="391">
        <f>_xlfn.NORM.DIST(0,VLOOKUP(B40,ratings,2,TRUE)-VLOOKUP(B41,ratings,2,TRUE),$A$1,1)</f>
        <v>0.3085375387</v>
      </c>
      <c r="D41" s="391">
        <f>_xlfn.NORM.DIST(0,VLOOKUP(B39,ratings,2,TRUE)-VLOOKUP(B41,ratings,2,TRUE),$A$1,1)*C41*C39+_xlfn.NORM.DIST(0,VLOOKUP(B38,ratings,2,TRUE)-VLOOKUP(B41,ratings,2,TRUE),$A$1,1)*C41*C38</f>
        <v>0.08624519867</v>
      </c>
      <c r="E41" s="391">
        <f>_xlfn.NORM.DIST(0,VLOOKUP($B37,ratings,2,TRUE)-VLOOKUP($B41,ratings,2,TRUE),$A$1,1)*$D41*$D37+_xlfn.NORM.DIST(0,VLOOKUP($B36,ratings,2,TRUE)-VLOOKUP($B41,ratings,2,TRUE),$A$1,1)*$D41*$D36+_xlfn.NORM.DIST(0,VLOOKUP($B35,ratings,2,TRUE)-VLOOKUP($B41,ratings,2,TRUE),$A$1,1)*$D41*$D35+_xlfn.NORM.DIST(0,VLOOKUP($B34,ratings,2,TRUE)-VLOOKUP($B41,ratings,2,TRUE),$A$1,1)*$D41*$D34</f>
        <v>0.02503307643</v>
      </c>
      <c r="F41" s="391">
        <f>_xlfn.NORM.DIST(0,VLOOKUP($B49,ratings,2,TRUE)-VLOOKUP($B41,ratings,2,TRUE),$A$1,1)*$E41*$E49+_xlfn.NORM.DIST(0,VLOOKUP($B42,ratings,2,TRUE)-VLOOKUP($B41,ratings,2,TRUE),$A$1,1)*$E41*$E42+_xlfn.NORM.DIST(0,VLOOKUP($B43,ratings,2,TRUE)-VLOOKUP($B41,ratings,2,TRUE),$A$1,1)*$E41*$E43+_xlfn.NORM.DIST(0,VLOOKUP($B44,ratings,2,TRUE)-VLOOKUP($B41,ratings,2,TRUE),$A$1,1)*$E41*$E44+_xlfn.NORM.DIST(0,VLOOKUP($B45,ratings,2,TRUE)-VLOOKUP($B41,ratings,2,TRUE),$A$1,1)*$E41*$E45+_xlfn.NORM.DIST(0,VLOOKUP($B46,ratings,2,TRUE)-VLOOKUP($B41,ratings,2,TRUE),$A$1,1)*$E41*$E46+_xlfn.NORM.DIST(0,VLOOKUP($B47,ratings,2,TRUE)-VLOOKUP($B41,ratings,2,TRUE),$A$1,1)*$E41*$E47+_xlfn.NORM.DIST(0,VLOOKUP($B48,ratings,2,TRUE)-VLOOKUP($B41,ratings,2,TRUE),$A$1,1)*$E41*$E48</f>
        <v>0.002954200584</v>
      </c>
      <c r="G41" s="391" t="str">
        <f>_xlfn.NORM.DIST(0,VLOOKUP($B57,ratings,2,TRUE)-VLOOKUP($B41,ratings,2,TRUE),$A$1,1)*$F41*$F57+_xlfn.NORM.DIST(0,VLOOKUP($B58,ratings,2,TRUE)-VLOOKUP($B41,ratings,2,TRUE),$A$1,1)*$F41*$F58+_xlfn.NORM.DIST(0,VLOOKUP($B59,ratings,2,TRUE)-VLOOKUP($B41,ratings,2,TRUE),$A$1,1)*$F41*$F59+_xlfn.NORM.DIST(0,VLOOKUP($B60,ratings,2,TRUE)-VLOOKUP($B41,ratings,2,TRUE),$A$1,1)*$F41*$F60+_xlfn.NORM.DIST(0,VLOOKUP($B61,ratings,2,TRUE)-VLOOKUP($B41,ratings,2,TRUE),$A$1,1)*$F41*$F61+_xlfn.NORM.DIST(0,VLOOKUP($B62,ratings,2,TRUE)-VLOOKUP($B41,ratings,2,TRUE),$A$1,1)*$F41*$F62+_xlfn.NORM.DIST(0,VLOOKUP($B63,ratings,2,TRUE)-VLOOKUP($B41,ratings,2,TRUE),$A$1,1)*$F41*$F63+_xlfn.NORM.DIST(0,VLOOKUP($B64,ratings,2,TRUE)-VLOOKUP($B41,ratings,2,TRUE),$A$1,1)*$F41*$F64+_xlfn.NORM.DIST(0,VLOOKUP($B65,ratings,2,TRUE)-VLOOKUP($B41,ratings,2,TRUE),$A$1,1)*$F41*$F65+_xlfn.NORM.DIST(0,VLOOKUP($B50,ratings,2,TRUE)-VLOOKUP($B41,ratings,2,TRUE),$A$1,1)*$F41*$F50+_xlfn.NORM.DIST(0,VLOOKUP($B51,ratings,2,TRUE)-VLOOKUP($B41,ratings,2,TRUE),$A$1,1)*$F41*$F51+_xlfn.NORM.DIST(0,VLOOKUP($B52,ratings,2,TRUE)-VLOOKUP($B41,ratings,2,TRUE),$A$1,1)*$F41*$F52+_xlfn.NORM.DIST(0,VLOOKUP($B53,ratings,2,TRUE)-VLOOKUP($B41,ratings,2,TRUE),$A$1,1)*$F41*$F53+_xlfn.NORM.DIST(0,VLOOKUP($B54,ratings,2,TRUE)-VLOOKUP($B41,ratings,2,TRUE),$A$1,1)*$F41*$F54+_xlfn.NORM.DIST(0,VLOOKUP($B55,ratings,2,TRUE)-VLOOKUP($B41,ratings,2,TRUE),$A$1,1)*$F41*$F55+_xlfn.NORM.DIST(0,VLOOKUP($B56,ratings,2,TRUE)-VLOOKUP($B41,ratings,2,TRUE),$A$1,1)*$F41*$F56</f>
        <v>#N/A</v>
      </c>
      <c r="H41" s="391" t="str">
        <f>_xlfn.NORM.DIST(0,VLOOKUP($B$33,ratings,2,TRUE)-VLOOKUP($B41,ratings,2,TRUE),$A$1,1)*$G41*$G$33+_xlfn.NORM.DIST(0,VLOOKUP($B$2,ratings,2,TRUE)-VLOOKUP($B41,ratings,2,TRUE),$A$1,1)*$G41*$G$2+_xlfn.NORM.DIST(0,VLOOKUP($B$3,ratings,2,TRUE)-VLOOKUP($B41,ratings,2,TRUE),$A$1,1)*$G41*$G$3+_xlfn.NORM.DIST(0,VLOOKUP($B$4,ratings,2,TRUE)-VLOOKUP($B41,ratings,2,TRUE),$A$1,1)*$G41*$G$4+_xlfn.NORM.DIST(0,VLOOKUP($B$5,ratings,2,TRUE)-VLOOKUP($B41,ratings,2,TRUE),$A$1,1)*$G41*$G$5+_xlfn.NORM.DIST(0,VLOOKUP($B$6,ratings,2,TRUE)-VLOOKUP($B41,ratings,2,TRUE),$A$1,1)*$G41*$G$6+_xlfn.NORM.DIST(0,VLOOKUP($B$7,ratings,2,TRUE)-VLOOKUP($B41,ratings,2,TRUE),$A$1,1)*$G41*$G$7+_xlfn.NORM.DIST(0,VLOOKUP($B$8,ratings,2,TRUE)-VLOOKUP($B41,ratings,2,TRUE),$A$1,1)*$G41*$G$8+_xlfn.NORM.DIST(0,VLOOKUP($B$9,ratings,2,TRUE)-VLOOKUP($B41,ratings,2,TRUE),$A$1,1)*$G41*$G$9+_xlfn.NORM.DIST(0,VLOOKUP($B$10,ratings,2,TRUE)-VLOOKUP($B41,ratings,2,TRUE),$A$1,1)*$G41*$G$10+_xlfn.NORM.DIST(0,VLOOKUP($B$11,ratings,2,TRUE)-VLOOKUP($B41,ratings,2,TRUE),$A$1,1)*$G41*$G$11+_xlfn.NORM.DIST(0,VLOOKUP($B$12,ratings,2,TRUE)-VLOOKUP($B41,ratings,2,TRUE),$A$1,1)*$G41*$G$12+_xlfn.NORM.DIST(0,VLOOKUP($B$13,ratings,2,TRUE)-VLOOKUP($B41,ratings,2,TRUE),$A$1,1)*$G41*$G$13+_xlfn.NORM.DIST(0,VLOOKUP($B$14,ratings,2,TRUE)-VLOOKUP($B41,ratings,2,TRUE),$A$1,1)*$G41*$G$14+_xlfn.NORM.DIST(0,VLOOKUP($B$15,ratings,2,TRUE)-VLOOKUP($B41,ratings,2,TRUE),$A$1,1)*$G41*$G$15+_xlfn.NORM.DIST(0,VLOOKUP($B$16,ratings,2,TRUE)-VLOOKUP($B41,ratings,2,TRUE),$A$1,1)*$G41*$G$16+_xlfn.NORM.DIST(0,VLOOKUP($B$17,ratings,2,TRUE)-VLOOKUP($B41,ratings,2,TRUE),$A$1,1)*$G41*$G$17+_xlfn.NORM.DIST(0,VLOOKUP($B$18,ratings,2,TRUE)-VLOOKUP($B41,ratings,2,TRUE),$A$1,1)*$G41*$G$18+_xlfn.NORM.DIST(0,VLOOKUP($B$19,ratings,2,TRUE)-VLOOKUP($B41,ratings,2,TRUE),$A$1,1)*$G41*$G$19+_xlfn.NORM.DIST(0,VLOOKUP($B$20,ratings,2,TRUE)-VLOOKUP($B41,ratings,2,TRUE),$A$1,1)*$G41*$G$20+_xlfn.NORM.DIST(0,VLOOKUP($B$21,ratings,2,TRUE)-VLOOKUP($B41,ratings,2,TRUE),$A$1,1)*$G41*$G$21+_xlfn.NORM.DIST(0,VLOOKUP($B$22,ratings,2,TRUE)-VLOOKUP($B41,ratings,2,TRUE),$A$1,1)*$G41*$G$22+_xlfn.NORM.DIST(0,VLOOKUP($B$23,ratings,2,TRUE)-VLOOKUP($B41,ratings,2,TRUE),$A$1,1)*$G41*$G$23+_xlfn.NORM.DIST(0,VLOOKUP($B$24,ratings,2,TRUE)-VLOOKUP($B41,ratings,2,TRUE),$A$1,1)*$G41*$G$24+_xlfn.NORM.DIST(0,VLOOKUP($B$25,ratings,2,TRUE)-VLOOKUP($B41,ratings,2,TRUE),$A$1,1)*$G41*$G$25+_xlfn.NORM.DIST(0,VLOOKUP($B$26,ratings,2,TRUE)-VLOOKUP($B41,ratings,2,TRUE),$A$1,1)*$G41*$G$26+_xlfn.NORM.DIST(0,VLOOKUP($B$27,ratings,2,TRUE)-VLOOKUP($B41,ratings,2,TRUE),$A$1,1)*$G41*$G$27+_xlfn.NORM.DIST(0,VLOOKUP($B$28,ratings,2,TRUE)-VLOOKUP($B41,ratings,2,TRUE),$A$1,1)*$G41*$G$28+_xlfn.NORM.DIST(0,VLOOKUP($B$29,ratings,2,TRUE)-VLOOKUP($B41,ratings,2,TRUE),$A$1,1)*$G41*$G$29+_xlfn.NORM.DIST(0,VLOOKUP($B$32,ratings,2,TRUE)-VLOOKUP($B41,ratings,2,TRUE),$A$1,1)*$G41*$G$32+_xlfn.NORM.DIST(0,VLOOKUP($B$31,ratings,2,TRUE)-VLOOKUP($B41,ratings,2,TRUE),$A$1,1)*$G41*$G$31+_xlfn.NORM.DIST(0,VLOOKUP($B$30,ratings,2,TRUE)-VLOOKUP($B41,ratings,2,TRUE),$A$1,1)*$G41*$G$30</f>
        <v>#N/A</v>
      </c>
      <c r="J41" s="385" t="s">
        <v>808</v>
      </c>
      <c r="K41" t="str">
        <f t="shared" si="1"/>
        <v>#N/A</v>
      </c>
      <c r="L41" s="206" t="s">
        <v>809</v>
      </c>
      <c r="M41" s="206" t="s">
        <v>810</v>
      </c>
      <c r="N41" s="385" t="s">
        <v>811</v>
      </c>
      <c r="O41" s="385" t="s">
        <v>812</v>
      </c>
      <c r="P41" s="278">
        <f t="shared" si="2"/>
        <v>30.9</v>
      </c>
      <c r="Q41" s="386" t="s">
        <v>15</v>
      </c>
      <c r="R41" s="387" t="s">
        <v>813</v>
      </c>
      <c r="S41" s="385" t="s">
        <v>814</v>
      </c>
      <c r="T41" s="385" t="s">
        <v>815</v>
      </c>
      <c r="U41" s="385" t="s">
        <v>812</v>
      </c>
      <c r="V41" s="278">
        <f t="shared" si="3"/>
        <v>8.6</v>
      </c>
      <c r="W41" s="386" t="s">
        <v>15</v>
      </c>
      <c r="X41" s="388" t="s">
        <v>813</v>
      </c>
      <c r="Y41" s="385" t="s">
        <v>814</v>
      </c>
      <c r="Z41" s="385" t="s">
        <v>816</v>
      </c>
      <c r="AA41" s="385" t="s">
        <v>812</v>
      </c>
      <c r="AB41" s="278">
        <f t="shared" si="4"/>
        <v>2.5</v>
      </c>
      <c r="AC41" s="386" t="s">
        <v>15</v>
      </c>
      <c r="AD41" s="388" t="s">
        <v>813</v>
      </c>
      <c r="AE41" s="385" t="s">
        <v>814</v>
      </c>
      <c r="AF41" s="385" t="s">
        <v>817</v>
      </c>
      <c r="AG41" s="385" t="s">
        <v>812</v>
      </c>
      <c r="AH41" s="278">
        <f t="shared" si="5"/>
        <v>0.3</v>
      </c>
      <c r="AI41" s="386" t="s">
        <v>15</v>
      </c>
      <c r="AJ41" s="387" t="s">
        <v>813</v>
      </c>
      <c r="AK41" s="385" t="s">
        <v>814</v>
      </c>
      <c r="AL41" s="385" t="s">
        <v>818</v>
      </c>
      <c r="AM41" s="385" t="s">
        <v>812</v>
      </c>
      <c r="AN41" s="278" t="str">
        <f t="shared" si="6"/>
        <v>#N/A</v>
      </c>
      <c r="AO41" s="386" t="s">
        <v>15</v>
      </c>
      <c r="AP41" s="387" t="s">
        <v>813</v>
      </c>
      <c r="AQ41" s="385" t="s">
        <v>814</v>
      </c>
      <c r="AR41" s="385" t="s">
        <v>819</v>
      </c>
      <c r="AS41" s="385" t="s">
        <v>812</v>
      </c>
      <c r="AT41" s="278" t="str">
        <f t="shared" si="7"/>
        <v>#N/A</v>
      </c>
      <c r="AU41" s="386" t="s">
        <v>15</v>
      </c>
      <c r="AV41" s="388" t="s">
        <v>820</v>
      </c>
      <c r="AW41" s="385" t="str">
        <f t="shared" si="8"/>
        <v>#N/A</v>
      </c>
    </row>
    <row r="42" ht="14.25" customHeight="1">
      <c r="A42" t="str">
        <f>VLOOKUP(B42,Ratings!$H$2:$I$69,2,0)</f>
        <v>#N/A</v>
      </c>
      <c r="B42" t="s">
        <v>116</v>
      </c>
      <c r="C42" s="347">
        <f>_xlfn.NORM.DIST(0,VLOOKUP(B43,ratings,2,TRUE)-VLOOKUP(B42,ratings,2,TRUE),$A$1,1)</f>
        <v>0.1816510704</v>
      </c>
      <c r="D42" s="347">
        <f>_xlfn.NORM.DIST(0,VLOOKUP(B44,ratings,2,TRUE)-VLOOKUP(B42,ratings,2,TRUE),$A$1,1)*C42*C44+_xlfn.NORM.DIST(0,VLOOKUP(B45,ratings,2,TRUE)-VLOOKUP(B42,ratings,2,TRUE),$A$1,1)*C42*C45</f>
        <v>0.0101388578</v>
      </c>
      <c r="E42" s="347">
        <f>_xlfn.NORM.DIST(0,VLOOKUP($B46,ratings,2,TRUE)-VLOOKUP($B42,ratings,2,TRUE),$A$1,1)*$D42*$D46+_xlfn.NORM.DIST(0,VLOOKUP($B47,ratings,2,TRUE)-VLOOKUP($B42,ratings,2,TRUE),$A$1,1)*$D42*$D47+_xlfn.NORM.DIST(0,VLOOKUP($B48,ratings,2,TRUE)-VLOOKUP($B42,ratings,2,TRUE),$A$1,1)*$D42*$D48+_xlfn.NORM.DIST(0,VLOOKUP($B49,ratings,2,TRUE)-VLOOKUP($B42,ratings,2,TRUE),$A$1,1)*$D42*$D49</f>
        <v>0.0001313460652</v>
      </c>
      <c r="F42" s="347">
        <f>_xlfn.NORM.DIST(0,VLOOKUP($B34,ratings,2,TRUE)-VLOOKUP($B42,ratings,2,TRUE),$A$1,1)*$E42*$E34+_xlfn.NORM.DIST(0,VLOOKUP($B41,ratings,2,TRUE)-VLOOKUP($B42,ratings,2,TRUE),$A$1,1)*$E42*$E41+_xlfn.NORM.DIST(0,VLOOKUP($B40,ratings,2,TRUE)-VLOOKUP($B42,ratings,2,TRUE),$A$1,1)*$E42*$E40+_xlfn.NORM.DIST(0,VLOOKUP($B39,ratings,2,TRUE)-VLOOKUP($B42,ratings,2,TRUE),$A$1,1)*$E42*$E39+_xlfn.NORM.DIST(0,VLOOKUP($B38,ratings,2,TRUE)-VLOOKUP($B42,ratings,2,TRUE),$A$1,1)*$E42*$E38+_xlfn.NORM.DIST(0,VLOOKUP($B37,ratings,2,TRUE)-VLOOKUP($B42,ratings,2,TRUE),$A$1,1)*$E42*$E37+_xlfn.NORM.DIST(0,VLOOKUP($B36,ratings,2,TRUE)-VLOOKUP($B42,ratings,2,TRUE),$A$1,1)*$E42*$E36+_xlfn.NORM.DIST(0,VLOOKUP($B35,ratings,2,TRUE)-VLOOKUP($B42,ratings,2,TRUE),$A$1,1)*$E42*$E35</f>
        <v>0.000009220676317</v>
      </c>
      <c r="G42" s="347" t="str">
        <f>_xlfn.NORM.DIST(0,VLOOKUP($B58,ratings,2,TRUE)-VLOOKUP($B42,ratings,2,TRUE),$A$1,1)*$F42*$F58+_xlfn.NORM.DIST(0,VLOOKUP($B59,ratings,2,TRUE)-VLOOKUP($B42,ratings,2,TRUE),$A$1,1)*$F42*$F59+_xlfn.NORM.DIST(0,VLOOKUP($B60,ratings,2,TRUE)-VLOOKUP($B42,ratings,2,TRUE),$A$1,1)*$F42*$F60+_xlfn.NORM.DIST(0,VLOOKUP($B61,ratings,2,TRUE)-VLOOKUP($B42,ratings,2,TRUE),$A$1,1)*$F42*$F61+_xlfn.NORM.DIST(0,VLOOKUP($B62,ratings,2,TRUE)-VLOOKUP($B42,ratings,2,TRUE),$A$1,1)*$F42*$F62+_xlfn.NORM.DIST(0,VLOOKUP($B63,ratings,2,TRUE)-VLOOKUP($B42,ratings,2,TRUE),$A$1,1)*$F42*$F63+_xlfn.NORM.DIST(0,VLOOKUP($B64,ratings,2,TRUE)-VLOOKUP($B42,ratings,2,TRUE),$A$1,1)*$F42*$F64+_xlfn.NORM.DIST(0,VLOOKUP($B65,ratings,2,TRUE)-VLOOKUP($B42,ratings,2,TRUE),$A$1,1)*$F42*$F65+_xlfn.NORM.DIST(0,VLOOKUP($B50,ratings,2,TRUE)-VLOOKUP($B42,ratings,2,TRUE),$A$1,1)*$F42*$F50+_xlfn.NORM.DIST(0,VLOOKUP($B51,ratings,2,TRUE)-VLOOKUP($B42,ratings,2,TRUE),$A$1,1)*$F42*$F51+_xlfn.NORM.DIST(0,VLOOKUP($B52,ratings,2,TRUE)-VLOOKUP($B42,ratings,2,TRUE),$A$1,1)*$F42*$F52+_xlfn.NORM.DIST(0,VLOOKUP($B53,ratings,2,TRUE)-VLOOKUP($B42,ratings,2,TRUE),$A$1,1)*$F42*$F53+_xlfn.NORM.DIST(0,VLOOKUP($B54,ratings,2,TRUE)-VLOOKUP($B42,ratings,2,TRUE),$A$1,1)*$F42*$F54+_xlfn.NORM.DIST(0,VLOOKUP($B55,ratings,2,TRUE)-VLOOKUP($B42,ratings,2,TRUE),$A$1,1)*$F42*$F55+_xlfn.NORM.DIST(0,VLOOKUP($B56,ratings,2,TRUE)-VLOOKUP($B42,ratings,2,TRUE),$A$1,1)*$F42*$F56+_xlfn.NORM.DIST(0,VLOOKUP($B57,ratings,2,TRUE)-VLOOKUP($B42,ratings,2,TRUE),$A$1,1)*$F42*$F57</f>
        <v>#N/A</v>
      </c>
      <c r="H42" s="347" t="str">
        <f>_xlfn.NORM.DIST(0,VLOOKUP($B$33,ratings,2,TRUE)-VLOOKUP($B42,ratings,2,TRUE),$A$1,1)*$G42*$G$33+_xlfn.NORM.DIST(0,VLOOKUP($B$2,ratings,2,TRUE)-VLOOKUP($B42,ratings,2,TRUE),$A$1,1)*$G42*$G$2+_xlfn.NORM.DIST(0,VLOOKUP($B$3,ratings,2,TRUE)-VLOOKUP($B42,ratings,2,TRUE),$A$1,1)*$G42*$G$3+_xlfn.NORM.DIST(0,VLOOKUP($B$4,ratings,2,TRUE)-VLOOKUP($B42,ratings,2,TRUE),$A$1,1)*$G42*$G$4+_xlfn.NORM.DIST(0,VLOOKUP($B$5,ratings,2,TRUE)-VLOOKUP($B42,ratings,2,TRUE),$A$1,1)*$G42*$G$5+_xlfn.NORM.DIST(0,VLOOKUP($B$6,ratings,2,TRUE)-VLOOKUP($B42,ratings,2,TRUE),$A$1,1)*$G42*$G$6+_xlfn.NORM.DIST(0,VLOOKUP($B$7,ratings,2,TRUE)-VLOOKUP($B42,ratings,2,TRUE),$A$1,1)*$G42*$G$7+_xlfn.NORM.DIST(0,VLOOKUP($B$8,ratings,2,TRUE)-VLOOKUP($B42,ratings,2,TRUE),$A$1,1)*$G42*$G$8+_xlfn.NORM.DIST(0,VLOOKUP($B$9,ratings,2,TRUE)-VLOOKUP($B42,ratings,2,TRUE),$A$1,1)*$G42*$G$9+_xlfn.NORM.DIST(0,VLOOKUP($B$10,ratings,2,TRUE)-VLOOKUP($B42,ratings,2,TRUE),$A$1,1)*$G42*$G$10+_xlfn.NORM.DIST(0,VLOOKUP($B$11,ratings,2,TRUE)-VLOOKUP($B42,ratings,2,TRUE),$A$1,1)*$G42*$G$11+_xlfn.NORM.DIST(0,VLOOKUP($B$12,ratings,2,TRUE)-VLOOKUP($B42,ratings,2,TRUE),$A$1,1)*$G42*$G$12+_xlfn.NORM.DIST(0,VLOOKUP($B$13,ratings,2,TRUE)-VLOOKUP($B42,ratings,2,TRUE),$A$1,1)*$G42*$G$13+_xlfn.NORM.DIST(0,VLOOKUP($B$14,ratings,2,TRUE)-VLOOKUP($B42,ratings,2,TRUE),$A$1,1)*$G42*$G$14+_xlfn.NORM.DIST(0,VLOOKUP($B$15,ratings,2,TRUE)-VLOOKUP($B42,ratings,2,TRUE),$A$1,1)*$G42*$G$15+_xlfn.NORM.DIST(0,VLOOKUP($B$16,ratings,2,TRUE)-VLOOKUP($B42,ratings,2,TRUE),$A$1,1)*$G42*$G$16+_xlfn.NORM.DIST(0,VLOOKUP($B$17,ratings,2,TRUE)-VLOOKUP($B42,ratings,2,TRUE),$A$1,1)*$G42*$G$17+_xlfn.NORM.DIST(0,VLOOKUP($B$18,ratings,2,TRUE)-VLOOKUP($B42,ratings,2,TRUE),$A$1,1)*$G42*$G$18+_xlfn.NORM.DIST(0,VLOOKUP($B$19,ratings,2,TRUE)-VLOOKUP($B42,ratings,2,TRUE),$A$1,1)*$G42*$G$19+_xlfn.NORM.DIST(0,VLOOKUP($B$20,ratings,2,TRUE)-VLOOKUP($B42,ratings,2,TRUE),$A$1,1)*$G42*$G$20+_xlfn.NORM.DIST(0,VLOOKUP($B$21,ratings,2,TRUE)-VLOOKUP($B42,ratings,2,TRUE),$A$1,1)*$G42*$G$21+_xlfn.NORM.DIST(0,VLOOKUP($B$22,ratings,2,TRUE)-VLOOKUP($B42,ratings,2,TRUE),$A$1,1)*$G42*$G$22+_xlfn.NORM.DIST(0,VLOOKUP($B$23,ratings,2,TRUE)-VLOOKUP($B42,ratings,2,TRUE),$A$1,1)*$G42*$G$23+_xlfn.NORM.DIST(0,VLOOKUP($B$24,ratings,2,TRUE)-VLOOKUP($B42,ratings,2,TRUE),$A$1,1)*$G42*$G$24+_xlfn.NORM.DIST(0,VLOOKUP($B$25,ratings,2,TRUE)-VLOOKUP($B42,ratings,2,TRUE),$A$1,1)*$G42*$G$25+_xlfn.NORM.DIST(0,VLOOKUP($B$26,ratings,2,TRUE)-VLOOKUP($B42,ratings,2,TRUE),$A$1,1)*$G42*$G$26+_xlfn.NORM.DIST(0,VLOOKUP($B$27,ratings,2,TRUE)-VLOOKUP($B42,ratings,2,TRUE),$A$1,1)*$G42*$G$27+_xlfn.NORM.DIST(0,VLOOKUP($B$28,ratings,2,TRUE)-VLOOKUP($B42,ratings,2,TRUE),$A$1,1)*$G42*$G$28+_xlfn.NORM.DIST(0,VLOOKUP($B$29,ratings,2,TRUE)-VLOOKUP($B42,ratings,2,TRUE),$A$1,1)*$G42*$G$29+_xlfn.NORM.DIST(0,VLOOKUP($B$32,ratings,2,TRUE)-VLOOKUP($B42,ratings,2,TRUE),$A$1,1)*$G42*$G$32+_xlfn.NORM.DIST(0,VLOOKUP($B$31,ratings,2,TRUE)-VLOOKUP($B42,ratings,2,TRUE),$A$1,1)*$G42*$G$31+_xlfn.NORM.DIST(0,VLOOKUP($B$30,ratings,2,TRUE)-VLOOKUP($B42,ratings,2,TRUE),$A$1,1)*$G42*$G$30</f>
        <v>#N/A</v>
      </c>
      <c r="J42" s="385" t="s">
        <v>808</v>
      </c>
      <c r="K42" t="str">
        <f t="shared" si="1"/>
        <v>#N/A</v>
      </c>
      <c r="L42" s="206" t="s">
        <v>809</v>
      </c>
      <c r="M42" s="206" t="s">
        <v>810</v>
      </c>
      <c r="N42" s="385" t="s">
        <v>811</v>
      </c>
      <c r="O42" s="385" t="s">
        <v>812</v>
      </c>
      <c r="P42" s="278">
        <f t="shared" si="2"/>
        <v>18.2</v>
      </c>
      <c r="Q42" s="386" t="s">
        <v>15</v>
      </c>
      <c r="R42" s="387" t="s">
        <v>813</v>
      </c>
      <c r="S42" s="385" t="s">
        <v>814</v>
      </c>
      <c r="T42" s="385" t="s">
        <v>815</v>
      </c>
      <c r="U42" s="385" t="s">
        <v>812</v>
      </c>
      <c r="V42" s="278">
        <f t="shared" si="3"/>
        <v>1</v>
      </c>
      <c r="W42" s="386" t="s">
        <v>15</v>
      </c>
      <c r="X42" s="388" t="s">
        <v>813</v>
      </c>
      <c r="Y42" s="385" t="s">
        <v>814</v>
      </c>
      <c r="Z42" s="385" t="s">
        <v>816</v>
      </c>
      <c r="AA42" s="385" t="s">
        <v>812</v>
      </c>
      <c r="AB42" s="278">
        <f t="shared" si="4"/>
        <v>0</v>
      </c>
      <c r="AC42" s="386" t="s">
        <v>15</v>
      </c>
      <c r="AD42" s="388" t="s">
        <v>813</v>
      </c>
      <c r="AE42" s="385" t="s">
        <v>814</v>
      </c>
      <c r="AF42" s="385" t="s">
        <v>817</v>
      </c>
      <c r="AG42" s="385" t="s">
        <v>812</v>
      </c>
      <c r="AH42" s="278">
        <f t="shared" si="5"/>
        <v>0</v>
      </c>
      <c r="AI42" s="386" t="s">
        <v>15</v>
      </c>
      <c r="AJ42" s="387" t="s">
        <v>813</v>
      </c>
      <c r="AK42" s="385" t="s">
        <v>814</v>
      </c>
      <c r="AL42" s="385" t="s">
        <v>818</v>
      </c>
      <c r="AM42" s="385" t="s">
        <v>812</v>
      </c>
      <c r="AN42" s="278" t="str">
        <f t="shared" si="6"/>
        <v>#N/A</v>
      </c>
      <c r="AO42" s="386" t="s">
        <v>15</v>
      </c>
      <c r="AP42" s="387" t="s">
        <v>813</v>
      </c>
      <c r="AQ42" s="385" t="s">
        <v>814</v>
      </c>
      <c r="AR42" s="385" t="s">
        <v>819</v>
      </c>
      <c r="AS42" s="385" t="s">
        <v>812</v>
      </c>
      <c r="AT42" s="278" t="str">
        <f t="shared" si="7"/>
        <v>#N/A</v>
      </c>
      <c r="AU42" s="386" t="s">
        <v>15</v>
      </c>
      <c r="AV42" s="388" t="s">
        <v>820</v>
      </c>
      <c r="AW42" s="385" t="str">
        <f t="shared" si="8"/>
        <v>#N/A</v>
      </c>
    </row>
    <row r="43" ht="14.25" customHeight="1">
      <c r="A43" s="389" t="str">
        <f>VLOOKUP(B43,Ratings!$H$2:$I$69,2,0)</f>
        <v>#N/A</v>
      </c>
      <c r="B43" s="389" t="s">
        <v>826</v>
      </c>
      <c r="C43" s="350">
        <f>_xlfn.NORM.DIST(0,VLOOKUP(B42,ratings,2,TRUE)-VLOOKUP(B43,ratings,2,TRUE),$A$1,1)</f>
        <v>0.8183489296</v>
      </c>
      <c r="D43" s="350">
        <f>_xlfn.NORM.DIST(0,VLOOKUP(B45,ratings,2,TRUE)-VLOOKUP(B43,ratings,2,TRUE),$A$1,1)*C43*C45+_xlfn.NORM.DIST(0,VLOOKUP(B44,ratings,2,TRUE)-VLOOKUP(B43,ratings,2,TRUE),$A$1,1)*C43*C44</f>
        <v>0.2026861775</v>
      </c>
      <c r="E43" s="350">
        <f>_xlfn.NORM.DIST(0,VLOOKUP($B47,ratings,2,TRUE)-VLOOKUP($B43,ratings,2,TRUE),$A$1,1)*$D43*$D47+_xlfn.NORM.DIST(0,VLOOKUP($B48,ratings,2,TRUE)-VLOOKUP($B43,ratings,2,TRUE),$A$1,1)*$D43*$D48+_xlfn.NORM.DIST(0,VLOOKUP($B49,ratings,2,TRUE)-VLOOKUP($B43,ratings,2,TRUE),$A$1,1)*$D43*$D49+_xlfn.NORM.DIST(0,VLOOKUP($B46,ratings,2,TRUE)-VLOOKUP($B43,ratings,2,TRUE),$A$1,1)*$D43*$D46</f>
        <v>0.01717526367</v>
      </c>
      <c r="F43" s="350">
        <f>_xlfn.NORM.DIST(0,VLOOKUP($B35,ratings,2,TRUE)-VLOOKUP($B43,ratings,2,TRUE),$A$1,1)*$E43*$E35+_xlfn.NORM.DIST(0,VLOOKUP($B34,ratings,2,TRUE)-VLOOKUP($B43,ratings,2,TRUE),$A$1,1)*$E43*$E34+_xlfn.NORM.DIST(0,VLOOKUP($B41,ratings,2,TRUE)-VLOOKUP($B43,ratings,2,TRUE),$A$1,1)*$E43*$E41+_xlfn.NORM.DIST(0,VLOOKUP($B40,ratings,2,TRUE)-VLOOKUP($B43,ratings,2,TRUE),$A$1,1)*$E43*$E40+_xlfn.NORM.DIST(0,VLOOKUP($B39,ratings,2,TRUE)-VLOOKUP($B43,ratings,2,TRUE),$A$1,1)*$E43*$E39+_xlfn.NORM.DIST(0,VLOOKUP($B38,ratings,2,TRUE)-VLOOKUP($B43,ratings,2,TRUE),$A$1,1)*$E43*$E38+_xlfn.NORM.DIST(0,VLOOKUP($B37,ratings,2,TRUE)-VLOOKUP($B43,ratings,2,TRUE),$A$1,1)*$E43*$E37+_xlfn.NORM.DIST(0,VLOOKUP($B36,ratings,2,TRUE)-VLOOKUP($B43,ratings,2,TRUE),$A$1,1)*$E43*$E36</f>
        <v>0.004851842992</v>
      </c>
      <c r="G43" s="350" t="str">
        <f>_xlfn.NORM.DIST(0,VLOOKUP($B59,ratings,2,TRUE)-VLOOKUP($B43,ratings,2,TRUE),$A$1,1)*$F43*$F59+_xlfn.NORM.DIST(0,VLOOKUP($B60,ratings,2,TRUE)-VLOOKUP($B43,ratings,2,TRUE),$A$1,1)*$F43*$F60+_xlfn.NORM.DIST(0,VLOOKUP($B61,ratings,2,TRUE)-VLOOKUP($B43,ratings,2,TRUE),$A$1,1)*$F43*$F61+_xlfn.NORM.DIST(0,VLOOKUP($B62,ratings,2,TRUE)-VLOOKUP($B43,ratings,2,TRUE),$A$1,1)*$F43*$F62+_xlfn.NORM.DIST(0,VLOOKUP($B63,ratings,2,TRUE)-VLOOKUP($B43,ratings,2,TRUE),$A$1,1)*$F43*$F63+_xlfn.NORM.DIST(0,VLOOKUP($B64,ratings,2,TRUE)-VLOOKUP($B43,ratings,2,TRUE),$A$1,1)*$F43*$F64+_xlfn.NORM.DIST(0,VLOOKUP($B65,ratings,2,TRUE)-VLOOKUP($B43,ratings,2,TRUE),$A$1,1)*$F43*$F65+_xlfn.NORM.DIST(0,VLOOKUP($B50,ratings,2,TRUE)-VLOOKUP($B43,ratings,2,TRUE),$A$1,1)*$F43*$F50+_xlfn.NORM.DIST(0,VLOOKUP($B51,ratings,2,TRUE)-VLOOKUP($B43,ratings,2,TRUE),$A$1,1)*$F43*$F51+_xlfn.NORM.DIST(0,VLOOKUP($B52,ratings,2,TRUE)-VLOOKUP($B43,ratings,2,TRUE),$A$1,1)*$F43*$F52+_xlfn.NORM.DIST(0,VLOOKUP($B53,ratings,2,TRUE)-VLOOKUP($B43,ratings,2,TRUE),$A$1,1)*$F43*$F53+_xlfn.NORM.DIST(0,VLOOKUP($B54,ratings,2,TRUE)-VLOOKUP($B43,ratings,2,TRUE),$A$1,1)*$F43*$F54+_xlfn.NORM.DIST(0,VLOOKUP($B55,ratings,2,TRUE)-VLOOKUP($B43,ratings,2,TRUE),$A$1,1)*$F43*$F55+_xlfn.NORM.DIST(0,VLOOKUP($B56,ratings,2,TRUE)-VLOOKUP($B43,ratings,2,TRUE),$A$1,1)*$F43*$F56+_xlfn.NORM.DIST(0,VLOOKUP($B57,ratings,2,TRUE)-VLOOKUP($B43,ratings,2,TRUE),$A$1,1)*$F43*$F57+_xlfn.NORM.DIST(0,VLOOKUP($B58,ratings,2,TRUE)-VLOOKUP($B43,ratings,2,TRUE),$A$1,1)*$F43*$F58</f>
        <v>#N/A</v>
      </c>
      <c r="H43" s="350" t="str">
        <f>_xlfn.NORM.DIST(0,VLOOKUP($B$33,ratings,2,TRUE)-VLOOKUP($B43,ratings,2,TRUE),$A$1,1)*$G43*$G$33+_xlfn.NORM.DIST(0,VLOOKUP($B$2,ratings,2,TRUE)-VLOOKUP($B43,ratings,2,TRUE),$A$1,1)*$G43*$G$2+_xlfn.NORM.DIST(0,VLOOKUP($B$3,ratings,2,TRUE)-VLOOKUP($B43,ratings,2,TRUE),$A$1,1)*$G43*$G$3+_xlfn.NORM.DIST(0,VLOOKUP($B$4,ratings,2,TRUE)-VLOOKUP($B43,ratings,2,TRUE),$A$1,1)*$G43*$G$4+_xlfn.NORM.DIST(0,VLOOKUP($B$5,ratings,2,TRUE)-VLOOKUP($B43,ratings,2,TRUE),$A$1,1)*$G43*$G$5+_xlfn.NORM.DIST(0,VLOOKUP($B$6,ratings,2,TRUE)-VLOOKUP($B43,ratings,2,TRUE),$A$1,1)*$G43*$G$6+_xlfn.NORM.DIST(0,VLOOKUP($B$7,ratings,2,TRUE)-VLOOKUP($B43,ratings,2,TRUE),$A$1,1)*$G43*$G$7+_xlfn.NORM.DIST(0,VLOOKUP($B$8,ratings,2,TRUE)-VLOOKUP($B43,ratings,2,TRUE),$A$1,1)*$G43*$G$8+_xlfn.NORM.DIST(0,VLOOKUP($B$9,ratings,2,TRUE)-VLOOKUP($B43,ratings,2,TRUE),$A$1,1)*$G43*$G$9+_xlfn.NORM.DIST(0,VLOOKUP($B$10,ratings,2,TRUE)-VLOOKUP($B43,ratings,2,TRUE),$A$1,1)*$G43*$G$10+_xlfn.NORM.DIST(0,VLOOKUP($B$11,ratings,2,TRUE)-VLOOKUP($B43,ratings,2,TRUE),$A$1,1)*$G43*$G$11+_xlfn.NORM.DIST(0,VLOOKUP($B$12,ratings,2,TRUE)-VLOOKUP($B43,ratings,2,TRUE),$A$1,1)*$G43*$G$12+_xlfn.NORM.DIST(0,VLOOKUP($B$13,ratings,2,TRUE)-VLOOKUP($B43,ratings,2,TRUE),$A$1,1)*$G43*$G$13+_xlfn.NORM.DIST(0,VLOOKUP($B$14,ratings,2,TRUE)-VLOOKUP($B43,ratings,2,TRUE),$A$1,1)*$G43*$G$14+_xlfn.NORM.DIST(0,VLOOKUP($B$15,ratings,2,TRUE)-VLOOKUP($B43,ratings,2,TRUE),$A$1,1)*$G43*$G$15+_xlfn.NORM.DIST(0,VLOOKUP($B$16,ratings,2,TRUE)-VLOOKUP($B43,ratings,2,TRUE),$A$1,1)*$G43*$G$16+_xlfn.NORM.DIST(0,VLOOKUP($B$17,ratings,2,TRUE)-VLOOKUP($B43,ratings,2,TRUE),$A$1,1)*$G43*$G$17+_xlfn.NORM.DIST(0,VLOOKUP($B$18,ratings,2,TRUE)-VLOOKUP($B43,ratings,2,TRUE),$A$1,1)*$G43*$G$18+_xlfn.NORM.DIST(0,VLOOKUP($B$19,ratings,2,TRUE)-VLOOKUP($B43,ratings,2,TRUE),$A$1,1)*$G43*$G$19+_xlfn.NORM.DIST(0,VLOOKUP($B$20,ratings,2,TRUE)-VLOOKUP($B43,ratings,2,TRUE),$A$1,1)*$G43*$G$20+_xlfn.NORM.DIST(0,VLOOKUP($B$21,ratings,2,TRUE)-VLOOKUP($B43,ratings,2,TRUE),$A$1,1)*$G43*$G$21+_xlfn.NORM.DIST(0,VLOOKUP($B$22,ratings,2,TRUE)-VLOOKUP($B43,ratings,2,TRUE),$A$1,1)*$G43*$G$22+_xlfn.NORM.DIST(0,VLOOKUP($B$23,ratings,2,TRUE)-VLOOKUP($B43,ratings,2,TRUE),$A$1,1)*$G43*$G$23+_xlfn.NORM.DIST(0,VLOOKUP($B$24,ratings,2,TRUE)-VLOOKUP($B43,ratings,2,TRUE),$A$1,1)*$G43*$G$24+_xlfn.NORM.DIST(0,VLOOKUP($B$25,ratings,2,TRUE)-VLOOKUP($B43,ratings,2,TRUE),$A$1,1)*$G43*$G$25+_xlfn.NORM.DIST(0,VLOOKUP($B$26,ratings,2,TRUE)-VLOOKUP($B43,ratings,2,TRUE),$A$1,1)*$G43*$G$26+_xlfn.NORM.DIST(0,VLOOKUP($B$27,ratings,2,TRUE)-VLOOKUP($B43,ratings,2,TRUE),$A$1,1)*$G43*$G$27+_xlfn.NORM.DIST(0,VLOOKUP($B$28,ratings,2,TRUE)-VLOOKUP($B43,ratings,2,TRUE),$A$1,1)*$G43*$G$28+_xlfn.NORM.DIST(0,VLOOKUP($B$29,ratings,2,TRUE)-VLOOKUP($B43,ratings,2,TRUE),$A$1,1)*$G43*$G$29+_xlfn.NORM.DIST(0,VLOOKUP($B$32,ratings,2,TRUE)-VLOOKUP($B43,ratings,2,TRUE),$A$1,1)*$G43*$G$32+_xlfn.NORM.DIST(0,VLOOKUP($B$31,ratings,2,TRUE)-VLOOKUP($B43,ratings,2,TRUE),$A$1,1)*$G43*$G$31+_xlfn.NORM.DIST(0,VLOOKUP($B$30,ratings,2,TRUE)-VLOOKUP($B43,ratings,2,TRUE),$A$1,1)*$G43*$G$30</f>
        <v>#N/A</v>
      </c>
      <c r="J43" s="385" t="s">
        <v>808</v>
      </c>
      <c r="K43" t="str">
        <f t="shared" si="1"/>
        <v>#N/A</v>
      </c>
      <c r="L43" s="206" t="s">
        <v>809</v>
      </c>
      <c r="M43" s="206" t="s">
        <v>810</v>
      </c>
      <c r="N43" s="385" t="s">
        <v>811</v>
      </c>
      <c r="O43" s="385" t="s">
        <v>812</v>
      </c>
      <c r="P43" s="278">
        <f t="shared" si="2"/>
        <v>81.8</v>
      </c>
      <c r="Q43" s="386" t="s">
        <v>15</v>
      </c>
      <c r="R43" s="387" t="s">
        <v>813</v>
      </c>
      <c r="S43" s="385" t="s">
        <v>814</v>
      </c>
      <c r="T43" s="385" t="s">
        <v>815</v>
      </c>
      <c r="U43" s="385" t="s">
        <v>812</v>
      </c>
      <c r="V43" s="278">
        <f t="shared" si="3"/>
        <v>20.3</v>
      </c>
      <c r="W43" s="386" t="s">
        <v>15</v>
      </c>
      <c r="X43" s="388" t="s">
        <v>813</v>
      </c>
      <c r="Y43" s="385" t="s">
        <v>814</v>
      </c>
      <c r="Z43" s="385" t="s">
        <v>816</v>
      </c>
      <c r="AA43" s="385" t="s">
        <v>812</v>
      </c>
      <c r="AB43" s="278">
        <f t="shared" si="4"/>
        <v>1.7</v>
      </c>
      <c r="AC43" s="386" t="s">
        <v>15</v>
      </c>
      <c r="AD43" s="388" t="s">
        <v>813</v>
      </c>
      <c r="AE43" s="385" t="s">
        <v>814</v>
      </c>
      <c r="AF43" s="385" t="s">
        <v>817</v>
      </c>
      <c r="AG43" s="385" t="s">
        <v>812</v>
      </c>
      <c r="AH43" s="278">
        <f t="shared" si="5"/>
        <v>0.5</v>
      </c>
      <c r="AI43" s="386" t="s">
        <v>15</v>
      </c>
      <c r="AJ43" s="387" t="s">
        <v>813</v>
      </c>
      <c r="AK43" s="385" t="s">
        <v>814</v>
      </c>
      <c r="AL43" s="385" t="s">
        <v>818</v>
      </c>
      <c r="AM43" s="385" t="s">
        <v>812</v>
      </c>
      <c r="AN43" s="278" t="str">
        <f t="shared" si="6"/>
        <v>#N/A</v>
      </c>
      <c r="AO43" s="386" t="s">
        <v>15</v>
      </c>
      <c r="AP43" s="387" t="s">
        <v>813</v>
      </c>
      <c r="AQ43" s="385" t="s">
        <v>814</v>
      </c>
      <c r="AR43" s="385" t="s">
        <v>819</v>
      </c>
      <c r="AS43" s="385" t="s">
        <v>812</v>
      </c>
      <c r="AT43" s="278" t="str">
        <f t="shared" si="7"/>
        <v>#N/A</v>
      </c>
      <c r="AU43" s="386" t="s">
        <v>15</v>
      </c>
      <c r="AV43" s="388" t="s">
        <v>820</v>
      </c>
      <c r="AW43" s="385" t="str">
        <f t="shared" si="8"/>
        <v>#N/A</v>
      </c>
    </row>
    <row r="44" ht="14.25" customHeight="1">
      <c r="A44" t="str">
        <f>VLOOKUP(B44,Ratings!$H$2:$I$69,2,0)</f>
        <v>#N/A</v>
      </c>
      <c r="B44" t="s">
        <v>80</v>
      </c>
      <c r="C44" s="347">
        <f>_xlfn.NORM.DIST(0,VLOOKUP(B45,ratings,2,TRUE)-VLOOKUP(B44,ratings,2,TRUE),$A$1,1)</f>
        <v>0.5</v>
      </c>
      <c r="D44" s="347">
        <f>_xlfn.NORM.DIST(0,VLOOKUP(B42,ratings,2,TRUE)-VLOOKUP(B44,ratings,2,TRUE),$A$1,1)*C44*C42+_xlfn.NORM.DIST(0,VLOOKUP(B43,ratings,2,TRUE)-VLOOKUP(B44,ratings,2,TRUE),$A$1,1)*C44*C43</f>
        <v>0.3935874823</v>
      </c>
      <c r="E44" s="347">
        <f>_xlfn.NORM.DIST(0,VLOOKUP($B48,ratings,2,TRUE)-VLOOKUP($B44,ratings,2,TRUE),$A$1,1)*$D44*$D48+_xlfn.NORM.DIST(0,VLOOKUP($B49,ratings,2,TRUE)-VLOOKUP($B44,ratings,2,TRUE),$A$1,1)*$D44*$D49+_xlfn.NORM.DIST(0,VLOOKUP($B46,ratings,2,TRUE)-VLOOKUP($B44,ratings,2,TRUE),$A$1,1)*$D44*$D46+_xlfn.NORM.DIST(0,VLOOKUP($B47,ratings,2,TRUE)-VLOOKUP($B44,ratings,2,TRUE),$A$1,1)*$D44*$D47</f>
        <v>0.09315081322</v>
      </c>
      <c r="F44" s="347">
        <f>_xlfn.NORM.DIST(0,VLOOKUP($B36,ratings,2,TRUE)-VLOOKUP($B44,ratings,2,TRUE),$A$1,1)*$E44*$E36+_xlfn.NORM.DIST(0,VLOOKUP($B35,ratings,2,TRUE)-VLOOKUP($B44,ratings,2,TRUE),$A$1,1)*$E44*$E35+_xlfn.NORM.DIST(0,VLOOKUP($B34,ratings,2,TRUE)-VLOOKUP($B44,ratings,2,TRUE),$A$1,1)*$E44*$E34+_xlfn.NORM.DIST(0,VLOOKUP($B41,ratings,2,TRUE)-VLOOKUP($B44,ratings,2,TRUE),$A$1,1)*$E44*$E41+_xlfn.NORM.DIST(0,VLOOKUP($B40,ratings,2,TRUE)-VLOOKUP($B44,ratings,2,TRUE),$A$1,1)*$E44*$E40+_xlfn.NORM.DIST(0,VLOOKUP($B39,ratings,2,TRUE)-VLOOKUP($B44,ratings,2,TRUE),$A$1,1)*$E44*$E39+_xlfn.NORM.DIST(0,VLOOKUP($B38,ratings,2,TRUE)-VLOOKUP($B44,ratings,2,TRUE),$A$1,1)*$E44*$E38+_xlfn.NORM.DIST(0,VLOOKUP($B37,ratings,2,TRUE)-VLOOKUP($B44,ratings,2,TRUE),$A$1,1)*$E44*$E37</f>
        <v>0.05029158638</v>
      </c>
      <c r="G44" s="347" t="str">
        <f>_xlfn.NORM.DIST(0,VLOOKUP($B60,ratings,2,TRUE)-VLOOKUP($B44,ratings,2,TRUE),$A$1,1)*$F44*$F60+_xlfn.NORM.DIST(0,VLOOKUP($B61,ratings,2,TRUE)-VLOOKUP($B44,ratings,2,TRUE),$A$1,1)*$F44*$F61+_xlfn.NORM.DIST(0,VLOOKUP($B62,ratings,2,TRUE)-VLOOKUP($B44,ratings,2,TRUE),$A$1,1)*$F44*$F62+_xlfn.NORM.DIST(0,VLOOKUP($B63,ratings,2,TRUE)-VLOOKUP($B44,ratings,2,TRUE),$A$1,1)*$F44*$F63+_xlfn.NORM.DIST(0,VLOOKUP($B64,ratings,2,TRUE)-VLOOKUP($B44,ratings,2,TRUE),$A$1,1)*$F44*$F64+_xlfn.NORM.DIST(0,VLOOKUP($B65,ratings,2,TRUE)-VLOOKUP($B44,ratings,2,TRUE),$A$1,1)*$F44*$F65+_xlfn.NORM.DIST(0,VLOOKUP($B50,ratings,2,TRUE)-VLOOKUP($B44,ratings,2,TRUE),$A$1,1)*$F44*$F50+_xlfn.NORM.DIST(0,VLOOKUP($B51,ratings,2,TRUE)-VLOOKUP($B44,ratings,2,TRUE),$A$1,1)*$F44*$F51+_xlfn.NORM.DIST(0,VLOOKUP($B52,ratings,2,TRUE)-VLOOKUP($B44,ratings,2,TRUE),$A$1,1)*$F44*$F52+_xlfn.NORM.DIST(0,VLOOKUP($B53,ratings,2,TRUE)-VLOOKUP($B44,ratings,2,TRUE),$A$1,1)*$F44*$F53+_xlfn.NORM.DIST(0,VLOOKUP($B54,ratings,2,TRUE)-VLOOKUP($B44,ratings,2,TRUE),$A$1,1)*$F44*$F54+_xlfn.NORM.DIST(0,VLOOKUP($B55,ratings,2,TRUE)-VLOOKUP($B44,ratings,2,TRUE),$A$1,1)*$F44*$F55+_xlfn.NORM.DIST(0,VLOOKUP($B56,ratings,2,TRUE)-VLOOKUP($B44,ratings,2,TRUE),$A$1,1)*$F44*$F56+_xlfn.NORM.DIST(0,VLOOKUP($B57,ratings,2,TRUE)-VLOOKUP($B44,ratings,2,TRUE),$A$1,1)*$F44*$F57+_xlfn.NORM.DIST(0,VLOOKUP($B58,ratings,2,TRUE)-VLOOKUP($B44,ratings,2,TRUE),$A$1,1)*$F44*$F58+_xlfn.NORM.DIST(0,VLOOKUP($B59,ratings,2,TRUE)-VLOOKUP($B44,ratings,2,TRUE),$A$1,1)*$F44*$F59</f>
        <v>#N/A</v>
      </c>
      <c r="H44" s="347" t="str">
        <f>_xlfn.NORM.DIST(0,VLOOKUP($B$33,ratings,2,TRUE)-VLOOKUP($B44,ratings,2,TRUE),$A$1,1)*$G44*$G$33+_xlfn.NORM.DIST(0,VLOOKUP($B$2,ratings,2,TRUE)-VLOOKUP($B44,ratings,2,TRUE),$A$1,1)*$G44*$G$2+_xlfn.NORM.DIST(0,VLOOKUP($B$3,ratings,2,TRUE)-VLOOKUP($B44,ratings,2,TRUE),$A$1,1)*$G44*$G$3+_xlfn.NORM.DIST(0,VLOOKUP($B$4,ratings,2,TRUE)-VLOOKUP($B44,ratings,2,TRUE),$A$1,1)*$G44*$G$4+_xlfn.NORM.DIST(0,VLOOKUP($B$5,ratings,2,TRUE)-VLOOKUP($B44,ratings,2,TRUE),$A$1,1)*$G44*$G$5+_xlfn.NORM.DIST(0,VLOOKUP($B$6,ratings,2,TRUE)-VLOOKUP($B44,ratings,2,TRUE),$A$1,1)*$G44*$G$6+_xlfn.NORM.DIST(0,VLOOKUP($B$7,ratings,2,TRUE)-VLOOKUP($B44,ratings,2,TRUE),$A$1,1)*$G44*$G$7+_xlfn.NORM.DIST(0,VLOOKUP($B$8,ratings,2,TRUE)-VLOOKUP($B44,ratings,2,TRUE),$A$1,1)*$G44*$G$8+_xlfn.NORM.DIST(0,VLOOKUP($B$9,ratings,2,TRUE)-VLOOKUP($B44,ratings,2,TRUE),$A$1,1)*$G44*$G$9+_xlfn.NORM.DIST(0,VLOOKUP($B$10,ratings,2,TRUE)-VLOOKUP($B44,ratings,2,TRUE),$A$1,1)*$G44*$G$10+_xlfn.NORM.DIST(0,VLOOKUP($B$11,ratings,2,TRUE)-VLOOKUP($B44,ratings,2,TRUE),$A$1,1)*$G44*$G$11+_xlfn.NORM.DIST(0,VLOOKUP($B$12,ratings,2,TRUE)-VLOOKUP($B44,ratings,2,TRUE),$A$1,1)*$G44*$G$12+_xlfn.NORM.DIST(0,VLOOKUP($B$13,ratings,2,TRUE)-VLOOKUP($B44,ratings,2,TRUE),$A$1,1)*$G44*$G$13+_xlfn.NORM.DIST(0,VLOOKUP($B$14,ratings,2,TRUE)-VLOOKUP($B44,ratings,2,TRUE),$A$1,1)*$G44*$G$14+_xlfn.NORM.DIST(0,VLOOKUP($B$15,ratings,2,TRUE)-VLOOKUP($B44,ratings,2,TRUE),$A$1,1)*$G44*$G$15+_xlfn.NORM.DIST(0,VLOOKUP($B$16,ratings,2,TRUE)-VLOOKUP($B44,ratings,2,TRUE),$A$1,1)*$G44*$G$16+_xlfn.NORM.DIST(0,VLOOKUP($B$17,ratings,2,TRUE)-VLOOKUP($B44,ratings,2,TRUE),$A$1,1)*$G44*$G$17+_xlfn.NORM.DIST(0,VLOOKUP($B$18,ratings,2,TRUE)-VLOOKUP($B44,ratings,2,TRUE),$A$1,1)*$G44*$G$18+_xlfn.NORM.DIST(0,VLOOKUP($B$19,ratings,2,TRUE)-VLOOKUP($B44,ratings,2,TRUE),$A$1,1)*$G44*$G$19+_xlfn.NORM.DIST(0,VLOOKUP($B$20,ratings,2,TRUE)-VLOOKUP($B44,ratings,2,TRUE),$A$1,1)*$G44*$G$20+_xlfn.NORM.DIST(0,VLOOKUP($B$21,ratings,2,TRUE)-VLOOKUP($B44,ratings,2,TRUE),$A$1,1)*$G44*$G$21+_xlfn.NORM.DIST(0,VLOOKUP($B$22,ratings,2,TRUE)-VLOOKUP($B44,ratings,2,TRUE),$A$1,1)*$G44*$G$22+_xlfn.NORM.DIST(0,VLOOKUP($B$23,ratings,2,TRUE)-VLOOKUP($B44,ratings,2,TRUE),$A$1,1)*$G44*$G$23+_xlfn.NORM.DIST(0,VLOOKUP($B$24,ratings,2,TRUE)-VLOOKUP($B44,ratings,2,TRUE),$A$1,1)*$G44*$G$24+_xlfn.NORM.DIST(0,VLOOKUP($B$25,ratings,2,TRUE)-VLOOKUP($B44,ratings,2,TRUE),$A$1,1)*$G44*$G$25+_xlfn.NORM.DIST(0,VLOOKUP($B$26,ratings,2,TRUE)-VLOOKUP($B44,ratings,2,TRUE),$A$1,1)*$G44*$G$26+_xlfn.NORM.DIST(0,VLOOKUP($B$27,ratings,2,TRUE)-VLOOKUP($B44,ratings,2,TRUE),$A$1,1)*$G44*$G$27+_xlfn.NORM.DIST(0,VLOOKUP($B$28,ratings,2,TRUE)-VLOOKUP($B44,ratings,2,TRUE),$A$1,1)*$G44*$G$28+_xlfn.NORM.DIST(0,VLOOKUP($B$29,ratings,2,TRUE)-VLOOKUP($B44,ratings,2,TRUE),$A$1,1)*$G44*$G$29+_xlfn.NORM.DIST(0,VLOOKUP($B$32,ratings,2,TRUE)-VLOOKUP($B44,ratings,2,TRUE),$A$1,1)*$G44*$G$32+_xlfn.NORM.DIST(0,VLOOKUP($B$31,ratings,2,TRUE)-VLOOKUP($B44,ratings,2,TRUE),$A$1,1)*$G44*$G$31+_xlfn.NORM.DIST(0,VLOOKUP($B$30,ratings,2,TRUE)-VLOOKUP($B44,ratings,2,TRUE),$A$1,1)*$G44*$G$30</f>
        <v>#N/A</v>
      </c>
      <c r="J44" s="385" t="s">
        <v>808</v>
      </c>
      <c r="K44" t="str">
        <f t="shared" si="1"/>
        <v>#N/A</v>
      </c>
      <c r="L44" s="206" t="s">
        <v>809</v>
      </c>
      <c r="M44" s="206" t="s">
        <v>810</v>
      </c>
      <c r="N44" s="385" t="s">
        <v>811</v>
      </c>
      <c r="O44" s="385" t="s">
        <v>812</v>
      </c>
      <c r="P44" s="278">
        <f t="shared" si="2"/>
        <v>50</v>
      </c>
      <c r="Q44" s="386" t="s">
        <v>15</v>
      </c>
      <c r="R44" s="387" t="s">
        <v>813</v>
      </c>
      <c r="S44" s="385" t="s">
        <v>814</v>
      </c>
      <c r="T44" s="385" t="s">
        <v>815</v>
      </c>
      <c r="U44" s="385" t="s">
        <v>812</v>
      </c>
      <c r="V44" s="278">
        <f t="shared" si="3"/>
        <v>39.4</v>
      </c>
      <c r="W44" s="386" t="s">
        <v>15</v>
      </c>
      <c r="X44" s="388" t="s">
        <v>813</v>
      </c>
      <c r="Y44" s="385" t="s">
        <v>814</v>
      </c>
      <c r="Z44" s="385" t="s">
        <v>816</v>
      </c>
      <c r="AA44" s="385" t="s">
        <v>812</v>
      </c>
      <c r="AB44" s="278">
        <f t="shared" si="4"/>
        <v>9.3</v>
      </c>
      <c r="AC44" s="386" t="s">
        <v>15</v>
      </c>
      <c r="AD44" s="388" t="s">
        <v>813</v>
      </c>
      <c r="AE44" s="385" t="s">
        <v>814</v>
      </c>
      <c r="AF44" s="385" t="s">
        <v>817</v>
      </c>
      <c r="AG44" s="385" t="s">
        <v>812</v>
      </c>
      <c r="AH44" s="278">
        <f t="shared" si="5"/>
        <v>5</v>
      </c>
      <c r="AI44" s="386" t="s">
        <v>15</v>
      </c>
      <c r="AJ44" s="387" t="s">
        <v>813</v>
      </c>
      <c r="AK44" s="385" t="s">
        <v>814</v>
      </c>
      <c r="AL44" s="385" t="s">
        <v>818</v>
      </c>
      <c r="AM44" s="385" t="s">
        <v>812</v>
      </c>
      <c r="AN44" s="278" t="str">
        <f t="shared" si="6"/>
        <v>#N/A</v>
      </c>
      <c r="AO44" s="386" t="s">
        <v>15</v>
      </c>
      <c r="AP44" s="387" t="s">
        <v>813</v>
      </c>
      <c r="AQ44" s="385" t="s">
        <v>814</v>
      </c>
      <c r="AR44" s="385" t="s">
        <v>819</v>
      </c>
      <c r="AS44" s="385" t="s">
        <v>812</v>
      </c>
      <c r="AT44" s="278" t="str">
        <f t="shared" si="7"/>
        <v>#N/A</v>
      </c>
      <c r="AU44" s="386" t="s">
        <v>15</v>
      </c>
      <c r="AV44" s="388" t="s">
        <v>820</v>
      </c>
      <c r="AW44" s="385" t="str">
        <f t="shared" si="8"/>
        <v>#N/A</v>
      </c>
    </row>
    <row r="45" ht="14.25" customHeight="1">
      <c r="A45" s="389" t="str">
        <f>VLOOKUP(B45,Ratings!$H$2:$I$69,2,0)</f>
        <v>#N/A</v>
      </c>
      <c r="B45" s="389" t="s">
        <v>589</v>
      </c>
      <c r="C45" s="350">
        <f>_xlfn.NORM.DIST(0,VLOOKUP(B44,ratings,2,TRUE)-VLOOKUP(B45,ratings,2,TRUE),$A$1,1)</f>
        <v>0.5</v>
      </c>
      <c r="D45" s="350">
        <f>_xlfn.NORM.DIST(0,VLOOKUP(B43,ratings,2,TRUE)-VLOOKUP(B45,ratings,2,TRUE),$A$1,1)*C45*C43+_xlfn.NORM.DIST(0,VLOOKUP(B42,ratings,2,TRUE)-VLOOKUP(B45,ratings,2,TRUE),$A$1,1)*C45*C42</f>
        <v>0.3935874823</v>
      </c>
      <c r="E45" s="350">
        <f>_xlfn.NORM.DIST(0,VLOOKUP($B49,ratings,2,TRUE)-VLOOKUP($B45,ratings,2,TRUE),$A$1,1)*$D45*$D49+_xlfn.NORM.DIST(0,VLOOKUP($B46,ratings,2,TRUE)-VLOOKUP($B45,ratings,2,TRUE),$A$1,1)*$D45*$D46+_xlfn.NORM.DIST(0,VLOOKUP($B47,ratings,2,TRUE)-VLOOKUP($B45,ratings,2,TRUE),$A$1,1)*$D45*$D47+_xlfn.NORM.DIST(0,VLOOKUP($B48,ratings,2,TRUE)-VLOOKUP($B45,ratings,2,TRUE),$A$1,1)*$D45*$D48</f>
        <v>0.09315081322</v>
      </c>
      <c r="F45" s="350">
        <f>_xlfn.NORM.DIST(0,VLOOKUP($B37,ratings,2,TRUE)-VLOOKUP($B45,ratings,2,TRUE),$A$1,1)*$E45*$E37+_xlfn.NORM.DIST(0,VLOOKUP($B36,ratings,2,TRUE)-VLOOKUP($B45,ratings,2,TRUE),$A$1,1)*$E45*$E36+_xlfn.NORM.DIST(0,VLOOKUP($B35,ratings,2,TRUE)-VLOOKUP($B45,ratings,2,TRUE),$A$1,1)*$E45*$E35+_xlfn.NORM.DIST(0,VLOOKUP($B34,ratings,2,TRUE)-VLOOKUP($B45,ratings,2,TRUE),$A$1,1)*$E45*$E34+_xlfn.NORM.DIST(0,VLOOKUP($B41,ratings,2,TRUE)-VLOOKUP($B45,ratings,2,TRUE),$A$1,1)*$E45*$E41+_xlfn.NORM.DIST(0,VLOOKUP($B40,ratings,2,TRUE)-VLOOKUP($B45,ratings,2,TRUE),$A$1,1)*$E45*$E40+_xlfn.NORM.DIST(0,VLOOKUP($B39,ratings,2,TRUE)-VLOOKUP($B45,ratings,2,TRUE),$A$1,1)*$E45*$E39+_xlfn.NORM.DIST(0,VLOOKUP($B38,ratings,2,TRUE)-VLOOKUP($B45,ratings,2,TRUE),$A$1,1)*$E45*$E38</f>
        <v>0.05029158638</v>
      </c>
      <c r="G45" s="350" t="str">
        <f>_xlfn.NORM.DIST(0,VLOOKUP($B61,ratings,2,TRUE)-VLOOKUP($B45,ratings,2,TRUE),$A$1,1)*$F45*$F61+_xlfn.NORM.DIST(0,VLOOKUP($B62,ratings,2,TRUE)-VLOOKUP($B45,ratings,2,TRUE),$A$1,1)*$F45*$F62+_xlfn.NORM.DIST(0,VLOOKUP($B63,ratings,2,TRUE)-VLOOKUP($B45,ratings,2,TRUE),$A$1,1)*$F45*$F63+_xlfn.NORM.DIST(0,VLOOKUP($B64,ratings,2,TRUE)-VLOOKUP($B45,ratings,2,TRUE),$A$1,1)*$F45*$F64+_xlfn.NORM.DIST(0,VLOOKUP($B65,ratings,2,TRUE)-VLOOKUP($B45,ratings,2,TRUE),$A$1,1)*$F45*$F65+_xlfn.NORM.DIST(0,VLOOKUP($B50,ratings,2,TRUE)-VLOOKUP($B45,ratings,2,TRUE),$A$1,1)*$F45*$F50+_xlfn.NORM.DIST(0,VLOOKUP($B51,ratings,2,TRUE)-VLOOKUP($B45,ratings,2,TRUE),$A$1,1)*$F45*$F51+_xlfn.NORM.DIST(0,VLOOKUP($B52,ratings,2,TRUE)-VLOOKUP($B45,ratings,2,TRUE),$A$1,1)*$F45*$F52+_xlfn.NORM.DIST(0,VLOOKUP($B53,ratings,2,TRUE)-VLOOKUP($B45,ratings,2,TRUE),$A$1,1)*$F45*$F53+_xlfn.NORM.DIST(0,VLOOKUP($B54,ratings,2,TRUE)-VLOOKUP($B45,ratings,2,TRUE),$A$1,1)*$F45*$F54+_xlfn.NORM.DIST(0,VLOOKUP($B55,ratings,2,TRUE)-VLOOKUP($B45,ratings,2,TRUE),$A$1,1)*$F45*$F55+_xlfn.NORM.DIST(0,VLOOKUP($B56,ratings,2,TRUE)-VLOOKUP($B45,ratings,2,TRUE),$A$1,1)*$F45*$F56+_xlfn.NORM.DIST(0,VLOOKUP($B57,ratings,2,TRUE)-VLOOKUP($B45,ratings,2,TRUE),$A$1,1)*$F45*$F57+_xlfn.NORM.DIST(0,VLOOKUP($B58,ratings,2,TRUE)-VLOOKUP($B45,ratings,2,TRUE),$A$1,1)*$F45*$F58+_xlfn.NORM.DIST(0,VLOOKUP($B59,ratings,2,TRUE)-VLOOKUP($B45,ratings,2,TRUE),$A$1,1)*$F45*$F59+_xlfn.NORM.DIST(0,VLOOKUP($B60,ratings,2,TRUE)-VLOOKUP($B45,ratings,2,TRUE),$A$1,1)*$F45*$F60</f>
        <v>#N/A</v>
      </c>
      <c r="H45" s="350" t="str">
        <f>_xlfn.NORM.DIST(0,VLOOKUP($B$33,ratings,2,TRUE)-VLOOKUP($B45,ratings,2,TRUE),$A$1,1)*$G45*$G$33+_xlfn.NORM.DIST(0,VLOOKUP($B$2,ratings,2,TRUE)-VLOOKUP($B45,ratings,2,TRUE),$A$1,1)*$G45*$G$2+_xlfn.NORM.DIST(0,VLOOKUP($B$3,ratings,2,TRUE)-VLOOKUP($B45,ratings,2,TRUE),$A$1,1)*$G45*$G$3+_xlfn.NORM.DIST(0,VLOOKUP($B$4,ratings,2,TRUE)-VLOOKUP($B45,ratings,2,TRUE),$A$1,1)*$G45*$G$4+_xlfn.NORM.DIST(0,VLOOKUP($B$5,ratings,2,TRUE)-VLOOKUP($B45,ratings,2,TRUE),$A$1,1)*$G45*$G$5+_xlfn.NORM.DIST(0,VLOOKUP($B$6,ratings,2,TRUE)-VLOOKUP($B45,ratings,2,TRUE),$A$1,1)*$G45*$G$6+_xlfn.NORM.DIST(0,VLOOKUP($B$7,ratings,2,TRUE)-VLOOKUP($B45,ratings,2,TRUE),$A$1,1)*$G45*$G$7+_xlfn.NORM.DIST(0,VLOOKUP($B$8,ratings,2,TRUE)-VLOOKUP($B45,ratings,2,TRUE),$A$1,1)*$G45*$G$8+_xlfn.NORM.DIST(0,VLOOKUP($B$9,ratings,2,TRUE)-VLOOKUP($B45,ratings,2,TRUE),$A$1,1)*$G45*$G$9+_xlfn.NORM.DIST(0,VLOOKUP($B$10,ratings,2,TRUE)-VLOOKUP($B45,ratings,2,TRUE),$A$1,1)*$G45*$G$10+_xlfn.NORM.DIST(0,VLOOKUP($B$11,ratings,2,TRUE)-VLOOKUP($B45,ratings,2,TRUE),$A$1,1)*$G45*$G$11+_xlfn.NORM.DIST(0,VLOOKUP($B$12,ratings,2,TRUE)-VLOOKUP($B45,ratings,2,TRUE),$A$1,1)*$G45*$G$12+_xlfn.NORM.DIST(0,VLOOKUP($B$13,ratings,2,TRUE)-VLOOKUP($B45,ratings,2,TRUE),$A$1,1)*$G45*$G$13+_xlfn.NORM.DIST(0,VLOOKUP($B$14,ratings,2,TRUE)-VLOOKUP($B45,ratings,2,TRUE),$A$1,1)*$G45*$G$14+_xlfn.NORM.DIST(0,VLOOKUP($B$15,ratings,2,TRUE)-VLOOKUP($B45,ratings,2,TRUE),$A$1,1)*$G45*$G$15+_xlfn.NORM.DIST(0,VLOOKUP($B$16,ratings,2,TRUE)-VLOOKUP($B45,ratings,2,TRUE),$A$1,1)*$G45*$G$16+_xlfn.NORM.DIST(0,VLOOKUP($B$17,ratings,2,TRUE)-VLOOKUP($B45,ratings,2,TRUE),$A$1,1)*$G45*$G$17+_xlfn.NORM.DIST(0,VLOOKUP($B$18,ratings,2,TRUE)-VLOOKUP($B45,ratings,2,TRUE),$A$1,1)*$G45*$G$18+_xlfn.NORM.DIST(0,VLOOKUP($B$19,ratings,2,TRUE)-VLOOKUP($B45,ratings,2,TRUE),$A$1,1)*$G45*$G$19+_xlfn.NORM.DIST(0,VLOOKUP($B$20,ratings,2,TRUE)-VLOOKUP($B45,ratings,2,TRUE),$A$1,1)*$G45*$G$20+_xlfn.NORM.DIST(0,VLOOKUP($B$21,ratings,2,TRUE)-VLOOKUP($B45,ratings,2,TRUE),$A$1,1)*$G45*$G$21+_xlfn.NORM.DIST(0,VLOOKUP($B$22,ratings,2,TRUE)-VLOOKUP($B45,ratings,2,TRUE),$A$1,1)*$G45*$G$22+_xlfn.NORM.DIST(0,VLOOKUP($B$23,ratings,2,TRUE)-VLOOKUP($B45,ratings,2,TRUE),$A$1,1)*$G45*$G$23+_xlfn.NORM.DIST(0,VLOOKUP($B$24,ratings,2,TRUE)-VLOOKUP($B45,ratings,2,TRUE),$A$1,1)*$G45*$G$24+_xlfn.NORM.DIST(0,VLOOKUP($B$25,ratings,2,TRUE)-VLOOKUP($B45,ratings,2,TRUE),$A$1,1)*$G45*$G$25+_xlfn.NORM.DIST(0,VLOOKUP($B$26,ratings,2,TRUE)-VLOOKUP($B45,ratings,2,TRUE),$A$1,1)*$G45*$G$26+_xlfn.NORM.DIST(0,VLOOKUP($B$27,ratings,2,TRUE)-VLOOKUP($B45,ratings,2,TRUE),$A$1,1)*$G45*$G$27+_xlfn.NORM.DIST(0,VLOOKUP($B$28,ratings,2,TRUE)-VLOOKUP($B45,ratings,2,TRUE),$A$1,1)*$G45*$G$28+_xlfn.NORM.DIST(0,VLOOKUP($B$29,ratings,2,TRUE)-VLOOKUP($B45,ratings,2,TRUE),$A$1,1)*$G45*$G$29+_xlfn.NORM.DIST(0,VLOOKUP($B$32,ratings,2,TRUE)-VLOOKUP($B45,ratings,2,TRUE),$A$1,1)*$G45*$G$32+_xlfn.NORM.DIST(0,VLOOKUP($B$31,ratings,2,TRUE)-VLOOKUP($B45,ratings,2,TRUE),$A$1,1)*$G45*$G$31+_xlfn.NORM.DIST(0,VLOOKUP($B$30,ratings,2,TRUE)-VLOOKUP($B45,ratings,2,TRUE),$A$1,1)*$G45*$G$30</f>
        <v>#N/A</v>
      </c>
      <c r="J45" s="385" t="s">
        <v>808</v>
      </c>
      <c r="K45" t="str">
        <f t="shared" si="1"/>
        <v>#N/A</v>
      </c>
      <c r="L45" s="206" t="s">
        <v>809</v>
      </c>
      <c r="M45" s="206" t="s">
        <v>810</v>
      </c>
      <c r="N45" s="385" t="s">
        <v>811</v>
      </c>
      <c r="O45" s="385" t="s">
        <v>812</v>
      </c>
      <c r="P45" s="278">
        <f t="shared" si="2"/>
        <v>50</v>
      </c>
      <c r="Q45" s="386" t="s">
        <v>15</v>
      </c>
      <c r="R45" s="387" t="s">
        <v>813</v>
      </c>
      <c r="S45" s="385" t="s">
        <v>814</v>
      </c>
      <c r="T45" s="385" t="s">
        <v>815</v>
      </c>
      <c r="U45" s="385" t="s">
        <v>812</v>
      </c>
      <c r="V45" s="278">
        <f t="shared" si="3"/>
        <v>39.4</v>
      </c>
      <c r="W45" s="386" t="s">
        <v>15</v>
      </c>
      <c r="X45" s="388" t="s">
        <v>813</v>
      </c>
      <c r="Y45" s="385" t="s">
        <v>814</v>
      </c>
      <c r="Z45" s="385" t="s">
        <v>816</v>
      </c>
      <c r="AA45" s="385" t="s">
        <v>812</v>
      </c>
      <c r="AB45" s="278">
        <f t="shared" si="4"/>
        <v>9.3</v>
      </c>
      <c r="AC45" s="386" t="s">
        <v>15</v>
      </c>
      <c r="AD45" s="388" t="s">
        <v>813</v>
      </c>
      <c r="AE45" s="385" t="s">
        <v>814</v>
      </c>
      <c r="AF45" s="385" t="s">
        <v>817</v>
      </c>
      <c r="AG45" s="385" t="s">
        <v>812</v>
      </c>
      <c r="AH45" s="278">
        <f t="shared" si="5"/>
        <v>5</v>
      </c>
      <c r="AI45" s="386" t="s">
        <v>15</v>
      </c>
      <c r="AJ45" s="387" t="s">
        <v>813</v>
      </c>
      <c r="AK45" s="385" t="s">
        <v>814</v>
      </c>
      <c r="AL45" s="385" t="s">
        <v>818</v>
      </c>
      <c r="AM45" s="385" t="s">
        <v>812</v>
      </c>
      <c r="AN45" s="278" t="str">
        <f t="shared" si="6"/>
        <v>#N/A</v>
      </c>
      <c r="AO45" s="386" t="s">
        <v>15</v>
      </c>
      <c r="AP45" s="387" t="s">
        <v>813</v>
      </c>
      <c r="AQ45" s="385" t="s">
        <v>814</v>
      </c>
      <c r="AR45" s="385" t="s">
        <v>819</v>
      </c>
      <c r="AS45" s="385" t="s">
        <v>812</v>
      </c>
      <c r="AT45" s="278" t="str">
        <f t="shared" si="7"/>
        <v>#N/A</v>
      </c>
      <c r="AU45" s="386" t="s">
        <v>15</v>
      </c>
      <c r="AV45" s="388" t="s">
        <v>820</v>
      </c>
      <c r="AW45" s="385" t="str">
        <f t="shared" si="8"/>
        <v>#N/A</v>
      </c>
    </row>
    <row r="46" ht="14.25" customHeight="1">
      <c r="A46" t="str">
        <f>VLOOKUP(B46,Ratings!$H$2:$I$69,2,0)</f>
        <v>#N/A</v>
      </c>
      <c r="B46" t="s">
        <v>617</v>
      </c>
      <c r="C46" s="347">
        <f>_xlfn.NORM.DIST(0,VLOOKUP(B47,ratings,2,TRUE)-VLOOKUP(B46,ratings,2,TRUE),$A$1,1)</f>
        <v>0.8300961939</v>
      </c>
      <c r="D46" s="347">
        <f>_xlfn.NORM.DIST(0,VLOOKUP(B48,ratings,2,TRUE)-VLOOKUP(B46,ratings,2,TRUE),$A$1,1)*C46*C48+_xlfn.NORM.DIST(0,VLOOKUP(B49,ratings,2,TRUE)-VLOOKUP(B46,ratings,2,TRUE),$A$1,1)*C46*C49</f>
        <v>0.4408929173</v>
      </c>
      <c r="E46" s="347">
        <f>_xlfn.NORM.DIST(0,VLOOKUP($B42,ratings,2,TRUE)-VLOOKUP($B46,ratings,2,TRUE),$A$1,1)*$D46*$D42+_xlfn.NORM.DIST(0,VLOOKUP($B45,ratings,2,TRUE)-VLOOKUP($B46,ratings,2,TRUE),$A$1,1)*$D46*$D45+_xlfn.NORM.DIST(0,VLOOKUP($B44,ratings,2,TRUE)-VLOOKUP($B46,ratings,2,TRUE),$A$1,1)*$D46*$D44+_xlfn.NORM.DIST(0,VLOOKUP($B43,ratings,2,TRUE)-VLOOKUP($B46,ratings,2,TRUE),$A$1,1)*$D46*$D43</f>
        <v>0.3580398309</v>
      </c>
      <c r="F46" s="347">
        <f>_xlfn.NORM.DIST(0,VLOOKUP($B38,ratings,2,TRUE)-VLOOKUP($B46,ratings,2,TRUE),$A$1,1)*$E46*$E38+_xlfn.NORM.DIST(0,VLOOKUP($B37,ratings,2,TRUE)-VLOOKUP($B46,ratings,2,TRUE),$A$1,1)*$E46*$E37+_xlfn.NORM.DIST(0,VLOOKUP($B36,ratings,2,TRUE)-VLOOKUP($B46,ratings,2,TRUE),$A$1,1)*$E46*$E36+_xlfn.NORM.DIST(0,VLOOKUP($B35,ratings,2,TRUE)-VLOOKUP($B46,ratings,2,TRUE),$A$1,1)*$E46*$E35+_xlfn.NORM.DIST(0,VLOOKUP($B34,ratings,2,TRUE)-VLOOKUP($B46,ratings,2,TRUE),$A$1,1)*$E46*$E34+_xlfn.NORM.DIST(0,VLOOKUP($B41,ratings,2,TRUE)-VLOOKUP($B46,ratings,2,TRUE),$A$1,1)*$E46*$E41+_xlfn.NORM.DIST(0,VLOOKUP($B40,ratings,2,TRUE)-VLOOKUP($B46,ratings,2,TRUE),$A$1,1)*$E46*$E40+_xlfn.NORM.DIST(0,VLOOKUP($B39,ratings,2,TRUE)-VLOOKUP($B46,ratings,2,TRUE),$A$1,1)*$E46*$E39</f>
        <v>0.2889375706</v>
      </c>
      <c r="G46" s="347" t="str">
        <f>_xlfn.NORM.DIST(0,VLOOKUP($B62,ratings,2,TRUE)-VLOOKUP($B46,ratings,2,TRUE),$A$1,1)*$F46*$F62+_xlfn.NORM.DIST(0,VLOOKUP($B63,ratings,2,TRUE)-VLOOKUP($B46,ratings,2,TRUE),$A$1,1)*$F46*$F63+_xlfn.NORM.DIST(0,VLOOKUP($B64,ratings,2,TRUE)-VLOOKUP($B46,ratings,2,TRUE),$A$1,1)*$F46*$F64+_xlfn.NORM.DIST(0,VLOOKUP($B65,ratings,2,TRUE)-VLOOKUP($B46,ratings,2,TRUE),$A$1,1)*$F46*$F65+_xlfn.NORM.DIST(0,VLOOKUP($B50,ratings,2,TRUE)-VLOOKUP($B46,ratings,2,TRUE),$A$1,1)*$F46*$F50+_xlfn.NORM.DIST(0,VLOOKUP($B51,ratings,2,TRUE)-VLOOKUP($B46,ratings,2,TRUE),$A$1,1)*$F46*$F51+_xlfn.NORM.DIST(0,VLOOKUP($B52,ratings,2,TRUE)-VLOOKUP($B46,ratings,2,TRUE),$A$1,1)*$F46*$F52+_xlfn.NORM.DIST(0,VLOOKUP($B53,ratings,2,TRUE)-VLOOKUP($B46,ratings,2,TRUE),$A$1,1)*$F46*$F53+_xlfn.NORM.DIST(0,VLOOKUP($B54,ratings,2,TRUE)-VLOOKUP($B46,ratings,2,TRUE),$A$1,1)*$F46*$F54+_xlfn.NORM.DIST(0,VLOOKUP($B55,ratings,2,TRUE)-VLOOKUP($B46,ratings,2,TRUE),$A$1,1)*$F46*$F55+_xlfn.NORM.DIST(0,VLOOKUP($B56,ratings,2,TRUE)-VLOOKUP($B46,ratings,2,TRUE),$A$1,1)*$F46*$F56+_xlfn.NORM.DIST(0,VLOOKUP($B57,ratings,2,TRUE)-VLOOKUP($B46,ratings,2,TRUE),$A$1,1)*$F46*$F57+_xlfn.NORM.DIST(0,VLOOKUP($B58,ratings,2,TRUE)-VLOOKUP($B46,ratings,2,TRUE),$A$1,1)*$F46*$F58+_xlfn.NORM.DIST(0,VLOOKUP($B59,ratings,2,TRUE)-VLOOKUP($B46,ratings,2,TRUE),$A$1,1)*$F46*$F59+_xlfn.NORM.DIST(0,VLOOKUP($B60,ratings,2,TRUE)-VLOOKUP($B46,ratings,2,TRUE),$A$1,1)*$F46*$F60+_xlfn.NORM.DIST(0,VLOOKUP($B61,ratings,2,TRUE)-VLOOKUP($B46,ratings,2,TRUE),$A$1,1)*$F46*$F61</f>
        <v>#N/A</v>
      </c>
      <c r="H46" s="347" t="str">
        <f>_xlfn.NORM.DIST(0,VLOOKUP($B$33,ratings,2,TRUE)-VLOOKUP($B46,ratings,2,TRUE),$A$1,1)*$G46*$G$33+_xlfn.NORM.DIST(0,VLOOKUP($B$2,ratings,2,TRUE)-VLOOKUP($B46,ratings,2,TRUE),$A$1,1)*$G46*$G$2+_xlfn.NORM.DIST(0,VLOOKUP($B$3,ratings,2,TRUE)-VLOOKUP($B46,ratings,2,TRUE),$A$1,1)*$G46*$G$3+_xlfn.NORM.DIST(0,VLOOKUP($B$4,ratings,2,TRUE)-VLOOKUP($B46,ratings,2,TRUE),$A$1,1)*$G46*$G$4+_xlfn.NORM.DIST(0,VLOOKUP($B$5,ratings,2,TRUE)-VLOOKUP($B46,ratings,2,TRUE),$A$1,1)*$G46*$G$5+_xlfn.NORM.DIST(0,VLOOKUP($B$6,ratings,2,TRUE)-VLOOKUP($B46,ratings,2,TRUE),$A$1,1)*$G46*$G$6+_xlfn.NORM.DIST(0,VLOOKUP($B$7,ratings,2,TRUE)-VLOOKUP($B46,ratings,2,TRUE),$A$1,1)*$G46*$G$7+_xlfn.NORM.DIST(0,VLOOKUP($B$8,ratings,2,TRUE)-VLOOKUP($B46,ratings,2,TRUE),$A$1,1)*$G46*$G$8+_xlfn.NORM.DIST(0,VLOOKUP($B$9,ratings,2,TRUE)-VLOOKUP($B46,ratings,2,TRUE),$A$1,1)*$G46*$G$9+_xlfn.NORM.DIST(0,VLOOKUP($B$10,ratings,2,TRUE)-VLOOKUP($B46,ratings,2,TRUE),$A$1,1)*$G46*$G$10+_xlfn.NORM.DIST(0,VLOOKUP($B$11,ratings,2,TRUE)-VLOOKUP($B46,ratings,2,TRUE),$A$1,1)*$G46*$G$11+_xlfn.NORM.DIST(0,VLOOKUP($B$12,ratings,2,TRUE)-VLOOKUP($B46,ratings,2,TRUE),$A$1,1)*$G46*$G$12+_xlfn.NORM.DIST(0,VLOOKUP($B$13,ratings,2,TRUE)-VLOOKUP($B46,ratings,2,TRUE),$A$1,1)*$G46*$G$13+_xlfn.NORM.DIST(0,VLOOKUP($B$14,ratings,2,TRUE)-VLOOKUP($B46,ratings,2,TRUE),$A$1,1)*$G46*$G$14+_xlfn.NORM.DIST(0,VLOOKUP($B$15,ratings,2,TRUE)-VLOOKUP($B46,ratings,2,TRUE),$A$1,1)*$G46*$G$15+_xlfn.NORM.DIST(0,VLOOKUP($B$16,ratings,2,TRUE)-VLOOKUP($B46,ratings,2,TRUE),$A$1,1)*$G46*$G$16+_xlfn.NORM.DIST(0,VLOOKUP($B$17,ratings,2,TRUE)-VLOOKUP($B46,ratings,2,TRUE),$A$1,1)*$G46*$G$17+_xlfn.NORM.DIST(0,VLOOKUP($B$18,ratings,2,TRUE)-VLOOKUP($B46,ratings,2,TRUE),$A$1,1)*$G46*$G$18+_xlfn.NORM.DIST(0,VLOOKUP($B$19,ratings,2,TRUE)-VLOOKUP($B46,ratings,2,TRUE),$A$1,1)*$G46*$G$19+_xlfn.NORM.DIST(0,VLOOKUP($B$20,ratings,2,TRUE)-VLOOKUP($B46,ratings,2,TRUE),$A$1,1)*$G46*$G$20+_xlfn.NORM.DIST(0,VLOOKUP($B$21,ratings,2,TRUE)-VLOOKUP($B46,ratings,2,TRUE),$A$1,1)*$G46*$G$21+_xlfn.NORM.DIST(0,VLOOKUP($B$22,ratings,2,TRUE)-VLOOKUP($B46,ratings,2,TRUE),$A$1,1)*$G46*$G$22+_xlfn.NORM.DIST(0,VLOOKUP($B$23,ratings,2,TRUE)-VLOOKUP($B46,ratings,2,TRUE),$A$1,1)*$G46*$G$23+_xlfn.NORM.DIST(0,VLOOKUP($B$24,ratings,2,TRUE)-VLOOKUP($B46,ratings,2,TRUE),$A$1,1)*$G46*$G$24+_xlfn.NORM.DIST(0,VLOOKUP($B$25,ratings,2,TRUE)-VLOOKUP($B46,ratings,2,TRUE),$A$1,1)*$G46*$G$25+_xlfn.NORM.DIST(0,VLOOKUP($B$26,ratings,2,TRUE)-VLOOKUP($B46,ratings,2,TRUE),$A$1,1)*$G46*$G$26+_xlfn.NORM.DIST(0,VLOOKUP($B$27,ratings,2,TRUE)-VLOOKUP($B46,ratings,2,TRUE),$A$1,1)*$G46*$G$27+_xlfn.NORM.DIST(0,VLOOKUP($B$28,ratings,2,TRUE)-VLOOKUP($B46,ratings,2,TRUE),$A$1,1)*$G46*$G$28+_xlfn.NORM.DIST(0,VLOOKUP($B$29,ratings,2,TRUE)-VLOOKUP($B46,ratings,2,TRUE),$A$1,1)*$G46*$G$29+_xlfn.NORM.DIST(0,VLOOKUP($B$32,ratings,2,TRUE)-VLOOKUP($B46,ratings,2,TRUE),$A$1,1)*$G46*$G$32+_xlfn.NORM.DIST(0,VLOOKUP($B$31,ratings,2,TRUE)-VLOOKUP($B46,ratings,2,TRUE),$A$1,1)*$G46*$G$31+_xlfn.NORM.DIST(0,VLOOKUP($B$30,ratings,2,TRUE)-VLOOKUP($B46,ratings,2,TRUE),$A$1,1)*$G46*$G$30</f>
        <v>#N/A</v>
      </c>
      <c r="J46" s="385" t="s">
        <v>808</v>
      </c>
      <c r="K46" t="str">
        <f t="shared" si="1"/>
        <v>#N/A</v>
      </c>
      <c r="L46" s="206" t="s">
        <v>809</v>
      </c>
      <c r="M46" s="206" t="s">
        <v>810</v>
      </c>
      <c r="N46" s="385" t="s">
        <v>811</v>
      </c>
      <c r="O46" s="385" t="s">
        <v>812</v>
      </c>
      <c r="P46" s="278">
        <f t="shared" si="2"/>
        <v>83</v>
      </c>
      <c r="Q46" s="386" t="s">
        <v>15</v>
      </c>
      <c r="R46" s="387" t="s">
        <v>813</v>
      </c>
      <c r="S46" s="385" t="s">
        <v>814</v>
      </c>
      <c r="T46" s="385" t="s">
        <v>815</v>
      </c>
      <c r="U46" s="385" t="s">
        <v>812</v>
      </c>
      <c r="V46" s="278">
        <f t="shared" si="3"/>
        <v>44.1</v>
      </c>
      <c r="W46" s="386" t="s">
        <v>15</v>
      </c>
      <c r="X46" s="388" t="s">
        <v>813</v>
      </c>
      <c r="Y46" s="385" t="s">
        <v>814</v>
      </c>
      <c r="Z46" s="385" t="s">
        <v>816</v>
      </c>
      <c r="AA46" s="385" t="s">
        <v>812</v>
      </c>
      <c r="AB46" s="278">
        <f t="shared" si="4"/>
        <v>35.8</v>
      </c>
      <c r="AC46" s="386" t="s">
        <v>15</v>
      </c>
      <c r="AD46" s="388" t="s">
        <v>813</v>
      </c>
      <c r="AE46" s="385" t="s">
        <v>814</v>
      </c>
      <c r="AF46" s="385" t="s">
        <v>817</v>
      </c>
      <c r="AG46" s="385" t="s">
        <v>812</v>
      </c>
      <c r="AH46" s="278">
        <f t="shared" si="5"/>
        <v>28.9</v>
      </c>
      <c r="AI46" s="386" t="s">
        <v>15</v>
      </c>
      <c r="AJ46" s="387" t="s">
        <v>813</v>
      </c>
      <c r="AK46" s="385" t="s">
        <v>814</v>
      </c>
      <c r="AL46" s="385" t="s">
        <v>818</v>
      </c>
      <c r="AM46" s="385" t="s">
        <v>812</v>
      </c>
      <c r="AN46" s="278" t="str">
        <f t="shared" si="6"/>
        <v>#N/A</v>
      </c>
      <c r="AO46" s="386" t="s">
        <v>15</v>
      </c>
      <c r="AP46" s="387" t="s">
        <v>813</v>
      </c>
      <c r="AQ46" s="385" t="s">
        <v>814</v>
      </c>
      <c r="AR46" s="385" t="s">
        <v>819</v>
      </c>
      <c r="AS46" s="385" t="s">
        <v>812</v>
      </c>
      <c r="AT46" s="278" t="str">
        <f t="shared" si="7"/>
        <v>#N/A</v>
      </c>
      <c r="AU46" s="386" t="s">
        <v>15</v>
      </c>
      <c r="AV46" s="388" t="s">
        <v>820</v>
      </c>
      <c r="AW46" s="385" t="str">
        <f t="shared" si="8"/>
        <v>#N/A</v>
      </c>
    </row>
    <row r="47" ht="14.25" customHeight="1">
      <c r="A47" s="389" t="str">
        <f>VLOOKUP(B47,Ratings!$H$2:$I$69,2,0)</f>
        <v>#N/A</v>
      </c>
      <c r="B47" s="389" t="s">
        <v>326</v>
      </c>
      <c r="C47" s="350">
        <f>_xlfn.NORM.DIST(0,VLOOKUP(B46,ratings,2,TRUE)-VLOOKUP(B47,ratings,2,TRUE),$A$1,1)</f>
        <v>0.1699038061</v>
      </c>
      <c r="D47" s="350">
        <f>_xlfn.NORM.DIST(0,VLOOKUP(B49,ratings,2,TRUE)-VLOOKUP(B47,ratings,2,TRUE),$A$1,1)*C47*C49+_xlfn.NORM.DIST(0,VLOOKUP(B48,ratings,2,TRUE)-VLOOKUP(B47,ratings,2,TRUE),$A$1,1)*C47*C48</f>
        <v>0.03532710702</v>
      </c>
      <c r="E47" s="350">
        <f>_xlfn.NORM.DIST(0,VLOOKUP($B43,ratings,2,TRUE)-VLOOKUP($B47,ratings,2,TRUE),$A$1,1)*$D47*$D43+_xlfn.NORM.DIST(0,VLOOKUP($B42,ratings,2,TRUE)-VLOOKUP($B47,ratings,2,TRUE),$A$1,1)*$D47*$D42+_xlfn.NORM.DIST(0,VLOOKUP($B45,ratings,2,TRUE)-VLOOKUP($B47,ratings,2,TRUE),$A$1,1)*$D47*$D45+_xlfn.NORM.DIST(0,VLOOKUP($B44,ratings,2,TRUE)-VLOOKUP($B47,ratings,2,TRUE),$A$1,1)*$D47*$D44</f>
        <v>0.01717909471</v>
      </c>
      <c r="F47" s="350">
        <f>_xlfn.NORM.DIST(0,VLOOKUP($B39,ratings,2,TRUE)-VLOOKUP($B47,ratings,2,TRUE),$A$1,1)*$E47*$E39+_xlfn.NORM.DIST(0,VLOOKUP($B38,ratings,2,TRUE)-VLOOKUP($B47,ratings,2,TRUE),$A$1,1)*$E47*$E38+_xlfn.NORM.DIST(0,VLOOKUP($B37,ratings,2,TRUE)-VLOOKUP($B47,ratings,2,TRUE),$A$1,1)*$E47*$E37+_xlfn.NORM.DIST(0,VLOOKUP($B36,ratings,2,TRUE)-VLOOKUP($B47,ratings,2,TRUE),$A$1,1)*$E47*$E36+_xlfn.NORM.DIST(0,VLOOKUP($B35,ratings,2,TRUE)-VLOOKUP($B47,ratings,2,TRUE),$A$1,1)*$E47*$E35+_xlfn.NORM.DIST(0,VLOOKUP($B34,ratings,2,TRUE)-VLOOKUP($B47,ratings,2,TRUE),$A$1,1)*$E47*$E34+_xlfn.NORM.DIST(0,VLOOKUP($B41,ratings,2,TRUE)-VLOOKUP($B47,ratings,2,TRUE),$A$1,1)*$E47*$E41+_xlfn.NORM.DIST(0,VLOOKUP($B40,ratings,2,TRUE)-VLOOKUP($B47,ratings,2,TRUE),$A$1,1)*$E47*$E40</f>
        <v>0.008041205146</v>
      </c>
      <c r="G47" s="350" t="str">
        <f>_xlfn.NORM.DIST(0,VLOOKUP($B63,ratings,2,TRUE)-VLOOKUP($B47,ratings,2,TRUE),$A$1,1)*$F47*$F63+_xlfn.NORM.DIST(0,VLOOKUP($B64,ratings,2,TRUE)-VLOOKUP($B47,ratings,2,TRUE),$A$1,1)*$F47*$F64+_xlfn.NORM.DIST(0,VLOOKUP($B65,ratings,2,TRUE)-VLOOKUP($B47,ratings,2,TRUE),$A$1,1)*$F47*$F65+_xlfn.NORM.DIST(0,VLOOKUP($B50,ratings,2,TRUE)-VLOOKUP($B47,ratings,2,TRUE),$A$1,1)*$F47*$F50+_xlfn.NORM.DIST(0,VLOOKUP($B51,ratings,2,TRUE)-VLOOKUP($B47,ratings,2,TRUE),$A$1,1)*$F47*$F51+_xlfn.NORM.DIST(0,VLOOKUP($B52,ratings,2,TRUE)-VLOOKUP($B47,ratings,2,TRUE),$A$1,1)*$F47*$F52+_xlfn.NORM.DIST(0,VLOOKUP($B53,ratings,2,TRUE)-VLOOKUP($B47,ratings,2,TRUE),$A$1,1)*$F47*$F53+_xlfn.NORM.DIST(0,VLOOKUP($B54,ratings,2,TRUE)-VLOOKUP($B47,ratings,2,TRUE),$A$1,1)*$F47*$F54+_xlfn.NORM.DIST(0,VLOOKUP($B55,ratings,2,TRUE)-VLOOKUP($B47,ratings,2,TRUE),$A$1,1)*$F47*$F55+_xlfn.NORM.DIST(0,VLOOKUP($B56,ratings,2,TRUE)-VLOOKUP($B47,ratings,2,TRUE),$A$1,1)*$F47*$F56+_xlfn.NORM.DIST(0,VLOOKUP($B57,ratings,2,TRUE)-VLOOKUP($B47,ratings,2,TRUE),$A$1,1)*$F47*$F57+_xlfn.NORM.DIST(0,VLOOKUP($B58,ratings,2,TRUE)-VLOOKUP($B47,ratings,2,TRUE),$A$1,1)*$F47*$F58+_xlfn.NORM.DIST(0,VLOOKUP($B59,ratings,2,TRUE)-VLOOKUP($B47,ratings,2,TRUE),$A$1,1)*$F47*$F59+_xlfn.NORM.DIST(0,VLOOKUP($B60,ratings,2,TRUE)-VLOOKUP($B47,ratings,2,TRUE),$A$1,1)*$F47*$F60+_xlfn.NORM.DIST(0,VLOOKUP($B61,ratings,2,TRUE)-VLOOKUP($B47,ratings,2,TRUE),$A$1,1)*$F47*$F61+_xlfn.NORM.DIST(0,VLOOKUP($B62,ratings,2,TRUE)-VLOOKUP($B47,ratings,2,TRUE),$A$1,1)*$F47*$F62</f>
        <v>#N/A</v>
      </c>
      <c r="H47" s="350" t="str">
        <f>_xlfn.NORM.DIST(0,VLOOKUP($B$33,ratings,2,TRUE)-VLOOKUP($B47,ratings,2,TRUE),$A$1,1)*$G47*$G$33+_xlfn.NORM.DIST(0,VLOOKUP($B$2,ratings,2,TRUE)-VLOOKUP($B47,ratings,2,TRUE),$A$1,1)*$G47*$G$2+_xlfn.NORM.DIST(0,VLOOKUP($B$3,ratings,2,TRUE)-VLOOKUP($B47,ratings,2,TRUE),$A$1,1)*$G47*$G$3+_xlfn.NORM.DIST(0,VLOOKUP($B$4,ratings,2,TRUE)-VLOOKUP($B47,ratings,2,TRUE),$A$1,1)*$G47*$G$4+_xlfn.NORM.DIST(0,VLOOKUP($B$5,ratings,2,TRUE)-VLOOKUP($B47,ratings,2,TRUE),$A$1,1)*$G47*$G$5+_xlfn.NORM.DIST(0,VLOOKUP($B$6,ratings,2,TRUE)-VLOOKUP($B47,ratings,2,TRUE),$A$1,1)*$G47*$G$6+_xlfn.NORM.DIST(0,VLOOKUP($B$7,ratings,2,TRUE)-VLOOKUP($B47,ratings,2,TRUE),$A$1,1)*$G47*$G$7+_xlfn.NORM.DIST(0,VLOOKUP($B$8,ratings,2,TRUE)-VLOOKUP($B47,ratings,2,TRUE),$A$1,1)*$G47*$G$8+_xlfn.NORM.DIST(0,VLOOKUP($B$9,ratings,2,TRUE)-VLOOKUP($B47,ratings,2,TRUE),$A$1,1)*$G47*$G$9+_xlfn.NORM.DIST(0,VLOOKUP($B$10,ratings,2,TRUE)-VLOOKUP($B47,ratings,2,TRUE),$A$1,1)*$G47*$G$10+_xlfn.NORM.DIST(0,VLOOKUP($B$11,ratings,2,TRUE)-VLOOKUP($B47,ratings,2,TRUE),$A$1,1)*$G47*$G$11+_xlfn.NORM.DIST(0,VLOOKUP($B$12,ratings,2,TRUE)-VLOOKUP($B47,ratings,2,TRUE),$A$1,1)*$G47*$G$12+_xlfn.NORM.DIST(0,VLOOKUP($B$13,ratings,2,TRUE)-VLOOKUP($B47,ratings,2,TRUE),$A$1,1)*$G47*$G$13+_xlfn.NORM.DIST(0,VLOOKUP($B$14,ratings,2,TRUE)-VLOOKUP($B47,ratings,2,TRUE),$A$1,1)*$G47*$G$14+_xlfn.NORM.DIST(0,VLOOKUP($B$15,ratings,2,TRUE)-VLOOKUP($B47,ratings,2,TRUE),$A$1,1)*$G47*$G$15+_xlfn.NORM.DIST(0,VLOOKUP($B$16,ratings,2,TRUE)-VLOOKUP($B47,ratings,2,TRUE),$A$1,1)*$G47*$G$16+_xlfn.NORM.DIST(0,VLOOKUP($B$17,ratings,2,TRUE)-VLOOKUP($B47,ratings,2,TRUE),$A$1,1)*$G47*$G$17+_xlfn.NORM.DIST(0,VLOOKUP($B$18,ratings,2,TRUE)-VLOOKUP($B47,ratings,2,TRUE),$A$1,1)*$G47*$G$18+_xlfn.NORM.DIST(0,VLOOKUP($B$19,ratings,2,TRUE)-VLOOKUP($B47,ratings,2,TRUE),$A$1,1)*$G47*$G$19+_xlfn.NORM.DIST(0,VLOOKUP($B$20,ratings,2,TRUE)-VLOOKUP($B47,ratings,2,TRUE),$A$1,1)*$G47*$G$20+_xlfn.NORM.DIST(0,VLOOKUP($B$21,ratings,2,TRUE)-VLOOKUP($B47,ratings,2,TRUE),$A$1,1)*$G47*$G$21+_xlfn.NORM.DIST(0,VLOOKUP($B$22,ratings,2,TRUE)-VLOOKUP($B47,ratings,2,TRUE),$A$1,1)*$G47*$G$22+_xlfn.NORM.DIST(0,VLOOKUP($B$23,ratings,2,TRUE)-VLOOKUP($B47,ratings,2,TRUE),$A$1,1)*$G47*$G$23+_xlfn.NORM.DIST(0,VLOOKUP($B$24,ratings,2,TRUE)-VLOOKUP($B47,ratings,2,TRUE),$A$1,1)*$G47*$G$24+_xlfn.NORM.DIST(0,VLOOKUP($B$25,ratings,2,TRUE)-VLOOKUP($B47,ratings,2,TRUE),$A$1,1)*$G47*$G$25+_xlfn.NORM.DIST(0,VLOOKUP($B$26,ratings,2,TRUE)-VLOOKUP($B47,ratings,2,TRUE),$A$1,1)*$G47*$G$26+_xlfn.NORM.DIST(0,VLOOKUP($B$27,ratings,2,TRUE)-VLOOKUP($B47,ratings,2,TRUE),$A$1,1)*$G47*$G$27+_xlfn.NORM.DIST(0,VLOOKUP($B$28,ratings,2,TRUE)-VLOOKUP($B47,ratings,2,TRUE),$A$1,1)*$G47*$G$28+_xlfn.NORM.DIST(0,VLOOKUP($B$29,ratings,2,TRUE)-VLOOKUP($B47,ratings,2,TRUE),$A$1,1)*$G47*$G$29+_xlfn.NORM.DIST(0,VLOOKUP($B$32,ratings,2,TRUE)-VLOOKUP($B47,ratings,2,TRUE),$A$1,1)*$G47*$G$32+_xlfn.NORM.DIST(0,VLOOKUP($B$31,ratings,2,TRUE)-VLOOKUP($B47,ratings,2,TRUE),$A$1,1)*$G47*$G$31+_xlfn.NORM.DIST(0,VLOOKUP($B$30,ratings,2,TRUE)-VLOOKUP($B47,ratings,2,TRUE),$A$1,1)*$G47*$G$30</f>
        <v>#N/A</v>
      </c>
      <c r="J47" s="385" t="s">
        <v>808</v>
      </c>
      <c r="K47" t="str">
        <f t="shared" si="1"/>
        <v>#N/A</v>
      </c>
      <c r="L47" s="206" t="s">
        <v>809</v>
      </c>
      <c r="M47" s="206" t="s">
        <v>810</v>
      </c>
      <c r="N47" s="385" t="s">
        <v>811</v>
      </c>
      <c r="O47" s="385" t="s">
        <v>812</v>
      </c>
      <c r="P47" s="278">
        <f t="shared" si="2"/>
        <v>17</v>
      </c>
      <c r="Q47" s="386" t="s">
        <v>15</v>
      </c>
      <c r="R47" s="387" t="s">
        <v>813</v>
      </c>
      <c r="S47" s="385" t="s">
        <v>814</v>
      </c>
      <c r="T47" s="385" t="s">
        <v>815</v>
      </c>
      <c r="U47" s="385" t="s">
        <v>812</v>
      </c>
      <c r="V47" s="278">
        <f t="shared" si="3"/>
        <v>3.5</v>
      </c>
      <c r="W47" s="386" t="s">
        <v>15</v>
      </c>
      <c r="X47" s="388" t="s">
        <v>813</v>
      </c>
      <c r="Y47" s="385" t="s">
        <v>814</v>
      </c>
      <c r="Z47" s="385" t="s">
        <v>816</v>
      </c>
      <c r="AA47" s="385" t="s">
        <v>812</v>
      </c>
      <c r="AB47" s="278">
        <f t="shared" si="4"/>
        <v>1.7</v>
      </c>
      <c r="AC47" s="386" t="s">
        <v>15</v>
      </c>
      <c r="AD47" s="388" t="s">
        <v>813</v>
      </c>
      <c r="AE47" s="385" t="s">
        <v>814</v>
      </c>
      <c r="AF47" s="385" t="s">
        <v>817</v>
      </c>
      <c r="AG47" s="385" t="s">
        <v>812</v>
      </c>
      <c r="AH47" s="278">
        <f t="shared" si="5"/>
        <v>0.8</v>
      </c>
      <c r="AI47" s="386" t="s">
        <v>15</v>
      </c>
      <c r="AJ47" s="387" t="s">
        <v>813</v>
      </c>
      <c r="AK47" s="385" t="s">
        <v>814</v>
      </c>
      <c r="AL47" s="385" t="s">
        <v>818</v>
      </c>
      <c r="AM47" s="385" t="s">
        <v>812</v>
      </c>
      <c r="AN47" s="278" t="str">
        <f t="shared" si="6"/>
        <v>#N/A</v>
      </c>
      <c r="AO47" s="386" t="s">
        <v>15</v>
      </c>
      <c r="AP47" s="387" t="s">
        <v>813</v>
      </c>
      <c r="AQ47" s="385" t="s">
        <v>814</v>
      </c>
      <c r="AR47" s="385" t="s">
        <v>819</v>
      </c>
      <c r="AS47" s="385" t="s">
        <v>812</v>
      </c>
      <c r="AT47" s="278" t="str">
        <f t="shared" si="7"/>
        <v>#N/A</v>
      </c>
      <c r="AU47" s="386" t="s">
        <v>15</v>
      </c>
      <c r="AV47" s="388" t="s">
        <v>820</v>
      </c>
      <c r="AW47" s="385" t="str">
        <f t="shared" si="8"/>
        <v>#N/A</v>
      </c>
    </row>
    <row r="48" ht="14.25" customHeight="1">
      <c r="A48" t="str">
        <f>VLOOKUP(B48,Ratings!$H$2:$I$69,2,0)</f>
        <v>#N/A</v>
      </c>
      <c r="B48" t="s">
        <v>88</v>
      </c>
      <c r="C48" s="347">
        <f>_xlfn.NORM.DIST(0,VLOOKUP(B49,ratings,2,TRUE)-VLOOKUP(B48,ratings,2,TRUE),$A$1,1)</f>
        <v>0.07289757048</v>
      </c>
      <c r="D48" s="347">
        <f>_xlfn.NORM.DIST(0,VLOOKUP(B46,ratings,2,TRUE)-VLOOKUP(B48,ratings,2,TRUE),$A$1,1)*C48*C46+_xlfn.NORM.DIST(0,VLOOKUP(B47,ratings,2,TRUE)-VLOOKUP(B48,ratings,2,TRUE),$A$1,1)*C48*C47</f>
        <v>0.008232592206</v>
      </c>
      <c r="E48" s="347">
        <f>_xlfn.NORM.DIST(0,VLOOKUP($B44,ratings,2,TRUE)-VLOOKUP($B48,ratings,2,TRUE),$A$1,1)*$D48*$D44+_xlfn.NORM.DIST(0,VLOOKUP($B43,ratings,2,TRUE)-VLOOKUP($B48,ratings,2,TRUE),$A$1,1)*$D48*$D43+_xlfn.NORM.DIST(0,VLOOKUP($B42,ratings,2,TRUE)-VLOOKUP($B48,ratings,2,TRUE),$A$1,1)*$D48*$D42+_xlfn.NORM.DIST(0,VLOOKUP($B45,ratings,2,TRUE)-VLOOKUP($B48,ratings,2,TRUE),$A$1,1)*$D48*$D45</f>
        <v>0.002507691357</v>
      </c>
      <c r="F48" s="347">
        <f>_xlfn.NORM.DIST(0,VLOOKUP($B40,ratings,2,TRUE)-VLOOKUP($B48,ratings,2,TRUE),$A$1,1)*$E48*$E40+_xlfn.NORM.DIST(0,VLOOKUP($B39,ratings,2,TRUE)-VLOOKUP($B48,ratings,2,TRUE),$A$1,1)*$E48*$E39+_xlfn.NORM.DIST(0,VLOOKUP($B38,ratings,2,TRUE)-VLOOKUP($B48,ratings,2,TRUE),$A$1,1)*$E48*$E38+_xlfn.NORM.DIST(0,VLOOKUP($B37,ratings,2,TRUE)-VLOOKUP($B48,ratings,2,TRUE),$A$1,1)*$E48*$E37+_xlfn.NORM.DIST(0,VLOOKUP($B36,ratings,2,TRUE)-VLOOKUP($B48,ratings,2,TRUE),$A$1,1)*$E48*$E36+_xlfn.NORM.DIST(0,VLOOKUP($B35,ratings,2,TRUE)-VLOOKUP($B48,ratings,2,TRUE),$A$1,1)*$E48*$E35+_xlfn.NORM.DIST(0,VLOOKUP($B34,ratings,2,TRUE)-VLOOKUP($B48,ratings,2,TRUE),$A$1,1)*$E48*$E34+_xlfn.NORM.DIST(0,VLOOKUP($B41,ratings,2,TRUE)-VLOOKUP($B48,ratings,2,TRUE),$A$1,1)*$E48*$E41</f>
        <v>0.000708398134</v>
      </c>
      <c r="G48" s="347" t="str">
        <f>_xlfn.NORM.DIST(0,VLOOKUP($B64,ratings,2,TRUE)-VLOOKUP($B48,ratings,2,TRUE),$A$1,1)*$F48*$F64+_xlfn.NORM.DIST(0,VLOOKUP($B65,ratings,2,TRUE)-VLOOKUP($B48,ratings,2,TRUE),$A$1,1)*$F48*$F65+_xlfn.NORM.DIST(0,VLOOKUP($B50,ratings,2,TRUE)-VLOOKUP($B48,ratings,2,TRUE),$A$1,1)*$F48*$F50+_xlfn.NORM.DIST(0,VLOOKUP($B51,ratings,2,TRUE)-VLOOKUP($B48,ratings,2,TRUE),$A$1,1)*$F48*$F51+_xlfn.NORM.DIST(0,VLOOKUP($B52,ratings,2,TRUE)-VLOOKUP($B48,ratings,2,TRUE),$A$1,1)*$F48*$F52+_xlfn.NORM.DIST(0,VLOOKUP($B53,ratings,2,TRUE)-VLOOKUP($B48,ratings,2,TRUE),$A$1,1)*$F48*$F53+_xlfn.NORM.DIST(0,VLOOKUP($B54,ratings,2,TRUE)-VLOOKUP($B48,ratings,2,TRUE),$A$1,1)*$F48*$F54+_xlfn.NORM.DIST(0,VLOOKUP($B55,ratings,2,TRUE)-VLOOKUP($B48,ratings,2,TRUE),$A$1,1)*$F48*$F55+_xlfn.NORM.DIST(0,VLOOKUP($B56,ratings,2,TRUE)-VLOOKUP($B48,ratings,2,TRUE),$A$1,1)*$F48*$F56+_xlfn.NORM.DIST(0,VLOOKUP($B57,ratings,2,TRUE)-VLOOKUP($B48,ratings,2,TRUE),$A$1,1)*$F48*$F57+_xlfn.NORM.DIST(0,VLOOKUP($B58,ratings,2,TRUE)-VLOOKUP($B48,ratings,2,TRUE),$A$1,1)*$F48*$F58+_xlfn.NORM.DIST(0,VLOOKUP($B59,ratings,2,TRUE)-VLOOKUP($B48,ratings,2,TRUE),$A$1,1)*$F48*$F59+_xlfn.NORM.DIST(0,VLOOKUP($B60,ratings,2,TRUE)-VLOOKUP($B48,ratings,2,TRUE),$A$1,1)*$F48*$F60+_xlfn.NORM.DIST(0,VLOOKUP($B61,ratings,2,TRUE)-VLOOKUP($B48,ratings,2,TRUE),$A$1,1)*$F48*$F61+_xlfn.NORM.DIST(0,VLOOKUP($B62,ratings,2,TRUE)-VLOOKUP($B48,ratings,2,TRUE),$A$1,1)*$F48*$F62+_xlfn.NORM.DIST(0,VLOOKUP($B63,ratings,2,TRUE)-VLOOKUP($B48,ratings,2,TRUE),$A$1,1)*$F48*$F63</f>
        <v>#N/A</v>
      </c>
      <c r="H48" s="347" t="str">
        <f>_xlfn.NORM.DIST(0,VLOOKUP($B$33,ratings,2,TRUE)-VLOOKUP($B48,ratings,2,TRUE),$A$1,1)*$G48*$G$33+_xlfn.NORM.DIST(0,VLOOKUP($B$2,ratings,2,TRUE)-VLOOKUP($B48,ratings,2,TRUE),$A$1,1)*$G48*$G$2+_xlfn.NORM.DIST(0,VLOOKUP($B$3,ratings,2,TRUE)-VLOOKUP($B48,ratings,2,TRUE),$A$1,1)*$G48*$G$3+_xlfn.NORM.DIST(0,VLOOKUP($B$4,ratings,2,TRUE)-VLOOKUP($B48,ratings,2,TRUE),$A$1,1)*$G48*$G$4+_xlfn.NORM.DIST(0,VLOOKUP($B$5,ratings,2,TRUE)-VLOOKUP($B48,ratings,2,TRUE),$A$1,1)*$G48*$G$5+_xlfn.NORM.DIST(0,VLOOKUP($B$6,ratings,2,TRUE)-VLOOKUP($B48,ratings,2,TRUE),$A$1,1)*$G48*$G$6+_xlfn.NORM.DIST(0,VLOOKUP($B$7,ratings,2,TRUE)-VLOOKUP($B48,ratings,2,TRUE),$A$1,1)*$G48*$G$7+_xlfn.NORM.DIST(0,VLOOKUP($B$8,ratings,2,TRUE)-VLOOKUP($B48,ratings,2,TRUE),$A$1,1)*$G48*$G$8+_xlfn.NORM.DIST(0,VLOOKUP($B$9,ratings,2,TRUE)-VLOOKUP($B48,ratings,2,TRUE),$A$1,1)*$G48*$G$9+_xlfn.NORM.DIST(0,VLOOKUP($B$10,ratings,2,TRUE)-VLOOKUP($B48,ratings,2,TRUE),$A$1,1)*$G48*$G$10+_xlfn.NORM.DIST(0,VLOOKUP($B$11,ratings,2,TRUE)-VLOOKUP($B48,ratings,2,TRUE),$A$1,1)*$G48*$G$11+_xlfn.NORM.DIST(0,VLOOKUP($B$12,ratings,2,TRUE)-VLOOKUP($B48,ratings,2,TRUE),$A$1,1)*$G48*$G$12+_xlfn.NORM.DIST(0,VLOOKUP($B$13,ratings,2,TRUE)-VLOOKUP($B48,ratings,2,TRUE),$A$1,1)*$G48*$G$13+_xlfn.NORM.DIST(0,VLOOKUP($B$14,ratings,2,TRUE)-VLOOKUP($B48,ratings,2,TRUE),$A$1,1)*$G48*$G$14+_xlfn.NORM.DIST(0,VLOOKUP($B$15,ratings,2,TRUE)-VLOOKUP($B48,ratings,2,TRUE),$A$1,1)*$G48*$G$15+_xlfn.NORM.DIST(0,VLOOKUP($B$16,ratings,2,TRUE)-VLOOKUP($B48,ratings,2,TRUE),$A$1,1)*$G48*$G$16+_xlfn.NORM.DIST(0,VLOOKUP($B$17,ratings,2,TRUE)-VLOOKUP($B48,ratings,2,TRUE),$A$1,1)*$G48*$G$17+_xlfn.NORM.DIST(0,VLOOKUP($B$18,ratings,2,TRUE)-VLOOKUP($B48,ratings,2,TRUE),$A$1,1)*$G48*$G$18+_xlfn.NORM.DIST(0,VLOOKUP($B$19,ratings,2,TRUE)-VLOOKUP($B48,ratings,2,TRUE),$A$1,1)*$G48*$G$19+_xlfn.NORM.DIST(0,VLOOKUP($B$20,ratings,2,TRUE)-VLOOKUP($B48,ratings,2,TRUE),$A$1,1)*$G48*$G$20+_xlfn.NORM.DIST(0,VLOOKUP($B$21,ratings,2,TRUE)-VLOOKUP($B48,ratings,2,TRUE),$A$1,1)*$G48*$G$21+_xlfn.NORM.DIST(0,VLOOKUP($B$22,ratings,2,TRUE)-VLOOKUP($B48,ratings,2,TRUE),$A$1,1)*$G48*$G$22+_xlfn.NORM.DIST(0,VLOOKUP($B$23,ratings,2,TRUE)-VLOOKUP($B48,ratings,2,TRUE),$A$1,1)*$G48*$G$23+_xlfn.NORM.DIST(0,VLOOKUP($B$24,ratings,2,TRUE)-VLOOKUP($B48,ratings,2,TRUE),$A$1,1)*$G48*$G$24+_xlfn.NORM.DIST(0,VLOOKUP($B$25,ratings,2,TRUE)-VLOOKUP($B48,ratings,2,TRUE),$A$1,1)*$G48*$G$25+_xlfn.NORM.DIST(0,VLOOKUP($B$26,ratings,2,TRUE)-VLOOKUP($B48,ratings,2,TRUE),$A$1,1)*$G48*$G$26+_xlfn.NORM.DIST(0,VLOOKUP($B$27,ratings,2,TRUE)-VLOOKUP($B48,ratings,2,TRUE),$A$1,1)*$G48*$G$27+_xlfn.NORM.DIST(0,VLOOKUP($B$28,ratings,2,TRUE)-VLOOKUP($B48,ratings,2,TRUE),$A$1,1)*$G48*$G$28+_xlfn.NORM.DIST(0,VLOOKUP($B$29,ratings,2,TRUE)-VLOOKUP($B48,ratings,2,TRUE),$A$1,1)*$G48*$G$29+_xlfn.NORM.DIST(0,VLOOKUP($B$32,ratings,2,TRUE)-VLOOKUP($B48,ratings,2,TRUE),$A$1,1)*$G48*$G$32+_xlfn.NORM.DIST(0,VLOOKUP($B$31,ratings,2,TRUE)-VLOOKUP($B48,ratings,2,TRUE),$A$1,1)*$G48*$G$31+_xlfn.NORM.DIST(0,VLOOKUP($B$30,ratings,2,TRUE)-VLOOKUP($B48,ratings,2,TRUE),$A$1,1)*$G48*$G$30</f>
        <v>#N/A</v>
      </c>
      <c r="J48" s="385" t="s">
        <v>808</v>
      </c>
      <c r="K48" t="str">
        <f t="shared" si="1"/>
        <v>#N/A</v>
      </c>
      <c r="L48" s="206" t="s">
        <v>809</v>
      </c>
      <c r="M48" s="206" t="s">
        <v>810</v>
      </c>
      <c r="N48" s="385" t="s">
        <v>811</v>
      </c>
      <c r="O48" s="385" t="s">
        <v>812</v>
      </c>
      <c r="P48" s="278">
        <f t="shared" si="2"/>
        <v>7.3</v>
      </c>
      <c r="Q48" s="386" t="s">
        <v>15</v>
      </c>
      <c r="R48" s="387" t="s">
        <v>813</v>
      </c>
      <c r="S48" s="385" t="s">
        <v>814</v>
      </c>
      <c r="T48" s="385" t="s">
        <v>815</v>
      </c>
      <c r="U48" s="385" t="s">
        <v>812</v>
      </c>
      <c r="V48" s="278">
        <f t="shared" si="3"/>
        <v>0.8</v>
      </c>
      <c r="W48" s="386" t="s">
        <v>15</v>
      </c>
      <c r="X48" s="388" t="s">
        <v>813</v>
      </c>
      <c r="Y48" s="385" t="s">
        <v>814</v>
      </c>
      <c r="Z48" s="385" t="s">
        <v>816</v>
      </c>
      <c r="AA48" s="385" t="s">
        <v>812</v>
      </c>
      <c r="AB48" s="278">
        <f t="shared" si="4"/>
        <v>0.3</v>
      </c>
      <c r="AC48" s="386" t="s">
        <v>15</v>
      </c>
      <c r="AD48" s="388" t="s">
        <v>813</v>
      </c>
      <c r="AE48" s="385" t="s">
        <v>814</v>
      </c>
      <c r="AF48" s="385" t="s">
        <v>817</v>
      </c>
      <c r="AG48" s="385" t="s">
        <v>812</v>
      </c>
      <c r="AH48" s="278">
        <f t="shared" si="5"/>
        <v>0.1</v>
      </c>
      <c r="AI48" s="386" t="s">
        <v>15</v>
      </c>
      <c r="AJ48" s="387" t="s">
        <v>813</v>
      </c>
      <c r="AK48" s="385" t="s">
        <v>814</v>
      </c>
      <c r="AL48" s="385" t="s">
        <v>818</v>
      </c>
      <c r="AM48" s="385" t="s">
        <v>812</v>
      </c>
      <c r="AN48" s="278" t="str">
        <f t="shared" si="6"/>
        <v>#N/A</v>
      </c>
      <c r="AO48" s="386" t="s">
        <v>15</v>
      </c>
      <c r="AP48" s="387" t="s">
        <v>813</v>
      </c>
      <c r="AQ48" s="385" t="s">
        <v>814</v>
      </c>
      <c r="AR48" s="385" t="s">
        <v>819</v>
      </c>
      <c r="AS48" s="385" t="s">
        <v>812</v>
      </c>
      <c r="AT48" s="278" t="str">
        <f t="shared" si="7"/>
        <v>#N/A</v>
      </c>
      <c r="AU48" s="386" t="s">
        <v>15</v>
      </c>
      <c r="AV48" s="388" t="s">
        <v>820</v>
      </c>
      <c r="AW48" s="385" t="str">
        <f t="shared" si="8"/>
        <v>#N/A</v>
      </c>
    </row>
    <row r="49" ht="14.25" customHeight="1">
      <c r="A49" s="390" t="str">
        <f>VLOOKUP(B49,Ratings!$H$2:$I$69,2,0)</f>
        <v>#N/A</v>
      </c>
      <c r="B49" s="390" t="s">
        <v>332</v>
      </c>
      <c r="C49" s="391">
        <f>_xlfn.NORM.DIST(0,VLOOKUP(B48,ratings,2,TRUE)-VLOOKUP(B49,ratings,2,TRUE),$A$1,1)</f>
        <v>0.9271024295</v>
      </c>
      <c r="D49" s="391">
        <f>_xlfn.NORM.DIST(0,VLOOKUP(B47,ratings,2,TRUE)-VLOOKUP(B49,ratings,2,TRUE),$A$1,1)*C49*C47+_xlfn.NORM.DIST(0,VLOOKUP(B46,ratings,2,TRUE)-VLOOKUP(B49,ratings,2,TRUE),$A$1,1)*C49*C46</f>
        <v>0.5155473834</v>
      </c>
      <c r="E49" s="391">
        <f>_xlfn.NORM.DIST(0,VLOOKUP($B45,ratings,2,TRUE)-VLOOKUP($B49,ratings,2,TRUE),$A$1,1)*$D49*$D45+_xlfn.NORM.DIST(0,VLOOKUP($B44,ratings,2,TRUE)-VLOOKUP($B49,ratings,2,TRUE),$A$1,1)*$D49*$D44+_xlfn.NORM.DIST(0,VLOOKUP($B43,ratings,2,TRUE)-VLOOKUP($B49,ratings,2,TRUE),$A$1,1)*$D49*$D43+_xlfn.NORM.DIST(0,VLOOKUP($B42,ratings,2,TRUE)-VLOOKUP($B49,ratings,2,TRUE),$A$1,1)*$D49*$D42</f>
        <v>0.4186651469</v>
      </c>
      <c r="F49" s="391">
        <f>_xlfn.NORM.DIST(0,VLOOKUP($B41,ratings,2,TRUE)-VLOOKUP($B49,ratings,2,TRUE),$A$1,1)*$E49*$E41+_xlfn.NORM.DIST(0,VLOOKUP($B40,ratings,2,TRUE)-VLOOKUP($B49,ratings,2,TRUE),$A$1,1)*$E49*$E40+_xlfn.NORM.DIST(0,VLOOKUP($B39,ratings,2,TRUE)-VLOOKUP($B49,ratings,2,TRUE),$A$1,1)*$E49*$E39+_xlfn.NORM.DIST(0,VLOOKUP($B38,ratings,2,TRUE)-VLOOKUP($B49,ratings,2,TRUE),$A$1,1)*$E49*$E38+_xlfn.NORM.DIST(0,VLOOKUP($B37,ratings,2,TRUE)-VLOOKUP($B49,ratings,2,TRUE),$A$1,1)*$E49*$E37+_xlfn.NORM.DIST(0,VLOOKUP($B36,ratings,2,TRUE)-VLOOKUP($B49,ratings,2,TRUE),$A$1,1)*$E49*$E36+_xlfn.NORM.DIST(0,VLOOKUP($B35,ratings,2,TRUE)-VLOOKUP($B49,ratings,2,TRUE),$A$1,1)*$E49*$E35+_xlfn.NORM.DIST(0,VLOOKUP($B34,ratings,2,TRUE)-VLOOKUP($B49,ratings,2,TRUE),$A$1,1)*$E49*$E34</f>
        <v>0.3378621036</v>
      </c>
      <c r="G49" s="391" t="str">
        <f>_xlfn.NORM.DIST(0,VLOOKUP($B65,ratings,2,TRUE)-VLOOKUP($B49,ratings,2,TRUE),$A$1,1)*$F49*$F65+_xlfn.NORM.DIST(0,VLOOKUP($B50,ratings,2,TRUE)-VLOOKUP($B49,ratings,2,TRUE),$A$1,1)*$F49*$F50+_xlfn.NORM.DIST(0,VLOOKUP($B51,ratings,2,TRUE)-VLOOKUP($B49,ratings,2,TRUE),$A$1,1)*$F49*$F51+_xlfn.NORM.DIST(0,VLOOKUP($B52,ratings,2,TRUE)-VLOOKUP($B49,ratings,2,TRUE),$A$1,1)*$F49*$F52+_xlfn.NORM.DIST(0,VLOOKUP($B53,ratings,2,TRUE)-VLOOKUP($B49,ratings,2,TRUE),$A$1,1)*$F49*$F53+_xlfn.NORM.DIST(0,VLOOKUP($B54,ratings,2,TRUE)-VLOOKUP($B49,ratings,2,TRUE),$A$1,1)*$F49*$F54+_xlfn.NORM.DIST(0,VLOOKUP($B55,ratings,2,TRUE)-VLOOKUP($B49,ratings,2,TRUE),$A$1,1)*$F49*$F55+_xlfn.NORM.DIST(0,VLOOKUP($B56,ratings,2,TRUE)-VLOOKUP($B49,ratings,2,TRUE),$A$1,1)*$F49*$F56+_xlfn.NORM.DIST(0,VLOOKUP($B57,ratings,2,TRUE)-VLOOKUP($B49,ratings,2,TRUE),$A$1,1)*$F49*$F57+_xlfn.NORM.DIST(0,VLOOKUP($B58,ratings,2,TRUE)-VLOOKUP($B49,ratings,2,TRUE),$A$1,1)*$F49*$F58+_xlfn.NORM.DIST(0,VLOOKUP($B59,ratings,2,TRUE)-VLOOKUP($B49,ratings,2,TRUE),$A$1,1)*$F49*$F59+_xlfn.NORM.DIST(0,VLOOKUP($B60,ratings,2,TRUE)-VLOOKUP($B49,ratings,2,TRUE),$A$1,1)*$F49*$F60+_xlfn.NORM.DIST(0,VLOOKUP($B61,ratings,2,TRUE)-VLOOKUP($B49,ratings,2,TRUE),$A$1,1)*$F49*$F61+_xlfn.NORM.DIST(0,VLOOKUP($B62,ratings,2,TRUE)-VLOOKUP($B49,ratings,2,TRUE),$A$1,1)*$F49*$F62+_xlfn.NORM.DIST(0,VLOOKUP($B63,ratings,2,TRUE)-VLOOKUP($B49,ratings,2,TRUE),$A$1,1)*$F49*$F63+_xlfn.NORM.DIST(0,VLOOKUP($B64,ratings,2,TRUE)-VLOOKUP($B49,ratings,2,TRUE),$A$1,1)*$F49*$F64</f>
        <v>#N/A</v>
      </c>
      <c r="H49" s="391" t="str">
        <f>_xlfn.NORM.DIST(0,VLOOKUP($B$33,ratings,2,TRUE)-VLOOKUP($B49,ratings,2,TRUE),$A$1,1)*$G49*$G$33+_xlfn.NORM.DIST(0,VLOOKUP($B$2,ratings,2,TRUE)-VLOOKUP($B49,ratings,2,TRUE),$A$1,1)*$G49*$G$2+_xlfn.NORM.DIST(0,VLOOKUP($B$3,ratings,2,TRUE)-VLOOKUP($B49,ratings,2,TRUE),$A$1,1)*$G49*$G$3+_xlfn.NORM.DIST(0,VLOOKUP($B$4,ratings,2,TRUE)-VLOOKUP($B49,ratings,2,TRUE),$A$1,1)*$G49*$G$4+_xlfn.NORM.DIST(0,VLOOKUP($B$5,ratings,2,TRUE)-VLOOKUP($B49,ratings,2,TRUE),$A$1,1)*$G49*$G$5+_xlfn.NORM.DIST(0,VLOOKUP($B$6,ratings,2,TRUE)-VLOOKUP($B49,ratings,2,TRUE),$A$1,1)*$G49*$G$6+_xlfn.NORM.DIST(0,VLOOKUP($B$7,ratings,2,TRUE)-VLOOKUP($B49,ratings,2,TRUE),$A$1,1)*$G49*$G$7+_xlfn.NORM.DIST(0,VLOOKUP($B$8,ratings,2,TRUE)-VLOOKUP($B49,ratings,2,TRUE),$A$1,1)*$G49*$G$8+_xlfn.NORM.DIST(0,VLOOKUP($B$9,ratings,2,TRUE)-VLOOKUP($B49,ratings,2,TRUE),$A$1,1)*$G49*$G$9+_xlfn.NORM.DIST(0,VLOOKUP($B$10,ratings,2,TRUE)-VLOOKUP($B49,ratings,2,TRUE),$A$1,1)*$G49*$G$10+_xlfn.NORM.DIST(0,VLOOKUP($B$11,ratings,2,TRUE)-VLOOKUP($B49,ratings,2,TRUE),$A$1,1)*$G49*$G$11+_xlfn.NORM.DIST(0,VLOOKUP($B$12,ratings,2,TRUE)-VLOOKUP($B49,ratings,2,TRUE),$A$1,1)*$G49*$G$12+_xlfn.NORM.DIST(0,VLOOKUP($B$13,ratings,2,TRUE)-VLOOKUP($B49,ratings,2,TRUE),$A$1,1)*$G49*$G$13+_xlfn.NORM.DIST(0,VLOOKUP($B$14,ratings,2,TRUE)-VLOOKUP($B49,ratings,2,TRUE),$A$1,1)*$G49*$G$14+_xlfn.NORM.DIST(0,VLOOKUP($B$15,ratings,2,TRUE)-VLOOKUP($B49,ratings,2,TRUE),$A$1,1)*$G49*$G$15+_xlfn.NORM.DIST(0,VLOOKUP($B$16,ratings,2,TRUE)-VLOOKUP($B49,ratings,2,TRUE),$A$1,1)*$G49*$G$16+_xlfn.NORM.DIST(0,VLOOKUP($B$17,ratings,2,TRUE)-VLOOKUP($B49,ratings,2,TRUE),$A$1,1)*$G49*$G$17+_xlfn.NORM.DIST(0,VLOOKUP($B$18,ratings,2,TRUE)-VLOOKUP($B49,ratings,2,TRUE),$A$1,1)*$G49*$G$18+_xlfn.NORM.DIST(0,VLOOKUP($B$19,ratings,2,TRUE)-VLOOKUP($B49,ratings,2,TRUE),$A$1,1)*$G49*$G$19+_xlfn.NORM.DIST(0,VLOOKUP($B$20,ratings,2,TRUE)-VLOOKUP($B49,ratings,2,TRUE),$A$1,1)*$G49*$G$20+_xlfn.NORM.DIST(0,VLOOKUP($B$21,ratings,2,TRUE)-VLOOKUP($B49,ratings,2,TRUE),$A$1,1)*$G49*$G$21+_xlfn.NORM.DIST(0,VLOOKUP($B$22,ratings,2,TRUE)-VLOOKUP($B49,ratings,2,TRUE),$A$1,1)*$G49*$G$22+_xlfn.NORM.DIST(0,VLOOKUP($B$23,ratings,2,TRUE)-VLOOKUP($B49,ratings,2,TRUE),$A$1,1)*$G49*$G$23+_xlfn.NORM.DIST(0,VLOOKUP($B$24,ratings,2,TRUE)-VLOOKUP($B49,ratings,2,TRUE),$A$1,1)*$G49*$G$24+_xlfn.NORM.DIST(0,VLOOKUP($B$25,ratings,2,TRUE)-VLOOKUP($B49,ratings,2,TRUE),$A$1,1)*$G49*$G$25+_xlfn.NORM.DIST(0,VLOOKUP($B$26,ratings,2,TRUE)-VLOOKUP($B49,ratings,2,TRUE),$A$1,1)*$G49*$G$26+_xlfn.NORM.DIST(0,VLOOKUP($B$27,ratings,2,TRUE)-VLOOKUP($B49,ratings,2,TRUE),$A$1,1)*$G49*$G$27+_xlfn.NORM.DIST(0,VLOOKUP($B$28,ratings,2,TRUE)-VLOOKUP($B49,ratings,2,TRUE),$A$1,1)*$G49*$G$28+_xlfn.NORM.DIST(0,VLOOKUP($B$29,ratings,2,TRUE)-VLOOKUP($B49,ratings,2,TRUE),$A$1,1)*$G49*$G$29+_xlfn.NORM.DIST(0,VLOOKUP($B$32,ratings,2,TRUE)-VLOOKUP($B49,ratings,2,TRUE),$A$1,1)*$G49*$G$32+_xlfn.NORM.DIST(0,VLOOKUP($B$31,ratings,2,TRUE)-VLOOKUP($B49,ratings,2,TRUE),$A$1,1)*$G49*$G$31+_xlfn.NORM.DIST(0,VLOOKUP($B$30,ratings,2,TRUE)-VLOOKUP($B49,ratings,2,TRUE),$A$1,1)*$G49*$G$30</f>
        <v>#N/A</v>
      </c>
      <c r="J49" s="385" t="s">
        <v>808</v>
      </c>
      <c r="K49" t="str">
        <f t="shared" si="1"/>
        <v>#N/A</v>
      </c>
      <c r="L49" s="206" t="s">
        <v>809</v>
      </c>
      <c r="M49" s="206" t="s">
        <v>810</v>
      </c>
      <c r="N49" s="385" t="s">
        <v>811</v>
      </c>
      <c r="O49" s="385" t="s">
        <v>812</v>
      </c>
      <c r="P49" s="278">
        <f t="shared" si="2"/>
        <v>92.7</v>
      </c>
      <c r="Q49" s="386" t="s">
        <v>15</v>
      </c>
      <c r="R49" s="387" t="s">
        <v>813</v>
      </c>
      <c r="S49" s="385" t="s">
        <v>814</v>
      </c>
      <c r="T49" s="385" t="s">
        <v>815</v>
      </c>
      <c r="U49" s="385" t="s">
        <v>812</v>
      </c>
      <c r="V49" s="278">
        <f t="shared" si="3"/>
        <v>51.6</v>
      </c>
      <c r="W49" s="386" t="s">
        <v>15</v>
      </c>
      <c r="X49" s="388" t="s">
        <v>813</v>
      </c>
      <c r="Y49" s="385" t="s">
        <v>814</v>
      </c>
      <c r="Z49" s="385" t="s">
        <v>816</v>
      </c>
      <c r="AA49" s="385" t="s">
        <v>812</v>
      </c>
      <c r="AB49" s="278">
        <f t="shared" si="4"/>
        <v>41.9</v>
      </c>
      <c r="AC49" s="386" t="s">
        <v>15</v>
      </c>
      <c r="AD49" s="388" t="s">
        <v>813</v>
      </c>
      <c r="AE49" s="385" t="s">
        <v>814</v>
      </c>
      <c r="AF49" s="385" t="s">
        <v>817</v>
      </c>
      <c r="AG49" s="385" t="s">
        <v>812</v>
      </c>
      <c r="AH49" s="278">
        <f t="shared" si="5"/>
        <v>33.8</v>
      </c>
      <c r="AI49" s="386" t="s">
        <v>15</v>
      </c>
      <c r="AJ49" s="387" t="s">
        <v>813</v>
      </c>
      <c r="AK49" s="385" t="s">
        <v>814</v>
      </c>
      <c r="AL49" s="385" t="s">
        <v>818</v>
      </c>
      <c r="AM49" s="385" t="s">
        <v>812</v>
      </c>
      <c r="AN49" s="278" t="str">
        <f t="shared" si="6"/>
        <v>#N/A</v>
      </c>
      <c r="AO49" s="386" t="s">
        <v>15</v>
      </c>
      <c r="AP49" s="387" t="s">
        <v>813</v>
      </c>
      <c r="AQ49" s="385" t="s">
        <v>814</v>
      </c>
      <c r="AR49" s="385" t="s">
        <v>819</v>
      </c>
      <c r="AS49" s="385" t="s">
        <v>812</v>
      </c>
      <c r="AT49" s="278" t="str">
        <f t="shared" si="7"/>
        <v>#N/A</v>
      </c>
      <c r="AU49" s="386" t="s">
        <v>15</v>
      </c>
      <c r="AV49" s="388" t="s">
        <v>820</v>
      </c>
      <c r="AW49" s="385" t="str">
        <f t="shared" si="8"/>
        <v>#N/A</v>
      </c>
    </row>
    <row r="50" ht="14.25" customHeight="1">
      <c r="A50" t="str">
        <f>VLOOKUP(B50,Ratings!$H$2:$I$69,2,0)</f>
        <v>#N/A</v>
      </c>
      <c r="B50" t="s">
        <v>32</v>
      </c>
      <c r="C50" s="347">
        <f>_xlfn.NORM.DIST(0,VLOOKUP(B51,ratings,2,TRUE)-VLOOKUP(B50,ratings,2,TRUE),$A$1,1)</f>
        <v>0.5721372923</v>
      </c>
      <c r="D50" s="347">
        <f>_xlfn.NORM.DIST(0,VLOOKUP(B52,ratings,2,TRUE)-VLOOKUP(B50,ratings,2,TRUE),$A$1,1)*C50*C52+_xlfn.NORM.DIST(0,VLOOKUP(B53,ratings,2,TRUE)-VLOOKUP(B50,ratings,2,TRUE),$A$1,1)*C50*C53</f>
        <v>0.540203439</v>
      </c>
      <c r="E50" s="347">
        <f>_xlfn.NORM.DIST(0,VLOOKUP($B54,ratings,2,TRUE)-VLOOKUP($B50,ratings,2,TRUE),$A$1,1)*$D50*$D54+_xlfn.NORM.DIST(0,VLOOKUP($B55,ratings,2,TRUE)-VLOOKUP($B50,ratings,2,TRUE),$A$1,1)*$D50*$D55+_xlfn.NORM.DIST(0,VLOOKUP($B56,ratings,2,TRUE)-VLOOKUP($B50,ratings,2,TRUE),$A$1,1)*$D50*$D56+_xlfn.NORM.DIST(0,VLOOKUP($B57,ratings,2,TRUE)-VLOOKUP($B50,ratings,2,TRUE),$A$1,1)*$D50*$D57</f>
        <v>0.1751929303</v>
      </c>
      <c r="F50" s="347" t="str">
        <f>_xlfn.NORM.DIST(0,VLOOKUP($B58,ratings,2,TRUE)-VLOOKUP($B50,ratings,2,TRUE),$A$1,1)*$E50*$E58+_xlfn.NORM.DIST(0,VLOOKUP($B59,ratings,2,TRUE)-VLOOKUP($B50,ratings,2,TRUE),$A$1,1)*$E50*$E59+_xlfn.NORM.DIST(0,VLOOKUP($B60,ratings,2,TRUE)-VLOOKUP($B50,ratings,2,TRUE),$A$1,1)*$E50*$E60+_xlfn.NORM.DIST(0,VLOOKUP($B61,ratings,2,TRUE)-VLOOKUP($B50,ratings,2,TRUE),$A$1,1)*$E50*$E61+_xlfn.NORM.DIST(0,VLOOKUP($B62,ratings,2,TRUE)-VLOOKUP($B50,ratings,2,TRUE),$A$1,1)*$E50*$E62+_xlfn.NORM.DIST(0,VLOOKUP($B63,ratings,2,TRUE)-VLOOKUP($B50,ratings,2,TRUE),$A$1,1)*$E50*$E63+_xlfn.NORM.DIST(0,VLOOKUP($B64,ratings,2,TRUE)-VLOOKUP($B50,ratings,2,TRUE),$A$1,1)*$E50*$E64+_xlfn.NORM.DIST(0,VLOOKUP($B65,ratings,2,TRUE)-VLOOKUP($B50,ratings,2,TRUE),$A$1,1)*$E50*$E65</f>
        <v>#N/A</v>
      </c>
      <c r="G50" s="347" t="str">
        <f>_xlfn.NORM.DIST(0,VLOOKUP($B49,ratings,2,TRUE)-VLOOKUP($B50,ratings,2,TRUE),$A$1,1)*$F50*$F49+_xlfn.NORM.DIST(0,VLOOKUP($B34,ratings,2,TRUE)-VLOOKUP($B50,ratings,2,TRUE),$A$1,1)*$F50*$F34+_xlfn.NORM.DIST(0,VLOOKUP($B48,ratings,2,TRUE)-VLOOKUP($B50,ratings,2,TRUE),$A$1,1)*$F50*$F48+_xlfn.NORM.DIST(0,VLOOKUP($B47,ratings,2,TRUE)-VLOOKUP($B50,ratings,2,TRUE),$A$1,1)*$F50*$F47+_xlfn.NORM.DIST(0,VLOOKUP($B46,ratings,2,TRUE)-VLOOKUP($B50,ratings,2,TRUE),$A$1,1)*$F50*$F46+_xlfn.NORM.DIST(0,VLOOKUP($B45,ratings,2,TRUE)-VLOOKUP($B50,ratings,2,TRUE),$A$1,1)*$F50*$F45+_xlfn.NORM.DIST(0,VLOOKUP($B44,ratings,2,TRUE)-VLOOKUP($B50,ratings,2,TRUE),$A$1,1)*$F50*$F44+_xlfn.NORM.DIST(0,VLOOKUP($B43,ratings,2,TRUE)-VLOOKUP($B50,ratings,2,TRUE),$A$1,1)*$F50*$F43+_xlfn.NORM.DIST(0,VLOOKUP($B42,ratings,2,TRUE)-VLOOKUP($B50,ratings,2,TRUE),$A$1,1)*$F50*$F42+_xlfn.NORM.DIST(0,VLOOKUP($B41,ratings,2,TRUE)-VLOOKUP($B50,ratings,2,TRUE),$A$1,1)*$F50*$F41+_xlfn.NORM.DIST(0,VLOOKUP($B40,ratings,2,TRUE)-VLOOKUP($B50,ratings,2,TRUE),$A$1,1)*$F50*$F40+_xlfn.NORM.DIST(0,VLOOKUP($B39,ratings,2,TRUE)-VLOOKUP($B50,ratings,2,TRUE),$A$1,1)*$F50*$F39+_xlfn.NORM.DIST(0,VLOOKUP($B38,ratings,2,TRUE)-VLOOKUP($B50,ratings,2,TRUE),$A$1,1)*$F50*$F38+_xlfn.NORM.DIST(0,VLOOKUP($B37,ratings,2,TRUE)-VLOOKUP($B50,ratings,2,TRUE),$A$1,1)*$F50*$F37+_xlfn.NORM.DIST(0,VLOOKUP($B36,ratings,2,TRUE)-VLOOKUP($B50,ratings,2,TRUE),$A$1,1)*$F50*$F36+_xlfn.NORM.DIST(0,VLOOKUP($B35,ratings,2,TRUE)-VLOOKUP($B50,ratings,2,TRUE),$A$1,1)*$F50*$F35</f>
        <v>#N/A</v>
      </c>
      <c r="H50" s="347" t="str">
        <f>_xlfn.NORM.DIST(0,VLOOKUP($B$33,ratings,2,TRUE)-VLOOKUP($B50,ratings,2,TRUE),$A$1,1)*$G50*$G$33+_xlfn.NORM.DIST(0,VLOOKUP($B$2,ratings,2,TRUE)-VLOOKUP($B50,ratings,2,TRUE),$A$1,1)*$G50*$G$2+_xlfn.NORM.DIST(0,VLOOKUP($B$3,ratings,2,TRUE)-VLOOKUP($B50,ratings,2,TRUE),$A$1,1)*$G50*$G$3+_xlfn.NORM.DIST(0,VLOOKUP($B$4,ratings,2,TRUE)-VLOOKUP($B50,ratings,2,TRUE),$A$1,1)*$G50*$G$4+_xlfn.NORM.DIST(0,VLOOKUP($B$5,ratings,2,TRUE)-VLOOKUP($B50,ratings,2,TRUE),$A$1,1)*$G50*$G$5+_xlfn.NORM.DIST(0,VLOOKUP($B$6,ratings,2,TRUE)-VLOOKUP($B50,ratings,2,TRUE),$A$1,1)*$G50*$G$6+_xlfn.NORM.DIST(0,VLOOKUP($B$7,ratings,2,TRUE)-VLOOKUP($B50,ratings,2,TRUE),$A$1,1)*$G50*$G$7+_xlfn.NORM.DIST(0,VLOOKUP($B$8,ratings,2,TRUE)-VLOOKUP($B50,ratings,2,TRUE),$A$1,1)*$G50*$G$8+_xlfn.NORM.DIST(0,VLOOKUP($B$9,ratings,2,TRUE)-VLOOKUP($B50,ratings,2,TRUE),$A$1,1)*$G50*$G$9+_xlfn.NORM.DIST(0,VLOOKUP($B$10,ratings,2,TRUE)-VLOOKUP($B50,ratings,2,TRUE),$A$1,1)*$G50*$G$10+_xlfn.NORM.DIST(0,VLOOKUP($B$11,ratings,2,TRUE)-VLOOKUP($B50,ratings,2,TRUE),$A$1,1)*$G50*$G$11+_xlfn.NORM.DIST(0,VLOOKUP($B$12,ratings,2,TRUE)-VLOOKUP($B50,ratings,2,TRUE),$A$1,1)*$G50*$G$12+_xlfn.NORM.DIST(0,VLOOKUP($B$13,ratings,2,TRUE)-VLOOKUP($B50,ratings,2,TRUE),$A$1,1)*$G50*$G$13+_xlfn.NORM.DIST(0,VLOOKUP($B$14,ratings,2,TRUE)-VLOOKUP($B50,ratings,2,TRUE),$A$1,1)*$G50*$G$14+_xlfn.NORM.DIST(0,VLOOKUP($B$15,ratings,2,TRUE)-VLOOKUP($B50,ratings,2,TRUE),$A$1,1)*$G50*$G$15+_xlfn.NORM.DIST(0,VLOOKUP($B$16,ratings,2,TRUE)-VLOOKUP($B50,ratings,2,TRUE),$A$1,1)*$G50*$G$16+_xlfn.NORM.DIST(0,VLOOKUP($B$17,ratings,2,TRUE)-VLOOKUP($B50,ratings,2,TRUE),$A$1,1)*$G50*$G$17+_xlfn.NORM.DIST(0,VLOOKUP($B$18,ratings,2,TRUE)-VLOOKUP($B50,ratings,2,TRUE),$A$1,1)*$G50*$G$18+_xlfn.NORM.DIST(0,VLOOKUP($B$19,ratings,2,TRUE)-VLOOKUP($B50,ratings,2,TRUE),$A$1,1)*$G50*$G$19+_xlfn.NORM.DIST(0,VLOOKUP($B$20,ratings,2,TRUE)-VLOOKUP($B50,ratings,2,TRUE),$A$1,1)*$G50*$G$20+_xlfn.NORM.DIST(0,VLOOKUP($B$21,ratings,2,TRUE)-VLOOKUP($B50,ratings,2,TRUE),$A$1,1)*$G50*$G$21+_xlfn.NORM.DIST(0,VLOOKUP($B$22,ratings,2,TRUE)-VLOOKUP($B50,ratings,2,TRUE),$A$1,1)*$G50*$G$22+_xlfn.NORM.DIST(0,VLOOKUP($B$23,ratings,2,TRUE)-VLOOKUP($B50,ratings,2,TRUE),$A$1,1)*$G50*$G$23+_xlfn.NORM.DIST(0,VLOOKUP($B$24,ratings,2,TRUE)-VLOOKUP($B50,ratings,2,TRUE),$A$1,1)*$G50*$G$24+_xlfn.NORM.DIST(0,VLOOKUP($B$25,ratings,2,TRUE)-VLOOKUP($B50,ratings,2,TRUE),$A$1,1)*$G50*$G$25+_xlfn.NORM.DIST(0,VLOOKUP($B$26,ratings,2,TRUE)-VLOOKUP($B50,ratings,2,TRUE),$A$1,1)*$G50*$G$26+_xlfn.NORM.DIST(0,VLOOKUP($B$27,ratings,2,TRUE)-VLOOKUP($B50,ratings,2,TRUE),$A$1,1)*$G50*$G$27+_xlfn.NORM.DIST(0,VLOOKUP($B$28,ratings,2,TRUE)-VLOOKUP($B50,ratings,2,TRUE),$A$1,1)*$G50*$G$28+_xlfn.NORM.DIST(0,VLOOKUP($B$29,ratings,2,TRUE)-VLOOKUP($B50,ratings,2,TRUE),$A$1,1)*$G50*$G$29+_xlfn.NORM.DIST(0,VLOOKUP($B$32,ratings,2,TRUE)-VLOOKUP($B50,ratings,2,TRUE),$A$1,1)*$G50*$G$32+_xlfn.NORM.DIST(0,VLOOKUP($B$31,ratings,2,TRUE)-VLOOKUP($B50,ratings,2,TRUE),$A$1,1)*$G50*$G$31+_xlfn.NORM.DIST(0,VLOOKUP($B$30,ratings,2,TRUE)-VLOOKUP($B50,ratings,2,TRUE),$A$1,1)*$G50*$G$30</f>
        <v>#N/A</v>
      </c>
      <c r="J50" s="385" t="s">
        <v>808</v>
      </c>
      <c r="K50" t="str">
        <f t="shared" si="1"/>
        <v>#N/A</v>
      </c>
      <c r="L50" s="206" t="s">
        <v>809</v>
      </c>
      <c r="M50" s="206" t="s">
        <v>810</v>
      </c>
      <c r="N50" s="385" t="s">
        <v>811</v>
      </c>
      <c r="O50" s="385" t="s">
        <v>812</v>
      </c>
      <c r="P50" s="278">
        <f t="shared" si="2"/>
        <v>57.2</v>
      </c>
      <c r="Q50" s="386" t="s">
        <v>15</v>
      </c>
      <c r="R50" s="387" t="s">
        <v>813</v>
      </c>
      <c r="S50" s="385" t="s">
        <v>814</v>
      </c>
      <c r="T50" s="385" t="s">
        <v>815</v>
      </c>
      <c r="U50" s="385" t="s">
        <v>812</v>
      </c>
      <c r="V50" s="278">
        <f t="shared" si="3"/>
        <v>54</v>
      </c>
      <c r="W50" s="386" t="s">
        <v>15</v>
      </c>
      <c r="X50" s="388" t="s">
        <v>813</v>
      </c>
      <c r="Y50" s="385" t="s">
        <v>814</v>
      </c>
      <c r="Z50" s="385" t="s">
        <v>816</v>
      </c>
      <c r="AA50" s="385" t="s">
        <v>812</v>
      </c>
      <c r="AB50" s="278">
        <f t="shared" si="4"/>
        <v>17.5</v>
      </c>
      <c r="AC50" s="386" t="s">
        <v>15</v>
      </c>
      <c r="AD50" s="388" t="s">
        <v>813</v>
      </c>
      <c r="AE50" s="385" t="s">
        <v>814</v>
      </c>
      <c r="AF50" s="385" t="s">
        <v>817</v>
      </c>
      <c r="AG50" s="385" t="s">
        <v>812</v>
      </c>
      <c r="AH50" s="278" t="str">
        <f t="shared" si="5"/>
        <v>#N/A</v>
      </c>
      <c r="AI50" s="386" t="s">
        <v>15</v>
      </c>
      <c r="AJ50" s="387" t="s">
        <v>813</v>
      </c>
      <c r="AK50" s="385" t="s">
        <v>814</v>
      </c>
      <c r="AL50" s="385" t="s">
        <v>818</v>
      </c>
      <c r="AM50" s="385" t="s">
        <v>812</v>
      </c>
      <c r="AN50" s="278" t="str">
        <f t="shared" si="6"/>
        <v>#N/A</v>
      </c>
      <c r="AO50" s="386" t="s">
        <v>15</v>
      </c>
      <c r="AP50" s="387" t="s">
        <v>813</v>
      </c>
      <c r="AQ50" s="385" t="s">
        <v>814</v>
      </c>
      <c r="AR50" s="385" t="s">
        <v>819</v>
      </c>
      <c r="AS50" s="385" t="s">
        <v>812</v>
      </c>
      <c r="AT50" s="278" t="str">
        <f t="shared" si="7"/>
        <v>#N/A</v>
      </c>
      <c r="AU50" s="386" t="s">
        <v>15</v>
      </c>
      <c r="AV50" s="388" t="s">
        <v>820</v>
      </c>
      <c r="AW50" s="385" t="str">
        <f t="shared" si="8"/>
        <v>#N/A</v>
      </c>
    </row>
    <row r="51" ht="14.25" customHeight="1">
      <c r="A51" s="389" t="str">
        <f>VLOOKUP(B51,Ratings!$H$2:$I$69,2,0)</f>
        <v>#N/A</v>
      </c>
      <c r="B51" s="389" t="s">
        <v>335</v>
      </c>
      <c r="C51" s="350">
        <f>_xlfn.NORM.DIST(0,VLOOKUP(B50,ratings,2,TRUE)-VLOOKUP(B51,ratings,2,TRUE),$A$1,1)</f>
        <v>0.4278627077</v>
      </c>
      <c r="D51" s="350">
        <f>_xlfn.NORM.DIST(0,VLOOKUP(B53,ratings,2,TRUE)-VLOOKUP(B51,ratings,2,TRUE),$A$1,1)*C51*C53+_xlfn.NORM.DIST(0,VLOOKUP(B52,ratings,2,TRUE)-VLOOKUP(B51,ratings,2,TRUE),$A$1,1)*C51*C52</f>
        <v>0.3938886355</v>
      </c>
      <c r="E51" s="350">
        <f>_xlfn.NORM.DIST(0,VLOOKUP($B55,ratings,2,TRUE)-VLOOKUP($B51,ratings,2,TRUE),$A$1,1)*$D51*$D55+_xlfn.NORM.DIST(0,VLOOKUP($B56,ratings,2,TRUE)-VLOOKUP($B51,ratings,2,TRUE),$A$1,1)*$D51*$D56+_xlfn.NORM.DIST(0,VLOOKUP($B57,ratings,2,TRUE)-VLOOKUP($B51,ratings,2,TRUE),$A$1,1)*$D51*$D57+_xlfn.NORM.DIST(0,VLOOKUP($B54,ratings,2,TRUE)-VLOOKUP($B51,ratings,2,TRUE),$A$1,1)*$D51*$D54</f>
        <v>0.1052344474</v>
      </c>
      <c r="F51" s="350" t="str">
        <f>_xlfn.NORM.DIST(0,VLOOKUP($B59,ratings,2,TRUE)-VLOOKUP($B51,ratings,2,TRUE),$A$1,1)*$E51*$E59+_xlfn.NORM.DIST(0,VLOOKUP($B60,ratings,2,TRUE)-VLOOKUP($B51,ratings,2,TRUE),$A$1,1)*$E51*$E60+_xlfn.NORM.DIST(0,VLOOKUP($B61,ratings,2,TRUE)-VLOOKUP($B51,ratings,2,TRUE),$A$1,1)*$E51*$E61+_xlfn.NORM.DIST(0,VLOOKUP($B62,ratings,2,TRUE)-VLOOKUP($B51,ratings,2,TRUE),$A$1,1)*$E51*$E62+_xlfn.NORM.DIST(0,VLOOKUP($B63,ratings,2,TRUE)-VLOOKUP($B51,ratings,2,TRUE),$A$1,1)*$E51*$E63+_xlfn.NORM.DIST(0,VLOOKUP($B64,ratings,2,TRUE)-VLOOKUP($B51,ratings,2,TRUE),$A$1,1)*$E51*$E64+_xlfn.NORM.DIST(0,VLOOKUP($B65,ratings,2,TRUE)-VLOOKUP($B51,ratings,2,TRUE),$A$1,1)*$E51*$E65+_xlfn.NORM.DIST(0,VLOOKUP($B58,ratings,2,TRUE)-VLOOKUP($B51,ratings,2,TRUE),$A$1,1)*$E51*$E58</f>
        <v>#N/A</v>
      </c>
      <c r="G51" s="350" t="str">
        <f>_xlfn.NORM.DIST(0,VLOOKUP($B34,ratings,2,TRUE)-VLOOKUP($B51,ratings,2,TRUE),$A$1,1)*$F51*$F34+_xlfn.NORM.DIST(0,VLOOKUP($B35,ratings,2,TRUE)-VLOOKUP($B51,ratings,2,TRUE),$A$1,1)*$F51*$F35+_xlfn.NORM.DIST(0,VLOOKUP($B49,ratings,2,TRUE)-VLOOKUP($B51,ratings,2,TRUE),$A$1,1)*$F51*$F49+_xlfn.NORM.DIST(0,VLOOKUP($B48,ratings,2,TRUE)-VLOOKUP($B51,ratings,2,TRUE),$A$1,1)*$F51*$F48+_xlfn.NORM.DIST(0,VLOOKUP($B47,ratings,2,TRUE)-VLOOKUP($B51,ratings,2,TRUE),$A$1,1)*$F51*$F47+_xlfn.NORM.DIST(0,VLOOKUP($B46,ratings,2,TRUE)-VLOOKUP($B51,ratings,2,TRUE),$A$1,1)*$F51*$F46+_xlfn.NORM.DIST(0,VLOOKUP($B45,ratings,2,TRUE)-VLOOKUP($B51,ratings,2,TRUE),$A$1,1)*$F51*$F45+_xlfn.NORM.DIST(0,VLOOKUP($B44,ratings,2,TRUE)-VLOOKUP($B51,ratings,2,TRUE),$A$1,1)*$F51*$F44+_xlfn.NORM.DIST(0,VLOOKUP($B43,ratings,2,TRUE)-VLOOKUP($B51,ratings,2,TRUE),$A$1,1)*$F51*$F43+_xlfn.NORM.DIST(0,VLOOKUP($B42,ratings,2,TRUE)-VLOOKUP($B51,ratings,2,TRUE),$A$1,1)*$F51*$F42+_xlfn.NORM.DIST(0,VLOOKUP($B41,ratings,2,TRUE)-VLOOKUP($B51,ratings,2,TRUE),$A$1,1)*$F51*$F41+_xlfn.NORM.DIST(0,VLOOKUP($B40,ratings,2,TRUE)-VLOOKUP($B51,ratings,2,TRUE),$A$1,1)*$F51*$F40+_xlfn.NORM.DIST(0,VLOOKUP($B39,ratings,2,TRUE)-VLOOKUP($B51,ratings,2,TRUE),$A$1,1)*$F51*$F39+_xlfn.NORM.DIST(0,VLOOKUP($B38,ratings,2,TRUE)-VLOOKUP($B51,ratings,2,TRUE),$A$1,1)*$F51*$F38+_xlfn.NORM.DIST(0,VLOOKUP($B37,ratings,2,TRUE)-VLOOKUP($B51,ratings,2,TRUE),$A$1,1)*$F51*$F37+_xlfn.NORM.DIST(0,VLOOKUP($B36,ratings,2,TRUE)-VLOOKUP($B51,ratings,2,TRUE),$A$1,1)*$F51*$F36</f>
        <v>#N/A</v>
      </c>
      <c r="H51" s="350" t="str">
        <f>_xlfn.NORM.DIST(0,VLOOKUP($B$33,ratings,2,TRUE)-VLOOKUP($B51,ratings,2,TRUE),$A$1,1)*$G51*$G$33+_xlfn.NORM.DIST(0,VLOOKUP($B$2,ratings,2,TRUE)-VLOOKUP($B51,ratings,2,TRUE),$A$1,1)*$G51*$G$2+_xlfn.NORM.DIST(0,VLOOKUP($B$3,ratings,2,TRUE)-VLOOKUP($B51,ratings,2,TRUE),$A$1,1)*$G51*$G$3+_xlfn.NORM.DIST(0,VLOOKUP($B$4,ratings,2,TRUE)-VLOOKUP($B51,ratings,2,TRUE),$A$1,1)*$G51*$G$4+_xlfn.NORM.DIST(0,VLOOKUP($B$5,ratings,2,TRUE)-VLOOKUP($B51,ratings,2,TRUE),$A$1,1)*$G51*$G$5+_xlfn.NORM.DIST(0,VLOOKUP($B$6,ratings,2,TRUE)-VLOOKUP($B51,ratings,2,TRUE),$A$1,1)*$G51*$G$6+_xlfn.NORM.DIST(0,VLOOKUP($B$7,ratings,2,TRUE)-VLOOKUP($B51,ratings,2,TRUE),$A$1,1)*$G51*$G$7+_xlfn.NORM.DIST(0,VLOOKUP($B$8,ratings,2,TRUE)-VLOOKUP($B51,ratings,2,TRUE),$A$1,1)*$G51*$G$8+_xlfn.NORM.DIST(0,VLOOKUP($B$9,ratings,2,TRUE)-VLOOKUP($B51,ratings,2,TRUE),$A$1,1)*$G51*$G$9+_xlfn.NORM.DIST(0,VLOOKUP($B$10,ratings,2,TRUE)-VLOOKUP($B51,ratings,2,TRUE),$A$1,1)*$G51*$G$10+_xlfn.NORM.DIST(0,VLOOKUP($B$11,ratings,2,TRUE)-VLOOKUP($B51,ratings,2,TRUE),$A$1,1)*$G51*$G$11+_xlfn.NORM.DIST(0,VLOOKUP($B$12,ratings,2,TRUE)-VLOOKUP($B51,ratings,2,TRUE),$A$1,1)*$G51*$G$12+_xlfn.NORM.DIST(0,VLOOKUP($B$13,ratings,2,TRUE)-VLOOKUP($B51,ratings,2,TRUE),$A$1,1)*$G51*$G$13+_xlfn.NORM.DIST(0,VLOOKUP($B$14,ratings,2,TRUE)-VLOOKUP($B51,ratings,2,TRUE),$A$1,1)*$G51*$G$14+_xlfn.NORM.DIST(0,VLOOKUP($B$15,ratings,2,TRUE)-VLOOKUP($B51,ratings,2,TRUE),$A$1,1)*$G51*$G$15+_xlfn.NORM.DIST(0,VLOOKUP($B$16,ratings,2,TRUE)-VLOOKUP($B51,ratings,2,TRUE),$A$1,1)*$G51*$G$16+_xlfn.NORM.DIST(0,VLOOKUP($B$17,ratings,2,TRUE)-VLOOKUP($B51,ratings,2,TRUE),$A$1,1)*$G51*$G$17+_xlfn.NORM.DIST(0,VLOOKUP($B$18,ratings,2,TRUE)-VLOOKUP($B51,ratings,2,TRUE),$A$1,1)*$G51*$G$18+_xlfn.NORM.DIST(0,VLOOKUP($B$19,ratings,2,TRUE)-VLOOKUP($B51,ratings,2,TRUE),$A$1,1)*$G51*$G$19+_xlfn.NORM.DIST(0,VLOOKUP($B$20,ratings,2,TRUE)-VLOOKUP($B51,ratings,2,TRUE),$A$1,1)*$G51*$G$20+_xlfn.NORM.DIST(0,VLOOKUP($B$21,ratings,2,TRUE)-VLOOKUP($B51,ratings,2,TRUE),$A$1,1)*$G51*$G$21+_xlfn.NORM.DIST(0,VLOOKUP($B$22,ratings,2,TRUE)-VLOOKUP($B51,ratings,2,TRUE),$A$1,1)*$G51*$G$22+_xlfn.NORM.DIST(0,VLOOKUP($B$23,ratings,2,TRUE)-VLOOKUP($B51,ratings,2,TRUE),$A$1,1)*$G51*$G$23+_xlfn.NORM.DIST(0,VLOOKUP($B$24,ratings,2,TRUE)-VLOOKUP($B51,ratings,2,TRUE),$A$1,1)*$G51*$G$24+_xlfn.NORM.DIST(0,VLOOKUP($B$25,ratings,2,TRUE)-VLOOKUP($B51,ratings,2,TRUE),$A$1,1)*$G51*$G$25+_xlfn.NORM.DIST(0,VLOOKUP($B$26,ratings,2,TRUE)-VLOOKUP($B51,ratings,2,TRUE),$A$1,1)*$G51*$G$26+_xlfn.NORM.DIST(0,VLOOKUP($B$27,ratings,2,TRUE)-VLOOKUP($B51,ratings,2,TRUE),$A$1,1)*$G51*$G$27+_xlfn.NORM.DIST(0,VLOOKUP($B$28,ratings,2,TRUE)-VLOOKUP($B51,ratings,2,TRUE),$A$1,1)*$G51*$G$28+_xlfn.NORM.DIST(0,VLOOKUP($B$29,ratings,2,TRUE)-VLOOKUP($B51,ratings,2,TRUE),$A$1,1)*$G51*$G$29+_xlfn.NORM.DIST(0,VLOOKUP($B$32,ratings,2,TRUE)-VLOOKUP($B51,ratings,2,TRUE),$A$1,1)*$G51*$G$32+_xlfn.NORM.DIST(0,VLOOKUP($B$31,ratings,2,TRUE)-VLOOKUP($B51,ratings,2,TRUE),$A$1,1)*$G51*$G$31+_xlfn.NORM.DIST(0,VLOOKUP($B$30,ratings,2,TRUE)-VLOOKUP($B51,ratings,2,TRUE),$A$1,1)*$G51*$G$30</f>
        <v>#N/A</v>
      </c>
      <c r="J51" s="385" t="s">
        <v>808</v>
      </c>
      <c r="K51" t="str">
        <f t="shared" si="1"/>
        <v>#N/A</v>
      </c>
      <c r="L51" s="206" t="s">
        <v>809</v>
      </c>
      <c r="M51" s="206" t="s">
        <v>810</v>
      </c>
      <c r="N51" s="385" t="s">
        <v>811</v>
      </c>
      <c r="O51" s="385" t="s">
        <v>812</v>
      </c>
      <c r="P51" s="278">
        <f t="shared" si="2"/>
        <v>42.8</v>
      </c>
      <c r="Q51" s="386" t="s">
        <v>15</v>
      </c>
      <c r="R51" s="387" t="s">
        <v>813</v>
      </c>
      <c r="S51" s="385" t="s">
        <v>814</v>
      </c>
      <c r="T51" s="385" t="s">
        <v>815</v>
      </c>
      <c r="U51" s="385" t="s">
        <v>812</v>
      </c>
      <c r="V51" s="278">
        <f t="shared" si="3"/>
        <v>39.4</v>
      </c>
      <c r="W51" s="386" t="s">
        <v>15</v>
      </c>
      <c r="X51" s="388" t="s">
        <v>813</v>
      </c>
      <c r="Y51" s="385" t="s">
        <v>814</v>
      </c>
      <c r="Z51" s="385" t="s">
        <v>816</v>
      </c>
      <c r="AA51" s="385" t="s">
        <v>812</v>
      </c>
      <c r="AB51" s="278">
        <f t="shared" si="4"/>
        <v>10.5</v>
      </c>
      <c r="AC51" s="386" t="s">
        <v>15</v>
      </c>
      <c r="AD51" s="388" t="s">
        <v>813</v>
      </c>
      <c r="AE51" s="385" t="s">
        <v>814</v>
      </c>
      <c r="AF51" s="385" t="s">
        <v>817</v>
      </c>
      <c r="AG51" s="385" t="s">
        <v>812</v>
      </c>
      <c r="AH51" s="278" t="str">
        <f t="shared" si="5"/>
        <v>#N/A</v>
      </c>
      <c r="AI51" s="386" t="s">
        <v>15</v>
      </c>
      <c r="AJ51" s="387" t="s">
        <v>813</v>
      </c>
      <c r="AK51" s="385" t="s">
        <v>814</v>
      </c>
      <c r="AL51" s="385" t="s">
        <v>818</v>
      </c>
      <c r="AM51" s="385" t="s">
        <v>812</v>
      </c>
      <c r="AN51" s="278" t="str">
        <f t="shared" si="6"/>
        <v>#N/A</v>
      </c>
      <c r="AO51" s="386" t="s">
        <v>15</v>
      </c>
      <c r="AP51" s="387" t="s">
        <v>813</v>
      </c>
      <c r="AQ51" s="385" t="s">
        <v>814</v>
      </c>
      <c r="AR51" s="385" t="s">
        <v>819</v>
      </c>
      <c r="AS51" s="385" t="s">
        <v>812</v>
      </c>
      <c r="AT51" s="278" t="str">
        <f t="shared" si="7"/>
        <v>#N/A</v>
      </c>
      <c r="AU51" s="386" t="s">
        <v>15</v>
      </c>
      <c r="AV51" s="388" t="s">
        <v>820</v>
      </c>
      <c r="AW51" s="385" t="str">
        <f t="shared" si="8"/>
        <v>#N/A</v>
      </c>
    </row>
    <row r="52" ht="14.25" customHeight="1">
      <c r="A52" t="str">
        <f>VLOOKUP(B52,Ratings!$H$2:$I$69,2,0)</f>
        <v>#N/A</v>
      </c>
      <c r="B52" t="s">
        <v>313</v>
      </c>
      <c r="C52" s="347">
        <f>_xlfn.NORM.DIST(0,VLOOKUP(B53,ratings,2,TRUE)-VLOOKUP(B52,ratings,2,TRUE),$A$1,1)</f>
        <v>0.5</v>
      </c>
      <c r="D52" s="347">
        <f>_xlfn.NORM.DIST(0,VLOOKUP(B50,ratings,2,TRUE)-VLOOKUP(B52,ratings,2,TRUE),$A$1,1)*C52*C50+_xlfn.NORM.DIST(0,VLOOKUP(B51,ratings,2,TRUE)-VLOOKUP(B52,ratings,2,TRUE),$A$1,1)*C52*C51</f>
        <v>0.03295396278</v>
      </c>
      <c r="E52" s="347">
        <f>_xlfn.NORM.DIST(0,VLOOKUP($B56,ratings,2,TRUE)-VLOOKUP($B52,ratings,2,TRUE),$A$1,1)*$D52*$D56+_xlfn.NORM.DIST(0,VLOOKUP($B57,ratings,2,TRUE)-VLOOKUP($B52,ratings,2,TRUE),$A$1,1)*$D52*$D57+_xlfn.NORM.DIST(0,VLOOKUP($B54,ratings,2,TRUE)-VLOOKUP($B52,ratings,2,TRUE),$A$1,1)*$D52*$D54+_xlfn.NORM.DIST(0,VLOOKUP($B55,ratings,2,TRUE)-VLOOKUP($B52,ratings,2,TRUE),$A$1,1)*$D52*$D55</f>
        <v>0.0009452778191</v>
      </c>
      <c r="F52" s="347" t="str">
        <f>_xlfn.NORM.DIST(0,VLOOKUP($B60,ratings,2,TRUE)-VLOOKUP($B52,ratings,2,TRUE),$A$1,1)*$E52*$E60+_xlfn.NORM.DIST(0,VLOOKUP($B61,ratings,2,TRUE)-VLOOKUP($B52,ratings,2,TRUE),$A$1,1)*$E52*$E61+_xlfn.NORM.DIST(0,VLOOKUP($B62,ratings,2,TRUE)-VLOOKUP($B52,ratings,2,TRUE),$A$1,1)*$E52*$E62+_xlfn.NORM.DIST(0,VLOOKUP($B63,ratings,2,TRUE)-VLOOKUP($B52,ratings,2,TRUE),$A$1,1)*$E52*$E63+_xlfn.NORM.DIST(0,VLOOKUP($B64,ratings,2,TRUE)-VLOOKUP($B52,ratings,2,TRUE),$A$1,1)*$E52*$E64+_xlfn.NORM.DIST(0,VLOOKUP($B65,ratings,2,TRUE)-VLOOKUP($B52,ratings,2,TRUE),$A$1,1)*$E52*$E65+_xlfn.NORM.DIST(0,VLOOKUP($B58,ratings,2,TRUE)-VLOOKUP($B52,ratings,2,TRUE),$A$1,1)*$E52*$E58+_xlfn.NORM.DIST(0,VLOOKUP($B59,ratings,2,TRUE)-VLOOKUP($B52,ratings,2,TRUE),$A$1,1)*$E52*$E59</f>
        <v>#N/A</v>
      </c>
      <c r="G52" s="347" t="str">
        <f>_xlfn.NORM.DIST(0,VLOOKUP($B35,ratings,2,TRUE)-VLOOKUP($B52,ratings,2,TRUE),$A$1,1)*$F52*$F35+_xlfn.NORM.DIST(0,VLOOKUP($B36,ratings,2,TRUE)-VLOOKUP($B52,ratings,2,TRUE),$A$1,1)*$F52*$F36+_xlfn.NORM.DIST(0,VLOOKUP($B34,ratings,2,TRUE)-VLOOKUP($B52,ratings,2,TRUE),$A$1,1)*$F52*$F34+_xlfn.NORM.DIST(0,VLOOKUP($B49,ratings,2,TRUE)-VLOOKUP($B52,ratings,2,TRUE),$A$1,1)*$F52*$F49+_xlfn.NORM.DIST(0,VLOOKUP($B48,ratings,2,TRUE)-VLOOKUP($B52,ratings,2,TRUE),$A$1,1)*$F52*$F48+_xlfn.NORM.DIST(0,VLOOKUP($B47,ratings,2,TRUE)-VLOOKUP($B52,ratings,2,TRUE),$A$1,1)*$F52*$F47+_xlfn.NORM.DIST(0,VLOOKUP($B46,ratings,2,TRUE)-VLOOKUP($B52,ratings,2,TRUE),$A$1,1)*$F52*$F46+_xlfn.NORM.DIST(0,VLOOKUP($B45,ratings,2,TRUE)-VLOOKUP($B52,ratings,2,TRUE),$A$1,1)*$F52*$F45+_xlfn.NORM.DIST(0,VLOOKUP($B44,ratings,2,TRUE)-VLOOKUP($B52,ratings,2,TRUE),$A$1,1)*$F52*$F44+_xlfn.NORM.DIST(0,VLOOKUP($B43,ratings,2,TRUE)-VLOOKUP($B52,ratings,2,TRUE),$A$1,1)*$F52*$F43+_xlfn.NORM.DIST(0,VLOOKUP($B42,ratings,2,TRUE)-VLOOKUP($B52,ratings,2,TRUE),$A$1,1)*$F52*$F42+_xlfn.NORM.DIST(0,VLOOKUP($B41,ratings,2,TRUE)-VLOOKUP($B52,ratings,2,TRUE),$A$1,1)*$F52*$F41+_xlfn.NORM.DIST(0,VLOOKUP($B40,ratings,2,TRUE)-VLOOKUP($B52,ratings,2,TRUE),$A$1,1)*$F52*$F40+_xlfn.NORM.DIST(0,VLOOKUP($B39,ratings,2,TRUE)-VLOOKUP($B52,ratings,2,TRUE),$A$1,1)*$F52*$F39+_xlfn.NORM.DIST(0,VLOOKUP($B38,ratings,2,TRUE)-VLOOKUP($B52,ratings,2,TRUE),$A$1,1)*$F52*$F38+_xlfn.NORM.DIST(0,VLOOKUP($B37,ratings,2,TRUE)-VLOOKUP($B52,ratings,2,TRUE),$A$1,1)*$F52*$F37</f>
        <v>#N/A</v>
      </c>
      <c r="H52" s="347" t="str">
        <f>_xlfn.NORM.DIST(0,VLOOKUP($B$33,ratings,2,TRUE)-VLOOKUP($B52,ratings,2,TRUE),$A$1,1)*$G52*$G$33+_xlfn.NORM.DIST(0,VLOOKUP($B$2,ratings,2,TRUE)-VLOOKUP($B52,ratings,2,TRUE),$A$1,1)*$G52*$G$2+_xlfn.NORM.DIST(0,VLOOKUP($B$3,ratings,2,TRUE)-VLOOKUP($B52,ratings,2,TRUE),$A$1,1)*$G52*$G$3+_xlfn.NORM.DIST(0,VLOOKUP($B$4,ratings,2,TRUE)-VLOOKUP($B52,ratings,2,TRUE),$A$1,1)*$G52*$G$4+_xlfn.NORM.DIST(0,VLOOKUP($B$5,ratings,2,TRUE)-VLOOKUP($B52,ratings,2,TRUE),$A$1,1)*$G52*$G$5+_xlfn.NORM.DIST(0,VLOOKUP($B$6,ratings,2,TRUE)-VLOOKUP($B52,ratings,2,TRUE),$A$1,1)*$G52*$G$6+_xlfn.NORM.DIST(0,VLOOKUP($B$7,ratings,2,TRUE)-VLOOKUP($B52,ratings,2,TRUE),$A$1,1)*$G52*$G$7+_xlfn.NORM.DIST(0,VLOOKUP($B$8,ratings,2,TRUE)-VLOOKUP($B52,ratings,2,TRUE),$A$1,1)*$G52*$G$8+_xlfn.NORM.DIST(0,VLOOKUP($B$9,ratings,2,TRUE)-VLOOKUP($B52,ratings,2,TRUE),$A$1,1)*$G52*$G$9+_xlfn.NORM.DIST(0,VLOOKUP($B$10,ratings,2,TRUE)-VLOOKUP($B52,ratings,2,TRUE),$A$1,1)*$G52*$G$10+_xlfn.NORM.DIST(0,VLOOKUP($B$11,ratings,2,TRUE)-VLOOKUP($B52,ratings,2,TRUE),$A$1,1)*$G52*$G$11+_xlfn.NORM.DIST(0,VLOOKUP($B$12,ratings,2,TRUE)-VLOOKUP($B52,ratings,2,TRUE),$A$1,1)*$G52*$G$12+_xlfn.NORM.DIST(0,VLOOKUP($B$13,ratings,2,TRUE)-VLOOKUP($B52,ratings,2,TRUE),$A$1,1)*$G52*$G$13+_xlfn.NORM.DIST(0,VLOOKUP($B$14,ratings,2,TRUE)-VLOOKUP($B52,ratings,2,TRUE),$A$1,1)*$G52*$G$14+_xlfn.NORM.DIST(0,VLOOKUP($B$15,ratings,2,TRUE)-VLOOKUP($B52,ratings,2,TRUE),$A$1,1)*$G52*$G$15+_xlfn.NORM.DIST(0,VLOOKUP($B$16,ratings,2,TRUE)-VLOOKUP($B52,ratings,2,TRUE),$A$1,1)*$G52*$G$16+_xlfn.NORM.DIST(0,VLOOKUP($B$17,ratings,2,TRUE)-VLOOKUP($B52,ratings,2,TRUE),$A$1,1)*$G52*$G$17+_xlfn.NORM.DIST(0,VLOOKUP($B$18,ratings,2,TRUE)-VLOOKUP($B52,ratings,2,TRUE),$A$1,1)*$G52*$G$18+_xlfn.NORM.DIST(0,VLOOKUP($B$19,ratings,2,TRUE)-VLOOKUP($B52,ratings,2,TRUE),$A$1,1)*$G52*$G$19+_xlfn.NORM.DIST(0,VLOOKUP($B$20,ratings,2,TRUE)-VLOOKUP($B52,ratings,2,TRUE),$A$1,1)*$G52*$G$20+_xlfn.NORM.DIST(0,VLOOKUP($B$21,ratings,2,TRUE)-VLOOKUP($B52,ratings,2,TRUE),$A$1,1)*$G52*$G$21+_xlfn.NORM.DIST(0,VLOOKUP($B$22,ratings,2,TRUE)-VLOOKUP($B52,ratings,2,TRUE),$A$1,1)*$G52*$G$22+_xlfn.NORM.DIST(0,VLOOKUP($B$23,ratings,2,TRUE)-VLOOKUP($B52,ratings,2,TRUE),$A$1,1)*$G52*$G$23+_xlfn.NORM.DIST(0,VLOOKUP($B$24,ratings,2,TRUE)-VLOOKUP($B52,ratings,2,TRUE),$A$1,1)*$G52*$G$24+_xlfn.NORM.DIST(0,VLOOKUP($B$25,ratings,2,TRUE)-VLOOKUP($B52,ratings,2,TRUE),$A$1,1)*$G52*$G$25+_xlfn.NORM.DIST(0,VLOOKUP($B$26,ratings,2,TRUE)-VLOOKUP($B52,ratings,2,TRUE),$A$1,1)*$G52*$G$26+_xlfn.NORM.DIST(0,VLOOKUP($B$27,ratings,2,TRUE)-VLOOKUP($B52,ratings,2,TRUE),$A$1,1)*$G52*$G$27+_xlfn.NORM.DIST(0,VLOOKUP($B$28,ratings,2,TRUE)-VLOOKUP($B52,ratings,2,TRUE),$A$1,1)*$G52*$G$28+_xlfn.NORM.DIST(0,VLOOKUP($B$29,ratings,2,TRUE)-VLOOKUP($B52,ratings,2,TRUE),$A$1,1)*$G52*$G$29+_xlfn.NORM.DIST(0,VLOOKUP($B$32,ratings,2,TRUE)-VLOOKUP($B52,ratings,2,TRUE),$A$1,1)*$G52*$G$32+_xlfn.NORM.DIST(0,VLOOKUP($B$31,ratings,2,TRUE)-VLOOKUP($B52,ratings,2,TRUE),$A$1,1)*$G52*$G$31+_xlfn.NORM.DIST(0,VLOOKUP($B$30,ratings,2,TRUE)-VLOOKUP($B52,ratings,2,TRUE),$A$1,1)*$G52*$G$30</f>
        <v>#N/A</v>
      </c>
      <c r="J52" s="385" t="s">
        <v>808</v>
      </c>
      <c r="K52" t="str">
        <f t="shared" si="1"/>
        <v>#N/A</v>
      </c>
      <c r="L52" s="206" t="s">
        <v>809</v>
      </c>
      <c r="M52" s="206" t="s">
        <v>810</v>
      </c>
      <c r="N52" s="385" t="s">
        <v>811</v>
      </c>
      <c r="O52" s="385" t="s">
        <v>812</v>
      </c>
      <c r="P52" s="278">
        <f t="shared" si="2"/>
        <v>50</v>
      </c>
      <c r="Q52" s="386" t="s">
        <v>15</v>
      </c>
      <c r="R52" s="387" t="s">
        <v>813</v>
      </c>
      <c r="S52" s="385" t="s">
        <v>814</v>
      </c>
      <c r="T52" s="385" t="s">
        <v>815</v>
      </c>
      <c r="U52" s="385" t="s">
        <v>812</v>
      </c>
      <c r="V52" s="278">
        <f t="shared" si="3"/>
        <v>3.3</v>
      </c>
      <c r="W52" s="386" t="s">
        <v>15</v>
      </c>
      <c r="X52" s="388" t="s">
        <v>813</v>
      </c>
      <c r="Y52" s="385" t="s">
        <v>814</v>
      </c>
      <c r="Z52" s="385" t="s">
        <v>816</v>
      </c>
      <c r="AA52" s="385" t="s">
        <v>812</v>
      </c>
      <c r="AB52" s="278">
        <f t="shared" si="4"/>
        <v>0.1</v>
      </c>
      <c r="AC52" s="386" t="s">
        <v>15</v>
      </c>
      <c r="AD52" s="388" t="s">
        <v>813</v>
      </c>
      <c r="AE52" s="385" t="s">
        <v>814</v>
      </c>
      <c r="AF52" s="385" t="s">
        <v>817</v>
      </c>
      <c r="AG52" s="385" t="s">
        <v>812</v>
      </c>
      <c r="AH52" s="278" t="str">
        <f t="shared" si="5"/>
        <v>#N/A</v>
      </c>
      <c r="AI52" s="386" t="s">
        <v>15</v>
      </c>
      <c r="AJ52" s="387" t="s">
        <v>813</v>
      </c>
      <c r="AK52" s="385" t="s">
        <v>814</v>
      </c>
      <c r="AL52" s="385" t="s">
        <v>818</v>
      </c>
      <c r="AM52" s="385" t="s">
        <v>812</v>
      </c>
      <c r="AN52" s="278" t="str">
        <f t="shared" si="6"/>
        <v>#N/A</v>
      </c>
      <c r="AO52" s="386" t="s">
        <v>15</v>
      </c>
      <c r="AP52" s="387" t="s">
        <v>813</v>
      </c>
      <c r="AQ52" s="385" t="s">
        <v>814</v>
      </c>
      <c r="AR52" s="385" t="s">
        <v>819</v>
      </c>
      <c r="AS52" s="385" t="s">
        <v>812</v>
      </c>
      <c r="AT52" s="278" t="str">
        <f t="shared" si="7"/>
        <v>#N/A</v>
      </c>
      <c r="AU52" s="386" t="s">
        <v>15</v>
      </c>
      <c r="AV52" s="388" t="s">
        <v>820</v>
      </c>
      <c r="AW52" s="385" t="str">
        <f t="shared" si="8"/>
        <v>#N/A</v>
      </c>
    </row>
    <row r="53" ht="14.25" customHeight="1">
      <c r="A53" s="389" t="str">
        <f>VLOOKUP(B53,Ratings!$H$2:$I$69,2,0)</f>
        <v>#N/A</v>
      </c>
      <c r="B53" s="389" t="s">
        <v>522</v>
      </c>
      <c r="C53" s="350">
        <f>_xlfn.NORM.DIST(0,VLOOKUP(B52,ratings,2,TRUE)-VLOOKUP(B53,ratings,2,TRUE),$A$1,1)</f>
        <v>0.5</v>
      </c>
      <c r="D53" s="350">
        <f>_xlfn.NORM.DIST(0,VLOOKUP(B51,ratings,2,TRUE)-VLOOKUP(B53,ratings,2,TRUE),$A$1,1)*C53*C51+_xlfn.NORM.DIST(0,VLOOKUP(B50,ratings,2,TRUE)-VLOOKUP(B53,ratings,2,TRUE),$A$1,1)*C53*C50</f>
        <v>0.03295396278</v>
      </c>
      <c r="E53" s="350">
        <f>_xlfn.NORM.DIST(0,VLOOKUP($B57,ratings,2,TRUE)-VLOOKUP($B53,ratings,2,TRUE),$A$1,1)*$D53*$D57+_xlfn.NORM.DIST(0,VLOOKUP($B54,ratings,2,TRUE)-VLOOKUP($B53,ratings,2,TRUE),$A$1,1)*$D53*$D54+_xlfn.NORM.DIST(0,VLOOKUP($B55,ratings,2,TRUE)-VLOOKUP($B53,ratings,2,TRUE),$A$1,1)*$D53*$D55+_xlfn.NORM.DIST(0,VLOOKUP($B56,ratings,2,TRUE)-VLOOKUP($B53,ratings,2,TRUE),$A$1,1)*$D53*$D56</f>
        <v>0.0009452778191</v>
      </c>
      <c r="F53" s="350" t="str">
        <f>_xlfn.NORM.DIST(0,VLOOKUP($B61,ratings,2,TRUE)-VLOOKUP($B53,ratings,2,TRUE),$A$1,1)*$E53*$E61+_xlfn.NORM.DIST(0,VLOOKUP($B62,ratings,2,TRUE)-VLOOKUP($B53,ratings,2,TRUE),$A$1,1)*$E53*$E62+_xlfn.NORM.DIST(0,VLOOKUP($B63,ratings,2,TRUE)-VLOOKUP($B53,ratings,2,TRUE),$A$1,1)*$E53*$E63+_xlfn.NORM.DIST(0,VLOOKUP($B64,ratings,2,TRUE)-VLOOKUP($B53,ratings,2,TRUE),$A$1,1)*$E53*$E64+_xlfn.NORM.DIST(0,VLOOKUP($B65,ratings,2,TRUE)-VLOOKUP($B53,ratings,2,TRUE),$A$1,1)*$E53*$E65+_xlfn.NORM.DIST(0,VLOOKUP($B58,ratings,2,TRUE)-VLOOKUP($B53,ratings,2,TRUE),$A$1,1)*$E53*$E58+_xlfn.NORM.DIST(0,VLOOKUP($B59,ratings,2,TRUE)-VLOOKUP($B53,ratings,2,TRUE),$A$1,1)*$E53*$E59+_xlfn.NORM.DIST(0,VLOOKUP($B60,ratings,2,TRUE)-VLOOKUP($B53,ratings,2,TRUE),$A$1,1)*$E53*$E60</f>
        <v>#N/A</v>
      </c>
      <c r="G53" s="350" t="str">
        <f>_xlfn.NORM.DIST(0,VLOOKUP($B36,ratings,2,TRUE)-VLOOKUP($B53,ratings,2,TRUE),$A$1,1)*$F53*$F36+_xlfn.NORM.DIST(0,VLOOKUP($B37,ratings,2,TRUE)-VLOOKUP($B53,ratings,2,TRUE),$A$1,1)*$F53*$F37+_xlfn.NORM.DIST(0,VLOOKUP($B35,ratings,2,TRUE)-VLOOKUP($B53,ratings,2,TRUE),$A$1,1)*$F53*$F35+_xlfn.NORM.DIST(0,VLOOKUP($B34,ratings,2,TRUE)-VLOOKUP($B53,ratings,2,TRUE),$A$1,1)*$F53*$F34+_xlfn.NORM.DIST(0,VLOOKUP($B49,ratings,2,TRUE)-VLOOKUP($B53,ratings,2,TRUE),$A$1,1)*$F53*$F49+_xlfn.NORM.DIST(0,VLOOKUP($B48,ratings,2,TRUE)-VLOOKUP($B53,ratings,2,TRUE),$A$1,1)*$F53*$F48+_xlfn.NORM.DIST(0,VLOOKUP($B47,ratings,2,TRUE)-VLOOKUP($B53,ratings,2,TRUE),$A$1,1)*$F53*$F47+_xlfn.NORM.DIST(0,VLOOKUP($B46,ratings,2,TRUE)-VLOOKUP($B53,ratings,2,TRUE),$A$1,1)*$F53*$F46+_xlfn.NORM.DIST(0,VLOOKUP($B45,ratings,2,TRUE)-VLOOKUP($B53,ratings,2,TRUE),$A$1,1)*$F53*$F45+_xlfn.NORM.DIST(0,VLOOKUP($B44,ratings,2,TRUE)-VLOOKUP($B53,ratings,2,TRUE),$A$1,1)*$F53*$F44+_xlfn.NORM.DIST(0,VLOOKUP($B43,ratings,2,TRUE)-VLOOKUP($B53,ratings,2,TRUE),$A$1,1)*$F53*$F43+_xlfn.NORM.DIST(0,VLOOKUP($B42,ratings,2,TRUE)-VLOOKUP($B53,ratings,2,TRUE),$A$1,1)*$F53*$F42+_xlfn.NORM.DIST(0,VLOOKUP($B41,ratings,2,TRUE)-VLOOKUP($B53,ratings,2,TRUE),$A$1,1)*$F53*$F41+_xlfn.NORM.DIST(0,VLOOKUP($B40,ratings,2,TRUE)-VLOOKUP($B53,ratings,2,TRUE),$A$1,1)*$F53*$F40+_xlfn.NORM.DIST(0,VLOOKUP($B39,ratings,2,TRUE)-VLOOKUP($B53,ratings,2,TRUE),$A$1,1)*$F53*$F39+_xlfn.NORM.DIST(0,VLOOKUP($B38,ratings,2,TRUE)-VLOOKUP($B53,ratings,2,TRUE),$A$1,1)*$F53*$F38</f>
        <v>#N/A</v>
      </c>
      <c r="H53" s="350" t="str">
        <f>_xlfn.NORM.DIST(0,VLOOKUP($B$33,ratings,2,TRUE)-VLOOKUP($B53,ratings,2,TRUE),$A$1,1)*$G53*$G$33+_xlfn.NORM.DIST(0,VLOOKUP($B$2,ratings,2,TRUE)-VLOOKUP($B53,ratings,2,TRUE),$A$1,1)*$G53*$G$2+_xlfn.NORM.DIST(0,VLOOKUP($B$3,ratings,2,TRUE)-VLOOKUP($B53,ratings,2,TRUE),$A$1,1)*$G53*$G$3+_xlfn.NORM.DIST(0,VLOOKUP($B$4,ratings,2,TRUE)-VLOOKUP($B53,ratings,2,TRUE),$A$1,1)*$G53*$G$4+_xlfn.NORM.DIST(0,VLOOKUP($B$5,ratings,2,TRUE)-VLOOKUP($B53,ratings,2,TRUE),$A$1,1)*$G53*$G$5+_xlfn.NORM.DIST(0,VLOOKUP($B$6,ratings,2,TRUE)-VLOOKUP($B53,ratings,2,TRUE),$A$1,1)*$G53*$G$6+_xlfn.NORM.DIST(0,VLOOKUP($B$7,ratings,2,TRUE)-VLOOKUP($B53,ratings,2,TRUE),$A$1,1)*$G53*$G$7+_xlfn.NORM.DIST(0,VLOOKUP($B$8,ratings,2,TRUE)-VLOOKUP($B53,ratings,2,TRUE),$A$1,1)*$G53*$G$8+_xlfn.NORM.DIST(0,VLOOKUP($B$9,ratings,2,TRUE)-VLOOKUP($B53,ratings,2,TRUE),$A$1,1)*$G53*$G$9+_xlfn.NORM.DIST(0,VLOOKUP($B$10,ratings,2,TRUE)-VLOOKUP($B53,ratings,2,TRUE),$A$1,1)*$G53*$G$10+_xlfn.NORM.DIST(0,VLOOKUP($B$11,ratings,2,TRUE)-VLOOKUP($B53,ratings,2,TRUE),$A$1,1)*$G53*$G$11+_xlfn.NORM.DIST(0,VLOOKUP($B$12,ratings,2,TRUE)-VLOOKUP($B53,ratings,2,TRUE),$A$1,1)*$G53*$G$12+_xlfn.NORM.DIST(0,VLOOKUP($B$13,ratings,2,TRUE)-VLOOKUP($B53,ratings,2,TRUE),$A$1,1)*$G53*$G$13+_xlfn.NORM.DIST(0,VLOOKUP($B$14,ratings,2,TRUE)-VLOOKUP($B53,ratings,2,TRUE),$A$1,1)*$G53*$G$14+_xlfn.NORM.DIST(0,VLOOKUP($B$15,ratings,2,TRUE)-VLOOKUP($B53,ratings,2,TRUE),$A$1,1)*$G53*$G$15+_xlfn.NORM.DIST(0,VLOOKUP($B$16,ratings,2,TRUE)-VLOOKUP($B53,ratings,2,TRUE),$A$1,1)*$G53*$G$16+_xlfn.NORM.DIST(0,VLOOKUP($B$17,ratings,2,TRUE)-VLOOKUP($B53,ratings,2,TRUE),$A$1,1)*$G53*$G$17+_xlfn.NORM.DIST(0,VLOOKUP($B$18,ratings,2,TRUE)-VLOOKUP($B53,ratings,2,TRUE),$A$1,1)*$G53*$G$18+_xlfn.NORM.DIST(0,VLOOKUP($B$19,ratings,2,TRUE)-VLOOKUP($B53,ratings,2,TRUE),$A$1,1)*$G53*$G$19+_xlfn.NORM.DIST(0,VLOOKUP($B$20,ratings,2,TRUE)-VLOOKUP($B53,ratings,2,TRUE),$A$1,1)*$G53*$G$20+_xlfn.NORM.DIST(0,VLOOKUP($B$21,ratings,2,TRUE)-VLOOKUP($B53,ratings,2,TRUE),$A$1,1)*$G53*$G$21+_xlfn.NORM.DIST(0,VLOOKUP($B$22,ratings,2,TRUE)-VLOOKUP($B53,ratings,2,TRUE),$A$1,1)*$G53*$G$22+_xlfn.NORM.DIST(0,VLOOKUP($B$23,ratings,2,TRUE)-VLOOKUP($B53,ratings,2,TRUE),$A$1,1)*$G53*$G$23+_xlfn.NORM.DIST(0,VLOOKUP($B$24,ratings,2,TRUE)-VLOOKUP($B53,ratings,2,TRUE),$A$1,1)*$G53*$G$24+_xlfn.NORM.DIST(0,VLOOKUP($B$25,ratings,2,TRUE)-VLOOKUP($B53,ratings,2,TRUE),$A$1,1)*$G53*$G$25+_xlfn.NORM.DIST(0,VLOOKUP($B$26,ratings,2,TRUE)-VLOOKUP($B53,ratings,2,TRUE),$A$1,1)*$G53*$G$26+_xlfn.NORM.DIST(0,VLOOKUP($B$27,ratings,2,TRUE)-VLOOKUP($B53,ratings,2,TRUE),$A$1,1)*$G53*$G$27+_xlfn.NORM.DIST(0,VLOOKUP($B$28,ratings,2,TRUE)-VLOOKUP($B53,ratings,2,TRUE),$A$1,1)*$G53*$G$28+_xlfn.NORM.DIST(0,VLOOKUP($B$29,ratings,2,TRUE)-VLOOKUP($B53,ratings,2,TRUE),$A$1,1)*$G53*$G$29+_xlfn.NORM.DIST(0,VLOOKUP($B$32,ratings,2,TRUE)-VLOOKUP($B53,ratings,2,TRUE),$A$1,1)*$G53*$G$32+_xlfn.NORM.DIST(0,VLOOKUP($B$31,ratings,2,TRUE)-VLOOKUP($B53,ratings,2,TRUE),$A$1,1)*$G53*$G$31+_xlfn.NORM.DIST(0,VLOOKUP($B$30,ratings,2,TRUE)-VLOOKUP($B53,ratings,2,TRUE),$A$1,1)*$G53*$G$30</f>
        <v>#N/A</v>
      </c>
      <c r="J53" s="385" t="s">
        <v>808</v>
      </c>
      <c r="K53" t="str">
        <f t="shared" si="1"/>
        <v>#N/A</v>
      </c>
      <c r="L53" s="206" t="s">
        <v>809</v>
      </c>
      <c r="M53" s="206" t="s">
        <v>810</v>
      </c>
      <c r="N53" s="385" t="s">
        <v>811</v>
      </c>
      <c r="O53" s="385" t="s">
        <v>812</v>
      </c>
      <c r="P53" s="278">
        <f t="shared" si="2"/>
        <v>50</v>
      </c>
      <c r="Q53" s="386" t="s">
        <v>15</v>
      </c>
      <c r="R53" s="387" t="s">
        <v>813</v>
      </c>
      <c r="S53" s="385" t="s">
        <v>814</v>
      </c>
      <c r="T53" s="385" t="s">
        <v>815</v>
      </c>
      <c r="U53" s="385" t="s">
        <v>812</v>
      </c>
      <c r="V53" s="278">
        <f t="shared" si="3"/>
        <v>3.3</v>
      </c>
      <c r="W53" s="386" t="s">
        <v>15</v>
      </c>
      <c r="X53" s="388" t="s">
        <v>813</v>
      </c>
      <c r="Y53" s="385" t="s">
        <v>814</v>
      </c>
      <c r="Z53" s="385" t="s">
        <v>816</v>
      </c>
      <c r="AA53" s="385" t="s">
        <v>812</v>
      </c>
      <c r="AB53" s="278">
        <f t="shared" si="4"/>
        <v>0.1</v>
      </c>
      <c r="AC53" s="386" t="s">
        <v>15</v>
      </c>
      <c r="AD53" s="388" t="s">
        <v>813</v>
      </c>
      <c r="AE53" s="385" t="s">
        <v>814</v>
      </c>
      <c r="AF53" s="385" t="s">
        <v>817</v>
      </c>
      <c r="AG53" s="385" t="s">
        <v>812</v>
      </c>
      <c r="AH53" s="278" t="str">
        <f t="shared" si="5"/>
        <v>#N/A</v>
      </c>
      <c r="AI53" s="386" t="s">
        <v>15</v>
      </c>
      <c r="AJ53" s="387" t="s">
        <v>813</v>
      </c>
      <c r="AK53" s="385" t="s">
        <v>814</v>
      </c>
      <c r="AL53" s="385" t="s">
        <v>818</v>
      </c>
      <c r="AM53" s="385" t="s">
        <v>812</v>
      </c>
      <c r="AN53" s="278" t="str">
        <f t="shared" si="6"/>
        <v>#N/A</v>
      </c>
      <c r="AO53" s="386" t="s">
        <v>15</v>
      </c>
      <c r="AP53" s="387" t="s">
        <v>813</v>
      </c>
      <c r="AQ53" s="385" t="s">
        <v>814</v>
      </c>
      <c r="AR53" s="385" t="s">
        <v>819</v>
      </c>
      <c r="AS53" s="385" t="s">
        <v>812</v>
      </c>
      <c r="AT53" s="278" t="str">
        <f t="shared" si="7"/>
        <v>#N/A</v>
      </c>
      <c r="AU53" s="386" t="s">
        <v>15</v>
      </c>
      <c r="AV53" s="388" t="s">
        <v>820</v>
      </c>
      <c r="AW53" s="385" t="str">
        <f t="shared" si="8"/>
        <v>#N/A</v>
      </c>
    </row>
    <row r="54" ht="14.25" customHeight="1">
      <c r="A54" t="str">
        <f>VLOOKUP(B54,Ratings!$H$2:$I$69,2,0)</f>
        <v>#N/A</v>
      </c>
      <c r="B54" t="s">
        <v>20</v>
      </c>
      <c r="C54" s="347">
        <f>_xlfn.NORM.DIST(0,VLOOKUP(B55,ratings,2,TRUE)-VLOOKUP(B54,ratings,2,TRUE),$A$1,1)</f>
        <v>0.8413447461</v>
      </c>
      <c r="D54" s="347">
        <f>_xlfn.NORM.DIST(0,VLOOKUP(B56,ratings,2,TRUE)-VLOOKUP(B54,ratings,2,TRUE),$A$1,1)*C54*C56+_xlfn.NORM.DIST(0,VLOOKUP(B57,ratings,2,TRUE)-VLOOKUP(B54,ratings,2,TRUE),$A$1,1)*C54*C57</f>
        <v>0.674358635</v>
      </c>
      <c r="E54" s="347">
        <f>_xlfn.NORM.DIST(0,VLOOKUP($B50,ratings,2,TRUE)-VLOOKUP($B54,ratings,2,TRUE),$A$1,1)*$D54*$D50+_xlfn.NORM.DIST(0,VLOOKUP($B53,ratings,2,TRUE)-VLOOKUP($B54,ratings,2,TRUE),$A$1,1)*$D54*$D53+_xlfn.NORM.DIST(0,VLOOKUP($B52,ratings,2,TRUE)-VLOOKUP($B54,ratings,2,TRUE),$A$1,1)*$D54*$D52+_xlfn.NORM.DIST(0,VLOOKUP($B51,ratings,2,TRUE)-VLOOKUP($B54,ratings,2,TRUE),$A$1,1)*$D54*$D51</f>
        <v>0.5487398617</v>
      </c>
      <c r="F54" s="347" t="str">
        <f>_xlfn.NORM.DIST(0,VLOOKUP($B62,ratings,2,TRUE)-VLOOKUP($B54,ratings,2,TRUE),$A$1,1)*$E54*$E62+_xlfn.NORM.DIST(0,VLOOKUP($B63,ratings,2,TRUE)-VLOOKUP($B54,ratings,2,TRUE),$A$1,1)*$E54*$E63+_xlfn.NORM.DIST(0,VLOOKUP($B64,ratings,2,TRUE)-VLOOKUP($B54,ratings,2,TRUE),$A$1,1)*$E54*$E64+_xlfn.NORM.DIST(0,VLOOKUP($B65,ratings,2,TRUE)-VLOOKUP($B54,ratings,2,TRUE),$A$1,1)*$E54*$E65+_xlfn.NORM.DIST(0,VLOOKUP($B58,ratings,2,TRUE)-VLOOKUP($B54,ratings,2,TRUE),$A$1,1)*$E54*$E58+_xlfn.NORM.DIST(0,VLOOKUP($B59,ratings,2,TRUE)-VLOOKUP($B54,ratings,2,TRUE),$A$1,1)*$E54*$E59+_xlfn.NORM.DIST(0,VLOOKUP($B60,ratings,2,TRUE)-VLOOKUP($B54,ratings,2,TRUE),$A$1,1)*$E54*$E60+_xlfn.NORM.DIST(0,VLOOKUP($B61,ratings,2,TRUE)-VLOOKUP($B54,ratings,2,TRUE),$A$1,1)*$E54*$E61</f>
        <v>#N/A</v>
      </c>
      <c r="G54" s="347" t="str">
        <f>_xlfn.NORM.DIST(0,VLOOKUP($B37,ratings,2,TRUE)-VLOOKUP($B54,ratings,2,TRUE),$A$1,1)*$F54*$F37+_xlfn.NORM.DIST(0,VLOOKUP($B38,ratings,2,TRUE)-VLOOKUP($B54,ratings,2,TRUE),$A$1,1)*$F54*$F38+_xlfn.NORM.DIST(0,VLOOKUP($B36,ratings,2,TRUE)-VLOOKUP($B54,ratings,2,TRUE),$A$1,1)*$F54*$F36+_xlfn.NORM.DIST(0,VLOOKUP($B35,ratings,2,TRUE)-VLOOKUP($B54,ratings,2,TRUE),$A$1,1)*$F54*$F35+_xlfn.NORM.DIST(0,VLOOKUP($B34,ratings,2,TRUE)-VLOOKUP($B54,ratings,2,TRUE),$A$1,1)*$F54*$F34+_xlfn.NORM.DIST(0,VLOOKUP($B49,ratings,2,TRUE)-VLOOKUP($B54,ratings,2,TRUE),$A$1,1)*$F54*$F49+_xlfn.NORM.DIST(0,VLOOKUP($B48,ratings,2,TRUE)-VLOOKUP($B54,ratings,2,TRUE),$A$1,1)*$F54*$F48+_xlfn.NORM.DIST(0,VLOOKUP($B47,ratings,2,TRUE)-VLOOKUP($B54,ratings,2,TRUE),$A$1,1)*$F54*$F47+_xlfn.NORM.DIST(0,VLOOKUP($B46,ratings,2,TRUE)-VLOOKUP($B54,ratings,2,TRUE),$A$1,1)*$F54*$F46+_xlfn.NORM.DIST(0,VLOOKUP($B45,ratings,2,TRUE)-VLOOKUP($B54,ratings,2,TRUE),$A$1,1)*$F54*$F45+_xlfn.NORM.DIST(0,VLOOKUP($B44,ratings,2,TRUE)-VLOOKUP($B54,ratings,2,TRUE),$A$1,1)*$F54*$F44+_xlfn.NORM.DIST(0,VLOOKUP($B43,ratings,2,TRUE)-VLOOKUP($B54,ratings,2,TRUE),$A$1,1)*$F54*$F43+_xlfn.NORM.DIST(0,VLOOKUP($B42,ratings,2,TRUE)-VLOOKUP($B54,ratings,2,TRUE),$A$1,1)*$F54*$F42+_xlfn.NORM.DIST(0,VLOOKUP($B41,ratings,2,TRUE)-VLOOKUP($B54,ratings,2,TRUE),$A$1,1)*$F54*$F41+_xlfn.NORM.DIST(0,VLOOKUP($B40,ratings,2,TRUE)-VLOOKUP($B54,ratings,2,TRUE),$A$1,1)*$F54*$F40+_xlfn.NORM.DIST(0,VLOOKUP($B39,ratings,2,TRUE)-VLOOKUP($B54,ratings,2,TRUE),$A$1,1)*$F54*$F39</f>
        <v>#N/A</v>
      </c>
      <c r="H54" s="347" t="str">
        <f>_xlfn.NORM.DIST(0,VLOOKUP($B$33,ratings,2,TRUE)-VLOOKUP($B54,ratings,2,TRUE),$A$1,1)*$G54*$G$33+_xlfn.NORM.DIST(0,VLOOKUP($B$2,ratings,2,TRUE)-VLOOKUP($B54,ratings,2,TRUE),$A$1,1)*$G54*$G$2+_xlfn.NORM.DIST(0,VLOOKUP($B$3,ratings,2,TRUE)-VLOOKUP($B54,ratings,2,TRUE),$A$1,1)*$G54*$G$3+_xlfn.NORM.DIST(0,VLOOKUP($B$4,ratings,2,TRUE)-VLOOKUP($B54,ratings,2,TRUE),$A$1,1)*$G54*$G$4+_xlfn.NORM.DIST(0,VLOOKUP($B$5,ratings,2,TRUE)-VLOOKUP($B54,ratings,2,TRUE),$A$1,1)*$G54*$G$5+_xlfn.NORM.DIST(0,VLOOKUP($B$6,ratings,2,TRUE)-VLOOKUP($B54,ratings,2,TRUE),$A$1,1)*$G54*$G$6+_xlfn.NORM.DIST(0,VLOOKUP($B$7,ratings,2,TRUE)-VLOOKUP($B54,ratings,2,TRUE),$A$1,1)*$G54*$G$7+_xlfn.NORM.DIST(0,VLOOKUP($B$8,ratings,2,TRUE)-VLOOKUP($B54,ratings,2,TRUE),$A$1,1)*$G54*$G$8+_xlfn.NORM.DIST(0,VLOOKUP($B$9,ratings,2,TRUE)-VLOOKUP($B54,ratings,2,TRUE),$A$1,1)*$G54*$G$9+_xlfn.NORM.DIST(0,VLOOKUP($B$10,ratings,2,TRUE)-VLOOKUP($B54,ratings,2,TRUE),$A$1,1)*$G54*$G$10+_xlfn.NORM.DIST(0,VLOOKUP($B$11,ratings,2,TRUE)-VLOOKUP($B54,ratings,2,TRUE),$A$1,1)*$G54*$G$11+_xlfn.NORM.DIST(0,VLOOKUP($B$12,ratings,2,TRUE)-VLOOKUP($B54,ratings,2,TRUE),$A$1,1)*$G54*$G$12+_xlfn.NORM.DIST(0,VLOOKUP($B$13,ratings,2,TRUE)-VLOOKUP($B54,ratings,2,TRUE),$A$1,1)*$G54*$G$13+_xlfn.NORM.DIST(0,VLOOKUP($B$14,ratings,2,TRUE)-VLOOKUP($B54,ratings,2,TRUE),$A$1,1)*$G54*$G$14+_xlfn.NORM.DIST(0,VLOOKUP($B$15,ratings,2,TRUE)-VLOOKUP($B54,ratings,2,TRUE),$A$1,1)*$G54*$G$15+_xlfn.NORM.DIST(0,VLOOKUP($B$16,ratings,2,TRUE)-VLOOKUP($B54,ratings,2,TRUE),$A$1,1)*$G54*$G$16+_xlfn.NORM.DIST(0,VLOOKUP($B$17,ratings,2,TRUE)-VLOOKUP($B54,ratings,2,TRUE),$A$1,1)*$G54*$G$17+_xlfn.NORM.DIST(0,VLOOKUP($B$18,ratings,2,TRUE)-VLOOKUP($B54,ratings,2,TRUE),$A$1,1)*$G54*$G$18+_xlfn.NORM.DIST(0,VLOOKUP($B$19,ratings,2,TRUE)-VLOOKUP($B54,ratings,2,TRUE),$A$1,1)*$G54*$G$19+_xlfn.NORM.DIST(0,VLOOKUP($B$20,ratings,2,TRUE)-VLOOKUP($B54,ratings,2,TRUE),$A$1,1)*$G54*$G$20+_xlfn.NORM.DIST(0,VLOOKUP($B$21,ratings,2,TRUE)-VLOOKUP($B54,ratings,2,TRUE),$A$1,1)*$G54*$G$21+_xlfn.NORM.DIST(0,VLOOKUP($B$22,ratings,2,TRUE)-VLOOKUP($B54,ratings,2,TRUE),$A$1,1)*$G54*$G$22+_xlfn.NORM.DIST(0,VLOOKUP($B$23,ratings,2,TRUE)-VLOOKUP($B54,ratings,2,TRUE),$A$1,1)*$G54*$G$23+_xlfn.NORM.DIST(0,VLOOKUP($B$24,ratings,2,TRUE)-VLOOKUP($B54,ratings,2,TRUE),$A$1,1)*$G54*$G$24+_xlfn.NORM.DIST(0,VLOOKUP($B$25,ratings,2,TRUE)-VLOOKUP($B54,ratings,2,TRUE),$A$1,1)*$G54*$G$25+_xlfn.NORM.DIST(0,VLOOKUP($B$26,ratings,2,TRUE)-VLOOKUP($B54,ratings,2,TRUE),$A$1,1)*$G54*$G$26+_xlfn.NORM.DIST(0,VLOOKUP($B$27,ratings,2,TRUE)-VLOOKUP($B54,ratings,2,TRUE),$A$1,1)*$G54*$G$27+_xlfn.NORM.DIST(0,VLOOKUP($B$28,ratings,2,TRUE)-VLOOKUP($B54,ratings,2,TRUE),$A$1,1)*$G54*$G$28+_xlfn.NORM.DIST(0,VLOOKUP($B$29,ratings,2,TRUE)-VLOOKUP($B54,ratings,2,TRUE),$A$1,1)*$G54*$G$29+_xlfn.NORM.DIST(0,VLOOKUP($B$32,ratings,2,TRUE)-VLOOKUP($B54,ratings,2,TRUE),$A$1,1)*$G54*$G$32+_xlfn.NORM.DIST(0,VLOOKUP($B$31,ratings,2,TRUE)-VLOOKUP($B54,ratings,2,TRUE),$A$1,1)*$G54*$G$31+_xlfn.NORM.DIST(0,VLOOKUP($B$30,ratings,2,TRUE)-VLOOKUP($B54,ratings,2,TRUE),$A$1,1)*$G54*$G$30</f>
        <v>#N/A</v>
      </c>
      <c r="J54" s="385" t="s">
        <v>808</v>
      </c>
      <c r="K54" t="str">
        <f t="shared" si="1"/>
        <v>#N/A</v>
      </c>
      <c r="L54" s="206" t="s">
        <v>809</v>
      </c>
      <c r="M54" s="206" t="s">
        <v>810</v>
      </c>
      <c r="N54" s="385" t="s">
        <v>811</v>
      </c>
      <c r="O54" s="385" t="s">
        <v>812</v>
      </c>
      <c r="P54" s="278">
        <f t="shared" si="2"/>
        <v>84.1</v>
      </c>
      <c r="Q54" s="386" t="s">
        <v>15</v>
      </c>
      <c r="R54" s="387" t="s">
        <v>813</v>
      </c>
      <c r="S54" s="385" t="s">
        <v>814</v>
      </c>
      <c r="T54" s="385" t="s">
        <v>815</v>
      </c>
      <c r="U54" s="385" t="s">
        <v>812</v>
      </c>
      <c r="V54" s="278">
        <f t="shared" si="3"/>
        <v>67.4</v>
      </c>
      <c r="W54" s="386" t="s">
        <v>15</v>
      </c>
      <c r="X54" s="388" t="s">
        <v>813</v>
      </c>
      <c r="Y54" s="385" t="s">
        <v>814</v>
      </c>
      <c r="Z54" s="385" t="s">
        <v>816</v>
      </c>
      <c r="AA54" s="385" t="s">
        <v>812</v>
      </c>
      <c r="AB54" s="278">
        <f t="shared" si="4"/>
        <v>54.9</v>
      </c>
      <c r="AC54" s="386" t="s">
        <v>15</v>
      </c>
      <c r="AD54" s="388" t="s">
        <v>813</v>
      </c>
      <c r="AE54" s="385" t="s">
        <v>814</v>
      </c>
      <c r="AF54" s="385" t="s">
        <v>817</v>
      </c>
      <c r="AG54" s="385" t="s">
        <v>812</v>
      </c>
      <c r="AH54" s="278" t="str">
        <f t="shared" si="5"/>
        <v>#N/A</v>
      </c>
      <c r="AI54" s="386" t="s">
        <v>15</v>
      </c>
      <c r="AJ54" s="387" t="s">
        <v>813</v>
      </c>
      <c r="AK54" s="385" t="s">
        <v>814</v>
      </c>
      <c r="AL54" s="385" t="s">
        <v>818</v>
      </c>
      <c r="AM54" s="385" t="s">
        <v>812</v>
      </c>
      <c r="AN54" s="278" t="str">
        <f t="shared" si="6"/>
        <v>#N/A</v>
      </c>
      <c r="AO54" s="386" t="s">
        <v>15</v>
      </c>
      <c r="AP54" s="387" t="s">
        <v>813</v>
      </c>
      <c r="AQ54" s="385" t="s">
        <v>814</v>
      </c>
      <c r="AR54" s="385" t="s">
        <v>819</v>
      </c>
      <c r="AS54" s="385" t="s">
        <v>812</v>
      </c>
      <c r="AT54" s="278" t="str">
        <f t="shared" si="7"/>
        <v>#N/A</v>
      </c>
      <c r="AU54" s="386" t="s">
        <v>15</v>
      </c>
      <c r="AV54" s="388" t="s">
        <v>820</v>
      </c>
      <c r="AW54" s="385" t="str">
        <f t="shared" si="8"/>
        <v>#N/A</v>
      </c>
    </row>
    <row r="55" ht="14.25" customHeight="1">
      <c r="A55" s="389" t="str">
        <f>VLOOKUP(B55,Ratings!$H$2:$I$69,2,0)</f>
        <v>#N/A</v>
      </c>
      <c r="B55" s="389" t="s">
        <v>754</v>
      </c>
      <c r="C55" s="350">
        <f>_xlfn.NORM.DIST(0,VLOOKUP(B54,ratings,2,TRUE)-VLOOKUP(B55,ratings,2,TRUE),$A$1,1)</f>
        <v>0.1586552539</v>
      </c>
      <c r="D55" s="350">
        <f>_xlfn.NORM.DIST(0,VLOOKUP(B57,ratings,2,TRUE)-VLOOKUP(B55,ratings,2,TRUE),$A$1,1)*C55*C57+_xlfn.NORM.DIST(0,VLOOKUP(B56,ratings,2,TRUE)-VLOOKUP(B55,ratings,2,TRUE),$A$1,1)*C55*C56</f>
        <v>0.06993715854</v>
      </c>
      <c r="E55" s="350">
        <f>_xlfn.NORM.DIST(0,VLOOKUP($B51,ratings,2,TRUE)-VLOOKUP($B55,ratings,2,TRUE),$A$1,1)*$D55*$D51+_xlfn.NORM.DIST(0,VLOOKUP($B50,ratings,2,TRUE)-VLOOKUP($B55,ratings,2,TRUE),$A$1,1)*$D55*$D50+_xlfn.NORM.DIST(0,VLOOKUP($B53,ratings,2,TRUE)-VLOOKUP($B55,ratings,2,TRUE),$A$1,1)*$D55*$D53+_xlfn.NORM.DIST(0,VLOOKUP($B52,ratings,2,TRUE)-VLOOKUP($B55,ratings,2,TRUE),$A$1,1)*$D55*$D52</f>
        <v>0.03297971022</v>
      </c>
      <c r="F55" s="350" t="str">
        <f>_xlfn.NORM.DIST(0,VLOOKUP($B63,ratings,2,TRUE)-VLOOKUP($B55,ratings,2,TRUE),$A$1,1)*$E55*$E63+_xlfn.NORM.DIST(0,VLOOKUP($B64,ratings,2,TRUE)-VLOOKUP($B55,ratings,2,TRUE),$A$1,1)*$E55*$E64+_xlfn.NORM.DIST(0,VLOOKUP($B65,ratings,2,TRUE)-VLOOKUP($B55,ratings,2,TRUE),$A$1,1)*$E55*$E65+_xlfn.NORM.DIST(0,VLOOKUP($B58,ratings,2,TRUE)-VLOOKUP($B55,ratings,2,TRUE),$A$1,1)*$E55*$E58+_xlfn.NORM.DIST(0,VLOOKUP($B59,ratings,2,TRUE)-VLOOKUP($B55,ratings,2,TRUE),$A$1,1)*$E55*$E59+_xlfn.NORM.DIST(0,VLOOKUP($B60,ratings,2,TRUE)-VLOOKUP($B55,ratings,2,TRUE),$A$1,1)*$E55*$E60+_xlfn.NORM.DIST(0,VLOOKUP($B61,ratings,2,TRUE)-VLOOKUP($B55,ratings,2,TRUE),$A$1,1)*$E55*$E61+_xlfn.NORM.DIST(0,VLOOKUP($B62,ratings,2,TRUE)-VLOOKUP($B55,ratings,2,TRUE),$A$1,1)*$E55*$E62</f>
        <v>#N/A</v>
      </c>
      <c r="G55" s="350" t="str">
        <f>_xlfn.NORM.DIST(0,VLOOKUP($B38,ratings,2,TRUE)-VLOOKUP($B55,ratings,2,TRUE),$A$1,1)*$F55*$F38+_xlfn.NORM.DIST(0,VLOOKUP($B39,ratings,2,TRUE)-VLOOKUP($B55,ratings,2,TRUE),$A$1,1)*$F55*$F39+_xlfn.NORM.DIST(0,VLOOKUP($B37,ratings,2,TRUE)-VLOOKUP($B55,ratings,2,TRUE),$A$1,1)*$F55*$F37+_xlfn.NORM.DIST(0,VLOOKUP($B36,ratings,2,TRUE)-VLOOKUP($B55,ratings,2,TRUE),$A$1,1)*$F55*$F36+_xlfn.NORM.DIST(0,VLOOKUP($B35,ratings,2,TRUE)-VLOOKUP($B55,ratings,2,TRUE),$A$1,1)*$F55*$F35+_xlfn.NORM.DIST(0,VLOOKUP($B34,ratings,2,TRUE)-VLOOKUP($B55,ratings,2,TRUE),$A$1,1)*$F55*$F34+_xlfn.NORM.DIST(0,VLOOKUP($B49,ratings,2,TRUE)-VLOOKUP($B55,ratings,2,TRUE),$A$1,1)*$F55*$F49+_xlfn.NORM.DIST(0,VLOOKUP($B48,ratings,2,TRUE)-VLOOKUP($B55,ratings,2,TRUE),$A$1,1)*$F55*$F48+_xlfn.NORM.DIST(0,VLOOKUP($B47,ratings,2,TRUE)-VLOOKUP($B55,ratings,2,TRUE),$A$1,1)*$F55*$F47+_xlfn.NORM.DIST(0,VLOOKUP($B46,ratings,2,TRUE)-VLOOKUP($B55,ratings,2,TRUE),$A$1,1)*$F55*$F46+_xlfn.NORM.DIST(0,VLOOKUP($B45,ratings,2,TRUE)-VLOOKUP($B55,ratings,2,TRUE),$A$1,1)*$F55*$F45+_xlfn.NORM.DIST(0,VLOOKUP($B44,ratings,2,TRUE)-VLOOKUP($B55,ratings,2,TRUE),$A$1,1)*$F55*$F44+_xlfn.NORM.DIST(0,VLOOKUP($B43,ratings,2,TRUE)-VLOOKUP($B55,ratings,2,TRUE),$A$1,1)*$F55*$F43+_xlfn.NORM.DIST(0,VLOOKUP($B42,ratings,2,TRUE)-VLOOKUP($B55,ratings,2,TRUE),$A$1,1)*$F55*$F42+_xlfn.NORM.DIST(0,VLOOKUP($B41,ratings,2,TRUE)-VLOOKUP($B55,ratings,2,TRUE),$A$1,1)*$F55*$F41+_xlfn.NORM.DIST(0,VLOOKUP($B40,ratings,2,TRUE)-VLOOKUP($B55,ratings,2,TRUE),$A$1,1)*$F55*$F40</f>
        <v>#N/A</v>
      </c>
      <c r="H55" s="350" t="str">
        <f>_xlfn.NORM.DIST(0,VLOOKUP($B$33,ratings,2,TRUE)-VLOOKUP($B55,ratings,2,TRUE),$A$1,1)*$G55*$G$33+_xlfn.NORM.DIST(0,VLOOKUP($B$2,ratings,2,TRUE)-VLOOKUP($B55,ratings,2,TRUE),$A$1,1)*$G55*$G$2+_xlfn.NORM.DIST(0,VLOOKUP($B$3,ratings,2,TRUE)-VLOOKUP($B55,ratings,2,TRUE),$A$1,1)*$G55*$G$3+_xlfn.NORM.DIST(0,VLOOKUP($B$4,ratings,2,TRUE)-VLOOKUP($B55,ratings,2,TRUE),$A$1,1)*$G55*$G$4+_xlfn.NORM.DIST(0,VLOOKUP($B$5,ratings,2,TRUE)-VLOOKUP($B55,ratings,2,TRUE),$A$1,1)*$G55*$G$5+_xlfn.NORM.DIST(0,VLOOKUP($B$6,ratings,2,TRUE)-VLOOKUP($B55,ratings,2,TRUE),$A$1,1)*$G55*$G$6+_xlfn.NORM.DIST(0,VLOOKUP($B$7,ratings,2,TRUE)-VLOOKUP($B55,ratings,2,TRUE),$A$1,1)*$G55*$G$7+_xlfn.NORM.DIST(0,VLOOKUP($B$8,ratings,2,TRUE)-VLOOKUP($B55,ratings,2,TRUE),$A$1,1)*$G55*$G$8+_xlfn.NORM.DIST(0,VLOOKUP($B$9,ratings,2,TRUE)-VLOOKUP($B55,ratings,2,TRUE),$A$1,1)*$G55*$G$9+_xlfn.NORM.DIST(0,VLOOKUP($B$10,ratings,2,TRUE)-VLOOKUP($B55,ratings,2,TRUE),$A$1,1)*$G55*$G$10+_xlfn.NORM.DIST(0,VLOOKUP($B$11,ratings,2,TRUE)-VLOOKUP($B55,ratings,2,TRUE),$A$1,1)*$G55*$G$11+_xlfn.NORM.DIST(0,VLOOKUP($B$12,ratings,2,TRUE)-VLOOKUP($B55,ratings,2,TRUE),$A$1,1)*$G55*$G$12+_xlfn.NORM.DIST(0,VLOOKUP($B$13,ratings,2,TRUE)-VLOOKUP($B55,ratings,2,TRUE),$A$1,1)*$G55*$G$13+_xlfn.NORM.DIST(0,VLOOKUP($B$14,ratings,2,TRUE)-VLOOKUP($B55,ratings,2,TRUE),$A$1,1)*$G55*$G$14+_xlfn.NORM.DIST(0,VLOOKUP($B$15,ratings,2,TRUE)-VLOOKUP($B55,ratings,2,TRUE),$A$1,1)*$G55*$G$15+_xlfn.NORM.DIST(0,VLOOKUP($B$16,ratings,2,TRUE)-VLOOKUP($B55,ratings,2,TRUE),$A$1,1)*$G55*$G$16+_xlfn.NORM.DIST(0,VLOOKUP($B$17,ratings,2,TRUE)-VLOOKUP($B55,ratings,2,TRUE),$A$1,1)*$G55*$G$17+_xlfn.NORM.DIST(0,VLOOKUP($B$18,ratings,2,TRUE)-VLOOKUP($B55,ratings,2,TRUE),$A$1,1)*$G55*$G$18+_xlfn.NORM.DIST(0,VLOOKUP($B$19,ratings,2,TRUE)-VLOOKUP($B55,ratings,2,TRUE),$A$1,1)*$G55*$G$19+_xlfn.NORM.DIST(0,VLOOKUP($B$20,ratings,2,TRUE)-VLOOKUP($B55,ratings,2,TRUE),$A$1,1)*$G55*$G$20+_xlfn.NORM.DIST(0,VLOOKUP($B$21,ratings,2,TRUE)-VLOOKUP($B55,ratings,2,TRUE),$A$1,1)*$G55*$G$21+_xlfn.NORM.DIST(0,VLOOKUP($B$22,ratings,2,TRUE)-VLOOKUP($B55,ratings,2,TRUE),$A$1,1)*$G55*$G$22+_xlfn.NORM.DIST(0,VLOOKUP($B$23,ratings,2,TRUE)-VLOOKUP($B55,ratings,2,TRUE),$A$1,1)*$G55*$G$23+_xlfn.NORM.DIST(0,VLOOKUP($B$24,ratings,2,TRUE)-VLOOKUP($B55,ratings,2,TRUE),$A$1,1)*$G55*$G$24+_xlfn.NORM.DIST(0,VLOOKUP($B$25,ratings,2,TRUE)-VLOOKUP($B55,ratings,2,TRUE),$A$1,1)*$G55*$G$25+_xlfn.NORM.DIST(0,VLOOKUP($B$26,ratings,2,TRUE)-VLOOKUP($B55,ratings,2,TRUE),$A$1,1)*$G55*$G$26+_xlfn.NORM.DIST(0,VLOOKUP($B$27,ratings,2,TRUE)-VLOOKUP($B55,ratings,2,TRUE),$A$1,1)*$G55*$G$27+_xlfn.NORM.DIST(0,VLOOKUP($B$28,ratings,2,TRUE)-VLOOKUP($B55,ratings,2,TRUE),$A$1,1)*$G55*$G$28+_xlfn.NORM.DIST(0,VLOOKUP($B$29,ratings,2,TRUE)-VLOOKUP($B55,ratings,2,TRUE),$A$1,1)*$G55*$G$29+_xlfn.NORM.DIST(0,VLOOKUP($B$32,ratings,2,TRUE)-VLOOKUP($B55,ratings,2,TRUE),$A$1,1)*$G55*$G$32+_xlfn.NORM.DIST(0,VLOOKUP($B$31,ratings,2,TRUE)-VLOOKUP($B55,ratings,2,TRUE),$A$1,1)*$G55*$G$31+_xlfn.NORM.DIST(0,VLOOKUP($B$30,ratings,2,TRUE)-VLOOKUP($B55,ratings,2,TRUE),$A$1,1)*$G55*$G$30</f>
        <v>#N/A</v>
      </c>
      <c r="J55" s="385" t="s">
        <v>808</v>
      </c>
      <c r="K55" t="str">
        <f t="shared" si="1"/>
        <v>#N/A</v>
      </c>
      <c r="L55" s="206" t="s">
        <v>809</v>
      </c>
      <c r="M55" s="206" t="s">
        <v>810</v>
      </c>
      <c r="N55" s="385" t="s">
        <v>811</v>
      </c>
      <c r="O55" s="385" t="s">
        <v>812</v>
      </c>
      <c r="P55" s="278">
        <f t="shared" si="2"/>
        <v>15.9</v>
      </c>
      <c r="Q55" s="386" t="s">
        <v>15</v>
      </c>
      <c r="R55" s="387" t="s">
        <v>813</v>
      </c>
      <c r="S55" s="385" t="s">
        <v>814</v>
      </c>
      <c r="T55" s="385" t="s">
        <v>815</v>
      </c>
      <c r="U55" s="385" t="s">
        <v>812</v>
      </c>
      <c r="V55" s="278">
        <f t="shared" si="3"/>
        <v>7</v>
      </c>
      <c r="W55" s="386" t="s">
        <v>15</v>
      </c>
      <c r="X55" s="388" t="s">
        <v>813</v>
      </c>
      <c r="Y55" s="385" t="s">
        <v>814</v>
      </c>
      <c r="Z55" s="385" t="s">
        <v>816</v>
      </c>
      <c r="AA55" s="385" t="s">
        <v>812</v>
      </c>
      <c r="AB55" s="278">
        <f t="shared" si="4"/>
        <v>3.3</v>
      </c>
      <c r="AC55" s="386" t="s">
        <v>15</v>
      </c>
      <c r="AD55" s="388" t="s">
        <v>813</v>
      </c>
      <c r="AE55" s="385" t="s">
        <v>814</v>
      </c>
      <c r="AF55" s="385" t="s">
        <v>817</v>
      </c>
      <c r="AG55" s="385" t="s">
        <v>812</v>
      </c>
      <c r="AH55" s="278" t="str">
        <f t="shared" si="5"/>
        <v>#N/A</v>
      </c>
      <c r="AI55" s="386" t="s">
        <v>15</v>
      </c>
      <c r="AJ55" s="387" t="s">
        <v>813</v>
      </c>
      <c r="AK55" s="385" t="s">
        <v>814</v>
      </c>
      <c r="AL55" s="385" t="s">
        <v>818</v>
      </c>
      <c r="AM55" s="385" t="s">
        <v>812</v>
      </c>
      <c r="AN55" s="278" t="str">
        <f t="shared" si="6"/>
        <v>#N/A</v>
      </c>
      <c r="AO55" s="386" t="s">
        <v>15</v>
      </c>
      <c r="AP55" s="387" t="s">
        <v>813</v>
      </c>
      <c r="AQ55" s="385" t="s">
        <v>814</v>
      </c>
      <c r="AR55" s="385" t="s">
        <v>819</v>
      </c>
      <c r="AS55" s="385" t="s">
        <v>812</v>
      </c>
      <c r="AT55" s="278" t="str">
        <f t="shared" si="7"/>
        <v>#N/A</v>
      </c>
      <c r="AU55" s="386" t="s">
        <v>15</v>
      </c>
      <c r="AV55" s="388" t="s">
        <v>820</v>
      </c>
      <c r="AW55" s="385" t="str">
        <f t="shared" si="8"/>
        <v>#N/A</v>
      </c>
    </row>
    <row r="56" ht="14.25" customHeight="1">
      <c r="A56" t="str">
        <f>VLOOKUP(B56,Ratings!$H$2:$I$69,2,0)</f>
        <v>#N/A</v>
      </c>
      <c r="B56" t="s">
        <v>54</v>
      </c>
      <c r="C56" s="347">
        <f>_xlfn.NORM.DIST(0,VLOOKUP(B57,ratings,2,TRUE)-VLOOKUP(B56,ratings,2,TRUE),$A$1,1)</f>
        <v>0.4278627077</v>
      </c>
      <c r="D56" s="347">
        <f>_xlfn.NORM.DIST(0,VLOOKUP(B54,ratings,2,TRUE)-VLOOKUP(B56,ratings,2,TRUE),$A$1,1)*C56*C54+_xlfn.NORM.DIST(0,VLOOKUP(B55,ratings,2,TRUE)-VLOOKUP(B56,ratings,2,TRUE),$A$1,1)*C56*C55</f>
        <v>0.09633385526</v>
      </c>
      <c r="E56" s="347">
        <f>_xlfn.NORM.DIST(0,VLOOKUP($B52,ratings,2,TRUE)-VLOOKUP($B56,ratings,2,TRUE),$A$1,1)*$D56*$D52+_xlfn.NORM.DIST(0,VLOOKUP($B51,ratings,2,TRUE)-VLOOKUP($B56,ratings,2,TRUE),$A$1,1)*$D56*$D51+_xlfn.NORM.DIST(0,VLOOKUP($B50,ratings,2,TRUE)-VLOOKUP($B56,ratings,2,TRUE),$A$1,1)*$D56*$D50+_xlfn.NORM.DIST(0,VLOOKUP($B53,ratings,2,TRUE)-VLOOKUP($B56,ratings,2,TRUE),$A$1,1)*$D56*$D53</f>
        <v>0.0470833439</v>
      </c>
      <c r="F56" s="347" t="str">
        <f>_xlfn.NORM.DIST(0,VLOOKUP($B64,ratings,2,TRUE)-VLOOKUP($B56,ratings,2,TRUE),$A$1,1)*$E56*$E64+_xlfn.NORM.DIST(0,VLOOKUP($B65,ratings,2,TRUE)-VLOOKUP($B56,ratings,2,TRUE),$A$1,1)*$E56*$E65+_xlfn.NORM.DIST(0,VLOOKUP($B58,ratings,2,TRUE)-VLOOKUP($B56,ratings,2,TRUE),$A$1,1)*$E56*$E58+_xlfn.NORM.DIST(0,VLOOKUP($B59,ratings,2,TRUE)-VLOOKUP($B56,ratings,2,TRUE),$A$1,1)*$E56*$E59+_xlfn.NORM.DIST(0,VLOOKUP($B60,ratings,2,TRUE)-VLOOKUP($B56,ratings,2,TRUE),$A$1,1)*$E56*$E60+_xlfn.NORM.DIST(0,VLOOKUP($B61,ratings,2,TRUE)-VLOOKUP($B56,ratings,2,TRUE),$A$1,1)*$E56*$E61+_xlfn.NORM.DIST(0,VLOOKUP($B62,ratings,2,TRUE)-VLOOKUP($B56,ratings,2,TRUE),$A$1,1)*$E56*$E62+_xlfn.NORM.DIST(0,VLOOKUP($B63,ratings,2,TRUE)-VLOOKUP($B56,ratings,2,TRUE),$A$1,1)*$E56*$E63</f>
        <v>#N/A</v>
      </c>
      <c r="G56" s="347" t="str">
        <f>_xlfn.NORM.DIST(0,VLOOKUP($B39,ratings,2,TRUE)-VLOOKUP($B56,ratings,2,TRUE),$A$1,1)*$F56*$F39+_xlfn.NORM.DIST(0,VLOOKUP($B40,ratings,2,TRUE)-VLOOKUP($B56,ratings,2,TRUE),$A$1,1)*$F56*$F40+_xlfn.NORM.DIST(0,VLOOKUP($B38,ratings,2,TRUE)-VLOOKUP($B56,ratings,2,TRUE),$A$1,1)*$F56*$F38+_xlfn.NORM.DIST(0,VLOOKUP($B37,ratings,2,TRUE)-VLOOKUP($B56,ratings,2,TRUE),$A$1,1)*$F56*$F37+_xlfn.NORM.DIST(0,VLOOKUP($B36,ratings,2,TRUE)-VLOOKUP($B56,ratings,2,TRUE),$A$1,1)*$F56*$F36+_xlfn.NORM.DIST(0,VLOOKUP($B35,ratings,2,TRUE)-VLOOKUP($B56,ratings,2,TRUE),$A$1,1)*$F56*$F35+_xlfn.NORM.DIST(0,VLOOKUP($B34,ratings,2,TRUE)-VLOOKUP($B56,ratings,2,TRUE),$A$1,1)*$F56*$F34+_xlfn.NORM.DIST(0,VLOOKUP($B49,ratings,2,TRUE)-VLOOKUP($B56,ratings,2,TRUE),$A$1,1)*$F56*$F49+_xlfn.NORM.DIST(0,VLOOKUP($B48,ratings,2,TRUE)-VLOOKUP($B56,ratings,2,TRUE),$A$1,1)*$F56*$F48+_xlfn.NORM.DIST(0,VLOOKUP($B47,ratings,2,TRUE)-VLOOKUP($B56,ratings,2,TRUE),$A$1,1)*$F56*$F47+_xlfn.NORM.DIST(0,VLOOKUP($B46,ratings,2,TRUE)-VLOOKUP($B56,ratings,2,TRUE),$A$1,1)*$F56*$F46+_xlfn.NORM.DIST(0,VLOOKUP($B45,ratings,2,TRUE)-VLOOKUP($B56,ratings,2,TRUE),$A$1,1)*$F56*$F45+_xlfn.NORM.DIST(0,VLOOKUP($B44,ratings,2,TRUE)-VLOOKUP($B56,ratings,2,TRUE),$A$1,1)*$F56*$F44+_xlfn.NORM.DIST(0,VLOOKUP($B43,ratings,2,TRUE)-VLOOKUP($B56,ratings,2,TRUE),$A$1,1)*$F56*$F43+_xlfn.NORM.DIST(0,VLOOKUP($B42,ratings,2,TRUE)-VLOOKUP($B56,ratings,2,TRUE),$A$1,1)*$F56*$F42+_xlfn.NORM.DIST(0,VLOOKUP($B41,ratings,2,TRUE)-VLOOKUP($B56,ratings,2,TRUE),$A$1,1)*$F56*$F41</f>
        <v>#N/A</v>
      </c>
      <c r="H56" s="347" t="str">
        <f>_xlfn.NORM.DIST(0,VLOOKUP($B$33,ratings,2,TRUE)-VLOOKUP($B56,ratings,2,TRUE),$A$1,1)*$G56*$G$33+_xlfn.NORM.DIST(0,VLOOKUP($B$2,ratings,2,TRUE)-VLOOKUP($B56,ratings,2,TRUE),$A$1,1)*$G56*$G$2+_xlfn.NORM.DIST(0,VLOOKUP($B$3,ratings,2,TRUE)-VLOOKUP($B56,ratings,2,TRUE),$A$1,1)*$G56*$G$3+_xlfn.NORM.DIST(0,VLOOKUP($B$4,ratings,2,TRUE)-VLOOKUP($B56,ratings,2,TRUE),$A$1,1)*$G56*$G$4+_xlfn.NORM.DIST(0,VLOOKUP($B$5,ratings,2,TRUE)-VLOOKUP($B56,ratings,2,TRUE),$A$1,1)*$G56*$G$5+_xlfn.NORM.DIST(0,VLOOKUP($B$6,ratings,2,TRUE)-VLOOKUP($B56,ratings,2,TRUE),$A$1,1)*$G56*$G$6+_xlfn.NORM.DIST(0,VLOOKUP($B$7,ratings,2,TRUE)-VLOOKUP($B56,ratings,2,TRUE),$A$1,1)*$G56*$G$7+_xlfn.NORM.DIST(0,VLOOKUP($B$8,ratings,2,TRUE)-VLOOKUP($B56,ratings,2,TRUE),$A$1,1)*$G56*$G$8+_xlfn.NORM.DIST(0,VLOOKUP($B$9,ratings,2,TRUE)-VLOOKUP($B56,ratings,2,TRUE),$A$1,1)*$G56*$G$9+_xlfn.NORM.DIST(0,VLOOKUP($B$10,ratings,2,TRUE)-VLOOKUP($B56,ratings,2,TRUE),$A$1,1)*$G56*$G$10+_xlfn.NORM.DIST(0,VLOOKUP($B$11,ratings,2,TRUE)-VLOOKUP($B56,ratings,2,TRUE),$A$1,1)*$G56*$G$11+_xlfn.NORM.DIST(0,VLOOKUP($B$12,ratings,2,TRUE)-VLOOKUP($B56,ratings,2,TRUE),$A$1,1)*$G56*$G$12+_xlfn.NORM.DIST(0,VLOOKUP($B$13,ratings,2,TRUE)-VLOOKUP($B56,ratings,2,TRUE),$A$1,1)*$G56*$G$13+_xlfn.NORM.DIST(0,VLOOKUP($B$14,ratings,2,TRUE)-VLOOKUP($B56,ratings,2,TRUE),$A$1,1)*$G56*$G$14+_xlfn.NORM.DIST(0,VLOOKUP($B$15,ratings,2,TRUE)-VLOOKUP($B56,ratings,2,TRUE),$A$1,1)*$G56*$G$15+_xlfn.NORM.DIST(0,VLOOKUP($B$16,ratings,2,TRUE)-VLOOKUP($B56,ratings,2,TRUE),$A$1,1)*$G56*$G$16+_xlfn.NORM.DIST(0,VLOOKUP($B$17,ratings,2,TRUE)-VLOOKUP($B56,ratings,2,TRUE),$A$1,1)*$G56*$G$17+_xlfn.NORM.DIST(0,VLOOKUP($B$18,ratings,2,TRUE)-VLOOKUP($B56,ratings,2,TRUE),$A$1,1)*$G56*$G$18+_xlfn.NORM.DIST(0,VLOOKUP($B$19,ratings,2,TRUE)-VLOOKUP($B56,ratings,2,TRUE),$A$1,1)*$G56*$G$19+_xlfn.NORM.DIST(0,VLOOKUP($B$20,ratings,2,TRUE)-VLOOKUP($B56,ratings,2,TRUE),$A$1,1)*$G56*$G$20+_xlfn.NORM.DIST(0,VLOOKUP($B$21,ratings,2,TRUE)-VLOOKUP($B56,ratings,2,TRUE),$A$1,1)*$G56*$G$21+_xlfn.NORM.DIST(0,VLOOKUP($B$22,ratings,2,TRUE)-VLOOKUP($B56,ratings,2,TRUE),$A$1,1)*$G56*$G$22+_xlfn.NORM.DIST(0,VLOOKUP($B$23,ratings,2,TRUE)-VLOOKUP($B56,ratings,2,TRUE),$A$1,1)*$G56*$G$23+_xlfn.NORM.DIST(0,VLOOKUP($B$24,ratings,2,TRUE)-VLOOKUP($B56,ratings,2,TRUE),$A$1,1)*$G56*$G$24+_xlfn.NORM.DIST(0,VLOOKUP($B$25,ratings,2,TRUE)-VLOOKUP($B56,ratings,2,TRUE),$A$1,1)*$G56*$G$25+_xlfn.NORM.DIST(0,VLOOKUP($B$26,ratings,2,TRUE)-VLOOKUP($B56,ratings,2,TRUE),$A$1,1)*$G56*$G$26+_xlfn.NORM.DIST(0,VLOOKUP($B$27,ratings,2,TRUE)-VLOOKUP($B56,ratings,2,TRUE),$A$1,1)*$G56*$G$27+_xlfn.NORM.DIST(0,VLOOKUP($B$28,ratings,2,TRUE)-VLOOKUP($B56,ratings,2,TRUE),$A$1,1)*$G56*$G$28+_xlfn.NORM.DIST(0,VLOOKUP($B$29,ratings,2,TRUE)-VLOOKUP($B56,ratings,2,TRUE),$A$1,1)*$G56*$G$29+_xlfn.NORM.DIST(0,VLOOKUP($B$32,ratings,2,TRUE)-VLOOKUP($B56,ratings,2,TRUE),$A$1,1)*$G56*$G$32+_xlfn.NORM.DIST(0,VLOOKUP($B$31,ratings,2,TRUE)-VLOOKUP($B56,ratings,2,TRUE),$A$1,1)*$G56*$G$31+_xlfn.NORM.DIST(0,VLOOKUP($B$30,ratings,2,TRUE)-VLOOKUP($B56,ratings,2,TRUE),$A$1,1)*$G56*$G$30</f>
        <v>#N/A</v>
      </c>
      <c r="J56" s="385" t="s">
        <v>808</v>
      </c>
      <c r="K56" t="str">
        <f t="shared" si="1"/>
        <v>#N/A</v>
      </c>
      <c r="L56" s="206" t="s">
        <v>809</v>
      </c>
      <c r="M56" s="206" t="s">
        <v>810</v>
      </c>
      <c r="N56" s="385" t="s">
        <v>811</v>
      </c>
      <c r="O56" s="385" t="s">
        <v>812</v>
      </c>
      <c r="P56" s="278">
        <f t="shared" si="2"/>
        <v>42.8</v>
      </c>
      <c r="Q56" s="386" t="s">
        <v>15</v>
      </c>
      <c r="R56" s="387" t="s">
        <v>813</v>
      </c>
      <c r="S56" s="385" t="s">
        <v>814</v>
      </c>
      <c r="T56" s="385" t="s">
        <v>815</v>
      </c>
      <c r="U56" s="385" t="s">
        <v>812</v>
      </c>
      <c r="V56" s="278">
        <f t="shared" si="3"/>
        <v>9.6</v>
      </c>
      <c r="W56" s="386" t="s">
        <v>15</v>
      </c>
      <c r="X56" s="388" t="s">
        <v>813</v>
      </c>
      <c r="Y56" s="385" t="s">
        <v>814</v>
      </c>
      <c r="Z56" s="385" t="s">
        <v>816</v>
      </c>
      <c r="AA56" s="385" t="s">
        <v>812</v>
      </c>
      <c r="AB56" s="278">
        <f t="shared" si="4"/>
        <v>4.7</v>
      </c>
      <c r="AC56" s="386" t="s">
        <v>15</v>
      </c>
      <c r="AD56" s="388" t="s">
        <v>813</v>
      </c>
      <c r="AE56" s="385" t="s">
        <v>814</v>
      </c>
      <c r="AF56" s="385" t="s">
        <v>817</v>
      </c>
      <c r="AG56" s="385" t="s">
        <v>812</v>
      </c>
      <c r="AH56" s="278" t="str">
        <f t="shared" si="5"/>
        <v>#N/A</v>
      </c>
      <c r="AI56" s="386" t="s">
        <v>15</v>
      </c>
      <c r="AJ56" s="387" t="s">
        <v>813</v>
      </c>
      <c r="AK56" s="385" t="s">
        <v>814</v>
      </c>
      <c r="AL56" s="385" t="s">
        <v>818</v>
      </c>
      <c r="AM56" s="385" t="s">
        <v>812</v>
      </c>
      <c r="AN56" s="278" t="str">
        <f t="shared" si="6"/>
        <v>#N/A</v>
      </c>
      <c r="AO56" s="386" t="s">
        <v>15</v>
      </c>
      <c r="AP56" s="387" t="s">
        <v>813</v>
      </c>
      <c r="AQ56" s="385" t="s">
        <v>814</v>
      </c>
      <c r="AR56" s="385" t="s">
        <v>819</v>
      </c>
      <c r="AS56" s="385" t="s">
        <v>812</v>
      </c>
      <c r="AT56" s="278" t="str">
        <f t="shared" si="7"/>
        <v>#N/A</v>
      </c>
      <c r="AU56" s="386" t="s">
        <v>15</v>
      </c>
      <c r="AV56" s="388" t="s">
        <v>820</v>
      </c>
      <c r="AW56" s="385" t="str">
        <f t="shared" si="8"/>
        <v>#N/A</v>
      </c>
    </row>
    <row r="57" ht="14.25" customHeight="1">
      <c r="A57" s="390" t="str">
        <f>VLOOKUP(B57,Ratings!$H$2:$I$69,2,0)</f>
        <v>#N/A</v>
      </c>
      <c r="B57" s="390" t="s">
        <v>538</v>
      </c>
      <c r="C57" s="391">
        <f>_xlfn.NORM.DIST(0,VLOOKUP(B56,ratings,2,TRUE)-VLOOKUP(B57,ratings,2,TRUE),$A$1,1)</f>
        <v>0.5721372923</v>
      </c>
      <c r="D57" s="391">
        <f>_xlfn.NORM.DIST(0,VLOOKUP(B55,ratings,2,TRUE)-VLOOKUP(B57,ratings,2,TRUE),$A$1,1)*C57*C55+_xlfn.NORM.DIST(0,VLOOKUP(B54,ratings,2,TRUE)-VLOOKUP(B57,ratings,2,TRUE),$A$1,1)*C57*C54</f>
        <v>0.1593703512</v>
      </c>
      <c r="E57" s="391">
        <f>_xlfn.NORM.DIST(0,VLOOKUP($B53,ratings,2,TRUE)-VLOOKUP($B57,ratings,2,TRUE),$A$1,1)*$D57*$D53+_xlfn.NORM.DIST(0,VLOOKUP($B52,ratings,2,TRUE)-VLOOKUP($B57,ratings,2,TRUE),$A$1,1)*$D57*$D52+_xlfn.NORM.DIST(0,VLOOKUP($B51,ratings,2,TRUE)-VLOOKUP($B57,ratings,2,TRUE),$A$1,1)*$D57*$D51+_xlfn.NORM.DIST(0,VLOOKUP($B50,ratings,2,TRUE)-VLOOKUP($B57,ratings,2,TRUE),$A$1,1)*$D57*$D50</f>
        <v>0.08887915082</v>
      </c>
      <c r="F57" s="391" t="str">
        <f>_xlfn.NORM.DIST(0,VLOOKUP($B65,ratings,2,TRUE)-VLOOKUP($B57,ratings,2,TRUE),$A$1,1)*$E57*$E65+_xlfn.NORM.DIST(0,VLOOKUP($B58,ratings,2,TRUE)-VLOOKUP($B57,ratings,2,TRUE),$A$1,1)*$E57*$E58+_xlfn.NORM.DIST(0,VLOOKUP($B59,ratings,2,TRUE)-VLOOKUP($B57,ratings,2,TRUE),$A$1,1)*$E57*$E59+_xlfn.NORM.DIST(0,VLOOKUP($B60,ratings,2,TRUE)-VLOOKUP($B57,ratings,2,TRUE),$A$1,1)*$E57*$E60+_xlfn.NORM.DIST(0,VLOOKUP($B61,ratings,2,TRUE)-VLOOKUP($B57,ratings,2,TRUE),$A$1,1)*$E57*$E61+_xlfn.NORM.DIST(0,VLOOKUP($B62,ratings,2,TRUE)-VLOOKUP($B57,ratings,2,TRUE),$A$1,1)*$E57*$E62+_xlfn.NORM.DIST(0,VLOOKUP($B63,ratings,2,TRUE)-VLOOKUP($B57,ratings,2,TRUE),$A$1,1)*$E57*$E63+_xlfn.NORM.DIST(0,VLOOKUP($B64,ratings,2,TRUE)-VLOOKUP($B57,ratings,2,TRUE),$A$1,1)*$E57*$E64</f>
        <v>#N/A</v>
      </c>
      <c r="G57" s="391" t="str">
        <f>_xlfn.NORM.DIST(0,VLOOKUP($B40,ratings,2,TRUE)-VLOOKUP($B57,ratings,2,TRUE),$A$1,1)*$F57*$F40+_xlfn.NORM.DIST(0,VLOOKUP($B41,ratings,2,TRUE)-VLOOKUP($B57,ratings,2,TRUE),$A$1,1)*$F57*$F41+_xlfn.NORM.DIST(0,VLOOKUP($B39,ratings,2,TRUE)-VLOOKUP($B57,ratings,2,TRUE),$A$1,1)*$F57*$F39+_xlfn.NORM.DIST(0,VLOOKUP($B38,ratings,2,TRUE)-VLOOKUP($B57,ratings,2,TRUE),$A$1,1)*$F57*$F38+_xlfn.NORM.DIST(0,VLOOKUP($B37,ratings,2,TRUE)-VLOOKUP($B57,ratings,2,TRUE),$A$1,1)*$F57*$F37+_xlfn.NORM.DIST(0,VLOOKUP($B36,ratings,2,TRUE)-VLOOKUP($B57,ratings,2,TRUE),$A$1,1)*$F57*$F36+_xlfn.NORM.DIST(0,VLOOKUP($B35,ratings,2,TRUE)-VLOOKUP($B57,ratings,2,TRUE),$A$1,1)*$F57*$F35+_xlfn.NORM.DIST(0,VLOOKUP($B34,ratings,2,TRUE)-VLOOKUP($B57,ratings,2,TRUE),$A$1,1)*$F57*$F34+_xlfn.NORM.DIST(0,VLOOKUP($B49,ratings,2,TRUE)-VLOOKUP($B57,ratings,2,TRUE),$A$1,1)*$F57*$F49+_xlfn.NORM.DIST(0,VLOOKUP($B48,ratings,2,TRUE)-VLOOKUP($B57,ratings,2,TRUE),$A$1,1)*$F57*$F48+_xlfn.NORM.DIST(0,VLOOKUP($B47,ratings,2,TRUE)-VLOOKUP($B57,ratings,2,TRUE),$A$1,1)*$F57*$F47+_xlfn.NORM.DIST(0,VLOOKUP($B46,ratings,2,TRUE)-VLOOKUP($B57,ratings,2,TRUE),$A$1,1)*$F57*$F46+_xlfn.NORM.DIST(0,VLOOKUP($B45,ratings,2,TRUE)-VLOOKUP($B57,ratings,2,TRUE),$A$1,1)*$F57*$F45+_xlfn.NORM.DIST(0,VLOOKUP($B44,ratings,2,TRUE)-VLOOKUP($B57,ratings,2,TRUE),$A$1,1)*$F57*$F44+_xlfn.NORM.DIST(0,VLOOKUP($B43,ratings,2,TRUE)-VLOOKUP($B57,ratings,2,TRUE),$A$1,1)*$F57*$F43+_xlfn.NORM.DIST(0,VLOOKUP($B42,ratings,2,TRUE)-VLOOKUP($B57,ratings,2,TRUE),$A$1,1)*$F57*$F42</f>
        <v>#N/A</v>
      </c>
      <c r="H57" s="391" t="str">
        <f>_xlfn.NORM.DIST(0,VLOOKUP($B$33,ratings,2,TRUE)-VLOOKUP($B57,ratings,2,TRUE),$A$1,1)*$G57*$G$33+_xlfn.NORM.DIST(0,VLOOKUP($B$2,ratings,2,TRUE)-VLOOKUP($B57,ratings,2,TRUE),$A$1,1)*$G57*$G$2+_xlfn.NORM.DIST(0,VLOOKUP($B$3,ratings,2,TRUE)-VLOOKUP($B57,ratings,2,TRUE),$A$1,1)*$G57*$G$3+_xlfn.NORM.DIST(0,VLOOKUP($B$4,ratings,2,TRUE)-VLOOKUP($B57,ratings,2,TRUE),$A$1,1)*$G57*$G$4+_xlfn.NORM.DIST(0,VLOOKUP($B$5,ratings,2,TRUE)-VLOOKUP($B57,ratings,2,TRUE),$A$1,1)*$G57*$G$5+_xlfn.NORM.DIST(0,VLOOKUP($B$6,ratings,2,TRUE)-VLOOKUP($B57,ratings,2,TRUE),$A$1,1)*$G57*$G$6+_xlfn.NORM.DIST(0,VLOOKUP($B$7,ratings,2,TRUE)-VLOOKUP($B57,ratings,2,TRUE),$A$1,1)*$G57*$G$7+_xlfn.NORM.DIST(0,VLOOKUP($B$8,ratings,2,TRUE)-VLOOKUP($B57,ratings,2,TRUE),$A$1,1)*$G57*$G$8+_xlfn.NORM.DIST(0,VLOOKUP($B$9,ratings,2,TRUE)-VLOOKUP($B57,ratings,2,TRUE),$A$1,1)*$G57*$G$9+_xlfn.NORM.DIST(0,VLOOKUP($B$10,ratings,2,TRUE)-VLOOKUP($B57,ratings,2,TRUE),$A$1,1)*$G57*$G$10+_xlfn.NORM.DIST(0,VLOOKUP($B$11,ratings,2,TRUE)-VLOOKUP($B57,ratings,2,TRUE),$A$1,1)*$G57*$G$11+_xlfn.NORM.DIST(0,VLOOKUP($B$12,ratings,2,TRUE)-VLOOKUP($B57,ratings,2,TRUE),$A$1,1)*$G57*$G$12+_xlfn.NORM.DIST(0,VLOOKUP($B$13,ratings,2,TRUE)-VLOOKUP($B57,ratings,2,TRUE),$A$1,1)*$G57*$G$13+_xlfn.NORM.DIST(0,VLOOKUP($B$14,ratings,2,TRUE)-VLOOKUP($B57,ratings,2,TRUE),$A$1,1)*$G57*$G$14+_xlfn.NORM.DIST(0,VLOOKUP($B$15,ratings,2,TRUE)-VLOOKUP($B57,ratings,2,TRUE),$A$1,1)*$G57*$G$15+_xlfn.NORM.DIST(0,VLOOKUP($B$16,ratings,2,TRUE)-VLOOKUP($B57,ratings,2,TRUE),$A$1,1)*$G57*$G$16+_xlfn.NORM.DIST(0,VLOOKUP($B$17,ratings,2,TRUE)-VLOOKUP($B57,ratings,2,TRUE),$A$1,1)*$G57*$G$17+_xlfn.NORM.DIST(0,VLOOKUP($B$18,ratings,2,TRUE)-VLOOKUP($B57,ratings,2,TRUE),$A$1,1)*$G57*$G$18+_xlfn.NORM.DIST(0,VLOOKUP($B$19,ratings,2,TRUE)-VLOOKUP($B57,ratings,2,TRUE),$A$1,1)*$G57*$G$19+_xlfn.NORM.DIST(0,VLOOKUP($B$20,ratings,2,TRUE)-VLOOKUP($B57,ratings,2,TRUE),$A$1,1)*$G57*$G$20+_xlfn.NORM.DIST(0,VLOOKUP($B$21,ratings,2,TRUE)-VLOOKUP($B57,ratings,2,TRUE),$A$1,1)*$G57*$G$21+_xlfn.NORM.DIST(0,VLOOKUP($B$22,ratings,2,TRUE)-VLOOKUP($B57,ratings,2,TRUE),$A$1,1)*$G57*$G$22+_xlfn.NORM.DIST(0,VLOOKUP($B$23,ratings,2,TRUE)-VLOOKUP($B57,ratings,2,TRUE),$A$1,1)*$G57*$G$23+_xlfn.NORM.DIST(0,VLOOKUP($B$24,ratings,2,TRUE)-VLOOKUP($B57,ratings,2,TRUE),$A$1,1)*$G57*$G$24+_xlfn.NORM.DIST(0,VLOOKUP($B$25,ratings,2,TRUE)-VLOOKUP($B57,ratings,2,TRUE),$A$1,1)*$G57*$G$25+_xlfn.NORM.DIST(0,VLOOKUP($B$26,ratings,2,TRUE)-VLOOKUP($B57,ratings,2,TRUE),$A$1,1)*$G57*$G$26+_xlfn.NORM.DIST(0,VLOOKUP($B$27,ratings,2,TRUE)-VLOOKUP($B57,ratings,2,TRUE),$A$1,1)*$G57*$G$27+_xlfn.NORM.DIST(0,VLOOKUP($B$28,ratings,2,TRUE)-VLOOKUP($B57,ratings,2,TRUE),$A$1,1)*$G57*$G$28+_xlfn.NORM.DIST(0,VLOOKUP($B$29,ratings,2,TRUE)-VLOOKUP($B57,ratings,2,TRUE),$A$1,1)*$G57*$G$29+_xlfn.NORM.DIST(0,VLOOKUP($B$32,ratings,2,TRUE)-VLOOKUP($B57,ratings,2,TRUE),$A$1,1)*$G57*$G$32+_xlfn.NORM.DIST(0,VLOOKUP($B$31,ratings,2,TRUE)-VLOOKUP($B57,ratings,2,TRUE),$A$1,1)*$G57*$G$31+_xlfn.NORM.DIST(0,VLOOKUP($B$30,ratings,2,TRUE)-VLOOKUP($B57,ratings,2,TRUE),$A$1,1)*$G57*$G$30</f>
        <v>#N/A</v>
      </c>
      <c r="J57" s="385" t="s">
        <v>808</v>
      </c>
      <c r="K57" t="str">
        <f t="shared" si="1"/>
        <v>#N/A</v>
      </c>
      <c r="L57" s="206" t="s">
        <v>809</v>
      </c>
      <c r="M57" s="206" t="s">
        <v>810</v>
      </c>
      <c r="N57" s="385" t="s">
        <v>811</v>
      </c>
      <c r="O57" s="385" t="s">
        <v>812</v>
      </c>
      <c r="P57" s="278">
        <f t="shared" si="2"/>
        <v>57.2</v>
      </c>
      <c r="Q57" s="386" t="s">
        <v>15</v>
      </c>
      <c r="R57" s="387" t="s">
        <v>813</v>
      </c>
      <c r="S57" s="385" t="s">
        <v>814</v>
      </c>
      <c r="T57" s="385" t="s">
        <v>815</v>
      </c>
      <c r="U57" s="385" t="s">
        <v>812</v>
      </c>
      <c r="V57" s="278">
        <f t="shared" si="3"/>
        <v>15.9</v>
      </c>
      <c r="W57" s="386" t="s">
        <v>15</v>
      </c>
      <c r="X57" s="388" t="s">
        <v>813</v>
      </c>
      <c r="Y57" s="385" t="s">
        <v>814</v>
      </c>
      <c r="Z57" s="385" t="s">
        <v>816</v>
      </c>
      <c r="AA57" s="385" t="s">
        <v>812</v>
      </c>
      <c r="AB57" s="278">
        <f t="shared" si="4"/>
        <v>8.9</v>
      </c>
      <c r="AC57" s="386" t="s">
        <v>15</v>
      </c>
      <c r="AD57" s="388" t="s">
        <v>813</v>
      </c>
      <c r="AE57" s="385" t="s">
        <v>814</v>
      </c>
      <c r="AF57" s="385" t="s">
        <v>817</v>
      </c>
      <c r="AG57" s="385" t="s">
        <v>812</v>
      </c>
      <c r="AH57" s="278" t="str">
        <f t="shared" si="5"/>
        <v>#N/A</v>
      </c>
      <c r="AI57" s="386" t="s">
        <v>15</v>
      </c>
      <c r="AJ57" s="387" t="s">
        <v>813</v>
      </c>
      <c r="AK57" s="385" t="s">
        <v>814</v>
      </c>
      <c r="AL57" s="385" t="s">
        <v>818</v>
      </c>
      <c r="AM57" s="385" t="s">
        <v>812</v>
      </c>
      <c r="AN57" s="278" t="str">
        <f t="shared" si="6"/>
        <v>#N/A</v>
      </c>
      <c r="AO57" s="386" t="s">
        <v>15</v>
      </c>
      <c r="AP57" s="387" t="s">
        <v>813</v>
      </c>
      <c r="AQ57" s="385" t="s">
        <v>814</v>
      </c>
      <c r="AR57" s="385" t="s">
        <v>819</v>
      </c>
      <c r="AS57" s="385" t="s">
        <v>812</v>
      </c>
      <c r="AT57" s="278" t="str">
        <f t="shared" si="7"/>
        <v>#N/A</v>
      </c>
      <c r="AU57" s="386" t="s">
        <v>15</v>
      </c>
      <c r="AV57" s="388" t="s">
        <v>820</v>
      </c>
      <c r="AW57" s="385" t="str">
        <f t="shared" si="8"/>
        <v>#N/A</v>
      </c>
    </row>
    <row r="58" ht="14.25" customHeight="1">
      <c r="A58" t="str">
        <f>VLOOKUP(B58,Ratings!$H$2:$I$69,2,0)</f>
        <v>#N/A</v>
      </c>
      <c r="B58" t="s">
        <v>102</v>
      </c>
      <c r="C58" s="347">
        <f>_xlfn.NORM.DIST(0,VLOOKUP(B59,ratings,2,TRUE)-VLOOKUP(B58,ratings,2,TRUE),$A$1,1)</f>
        <v>0.4278627077</v>
      </c>
      <c r="D58" s="347">
        <f>_xlfn.NORM.DIST(0,VLOOKUP(B60,ratings,2,TRUE)-VLOOKUP(B58,ratings,2,TRUE),$A$1,1)*C58*C60+_xlfn.NORM.DIST(0,VLOOKUP(B61,ratings,2,TRUE)-VLOOKUP(B58,ratings,2,TRUE),$A$1,1)*C58*C61</f>
        <v>0.2139313538</v>
      </c>
      <c r="E58" s="347" t="str">
        <f>_xlfn.NORM.DIST(0,VLOOKUP($B62,ratings,2,TRUE)-VLOOKUP($B58,ratings,2,TRUE),$A$1,1)*$D58*$D62+_xlfn.NORM.DIST(0,VLOOKUP($B63,ratings,2,TRUE)-VLOOKUP($B58,ratings,2,TRUE),$A$1,1)*$D58*$D63+_xlfn.NORM.DIST(0,VLOOKUP($B64,ratings,2,TRUE)-VLOOKUP($B58,ratings,2,TRUE),$A$1,1)*$D58*$D64+_xlfn.NORM.DIST(0,VLOOKUP($B65,ratings,2,TRUE)-VLOOKUP($B58,ratings,2,TRUE),$A$1,1)*$D58*$D65</f>
        <v>#N/A</v>
      </c>
      <c r="F58" s="347" t="str">
        <f>_xlfn.NORM.DIST(0,VLOOKUP($B50,ratings,2,TRUE)-VLOOKUP($B58,ratings,2,TRUE),$A$1,1)*$E58*$E50+_xlfn.NORM.DIST(0,VLOOKUP($B57,ratings,2,TRUE)-VLOOKUP($B58,ratings,2,TRUE),$A$1,1)*$E58*$E57+_xlfn.NORM.DIST(0,VLOOKUP($B56,ratings,2,TRUE)-VLOOKUP($B58,ratings,2,TRUE),$A$1,1)*$E58*$E56+_xlfn.NORM.DIST(0,VLOOKUP($B55,ratings,2,TRUE)-VLOOKUP($B58,ratings,2,TRUE),$A$1,1)*$E58*$E55+_xlfn.NORM.DIST(0,VLOOKUP($B54,ratings,2,TRUE)-VLOOKUP($B58,ratings,2,TRUE),$A$1,1)*$E58*$E54+_xlfn.NORM.DIST(0,VLOOKUP($B53,ratings,2,TRUE)-VLOOKUP($B58,ratings,2,TRUE),$A$1,1)*$E58*$E53+_xlfn.NORM.DIST(0,VLOOKUP($B52,ratings,2,TRUE)-VLOOKUP($B58,ratings,2,TRUE),$A$1,1)*$E58*$E52+_xlfn.NORM.DIST(0,VLOOKUP($B51,ratings,2,TRUE)-VLOOKUP($B58,ratings,2,TRUE),$A$1,1)*$E58*$E51</f>
        <v>#N/A</v>
      </c>
      <c r="G58" s="347" t="str">
        <f>_xlfn.NORM.DIST(0,VLOOKUP($B41,ratings,2,TRUE)-VLOOKUP($B58,ratings,2,TRUE),$A$1,1)*$F58*$F41+_xlfn.NORM.DIST(0,VLOOKUP($B42,ratings,2,TRUE)-VLOOKUP($B58,ratings,2,TRUE),$A$1,1)*$F58*$F42+_xlfn.NORM.DIST(0,VLOOKUP($B40,ratings,2,TRUE)-VLOOKUP($B58,ratings,2,TRUE),$A$1,1)*$F58*$F40+_xlfn.NORM.DIST(0,VLOOKUP($B39,ratings,2,TRUE)-VLOOKUP($B58,ratings,2,TRUE),$A$1,1)*$F58*$F39+_xlfn.NORM.DIST(0,VLOOKUP($B38,ratings,2,TRUE)-VLOOKUP($B58,ratings,2,TRUE),$A$1,1)*$F58*$F38+_xlfn.NORM.DIST(0,VLOOKUP($B37,ratings,2,TRUE)-VLOOKUP($B58,ratings,2,TRUE),$A$1,1)*$F58*$F37+_xlfn.NORM.DIST(0,VLOOKUP($B36,ratings,2,TRUE)-VLOOKUP($B58,ratings,2,TRUE),$A$1,1)*$F58*$F36+_xlfn.NORM.DIST(0,VLOOKUP($B35,ratings,2,TRUE)-VLOOKUP($B58,ratings,2,TRUE),$A$1,1)*$F58*$F35+_xlfn.NORM.DIST(0,VLOOKUP($B34,ratings,2,TRUE)-VLOOKUP($B58,ratings,2,TRUE),$A$1,1)*$F58*$F34+_xlfn.NORM.DIST(0,VLOOKUP($B49,ratings,2,TRUE)-VLOOKUP($B58,ratings,2,TRUE),$A$1,1)*$F58*$F49+_xlfn.NORM.DIST(0,VLOOKUP($B48,ratings,2,TRUE)-VLOOKUP($B58,ratings,2,TRUE),$A$1,1)*$F58*$F48+_xlfn.NORM.DIST(0,VLOOKUP($B47,ratings,2,TRUE)-VLOOKUP($B58,ratings,2,TRUE),$A$1,1)*$F58*$F47+_xlfn.NORM.DIST(0,VLOOKUP($B46,ratings,2,TRUE)-VLOOKUP($B58,ratings,2,TRUE),$A$1,1)*$F58*$F46+_xlfn.NORM.DIST(0,VLOOKUP($B45,ratings,2,TRUE)-VLOOKUP($B58,ratings,2,TRUE),$A$1,1)*$F58*$F45+_xlfn.NORM.DIST(0,VLOOKUP($B44,ratings,2,TRUE)-VLOOKUP($B58,ratings,2,TRUE),$A$1,1)*$F58*$F44+_xlfn.NORM.DIST(0,VLOOKUP($B43,ratings,2,TRUE)-VLOOKUP($B58,ratings,2,TRUE),$A$1,1)*$F58*$F43</f>
        <v>#N/A</v>
      </c>
      <c r="H58" s="347" t="str">
        <f>_xlfn.NORM.DIST(0,VLOOKUP($B$33,ratings,2,TRUE)-VLOOKUP($B58,ratings,2,TRUE),$A$1,1)*$G58*$G$33+_xlfn.NORM.DIST(0,VLOOKUP($B$2,ratings,2,TRUE)-VLOOKUP($B58,ratings,2,TRUE),$A$1,1)*$G58*$G$2+_xlfn.NORM.DIST(0,VLOOKUP($B$3,ratings,2,TRUE)-VLOOKUP($B58,ratings,2,TRUE),$A$1,1)*$G58*$G$3+_xlfn.NORM.DIST(0,VLOOKUP($B$4,ratings,2,TRUE)-VLOOKUP($B58,ratings,2,TRUE),$A$1,1)*$G58*$G$4+_xlfn.NORM.DIST(0,VLOOKUP($B$5,ratings,2,TRUE)-VLOOKUP($B58,ratings,2,TRUE),$A$1,1)*$G58*$G$5+_xlfn.NORM.DIST(0,VLOOKUP($B$6,ratings,2,TRUE)-VLOOKUP($B58,ratings,2,TRUE),$A$1,1)*$G58*$G$6+_xlfn.NORM.DIST(0,VLOOKUP($B$7,ratings,2,TRUE)-VLOOKUP($B58,ratings,2,TRUE),$A$1,1)*$G58*$G$7+_xlfn.NORM.DIST(0,VLOOKUP($B$8,ratings,2,TRUE)-VLOOKUP($B58,ratings,2,TRUE),$A$1,1)*$G58*$G$8+_xlfn.NORM.DIST(0,VLOOKUP($B$9,ratings,2,TRUE)-VLOOKUP($B58,ratings,2,TRUE),$A$1,1)*$G58*$G$9+_xlfn.NORM.DIST(0,VLOOKUP($B$10,ratings,2,TRUE)-VLOOKUP($B58,ratings,2,TRUE),$A$1,1)*$G58*$G$10+_xlfn.NORM.DIST(0,VLOOKUP($B$11,ratings,2,TRUE)-VLOOKUP($B58,ratings,2,TRUE),$A$1,1)*$G58*$G$11+_xlfn.NORM.DIST(0,VLOOKUP($B$12,ratings,2,TRUE)-VLOOKUP($B58,ratings,2,TRUE),$A$1,1)*$G58*$G$12+_xlfn.NORM.DIST(0,VLOOKUP($B$13,ratings,2,TRUE)-VLOOKUP($B58,ratings,2,TRUE),$A$1,1)*$G58*$G$13+_xlfn.NORM.DIST(0,VLOOKUP($B$14,ratings,2,TRUE)-VLOOKUP($B58,ratings,2,TRUE),$A$1,1)*$G58*$G$14+_xlfn.NORM.DIST(0,VLOOKUP($B$15,ratings,2,TRUE)-VLOOKUP($B58,ratings,2,TRUE),$A$1,1)*$G58*$G$15+_xlfn.NORM.DIST(0,VLOOKUP($B$16,ratings,2,TRUE)-VLOOKUP($B58,ratings,2,TRUE),$A$1,1)*$G58*$G$16+_xlfn.NORM.DIST(0,VLOOKUP($B$17,ratings,2,TRUE)-VLOOKUP($B58,ratings,2,TRUE),$A$1,1)*$G58*$G$17+_xlfn.NORM.DIST(0,VLOOKUP($B$18,ratings,2,TRUE)-VLOOKUP($B58,ratings,2,TRUE),$A$1,1)*$G58*$G$18+_xlfn.NORM.DIST(0,VLOOKUP($B$19,ratings,2,TRUE)-VLOOKUP($B58,ratings,2,TRUE),$A$1,1)*$G58*$G$19+_xlfn.NORM.DIST(0,VLOOKUP($B$20,ratings,2,TRUE)-VLOOKUP($B58,ratings,2,TRUE),$A$1,1)*$G58*$G$20+_xlfn.NORM.DIST(0,VLOOKUP($B$21,ratings,2,TRUE)-VLOOKUP($B58,ratings,2,TRUE),$A$1,1)*$G58*$G$21+_xlfn.NORM.DIST(0,VLOOKUP($B$22,ratings,2,TRUE)-VLOOKUP($B58,ratings,2,TRUE),$A$1,1)*$G58*$G$22+_xlfn.NORM.DIST(0,VLOOKUP($B$23,ratings,2,TRUE)-VLOOKUP($B58,ratings,2,TRUE),$A$1,1)*$G58*$G$23+_xlfn.NORM.DIST(0,VLOOKUP($B$24,ratings,2,TRUE)-VLOOKUP($B58,ratings,2,TRUE),$A$1,1)*$G58*$G$24+_xlfn.NORM.DIST(0,VLOOKUP($B$25,ratings,2,TRUE)-VLOOKUP($B58,ratings,2,TRUE),$A$1,1)*$G58*$G$25+_xlfn.NORM.DIST(0,VLOOKUP($B$26,ratings,2,TRUE)-VLOOKUP($B58,ratings,2,TRUE),$A$1,1)*$G58*$G$26+_xlfn.NORM.DIST(0,VLOOKUP($B$27,ratings,2,TRUE)-VLOOKUP($B58,ratings,2,TRUE),$A$1,1)*$G58*$G$27+_xlfn.NORM.DIST(0,VLOOKUP($B$28,ratings,2,TRUE)-VLOOKUP($B58,ratings,2,TRUE),$A$1,1)*$G58*$G$28+_xlfn.NORM.DIST(0,VLOOKUP($B$29,ratings,2,TRUE)-VLOOKUP($B58,ratings,2,TRUE),$A$1,1)*$G58*$G$29+_xlfn.NORM.DIST(0,VLOOKUP($B$32,ratings,2,TRUE)-VLOOKUP($B58,ratings,2,TRUE),$A$1,1)*$G58*$G$32+_xlfn.NORM.DIST(0,VLOOKUP($B$31,ratings,2,TRUE)-VLOOKUP($B58,ratings,2,TRUE),$A$1,1)*$G58*$G$31+_xlfn.NORM.DIST(0,VLOOKUP($B$30,ratings,2,TRUE)-VLOOKUP($B58,ratings,2,TRUE),$A$1,1)*$G58*$G$30</f>
        <v>#N/A</v>
      </c>
      <c r="J58" s="385" t="s">
        <v>808</v>
      </c>
      <c r="K58" t="str">
        <f t="shared" si="1"/>
        <v>#N/A</v>
      </c>
      <c r="L58" s="206" t="s">
        <v>809</v>
      </c>
      <c r="M58" s="206" t="s">
        <v>810</v>
      </c>
      <c r="N58" s="385" t="s">
        <v>811</v>
      </c>
      <c r="O58" s="385" t="s">
        <v>812</v>
      </c>
      <c r="P58" s="278">
        <f t="shared" si="2"/>
        <v>42.8</v>
      </c>
      <c r="Q58" s="386" t="s">
        <v>15</v>
      </c>
      <c r="R58" s="387" t="s">
        <v>813</v>
      </c>
      <c r="S58" s="385" t="s">
        <v>814</v>
      </c>
      <c r="T58" s="385" t="s">
        <v>815</v>
      </c>
      <c r="U58" s="385" t="s">
        <v>812</v>
      </c>
      <c r="V58" s="278">
        <f t="shared" si="3"/>
        <v>21.4</v>
      </c>
      <c r="W58" s="386" t="s">
        <v>15</v>
      </c>
      <c r="X58" s="388" t="s">
        <v>813</v>
      </c>
      <c r="Y58" s="385" t="s">
        <v>814</v>
      </c>
      <c r="Z58" s="385" t="s">
        <v>816</v>
      </c>
      <c r="AA58" s="385" t="s">
        <v>812</v>
      </c>
      <c r="AB58" s="278" t="str">
        <f t="shared" si="4"/>
        <v>#N/A</v>
      </c>
      <c r="AC58" s="386" t="s">
        <v>15</v>
      </c>
      <c r="AD58" s="388" t="s">
        <v>813</v>
      </c>
      <c r="AE58" s="385" t="s">
        <v>814</v>
      </c>
      <c r="AF58" s="385" t="s">
        <v>817</v>
      </c>
      <c r="AG58" s="385" t="s">
        <v>812</v>
      </c>
      <c r="AH58" s="278" t="str">
        <f t="shared" si="5"/>
        <v>#N/A</v>
      </c>
      <c r="AI58" s="386" t="s">
        <v>15</v>
      </c>
      <c r="AJ58" s="387" t="s">
        <v>813</v>
      </c>
      <c r="AK58" s="385" t="s">
        <v>814</v>
      </c>
      <c r="AL58" s="385" t="s">
        <v>818</v>
      </c>
      <c r="AM58" s="385" t="s">
        <v>812</v>
      </c>
      <c r="AN58" s="278" t="str">
        <f t="shared" si="6"/>
        <v>#N/A</v>
      </c>
      <c r="AO58" s="386" t="s">
        <v>15</v>
      </c>
      <c r="AP58" s="387" t="s">
        <v>813</v>
      </c>
      <c r="AQ58" s="385" t="s">
        <v>814</v>
      </c>
      <c r="AR58" s="385" t="s">
        <v>819</v>
      </c>
      <c r="AS58" s="385" t="s">
        <v>812</v>
      </c>
      <c r="AT58" s="278" t="str">
        <f t="shared" si="7"/>
        <v>#N/A</v>
      </c>
      <c r="AU58" s="386" t="s">
        <v>15</v>
      </c>
      <c r="AV58" s="388" t="s">
        <v>820</v>
      </c>
      <c r="AW58" s="385" t="str">
        <f t="shared" si="8"/>
        <v>#N/A</v>
      </c>
    </row>
    <row r="59" ht="14.25" customHeight="1">
      <c r="A59" s="389" t="str">
        <f>VLOOKUP(B59,Ratings!$H$2:$I$69,2,0)</f>
        <v>#N/A</v>
      </c>
      <c r="B59" s="389" t="s">
        <v>354</v>
      </c>
      <c r="C59" s="350">
        <f>_xlfn.NORM.DIST(0,VLOOKUP(B58,ratings,2,TRUE)-VLOOKUP(B59,ratings,2,TRUE),$A$1,1)</f>
        <v>0.5721372923</v>
      </c>
      <c r="D59" s="350">
        <f>_xlfn.NORM.DIST(0,VLOOKUP(B61,ratings,2,TRUE)-VLOOKUP(B59,ratings,2,TRUE),$A$1,1)*C59*C61+_xlfn.NORM.DIST(0,VLOOKUP(B60,ratings,2,TRUE)-VLOOKUP(B59,ratings,2,TRUE),$A$1,1)*C59*C60</f>
        <v>0.3273410813</v>
      </c>
      <c r="E59" s="350" t="str">
        <f>_xlfn.NORM.DIST(0,VLOOKUP($B63,ratings,2,TRUE)-VLOOKUP($B59,ratings,2,TRUE),$A$1,1)*$D59*$D63+_xlfn.NORM.DIST(0,VLOOKUP($B64,ratings,2,TRUE)-VLOOKUP($B59,ratings,2,TRUE),$A$1,1)*$D59*$D64+_xlfn.NORM.DIST(0,VLOOKUP($B65,ratings,2,TRUE)-VLOOKUP($B59,ratings,2,TRUE),$A$1,1)*$D59*$D65+_xlfn.NORM.DIST(0,VLOOKUP($B62,ratings,2,TRUE)-VLOOKUP($B59,ratings,2,TRUE),$A$1,1)*$D59*$D62</f>
        <v>#N/A</v>
      </c>
      <c r="F59" s="350" t="str">
        <f>_xlfn.NORM.DIST(0,VLOOKUP($B51,ratings,2,TRUE)-VLOOKUP($B59,ratings,2,TRUE),$A$1,1)*$E59*$E51+_xlfn.NORM.DIST(0,VLOOKUP($B50,ratings,2,TRUE)-VLOOKUP($B59,ratings,2,TRUE),$A$1,1)*$E59*$E50+_xlfn.NORM.DIST(0,VLOOKUP($B57,ratings,2,TRUE)-VLOOKUP($B59,ratings,2,TRUE),$A$1,1)*$E59*$E57+_xlfn.NORM.DIST(0,VLOOKUP($B56,ratings,2,TRUE)-VLOOKUP($B59,ratings,2,TRUE),$A$1,1)*$E59*$E56+_xlfn.NORM.DIST(0,VLOOKUP($B55,ratings,2,TRUE)-VLOOKUP($B59,ratings,2,TRUE),$A$1,1)*$E59*$E55+_xlfn.NORM.DIST(0,VLOOKUP($B54,ratings,2,TRUE)-VLOOKUP($B59,ratings,2,TRUE),$A$1,1)*$E59*$E54+_xlfn.NORM.DIST(0,VLOOKUP($B53,ratings,2,TRUE)-VLOOKUP($B59,ratings,2,TRUE),$A$1,1)*$E59*$E53+_xlfn.NORM.DIST(0,VLOOKUP($B52,ratings,2,TRUE)-VLOOKUP($B59,ratings,2,TRUE),$A$1,1)*$E59*$E52</f>
        <v>#N/A</v>
      </c>
      <c r="G59" s="350" t="str">
        <f>_xlfn.NORM.DIST(0,VLOOKUP($B42,ratings,2,TRUE)-VLOOKUP($B59,ratings,2,TRUE),$A$1,1)*$F59*$F42+_xlfn.NORM.DIST(0,VLOOKUP($B43,ratings,2,TRUE)-VLOOKUP($B59,ratings,2,TRUE),$A$1,1)*$F59*$F43+_xlfn.NORM.DIST(0,VLOOKUP($B41,ratings,2,TRUE)-VLOOKUP($B59,ratings,2,TRUE),$A$1,1)*$F59*$F41+_xlfn.NORM.DIST(0,VLOOKUP($B40,ratings,2,TRUE)-VLOOKUP($B59,ratings,2,TRUE),$A$1,1)*$F59*$F40+_xlfn.NORM.DIST(0,VLOOKUP($B39,ratings,2,TRUE)-VLOOKUP($B59,ratings,2,TRUE),$A$1,1)*$F59*$F39+_xlfn.NORM.DIST(0,VLOOKUP($B38,ratings,2,TRUE)-VLOOKUP($B59,ratings,2,TRUE),$A$1,1)*$F59*$F38+_xlfn.NORM.DIST(0,VLOOKUP($B37,ratings,2,TRUE)-VLOOKUP($B59,ratings,2,TRUE),$A$1,1)*$F59*$F37+_xlfn.NORM.DIST(0,VLOOKUP($B36,ratings,2,TRUE)-VLOOKUP($B59,ratings,2,TRUE),$A$1,1)*$F59*$F36+_xlfn.NORM.DIST(0,VLOOKUP($B35,ratings,2,TRUE)-VLOOKUP($B59,ratings,2,TRUE),$A$1,1)*$F59*$F35+_xlfn.NORM.DIST(0,VLOOKUP($B34,ratings,2,TRUE)-VLOOKUP($B59,ratings,2,TRUE),$A$1,1)*$F59*$F34+_xlfn.NORM.DIST(0,VLOOKUP($B49,ratings,2,TRUE)-VLOOKUP($B59,ratings,2,TRUE),$A$1,1)*$F59*$F49+_xlfn.NORM.DIST(0,VLOOKUP($B48,ratings,2,TRUE)-VLOOKUP($B59,ratings,2,TRUE),$A$1,1)*$F59*$F48+_xlfn.NORM.DIST(0,VLOOKUP($B47,ratings,2,TRUE)-VLOOKUP($B59,ratings,2,TRUE),$A$1,1)*$F59*$F47+_xlfn.NORM.DIST(0,VLOOKUP($B46,ratings,2,TRUE)-VLOOKUP($B59,ratings,2,TRUE),$A$1,1)*$F59*$F46+_xlfn.NORM.DIST(0,VLOOKUP($B45,ratings,2,TRUE)-VLOOKUP($B59,ratings,2,TRUE),$A$1,1)*$F59*$F45+_xlfn.NORM.DIST(0,VLOOKUP($B44,ratings,2,TRUE)-VLOOKUP($B59,ratings,2,TRUE),$A$1,1)*$F59*$F44</f>
        <v>#N/A</v>
      </c>
      <c r="H59" s="350" t="str">
        <f>_xlfn.NORM.DIST(0,VLOOKUP($B$33,ratings,2,TRUE)-VLOOKUP($B59,ratings,2,TRUE),$A$1,1)*$G59*$G$33+_xlfn.NORM.DIST(0,VLOOKUP($B$2,ratings,2,TRUE)-VLOOKUP($B59,ratings,2,TRUE),$A$1,1)*$G59*$G$2+_xlfn.NORM.DIST(0,VLOOKUP($B$3,ratings,2,TRUE)-VLOOKUP($B59,ratings,2,TRUE),$A$1,1)*$G59*$G$3+_xlfn.NORM.DIST(0,VLOOKUP($B$4,ratings,2,TRUE)-VLOOKUP($B59,ratings,2,TRUE),$A$1,1)*$G59*$G$4+_xlfn.NORM.DIST(0,VLOOKUP($B$5,ratings,2,TRUE)-VLOOKUP($B59,ratings,2,TRUE),$A$1,1)*$G59*$G$5+_xlfn.NORM.DIST(0,VLOOKUP($B$6,ratings,2,TRUE)-VLOOKUP($B59,ratings,2,TRUE),$A$1,1)*$G59*$G$6+_xlfn.NORM.DIST(0,VLOOKUP($B$7,ratings,2,TRUE)-VLOOKUP($B59,ratings,2,TRUE),$A$1,1)*$G59*$G$7+_xlfn.NORM.DIST(0,VLOOKUP($B$8,ratings,2,TRUE)-VLOOKUP($B59,ratings,2,TRUE),$A$1,1)*$G59*$G$8+_xlfn.NORM.DIST(0,VLOOKUP($B$9,ratings,2,TRUE)-VLOOKUP($B59,ratings,2,TRUE),$A$1,1)*$G59*$G$9+_xlfn.NORM.DIST(0,VLOOKUP($B$10,ratings,2,TRUE)-VLOOKUP($B59,ratings,2,TRUE),$A$1,1)*$G59*$G$10+_xlfn.NORM.DIST(0,VLOOKUP($B$11,ratings,2,TRUE)-VLOOKUP($B59,ratings,2,TRUE),$A$1,1)*$G59*$G$11+_xlfn.NORM.DIST(0,VLOOKUP($B$12,ratings,2,TRUE)-VLOOKUP($B59,ratings,2,TRUE),$A$1,1)*$G59*$G$12+_xlfn.NORM.DIST(0,VLOOKUP($B$13,ratings,2,TRUE)-VLOOKUP($B59,ratings,2,TRUE),$A$1,1)*$G59*$G$13+_xlfn.NORM.DIST(0,VLOOKUP($B$14,ratings,2,TRUE)-VLOOKUP($B59,ratings,2,TRUE),$A$1,1)*$G59*$G$14+_xlfn.NORM.DIST(0,VLOOKUP($B$15,ratings,2,TRUE)-VLOOKUP($B59,ratings,2,TRUE),$A$1,1)*$G59*$G$15+_xlfn.NORM.DIST(0,VLOOKUP($B$16,ratings,2,TRUE)-VLOOKUP($B59,ratings,2,TRUE),$A$1,1)*$G59*$G$16+_xlfn.NORM.DIST(0,VLOOKUP($B$17,ratings,2,TRUE)-VLOOKUP($B59,ratings,2,TRUE),$A$1,1)*$G59*$G$17+_xlfn.NORM.DIST(0,VLOOKUP($B$18,ratings,2,TRUE)-VLOOKUP($B59,ratings,2,TRUE),$A$1,1)*$G59*$G$18+_xlfn.NORM.DIST(0,VLOOKUP($B$19,ratings,2,TRUE)-VLOOKUP($B59,ratings,2,TRUE),$A$1,1)*$G59*$G$19+_xlfn.NORM.DIST(0,VLOOKUP($B$20,ratings,2,TRUE)-VLOOKUP($B59,ratings,2,TRUE),$A$1,1)*$G59*$G$20+_xlfn.NORM.DIST(0,VLOOKUP($B$21,ratings,2,TRUE)-VLOOKUP($B59,ratings,2,TRUE),$A$1,1)*$G59*$G$21+_xlfn.NORM.DIST(0,VLOOKUP($B$22,ratings,2,TRUE)-VLOOKUP($B59,ratings,2,TRUE),$A$1,1)*$G59*$G$22+_xlfn.NORM.DIST(0,VLOOKUP($B$23,ratings,2,TRUE)-VLOOKUP($B59,ratings,2,TRUE),$A$1,1)*$G59*$G$23+_xlfn.NORM.DIST(0,VLOOKUP($B$24,ratings,2,TRUE)-VLOOKUP($B59,ratings,2,TRUE),$A$1,1)*$G59*$G$24+_xlfn.NORM.DIST(0,VLOOKUP($B$25,ratings,2,TRUE)-VLOOKUP($B59,ratings,2,TRUE),$A$1,1)*$G59*$G$25+_xlfn.NORM.DIST(0,VLOOKUP($B$26,ratings,2,TRUE)-VLOOKUP($B59,ratings,2,TRUE),$A$1,1)*$G59*$G$26+_xlfn.NORM.DIST(0,VLOOKUP($B$27,ratings,2,TRUE)-VLOOKUP($B59,ratings,2,TRUE),$A$1,1)*$G59*$G$27+_xlfn.NORM.DIST(0,VLOOKUP($B$28,ratings,2,TRUE)-VLOOKUP($B59,ratings,2,TRUE),$A$1,1)*$G59*$G$28+_xlfn.NORM.DIST(0,VLOOKUP($B$29,ratings,2,TRUE)-VLOOKUP($B59,ratings,2,TRUE),$A$1,1)*$G59*$G$29+_xlfn.NORM.DIST(0,VLOOKUP($B$32,ratings,2,TRUE)-VLOOKUP($B59,ratings,2,TRUE),$A$1,1)*$G59*$G$32+_xlfn.NORM.DIST(0,VLOOKUP($B$31,ratings,2,TRUE)-VLOOKUP($B59,ratings,2,TRUE),$A$1,1)*$G59*$G$31+_xlfn.NORM.DIST(0,VLOOKUP($B$30,ratings,2,TRUE)-VLOOKUP($B59,ratings,2,TRUE),$A$1,1)*$G59*$G$30</f>
        <v>#N/A</v>
      </c>
      <c r="J59" s="385" t="s">
        <v>808</v>
      </c>
      <c r="K59" t="str">
        <f t="shared" si="1"/>
        <v>#N/A</v>
      </c>
      <c r="L59" s="206" t="s">
        <v>809</v>
      </c>
      <c r="M59" s="206" t="s">
        <v>810</v>
      </c>
      <c r="N59" s="385" t="s">
        <v>811</v>
      </c>
      <c r="O59" s="385" t="s">
        <v>812</v>
      </c>
      <c r="P59" s="278">
        <f t="shared" si="2"/>
        <v>57.2</v>
      </c>
      <c r="Q59" s="386" t="s">
        <v>15</v>
      </c>
      <c r="R59" s="387" t="s">
        <v>813</v>
      </c>
      <c r="S59" s="385" t="s">
        <v>814</v>
      </c>
      <c r="T59" s="385" t="s">
        <v>815</v>
      </c>
      <c r="U59" s="385" t="s">
        <v>812</v>
      </c>
      <c r="V59" s="278">
        <f t="shared" si="3"/>
        <v>32.7</v>
      </c>
      <c r="W59" s="386" t="s">
        <v>15</v>
      </c>
      <c r="X59" s="388" t="s">
        <v>813</v>
      </c>
      <c r="Y59" s="385" t="s">
        <v>814</v>
      </c>
      <c r="Z59" s="385" t="s">
        <v>816</v>
      </c>
      <c r="AA59" s="385" t="s">
        <v>812</v>
      </c>
      <c r="AB59" s="278" t="str">
        <f t="shared" si="4"/>
        <v>#N/A</v>
      </c>
      <c r="AC59" s="386" t="s">
        <v>15</v>
      </c>
      <c r="AD59" s="388" t="s">
        <v>813</v>
      </c>
      <c r="AE59" s="385" t="s">
        <v>814</v>
      </c>
      <c r="AF59" s="385" t="s">
        <v>817</v>
      </c>
      <c r="AG59" s="385" t="s">
        <v>812</v>
      </c>
      <c r="AH59" s="278" t="str">
        <f t="shared" si="5"/>
        <v>#N/A</v>
      </c>
      <c r="AI59" s="386" t="s">
        <v>15</v>
      </c>
      <c r="AJ59" s="387" t="s">
        <v>813</v>
      </c>
      <c r="AK59" s="385" t="s">
        <v>814</v>
      </c>
      <c r="AL59" s="385" t="s">
        <v>818</v>
      </c>
      <c r="AM59" s="385" t="s">
        <v>812</v>
      </c>
      <c r="AN59" s="278" t="str">
        <f t="shared" si="6"/>
        <v>#N/A</v>
      </c>
      <c r="AO59" s="386" t="s">
        <v>15</v>
      </c>
      <c r="AP59" s="387" t="s">
        <v>813</v>
      </c>
      <c r="AQ59" s="385" t="s">
        <v>814</v>
      </c>
      <c r="AR59" s="385" t="s">
        <v>819</v>
      </c>
      <c r="AS59" s="385" t="s">
        <v>812</v>
      </c>
      <c r="AT59" s="278" t="str">
        <f t="shared" si="7"/>
        <v>#N/A</v>
      </c>
      <c r="AU59" s="386" t="s">
        <v>15</v>
      </c>
      <c r="AV59" s="388" t="s">
        <v>820</v>
      </c>
      <c r="AW59" s="385" t="str">
        <f t="shared" si="8"/>
        <v>#N/A</v>
      </c>
    </row>
    <row r="60" ht="14.25" customHeight="1">
      <c r="A60" t="str">
        <f>VLOOKUP(B60,Ratings!$H$2:$I$69,2,0)</f>
        <v>#N/A</v>
      </c>
      <c r="B60" t="s">
        <v>74</v>
      </c>
      <c r="C60" s="347">
        <f>_xlfn.NORM.DIST(0,VLOOKUP(B61,ratings,2,TRUE)-VLOOKUP(B60,ratings,2,TRUE),$A$1,1)</f>
        <v>0.5</v>
      </c>
      <c r="D60" s="347">
        <f>_xlfn.NORM.DIST(0,VLOOKUP(B58,ratings,2,TRUE)-VLOOKUP(B60,ratings,2,TRUE),$A$1,1)*C60*C58+_xlfn.NORM.DIST(0,VLOOKUP(B59,ratings,2,TRUE)-VLOOKUP(B60,ratings,2,TRUE),$A$1,1)*C60*C59</f>
        <v>0.2293637824</v>
      </c>
      <c r="E60" s="347" t="str">
        <f>_xlfn.NORM.DIST(0,VLOOKUP($B64,ratings,2,TRUE)-VLOOKUP($B60,ratings,2,TRUE),$A$1,1)*$D60*$D64+_xlfn.NORM.DIST(0,VLOOKUP($B65,ratings,2,TRUE)-VLOOKUP($B60,ratings,2,TRUE),$A$1,1)*$D60*$D65+_xlfn.NORM.DIST(0,VLOOKUP($B62,ratings,2,TRUE)-VLOOKUP($B60,ratings,2,TRUE),$A$1,1)*$D60*$D62+_xlfn.NORM.DIST(0,VLOOKUP($B63,ratings,2,TRUE)-VLOOKUP($B60,ratings,2,TRUE),$A$1,1)*$D60*$D63</f>
        <v>#N/A</v>
      </c>
      <c r="F60" s="347" t="str">
        <f>_xlfn.NORM.DIST(0,VLOOKUP($B52,ratings,2,TRUE)-VLOOKUP($B60,ratings,2,TRUE),$A$1,1)*$E60*$E52+_xlfn.NORM.DIST(0,VLOOKUP($B51,ratings,2,TRUE)-VLOOKUP($B60,ratings,2,TRUE),$A$1,1)*$E60*$E51+_xlfn.NORM.DIST(0,VLOOKUP($B50,ratings,2,TRUE)-VLOOKUP($B60,ratings,2,TRUE),$A$1,1)*$E60*$E50+_xlfn.NORM.DIST(0,VLOOKUP($B57,ratings,2,TRUE)-VLOOKUP($B60,ratings,2,TRUE),$A$1,1)*$E60*$E57+_xlfn.NORM.DIST(0,VLOOKUP($B56,ratings,2,TRUE)-VLOOKUP($B60,ratings,2,TRUE),$A$1,1)*$E60*$E56+_xlfn.NORM.DIST(0,VLOOKUP($B55,ratings,2,TRUE)-VLOOKUP($B60,ratings,2,TRUE),$A$1,1)*$E60*$E55+_xlfn.NORM.DIST(0,VLOOKUP($B54,ratings,2,TRUE)-VLOOKUP($B60,ratings,2,TRUE),$A$1,1)*$E60*$E54+_xlfn.NORM.DIST(0,VLOOKUP($B53,ratings,2,TRUE)-VLOOKUP($B60,ratings,2,TRUE),$A$1,1)*$E60*$E53</f>
        <v>#N/A</v>
      </c>
      <c r="G60" s="347" t="str">
        <f>_xlfn.NORM.DIST(0,VLOOKUP($B43,ratings,2,TRUE)-VLOOKUP($B60,ratings,2,TRUE),$A$1,1)*$F60*$F43+_xlfn.NORM.DIST(0,VLOOKUP($B44,ratings,2,TRUE)-VLOOKUP($B60,ratings,2,TRUE),$A$1,1)*$F60*$F44+_xlfn.NORM.DIST(0,VLOOKUP($B42,ratings,2,TRUE)-VLOOKUP($B60,ratings,2,TRUE),$A$1,1)*$F60*$F42+_xlfn.NORM.DIST(0,VLOOKUP($B41,ratings,2,TRUE)-VLOOKUP($B60,ratings,2,TRUE),$A$1,1)*$F60*$F41+_xlfn.NORM.DIST(0,VLOOKUP($B40,ratings,2,TRUE)-VLOOKUP($B60,ratings,2,TRUE),$A$1,1)*$F60*$F40+_xlfn.NORM.DIST(0,VLOOKUP($B39,ratings,2,TRUE)-VLOOKUP($B60,ratings,2,TRUE),$A$1,1)*$F60*$F39+_xlfn.NORM.DIST(0,VLOOKUP($B38,ratings,2,TRUE)-VLOOKUP($B60,ratings,2,TRUE),$A$1,1)*$F60*$F38+_xlfn.NORM.DIST(0,VLOOKUP($B37,ratings,2,TRUE)-VLOOKUP($B60,ratings,2,TRUE),$A$1,1)*$F60*$F37+_xlfn.NORM.DIST(0,VLOOKUP($B36,ratings,2,TRUE)-VLOOKUP($B60,ratings,2,TRUE),$A$1,1)*$F60*$F36+_xlfn.NORM.DIST(0,VLOOKUP($B35,ratings,2,TRUE)-VLOOKUP($B60,ratings,2,TRUE),$A$1,1)*$F60*$F35+_xlfn.NORM.DIST(0,VLOOKUP($B34,ratings,2,TRUE)-VLOOKUP($B60,ratings,2,TRUE),$A$1,1)*$F60*$F34+_xlfn.NORM.DIST(0,VLOOKUP($B49,ratings,2,TRUE)-VLOOKUP($B60,ratings,2,TRUE),$A$1,1)*$F60*$F49+_xlfn.NORM.DIST(0,VLOOKUP($B48,ratings,2,TRUE)-VLOOKUP($B60,ratings,2,TRUE),$A$1,1)*$F60*$F48+_xlfn.NORM.DIST(0,VLOOKUP($B47,ratings,2,TRUE)-VLOOKUP($B60,ratings,2,TRUE),$A$1,1)*$F60*$F47+_xlfn.NORM.DIST(0,VLOOKUP($B46,ratings,2,TRUE)-VLOOKUP($B60,ratings,2,TRUE),$A$1,1)*$F60*$F46+_xlfn.NORM.DIST(0,VLOOKUP($B45,ratings,2,TRUE)-VLOOKUP($B60,ratings,2,TRUE),$A$1,1)*$F60*$F45</f>
        <v>#N/A</v>
      </c>
      <c r="H60" s="347" t="str">
        <f>_xlfn.NORM.DIST(0,VLOOKUP($B$33,ratings,2,TRUE)-VLOOKUP($B60,ratings,2,TRUE),$A$1,1)*$G60*$G$33+_xlfn.NORM.DIST(0,VLOOKUP($B$2,ratings,2,TRUE)-VLOOKUP($B60,ratings,2,TRUE),$A$1,1)*$G60*$G$2+_xlfn.NORM.DIST(0,VLOOKUP($B$3,ratings,2,TRUE)-VLOOKUP($B60,ratings,2,TRUE),$A$1,1)*$G60*$G$3+_xlfn.NORM.DIST(0,VLOOKUP($B$4,ratings,2,TRUE)-VLOOKUP($B60,ratings,2,TRUE),$A$1,1)*$G60*$G$4+_xlfn.NORM.DIST(0,VLOOKUP($B$5,ratings,2,TRUE)-VLOOKUP($B60,ratings,2,TRUE),$A$1,1)*$G60*$G$5+_xlfn.NORM.DIST(0,VLOOKUP($B$6,ratings,2,TRUE)-VLOOKUP($B60,ratings,2,TRUE),$A$1,1)*$G60*$G$6+_xlfn.NORM.DIST(0,VLOOKUP($B$7,ratings,2,TRUE)-VLOOKUP($B60,ratings,2,TRUE),$A$1,1)*$G60*$G$7+_xlfn.NORM.DIST(0,VLOOKUP($B$8,ratings,2,TRUE)-VLOOKUP($B60,ratings,2,TRUE),$A$1,1)*$G60*$G$8+_xlfn.NORM.DIST(0,VLOOKUP($B$9,ratings,2,TRUE)-VLOOKUP($B60,ratings,2,TRUE),$A$1,1)*$G60*$G$9+_xlfn.NORM.DIST(0,VLOOKUP($B$10,ratings,2,TRUE)-VLOOKUP($B60,ratings,2,TRUE),$A$1,1)*$G60*$G$10+_xlfn.NORM.DIST(0,VLOOKUP($B$11,ratings,2,TRUE)-VLOOKUP($B60,ratings,2,TRUE),$A$1,1)*$G60*$G$11+_xlfn.NORM.DIST(0,VLOOKUP($B$12,ratings,2,TRUE)-VLOOKUP($B60,ratings,2,TRUE),$A$1,1)*$G60*$G$12+_xlfn.NORM.DIST(0,VLOOKUP($B$13,ratings,2,TRUE)-VLOOKUP($B60,ratings,2,TRUE),$A$1,1)*$G60*$G$13+_xlfn.NORM.DIST(0,VLOOKUP($B$14,ratings,2,TRUE)-VLOOKUP($B60,ratings,2,TRUE),$A$1,1)*$G60*$G$14+_xlfn.NORM.DIST(0,VLOOKUP($B$15,ratings,2,TRUE)-VLOOKUP($B60,ratings,2,TRUE),$A$1,1)*$G60*$G$15+_xlfn.NORM.DIST(0,VLOOKUP($B$16,ratings,2,TRUE)-VLOOKUP($B60,ratings,2,TRUE),$A$1,1)*$G60*$G$16+_xlfn.NORM.DIST(0,VLOOKUP($B$17,ratings,2,TRUE)-VLOOKUP($B60,ratings,2,TRUE),$A$1,1)*$G60*$G$17+_xlfn.NORM.DIST(0,VLOOKUP($B$18,ratings,2,TRUE)-VLOOKUP($B60,ratings,2,TRUE),$A$1,1)*$G60*$G$18+_xlfn.NORM.DIST(0,VLOOKUP($B$19,ratings,2,TRUE)-VLOOKUP($B60,ratings,2,TRUE),$A$1,1)*$G60*$G$19+_xlfn.NORM.DIST(0,VLOOKUP($B$20,ratings,2,TRUE)-VLOOKUP($B60,ratings,2,TRUE),$A$1,1)*$G60*$G$20+_xlfn.NORM.DIST(0,VLOOKUP($B$21,ratings,2,TRUE)-VLOOKUP($B60,ratings,2,TRUE),$A$1,1)*$G60*$G$21+_xlfn.NORM.DIST(0,VLOOKUP($B$22,ratings,2,TRUE)-VLOOKUP($B60,ratings,2,TRUE),$A$1,1)*$G60*$G$22+_xlfn.NORM.DIST(0,VLOOKUP($B$23,ratings,2,TRUE)-VLOOKUP($B60,ratings,2,TRUE),$A$1,1)*$G60*$G$23+_xlfn.NORM.DIST(0,VLOOKUP($B$24,ratings,2,TRUE)-VLOOKUP($B60,ratings,2,TRUE),$A$1,1)*$G60*$G$24+_xlfn.NORM.DIST(0,VLOOKUP($B$25,ratings,2,TRUE)-VLOOKUP($B60,ratings,2,TRUE),$A$1,1)*$G60*$G$25+_xlfn.NORM.DIST(0,VLOOKUP($B$26,ratings,2,TRUE)-VLOOKUP($B60,ratings,2,TRUE),$A$1,1)*$G60*$G$26+_xlfn.NORM.DIST(0,VLOOKUP($B$27,ratings,2,TRUE)-VLOOKUP($B60,ratings,2,TRUE),$A$1,1)*$G60*$G$27+_xlfn.NORM.DIST(0,VLOOKUP($B$28,ratings,2,TRUE)-VLOOKUP($B60,ratings,2,TRUE),$A$1,1)*$G60*$G$28+_xlfn.NORM.DIST(0,VLOOKUP($B$29,ratings,2,TRUE)-VLOOKUP($B60,ratings,2,TRUE),$A$1,1)*$G60*$G$29+_xlfn.NORM.DIST(0,VLOOKUP($B$32,ratings,2,TRUE)-VLOOKUP($B60,ratings,2,TRUE),$A$1,1)*$G60*$G$32+_xlfn.NORM.DIST(0,VLOOKUP($B$31,ratings,2,TRUE)-VLOOKUP($B60,ratings,2,TRUE),$A$1,1)*$G60*$G$31+_xlfn.NORM.DIST(0,VLOOKUP($B$30,ratings,2,TRUE)-VLOOKUP($B60,ratings,2,TRUE),$A$1,1)*$G60*$G$30</f>
        <v>#N/A</v>
      </c>
      <c r="J60" s="385" t="s">
        <v>808</v>
      </c>
      <c r="K60" t="str">
        <f t="shared" si="1"/>
        <v>#N/A</v>
      </c>
      <c r="L60" s="206" t="s">
        <v>809</v>
      </c>
      <c r="M60" s="206" t="s">
        <v>810</v>
      </c>
      <c r="N60" s="385" t="s">
        <v>811</v>
      </c>
      <c r="O60" s="385" t="s">
        <v>812</v>
      </c>
      <c r="P60" s="278">
        <f t="shared" si="2"/>
        <v>50</v>
      </c>
      <c r="Q60" s="386" t="s">
        <v>15</v>
      </c>
      <c r="R60" s="387" t="s">
        <v>813</v>
      </c>
      <c r="S60" s="385" t="s">
        <v>814</v>
      </c>
      <c r="T60" s="385" t="s">
        <v>815</v>
      </c>
      <c r="U60" s="385" t="s">
        <v>812</v>
      </c>
      <c r="V60" s="278">
        <f t="shared" si="3"/>
        <v>22.9</v>
      </c>
      <c r="W60" s="386" t="s">
        <v>15</v>
      </c>
      <c r="X60" s="388" t="s">
        <v>813</v>
      </c>
      <c r="Y60" s="385" t="s">
        <v>814</v>
      </c>
      <c r="Z60" s="385" t="s">
        <v>816</v>
      </c>
      <c r="AA60" s="385" t="s">
        <v>812</v>
      </c>
      <c r="AB60" s="278" t="str">
        <f t="shared" si="4"/>
        <v>#N/A</v>
      </c>
      <c r="AC60" s="386" t="s">
        <v>15</v>
      </c>
      <c r="AD60" s="388" t="s">
        <v>813</v>
      </c>
      <c r="AE60" s="385" t="s">
        <v>814</v>
      </c>
      <c r="AF60" s="385" t="s">
        <v>817</v>
      </c>
      <c r="AG60" s="385" t="s">
        <v>812</v>
      </c>
      <c r="AH60" s="278" t="str">
        <f t="shared" si="5"/>
        <v>#N/A</v>
      </c>
      <c r="AI60" s="386" t="s">
        <v>15</v>
      </c>
      <c r="AJ60" s="387" t="s">
        <v>813</v>
      </c>
      <c r="AK60" s="385" t="s">
        <v>814</v>
      </c>
      <c r="AL60" s="385" t="s">
        <v>818</v>
      </c>
      <c r="AM60" s="385" t="s">
        <v>812</v>
      </c>
      <c r="AN60" s="278" t="str">
        <f t="shared" si="6"/>
        <v>#N/A</v>
      </c>
      <c r="AO60" s="386" t="s">
        <v>15</v>
      </c>
      <c r="AP60" s="387" t="s">
        <v>813</v>
      </c>
      <c r="AQ60" s="385" t="s">
        <v>814</v>
      </c>
      <c r="AR60" s="385" t="s">
        <v>819</v>
      </c>
      <c r="AS60" s="385" t="s">
        <v>812</v>
      </c>
      <c r="AT60" s="278" t="str">
        <f t="shared" si="7"/>
        <v>#N/A</v>
      </c>
      <c r="AU60" s="386" t="s">
        <v>15</v>
      </c>
      <c r="AV60" s="388" t="s">
        <v>820</v>
      </c>
      <c r="AW60" s="385" t="str">
        <f t="shared" si="8"/>
        <v>#N/A</v>
      </c>
    </row>
    <row r="61" ht="14.25" customHeight="1">
      <c r="A61" s="389" t="str">
        <f>VLOOKUP(B61,Ratings!$H$2:$I$69,2,0)</f>
        <v>#N/A</v>
      </c>
      <c r="B61" s="389" t="s">
        <v>367</v>
      </c>
      <c r="C61" s="350">
        <f>_xlfn.NORM.DIST(0,VLOOKUP(B60,ratings,2,TRUE)-VLOOKUP(B61,ratings,2,TRUE),$A$1,1)</f>
        <v>0.5</v>
      </c>
      <c r="D61" s="350">
        <f>_xlfn.NORM.DIST(0,VLOOKUP(B59,ratings,2,TRUE)-VLOOKUP(B61,ratings,2,TRUE),$A$1,1)*C61*C59+_xlfn.NORM.DIST(0,VLOOKUP(B58,ratings,2,TRUE)-VLOOKUP(B61,ratings,2,TRUE),$A$1,1)*C61*C58</f>
        <v>0.2293637824</v>
      </c>
      <c r="E61" s="350" t="str">
        <f>_xlfn.NORM.DIST(0,VLOOKUP($B65,ratings,2,TRUE)-VLOOKUP($B61,ratings,2,TRUE),$A$1,1)*$D61*$D65+_xlfn.NORM.DIST(0,VLOOKUP($B62,ratings,2,TRUE)-VLOOKUP($B61,ratings,2,TRUE),$A$1,1)*$D61*$D62+_xlfn.NORM.DIST(0,VLOOKUP($B63,ratings,2,TRUE)-VLOOKUP($B61,ratings,2,TRUE),$A$1,1)*$D61*$D63+_xlfn.NORM.DIST(0,VLOOKUP($B64,ratings,2,TRUE)-VLOOKUP($B61,ratings,2,TRUE),$A$1,1)*$D61*$D64</f>
        <v>#N/A</v>
      </c>
      <c r="F61" s="350" t="str">
        <f>_xlfn.NORM.DIST(0,VLOOKUP($B53,ratings,2,TRUE)-VLOOKUP($B61,ratings,2,TRUE),$A$1,1)*$E61*$E53+_xlfn.NORM.DIST(0,VLOOKUP($B52,ratings,2,TRUE)-VLOOKUP($B61,ratings,2,TRUE),$A$1,1)*$E61*$E52+_xlfn.NORM.DIST(0,VLOOKUP($B51,ratings,2,TRUE)-VLOOKUP($B61,ratings,2,TRUE),$A$1,1)*$E61*$E51+_xlfn.NORM.DIST(0,VLOOKUP($B50,ratings,2,TRUE)-VLOOKUP($B61,ratings,2,TRUE),$A$1,1)*$E61*$E50+_xlfn.NORM.DIST(0,VLOOKUP($B57,ratings,2,TRUE)-VLOOKUP($B61,ratings,2,TRUE),$A$1,1)*$E61*$E57+_xlfn.NORM.DIST(0,VLOOKUP($B56,ratings,2,TRUE)-VLOOKUP($B61,ratings,2,TRUE),$A$1,1)*$E61*$E56+_xlfn.NORM.DIST(0,VLOOKUP($B55,ratings,2,TRUE)-VLOOKUP($B61,ratings,2,TRUE),$A$1,1)*$E61*$E55+_xlfn.NORM.DIST(0,VLOOKUP($B54,ratings,2,TRUE)-VLOOKUP($B61,ratings,2,TRUE),$A$1,1)*$E61*$E54</f>
        <v>#N/A</v>
      </c>
      <c r="G61" s="350" t="str">
        <f>_xlfn.NORM.DIST(0,VLOOKUP($B44,ratings,2,TRUE)-VLOOKUP($B61,ratings,2,TRUE),$A$1,1)*$F61*$F44+_xlfn.NORM.DIST(0,VLOOKUP($B45,ratings,2,TRUE)-VLOOKUP($B61,ratings,2,TRUE),$A$1,1)*$F61*$F45+_xlfn.NORM.DIST(0,VLOOKUP($B43,ratings,2,TRUE)-VLOOKUP($B61,ratings,2,TRUE),$A$1,1)*$F61*$F43+_xlfn.NORM.DIST(0,VLOOKUP($B42,ratings,2,TRUE)-VLOOKUP($B61,ratings,2,TRUE),$A$1,1)*$F61*$F42+_xlfn.NORM.DIST(0,VLOOKUP($B41,ratings,2,TRUE)-VLOOKUP($B61,ratings,2,TRUE),$A$1,1)*$F61*$F41+_xlfn.NORM.DIST(0,VLOOKUP($B40,ratings,2,TRUE)-VLOOKUP($B61,ratings,2,TRUE),$A$1,1)*$F61*$F40+_xlfn.NORM.DIST(0,VLOOKUP($B39,ratings,2,TRUE)-VLOOKUP($B61,ratings,2,TRUE),$A$1,1)*$F61*$F39+_xlfn.NORM.DIST(0,VLOOKUP($B38,ratings,2,TRUE)-VLOOKUP($B61,ratings,2,TRUE),$A$1,1)*$F61*$F38+_xlfn.NORM.DIST(0,VLOOKUP($B37,ratings,2,TRUE)-VLOOKUP($B61,ratings,2,TRUE),$A$1,1)*$F61*$F37+_xlfn.NORM.DIST(0,VLOOKUP($B36,ratings,2,TRUE)-VLOOKUP($B61,ratings,2,TRUE),$A$1,1)*$F61*$F36+_xlfn.NORM.DIST(0,VLOOKUP($B35,ratings,2,TRUE)-VLOOKUP($B61,ratings,2,TRUE),$A$1,1)*$F61*$F35+_xlfn.NORM.DIST(0,VLOOKUP($B34,ratings,2,TRUE)-VLOOKUP($B61,ratings,2,TRUE),$A$1,1)*$F61*$F34+_xlfn.NORM.DIST(0,VLOOKUP($B49,ratings,2,TRUE)-VLOOKUP($B61,ratings,2,TRUE),$A$1,1)*$F61*$F49+_xlfn.NORM.DIST(0,VLOOKUP($B48,ratings,2,TRUE)-VLOOKUP($B61,ratings,2,TRUE),$A$1,1)*$F61*$F48+_xlfn.NORM.DIST(0,VLOOKUP($B47,ratings,2,TRUE)-VLOOKUP($B61,ratings,2,TRUE),$A$1,1)*$F61*$F47+_xlfn.NORM.DIST(0,VLOOKUP($B46,ratings,2,TRUE)-VLOOKUP($B61,ratings,2,TRUE),$A$1,1)*$F61*$F46</f>
        <v>#N/A</v>
      </c>
      <c r="H61" s="350" t="str">
        <f>_xlfn.NORM.DIST(0,VLOOKUP($B$33,ratings,2,TRUE)-VLOOKUP($B61,ratings,2,TRUE),$A$1,1)*$G61*$G$33+_xlfn.NORM.DIST(0,VLOOKUP($B$2,ratings,2,TRUE)-VLOOKUP($B61,ratings,2,TRUE),$A$1,1)*$G61*$G$2+_xlfn.NORM.DIST(0,VLOOKUP($B$3,ratings,2,TRUE)-VLOOKUP($B61,ratings,2,TRUE),$A$1,1)*$G61*$G$3+_xlfn.NORM.DIST(0,VLOOKUP($B$4,ratings,2,TRUE)-VLOOKUP($B61,ratings,2,TRUE),$A$1,1)*$G61*$G$4+_xlfn.NORM.DIST(0,VLOOKUP($B$5,ratings,2,TRUE)-VLOOKUP($B61,ratings,2,TRUE),$A$1,1)*$G61*$G$5+_xlfn.NORM.DIST(0,VLOOKUP($B$6,ratings,2,TRUE)-VLOOKUP($B61,ratings,2,TRUE),$A$1,1)*$G61*$G$6+_xlfn.NORM.DIST(0,VLOOKUP($B$7,ratings,2,TRUE)-VLOOKUP($B61,ratings,2,TRUE),$A$1,1)*$G61*$G$7+_xlfn.NORM.DIST(0,VLOOKUP($B$8,ratings,2,TRUE)-VLOOKUP($B61,ratings,2,TRUE),$A$1,1)*$G61*$G$8+_xlfn.NORM.DIST(0,VLOOKUP($B$9,ratings,2,TRUE)-VLOOKUP($B61,ratings,2,TRUE),$A$1,1)*$G61*$G$9+_xlfn.NORM.DIST(0,VLOOKUP($B$10,ratings,2,TRUE)-VLOOKUP($B61,ratings,2,TRUE),$A$1,1)*$G61*$G$10+_xlfn.NORM.DIST(0,VLOOKUP($B$11,ratings,2,TRUE)-VLOOKUP($B61,ratings,2,TRUE),$A$1,1)*$G61*$G$11+_xlfn.NORM.DIST(0,VLOOKUP($B$12,ratings,2,TRUE)-VLOOKUP($B61,ratings,2,TRUE),$A$1,1)*$G61*$G$12+_xlfn.NORM.DIST(0,VLOOKUP($B$13,ratings,2,TRUE)-VLOOKUP($B61,ratings,2,TRUE),$A$1,1)*$G61*$G$13+_xlfn.NORM.DIST(0,VLOOKUP($B$14,ratings,2,TRUE)-VLOOKUP($B61,ratings,2,TRUE),$A$1,1)*$G61*$G$14+_xlfn.NORM.DIST(0,VLOOKUP($B$15,ratings,2,TRUE)-VLOOKUP($B61,ratings,2,TRUE),$A$1,1)*$G61*$G$15+_xlfn.NORM.DIST(0,VLOOKUP($B$16,ratings,2,TRUE)-VLOOKUP($B61,ratings,2,TRUE),$A$1,1)*$G61*$G$16+_xlfn.NORM.DIST(0,VLOOKUP($B$17,ratings,2,TRUE)-VLOOKUP($B61,ratings,2,TRUE),$A$1,1)*$G61*$G$17+_xlfn.NORM.DIST(0,VLOOKUP($B$18,ratings,2,TRUE)-VLOOKUP($B61,ratings,2,TRUE),$A$1,1)*$G61*$G$18+_xlfn.NORM.DIST(0,VLOOKUP($B$19,ratings,2,TRUE)-VLOOKUP($B61,ratings,2,TRUE),$A$1,1)*$G61*$G$19+_xlfn.NORM.DIST(0,VLOOKUP($B$20,ratings,2,TRUE)-VLOOKUP($B61,ratings,2,TRUE),$A$1,1)*$G61*$G$20+_xlfn.NORM.DIST(0,VLOOKUP($B$21,ratings,2,TRUE)-VLOOKUP($B61,ratings,2,TRUE),$A$1,1)*$G61*$G$21+_xlfn.NORM.DIST(0,VLOOKUP($B$22,ratings,2,TRUE)-VLOOKUP($B61,ratings,2,TRUE),$A$1,1)*$G61*$G$22+_xlfn.NORM.DIST(0,VLOOKUP($B$23,ratings,2,TRUE)-VLOOKUP($B61,ratings,2,TRUE),$A$1,1)*$G61*$G$23+_xlfn.NORM.DIST(0,VLOOKUP($B$24,ratings,2,TRUE)-VLOOKUP($B61,ratings,2,TRUE),$A$1,1)*$G61*$G$24+_xlfn.NORM.DIST(0,VLOOKUP($B$25,ratings,2,TRUE)-VLOOKUP($B61,ratings,2,TRUE),$A$1,1)*$G61*$G$25+_xlfn.NORM.DIST(0,VLOOKUP($B$26,ratings,2,TRUE)-VLOOKUP($B61,ratings,2,TRUE),$A$1,1)*$G61*$G$26+_xlfn.NORM.DIST(0,VLOOKUP($B$27,ratings,2,TRUE)-VLOOKUP($B61,ratings,2,TRUE),$A$1,1)*$G61*$G$27+_xlfn.NORM.DIST(0,VLOOKUP($B$28,ratings,2,TRUE)-VLOOKUP($B61,ratings,2,TRUE),$A$1,1)*$G61*$G$28+_xlfn.NORM.DIST(0,VLOOKUP($B$29,ratings,2,TRUE)-VLOOKUP($B61,ratings,2,TRUE),$A$1,1)*$G61*$G$29+_xlfn.NORM.DIST(0,VLOOKUP($B$32,ratings,2,TRUE)-VLOOKUP($B61,ratings,2,TRUE),$A$1,1)*$G61*$G$32+_xlfn.NORM.DIST(0,VLOOKUP($B$31,ratings,2,TRUE)-VLOOKUP($B61,ratings,2,TRUE),$A$1,1)*$G61*$G$31+_xlfn.NORM.DIST(0,VLOOKUP($B$30,ratings,2,TRUE)-VLOOKUP($B61,ratings,2,TRUE),$A$1,1)*$G61*$G$30</f>
        <v>#N/A</v>
      </c>
      <c r="J61" s="385" t="s">
        <v>808</v>
      </c>
      <c r="K61" t="str">
        <f t="shared" si="1"/>
        <v>#N/A</v>
      </c>
      <c r="L61" s="206" t="s">
        <v>809</v>
      </c>
      <c r="M61" s="206" t="s">
        <v>810</v>
      </c>
      <c r="N61" s="385" t="s">
        <v>811</v>
      </c>
      <c r="O61" s="385" t="s">
        <v>812</v>
      </c>
      <c r="P61" s="278">
        <f t="shared" si="2"/>
        <v>50</v>
      </c>
      <c r="Q61" s="386" t="s">
        <v>15</v>
      </c>
      <c r="R61" s="387" t="s">
        <v>813</v>
      </c>
      <c r="S61" s="385" t="s">
        <v>814</v>
      </c>
      <c r="T61" s="385" t="s">
        <v>815</v>
      </c>
      <c r="U61" s="385" t="s">
        <v>812</v>
      </c>
      <c r="V61" s="278">
        <f t="shared" si="3"/>
        <v>22.9</v>
      </c>
      <c r="W61" s="386" t="s">
        <v>15</v>
      </c>
      <c r="X61" s="388" t="s">
        <v>813</v>
      </c>
      <c r="Y61" s="385" t="s">
        <v>814</v>
      </c>
      <c r="Z61" s="385" t="s">
        <v>816</v>
      </c>
      <c r="AA61" s="385" t="s">
        <v>812</v>
      </c>
      <c r="AB61" s="278" t="str">
        <f t="shared" si="4"/>
        <v>#N/A</v>
      </c>
      <c r="AC61" s="386" t="s">
        <v>15</v>
      </c>
      <c r="AD61" s="388" t="s">
        <v>813</v>
      </c>
      <c r="AE61" s="385" t="s">
        <v>814</v>
      </c>
      <c r="AF61" s="385" t="s">
        <v>817</v>
      </c>
      <c r="AG61" s="385" t="s">
        <v>812</v>
      </c>
      <c r="AH61" s="278" t="str">
        <f t="shared" si="5"/>
        <v>#N/A</v>
      </c>
      <c r="AI61" s="386" t="s">
        <v>15</v>
      </c>
      <c r="AJ61" s="387" t="s">
        <v>813</v>
      </c>
      <c r="AK61" s="385" t="s">
        <v>814</v>
      </c>
      <c r="AL61" s="385" t="s">
        <v>818</v>
      </c>
      <c r="AM61" s="385" t="s">
        <v>812</v>
      </c>
      <c r="AN61" s="278" t="str">
        <f t="shared" si="6"/>
        <v>#N/A</v>
      </c>
      <c r="AO61" s="386" t="s">
        <v>15</v>
      </c>
      <c r="AP61" s="387" t="s">
        <v>813</v>
      </c>
      <c r="AQ61" s="385" t="s">
        <v>814</v>
      </c>
      <c r="AR61" s="385" t="s">
        <v>819</v>
      </c>
      <c r="AS61" s="385" t="s">
        <v>812</v>
      </c>
      <c r="AT61" s="278" t="str">
        <f t="shared" si="7"/>
        <v>#N/A</v>
      </c>
      <c r="AU61" s="386" t="s">
        <v>15</v>
      </c>
      <c r="AV61" s="388" t="s">
        <v>820</v>
      </c>
      <c r="AW61" s="385" t="str">
        <f t="shared" si="8"/>
        <v>#N/A</v>
      </c>
    </row>
    <row r="62" ht="14.25" customHeight="1">
      <c r="A62" t="str">
        <f>VLOOKUP(B62,Ratings!$H$2:$I$69,2,0)</f>
        <v>#N/A</v>
      </c>
      <c r="B62" t="s">
        <v>89</v>
      </c>
      <c r="C62" s="347">
        <f>_xlfn.NORM.DIST(0,VLOOKUP(B63,ratings,2,TRUE)-VLOOKUP(B62,ratings,2,TRUE),$A$1,1)</f>
        <v>0.1816510704</v>
      </c>
      <c r="D62" s="347" t="str">
        <f>_xlfn.NORM.DIST(0,VLOOKUP(B64,ratings,2,TRUE)-VLOOKUP(B62,ratings,2,TRUE),$A$1,1)*C62*C64+_xlfn.NORM.DIST(0,VLOOKUP(B65,ratings,2,TRUE)-VLOOKUP(B62,ratings,2,TRUE),$A$1,1)*C62*C65</f>
        <v>#N/A</v>
      </c>
      <c r="E62" s="347" t="str">
        <f>_xlfn.NORM.DIST(0,VLOOKUP($B58,ratings,2,TRUE)-VLOOKUP($B62,ratings,2,TRUE),$A$1,1)*$D62*$D58+_xlfn.NORM.DIST(0,VLOOKUP($B61,ratings,2,TRUE)-VLOOKUP($B62,ratings,2,TRUE),$A$1,1)*$D62*$D61+_xlfn.NORM.DIST(0,VLOOKUP($B60,ratings,2,TRUE)-VLOOKUP($B62,ratings,2,TRUE),$A$1,1)*$D62*$D60+_xlfn.NORM.DIST(0,VLOOKUP($B59,ratings,2,TRUE)-VLOOKUP($B62,ratings,2,TRUE),$A$1,1)*$D62*$D59</f>
        <v>#N/A</v>
      </c>
      <c r="F62" s="347" t="str">
        <f>_xlfn.NORM.DIST(0,VLOOKUP($B54,ratings,2,TRUE)-VLOOKUP($B62,ratings,2,TRUE),$A$1,1)*$E62*$E54+_xlfn.NORM.DIST(0,VLOOKUP($B53,ratings,2,TRUE)-VLOOKUP($B62,ratings,2,TRUE),$A$1,1)*$E62*$E53+_xlfn.NORM.DIST(0,VLOOKUP($B52,ratings,2,TRUE)-VLOOKUP($B62,ratings,2,TRUE),$A$1,1)*$E62*$E52+_xlfn.NORM.DIST(0,VLOOKUP($B51,ratings,2,TRUE)-VLOOKUP($B62,ratings,2,TRUE),$A$1,1)*$E62*$E51+_xlfn.NORM.DIST(0,VLOOKUP($B50,ratings,2,TRUE)-VLOOKUP($B62,ratings,2,TRUE),$A$1,1)*$E62*$E50+_xlfn.NORM.DIST(0,VLOOKUP($B57,ratings,2,TRUE)-VLOOKUP($B62,ratings,2,TRUE),$A$1,1)*$E62*$E57+_xlfn.NORM.DIST(0,VLOOKUP($B56,ratings,2,TRUE)-VLOOKUP($B62,ratings,2,TRUE),$A$1,1)*$E62*$E56+_xlfn.NORM.DIST(0,VLOOKUP($B55,ratings,2,TRUE)-VLOOKUP($B62,ratings,2,TRUE),$A$1,1)*$E62*$E55</f>
        <v>#N/A</v>
      </c>
      <c r="G62" s="347" t="str">
        <f>_xlfn.NORM.DIST(0,VLOOKUP($B45,ratings,2,TRUE)-VLOOKUP($B62,ratings,2,TRUE),$A$1,1)*$F62*$F45+_xlfn.NORM.DIST(0,VLOOKUP($B46,ratings,2,TRUE)-VLOOKUP($B62,ratings,2,TRUE),$A$1,1)*$F62*$F46+_xlfn.NORM.DIST(0,VLOOKUP($B44,ratings,2,TRUE)-VLOOKUP($B62,ratings,2,TRUE),$A$1,1)*$F62*$F44+_xlfn.NORM.DIST(0,VLOOKUP($B43,ratings,2,TRUE)-VLOOKUP($B62,ratings,2,TRUE),$A$1,1)*$F62*$F43+_xlfn.NORM.DIST(0,VLOOKUP($B42,ratings,2,TRUE)-VLOOKUP($B62,ratings,2,TRUE),$A$1,1)*$F62*$F42+_xlfn.NORM.DIST(0,VLOOKUP($B41,ratings,2,TRUE)-VLOOKUP($B62,ratings,2,TRUE),$A$1,1)*$F62*$F41+_xlfn.NORM.DIST(0,VLOOKUP($B40,ratings,2,TRUE)-VLOOKUP($B62,ratings,2,TRUE),$A$1,1)*$F62*$F40+_xlfn.NORM.DIST(0,VLOOKUP($B39,ratings,2,TRUE)-VLOOKUP($B62,ratings,2,TRUE),$A$1,1)*$F62*$F39+_xlfn.NORM.DIST(0,VLOOKUP($B38,ratings,2,TRUE)-VLOOKUP($B62,ratings,2,TRUE),$A$1,1)*$F62*$F38+_xlfn.NORM.DIST(0,VLOOKUP($B37,ratings,2,TRUE)-VLOOKUP($B62,ratings,2,TRUE),$A$1,1)*$F62*$F37+_xlfn.NORM.DIST(0,VLOOKUP($B36,ratings,2,TRUE)-VLOOKUP($B62,ratings,2,TRUE),$A$1,1)*$F62*$F36+_xlfn.NORM.DIST(0,VLOOKUP($B35,ratings,2,TRUE)-VLOOKUP($B62,ratings,2,TRUE),$A$1,1)*$F62*$F35+_xlfn.NORM.DIST(0,VLOOKUP($B34,ratings,2,TRUE)-VLOOKUP($B62,ratings,2,TRUE),$A$1,1)*$F62*$F34+_xlfn.NORM.DIST(0,VLOOKUP($B49,ratings,2,TRUE)-VLOOKUP($B62,ratings,2,TRUE),$A$1,1)*$F62*$F49+_xlfn.NORM.DIST(0,VLOOKUP($B48,ratings,2,TRUE)-VLOOKUP($B62,ratings,2,TRUE),$A$1,1)*$F62*$F48+_xlfn.NORM.DIST(0,VLOOKUP($B47,ratings,2,TRUE)-VLOOKUP($B62,ratings,2,TRUE),$A$1,1)*$F62*$F47</f>
        <v>#N/A</v>
      </c>
      <c r="H62" s="347" t="str">
        <f>_xlfn.NORM.DIST(0,VLOOKUP($B$33,ratings,2,TRUE)-VLOOKUP($B62,ratings,2,TRUE),$A$1,1)*$G62*$G$33+_xlfn.NORM.DIST(0,VLOOKUP($B$2,ratings,2,TRUE)-VLOOKUP($B62,ratings,2,TRUE),$A$1,1)*$G62*$G$2+_xlfn.NORM.DIST(0,VLOOKUP($B$3,ratings,2,TRUE)-VLOOKUP($B62,ratings,2,TRUE),$A$1,1)*$G62*$G$3+_xlfn.NORM.DIST(0,VLOOKUP($B$4,ratings,2,TRUE)-VLOOKUP($B62,ratings,2,TRUE),$A$1,1)*$G62*$G$4+_xlfn.NORM.DIST(0,VLOOKUP($B$5,ratings,2,TRUE)-VLOOKUP($B62,ratings,2,TRUE),$A$1,1)*$G62*$G$5+_xlfn.NORM.DIST(0,VLOOKUP($B$6,ratings,2,TRUE)-VLOOKUP($B62,ratings,2,TRUE),$A$1,1)*$G62*$G$6+_xlfn.NORM.DIST(0,VLOOKUP($B$7,ratings,2,TRUE)-VLOOKUP($B62,ratings,2,TRUE),$A$1,1)*$G62*$G$7+_xlfn.NORM.DIST(0,VLOOKUP($B$8,ratings,2,TRUE)-VLOOKUP($B62,ratings,2,TRUE),$A$1,1)*$G62*$G$8+_xlfn.NORM.DIST(0,VLOOKUP($B$9,ratings,2,TRUE)-VLOOKUP($B62,ratings,2,TRUE),$A$1,1)*$G62*$G$9+_xlfn.NORM.DIST(0,VLOOKUP($B$10,ratings,2,TRUE)-VLOOKUP($B62,ratings,2,TRUE),$A$1,1)*$G62*$G$10+_xlfn.NORM.DIST(0,VLOOKUP($B$11,ratings,2,TRUE)-VLOOKUP($B62,ratings,2,TRUE),$A$1,1)*$G62*$G$11+_xlfn.NORM.DIST(0,VLOOKUP($B$12,ratings,2,TRUE)-VLOOKUP($B62,ratings,2,TRUE),$A$1,1)*$G62*$G$12+_xlfn.NORM.DIST(0,VLOOKUP($B$13,ratings,2,TRUE)-VLOOKUP($B62,ratings,2,TRUE),$A$1,1)*$G62*$G$13+_xlfn.NORM.DIST(0,VLOOKUP($B$14,ratings,2,TRUE)-VLOOKUP($B62,ratings,2,TRUE),$A$1,1)*$G62*$G$14+_xlfn.NORM.DIST(0,VLOOKUP($B$15,ratings,2,TRUE)-VLOOKUP($B62,ratings,2,TRUE),$A$1,1)*$G62*$G$15+_xlfn.NORM.DIST(0,VLOOKUP($B$16,ratings,2,TRUE)-VLOOKUP($B62,ratings,2,TRUE),$A$1,1)*$G62*$G$16+_xlfn.NORM.DIST(0,VLOOKUP($B$17,ratings,2,TRUE)-VLOOKUP($B62,ratings,2,TRUE),$A$1,1)*$G62*$G$17+_xlfn.NORM.DIST(0,VLOOKUP($B$18,ratings,2,TRUE)-VLOOKUP($B62,ratings,2,TRUE),$A$1,1)*$G62*$G$18+_xlfn.NORM.DIST(0,VLOOKUP($B$19,ratings,2,TRUE)-VLOOKUP($B62,ratings,2,TRUE),$A$1,1)*$G62*$G$19+_xlfn.NORM.DIST(0,VLOOKUP($B$20,ratings,2,TRUE)-VLOOKUP($B62,ratings,2,TRUE),$A$1,1)*$G62*$G$20+_xlfn.NORM.DIST(0,VLOOKUP($B$21,ratings,2,TRUE)-VLOOKUP($B62,ratings,2,TRUE),$A$1,1)*$G62*$G$21+_xlfn.NORM.DIST(0,VLOOKUP($B$22,ratings,2,TRUE)-VLOOKUP($B62,ratings,2,TRUE),$A$1,1)*$G62*$G$22+_xlfn.NORM.DIST(0,VLOOKUP($B$23,ratings,2,TRUE)-VLOOKUP($B62,ratings,2,TRUE),$A$1,1)*$G62*$G$23+_xlfn.NORM.DIST(0,VLOOKUP($B$24,ratings,2,TRUE)-VLOOKUP($B62,ratings,2,TRUE),$A$1,1)*$G62*$G$24+_xlfn.NORM.DIST(0,VLOOKUP($B$25,ratings,2,TRUE)-VLOOKUP($B62,ratings,2,TRUE),$A$1,1)*$G62*$G$25+_xlfn.NORM.DIST(0,VLOOKUP($B$26,ratings,2,TRUE)-VLOOKUP($B62,ratings,2,TRUE),$A$1,1)*$G62*$G$26+_xlfn.NORM.DIST(0,VLOOKUP($B$27,ratings,2,TRUE)-VLOOKUP($B62,ratings,2,TRUE),$A$1,1)*$G62*$G$27+_xlfn.NORM.DIST(0,VLOOKUP($B$28,ratings,2,TRUE)-VLOOKUP($B62,ratings,2,TRUE),$A$1,1)*$G62*$G$28+_xlfn.NORM.DIST(0,VLOOKUP($B$29,ratings,2,TRUE)-VLOOKUP($B62,ratings,2,TRUE),$A$1,1)*$G62*$G$29+_xlfn.NORM.DIST(0,VLOOKUP($B$32,ratings,2,TRUE)-VLOOKUP($B62,ratings,2,TRUE),$A$1,1)*$G62*$G$32+_xlfn.NORM.DIST(0,VLOOKUP($B$31,ratings,2,TRUE)-VLOOKUP($B62,ratings,2,TRUE),$A$1,1)*$G62*$G$31+_xlfn.NORM.DIST(0,VLOOKUP($B$30,ratings,2,TRUE)-VLOOKUP($B62,ratings,2,TRUE),$A$1,1)*$G62*$G$30</f>
        <v>#N/A</v>
      </c>
      <c r="J62" s="385" t="s">
        <v>808</v>
      </c>
      <c r="K62" t="str">
        <f t="shared" si="1"/>
        <v>#N/A</v>
      </c>
      <c r="L62" s="206" t="s">
        <v>809</v>
      </c>
      <c r="M62" s="206" t="s">
        <v>810</v>
      </c>
      <c r="N62" s="385" t="s">
        <v>811</v>
      </c>
      <c r="O62" s="385" t="s">
        <v>812</v>
      </c>
      <c r="P62" s="278">
        <f t="shared" si="2"/>
        <v>18.2</v>
      </c>
      <c r="Q62" s="386" t="s">
        <v>15</v>
      </c>
      <c r="R62" s="387" t="s">
        <v>813</v>
      </c>
      <c r="S62" s="385" t="s">
        <v>814</v>
      </c>
      <c r="T62" s="385" t="s">
        <v>815</v>
      </c>
      <c r="U62" s="385" t="s">
        <v>812</v>
      </c>
      <c r="V62" s="278" t="str">
        <f t="shared" si="3"/>
        <v>#N/A</v>
      </c>
      <c r="W62" s="386" t="s">
        <v>15</v>
      </c>
      <c r="X62" s="388" t="s">
        <v>813</v>
      </c>
      <c r="Y62" s="385" t="s">
        <v>814</v>
      </c>
      <c r="Z62" s="385" t="s">
        <v>816</v>
      </c>
      <c r="AA62" s="385" t="s">
        <v>812</v>
      </c>
      <c r="AB62" s="278" t="str">
        <f t="shared" si="4"/>
        <v>#N/A</v>
      </c>
      <c r="AC62" s="386" t="s">
        <v>15</v>
      </c>
      <c r="AD62" s="388" t="s">
        <v>813</v>
      </c>
      <c r="AE62" s="385" t="s">
        <v>814</v>
      </c>
      <c r="AF62" s="385" t="s">
        <v>817</v>
      </c>
      <c r="AG62" s="385" t="s">
        <v>812</v>
      </c>
      <c r="AH62" s="278" t="str">
        <f t="shared" si="5"/>
        <v>#N/A</v>
      </c>
      <c r="AI62" s="386" t="s">
        <v>15</v>
      </c>
      <c r="AJ62" s="387" t="s">
        <v>813</v>
      </c>
      <c r="AK62" s="385" t="s">
        <v>814</v>
      </c>
      <c r="AL62" s="385" t="s">
        <v>818</v>
      </c>
      <c r="AM62" s="385" t="s">
        <v>812</v>
      </c>
      <c r="AN62" s="278" t="str">
        <f t="shared" si="6"/>
        <v>#N/A</v>
      </c>
      <c r="AO62" s="386" t="s">
        <v>15</v>
      </c>
      <c r="AP62" s="387" t="s">
        <v>813</v>
      </c>
      <c r="AQ62" s="385" t="s">
        <v>814</v>
      </c>
      <c r="AR62" s="385" t="s">
        <v>819</v>
      </c>
      <c r="AS62" s="385" t="s">
        <v>812</v>
      </c>
      <c r="AT62" s="278" t="str">
        <f t="shared" si="7"/>
        <v>#N/A</v>
      </c>
      <c r="AU62" s="386" t="s">
        <v>15</v>
      </c>
      <c r="AV62" s="388" t="s">
        <v>820</v>
      </c>
      <c r="AW62" s="385" t="str">
        <f t="shared" si="8"/>
        <v>#N/A</v>
      </c>
    </row>
    <row r="63" ht="14.25" customHeight="1">
      <c r="A63" s="389" t="str">
        <f>VLOOKUP(B63,Ratings!$H$2:$I$69,2,0)</f>
        <v>#N/A</v>
      </c>
      <c r="B63" s="389" t="s">
        <v>349</v>
      </c>
      <c r="C63" s="350">
        <f>_xlfn.NORM.DIST(0,VLOOKUP(B62,ratings,2,TRUE)-VLOOKUP(B63,ratings,2,TRUE),$A$1,1)</f>
        <v>0.8183489296</v>
      </c>
      <c r="D63" s="350" t="str">
        <f>_xlfn.NORM.DIST(0,VLOOKUP(B65,ratings,2,TRUE)-VLOOKUP(B63,ratings,2,TRUE),$A$1,1)*C63*C65+_xlfn.NORM.DIST(0,VLOOKUP(B64,ratings,2,TRUE)-VLOOKUP(B63,ratings,2,TRUE),$A$1,1)*C63*C64</f>
        <v>#N/A</v>
      </c>
      <c r="E63" s="350" t="str">
        <f>_xlfn.NORM.DIST(0,VLOOKUP($B59,ratings,2,TRUE)-VLOOKUP($B63,ratings,2,TRUE),$A$1,1)*$D63*$D59+_xlfn.NORM.DIST(0,VLOOKUP($B58,ratings,2,TRUE)-VLOOKUP($B63,ratings,2,TRUE),$A$1,1)*$D63*$D58+_xlfn.NORM.DIST(0,VLOOKUP($B61,ratings,2,TRUE)-VLOOKUP($B63,ratings,2,TRUE),$A$1,1)*$D63*$D61+_xlfn.NORM.DIST(0,VLOOKUP($B60,ratings,2,TRUE)-VLOOKUP($B63,ratings,2,TRUE),$A$1,1)*$D63*$D60</f>
        <v>#N/A</v>
      </c>
      <c r="F63" s="350" t="str">
        <f>_xlfn.NORM.DIST(0,VLOOKUP($B55,ratings,2,TRUE)-VLOOKUP($B63,ratings,2,TRUE),$A$1,1)*$E63*$E55+_xlfn.NORM.DIST(0,VLOOKUP($B54,ratings,2,TRUE)-VLOOKUP($B63,ratings,2,TRUE),$A$1,1)*$E63*$E54+_xlfn.NORM.DIST(0,VLOOKUP($B53,ratings,2,TRUE)-VLOOKUP($B63,ratings,2,TRUE),$A$1,1)*$E63*$E53+_xlfn.NORM.DIST(0,VLOOKUP($B52,ratings,2,TRUE)-VLOOKUP($B63,ratings,2,TRUE),$A$1,1)*$E63*$E52+_xlfn.NORM.DIST(0,VLOOKUP($B51,ratings,2,TRUE)-VLOOKUP($B63,ratings,2,TRUE),$A$1,1)*$E63*$E51+_xlfn.NORM.DIST(0,VLOOKUP($B50,ratings,2,TRUE)-VLOOKUP($B63,ratings,2,TRUE),$A$1,1)*$E63*$E50+_xlfn.NORM.DIST(0,VLOOKUP($B57,ratings,2,TRUE)-VLOOKUP($B63,ratings,2,TRUE),$A$1,1)*$E63*$E57+_xlfn.NORM.DIST(0,VLOOKUP($B56,ratings,2,TRUE)-VLOOKUP($B63,ratings,2,TRUE),$A$1,1)*$E63*$E56</f>
        <v>#N/A</v>
      </c>
      <c r="G63" s="350" t="str">
        <f>_xlfn.NORM.DIST(0,VLOOKUP($B46,ratings,2,TRUE)-VLOOKUP($B63,ratings,2,TRUE),$A$1,1)*$F63*$F46+_xlfn.NORM.DIST(0,VLOOKUP($B47,ratings,2,TRUE)-VLOOKUP($B63,ratings,2,TRUE),$A$1,1)*$F63*$F47+_xlfn.NORM.DIST(0,VLOOKUP($B45,ratings,2,TRUE)-VLOOKUP($B63,ratings,2,TRUE),$A$1,1)*$F63*$F45+_xlfn.NORM.DIST(0,VLOOKUP($B44,ratings,2,TRUE)-VLOOKUP($B63,ratings,2,TRUE),$A$1,1)*$F63*$F44+_xlfn.NORM.DIST(0,VLOOKUP($B43,ratings,2,TRUE)-VLOOKUP($B63,ratings,2,TRUE),$A$1,1)*$F63*$F43+_xlfn.NORM.DIST(0,VLOOKUP($B42,ratings,2,TRUE)-VLOOKUP($B63,ratings,2,TRUE),$A$1,1)*$F63*$F42+_xlfn.NORM.DIST(0,VLOOKUP($B41,ratings,2,TRUE)-VLOOKUP($B63,ratings,2,TRUE),$A$1,1)*$F63*$F41+_xlfn.NORM.DIST(0,VLOOKUP($B40,ratings,2,TRUE)-VLOOKUP($B63,ratings,2,TRUE),$A$1,1)*$F63*$F40+_xlfn.NORM.DIST(0,VLOOKUP($B39,ratings,2,TRUE)-VLOOKUP($B63,ratings,2,TRUE),$A$1,1)*$F63*$F39+_xlfn.NORM.DIST(0,VLOOKUP($B38,ratings,2,TRUE)-VLOOKUP($B63,ratings,2,TRUE),$A$1,1)*$F63*$F38+_xlfn.NORM.DIST(0,VLOOKUP($B37,ratings,2,TRUE)-VLOOKUP($B63,ratings,2,TRUE),$A$1,1)*$F63*$F37+_xlfn.NORM.DIST(0,VLOOKUP($B36,ratings,2,TRUE)-VLOOKUP($B63,ratings,2,TRUE),$A$1,1)*$F63*$F36+_xlfn.NORM.DIST(0,VLOOKUP($B35,ratings,2,TRUE)-VLOOKUP($B63,ratings,2,TRUE),$A$1,1)*$F63*$F35+_xlfn.NORM.DIST(0,VLOOKUP($B34,ratings,2,TRUE)-VLOOKUP($B63,ratings,2,TRUE),$A$1,1)*$F63*$F34+_xlfn.NORM.DIST(0,VLOOKUP($B49,ratings,2,TRUE)-VLOOKUP($B63,ratings,2,TRUE),$A$1,1)*$F63*$F49+_xlfn.NORM.DIST(0,VLOOKUP($B48,ratings,2,TRUE)-VLOOKUP($B63,ratings,2,TRUE),$A$1,1)*$F63*$F48</f>
        <v>#N/A</v>
      </c>
      <c r="H63" s="350" t="str">
        <f>_xlfn.NORM.DIST(0,VLOOKUP($B$33,ratings,2,TRUE)-VLOOKUP($B63,ratings,2,TRUE),$A$1,1)*$G63*$G$33+_xlfn.NORM.DIST(0,VLOOKUP($B$2,ratings,2,TRUE)-VLOOKUP($B63,ratings,2,TRUE),$A$1,1)*$G63*$G$2+_xlfn.NORM.DIST(0,VLOOKUP($B$3,ratings,2,TRUE)-VLOOKUP($B63,ratings,2,TRUE),$A$1,1)*$G63*$G$3+_xlfn.NORM.DIST(0,VLOOKUP($B$4,ratings,2,TRUE)-VLOOKUP($B63,ratings,2,TRUE),$A$1,1)*$G63*$G$4+_xlfn.NORM.DIST(0,VLOOKUP($B$5,ratings,2,TRUE)-VLOOKUP($B63,ratings,2,TRUE),$A$1,1)*$G63*$G$5+_xlfn.NORM.DIST(0,VLOOKUP($B$6,ratings,2,TRUE)-VLOOKUP($B63,ratings,2,TRUE),$A$1,1)*$G63*$G$6+_xlfn.NORM.DIST(0,VLOOKUP($B$7,ratings,2,TRUE)-VLOOKUP($B63,ratings,2,TRUE),$A$1,1)*$G63*$G$7+_xlfn.NORM.DIST(0,VLOOKUP($B$8,ratings,2,TRUE)-VLOOKUP($B63,ratings,2,TRUE),$A$1,1)*$G63*$G$8+_xlfn.NORM.DIST(0,VLOOKUP($B$9,ratings,2,TRUE)-VLOOKUP($B63,ratings,2,TRUE),$A$1,1)*$G63*$G$9+_xlfn.NORM.DIST(0,VLOOKUP($B$10,ratings,2,TRUE)-VLOOKUP($B63,ratings,2,TRUE),$A$1,1)*$G63*$G$10+_xlfn.NORM.DIST(0,VLOOKUP($B$11,ratings,2,TRUE)-VLOOKUP($B63,ratings,2,TRUE),$A$1,1)*$G63*$G$11+_xlfn.NORM.DIST(0,VLOOKUP($B$12,ratings,2,TRUE)-VLOOKUP($B63,ratings,2,TRUE),$A$1,1)*$G63*$G$12+_xlfn.NORM.DIST(0,VLOOKUP($B$13,ratings,2,TRUE)-VLOOKUP($B63,ratings,2,TRUE),$A$1,1)*$G63*$G$13+_xlfn.NORM.DIST(0,VLOOKUP($B$14,ratings,2,TRUE)-VLOOKUP($B63,ratings,2,TRUE),$A$1,1)*$G63*$G$14+_xlfn.NORM.DIST(0,VLOOKUP($B$15,ratings,2,TRUE)-VLOOKUP($B63,ratings,2,TRUE),$A$1,1)*$G63*$G$15+_xlfn.NORM.DIST(0,VLOOKUP($B$16,ratings,2,TRUE)-VLOOKUP($B63,ratings,2,TRUE),$A$1,1)*$G63*$G$16+_xlfn.NORM.DIST(0,VLOOKUP($B$17,ratings,2,TRUE)-VLOOKUP($B63,ratings,2,TRUE),$A$1,1)*$G63*$G$17+_xlfn.NORM.DIST(0,VLOOKUP($B$18,ratings,2,TRUE)-VLOOKUP($B63,ratings,2,TRUE),$A$1,1)*$G63*$G$18+_xlfn.NORM.DIST(0,VLOOKUP($B$19,ratings,2,TRUE)-VLOOKUP($B63,ratings,2,TRUE),$A$1,1)*$G63*$G$19+_xlfn.NORM.DIST(0,VLOOKUP($B$20,ratings,2,TRUE)-VLOOKUP($B63,ratings,2,TRUE),$A$1,1)*$G63*$G$20+_xlfn.NORM.DIST(0,VLOOKUP($B$21,ratings,2,TRUE)-VLOOKUP($B63,ratings,2,TRUE),$A$1,1)*$G63*$G$21+_xlfn.NORM.DIST(0,VLOOKUP($B$22,ratings,2,TRUE)-VLOOKUP($B63,ratings,2,TRUE),$A$1,1)*$G63*$G$22+_xlfn.NORM.DIST(0,VLOOKUP($B$23,ratings,2,TRUE)-VLOOKUP($B63,ratings,2,TRUE),$A$1,1)*$G63*$G$23+_xlfn.NORM.DIST(0,VLOOKUP($B$24,ratings,2,TRUE)-VLOOKUP($B63,ratings,2,TRUE),$A$1,1)*$G63*$G$24+_xlfn.NORM.DIST(0,VLOOKUP($B$25,ratings,2,TRUE)-VLOOKUP($B63,ratings,2,TRUE),$A$1,1)*$G63*$G$25+_xlfn.NORM.DIST(0,VLOOKUP($B$26,ratings,2,TRUE)-VLOOKUP($B63,ratings,2,TRUE),$A$1,1)*$G63*$G$26+_xlfn.NORM.DIST(0,VLOOKUP($B$27,ratings,2,TRUE)-VLOOKUP($B63,ratings,2,TRUE),$A$1,1)*$G63*$G$27+_xlfn.NORM.DIST(0,VLOOKUP($B$28,ratings,2,TRUE)-VLOOKUP($B63,ratings,2,TRUE),$A$1,1)*$G63*$G$28+_xlfn.NORM.DIST(0,VLOOKUP($B$29,ratings,2,TRUE)-VLOOKUP($B63,ratings,2,TRUE),$A$1,1)*$G63*$G$29+_xlfn.NORM.DIST(0,VLOOKUP($B$32,ratings,2,TRUE)-VLOOKUP($B63,ratings,2,TRUE),$A$1,1)*$G63*$G$32+_xlfn.NORM.DIST(0,VLOOKUP($B$31,ratings,2,TRUE)-VLOOKUP($B63,ratings,2,TRUE),$A$1,1)*$G63*$G$31+_xlfn.NORM.DIST(0,VLOOKUP($B$30,ratings,2,TRUE)-VLOOKUP($B63,ratings,2,TRUE),$A$1,1)*$G63*$G$30</f>
        <v>#N/A</v>
      </c>
      <c r="J63" s="385" t="s">
        <v>808</v>
      </c>
      <c r="K63" t="str">
        <f t="shared" si="1"/>
        <v>#N/A</v>
      </c>
      <c r="L63" s="206" t="s">
        <v>809</v>
      </c>
      <c r="M63" s="206" t="s">
        <v>810</v>
      </c>
      <c r="N63" s="385" t="s">
        <v>811</v>
      </c>
      <c r="O63" s="385" t="s">
        <v>812</v>
      </c>
      <c r="P63" s="278">
        <f t="shared" si="2"/>
        <v>81.8</v>
      </c>
      <c r="Q63" s="386" t="s">
        <v>15</v>
      </c>
      <c r="R63" s="387" t="s">
        <v>813</v>
      </c>
      <c r="S63" s="385" t="s">
        <v>814</v>
      </c>
      <c r="T63" s="385" t="s">
        <v>815</v>
      </c>
      <c r="U63" s="385" t="s">
        <v>812</v>
      </c>
      <c r="V63" s="278" t="str">
        <f t="shared" si="3"/>
        <v>#N/A</v>
      </c>
      <c r="W63" s="386" t="s">
        <v>15</v>
      </c>
      <c r="X63" s="388" t="s">
        <v>813</v>
      </c>
      <c r="Y63" s="385" t="s">
        <v>814</v>
      </c>
      <c r="Z63" s="385" t="s">
        <v>816</v>
      </c>
      <c r="AA63" s="385" t="s">
        <v>812</v>
      </c>
      <c r="AB63" s="278" t="str">
        <f t="shared" si="4"/>
        <v>#N/A</v>
      </c>
      <c r="AC63" s="386" t="s">
        <v>15</v>
      </c>
      <c r="AD63" s="388" t="s">
        <v>813</v>
      </c>
      <c r="AE63" s="385" t="s">
        <v>814</v>
      </c>
      <c r="AF63" s="385" t="s">
        <v>817</v>
      </c>
      <c r="AG63" s="385" t="s">
        <v>812</v>
      </c>
      <c r="AH63" s="278" t="str">
        <f t="shared" si="5"/>
        <v>#N/A</v>
      </c>
      <c r="AI63" s="386" t="s">
        <v>15</v>
      </c>
      <c r="AJ63" s="387" t="s">
        <v>813</v>
      </c>
      <c r="AK63" s="385" t="s">
        <v>814</v>
      </c>
      <c r="AL63" s="385" t="s">
        <v>818</v>
      </c>
      <c r="AM63" s="385" t="s">
        <v>812</v>
      </c>
      <c r="AN63" s="278" t="str">
        <f t="shared" si="6"/>
        <v>#N/A</v>
      </c>
      <c r="AO63" s="386" t="s">
        <v>15</v>
      </c>
      <c r="AP63" s="387" t="s">
        <v>813</v>
      </c>
      <c r="AQ63" s="385" t="s">
        <v>814</v>
      </c>
      <c r="AR63" s="385" t="s">
        <v>819</v>
      </c>
      <c r="AS63" s="385" t="s">
        <v>812</v>
      </c>
      <c r="AT63" s="278" t="str">
        <f t="shared" si="7"/>
        <v>#N/A</v>
      </c>
      <c r="AU63" s="386" t="s">
        <v>15</v>
      </c>
      <c r="AV63" s="388" t="s">
        <v>820</v>
      </c>
      <c r="AW63" s="385" t="str">
        <f t="shared" si="8"/>
        <v>#N/A</v>
      </c>
    </row>
    <row r="64" ht="14.25" customHeight="1">
      <c r="A64" t="str">
        <f>VLOOKUP(B64,Ratings!$H$2:$I$69,2,0)</f>
        <v>#N/A</v>
      </c>
      <c r="B64" t="s">
        <v>84</v>
      </c>
      <c r="C64" s="347" t="str">
        <f>_xlfn.NORM.DIST(0,VLOOKUP(B65,ratings,2,TRUE)-VLOOKUP(B64,ratings,2,TRUE),$A$1,1)</f>
        <v>#N/A</v>
      </c>
      <c r="D64" s="347" t="str">
        <f>_xlfn.NORM.DIST(0,VLOOKUP(B62,ratings,2,TRUE)-VLOOKUP(B64,ratings,2,TRUE),$A$1,1)*C64*C62+_xlfn.NORM.DIST(0,VLOOKUP(B63,ratings,2,TRUE)-VLOOKUP(B64,ratings,2,TRUE),$A$1,1)*C64*C63</f>
        <v>#N/A</v>
      </c>
      <c r="E64" s="347" t="str">
        <f>_xlfn.NORM.DIST(0,VLOOKUP($B60,ratings,2,TRUE)-VLOOKUP($B64,ratings,2,TRUE),$A$1,1)*$D64*$D60+_xlfn.NORM.DIST(0,VLOOKUP($B59,ratings,2,TRUE)-VLOOKUP($B64,ratings,2,TRUE),$A$1,1)*$D64*$D59+_xlfn.NORM.DIST(0,VLOOKUP($B58,ratings,2,TRUE)-VLOOKUP($B64,ratings,2,TRUE),$A$1,1)*$D64*$D58+_xlfn.NORM.DIST(0,VLOOKUP($B61,ratings,2,TRUE)-VLOOKUP($B64,ratings,2,TRUE),$A$1,1)*$D64*$D61</f>
        <v>#N/A</v>
      </c>
      <c r="F64" s="347" t="str">
        <f>_xlfn.NORM.DIST(0,VLOOKUP($B56,ratings,2,TRUE)-VLOOKUP($B64,ratings,2,TRUE),$A$1,1)*$E64*$E56+_xlfn.NORM.DIST(0,VLOOKUP($B55,ratings,2,TRUE)-VLOOKUP($B64,ratings,2,TRUE),$A$1,1)*$E64*$E55+_xlfn.NORM.DIST(0,VLOOKUP($B54,ratings,2,TRUE)-VLOOKUP($B64,ratings,2,TRUE),$A$1,1)*$E64*$E54+_xlfn.NORM.DIST(0,VLOOKUP($B53,ratings,2,TRUE)-VLOOKUP($B64,ratings,2,TRUE),$A$1,1)*$E64*$E53+_xlfn.NORM.DIST(0,VLOOKUP($B52,ratings,2,TRUE)-VLOOKUP($B64,ratings,2,TRUE),$A$1,1)*$E64*$E52+_xlfn.NORM.DIST(0,VLOOKUP($B51,ratings,2,TRUE)-VLOOKUP($B64,ratings,2,TRUE),$A$1,1)*$E64*$E51+_xlfn.NORM.DIST(0,VLOOKUP($B50,ratings,2,TRUE)-VLOOKUP($B64,ratings,2,TRUE),$A$1,1)*$E64*$E50+_xlfn.NORM.DIST(0,VLOOKUP($B57,ratings,2,TRUE)-VLOOKUP($B64,ratings,2,TRUE),$A$1,1)*$E64*$E57</f>
        <v>#N/A</v>
      </c>
      <c r="G64" s="347" t="str">
        <f>_xlfn.NORM.DIST(0,VLOOKUP($B47,ratings,2,TRUE)-VLOOKUP($B64,ratings,2,TRUE),$A$1,1)*$F64*$F47+_xlfn.NORM.DIST(0,VLOOKUP($B48,ratings,2,TRUE)-VLOOKUP($B64,ratings,2,TRUE),$A$1,1)*$F64*$F48+_xlfn.NORM.DIST(0,VLOOKUP($B46,ratings,2,TRUE)-VLOOKUP($B64,ratings,2,TRUE),$A$1,1)*$F64*$F46+_xlfn.NORM.DIST(0,VLOOKUP($B45,ratings,2,TRUE)-VLOOKUP($B64,ratings,2,TRUE),$A$1,1)*$F64*$F45+_xlfn.NORM.DIST(0,VLOOKUP($B44,ratings,2,TRUE)-VLOOKUP($B64,ratings,2,TRUE),$A$1,1)*$F64*$F44+_xlfn.NORM.DIST(0,VLOOKUP($B43,ratings,2,TRUE)-VLOOKUP($B64,ratings,2,TRUE),$A$1,1)*$F64*$F43+_xlfn.NORM.DIST(0,VLOOKUP($B42,ratings,2,TRUE)-VLOOKUP($B64,ratings,2,TRUE),$A$1,1)*$F64*$F42+_xlfn.NORM.DIST(0,VLOOKUP($B41,ratings,2,TRUE)-VLOOKUP($B64,ratings,2,TRUE),$A$1,1)*$F64*$F41+_xlfn.NORM.DIST(0,VLOOKUP($B40,ratings,2,TRUE)-VLOOKUP($B64,ratings,2,TRUE),$A$1,1)*$F64*$F40+_xlfn.NORM.DIST(0,VLOOKUP($B39,ratings,2,TRUE)-VLOOKUP($B64,ratings,2,TRUE),$A$1,1)*$F64*$F39+_xlfn.NORM.DIST(0,VLOOKUP($B38,ratings,2,TRUE)-VLOOKUP($B64,ratings,2,TRUE),$A$1,1)*$F64*$F38+_xlfn.NORM.DIST(0,VLOOKUP($B37,ratings,2,TRUE)-VLOOKUP($B64,ratings,2,TRUE),$A$1,1)*$F64*$F37+_xlfn.NORM.DIST(0,VLOOKUP($B36,ratings,2,TRUE)-VLOOKUP($B64,ratings,2,TRUE),$A$1,1)*$F64*$F36+_xlfn.NORM.DIST(0,VLOOKUP($B35,ratings,2,TRUE)-VLOOKUP($B64,ratings,2,TRUE),$A$1,1)*$F64*$F35+_xlfn.NORM.DIST(0,VLOOKUP($B34,ratings,2,TRUE)-VLOOKUP($B64,ratings,2,TRUE),$A$1,1)*$F64*$F34+_xlfn.NORM.DIST(0,VLOOKUP($B49,ratings,2,TRUE)-VLOOKUP($B64,ratings,2,TRUE),$A$1,1)*$F64*$F49</f>
        <v>#N/A</v>
      </c>
      <c r="H64" s="347" t="str">
        <f>_xlfn.NORM.DIST(0,VLOOKUP($B$33,ratings,2,TRUE)-VLOOKUP($B64,ratings,2,TRUE),$A$1,1)*$G64*$G$33+_xlfn.NORM.DIST(0,VLOOKUP($B$2,ratings,2,TRUE)-VLOOKUP($B64,ratings,2,TRUE),$A$1,1)*$G64*$G$2+_xlfn.NORM.DIST(0,VLOOKUP($B$3,ratings,2,TRUE)-VLOOKUP($B64,ratings,2,TRUE),$A$1,1)*$G64*$G$3+_xlfn.NORM.DIST(0,VLOOKUP($B$4,ratings,2,TRUE)-VLOOKUP($B64,ratings,2,TRUE),$A$1,1)*$G64*$G$4+_xlfn.NORM.DIST(0,VLOOKUP($B$5,ratings,2,TRUE)-VLOOKUP($B64,ratings,2,TRUE),$A$1,1)*$G64*$G$5+_xlfn.NORM.DIST(0,VLOOKUP($B$6,ratings,2,TRUE)-VLOOKUP($B64,ratings,2,TRUE),$A$1,1)*$G64*$G$6+_xlfn.NORM.DIST(0,VLOOKUP($B$7,ratings,2,TRUE)-VLOOKUP($B64,ratings,2,TRUE),$A$1,1)*$G64*$G$7+_xlfn.NORM.DIST(0,VLOOKUP($B$8,ratings,2,TRUE)-VLOOKUP($B64,ratings,2,TRUE),$A$1,1)*$G64*$G$8+_xlfn.NORM.DIST(0,VLOOKUP($B$9,ratings,2,TRUE)-VLOOKUP($B64,ratings,2,TRUE),$A$1,1)*$G64*$G$9+_xlfn.NORM.DIST(0,VLOOKUP($B$10,ratings,2,TRUE)-VLOOKUP($B64,ratings,2,TRUE),$A$1,1)*$G64*$G$10+_xlfn.NORM.DIST(0,VLOOKUP($B$11,ratings,2,TRUE)-VLOOKUP($B64,ratings,2,TRUE),$A$1,1)*$G64*$G$11+_xlfn.NORM.DIST(0,VLOOKUP($B$12,ratings,2,TRUE)-VLOOKUP($B64,ratings,2,TRUE),$A$1,1)*$G64*$G$12+_xlfn.NORM.DIST(0,VLOOKUP($B$13,ratings,2,TRUE)-VLOOKUP($B64,ratings,2,TRUE),$A$1,1)*$G64*$G$13+_xlfn.NORM.DIST(0,VLOOKUP($B$14,ratings,2,TRUE)-VLOOKUP($B64,ratings,2,TRUE),$A$1,1)*$G64*$G$14+_xlfn.NORM.DIST(0,VLOOKUP($B$15,ratings,2,TRUE)-VLOOKUP($B64,ratings,2,TRUE),$A$1,1)*$G64*$G$15+_xlfn.NORM.DIST(0,VLOOKUP($B$16,ratings,2,TRUE)-VLOOKUP($B64,ratings,2,TRUE),$A$1,1)*$G64*$G$16+_xlfn.NORM.DIST(0,VLOOKUP($B$17,ratings,2,TRUE)-VLOOKUP($B64,ratings,2,TRUE),$A$1,1)*$G64*$G$17+_xlfn.NORM.DIST(0,VLOOKUP($B$18,ratings,2,TRUE)-VLOOKUP($B64,ratings,2,TRUE),$A$1,1)*$G64*$G$18+_xlfn.NORM.DIST(0,VLOOKUP($B$19,ratings,2,TRUE)-VLOOKUP($B64,ratings,2,TRUE),$A$1,1)*$G64*$G$19+_xlfn.NORM.DIST(0,VLOOKUP($B$20,ratings,2,TRUE)-VLOOKUP($B64,ratings,2,TRUE),$A$1,1)*$G64*$G$20+_xlfn.NORM.DIST(0,VLOOKUP($B$21,ratings,2,TRUE)-VLOOKUP($B64,ratings,2,TRUE),$A$1,1)*$G64*$G$21+_xlfn.NORM.DIST(0,VLOOKUP($B$22,ratings,2,TRUE)-VLOOKUP($B64,ratings,2,TRUE),$A$1,1)*$G64*$G$22+_xlfn.NORM.DIST(0,VLOOKUP($B$23,ratings,2,TRUE)-VLOOKUP($B64,ratings,2,TRUE),$A$1,1)*$G64*$G$23+_xlfn.NORM.DIST(0,VLOOKUP($B$24,ratings,2,TRUE)-VLOOKUP($B64,ratings,2,TRUE),$A$1,1)*$G64*$G$24+_xlfn.NORM.DIST(0,VLOOKUP($B$25,ratings,2,TRUE)-VLOOKUP($B64,ratings,2,TRUE),$A$1,1)*$G64*$G$25+_xlfn.NORM.DIST(0,VLOOKUP($B$26,ratings,2,TRUE)-VLOOKUP($B64,ratings,2,TRUE),$A$1,1)*$G64*$G$26+_xlfn.NORM.DIST(0,VLOOKUP($B$27,ratings,2,TRUE)-VLOOKUP($B64,ratings,2,TRUE),$A$1,1)*$G64*$G$27+_xlfn.NORM.DIST(0,VLOOKUP($B$28,ratings,2,TRUE)-VLOOKUP($B64,ratings,2,TRUE),$A$1,1)*$G64*$G$28+_xlfn.NORM.DIST(0,VLOOKUP($B$29,ratings,2,TRUE)-VLOOKUP($B64,ratings,2,TRUE),$A$1,1)*$G64*$G$29+_xlfn.NORM.DIST(0,VLOOKUP($B$32,ratings,2,TRUE)-VLOOKUP($B64,ratings,2,TRUE),$A$1,1)*$G64*$G$32+_xlfn.NORM.DIST(0,VLOOKUP($B$31,ratings,2,TRUE)-VLOOKUP($B64,ratings,2,TRUE),$A$1,1)*$G64*$G$31+_xlfn.NORM.DIST(0,VLOOKUP($B$30,ratings,2,TRUE)-VLOOKUP($B64,ratings,2,TRUE),$A$1,1)*$G64*$G$30</f>
        <v>#N/A</v>
      </c>
      <c r="J64" s="385" t="s">
        <v>808</v>
      </c>
      <c r="K64" t="str">
        <f t="shared" si="1"/>
        <v>#N/A</v>
      </c>
      <c r="L64" s="206" t="s">
        <v>809</v>
      </c>
      <c r="M64" s="206" t="s">
        <v>810</v>
      </c>
      <c r="N64" s="385" t="s">
        <v>811</v>
      </c>
      <c r="O64" s="385" t="s">
        <v>812</v>
      </c>
      <c r="P64" s="278" t="str">
        <f t="shared" si="2"/>
        <v>#N/A</v>
      </c>
      <c r="Q64" s="386" t="s">
        <v>15</v>
      </c>
      <c r="R64" s="387" t="s">
        <v>813</v>
      </c>
      <c r="S64" s="385" t="s">
        <v>814</v>
      </c>
      <c r="T64" s="385" t="s">
        <v>815</v>
      </c>
      <c r="U64" s="385" t="s">
        <v>812</v>
      </c>
      <c r="V64" s="278" t="str">
        <f t="shared" si="3"/>
        <v>#N/A</v>
      </c>
      <c r="W64" s="386" t="s">
        <v>15</v>
      </c>
      <c r="X64" s="388" t="s">
        <v>813</v>
      </c>
      <c r="Y64" s="385" t="s">
        <v>814</v>
      </c>
      <c r="Z64" s="385" t="s">
        <v>816</v>
      </c>
      <c r="AA64" s="385" t="s">
        <v>812</v>
      </c>
      <c r="AB64" s="278" t="str">
        <f t="shared" si="4"/>
        <v>#N/A</v>
      </c>
      <c r="AC64" s="386" t="s">
        <v>15</v>
      </c>
      <c r="AD64" s="388" t="s">
        <v>813</v>
      </c>
      <c r="AE64" s="385" t="s">
        <v>814</v>
      </c>
      <c r="AF64" s="385" t="s">
        <v>817</v>
      </c>
      <c r="AG64" s="385" t="s">
        <v>812</v>
      </c>
      <c r="AH64" s="278" t="str">
        <f t="shared" si="5"/>
        <v>#N/A</v>
      </c>
      <c r="AI64" s="386" t="s">
        <v>15</v>
      </c>
      <c r="AJ64" s="387" t="s">
        <v>813</v>
      </c>
      <c r="AK64" s="385" t="s">
        <v>814</v>
      </c>
      <c r="AL64" s="385" t="s">
        <v>818</v>
      </c>
      <c r="AM64" s="385" t="s">
        <v>812</v>
      </c>
      <c r="AN64" s="278" t="str">
        <f t="shared" si="6"/>
        <v>#N/A</v>
      </c>
      <c r="AO64" s="386" t="s">
        <v>15</v>
      </c>
      <c r="AP64" s="387" t="s">
        <v>813</v>
      </c>
      <c r="AQ64" s="385" t="s">
        <v>814</v>
      </c>
      <c r="AR64" s="385" t="s">
        <v>819</v>
      </c>
      <c r="AS64" s="385" t="s">
        <v>812</v>
      </c>
      <c r="AT64" s="278" t="str">
        <f t="shared" si="7"/>
        <v>#N/A</v>
      </c>
      <c r="AU64" s="386" t="s">
        <v>15</v>
      </c>
      <c r="AV64" s="388" t="s">
        <v>820</v>
      </c>
      <c r="AW64" s="385" t="str">
        <f t="shared" si="8"/>
        <v>#N/A</v>
      </c>
    </row>
    <row r="65" ht="14.25" customHeight="1">
      <c r="A65" s="390" t="str">
        <f>VLOOKUP(B65,Ratings!$H$2:$I$69,2,0)</f>
        <v>#N/A</v>
      </c>
      <c r="B65" s="390" t="s">
        <v>468</v>
      </c>
      <c r="C65" s="391" t="str">
        <f>_xlfn.NORM.DIST(0,VLOOKUP(B64,ratings,2,TRUE)-VLOOKUP(B65,ratings,2,TRUE),$A$1,1)</f>
        <v>#N/A</v>
      </c>
      <c r="D65" s="391" t="str">
        <f>_xlfn.NORM.DIST(0,VLOOKUP(B63,ratings,2,TRUE)-VLOOKUP(B65,ratings,2,TRUE),$A$1,1)*C65*C63+_xlfn.NORM.DIST(0,VLOOKUP(B62,ratings,2,TRUE)-VLOOKUP(B65,ratings,2,TRUE),$A$1,1)*C65*C62</f>
        <v>#N/A</v>
      </c>
      <c r="E65" s="391" t="str">
        <f>_xlfn.NORM.DIST(0,VLOOKUP($B61,ratings,2,TRUE)-VLOOKUP($B65,ratings,2,TRUE),$A$1,1)*$D65*$D61+_xlfn.NORM.DIST(0,VLOOKUP($B60,ratings,2,TRUE)-VLOOKUP($B65,ratings,2,TRUE),$A$1,1)*$D65*$D60+_xlfn.NORM.DIST(0,VLOOKUP($B59,ratings,2,TRUE)-VLOOKUP($B65,ratings,2,TRUE),$A$1,1)*$D65*$D59+_xlfn.NORM.DIST(0,VLOOKUP($B58,ratings,2,TRUE)-VLOOKUP($B65,ratings,2,TRUE),$A$1,1)*$D65*$D58</f>
        <v>#N/A</v>
      </c>
      <c r="F65" s="391" t="str">
        <f>_xlfn.NORM.DIST(0,VLOOKUP($B57,ratings,2,TRUE)-VLOOKUP($B65,ratings,2,TRUE),$A$1,1)*$E65*$E57+_xlfn.NORM.DIST(0,VLOOKUP($B56,ratings,2,TRUE)-VLOOKUP($B65,ratings,2,TRUE),$A$1,1)*$E65*$E56+_xlfn.NORM.DIST(0,VLOOKUP($B55,ratings,2,TRUE)-VLOOKUP($B65,ratings,2,TRUE),$A$1,1)*$E65*$E55+_xlfn.NORM.DIST(0,VLOOKUP($B54,ratings,2,TRUE)-VLOOKUP($B65,ratings,2,TRUE),$A$1,1)*$E65*$E54+_xlfn.NORM.DIST(0,VLOOKUP($B53,ratings,2,TRUE)-VLOOKUP($B65,ratings,2,TRUE),$A$1,1)*$E65*$E53+_xlfn.NORM.DIST(0,VLOOKUP($B52,ratings,2,TRUE)-VLOOKUP($B65,ratings,2,TRUE),$A$1,1)*$E65*$E52+_xlfn.NORM.DIST(0,VLOOKUP($B51,ratings,2,TRUE)-VLOOKUP($B65,ratings,2,TRUE),$A$1,1)*$E65*$E51+_xlfn.NORM.DIST(0,VLOOKUP($B50,ratings,2,TRUE)-VLOOKUP($B65,ratings,2,TRUE),$A$1,1)*$E65*$E50</f>
        <v>#N/A</v>
      </c>
      <c r="G65" s="391" t="str">
        <f>_xlfn.NORM.DIST(0,VLOOKUP($B48,ratings,2,TRUE)-VLOOKUP($B65,ratings,2,TRUE),$A$1,1)*$F65*$F48+_xlfn.NORM.DIST(0,VLOOKUP($B49,ratings,2,TRUE)-VLOOKUP($B65,ratings,2,TRUE),$A$1,1)*$F65*$F49+_xlfn.NORM.DIST(0,VLOOKUP($B47,ratings,2,TRUE)-VLOOKUP($B65,ratings,2,TRUE),$A$1,1)*$F65*$F47+_xlfn.NORM.DIST(0,VLOOKUP($B46,ratings,2,TRUE)-VLOOKUP($B65,ratings,2,TRUE),$A$1,1)*$F65*$F46+_xlfn.NORM.DIST(0,VLOOKUP($B45,ratings,2,TRUE)-VLOOKUP($B65,ratings,2,TRUE),$A$1,1)*$F65*$F45+_xlfn.NORM.DIST(0,VLOOKUP($B44,ratings,2,TRUE)-VLOOKUP($B65,ratings,2,TRUE),$A$1,1)*$F65*$F44+_xlfn.NORM.DIST(0,VLOOKUP($B43,ratings,2,TRUE)-VLOOKUP($B65,ratings,2,TRUE),$A$1,1)*$F65*$F43+_xlfn.NORM.DIST(0,VLOOKUP($B42,ratings,2,TRUE)-VLOOKUP($B65,ratings,2,TRUE),$A$1,1)*$F65*$F42+_xlfn.NORM.DIST(0,VLOOKUP($B41,ratings,2,TRUE)-VLOOKUP($B65,ratings,2,TRUE),$A$1,1)*$F65*$F41+_xlfn.NORM.DIST(0,VLOOKUP($B40,ratings,2,TRUE)-VLOOKUP($B65,ratings,2,TRUE),$A$1,1)*$F65*$F40+_xlfn.NORM.DIST(0,VLOOKUP($B39,ratings,2,TRUE)-VLOOKUP($B65,ratings,2,TRUE),$A$1,1)*$F65*$F39+_xlfn.NORM.DIST(0,VLOOKUP($B38,ratings,2,TRUE)-VLOOKUP($B65,ratings,2,TRUE),$A$1,1)*$F65*$F38+_xlfn.NORM.DIST(0,VLOOKUP($B37,ratings,2,TRUE)-VLOOKUP($B65,ratings,2,TRUE),$A$1,1)*$F65*$F37+_xlfn.NORM.DIST(0,VLOOKUP($B36,ratings,2,TRUE)-VLOOKUP($B65,ratings,2,TRUE),$A$1,1)*$F65*$F36+_xlfn.NORM.DIST(0,VLOOKUP($B35,ratings,2,TRUE)-VLOOKUP($B65,ratings,2,TRUE),$A$1,1)*$F65*$F35+_xlfn.NORM.DIST(0,VLOOKUP($B34,ratings,2,TRUE)-VLOOKUP($B65,ratings,2,TRUE),$A$1,1)*$F65*$F34</f>
        <v>#N/A</v>
      </c>
      <c r="H65" s="391" t="str">
        <f>_xlfn.NORM.DIST(0,VLOOKUP($B$33,ratings,2,TRUE)-VLOOKUP($B65,ratings,2,TRUE),$A$1,1)*$G65*$G$33+_xlfn.NORM.DIST(0,VLOOKUP($B$2,ratings,2,TRUE)-VLOOKUP($B65,ratings,2,TRUE),$A$1,1)*$G65*$G$2+_xlfn.NORM.DIST(0,VLOOKUP($B$3,ratings,2,TRUE)-VLOOKUP($B65,ratings,2,TRUE),$A$1,1)*$G65*$G$3+_xlfn.NORM.DIST(0,VLOOKUP($B$4,ratings,2,TRUE)-VLOOKUP($B65,ratings,2,TRUE),$A$1,1)*$G65*$G$4+_xlfn.NORM.DIST(0,VLOOKUP($B$5,ratings,2,TRUE)-VLOOKUP($B65,ratings,2,TRUE),$A$1,1)*$G65*$G$5+_xlfn.NORM.DIST(0,VLOOKUP($B$6,ratings,2,TRUE)-VLOOKUP($B65,ratings,2,TRUE),$A$1,1)*$G65*$G$6+_xlfn.NORM.DIST(0,VLOOKUP($B$7,ratings,2,TRUE)-VLOOKUP($B65,ratings,2,TRUE),$A$1,1)*$G65*$G$7+_xlfn.NORM.DIST(0,VLOOKUP($B$8,ratings,2,TRUE)-VLOOKUP($B65,ratings,2,TRUE),$A$1,1)*$G65*$G$8+_xlfn.NORM.DIST(0,VLOOKUP($B$9,ratings,2,TRUE)-VLOOKUP($B65,ratings,2,TRUE),$A$1,1)*$G65*$G$9+_xlfn.NORM.DIST(0,VLOOKUP($B$10,ratings,2,TRUE)-VLOOKUP($B65,ratings,2,TRUE),$A$1,1)*$G65*$G$10+_xlfn.NORM.DIST(0,VLOOKUP($B$11,ratings,2,TRUE)-VLOOKUP($B65,ratings,2,TRUE),$A$1,1)*$G65*$G$11+_xlfn.NORM.DIST(0,VLOOKUP($B$12,ratings,2,TRUE)-VLOOKUP($B65,ratings,2,TRUE),$A$1,1)*$G65*$G$12+_xlfn.NORM.DIST(0,VLOOKUP($B$13,ratings,2,TRUE)-VLOOKUP($B65,ratings,2,TRUE),$A$1,1)*$G65*$G$13+_xlfn.NORM.DIST(0,VLOOKUP($B$14,ratings,2,TRUE)-VLOOKUP($B65,ratings,2,TRUE),$A$1,1)*$G65*$G$14+_xlfn.NORM.DIST(0,VLOOKUP($B$15,ratings,2,TRUE)-VLOOKUP($B65,ratings,2,TRUE),$A$1,1)*$G65*$G$15+_xlfn.NORM.DIST(0,VLOOKUP($B$16,ratings,2,TRUE)-VLOOKUP($B65,ratings,2,TRUE),$A$1,1)*$G65*$G$16+_xlfn.NORM.DIST(0,VLOOKUP($B$17,ratings,2,TRUE)-VLOOKUP($B65,ratings,2,TRUE),$A$1,1)*$G65*$G$17+_xlfn.NORM.DIST(0,VLOOKUP($B$18,ratings,2,TRUE)-VLOOKUP($B65,ratings,2,TRUE),$A$1,1)*$G65*$G$18+_xlfn.NORM.DIST(0,VLOOKUP($B$19,ratings,2,TRUE)-VLOOKUP($B65,ratings,2,TRUE),$A$1,1)*$G65*$G$19+_xlfn.NORM.DIST(0,VLOOKUP($B$20,ratings,2,TRUE)-VLOOKUP($B65,ratings,2,TRUE),$A$1,1)*$G65*$G$20+_xlfn.NORM.DIST(0,VLOOKUP($B$21,ratings,2,TRUE)-VLOOKUP($B65,ratings,2,TRUE),$A$1,1)*$G65*$G$21+_xlfn.NORM.DIST(0,VLOOKUP($B$22,ratings,2,TRUE)-VLOOKUP($B65,ratings,2,TRUE),$A$1,1)*$G65*$G$22+_xlfn.NORM.DIST(0,VLOOKUP($B$23,ratings,2,TRUE)-VLOOKUP($B65,ratings,2,TRUE),$A$1,1)*$G65*$G$23+_xlfn.NORM.DIST(0,VLOOKUP($B$24,ratings,2,TRUE)-VLOOKUP($B65,ratings,2,TRUE),$A$1,1)*$G65*$G$24+_xlfn.NORM.DIST(0,VLOOKUP($B$25,ratings,2,TRUE)-VLOOKUP($B65,ratings,2,TRUE),$A$1,1)*$G65*$G$25+_xlfn.NORM.DIST(0,VLOOKUP($B$26,ratings,2,TRUE)-VLOOKUP($B65,ratings,2,TRUE),$A$1,1)*$G65*$G$26+_xlfn.NORM.DIST(0,VLOOKUP($B$27,ratings,2,TRUE)-VLOOKUP($B65,ratings,2,TRUE),$A$1,1)*$G65*$G$27+_xlfn.NORM.DIST(0,VLOOKUP($B$28,ratings,2,TRUE)-VLOOKUP($B65,ratings,2,TRUE),$A$1,1)*$G65*$G$28+_xlfn.NORM.DIST(0,VLOOKUP($B$29,ratings,2,TRUE)-VLOOKUP($B65,ratings,2,TRUE),$A$1,1)*$G65*$G$29+_xlfn.NORM.DIST(0,VLOOKUP($B$32,ratings,2,TRUE)-VLOOKUP($B65,ratings,2,TRUE),$A$1,1)*$G65*$G$32+_xlfn.NORM.DIST(0,VLOOKUP($B$31,ratings,2,TRUE)-VLOOKUP($B65,ratings,2,TRUE),$A$1,1)*$G65*$G$31+_xlfn.NORM.DIST(0,VLOOKUP($B$30,ratings,2,TRUE)-VLOOKUP($B65,ratings,2,TRUE),$A$1,1)*$G65*$G$30</f>
        <v>#N/A</v>
      </c>
      <c r="J65" s="385" t="s">
        <v>808</v>
      </c>
      <c r="K65" t="str">
        <f t="shared" si="1"/>
        <v>#N/A</v>
      </c>
      <c r="L65" s="206" t="s">
        <v>809</v>
      </c>
      <c r="M65" s="206" t="s">
        <v>810</v>
      </c>
      <c r="N65" s="385" t="s">
        <v>811</v>
      </c>
      <c r="O65" s="385" t="s">
        <v>812</v>
      </c>
      <c r="P65" s="278" t="str">
        <f t="shared" si="2"/>
        <v>#N/A</v>
      </c>
      <c r="Q65" s="386" t="s">
        <v>15</v>
      </c>
      <c r="R65" s="387" t="s">
        <v>813</v>
      </c>
      <c r="S65" s="385" t="s">
        <v>814</v>
      </c>
      <c r="T65" s="385" t="s">
        <v>815</v>
      </c>
      <c r="U65" s="385" t="s">
        <v>812</v>
      </c>
      <c r="V65" s="278" t="str">
        <f t="shared" si="3"/>
        <v>#N/A</v>
      </c>
      <c r="W65" s="386" t="s">
        <v>15</v>
      </c>
      <c r="X65" s="388" t="s">
        <v>813</v>
      </c>
      <c r="Y65" s="385" t="s">
        <v>814</v>
      </c>
      <c r="Z65" s="385" t="s">
        <v>816</v>
      </c>
      <c r="AA65" s="385" t="s">
        <v>812</v>
      </c>
      <c r="AB65" s="278" t="str">
        <f t="shared" si="4"/>
        <v>#N/A</v>
      </c>
      <c r="AC65" s="386" t="s">
        <v>15</v>
      </c>
      <c r="AD65" s="388" t="s">
        <v>813</v>
      </c>
      <c r="AE65" s="385" t="s">
        <v>814</v>
      </c>
      <c r="AF65" s="385" t="s">
        <v>817</v>
      </c>
      <c r="AG65" s="385" t="s">
        <v>812</v>
      </c>
      <c r="AH65" s="278" t="str">
        <f t="shared" si="5"/>
        <v>#N/A</v>
      </c>
      <c r="AI65" s="386" t="s">
        <v>15</v>
      </c>
      <c r="AJ65" s="387" t="s">
        <v>813</v>
      </c>
      <c r="AK65" s="385" t="s">
        <v>814</v>
      </c>
      <c r="AL65" s="385" t="s">
        <v>818</v>
      </c>
      <c r="AM65" s="385" t="s">
        <v>812</v>
      </c>
      <c r="AN65" s="278" t="str">
        <f t="shared" si="6"/>
        <v>#N/A</v>
      </c>
      <c r="AO65" s="386" t="s">
        <v>15</v>
      </c>
      <c r="AP65" s="387" t="s">
        <v>813</v>
      </c>
      <c r="AQ65" s="385" t="s">
        <v>814</v>
      </c>
      <c r="AR65" s="385" t="s">
        <v>819</v>
      </c>
      <c r="AS65" s="385" t="s">
        <v>812</v>
      </c>
      <c r="AT65" s="278" t="str">
        <f t="shared" si="7"/>
        <v>#N/A</v>
      </c>
      <c r="AU65" s="386" t="s">
        <v>15</v>
      </c>
      <c r="AV65" s="388" t="s">
        <v>820</v>
      </c>
      <c r="AW65" s="385" t="str">
        <f t="shared" si="8"/>
        <v>#N/A</v>
      </c>
    </row>
    <row r="66" ht="14.25" customHeight="1">
      <c r="J66" s="385"/>
    </row>
    <row r="67" ht="14.25" customHeight="1">
      <c r="J67" s="385"/>
    </row>
    <row r="68" ht="14.25" customHeight="1">
      <c r="J68" s="385"/>
    </row>
    <row r="69" ht="14.25" customHeight="1">
      <c r="J69" s="385"/>
    </row>
    <row r="70" ht="14.25" customHeight="1">
      <c r="J70" s="385"/>
    </row>
    <row r="71" ht="14.25" customHeight="1">
      <c r="J71" s="385"/>
    </row>
    <row r="72" ht="14.25" customHeight="1">
      <c r="J72" s="385"/>
    </row>
    <row r="73" ht="14.25" customHeight="1">
      <c r="J73" s="385"/>
    </row>
    <row r="74" ht="14.25" customHeight="1">
      <c r="J74" s="385"/>
    </row>
    <row r="75" ht="14.25" customHeight="1">
      <c r="J75" s="385"/>
    </row>
    <row r="76" ht="14.25" customHeight="1">
      <c r="J76" s="385"/>
    </row>
    <row r="77" ht="14.25" customHeight="1">
      <c r="J77" s="385"/>
    </row>
    <row r="78" ht="14.25" customHeight="1">
      <c r="J78" s="385"/>
    </row>
    <row r="79" ht="14.25" customHeight="1">
      <c r="J79" s="385"/>
    </row>
    <row r="80" ht="14.25" customHeight="1">
      <c r="J80" s="385"/>
    </row>
    <row r="81" ht="14.25" customHeight="1">
      <c r="J81" s="385"/>
    </row>
    <row r="82" ht="14.25" customHeight="1">
      <c r="J82" s="385"/>
    </row>
    <row r="83" ht="14.25" customHeight="1">
      <c r="J83" s="385"/>
    </row>
    <row r="84" ht="14.25" customHeight="1">
      <c r="J84" s="385"/>
    </row>
    <row r="85" ht="14.25" customHeight="1">
      <c r="J85" s="385"/>
    </row>
    <row r="86" ht="14.25" customHeight="1">
      <c r="J86" s="385"/>
    </row>
    <row r="87" ht="14.25" customHeight="1">
      <c r="J87" s="385"/>
    </row>
    <row r="88" ht="14.25" customHeight="1">
      <c r="J88" s="385"/>
    </row>
    <row r="89" ht="14.25" customHeight="1">
      <c r="J89" s="385"/>
    </row>
    <row r="90" ht="14.25" customHeight="1">
      <c r="J90" s="385"/>
    </row>
    <row r="91" ht="14.25" customHeight="1">
      <c r="J91" s="385"/>
    </row>
    <row r="92" ht="14.25" customHeight="1">
      <c r="J92" s="385"/>
    </row>
    <row r="93" ht="14.25" customHeight="1">
      <c r="J93" s="385"/>
    </row>
    <row r="94" ht="14.25" customHeight="1">
      <c r="J94" s="385"/>
    </row>
    <row r="95" ht="14.25" customHeight="1">
      <c r="J95" s="385"/>
    </row>
    <row r="96" ht="14.25" customHeight="1">
      <c r="J96" s="385"/>
    </row>
    <row r="97" ht="14.25" customHeight="1">
      <c r="J97" s="385"/>
    </row>
    <row r="98" ht="14.25" customHeight="1">
      <c r="J98" s="385"/>
    </row>
    <row r="99" ht="14.25" customHeight="1">
      <c r="J99" s="385"/>
    </row>
    <row r="100" ht="14.25" customHeight="1">
      <c r="J100" s="385"/>
    </row>
    <row r="101" ht="14.25" customHeight="1">
      <c r="J101" s="385"/>
    </row>
    <row r="102" ht="14.25" customHeight="1">
      <c r="J102" s="385"/>
    </row>
    <row r="103" ht="14.25" customHeight="1">
      <c r="J103" s="385"/>
    </row>
    <row r="104" ht="14.25" customHeight="1">
      <c r="J104" s="385"/>
    </row>
    <row r="105" ht="14.25" customHeight="1">
      <c r="J105" s="385"/>
    </row>
    <row r="106" ht="14.25" customHeight="1">
      <c r="J106" s="385"/>
    </row>
    <row r="107" ht="14.25" customHeight="1">
      <c r="J107" s="385"/>
    </row>
    <row r="108" ht="14.25" customHeight="1">
      <c r="J108" s="385"/>
    </row>
    <row r="109" ht="14.25" customHeight="1">
      <c r="J109" s="385"/>
    </row>
    <row r="110" ht="14.25" customHeight="1">
      <c r="J110" s="385"/>
    </row>
    <row r="111" ht="14.25" customHeight="1">
      <c r="J111" s="385"/>
    </row>
    <row r="112" ht="14.25" customHeight="1">
      <c r="J112" s="385"/>
    </row>
    <row r="113" ht="14.25" customHeight="1">
      <c r="J113" s="385"/>
    </row>
    <row r="114" ht="14.25" customHeight="1">
      <c r="J114" s="385"/>
    </row>
    <row r="115" ht="14.25" customHeight="1">
      <c r="J115" s="385"/>
    </row>
    <row r="116" ht="14.25" customHeight="1">
      <c r="J116" s="385"/>
    </row>
    <row r="117" ht="14.25" customHeight="1">
      <c r="J117" s="385"/>
    </row>
    <row r="118" ht="14.25" customHeight="1">
      <c r="J118" s="385"/>
    </row>
    <row r="119" ht="14.25" customHeight="1">
      <c r="J119" s="385"/>
    </row>
    <row r="120" ht="14.25" customHeight="1">
      <c r="J120" s="385"/>
    </row>
    <row r="121" ht="14.25" customHeight="1">
      <c r="J121" s="385"/>
    </row>
    <row r="122" ht="14.25" customHeight="1">
      <c r="J122" s="385"/>
    </row>
    <row r="123" ht="14.25" customHeight="1">
      <c r="J123" s="385"/>
    </row>
    <row r="124" ht="14.25" customHeight="1">
      <c r="J124" s="385"/>
    </row>
    <row r="125" ht="14.25" customHeight="1">
      <c r="J125" s="385"/>
    </row>
    <row r="126" ht="14.25" customHeight="1">
      <c r="J126" s="385"/>
    </row>
    <row r="127" ht="14.25" customHeight="1">
      <c r="J127" s="385"/>
    </row>
    <row r="128" ht="14.25" customHeight="1">
      <c r="J128" s="385"/>
    </row>
    <row r="129" ht="14.25" customHeight="1">
      <c r="J129" s="385"/>
    </row>
    <row r="130" ht="14.25" customHeight="1">
      <c r="J130" s="385"/>
    </row>
    <row r="131" ht="14.25" customHeight="1">
      <c r="J131" s="385"/>
    </row>
    <row r="132" ht="14.25" customHeight="1">
      <c r="J132" s="385"/>
    </row>
    <row r="133" ht="14.25" customHeight="1">
      <c r="J133" s="385"/>
    </row>
    <row r="134" ht="14.25" customHeight="1">
      <c r="J134" s="385"/>
    </row>
    <row r="135" ht="14.25" customHeight="1">
      <c r="J135" s="385"/>
    </row>
    <row r="136" ht="14.25" customHeight="1">
      <c r="J136" s="385"/>
    </row>
    <row r="137" ht="14.25" customHeight="1">
      <c r="J137" s="385"/>
    </row>
    <row r="138" ht="14.25" customHeight="1">
      <c r="J138" s="385"/>
    </row>
    <row r="139" ht="14.25" customHeight="1">
      <c r="J139" s="385"/>
    </row>
    <row r="140" ht="14.25" customHeight="1">
      <c r="J140" s="385"/>
    </row>
    <row r="141" ht="14.25" customHeight="1">
      <c r="J141" s="385"/>
    </row>
    <row r="142" ht="14.25" customHeight="1">
      <c r="J142" s="385"/>
    </row>
    <row r="143" ht="14.25" customHeight="1">
      <c r="J143" s="385"/>
    </row>
    <row r="144" ht="14.25" customHeight="1">
      <c r="J144" s="385"/>
    </row>
    <row r="145" ht="14.25" customHeight="1">
      <c r="J145" s="385"/>
    </row>
    <row r="146" ht="14.25" customHeight="1">
      <c r="J146" s="385"/>
    </row>
    <row r="147" ht="14.25" customHeight="1">
      <c r="J147" s="385"/>
    </row>
    <row r="148" ht="14.25" customHeight="1">
      <c r="J148" s="385"/>
    </row>
    <row r="149" ht="14.25" customHeight="1">
      <c r="J149" s="385"/>
    </row>
    <row r="150" ht="14.25" customHeight="1">
      <c r="J150" s="385"/>
    </row>
    <row r="151" ht="14.25" customHeight="1">
      <c r="J151" s="385"/>
    </row>
    <row r="152" ht="14.25" customHeight="1">
      <c r="J152" s="385"/>
    </row>
    <row r="153" ht="14.25" customHeight="1">
      <c r="J153" s="385"/>
    </row>
    <row r="154" ht="14.25" customHeight="1">
      <c r="J154" s="385"/>
    </row>
    <row r="155" ht="14.25" customHeight="1">
      <c r="J155" s="385"/>
    </row>
    <row r="156" ht="14.25" customHeight="1">
      <c r="J156" s="385"/>
    </row>
    <row r="157" ht="14.25" customHeight="1">
      <c r="J157" s="385"/>
    </row>
    <row r="158" ht="14.25" customHeight="1">
      <c r="J158" s="385"/>
    </row>
    <row r="159" ht="14.25" customHeight="1">
      <c r="J159" s="385"/>
    </row>
    <row r="160" ht="14.25" customHeight="1">
      <c r="J160" s="385"/>
    </row>
    <row r="161" ht="14.25" customHeight="1">
      <c r="J161" s="385"/>
    </row>
    <row r="162" ht="14.25" customHeight="1">
      <c r="J162" s="385"/>
    </row>
    <row r="163" ht="14.25" customHeight="1">
      <c r="J163" s="385"/>
    </row>
    <row r="164" ht="14.25" customHeight="1">
      <c r="J164" s="385"/>
    </row>
    <row r="165" ht="14.25" customHeight="1">
      <c r="J165" s="385"/>
    </row>
    <row r="166" ht="14.25" customHeight="1">
      <c r="J166" s="385"/>
    </row>
    <row r="167" ht="14.25" customHeight="1">
      <c r="J167" s="385"/>
    </row>
    <row r="168" ht="14.25" customHeight="1">
      <c r="J168" s="385"/>
    </row>
    <row r="169" ht="14.25" customHeight="1">
      <c r="J169" s="385"/>
    </row>
    <row r="170" ht="14.25" customHeight="1">
      <c r="J170" s="385"/>
    </row>
    <row r="171" ht="14.25" customHeight="1">
      <c r="J171" s="385"/>
    </row>
    <row r="172" ht="14.25" customHeight="1">
      <c r="J172" s="385"/>
    </row>
    <row r="173" ht="14.25" customHeight="1">
      <c r="J173" s="385"/>
    </row>
    <row r="174" ht="14.25" customHeight="1">
      <c r="J174" s="385"/>
    </row>
    <row r="175" ht="14.25" customHeight="1">
      <c r="J175" s="385"/>
    </row>
    <row r="176" ht="14.25" customHeight="1">
      <c r="J176" s="385"/>
    </row>
    <row r="177" ht="14.25" customHeight="1">
      <c r="J177" s="385"/>
    </row>
    <row r="178" ht="14.25" customHeight="1">
      <c r="J178" s="385"/>
    </row>
    <row r="179" ht="14.25" customHeight="1">
      <c r="J179" s="385"/>
    </row>
    <row r="180" ht="14.25" customHeight="1">
      <c r="J180" s="385"/>
    </row>
    <row r="181" ht="14.25" customHeight="1">
      <c r="J181" s="385"/>
    </row>
    <row r="182" ht="14.25" customHeight="1">
      <c r="J182" s="385"/>
    </row>
    <row r="183" ht="14.25" customHeight="1">
      <c r="J183" s="385"/>
    </row>
    <row r="184" ht="14.25" customHeight="1">
      <c r="J184" s="385"/>
    </row>
    <row r="185" ht="14.25" customHeight="1">
      <c r="J185" s="385"/>
    </row>
    <row r="186" ht="14.25" customHeight="1">
      <c r="J186" s="385"/>
    </row>
    <row r="187" ht="14.25" customHeight="1">
      <c r="J187" s="385"/>
    </row>
    <row r="188" ht="14.25" customHeight="1">
      <c r="J188" s="385"/>
    </row>
    <row r="189" ht="14.25" customHeight="1">
      <c r="J189" s="385"/>
    </row>
    <row r="190" ht="14.25" customHeight="1">
      <c r="J190" s="385"/>
    </row>
    <row r="191" ht="14.25" customHeight="1">
      <c r="J191" s="385"/>
    </row>
    <row r="192" ht="14.25" customHeight="1">
      <c r="J192" s="385"/>
    </row>
    <row r="193" ht="14.25" customHeight="1">
      <c r="J193" s="385"/>
    </row>
    <row r="194" ht="14.25" customHeight="1">
      <c r="J194" s="385"/>
    </row>
    <row r="195" ht="14.25" customHeight="1">
      <c r="J195" s="385"/>
    </row>
    <row r="196" ht="14.25" customHeight="1">
      <c r="J196" s="385"/>
    </row>
    <row r="197" ht="14.25" customHeight="1">
      <c r="J197" s="385"/>
    </row>
    <row r="198" ht="14.25" customHeight="1">
      <c r="J198" s="385"/>
    </row>
    <row r="199" ht="14.25" customHeight="1">
      <c r="J199" s="385"/>
    </row>
    <row r="200" ht="14.25" customHeight="1">
      <c r="J200" s="385"/>
    </row>
    <row r="201" ht="14.25" customHeight="1">
      <c r="J201" s="385"/>
    </row>
    <row r="202" ht="14.25" customHeight="1">
      <c r="J202" s="385"/>
    </row>
    <row r="203" ht="14.25" customHeight="1">
      <c r="J203" s="385"/>
    </row>
    <row r="204" ht="14.25" customHeight="1">
      <c r="J204" s="385"/>
    </row>
    <row r="205" ht="14.25" customHeight="1">
      <c r="J205" s="385"/>
    </row>
    <row r="206" ht="14.25" customHeight="1">
      <c r="J206" s="385"/>
    </row>
    <row r="207" ht="14.25" customHeight="1">
      <c r="J207" s="385"/>
    </row>
    <row r="208" ht="14.25" customHeight="1">
      <c r="J208" s="385"/>
    </row>
    <row r="209" ht="14.25" customHeight="1">
      <c r="J209" s="385"/>
    </row>
    <row r="210" ht="14.25" customHeight="1">
      <c r="J210" s="385"/>
    </row>
    <row r="211" ht="14.25" customHeight="1">
      <c r="J211" s="385"/>
    </row>
    <row r="212" ht="14.25" customHeight="1">
      <c r="J212" s="385"/>
    </row>
    <row r="213" ht="14.25" customHeight="1">
      <c r="J213" s="385"/>
    </row>
    <row r="214" ht="14.25" customHeight="1">
      <c r="J214" s="385"/>
    </row>
    <row r="215" ht="14.25" customHeight="1">
      <c r="J215" s="385"/>
    </row>
    <row r="216" ht="14.25" customHeight="1">
      <c r="J216" s="385"/>
    </row>
    <row r="217" ht="14.25" customHeight="1">
      <c r="J217" s="385"/>
    </row>
    <row r="218" ht="14.25" customHeight="1">
      <c r="J218" s="385"/>
    </row>
    <row r="219" ht="14.25" customHeight="1">
      <c r="J219" s="385"/>
    </row>
    <row r="220" ht="14.25" customHeight="1">
      <c r="J220" s="385"/>
    </row>
    <row r="221" ht="14.25" customHeight="1">
      <c r="J221" s="385"/>
    </row>
    <row r="222" ht="14.25" customHeight="1">
      <c r="J222" s="385"/>
    </row>
    <row r="223" ht="14.25" customHeight="1">
      <c r="J223" s="385"/>
    </row>
    <row r="224" ht="14.25" customHeight="1">
      <c r="J224" s="385"/>
    </row>
    <row r="225" ht="14.25" customHeight="1">
      <c r="J225" s="385"/>
    </row>
    <row r="226" ht="14.25" customHeight="1">
      <c r="J226" s="385"/>
    </row>
    <row r="227" ht="14.25" customHeight="1">
      <c r="J227" s="385"/>
    </row>
    <row r="228" ht="14.25" customHeight="1">
      <c r="J228" s="385"/>
    </row>
    <row r="229" ht="14.25" customHeight="1">
      <c r="J229" s="385"/>
    </row>
    <row r="230" ht="14.25" customHeight="1">
      <c r="J230" s="385"/>
    </row>
    <row r="231" ht="14.25" customHeight="1">
      <c r="J231" s="385"/>
    </row>
    <row r="232" ht="14.25" customHeight="1">
      <c r="J232" s="385"/>
    </row>
    <row r="233" ht="14.25" customHeight="1">
      <c r="J233" s="385"/>
    </row>
    <row r="234" ht="14.25" customHeight="1">
      <c r="J234" s="385"/>
    </row>
    <row r="235" ht="14.25" customHeight="1">
      <c r="J235" s="385"/>
    </row>
    <row r="236" ht="14.25" customHeight="1">
      <c r="J236" s="385"/>
    </row>
    <row r="237" ht="14.25" customHeight="1">
      <c r="J237" s="385"/>
    </row>
    <row r="238" ht="14.25" customHeight="1">
      <c r="J238" s="385"/>
    </row>
    <row r="239" ht="14.25" customHeight="1">
      <c r="J239" s="385"/>
    </row>
    <row r="240" ht="14.25" customHeight="1">
      <c r="J240" s="385"/>
    </row>
    <row r="241" ht="14.25" customHeight="1">
      <c r="J241" s="385"/>
    </row>
    <row r="242" ht="14.25" customHeight="1">
      <c r="J242" s="385"/>
    </row>
    <row r="243" ht="14.25" customHeight="1">
      <c r="J243" s="385"/>
    </row>
    <row r="244" ht="14.25" customHeight="1">
      <c r="J244" s="385"/>
    </row>
    <row r="245" ht="14.25" customHeight="1">
      <c r="J245" s="385"/>
    </row>
    <row r="246" ht="14.25" customHeight="1">
      <c r="J246" s="385"/>
    </row>
    <row r="247" ht="14.25" customHeight="1">
      <c r="J247" s="385"/>
    </row>
    <row r="248" ht="14.25" customHeight="1">
      <c r="J248" s="385"/>
    </row>
    <row r="249" ht="14.25" customHeight="1">
      <c r="J249" s="385"/>
    </row>
    <row r="250" ht="14.25" customHeight="1">
      <c r="J250" s="385"/>
    </row>
    <row r="251" ht="14.25" customHeight="1">
      <c r="J251" s="385"/>
    </row>
    <row r="252" ht="14.25" customHeight="1">
      <c r="J252" s="385"/>
    </row>
    <row r="253" ht="14.25" customHeight="1">
      <c r="J253" s="385"/>
    </row>
    <row r="254" ht="14.25" customHeight="1">
      <c r="J254" s="385"/>
    </row>
    <row r="255" ht="14.25" customHeight="1">
      <c r="J255" s="385"/>
    </row>
    <row r="256" ht="14.25" customHeight="1">
      <c r="J256" s="385"/>
    </row>
    <row r="257" ht="14.25" customHeight="1">
      <c r="J257" s="385"/>
    </row>
    <row r="258" ht="14.25" customHeight="1">
      <c r="J258" s="385"/>
    </row>
    <row r="259" ht="14.25" customHeight="1">
      <c r="J259" s="385"/>
    </row>
    <row r="260" ht="14.25" customHeight="1">
      <c r="J260" s="385"/>
    </row>
    <row r="261" ht="14.25" customHeight="1">
      <c r="J261" s="385"/>
    </row>
    <row r="262" ht="14.25" customHeight="1">
      <c r="J262" s="385"/>
    </row>
    <row r="263" ht="14.25" customHeight="1">
      <c r="J263" s="385"/>
    </row>
    <row r="264" ht="14.25" customHeight="1">
      <c r="J264" s="385"/>
    </row>
    <row r="265" ht="14.25" customHeight="1">
      <c r="J265" s="385"/>
    </row>
    <row r="266" ht="14.25" customHeight="1">
      <c r="J266" s="385"/>
    </row>
    <row r="267" ht="14.25" customHeight="1">
      <c r="J267" s="385"/>
    </row>
    <row r="268" ht="14.25" customHeight="1">
      <c r="J268" s="385"/>
    </row>
    <row r="269" ht="14.25" customHeight="1">
      <c r="J269" s="385"/>
    </row>
    <row r="270" ht="14.25" customHeight="1">
      <c r="J270" s="385"/>
    </row>
    <row r="271" ht="14.25" customHeight="1">
      <c r="J271" s="385"/>
    </row>
    <row r="272" ht="14.25" customHeight="1">
      <c r="J272" s="385"/>
    </row>
    <row r="273" ht="14.25" customHeight="1">
      <c r="J273" s="385"/>
    </row>
    <row r="274" ht="14.25" customHeight="1">
      <c r="J274" s="385"/>
    </row>
    <row r="275" ht="14.25" customHeight="1">
      <c r="J275" s="385"/>
    </row>
    <row r="276" ht="14.25" customHeight="1">
      <c r="J276" s="385"/>
    </row>
    <row r="277" ht="14.25" customHeight="1">
      <c r="J277" s="385"/>
    </row>
    <row r="278" ht="14.25" customHeight="1">
      <c r="J278" s="385"/>
    </row>
    <row r="279" ht="14.25" customHeight="1">
      <c r="J279" s="385"/>
    </row>
    <row r="280" ht="14.25" customHeight="1">
      <c r="J280" s="385"/>
    </row>
    <row r="281" ht="14.25" customHeight="1">
      <c r="J281" s="385"/>
    </row>
    <row r="282" ht="14.25" customHeight="1">
      <c r="J282" s="385"/>
    </row>
    <row r="283" ht="14.25" customHeight="1">
      <c r="J283" s="385"/>
    </row>
    <row r="284" ht="14.25" customHeight="1">
      <c r="J284" s="385"/>
    </row>
    <row r="285" ht="14.25" customHeight="1">
      <c r="J285" s="385"/>
    </row>
    <row r="286" ht="14.25" customHeight="1">
      <c r="J286" s="385"/>
    </row>
    <row r="287" ht="14.25" customHeight="1">
      <c r="J287" s="385"/>
    </row>
    <row r="288" ht="14.25" customHeight="1">
      <c r="J288" s="385"/>
    </row>
    <row r="289" ht="14.25" customHeight="1">
      <c r="J289" s="385"/>
    </row>
    <row r="290" ht="14.25" customHeight="1">
      <c r="J290" s="385"/>
    </row>
    <row r="291" ht="14.25" customHeight="1">
      <c r="J291" s="385"/>
    </row>
    <row r="292" ht="14.25" customHeight="1">
      <c r="J292" s="385"/>
    </row>
    <row r="293" ht="14.25" customHeight="1">
      <c r="J293" s="385"/>
    </row>
    <row r="294" ht="14.25" customHeight="1">
      <c r="J294" s="385"/>
    </row>
    <row r="295" ht="14.25" customHeight="1">
      <c r="J295" s="385"/>
    </row>
    <row r="296" ht="14.25" customHeight="1">
      <c r="J296" s="385"/>
    </row>
    <row r="297" ht="14.25" customHeight="1">
      <c r="J297" s="385"/>
    </row>
    <row r="298" ht="14.25" customHeight="1">
      <c r="J298" s="385"/>
    </row>
    <row r="299" ht="14.25" customHeight="1">
      <c r="J299" s="385"/>
    </row>
    <row r="300" ht="14.25" customHeight="1">
      <c r="J300" s="385"/>
    </row>
    <row r="301" ht="14.25" customHeight="1">
      <c r="J301" s="385"/>
    </row>
    <row r="302" ht="14.25" customHeight="1">
      <c r="J302" s="385"/>
    </row>
    <row r="303" ht="14.25" customHeight="1">
      <c r="J303" s="385"/>
    </row>
    <row r="304" ht="14.25" customHeight="1">
      <c r="J304" s="385"/>
    </row>
    <row r="305" ht="14.25" customHeight="1">
      <c r="J305" s="385"/>
    </row>
    <row r="306" ht="14.25" customHeight="1">
      <c r="J306" s="385"/>
    </row>
    <row r="307" ht="14.25" customHeight="1">
      <c r="J307" s="385"/>
    </row>
    <row r="308" ht="14.25" customHeight="1">
      <c r="J308" s="385"/>
    </row>
    <row r="309" ht="14.25" customHeight="1">
      <c r="J309" s="385"/>
    </row>
    <row r="310" ht="14.25" customHeight="1">
      <c r="J310" s="385"/>
    </row>
    <row r="311" ht="14.25" customHeight="1">
      <c r="J311" s="385"/>
    </row>
    <row r="312" ht="14.25" customHeight="1">
      <c r="J312" s="385"/>
    </row>
    <row r="313" ht="14.25" customHeight="1">
      <c r="J313" s="385"/>
    </row>
    <row r="314" ht="14.25" customHeight="1">
      <c r="J314" s="385"/>
    </row>
    <row r="315" ht="14.25" customHeight="1">
      <c r="J315" s="385"/>
    </row>
    <row r="316" ht="14.25" customHeight="1">
      <c r="J316" s="385"/>
    </row>
    <row r="317" ht="14.25" customHeight="1">
      <c r="J317" s="385"/>
    </row>
    <row r="318" ht="14.25" customHeight="1">
      <c r="J318" s="385"/>
    </row>
    <row r="319" ht="14.25" customHeight="1">
      <c r="J319" s="385"/>
    </row>
    <row r="320" ht="14.25" customHeight="1">
      <c r="J320" s="385"/>
    </row>
    <row r="321" ht="14.25" customHeight="1">
      <c r="J321" s="385"/>
    </row>
    <row r="322" ht="14.25" customHeight="1">
      <c r="J322" s="385"/>
    </row>
    <row r="323" ht="14.25" customHeight="1">
      <c r="J323" s="385"/>
    </row>
    <row r="324" ht="14.25" customHeight="1">
      <c r="J324" s="385"/>
    </row>
    <row r="325" ht="14.25" customHeight="1">
      <c r="J325" s="385"/>
    </row>
    <row r="326" ht="14.25" customHeight="1">
      <c r="J326" s="385"/>
    </row>
    <row r="327" ht="14.25" customHeight="1">
      <c r="J327" s="385"/>
    </row>
    <row r="328" ht="14.25" customHeight="1">
      <c r="J328" s="385"/>
    </row>
    <row r="329" ht="14.25" customHeight="1">
      <c r="J329" s="385"/>
    </row>
    <row r="330" ht="14.25" customHeight="1">
      <c r="J330" s="385"/>
    </row>
    <row r="331" ht="14.25" customHeight="1">
      <c r="J331" s="385"/>
    </row>
    <row r="332" ht="14.25" customHeight="1">
      <c r="J332" s="385"/>
    </row>
    <row r="333" ht="14.25" customHeight="1">
      <c r="J333" s="385"/>
    </row>
    <row r="334" ht="14.25" customHeight="1">
      <c r="J334" s="385"/>
    </row>
    <row r="335" ht="14.25" customHeight="1">
      <c r="J335" s="385"/>
    </row>
    <row r="336" ht="14.25" customHeight="1">
      <c r="J336" s="385"/>
    </row>
    <row r="337" ht="14.25" customHeight="1">
      <c r="J337" s="385"/>
    </row>
    <row r="338" ht="14.25" customHeight="1">
      <c r="J338" s="385"/>
    </row>
    <row r="339" ht="14.25" customHeight="1">
      <c r="J339" s="385"/>
    </row>
    <row r="340" ht="14.25" customHeight="1">
      <c r="J340" s="385"/>
    </row>
    <row r="341" ht="14.25" customHeight="1">
      <c r="J341" s="385"/>
    </row>
    <row r="342" ht="14.25" customHeight="1">
      <c r="J342" s="385"/>
    </row>
    <row r="343" ht="14.25" customHeight="1">
      <c r="J343" s="385"/>
    </row>
    <row r="344" ht="14.25" customHeight="1">
      <c r="J344" s="385"/>
    </row>
    <row r="345" ht="14.25" customHeight="1">
      <c r="J345" s="385"/>
    </row>
    <row r="346" ht="14.25" customHeight="1">
      <c r="J346" s="385"/>
    </row>
    <row r="347" ht="14.25" customHeight="1">
      <c r="J347" s="385"/>
    </row>
    <row r="348" ht="14.25" customHeight="1">
      <c r="J348" s="385"/>
    </row>
    <row r="349" ht="14.25" customHeight="1">
      <c r="J349" s="385"/>
    </row>
    <row r="350" ht="14.25" customHeight="1">
      <c r="J350" s="385"/>
    </row>
    <row r="351" ht="14.25" customHeight="1">
      <c r="J351" s="385"/>
    </row>
    <row r="352" ht="14.25" customHeight="1">
      <c r="J352" s="385"/>
    </row>
    <row r="353" ht="14.25" customHeight="1">
      <c r="J353" s="385"/>
    </row>
    <row r="354" ht="14.25" customHeight="1">
      <c r="J354" s="385"/>
    </row>
    <row r="355" ht="14.25" customHeight="1">
      <c r="J355" s="385"/>
    </row>
    <row r="356" ht="14.25" customHeight="1">
      <c r="J356" s="385"/>
    </row>
    <row r="357" ht="14.25" customHeight="1">
      <c r="J357" s="385"/>
    </row>
    <row r="358" ht="14.25" customHeight="1">
      <c r="J358" s="385"/>
    </row>
    <row r="359" ht="14.25" customHeight="1">
      <c r="J359" s="385"/>
    </row>
    <row r="360" ht="14.25" customHeight="1">
      <c r="J360" s="385"/>
    </row>
    <row r="361" ht="14.25" customHeight="1">
      <c r="J361" s="385"/>
    </row>
    <row r="362" ht="14.25" customHeight="1">
      <c r="J362" s="385"/>
    </row>
    <row r="363" ht="14.25" customHeight="1">
      <c r="J363" s="385"/>
    </row>
    <row r="364" ht="14.25" customHeight="1">
      <c r="J364" s="385"/>
    </row>
    <row r="365" ht="14.25" customHeight="1">
      <c r="J365" s="385"/>
    </row>
    <row r="366" ht="14.25" customHeight="1">
      <c r="J366" s="385"/>
    </row>
    <row r="367" ht="14.25" customHeight="1">
      <c r="J367" s="385"/>
    </row>
    <row r="368" ht="14.25" customHeight="1">
      <c r="J368" s="385"/>
    </row>
    <row r="369" ht="14.25" customHeight="1">
      <c r="J369" s="385"/>
    </row>
    <row r="370" ht="14.25" customHeight="1">
      <c r="J370" s="385"/>
    </row>
    <row r="371" ht="14.25" customHeight="1">
      <c r="J371" s="385"/>
    </row>
    <row r="372" ht="14.25" customHeight="1">
      <c r="J372" s="385"/>
    </row>
    <row r="373" ht="14.25" customHeight="1">
      <c r="J373" s="385"/>
    </row>
    <row r="374" ht="14.25" customHeight="1">
      <c r="J374" s="385"/>
    </row>
    <row r="375" ht="14.25" customHeight="1">
      <c r="J375" s="385"/>
    </row>
    <row r="376" ht="14.25" customHeight="1">
      <c r="J376" s="385"/>
    </row>
    <row r="377" ht="14.25" customHeight="1">
      <c r="J377" s="385"/>
    </row>
    <row r="378" ht="14.25" customHeight="1">
      <c r="J378" s="385"/>
    </row>
    <row r="379" ht="14.25" customHeight="1">
      <c r="J379" s="385"/>
    </row>
    <row r="380" ht="14.25" customHeight="1">
      <c r="J380" s="385"/>
    </row>
    <row r="381" ht="14.25" customHeight="1">
      <c r="J381" s="385"/>
    </row>
    <row r="382" ht="14.25" customHeight="1">
      <c r="J382" s="385"/>
    </row>
    <row r="383" ht="14.25" customHeight="1">
      <c r="J383" s="385"/>
    </row>
    <row r="384" ht="14.25" customHeight="1">
      <c r="J384" s="385"/>
    </row>
    <row r="385" ht="14.25" customHeight="1">
      <c r="J385" s="385"/>
    </row>
    <row r="386" ht="14.25" customHeight="1">
      <c r="J386" s="385"/>
    </row>
    <row r="387" ht="14.25" customHeight="1">
      <c r="J387" s="385"/>
    </row>
    <row r="388" ht="14.25" customHeight="1">
      <c r="J388" s="385"/>
    </row>
    <row r="389" ht="14.25" customHeight="1">
      <c r="J389" s="385"/>
    </row>
    <row r="390" ht="14.25" customHeight="1">
      <c r="J390" s="385"/>
    </row>
    <row r="391" ht="14.25" customHeight="1">
      <c r="J391" s="385"/>
    </row>
    <row r="392" ht="14.25" customHeight="1">
      <c r="J392" s="385"/>
    </row>
    <row r="393" ht="14.25" customHeight="1">
      <c r="J393" s="385"/>
    </row>
    <row r="394" ht="14.25" customHeight="1">
      <c r="J394" s="385"/>
    </row>
    <row r="395" ht="14.25" customHeight="1">
      <c r="J395" s="385"/>
    </row>
    <row r="396" ht="14.25" customHeight="1">
      <c r="J396" s="385"/>
    </row>
    <row r="397" ht="14.25" customHeight="1">
      <c r="J397" s="385"/>
    </row>
    <row r="398" ht="14.25" customHeight="1">
      <c r="J398" s="385"/>
    </row>
    <row r="399" ht="14.25" customHeight="1">
      <c r="J399" s="385"/>
    </row>
    <row r="400" ht="14.25" customHeight="1">
      <c r="J400" s="385"/>
    </row>
    <row r="401" ht="14.25" customHeight="1">
      <c r="J401" s="385"/>
    </row>
    <row r="402" ht="14.25" customHeight="1">
      <c r="J402" s="385"/>
    </row>
    <row r="403" ht="14.25" customHeight="1">
      <c r="J403" s="385"/>
    </row>
    <row r="404" ht="14.25" customHeight="1">
      <c r="J404" s="385"/>
    </row>
    <row r="405" ht="14.25" customHeight="1">
      <c r="J405" s="385"/>
    </row>
    <row r="406" ht="14.25" customHeight="1">
      <c r="J406" s="385"/>
    </row>
    <row r="407" ht="14.25" customHeight="1">
      <c r="J407" s="385"/>
    </row>
    <row r="408" ht="14.25" customHeight="1">
      <c r="J408" s="385"/>
    </row>
    <row r="409" ht="14.25" customHeight="1">
      <c r="J409" s="385"/>
    </row>
    <row r="410" ht="14.25" customHeight="1">
      <c r="J410" s="385"/>
    </row>
    <row r="411" ht="14.25" customHeight="1">
      <c r="J411" s="385"/>
    </row>
    <row r="412" ht="14.25" customHeight="1">
      <c r="J412" s="385"/>
    </row>
    <row r="413" ht="14.25" customHeight="1">
      <c r="J413" s="385"/>
    </row>
    <row r="414" ht="14.25" customHeight="1">
      <c r="J414" s="385"/>
    </row>
    <row r="415" ht="14.25" customHeight="1">
      <c r="J415" s="385"/>
    </row>
    <row r="416" ht="14.25" customHeight="1">
      <c r="J416" s="385"/>
    </row>
    <row r="417" ht="14.25" customHeight="1">
      <c r="J417" s="385"/>
    </row>
    <row r="418" ht="14.25" customHeight="1">
      <c r="J418" s="385"/>
    </row>
    <row r="419" ht="14.25" customHeight="1">
      <c r="J419" s="385"/>
    </row>
    <row r="420" ht="14.25" customHeight="1">
      <c r="J420" s="385"/>
    </row>
    <row r="421" ht="14.25" customHeight="1">
      <c r="J421" s="385"/>
    </row>
    <row r="422" ht="14.25" customHeight="1">
      <c r="J422" s="385"/>
    </row>
    <row r="423" ht="14.25" customHeight="1">
      <c r="J423" s="385"/>
    </row>
    <row r="424" ht="14.25" customHeight="1">
      <c r="J424" s="385"/>
    </row>
    <row r="425" ht="14.25" customHeight="1">
      <c r="J425" s="385"/>
    </row>
    <row r="426" ht="14.25" customHeight="1">
      <c r="J426" s="385"/>
    </row>
    <row r="427" ht="14.25" customHeight="1">
      <c r="J427" s="385"/>
    </row>
    <row r="428" ht="14.25" customHeight="1">
      <c r="J428" s="385"/>
    </row>
    <row r="429" ht="14.25" customHeight="1">
      <c r="J429" s="385"/>
    </row>
    <row r="430" ht="14.25" customHeight="1">
      <c r="J430" s="385"/>
    </row>
    <row r="431" ht="14.25" customHeight="1">
      <c r="J431" s="385"/>
    </row>
    <row r="432" ht="14.25" customHeight="1">
      <c r="J432" s="385"/>
    </row>
    <row r="433" ht="14.25" customHeight="1">
      <c r="J433" s="385"/>
    </row>
    <row r="434" ht="14.25" customHeight="1">
      <c r="J434" s="385"/>
    </row>
    <row r="435" ht="14.25" customHeight="1">
      <c r="J435" s="385"/>
    </row>
    <row r="436" ht="14.25" customHeight="1">
      <c r="J436" s="385"/>
    </row>
    <row r="437" ht="14.25" customHeight="1">
      <c r="J437" s="385"/>
    </row>
    <row r="438" ht="14.25" customHeight="1">
      <c r="J438" s="385"/>
    </row>
    <row r="439" ht="14.25" customHeight="1">
      <c r="J439" s="385"/>
    </row>
    <row r="440" ht="14.25" customHeight="1">
      <c r="J440" s="385"/>
    </row>
    <row r="441" ht="14.25" customHeight="1">
      <c r="J441" s="385"/>
    </row>
    <row r="442" ht="14.25" customHeight="1">
      <c r="J442" s="385"/>
    </row>
    <row r="443" ht="14.25" customHeight="1">
      <c r="J443" s="385"/>
    </row>
    <row r="444" ht="14.25" customHeight="1">
      <c r="J444" s="385"/>
    </row>
    <row r="445" ht="14.25" customHeight="1">
      <c r="J445" s="385"/>
    </row>
    <row r="446" ht="14.25" customHeight="1">
      <c r="J446" s="385"/>
    </row>
    <row r="447" ht="14.25" customHeight="1">
      <c r="J447" s="385"/>
    </row>
    <row r="448" ht="14.25" customHeight="1">
      <c r="J448" s="385"/>
    </row>
    <row r="449" ht="14.25" customHeight="1">
      <c r="J449" s="385"/>
    </row>
    <row r="450" ht="14.25" customHeight="1">
      <c r="J450" s="385"/>
    </row>
    <row r="451" ht="14.25" customHeight="1">
      <c r="J451" s="385"/>
    </row>
    <row r="452" ht="14.25" customHeight="1">
      <c r="J452" s="385"/>
    </row>
    <row r="453" ht="14.25" customHeight="1">
      <c r="J453" s="385"/>
    </row>
    <row r="454" ht="14.25" customHeight="1">
      <c r="J454" s="385"/>
    </row>
    <row r="455" ht="14.25" customHeight="1">
      <c r="J455" s="385"/>
    </row>
    <row r="456" ht="14.25" customHeight="1">
      <c r="J456" s="385"/>
    </row>
    <row r="457" ht="14.25" customHeight="1">
      <c r="J457" s="385"/>
    </row>
    <row r="458" ht="14.25" customHeight="1">
      <c r="J458" s="385"/>
    </row>
    <row r="459" ht="14.25" customHeight="1">
      <c r="J459" s="385"/>
    </row>
    <row r="460" ht="14.25" customHeight="1">
      <c r="J460" s="385"/>
    </row>
    <row r="461" ht="14.25" customHeight="1">
      <c r="J461" s="385"/>
    </row>
    <row r="462" ht="14.25" customHeight="1">
      <c r="J462" s="385"/>
    </row>
    <row r="463" ht="14.25" customHeight="1">
      <c r="J463" s="385"/>
    </row>
    <row r="464" ht="14.25" customHeight="1">
      <c r="J464" s="385"/>
    </row>
    <row r="465" ht="14.25" customHeight="1">
      <c r="J465" s="385"/>
    </row>
    <row r="466" ht="14.25" customHeight="1">
      <c r="J466" s="385"/>
    </row>
    <row r="467" ht="14.25" customHeight="1">
      <c r="J467" s="385"/>
    </row>
    <row r="468" ht="14.25" customHeight="1">
      <c r="J468" s="385"/>
    </row>
    <row r="469" ht="14.25" customHeight="1">
      <c r="J469" s="385"/>
    </row>
    <row r="470" ht="14.25" customHeight="1">
      <c r="J470" s="385"/>
    </row>
    <row r="471" ht="14.25" customHeight="1">
      <c r="J471" s="385"/>
    </row>
    <row r="472" ht="14.25" customHeight="1">
      <c r="J472" s="385"/>
    </row>
    <row r="473" ht="14.25" customHeight="1">
      <c r="J473" s="385"/>
    </row>
    <row r="474" ht="14.25" customHeight="1">
      <c r="J474" s="385"/>
    </row>
    <row r="475" ht="14.25" customHeight="1">
      <c r="J475" s="385"/>
    </row>
    <row r="476" ht="14.25" customHeight="1">
      <c r="J476" s="385"/>
    </row>
    <row r="477" ht="14.25" customHeight="1">
      <c r="J477" s="385"/>
    </row>
    <row r="478" ht="14.25" customHeight="1">
      <c r="J478" s="385"/>
    </row>
    <row r="479" ht="14.25" customHeight="1">
      <c r="J479" s="385"/>
    </row>
    <row r="480" ht="14.25" customHeight="1">
      <c r="J480" s="385"/>
    </row>
    <row r="481" ht="14.25" customHeight="1">
      <c r="J481" s="385"/>
    </row>
    <row r="482" ht="14.25" customHeight="1">
      <c r="J482" s="385"/>
    </row>
    <row r="483" ht="14.25" customHeight="1">
      <c r="J483" s="385"/>
    </row>
    <row r="484" ht="14.25" customHeight="1">
      <c r="J484" s="385"/>
    </row>
    <row r="485" ht="14.25" customHeight="1">
      <c r="J485" s="385"/>
    </row>
    <row r="486" ht="14.25" customHeight="1">
      <c r="J486" s="385"/>
    </row>
    <row r="487" ht="14.25" customHeight="1">
      <c r="J487" s="385"/>
    </row>
    <row r="488" ht="14.25" customHeight="1">
      <c r="J488" s="385"/>
    </row>
    <row r="489" ht="14.25" customHeight="1">
      <c r="J489" s="385"/>
    </row>
    <row r="490" ht="14.25" customHeight="1">
      <c r="J490" s="385"/>
    </row>
    <row r="491" ht="14.25" customHeight="1">
      <c r="J491" s="385"/>
    </row>
    <row r="492" ht="14.25" customHeight="1">
      <c r="J492" s="385"/>
    </row>
    <row r="493" ht="14.25" customHeight="1">
      <c r="J493" s="385"/>
    </row>
    <row r="494" ht="14.25" customHeight="1">
      <c r="J494" s="385"/>
    </row>
    <row r="495" ht="14.25" customHeight="1">
      <c r="J495" s="385"/>
    </row>
    <row r="496" ht="14.25" customHeight="1">
      <c r="J496" s="385"/>
    </row>
    <row r="497" ht="14.25" customHeight="1">
      <c r="J497" s="385"/>
    </row>
    <row r="498" ht="14.25" customHeight="1">
      <c r="J498" s="385"/>
    </row>
    <row r="499" ht="14.25" customHeight="1">
      <c r="J499" s="385"/>
    </row>
    <row r="500" ht="14.25" customHeight="1">
      <c r="J500" s="385"/>
    </row>
    <row r="501" ht="14.25" customHeight="1">
      <c r="J501" s="385"/>
    </row>
    <row r="502" ht="14.25" customHeight="1">
      <c r="J502" s="385"/>
    </row>
    <row r="503" ht="14.25" customHeight="1">
      <c r="J503" s="385"/>
    </row>
    <row r="504" ht="14.25" customHeight="1">
      <c r="J504" s="385"/>
    </row>
    <row r="505" ht="14.25" customHeight="1">
      <c r="J505" s="385"/>
    </row>
    <row r="506" ht="14.25" customHeight="1">
      <c r="J506" s="385"/>
    </row>
    <row r="507" ht="14.25" customHeight="1">
      <c r="J507" s="385"/>
    </row>
    <row r="508" ht="14.25" customHeight="1">
      <c r="J508" s="385"/>
    </row>
    <row r="509" ht="14.25" customHeight="1">
      <c r="J509" s="385"/>
    </row>
    <row r="510" ht="14.25" customHeight="1">
      <c r="J510" s="385"/>
    </row>
    <row r="511" ht="14.25" customHeight="1">
      <c r="J511" s="385"/>
    </row>
    <row r="512" ht="14.25" customHeight="1">
      <c r="J512" s="385"/>
    </row>
    <row r="513" ht="14.25" customHeight="1">
      <c r="J513" s="385"/>
    </row>
    <row r="514" ht="14.25" customHeight="1">
      <c r="J514" s="385"/>
    </row>
    <row r="515" ht="14.25" customHeight="1">
      <c r="J515" s="385"/>
    </row>
    <row r="516" ht="14.25" customHeight="1">
      <c r="J516" s="385"/>
    </row>
    <row r="517" ht="14.25" customHeight="1">
      <c r="J517" s="385"/>
    </row>
    <row r="518" ht="14.25" customHeight="1">
      <c r="J518" s="385"/>
    </row>
    <row r="519" ht="14.25" customHeight="1">
      <c r="J519" s="385"/>
    </row>
    <row r="520" ht="14.25" customHeight="1">
      <c r="J520" s="385"/>
    </row>
    <row r="521" ht="14.25" customHeight="1">
      <c r="J521" s="385"/>
    </row>
    <row r="522" ht="14.25" customHeight="1">
      <c r="J522" s="385"/>
    </row>
    <row r="523" ht="14.25" customHeight="1">
      <c r="J523" s="385"/>
    </row>
    <row r="524" ht="14.25" customHeight="1">
      <c r="J524" s="385"/>
    </row>
    <row r="525" ht="14.25" customHeight="1">
      <c r="J525" s="385"/>
    </row>
    <row r="526" ht="14.25" customHeight="1">
      <c r="J526" s="385"/>
    </row>
    <row r="527" ht="14.25" customHeight="1">
      <c r="J527" s="385"/>
    </row>
    <row r="528" ht="14.25" customHeight="1">
      <c r="J528" s="385"/>
    </row>
    <row r="529" ht="14.25" customHeight="1">
      <c r="J529" s="385"/>
    </row>
    <row r="530" ht="14.25" customHeight="1">
      <c r="J530" s="385"/>
    </row>
    <row r="531" ht="14.25" customHeight="1">
      <c r="J531" s="385"/>
    </row>
    <row r="532" ht="14.25" customHeight="1">
      <c r="J532" s="385"/>
    </row>
    <row r="533" ht="14.25" customHeight="1">
      <c r="J533" s="385"/>
    </row>
    <row r="534" ht="14.25" customHeight="1">
      <c r="J534" s="385"/>
    </row>
    <row r="535" ht="14.25" customHeight="1">
      <c r="J535" s="385"/>
    </row>
    <row r="536" ht="14.25" customHeight="1">
      <c r="J536" s="385"/>
    </row>
    <row r="537" ht="14.25" customHeight="1">
      <c r="J537" s="385"/>
    </row>
    <row r="538" ht="14.25" customHeight="1">
      <c r="J538" s="385"/>
    </row>
    <row r="539" ht="14.25" customHeight="1">
      <c r="J539" s="385"/>
    </row>
    <row r="540" ht="14.25" customHeight="1">
      <c r="J540" s="385"/>
    </row>
    <row r="541" ht="14.25" customHeight="1">
      <c r="J541" s="385"/>
    </row>
    <row r="542" ht="14.25" customHeight="1">
      <c r="J542" s="385"/>
    </row>
    <row r="543" ht="14.25" customHeight="1">
      <c r="J543" s="385"/>
    </row>
    <row r="544" ht="14.25" customHeight="1">
      <c r="J544" s="385"/>
    </row>
    <row r="545" ht="14.25" customHeight="1">
      <c r="J545" s="385"/>
    </row>
    <row r="546" ht="14.25" customHeight="1">
      <c r="J546" s="385"/>
    </row>
    <row r="547" ht="14.25" customHeight="1">
      <c r="J547" s="385"/>
    </row>
    <row r="548" ht="14.25" customHeight="1">
      <c r="J548" s="385"/>
    </row>
    <row r="549" ht="14.25" customHeight="1">
      <c r="J549" s="385"/>
    </row>
    <row r="550" ht="14.25" customHeight="1">
      <c r="J550" s="385"/>
    </row>
    <row r="551" ht="14.25" customHeight="1">
      <c r="J551" s="385"/>
    </row>
    <row r="552" ht="14.25" customHeight="1">
      <c r="J552" s="385"/>
    </row>
    <row r="553" ht="14.25" customHeight="1">
      <c r="J553" s="385"/>
    </row>
    <row r="554" ht="14.25" customHeight="1">
      <c r="J554" s="385"/>
    </row>
    <row r="555" ht="14.25" customHeight="1">
      <c r="J555" s="385"/>
    </row>
    <row r="556" ht="14.25" customHeight="1">
      <c r="J556" s="385"/>
    </row>
    <row r="557" ht="14.25" customHeight="1">
      <c r="J557" s="385"/>
    </row>
    <row r="558" ht="14.25" customHeight="1">
      <c r="J558" s="385"/>
    </row>
    <row r="559" ht="14.25" customHeight="1">
      <c r="J559" s="385"/>
    </row>
    <row r="560" ht="14.25" customHeight="1">
      <c r="J560" s="385"/>
    </row>
    <row r="561" ht="14.25" customHeight="1">
      <c r="J561" s="385"/>
    </row>
    <row r="562" ht="14.25" customHeight="1">
      <c r="J562" s="385"/>
    </row>
    <row r="563" ht="14.25" customHeight="1">
      <c r="J563" s="385"/>
    </row>
    <row r="564" ht="14.25" customHeight="1">
      <c r="J564" s="385"/>
    </row>
    <row r="565" ht="14.25" customHeight="1">
      <c r="J565" s="385"/>
    </row>
    <row r="566" ht="14.25" customHeight="1">
      <c r="J566" s="385"/>
    </row>
    <row r="567" ht="14.25" customHeight="1">
      <c r="J567" s="385"/>
    </row>
    <row r="568" ht="14.25" customHeight="1">
      <c r="J568" s="385"/>
    </row>
    <row r="569" ht="14.25" customHeight="1">
      <c r="J569" s="385"/>
    </row>
    <row r="570" ht="14.25" customHeight="1">
      <c r="J570" s="385"/>
    </row>
    <row r="571" ht="14.25" customHeight="1">
      <c r="J571" s="385"/>
    </row>
    <row r="572" ht="14.25" customHeight="1">
      <c r="J572" s="385"/>
    </row>
    <row r="573" ht="14.25" customHeight="1">
      <c r="J573" s="385"/>
    </row>
    <row r="574" ht="14.25" customHeight="1">
      <c r="J574" s="385"/>
    </row>
    <row r="575" ht="14.25" customHeight="1">
      <c r="J575" s="385"/>
    </row>
    <row r="576" ht="14.25" customHeight="1">
      <c r="J576" s="385"/>
    </row>
    <row r="577" ht="14.25" customHeight="1">
      <c r="J577" s="385"/>
    </row>
    <row r="578" ht="14.25" customHeight="1">
      <c r="J578" s="385"/>
    </row>
    <row r="579" ht="14.25" customHeight="1">
      <c r="J579" s="385"/>
    </row>
    <row r="580" ht="14.25" customHeight="1">
      <c r="J580" s="385"/>
    </row>
    <row r="581" ht="14.25" customHeight="1">
      <c r="J581" s="385"/>
    </row>
    <row r="582" ht="14.25" customHeight="1">
      <c r="J582" s="385"/>
    </row>
    <row r="583" ht="14.25" customHeight="1">
      <c r="J583" s="385"/>
    </row>
    <row r="584" ht="14.25" customHeight="1">
      <c r="J584" s="385"/>
    </row>
    <row r="585" ht="14.25" customHeight="1">
      <c r="J585" s="385"/>
    </row>
    <row r="586" ht="14.25" customHeight="1">
      <c r="J586" s="385"/>
    </row>
    <row r="587" ht="14.25" customHeight="1">
      <c r="J587" s="385"/>
    </row>
    <row r="588" ht="14.25" customHeight="1">
      <c r="J588" s="385"/>
    </row>
    <row r="589" ht="14.25" customHeight="1">
      <c r="J589" s="385"/>
    </row>
    <row r="590" ht="14.25" customHeight="1">
      <c r="J590" s="385"/>
    </row>
    <row r="591" ht="14.25" customHeight="1">
      <c r="J591" s="385"/>
    </row>
    <row r="592" ht="14.25" customHeight="1">
      <c r="J592" s="385"/>
    </row>
    <row r="593" ht="14.25" customHeight="1">
      <c r="J593" s="385"/>
    </row>
    <row r="594" ht="14.25" customHeight="1">
      <c r="J594" s="385"/>
    </row>
    <row r="595" ht="14.25" customHeight="1">
      <c r="J595" s="385"/>
    </row>
    <row r="596" ht="14.25" customHeight="1">
      <c r="J596" s="385"/>
    </row>
    <row r="597" ht="14.25" customHeight="1">
      <c r="J597" s="385"/>
    </row>
    <row r="598" ht="14.25" customHeight="1">
      <c r="J598" s="385"/>
    </row>
    <row r="599" ht="14.25" customHeight="1">
      <c r="J599" s="385"/>
    </row>
    <row r="600" ht="14.25" customHeight="1">
      <c r="J600" s="385"/>
    </row>
    <row r="601" ht="14.25" customHeight="1">
      <c r="J601" s="385"/>
    </row>
    <row r="602" ht="14.25" customHeight="1">
      <c r="J602" s="385"/>
    </row>
    <row r="603" ht="14.25" customHeight="1">
      <c r="J603" s="385"/>
    </row>
    <row r="604" ht="14.25" customHeight="1">
      <c r="J604" s="385"/>
    </row>
    <row r="605" ht="14.25" customHeight="1">
      <c r="J605" s="385"/>
    </row>
    <row r="606" ht="14.25" customHeight="1">
      <c r="J606" s="385"/>
    </row>
    <row r="607" ht="14.25" customHeight="1">
      <c r="J607" s="385"/>
    </row>
    <row r="608" ht="14.25" customHeight="1">
      <c r="J608" s="385"/>
    </row>
    <row r="609" ht="14.25" customHeight="1">
      <c r="J609" s="385"/>
    </row>
    <row r="610" ht="14.25" customHeight="1">
      <c r="J610" s="385"/>
    </row>
    <row r="611" ht="14.25" customHeight="1">
      <c r="J611" s="385"/>
    </row>
    <row r="612" ht="14.25" customHeight="1">
      <c r="J612" s="385"/>
    </row>
    <row r="613" ht="14.25" customHeight="1">
      <c r="J613" s="385"/>
    </row>
    <row r="614" ht="14.25" customHeight="1">
      <c r="J614" s="385"/>
    </row>
    <row r="615" ht="14.25" customHeight="1">
      <c r="J615" s="385"/>
    </row>
    <row r="616" ht="14.25" customHeight="1">
      <c r="J616" s="385"/>
    </row>
    <row r="617" ht="14.25" customHeight="1">
      <c r="J617" s="385"/>
    </row>
    <row r="618" ht="14.25" customHeight="1">
      <c r="J618" s="385"/>
    </row>
    <row r="619" ht="14.25" customHeight="1">
      <c r="J619" s="385"/>
    </row>
    <row r="620" ht="14.25" customHeight="1">
      <c r="J620" s="385"/>
    </row>
    <row r="621" ht="14.25" customHeight="1">
      <c r="J621" s="385"/>
    </row>
    <row r="622" ht="14.25" customHeight="1">
      <c r="J622" s="385"/>
    </row>
    <row r="623" ht="14.25" customHeight="1">
      <c r="J623" s="385"/>
    </row>
    <row r="624" ht="14.25" customHeight="1">
      <c r="J624" s="385"/>
    </row>
    <row r="625" ht="14.25" customHeight="1">
      <c r="J625" s="385"/>
    </row>
    <row r="626" ht="14.25" customHeight="1">
      <c r="J626" s="385"/>
    </row>
    <row r="627" ht="14.25" customHeight="1">
      <c r="J627" s="385"/>
    </row>
    <row r="628" ht="14.25" customHeight="1">
      <c r="J628" s="385"/>
    </row>
    <row r="629" ht="14.25" customHeight="1">
      <c r="J629" s="385"/>
    </row>
    <row r="630" ht="14.25" customHeight="1">
      <c r="J630" s="385"/>
    </row>
    <row r="631" ht="14.25" customHeight="1">
      <c r="J631" s="385"/>
    </row>
    <row r="632" ht="14.25" customHeight="1">
      <c r="J632" s="385"/>
    </row>
    <row r="633" ht="14.25" customHeight="1">
      <c r="J633" s="385"/>
    </row>
    <row r="634" ht="14.25" customHeight="1">
      <c r="J634" s="385"/>
    </row>
    <row r="635" ht="14.25" customHeight="1">
      <c r="J635" s="385"/>
    </row>
    <row r="636" ht="14.25" customHeight="1">
      <c r="J636" s="385"/>
    </row>
    <row r="637" ht="14.25" customHeight="1">
      <c r="J637" s="385"/>
    </row>
    <row r="638" ht="14.25" customHeight="1">
      <c r="J638" s="385"/>
    </row>
    <row r="639" ht="14.25" customHeight="1">
      <c r="J639" s="385"/>
    </row>
    <row r="640" ht="14.25" customHeight="1">
      <c r="J640" s="385"/>
    </row>
    <row r="641" ht="14.25" customHeight="1">
      <c r="J641" s="385"/>
    </row>
    <row r="642" ht="14.25" customHeight="1">
      <c r="J642" s="385"/>
    </row>
    <row r="643" ht="14.25" customHeight="1">
      <c r="J643" s="385"/>
    </row>
    <row r="644" ht="14.25" customHeight="1">
      <c r="J644" s="385"/>
    </row>
    <row r="645" ht="14.25" customHeight="1">
      <c r="J645" s="385"/>
    </row>
    <row r="646" ht="14.25" customHeight="1">
      <c r="J646" s="385"/>
    </row>
    <row r="647" ht="14.25" customHeight="1">
      <c r="J647" s="385"/>
    </row>
    <row r="648" ht="14.25" customHeight="1">
      <c r="J648" s="385"/>
    </row>
    <row r="649" ht="14.25" customHeight="1">
      <c r="J649" s="385"/>
    </row>
    <row r="650" ht="14.25" customHeight="1">
      <c r="J650" s="385"/>
    </row>
    <row r="651" ht="14.25" customHeight="1">
      <c r="J651" s="385"/>
    </row>
    <row r="652" ht="14.25" customHeight="1">
      <c r="J652" s="385"/>
    </row>
    <row r="653" ht="14.25" customHeight="1">
      <c r="J653" s="385"/>
    </row>
    <row r="654" ht="14.25" customHeight="1">
      <c r="J654" s="385"/>
    </row>
    <row r="655" ht="14.25" customHeight="1">
      <c r="J655" s="385"/>
    </row>
    <row r="656" ht="14.25" customHeight="1">
      <c r="J656" s="385"/>
    </row>
    <row r="657" ht="14.25" customHeight="1">
      <c r="J657" s="385"/>
    </row>
    <row r="658" ht="14.25" customHeight="1">
      <c r="J658" s="385"/>
    </row>
    <row r="659" ht="14.25" customHeight="1">
      <c r="J659" s="385"/>
    </row>
    <row r="660" ht="14.25" customHeight="1">
      <c r="J660" s="385"/>
    </row>
    <row r="661" ht="14.25" customHeight="1">
      <c r="J661" s="385"/>
    </row>
    <row r="662" ht="14.25" customHeight="1">
      <c r="J662" s="385"/>
    </row>
    <row r="663" ht="14.25" customHeight="1">
      <c r="J663" s="385"/>
    </row>
    <row r="664" ht="14.25" customHeight="1">
      <c r="J664" s="385"/>
    </row>
    <row r="665" ht="14.25" customHeight="1">
      <c r="J665" s="385"/>
    </row>
    <row r="666" ht="14.25" customHeight="1">
      <c r="J666" s="385"/>
    </row>
    <row r="667" ht="14.25" customHeight="1">
      <c r="J667" s="385"/>
    </row>
    <row r="668" ht="14.25" customHeight="1">
      <c r="J668" s="385"/>
    </row>
    <row r="669" ht="14.25" customHeight="1">
      <c r="J669" s="385"/>
    </row>
    <row r="670" ht="14.25" customHeight="1">
      <c r="J670" s="385"/>
    </row>
    <row r="671" ht="14.25" customHeight="1">
      <c r="J671" s="385"/>
    </row>
    <row r="672" ht="14.25" customHeight="1">
      <c r="J672" s="385"/>
    </row>
    <row r="673" ht="14.25" customHeight="1">
      <c r="J673" s="385"/>
    </row>
    <row r="674" ht="14.25" customHeight="1">
      <c r="J674" s="385"/>
    </row>
    <row r="675" ht="14.25" customHeight="1">
      <c r="J675" s="385"/>
    </row>
    <row r="676" ht="14.25" customHeight="1">
      <c r="J676" s="385"/>
    </row>
    <row r="677" ht="14.25" customHeight="1">
      <c r="J677" s="385"/>
    </row>
    <row r="678" ht="14.25" customHeight="1">
      <c r="J678" s="385"/>
    </row>
    <row r="679" ht="14.25" customHeight="1">
      <c r="J679" s="385"/>
    </row>
    <row r="680" ht="14.25" customHeight="1">
      <c r="J680" s="385"/>
    </row>
    <row r="681" ht="14.25" customHeight="1">
      <c r="J681" s="385"/>
    </row>
    <row r="682" ht="14.25" customHeight="1">
      <c r="J682" s="385"/>
    </row>
    <row r="683" ht="14.25" customHeight="1">
      <c r="J683" s="385"/>
    </row>
    <row r="684" ht="14.25" customHeight="1">
      <c r="J684" s="385"/>
    </row>
    <row r="685" ht="14.25" customHeight="1">
      <c r="J685" s="385"/>
    </row>
    <row r="686" ht="14.25" customHeight="1">
      <c r="J686" s="385"/>
    </row>
    <row r="687" ht="14.25" customHeight="1">
      <c r="J687" s="385"/>
    </row>
    <row r="688" ht="14.25" customHeight="1">
      <c r="J688" s="385"/>
    </row>
    <row r="689" ht="14.25" customHeight="1">
      <c r="J689" s="385"/>
    </row>
    <row r="690" ht="14.25" customHeight="1">
      <c r="J690" s="385"/>
    </row>
    <row r="691" ht="14.25" customHeight="1">
      <c r="J691" s="385"/>
    </row>
    <row r="692" ht="14.25" customHeight="1">
      <c r="J692" s="385"/>
    </row>
    <row r="693" ht="14.25" customHeight="1">
      <c r="J693" s="385"/>
    </row>
    <row r="694" ht="14.25" customHeight="1">
      <c r="J694" s="385"/>
    </row>
    <row r="695" ht="14.25" customHeight="1">
      <c r="J695" s="385"/>
    </row>
    <row r="696" ht="14.25" customHeight="1">
      <c r="J696" s="385"/>
    </row>
    <row r="697" ht="14.25" customHeight="1">
      <c r="J697" s="385"/>
    </row>
    <row r="698" ht="14.25" customHeight="1">
      <c r="J698" s="385"/>
    </row>
    <row r="699" ht="14.25" customHeight="1">
      <c r="J699" s="385"/>
    </row>
    <row r="700" ht="14.25" customHeight="1">
      <c r="J700" s="385"/>
    </row>
    <row r="701" ht="14.25" customHeight="1">
      <c r="J701" s="385"/>
    </row>
    <row r="702" ht="14.25" customHeight="1">
      <c r="J702" s="385"/>
    </row>
    <row r="703" ht="14.25" customHeight="1">
      <c r="J703" s="385"/>
    </row>
    <row r="704" ht="14.25" customHeight="1">
      <c r="J704" s="385"/>
    </row>
    <row r="705" ht="14.25" customHeight="1">
      <c r="J705" s="385"/>
    </row>
    <row r="706" ht="14.25" customHeight="1">
      <c r="J706" s="385"/>
    </row>
    <row r="707" ht="14.25" customHeight="1">
      <c r="J707" s="385"/>
    </row>
    <row r="708" ht="14.25" customHeight="1">
      <c r="J708" s="385"/>
    </row>
    <row r="709" ht="14.25" customHeight="1">
      <c r="J709" s="385"/>
    </row>
    <row r="710" ht="14.25" customHeight="1">
      <c r="J710" s="385"/>
    </row>
    <row r="711" ht="14.25" customHeight="1">
      <c r="J711" s="385"/>
    </row>
    <row r="712" ht="14.25" customHeight="1">
      <c r="J712" s="385"/>
    </row>
    <row r="713" ht="14.25" customHeight="1">
      <c r="J713" s="385"/>
    </row>
    <row r="714" ht="14.25" customHeight="1">
      <c r="J714" s="385"/>
    </row>
    <row r="715" ht="14.25" customHeight="1">
      <c r="J715" s="385"/>
    </row>
    <row r="716" ht="14.25" customHeight="1">
      <c r="J716" s="385"/>
    </row>
    <row r="717" ht="14.25" customHeight="1">
      <c r="J717" s="385"/>
    </row>
    <row r="718" ht="14.25" customHeight="1">
      <c r="J718" s="385"/>
    </row>
    <row r="719" ht="14.25" customHeight="1">
      <c r="J719" s="385"/>
    </row>
    <row r="720" ht="14.25" customHeight="1">
      <c r="J720" s="385"/>
    </row>
    <row r="721" ht="14.25" customHeight="1">
      <c r="J721" s="385"/>
    </row>
    <row r="722" ht="14.25" customHeight="1">
      <c r="J722" s="385"/>
    </row>
    <row r="723" ht="14.25" customHeight="1">
      <c r="J723" s="385"/>
    </row>
    <row r="724" ht="14.25" customHeight="1">
      <c r="J724" s="385"/>
    </row>
    <row r="725" ht="14.25" customHeight="1">
      <c r="J725" s="385"/>
    </row>
    <row r="726" ht="14.25" customHeight="1">
      <c r="J726" s="385"/>
    </row>
    <row r="727" ht="14.25" customHeight="1">
      <c r="J727" s="385"/>
    </row>
    <row r="728" ht="14.25" customHeight="1">
      <c r="J728" s="385"/>
    </row>
    <row r="729" ht="14.25" customHeight="1">
      <c r="J729" s="385"/>
    </row>
    <row r="730" ht="14.25" customHeight="1">
      <c r="J730" s="385"/>
    </row>
    <row r="731" ht="14.25" customHeight="1">
      <c r="J731" s="385"/>
    </row>
    <row r="732" ht="14.25" customHeight="1">
      <c r="J732" s="385"/>
    </row>
    <row r="733" ht="14.25" customHeight="1">
      <c r="J733" s="385"/>
    </row>
    <row r="734" ht="14.25" customHeight="1">
      <c r="J734" s="385"/>
    </row>
    <row r="735" ht="14.25" customHeight="1">
      <c r="J735" s="385"/>
    </row>
    <row r="736" ht="14.25" customHeight="1">
      <c r="J736" s="385"/>
    </row>
    <row r="737" ht="14.25" customHeight="1">
      <c r="J737" s="385"/>
    </row>
    <row r="738" ht="14.25" customHeight="1">
      <c r="J738" s="385"/>
    </row>
    <row r="739" ht="14.25" customHeight="1">
      <c r="J739" s="385"/>
    </row>
    <row r="740" ht="14.25" customHeight="1">
      <c r="J740" s="385"/>
    </row>
    <row r="741" ht="14.25" customHeight="1">
      <c r="J741" s="385"/>
    </row>
    <row r="742" ht="14.25" customHeight="1">
      <c r="J742" s="385"/>
    </row>
    <row r="743" ht="14.25" customHeight="1">
      <c r="J743" s="385"/>
    </row>
    <row r="744" ht="14.25" customHeight="1">
      <c r="J744" s="385"/>
    </row>
    <row r="745" ht="14.25" customHeight="1">
      <c r="J745" s="385"/>
    </row>
    <row r="746" ht="14.25" customHeight="1">
      <c r="J746" s="385"/>
    </row>
    <row r="747" ht="14.25" customHeight="1">
      <c r="J747" s="385"/>
    </row>
    <row r="748" ht="14.25" customHeight="1">
      <c r="J748" s="385"/>
    </row>
    <row r="749" ht="14.25" customHeight="1">
      <c r="J749" s="385"/>
    </row>
    <row r="750" ht="14.25" customHeight="1">
      <c r="J750" s="385"/>
    </row>
    <row r="751" ht="14.25" customHeight="1">
      <c r="J751" s="385"/>
    </row>
    <row r="752" ht="14.25" customHeight="1">
      <c r="J752" s="385"/>
    </row>
    <row r="753" ht="14.25" customHeight="1">
      <c r="J753" s="385"/>
    </row>
    <row r="754" ht="14.25" customHeight="1">
      <c r="J754" s="385"/>
    </row>
    <row r="755" ht="14.25" customHeight="1">
      <c r="J755" s="385"/>
    </row>
    <row r="756" ht="14.25" customHeight="1">
      <c r="J756" s="385"/>
    </row>
    <row r="757" ht="14.25" customHeight="1">
      <c r="J757" s="385"/>
    </row>
    <row r="758" ht="14.25" customHeight="1">
      <c r="J758" s="385"/>
    </row>
    <row r="759" ht="14.25" customHeight="1">
      <c r="J759" s="385"/>
    </row>
    <row r="760" ht="14.25" customHeight="1">
      <c r="J760" s="385"/>
    </row>
    <row r="761" ht="14.25" customHeight="1">
      <c r="J761" s="385"/>
    </row>
    <row r="762" ht="14.25" customHeight="1">
      <c r="J762" s="385"/>
    </row>
    <row r="763" ht="14.25" customHeight="1">
      <c r="J763" s="385"/>
    </row>
    <row r="764" ht="14.25" customHeight="1">
      <c r="J764" s="385"/>
    </row>
    <row r="765" ht="14.25" customHeight="1">
      <c r="J765" s="385"/>
    </row>
    <row r="766" ht="14.25" customHeight="1">
      <c r="J766" s="385"/>
    </row>
    <row r="767" ht="14.25" customHeight="1">
      <c r="J767" s="385"/>
    </row>
    <row r="768" ht="14.25" customHeight="1">
      <c r="J768" s="385"/>
    </row>
    <row r="769" ht="14.25" customHeight="1">
      <c r="J769" s="385"/>
    </row>
    <row r="770" ht="14.25" customHeight="1">
      <c r="J770" s="385"/>
    </row>
    <row r="771" ht="14.25" customHeight="1">
      <c r="J771" s="385"/>
    </row>
    <row r="772" ht="14.25" customHeight="1">
      <c r="J772" s="385"/>
    </row>
    <row r="773" ht="14.25" customHeight="1">
      <c r="J773" s="385"/>
    </row>
    <row r="774" ht="14.25" customHeight="1">
      <c r="J774" s="385"/>
    </row>
    <row r="775" ht="14.25" customHeight="1">
      <c r="J775" s="385"/>
    </row>
    <row r="776" ht="14.25" customHeight="1">
      <c r="J776" s="385"/>
    </row>
    <row r="777" ht="14.25" customHeight="1">
      <c r="J777" s="385"/>
    </row>
    <row r="778" ht="14.25" customHeight="1">
      <c r="J778" s="385"/>
    </row>
    <row r="779" ht="14.25" customHeight="1">
      <c r="J779" s="385"/>
    </row>
    <row r="780" ht="14.25" customHeight="1">
      <c r="J780" s="385"/>
    </row>
    <row r="781" ht="14.25" customHeight="1">
      <c r="J781" s="385"/>
    </row>
    <row r="782" ht="14.25" customHeight="1">
      <c r="J782" s="385"/>
    </row>
    <row r="783" ht="14.25" customHeight="1">
      <c r="J783" s="385"/>
    </row>
    <row r="784" ht="14.25" customHeight="1">
      <c r="J784" s="385"/>
    </row>
    <row r="785" ht="14.25" customHeight="1">
      <c r="J785" s="385"/>
    </row>
    <row r="786" ht="14.25" customHeight="1">
      <c r="J786" s="385"/>
    </row>
    <row r="787" ht="14.25" customHeight="1">
      <c r="J787" s="385"/>
    </row>
    <row r="788" ht="14.25" customHeight="1">
      <c r="J788" s="385"/>
    </row>
    <row r="789" ht="14.25" customHeight="1">
      <c r="J789" s="385"/>
    </row>
    <row r="790" ht="14.25" customHeight="1">
      <c r="J790" s="385"/>
    </row>
    <row r="791" ht="14.25" customHeight="1">
      <c r="J791" s="385"/>
    </row>
    <row r="792" ht="14.25" customHeight="1">
      <c r="J792" s="385"/>
    </row>
    <row r="793" ht="14.25" customHeight="1">
      <c r="J793" s="385"/>
    </row>
    <row r="794" ht="14.25" customHeight="1">
      <c r="J794" s="385"/>
    </row>
    <row r="795" ht="14.25" customHeight="1">
      <c r="J795" s="385"/>
    </row>
    <row r="796" ht="14.25" customHeight="1">
      <c r="J796" s="385"/>
    </row>
    <row r="797" ht="14.25" customHeight="1">
      <c r="J797" s="385"/>
    </row>
    <row r="798" ht="14.25" customHeight="1">
      <c r="J798" s="385"/>
    </row>
    <row r="799" ht="14.25" customHeight="1">
      <c r="J799" s="385"/>
    </row>
    <row r="800" ht="14.25" customHeight="1">
      <c r="J800" s="385"/>
    </row>
    <row r="801" ht="14.25" customHeight="1">
      <c r="J801" s="385"/>
    </row>
    <row r="802" ht="14.25" customHeight="1">
      <c r="J802" s="385"/>
    </row>
    <row r="803" ht="14.25" customHeight="1">
      <c r="J803" s="385"/>
    </row>
    <row r="804" ht="14.25" customHeight="1">
      <c r="J804" s="385"/>
    </row>
    <row r="805" ht="14.25" customHeight="1">
      <c r="J805" s="385"/>
    </row>
    <row r="806" ht="14.25" customHeight="1">
      <c r="J806" s="385"/>
    </row>
    <row r="807" ht="14.25" customHeight="1">
      <c r="J807" s="385"/>
    </row>
    <row r="808" ht="14.25" customHeight="1">
      <c r="J808" s="385"/>
    </row>
    <row r="809" ht="14.25" customHeight="1">
      <c r="J809" s="385"/>
    </row>
    <row r="810" ht="14.25" customHeight="1">
      <c r="J810" s="385"/>
    </row>
    <row r="811" ht="14.25" customHeight="1">
      <c r="J811" s="385"/>
    </row>
    <row r="812" ht="14.25" customHeight="1">
      <c r="J812" s="385"/>
    </row>
    <row r="813" ht="14.25" customHeight="1">
      <c r="J813" s="385"/>
    </row>
    <row r="814" ht="14.25" customHeight="1">
      <c r="J814" s="385"/>
    </row>
    <row r="815" ht="14.25" customHeight="1">
      <c r="J815" s="385"/>
    </row>
    <row r="816" ht="14.25" customHeight="1">
      <c r="J816" s="385"/>
    </row>
    <row r="817" ht="14.25" customHeight="1">
      <c r="J817" s="385"/>
    </row>
    <row r="818" ht="14.25" customHeight="1">
      <c r="J818" s="385"/>
    </row>
    <row r="819" ht="14.25" customHeight="1">
      <c r="J819" s="385"/>
    </row>
    <row r="820" ht="14.25" customHeight="1">
      <c r="J820" s="385"/>
    </row>
    <row r="821" ht="14.25" customHeight="1">
      <c r="J821" s="385"/>
    </row>
    <row r="822" ht="14.25" customHeight="1">
      <c r="J822" s="385"/>
    </row>
    <row r="823" ht="14.25" customHeight="1">
      <c r="J823" s="385"/>
    </row>
    <row r="824" ht="14.25" customHeight="1">
      <c r="J824" s="385"/>
    </row>
    <row r="825" ht="14.25" customHeight="1">
      <c r="J825" s="385"/>
    </row>
    <row r="826" ht="14.25" customHeight="1">
      <c r="J826" s="385"/>
    </row>
    <row r="827" ht="14.25" customHeight="1">
      <c r="J827" s="385"/>
    </row>
    <row r="828" ht="14.25" customHeight="1">
      <c r="J828" s="385"/>
    </row>
    <row r="829" ht="14.25" customHeight="1">
      <c r="J829" s="385"/>
    </row>
    <row r="830" ht="14.25" customHeight="1">
      <c r="J830" s="385"/>
    </row>
    <row r="831" ht="14.25" customHeight="1">
      <c r="J831" s="385"/>
    </row>
    <row r="832" ht="14.25" customHeight="1">
      <c r="J832" s="385"/>
    </row>
    <row r="833" ht="14.25" customHeight="1">
      <c r="J833" s="385"/>
    </row>
    <row r="834" ht="14.25" customHeight="1">
      <c r="J834" s="385"/>
    </row>
    <row r="835" ht="14.25" customHeight="1">
      <c r="J835" s="385"/>
    </row>
    <row r="836" ht="14.25" customHeight="1">
      <c r="J836" s="385"/>
    </row>
    <row r="837" ht="14.25" customHeight="1">
      <c r="J837" s="385"/>
    </row>
    <row r="838" ht="14.25" customHeight="1">
      <c r="J838" s="385"/>
    </row>
    <row r="839" ht="14.25" customHeight="1">
      <c r="J839" s="385"/>
    </row>
    <row r="840" ht="14.25" customHeight="1">
      <c r="J840" s="385"/>
    </row>
    <row r="841" ht="14.25" customHeight="1">
      <c r="J841" s="385"/>
    </row>
    <row r="842" ht="14.25" customHeight="1">
      <c r="J842" s="385"/>
    </row>
    <row r="843" ht="14.25" customHeight="1">
      <c r="J843" s="385"/>
    </row>
    <row r="844" ht="14.25" customHeight="1">
      <c r="J844" s="385"/>
    </row>
    <row r="845" ht="14.25" customHeight="1">
      <c r="J845" s="385"/>
    </row>
    <row r="846" ht="14.25" customHeight="1">
      <c r="J846" s="385"/>
    </row>
    <row r="847" ht="14.25" customHeight="1">
      <c r="J847" s="385"/>
    </row>
    <row r="848" ht="14.25" customHeight="1">
      <c r="J848" s="385"/>
    </row>
    <row r="849" ht="14.25" customHeight="1">
      <c r="J849" s="385"/>
    </row>
    <row r="850" ht="14.25" customHeight="1">
      <c r="J850" s="385"/>
    </row>
    <row r="851" ht="14.25" customHeight="1">
      <c r="J851" s="385"/>
    </row>
    <row r="852" ht="14.25" customHeight="1">
      <c r="J852" s="385"/>
    </row>
    <row r="853" ht="14.25" customHeight="1">
      <c r="J853" s="385"/>
    </row>
    <row r="854" ht="14.25" customHeight="1">
      <c r="J854" s="385"/>
    </row>
    <row r="855" ht="14.25" customHeight="1">
      <c r="J855" s="385"/>
    </row>
    <row r="856" ht="14.25" customHeight="1">
      <c r="J856" s="385"/>
    </row>
    <row r="857" ht="14.25" customHeight="1">
      <c r="J857" s="385"/>
    </row>
    <row r="858" ht="14.25" customHeight="1">
      <c r="J858" s="385"/>
    </row>
    <row r="859" ht="14.25" customHeight="1">
      <c r="J859" s="385"/>
    </row>
    <row r="860" ht="14.25" customHeight="1">
      <c r="J860" s="385"/>
    </row>
    <row r="861" ht="14.25" customHeight="1">
      <c r="J861" s="385"/>
    </row>
    <row r="862" ht="14.25" customHeight="1">
      <c r="J862" s="385"/>
    </row>
    <row r="863" ht="14.25" customHeight="1">
      <c r="J863" s="385"/>
    </row>
    <row r="864" ht="14.25" customHeight="1">
      <c r="J864" s="385"/>
    </row>
    <row r="865" ht="14.25" customHeight="1">
      <c r="J865" s="385"/>
    </row>
    <row r="866" ht="14.25" customHeight="1">
      <c r="J866" s="385"/>
    </row>
    <row r="867" ht="14.25" customHeight="1">
      <c r="J867" s="385"/>
    </row>
    <row r="868" ht="14.25" customHeight="1">
      <c r="J868" s="385"/>
    </row>
    <row r="869" ht="14.25" customHeight="1">
      <c r="J869" s="385"/>
    </row>
    <row r="870" ht="14.25" customHeight="1">
      <c r="J870" s="385"/>
    </row>
    <row r="871" ht="14.25" customHeight="1">
      <c r="J871" s="385"/>
    </row>
    <row r="872" ht="14.25" customHeight="1">
      <c r="J872" s="385"/>
    </row>
    <row r="873" ht="14.25" customHeight="1">
      <c r="J873" s="385"/>
    </row>
    <row r="874" ht="14.25" customHeight="1">
      <c r="J874" s="385"/>
    </row>
    <row r="875" ht="14.25" customHeight="1">
      <c r="J875" s="385"/>
    </row>
    <row r="876" ht="14.25" customHeight="1">
      <c r="J876" s="385"/>
    </row>
    <row r="877" ht="14.25" customHeight="1">
      <c r="J877" s="385"/>
    </row>
    <row r="878" ht="14.25" customHeight="1">
      <c r="J878" s="385"/>
    </row>
    <row r="879" ht="14.25" customHeight="1">
      <c r="J879" s="385"/>
    </row>
    <row r="880" ht="14.25" customHeight="1">
      <c r="J880" s="385"/>
    </row>
    <row r="881" ht="14.25" customHeight="1">
      <c r="J881" s="385"/>
    </row>
    <row r="882" ht="14.25" customHeight="1">
      <c r="J882" s="385"/>
    </row>
    <row r="883" ht="14.25" customHeight="1">
      <c r="J883" s="385"/>
    </row>
    <row r="884" ht="14.25" customHeight="1">
      <c r="J884" s="385"/>
    </row>
    <row r="885" ht="14.25" customHeight="1">
      <c r="J885" s="385"/>
    </row>
    <row r="886" ht="14.25" customHeight="1">
      <c r="J886" s="385"/>
    </row>
    <row r="887" ht="14.25" customHeight="1">
      <c r="J887" s="385"/>
    </row>
    <row r="888" ht="14.25" customHeight="1">
      <c r="J888" s="385"/>
    </row>
    <row r="889" ht="14.25" customHeight="1">
      <c r="J889" s="385"/>
    </row>
    <row r="890" ht="14.25" customHeight="1">
      <c r="J890" s="385"/>
    </row>
    <row r="891" ht="14.25" customHeight="1">
      <c r="J891" s="385"/>
    </row>
    <row r="892" ht="14.25" customHeight="1">
      <c r="J892" s="385"/>
    </row>
    <row r="893" ht="14.25" customHeight="1">
      <c r="J893" s="385"/>
    </row>
    <row r="894" ht="14.25" customHeight="1">
      <c r="J894" s="385"/>
    </row>
    <row r="895" ht="14.25" customHeight="1">
      <c r="J895" s="385"/>
    </row>
    <row r="896" ht="14.25" customHeight="1">
      <c r="J896" s="385"/>
    </row>
    <row r="897" ht="14.25" customHeight="1">
      <c r="J897" s="385"/>
    </row>
    <row r="898" ht="14.25" customHeight="1">
      <c r="J898" s="385"/>
    </row>
    <row r="899" ht="14.25" customHeight="1">
      <c r="J899" s="385"/>
    </row>
    <row r="900" ht="14.25" customHeight="1">
      <c r="J900" s="385"/>
    </row>
    <row r="901" ht="14.25" customHeight="1">
      <c r="J901" s="385"/>
    </row>
    <row r="902" ht="14.25" customHeight="1">
      <c r="J902" s="385"/>
    </row>
    <row r="903" ht="14.25" customHeight="1">
      <c r="J903" s="385"/>
    </row>
    <row r="904" ht="14.25" customHeight="1">
      <c r="J904" s="385"/>
    </row>
    <row r="905" ht="14.25" customHeight="1">
      <c r="J905" s="385"/>
    </row>
    <row r="906" ht="14.25" customHeight="1">
      <c r="J906" s="385"/>
    </row>
    <row r="907" ht="14.25" customHeight="1">
      <c r="J907" s="385"/>
    </row>
    <row r="908" ht="14.25" customHeight="1">
      <c r="J908" s="385"/>
    </row>
    <row r="909" ht="14.25" customHeight="1">
      <c r="J909" s="385"/>
    </row>
    <row r="910" ht="14.25" customHeight="1">
      <c r="J910" s="385"/>
    </row>
    <row r="911" ht="14.25" customHeight="1">
      <c r="J911" s="385"/>
    </row>
    <row r="912" ht="14.25" customHeight="1">
      <c r="J912" s="385"/>
    </row>
    <row r="913" ht="14.25" customHeight="1">
      <c r="J913" s="385"/>
    </row>
    <row r="914" ht="14.25" customHeight="1">
      <c r="J914" s="385"/>
    </row>
    <row r="915" ht="14.25" customHeight="1">
      <c r="J915" s="385"/>
    </row>
    <row r="916" ht="14.25" customHeight="1">
      <c r="J916" s="385"/>
    </row>
    <row r="917" ht="14.25" customHeight="1">
      <c r="J917" s="385"/>
    </row>
    <row r="918" ht="14.25" customHeight="1">
      <c r="J918" s="385"/>
    </row>
    <row r="919" ht="14.25" customHeight="1">
      <c r="J919" s="385"/>
    </row>
    <row r="920" ht="14.25" customHeight="1">
      <c r="J920" s="385"/>
    </row>
    <row r="921" ht="14.25" customHeight="1">
      <c r="J921" s="385"/>
    </row>
    <row r="922" ht="14.25" customHeight="1">
      <c r="J922" s="385"/>
    </row>
    <row r="923" ht="14.25" customHeight="1">
      <c r="J923" s="385"/>
    </row>
    <row r="924" ht="14.25" customHeight="1">
      <c r="J924" s="385"/>
    </row>
    <row r="925" ht="14.25" customHeight="1">
      <c r="J925" s="385"/>
    </row>
    <row r="926" ht="14.25" customHeight="1">
      <c r="J926" s="385"/>
    </row>
    <row r="927" ht="14.25" customHeight="1">
      <c r="J927" s="385"/>
    </row>
    <row r="928" ht="14.25" customHeight="1">
      <c r="J928" s="385"/>
    </row>
    <row r="929" ht="14.25" customHeight="1">
      <c r="J929" s="385"/>
    </row>
    <row r="930" ht="14.25" customHeight="1">
      <c r="J930" s="385"/>
    </row>
    <row r="931" ht="14.25" customHeight="1">
      <c r="J931" s="385"/>
    </row>
    <row r="932" ht="14.25" customHeight="1">
      <c r="J932" s="385"/>
    </row>
    <row r="933" ht="14.25" customHeight="1">
      <c r="J933" s="385"/>
    </row>
    <row r="934" ht="14.25" customHeight="1">
      <c r="J934" s="385"/>
    </row>
    <row r="935" ht="14.25" customHeight="1">
      <c r="J935" s="385"/>
    </row>
    <row r="936" ht="14.25" customHeight="1">
      <c r="J936" s="385"/>
    </row>
    <row r="937" ht="14.25" customHeight="1">
      <c r="J937" s="385"/>
    </row>
    <row r="938" ht="14.25" customHeight="1">
      <c r="J938" s="385"/>
    </row>
    <row r="939" ht="14.25" customHeight="1">
      <c r="J939" s="385"/>
    </row>
    <row r="940" ht="14.25" customHeight="1">
      <c r="J940" s="385"/>
    </row>
    <row r="941" ht="14.25" customHeight="1">
      <c r="J941" s="385"/>
    </row>
    <row r="942" ht="14.25" customHeight="1">
      <c r="J942" s="385"/>
    </row>
    <row r="943" ht="14.25" customHeight="1">
      <c r="J943" s="385"/>
    </row>
    <row r="944" ht="14.25" customHeight="1">
      <c r="J944" s="385"/>
    </row>
    <row r="945" ht="14.25" customHeight="1">
      <c r="J945" s="385"/>
    </row>
    <row r="946" ht="14.25" customHeight="1">
      <c r="J946" s="385"/>
    </row>
    <row r="947" ht="14.25" customHeight="1">
      <c r="J947" s="385"/>
    </row>
    <row r="948" ht="14.25" customHeight="1">
      <c r="J948" s="385"/>
    </row>
    <row r="949" ht="14.25" customHeight="1">
      <c r="J949" s="385"/>
    </row>
    <row r="950" ht="14.25" customHeight="1">
      <c r="J950" s="385"/>
    </row>
    <row r="951" ht="14.25" customHeight="1">
      <c r="J951" s="385"/>
    </row>
    <row r="952" ht="14.25" customHeight="1">
      <c r="J952" s="385"/>
    </row>
    <row r="953" ht="14.25" customHeight="1">
      <c r="J953" s="385"/>
    </row>
    <row r="954" ht="14.25" customHeight="1">
      <c r="J954" s="385"/>
    </row>
    <row r="955" ht="14.25" customHeight="1">
      <c r="J955" s="385"/>
    </row>
    <row r="956" ht="14.25" customHeight="1">
      <c r="J956" s="385"/>
    </row>
    <row r="957" ht="14.25" customHeight="1">
      <c r="J957" s="385"/>
    </row>
    <row r="958" ht="14.25" customHeight="1">
      <c r="J958" s="385"/>
    </row>
    <row r="959" ht="14.25" customHeight="1">
      <c r="J959" s="385"/>
    </row>
    <row r="960" ht="14.25" customHeight="1">
      <c r="J960" s="385"/>
    </row>
    <row r="961" ht="14.25" customHeight="1">
      <c r="J961" s="385"/>
    </row>
    <row r="962" ht="14.25" customHeight="1">
      <c r="J962" s="385"/>
    </row>
    <row r="963" ht="14.25" customHeight="1">
      <c r="J963" s="385"/>
    </row>
    <row r="964" ht="14.25" customHeight="1">
      <c r="J964" s="385"/>
    </row>
    <row r="965" ht="14.25" customHeight="1">
      <c r="J965" s="385"/>
    </row>
    <row r="966" ht="14.25" customHeight="1">
      <c r="J966" s="385"/>
    </row>
    <row r="967" ht="14.25" customHeight="1">
      <c r="J967" s="385"/>
    </row>
    <row r="968" ht="14.25" customHeight="1">
      <c r="J968" s="385"/>
    </row>
    <row r="969" ht="14.25" customHeight="1">
      <c r="J969" s="385"/>
    </row>
    <row r="970" ht="14.25" customHeight="1">
      <c r="J970" s="385"/>
    </row>
    <row r="971" ht="14.25" customHeight="1">
      <c r="J971" s="385"/>
    </row>
    <row r="972" ht="14.25" customHeight="1">
      <c r="J972" s="385"/>
    </row>
    <row r="973" ht="14.25" customHeight="1">
      <c r="J973" s="385"/>
    </row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C2:H65">
    <cfRule type="colorScale" priority="1">
      <colorScale>
        <cfvo type="min"/>
        <cfvo type="max"/>
        <color rgb="FFFFFFFF"/>
        <color rgb="FFFFD666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8.71"/>
    <col customWidth="1" min="4" max="4" width="19.71"/>
    <col customWidth="1" hidden="1" min="5" max="5" width="11.57"/>
    <col customWidth="1" hidden="1" min="6" max="6" width="7.0"/>
    <col customWidth="1" hidden="1" min="7" max="10" width="8.71"/>
    <col customWidth="1" min="11" max="11" width="8.71"/>
    <col customWidth="1" hidden="1" min="12" max="12" width="8.71"/>
    <col customWidth="1" min="13" max="13" width="8.71"/>
    <col customWidth="1" hidden="1" min="14" max="14" width="8.71"/>
    <col customWidth="1" min="15" max="15" width="8.71"/>
    <col customWidth="1" hidden="1" min="16" max="16" width="8.71"/>
    <col customWidth="1" min="17" max="20" width="8.71"/>
    <col customWidth="1" min="21" max="21" width="13.57"/>
    <col customWidth="1" min="22" max="28" width="8.71"/>
  </cols>
  <sheetData>
    <row r="1" ht="14.25" customHeight="1">
      <c r="A1" s="392">
        <v>11.0</v>
      </c>
      <c r="B1" s="262" t="s">
        <v>0</v>
      </c>
      <c r="C1" s="262" t="s">
        <v>1</v>
      </c>
      <c r="D1" s="262" t="s">
        <v>2</v>
      </c>
      <c r="E1" s="263" t="s">
        <v>3</v>
      </c>
      <c r="F1" s="263" t="s">
        <v>4</v>
      </c>
      <c r="G1" s="263" t="s">
        <v>5</v>
      </c>
      <c r="H1" s="263" t="s">
        <v>4</v>
      </c>
      <c r="I1" s="263" t="s">
        <v>6</v>
      </c>
      <c r="J1" s="263" t="s">
        <v>4</v>
      </c>
      <c r="K1" s="263" t="s">
        <v>7</v>
      </c>
      <c r="L1" s="263" t="s">
        <v>4</v>
      </c>
      <c r="M1" s="393" t="s">
        <v>9</v>
      </c>
      <c r="N1" s="263" t="s">
        <v>4</v>
      </c>
      <c r="O1" s="393" t="s">
        <v>10</v>
      </c>
      <c r="P1" s="262" t="s">
        <v>4</v>
      </c>
      <c r="Q1" s="262" t="s">
        <v>11</v>
      </c>
      <c r="U1" s="262" t="s">
        <v>12</v>
      </c>
      <c r="V1" s="262" t="s">
        <v>13</v>
      </c>
      <c r="W1" s="262" t="s">
        <v>14</v>
      </c>
      <c r="X1" s="262" t="s">
        <v>17</v>
      </c>
    </row>
    <row r="2" ht="14.25" customHeight="1">
      <c r="A2" s="394" t="s">
        <v>18</v>
      </c>
      <c r="B2" s="206" t="s">
        <v>19</v>
      </c>
      <c r="C2" s="206">
        <v>1.0</v>
      </c>
      <c r="D2" s="206" t="s">
        <v>61</v>
      </c>
      <c r="E2" s="395">
        <v>1.0</v>
      </c>
      <c r="F2" s="348"/>
      <c r="G2" s="395">
        <v>1.0</v>
      </c>
      <c r="H2" s="348"/>
      <c r="I2" s="395">
        <v>1.0</v>
      </c>
      <c r="J2" s="348"/>
      <c r="K2" s="395">
        <v>1.0</v>
      </c>
      <c r="L2" s="348"/>
      <c r="M2" s="395">
        <v>1.0</v>
      </c>
      <c r="N2" s="348"/>
      <c r="O2" s="348" t="str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#N/A</v>
      </c>
      <c r="P2" s="347"/>
      <c r="T2">
        <f t="shared" ref="T2:T65" si="1">C2</f>
        <v>1</v>
      </c>
      <c r="U2" s="206" t="s">
        <v>61</v>
      </c>
      <c r="V2">
        <f>VLOOKUP($U3,ratings,2,0)-VLOOKUP($U2,ratings,2,0)</f>
        <v>-3</v>
      </c>
      <c r="W2">
        <f>VLOOKUP($U3,ratings20,3,0)+VLOOKUP($U2,ratings20,3,0)-144.5</f>
        <v>145.5</v>
      </c>
      <c r="X2" s="278">
        <f>(W2/2)+(V3/2)</f>
        <v>74.25</v>
      </c>
      <c r="Y2">
        <f>W2</f>
        <v>145.5</v>
      </c>
    </row>
    <row r="3" ht="14.25" customHeight="1">
      <c r="B3" s="206" t="s">
        <v>19</v>
      </c>
      <c r="C3" s="396">
        <v>16.0</v>
      </c>
      <c r="D3" s="353" t="s">
        <v>679</v>
      </c>
      <c r="E3" s="397">
        <v>0.0</v>
      </c>
      <c r="F3" s="348"/>
      <c r="G3" s="398" t="str">
        <f>_xlfn.NORM.DIST(0,VLOOKUP(D5,ratings,2,0)-VLOOKUP(D3,ratings,2,0),$A$1,1)*E3*E5+_xlfn.NORM.DIST(0,VLOOKUP(D4,ratings,2,0)-VLOOKUP(D3,ratings,2,0),$A$1,1)*E3*E4</f>
        <v>#N/A</v>
      </c>
      <c r="H3" s="348"/>
      <c r="I3" s="398" t="str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#N/A</v>
      </c>
      <c r="J3" s="398"/>
      <c r="K3" s="398" t="str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#N/A</v>
      </c>
      <c r="L3" s="348"/>
      <c r="M3" s="398" t="str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#N/A</v>
      </c>
      <c r="N3" s="348"/>
      <c r="O3" s="398" t="str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#N/A</v>
      </c>
      <c r="P3" s="347"/>
      <c r="T3">
        <f t="shared" si="1"/>
        <v>16</v>
      </c>
      <c r="U3" s="353" t="s">
        <v>55</v>
      </c>
      <c r="V3" s="283">
        <f>VLOOKUP(U2,ratings,2,0)-VLOOKUP(U3,ratings,2,0)</f>
        <v>3</v>
      </c>
      <c r="W3" s="283"/>
      <c r="X3" s="284">
        <f>(W2/2)+(V2/2)</f>
        <v>71.25</v>
      </c>
      <c r="Y3">
        <f>V3</f>
        <v>3</v>
      </c>
    </row>
    <row r="4" ht="14.25" customHeight="1">
      <c r="B4" s="206" t="s">
        <v>19</v>
      </c>
      <c r="C4" s="206">
        <v>8.0</v>
      </c>
      <c r="D4" s="206" t="s">
        <v>362</v>
      </c>
      <c r="E4" s="395">
        <v>0.0</v>
      </c>
      <c r="F4" s="348"/>
      <c r="G4" s="348" t="str">
        <f>_xlfn.NORM.DIST(0,VLOOKUP(D2,ratings,2,0)-VLOOKUP(D4,ratings,2,0),$A$1,1)*E4*E2+_xlfn.NORM.DIST(0,VLOOKUP(D3,ratings,2,0)-VLOOKUP(D4,ratings,2,0),$A$1,1)*E4*E3</f>
        <v>#N/A</v>
      </c>
      <c r="H4" s="348"/>
      <c r="I4" s="348" t="str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#N/A</v>
      </c>
      <c r="J4" s="348"/>
      <c r="K4" s="348" t="str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#N/A</v>
      </c>
      <c r="L4" s="348"/>
      <c r="M4" s="348" t="str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#N/A</v>
      </c>
      <c r="N4" s="348"/>
      <c r="O4" s="348" t="str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#N/A</v>
      </c>
      <c r="P4" s="347"/>
      <c r="T4">
        <f t="shared" si="1"/>
        <v>8</v>
      </c>
      <c r="U4" s="206" t="s">
        <v>61</v>
      </c>
      <c r="V4">
        <f>VLOOKUP($U5,ratings,2,0)-VLOOKUP($U4,ratings,2,0)</f>
        <v>10.5</v>
      </c>
      <c r="W4">
        <f>VLOOKUP($U5,ratings20,3,0)+VLOOKUP($U4,ratings20,3,0)-144.5</f>
        <v>129</v>
      </c>
      <c r="X4" s="278">
        <f>(W4/2)+(V5/2)</f>
        <v>59.25</v>
      </c>
      <c r="Y4">
        <f>W4</f>
        <v>129</v>
      </c>
    </row>
    <row r="5" ht="14.25" customHeight="1">
      <c r="B5" s="206" t="s">
        <v>19</v>
      </c>
      <c r="C5" s="396">
        <v>9.0</v>
      </c>
      <c r="D5" s="353" t="s">
        <v>68</v>
      </c>
      <c r="E5" s="397">
        <v>1.0</v>
      </c>
      <c r="F5" s="348"/>
      <c r="G5" s="397">
        <v>0.0</v>
      </c>
      <c r="H5" s="348"/>
      <c r="I5" s="398" t="str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#N/A</v>
      </c>
      <c r="J5" s="398"/>
      <c r="K5" s="398" t="str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#N/A</v>
      </c>
      <c r="L5" s="348"/>
      <c r="M5" s="398" t="str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#N/A</v>
      </c>
      <c r="N5" s="348"/>
      <c r="O5" s="398" t="str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#N/A</v>
      </c>
      <c r="P5" s="347"/>
      <c r="T5">
        <f t="shared" si="1"/>
        <v>9</v>
      </c>
      <c r="U5" s="353" t="s">
        <v>74</v>
      </c>
      <c r="V5" s="283">
        <f>VLOOKUP(U4,ratings,2,0)-VLOOKUP(U5,ratings,2,0)</f>
        <v>-10.5</v>
      </c>
      <c r="W5" s="283"/>
      <c r="X5" s="284">
        <f>(W4/2)+(V4/2)</f>
        <v>69.75</v>
      </c>
      <c r="Y5">
        <f>V5</f>
        <v>-10.5</v>
      </c>
    </row>
    <row r="6" ht="14.25" customHeight="1">
      <c r="B6" s="206" t="s">
        <v>19</v>
      </c>
      <c r="C6" s="206">
        <v>5.0</v>
      </c>
      <c r="D6" s="206" t="s">
        <v>116</v>
      </c>
      <c r="E6" s="395">
        <v>1.0</v>
      </c>
      <c r="F6" s="348"/>
      <c r="G6" s="395">
        <v>1.0</v>
      </c>
      <c r="H6" s="348"/>
      <c r="I6" s="395">
        <v>0.0</v>
      </c>
      <c r="J6" s="348"/>
      <c r="K6" s="348" t="str">
        <f>_xlfn.NORM.DIST(0,VLOOKUP($D14,ratings,2,0)-VLOOKUP($D6,ratings,2,0),$A$1,1)*$I6*$I14+_xlfn.NORM.DIST(0,VLOOKUP($D15,ratings,2,0)-VLOOKUP($D6,ratings,2,0),$A$1,1)*$I6*$I15+_xlfn.NORM.DIST(0,VLOOKUP($D16,ratings,2,0)-VLOOKUP($D6,ratings,2,0),$A$1,1)*$I6*$I16+_xlfn.NORM.DIST(0,VLOOKUP($D17,ratings,2,0)-VLOOKUP($D6,ratings,2,0),$A$1,1)*$I6*$I17+_xlfn.NORM.DIST(0,VLOOKUP($D10,ratings,2,0)-VLOOKUP($D6,ratings,2,0),$A$1,1)*$I6*$I10+_xlfn.NORM.DIST(0,VLOOKUP($D11,ratings,2,0)-VLOOKUP($D6,ratings,2,0),$A$1,1)*$I6*$I11+_xlfn.NORM.DIST(0,VLOOKUP($D12,ratings,2,0)-VLOOKUP($D6,ratings,2,0),$A$1,1)*$I6*$I12+_xlfn.NORM.DIST(0,VLOOKUP($D13,ratings,2,0)-VLOOKUP($D6,ratings,2,0),$A$1,1)*$I6*$I13</f>
        <v>#N/A</v>
      </c>
      <c r="L6" s="348"/>
      <c r="M6" s="348" t="str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#N/A</v>
      </c>
      <c r="N6" s="348"/>
      <c r="O6" s="348" t="str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#N/A</v>
      </c>
      <c r="P6" s="347"/>
      <c r="T6">
        <f t="shared" si="1"/>
        <v>5</v>
      </c>
      <c r="U6" s="206" t="s">
        <v>61</v>
      </c>
      <c r="V6">
        <f>VLOOKUP($U7,ratings,2,0)-VLOOKUP($U6,ratings,2,0)</f>
        <v>7</v>
      </c>
      <c r="W6">
        <f>VLOOKUP($U7,ratings20,3,0)+VLOOKUP($U6,ratings20,3,0)-144.5</f>
        <v>155.5</v>
      </c>
      <c r="X6" s="278">
        <f>(W6/2)+(V7/2)</f>
        <v>74.25</v>
      </c>
      <c r="Y6">
        <f>W6</f>
        <v>155.5</v>
      </c>
    </row>
    <row r="7" ht="14.25" customHeight="1">
      <c r="B7" s="206" t="s">
        <v>19</v>
      </c>
      <c r="C7" s="396">
        <v>12.0</v>
      </c>
      <c r="D7" s="353" t="s">
        <v>383</v>
      </c>
      <c r="E7" s="397">
        <v>0.0</v>
      </c>
      <c r="F7" s="348"/>
      <c r="G7" s="398" t="str">
        <f>_xlfn.NORM.DIST(0,VLOOKUP(D9,ratings,2,0)-VLOOKUP(D7,ratings,2,0),$A$1,1)*E7*E9+_xlfn.NORM.DIST(0,VLOOKUP(D8,ratings,2,0)-VLOOKUP(D7,ratings,2,0),$A$1,1)*E7*E8</f>
        <v>#N/A</v>
      </c>
      <c r="H7" s="348"/>
      <c r="I7" s="398" t="str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#N/A</v>
      </c>
      <c r="J7" s="398"/>
      <c r="K7" s="398" t="str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#N/A</v>
      </c>
      <c r="L7" s="348"/>
      <c r="M7" s="398" t="str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#N/A</v>
      </c>
      <c r="N7" s="348"/>
      <c r="O7" s="398" t="str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#N/A</v>
      </c>
      <c r="P7" s="347"/>
      <c r="T7">
        <f t="shared" si="1"/>
        <v>12</v>
      </c>
      <c r="U7" s="353" t="s">
        <v>76</v>
      </c>
      <c r="V7" s="283">
        <f>VLOOKUP(U6,ratings,2,0)-VLOOKUP(U7,ratings,2,0)</f>
        <v>-7</v>
      </c>
      <c r="W7" s="283"/>
      <c r="X7" s="284">
        <f>(W6/2)+(V6/2)</f>
        <v>81.25</v>
      </c>
      <c r="Y7">
        <f>V7</f>
        <v>-7</v>
      </c>
    </row>
    <row r="8" ht="14.25" customHeight="1">
      <c r="B8" s="206" t="s">
        <v>19</v>
      </c>
      <c r="C8" s="206">
        <v>4.0</v>
      </c>
      <c r="D8" s="206" t="s">
        <v>80</v>
      </c>
      <c r="E8" s="395">
        <v>0.0</v>
      </c>
      <c r="F8" s="348"/>
      <c r="G8" s="348" t="str">
        <f>_xlfn.NORM.DIST(0,VLOOKUP(D6,ratings,2,0)-VLOOKUP(D8,ratings,2,0),$A$1,1)*E8*E6+_xlfn.NORM.DIST(0,VLOOKUP(D7,ratings,2,0)-VLOOKUP(D8,ratings,2,0),$A$1,1)*E8*E7</f>
        <v>#N/A</v>
      </c>
      <c r="H8" s="348"/>
      <c r="I8" s="348" t="str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#N/A</v>
      </c>
      <c r="J8" s="348"/>
      <c r="K8" s="348" t="str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#N/A</v>
      </c>
      <c r="L8" s="348"/>
      <c r="M8" s="348" t="str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#N/A</v>
      </c>
      <c r="N8" s="348"/>
      <c r="O8" s="348" t="str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#N/A</v>
      </c>
      <c r="P8" s="347"/>
      <c r="T8">
        <f t="shared" si="1"/>
        <v>4</v>
      </c>
      <c r="U8" s="206" t="s">
        <v>74</v>
      </c>
      <c r="V8" t="str">
        <f>VLOOKUP($U9,ratings,2,0)-VLOOKUP($U8,ratings,2,0)</f>
        <v>#N/A</v>
      </c>
      <c r="W8" t="str">
        <f>VLOOKUP($U9,ratings20,3,0)+VLOOKUP($U8,ratings20,3,0)-144.5</f>
        <v>#N/A</v>
      </c>
      <c r="X8" s="278" t="str">
        <f>(W8/2)+(V9/2)</f>
        <v>#N/A</v>
      </c>
      <c r="Y8" t="str">
        <f>W8</f>
        <v>#N/A</v>
      </c>
    </row>
    <row r="9" ht="14.25" customHeight="1">
      <c r="B9" s="206" t="s">
        <v>19</v>
      </c>
      <c r="C9" s="399">
        <v>13.0</v>
      </c>
      <c r="D9" s="349" t="s">
        <v>663</v>
      </c>
      <c r="E9" s="400">
        <v>1.0</v>
      </c>
      <c r="F9" s="348"/>
      <c r="G9" s="400">
        <v>0.0</v>
      </c>
      <c r="H9" s="348"/>
      <c r="I9" s="401" t="str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#N/A</v>
      </c>
      <c r="J9" s="401"/>
      <c r="K9" s="401" t="str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#N/A</v>
      </c>
      <c r="L9" s="348"/>
      <c r="M9" s="401" t="str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#N/A</v>
      </c>
      <c r="N9" s="348"/>
      <c r="O9" s="401" t="str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#N/A</v>
      </c>
      <c r="P9" s="347"/>
      <c r="T9">
        <f t="shared" si="1"/>
        <v>13</v>
      </c>
      <c r="U9" s="353" t="s">
        <v>500</v>
      </c>
      <c r="V9" s="283" t="str">
        <f>VLOOKUP(U8,ratings,2,0)-VLOOKUP(U9,ratings,2,0)</f>
        <v>#N/A</v>
      </c>
      <c r="W9" s="283"/>
      <c r="X9" s="284" t="str">
        <f>(W8/2)+(V8/2)</f>
        <v>#N/A</v>
      </c>
      <c r="Y9" t="str">
        <f>V9</f>
        <v>#N/A</v>
      </c>
    </row>
    <row r="10" ht="14.25" customHeight="1">
      <c r="B10" s="206" t="s">
        <v>19</v>
      </c>
      <c r="C10" s="206">
        <v>6.0</v>
      </c>
      <c r="D10" s="206" t="s">
        <v>52</v>
      </c>
      <c r="E10" s="395">
        <v>1.0</v>
      </c>
      <c r="F10" s="348"/>
      <c r="G10" s="395">
        <v>0.0</v>
      </c>
      <c r="H10" s="348"/>
      <c r="I10" s="348" t="str">
        <f>_xlfn.NORM.DIST(0,VLOOKUP($D14,ratings,2,0)-VLOOKUP($D10,ratings,2,0),$A$1,1)*$G10*$G14+_xlfn.NORM.DIST(0,VLOOKUP($D15,ratings,2,0)-VLOOKUP($D10,ratings,2,0),$A$1,1)*$G10*$G15+_xlfn.NORM.DIST(0,VLOOKUP($D16,ratings,2,0)-VLOOKUP($D10,ratings,2,0),$A$1,1)*$G10*$G16+_xlfn.NORM.DIST(0,VLOOKUP($D17,ratings,2,0)-VLOOKUP($D10,ratings,2,0),$A$1,1)*$G10*$G17</f>
        <v>#N/A</v>
      </c>
      <c r="J10" s="348"/>
      <c r="K10" s="348" t="str">
        <f>_xlfn.NORM.DIST(0,VLOOKUP($D2,ratings,2,0)-VLOOKUP($D10,ratings,2,0),$A$1,1)*$I10*$I2+_xlfn.NORM.DIST(0,VLOOKUP($D9,ratings,2,0)-VLOOKUP($D10,ratings,2,0),$A$1,1)*$I10*$I9+_xlfn.NORM.DIST(0,VLOOKUP($D8,ratings,2,0)-VLOOKUP($D10,ratings,2,0),$A$1,1)*$I10*$I8+_xlfn.NORM.DIST(0,VLOOKUP($D7,ratings,2,0)-VLOOKUP($D10,ratings,2,0),$A$1,1)*$I10*$I7+_xlfn.NORM.DIST(0,VLOOKUP($D6,ratings,2,0)-VLOOKUP($D10,ratings,2,0),$A$1,1)*$I10*$I6+_xlfn.NORM.DIST(0,VLOOKUP($D5,ratings,2,0)-VLOOKUP($D10,ratings,2,0),$A$1,1)*$I10*$I5+_xlfn.NORM.DIST(0,VLOOKUP($D4,ratings,2,0)-VLOOKUP($D10,ratings,2,0),$A$1,1)*$I10*$I4+_xlfn.NORM.DIST(0,VLOOKUP($D3,ratings,2,0)-VLOOKUP($D10,ratings,2,0),$A$1,1)*$I10*$I3</f>
        <v>#N/A</v>
      </c>
      <c r="L10" s="348"/>
      <c r="M10" s="348" t="str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#N/A</v>
      </c>
      <c r="N10" s="348"/>
      <c r="O10" s="348" t="str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#N/A</v>
      </c>
      <c r="P10" s="347"/>
      <c r="T10">
        <f t="shared" si="1"/>
        <v>6</v>
      </c>
      <c r="U10" t="str">
        <f t="shared" ref="U10:U13" si="2">D10</f>
        <v>Texas Tech</v>
      </c>
      <c r="V10" t="str">
        <f>VLOOKUP($U11,ratings,2,0)-VLOOKUP($U10,ratings,2,0)</f>
        <v>#N/A</v>
      </c>
      <c r="W10" t="str">
        <f>VLOOKUP($U11,ratings20,3,0)+VLOOKUP($U10,ratings20,3,0)-144.5</f>
        <v>#N/A</v>
      </c>
      <c r="X10" s="278" t="str">
        <f>(W10/2)+(V11/2)</f>
        <v>#N/A</v>
      </c>
      <c r="Y10" t="str">
        <f>W10</f>
        <v>#N/A</v>
      </c>
    </row>
    <row r="11" ht="14.25" customHeight="1">
      <c r="B11" s="206" t="s">
        <v>19</v>
      </c>
      <c r="C11" s="396">
        <v>11.0</v>
      </c>
      <c r="D11" s="353" t="s">
        <v>313</v>
      </c>
      <c r="E11" s="397">
        <v>0.0</v>
      </c>
      <c r="F11" s="348"/>
      <c r="G11" s="398" t="str">
        <f>_xlfn.NORM.DIST(0,VLOOKUP(D13,ratings,2,0)-VLOOKUP(D11,ratings,2,0),$A$1,1)*E11*E13+_xlfn.NORM.DIST(0,VLOOKUP(D12,ratings,2,0)-VLOOKUP(D11,ratings,2,0),$A$1,1)*E11*E12</f>
        <v>#N/A</v>
      </c>
      <c r="H11" s="348"/>
      <c r="I11" s="398" t="str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#N/A</v>
      </c>
      <c r="J11" s="398"/>
      <c r="K11" s="398" t="str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#N/A</v>
      </c>
      <c r="L11" s="348"/>
      <c r="M11" s="398" t="str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#N/A</v>
      </c>
      <c r="N11" s="348"/>
      <c r="O11" s="398" t="str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#N/A</v>
      </c>
      <c r="P11" s="347"/>
      <c r="T11">
        <f t="shared" si="1"/>
        <v>11</v>
      </c>
      <c r="U11" s="283" t="str">
        <f t="shared" si="2"/>
        <v>Utah State</v>
      </c>
      <c r="V11" s="283" t="str">
        <f>VLOOKUP(U10,ratings,2,0)-VLOOKUP(U11,ratings,2,0)</f>
        <v>#N/A</v>
      </c>
      <c r="W11" s="283"/>
      <c r="X11" s="284" t="str">
        <f>(W10/2)+(V10/2)</f>
        <v>#N/A</v>
      </c>
      <c r="Y11" t="str">
        <f>V11</f>
        <v>#N/A</v>
      </c>
    </row>
    <row r="12" ht="14.25" customHeight="1">
      <c r="B12" s="206" t="s">
        <v>19</v>
      </c>
      <c r="C12" s="206">
        <v>3.0</v>
      </c>
      <c r="D12" s="206" t="s">
        <v>55</v>
      </c>
      <c r="E12" s="395">
        <v>1.0</v>
      </c>
      <c r="F12" s="348"/>
      <c r="G12" s="395">
        <v>1.0</v>
      </c>
      <c r="H12" s="348"/>
      <c r="I12" s="395">
        <v>1.0</v>
      </c>
      <c r="J12" s="348"/>
      <c r="K12" s="395">
        <v>0.0</v>
      </c>
      <c r="L12" s="348"/>
      <c r="M12" s="348" t="str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#N/A</v>
      </c>
      <c r="N12" s="348"/>
      <c r="O12" s="348" t="str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#N/A</v>
      </c>
      <c r="P12" s="347"/>
      <c r="T12">
        <f t="shared" si="1"/>
        <v>3</v>
      </c>
      <c r="U12" t="str">
        <f t="shared" si="2"/>
        <v>Arkansas</v>
      </c>
      <c r="V12" t="str">
        <f>VLOOKUP($U13,ratings,2,0)-VLOOKUP($U12,ratings,2,0)</f>
        <v>#N/A</v>
      </c>
      <c r="W12" t="str">
        <f>VLOOKUP($U13,ratings20,3,0)+VLOOKUP($U12,ratings20,3,0)-144.5</f>
        <v>#N/A</v>
      </c>
      <c r="X12" s="278" t="str">
        <f>(W12/2)+(V13/2)</f>
        <v>#N/A</v>
      </c>
      <c r="Y12" t="str">
        <f>W12</f>
        <v>#N/A</v>
      </c>
    </row>
    <row r="13" ht="14.25" customHeight="1">
      <c r="B13" s="206" t="s">
        <v>19</v>
      </c>
      <c r="C13" s="396">
        <v>14.0</v>
      </c>
      <c r="D13" s="353" t="s">
        <v>332</v>
      </c>
      <c r="E13" s="397">
        <v>0.0</v>
      </c>
      <c r="F13" s="348"/>
      <c r="G13" s="398" t="str">
        <f>_xlfn.NORM.DIST(0,VLOOKUP(D11,ratings,2,0)-VLOOKUP(D13,ratings,2,0),$A$1,1)*E13*E11+_xlfn.NORM.DIST(0,VLOOKUP(D10,ratings,2,0)-VLOOKUP(D13,ratings,2,0),$A$1,1)*E13*E10</f>
        <v>#N/A</v>
      </c>
      <c r="H13" s="348"/>
      <c r="I13" s="398" t="str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#N/A</v>
      </c>
      <c r="J13" s="398"/>
      <c r="K13" s="398" t="str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#N/A</v>
      </c>
      <c r="L13" s="348"/>
      <c r="M13" s="398" t="str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#N/A</v>
      </c>
      <c r="N13" s="348"/>
      <c r="O13" s="398" t="str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#N/A</v>
      </c>
      <c r="P13" s="347"/>
      <c r="T13">
        <f t="shared" si="1"/>
        <v>14</v>
      </c>
      <c r="U13" s="283" t="str">
        <f t="shared" si="2"/>
        <v>Colgate</v>
      </c>
      <c r="V13" s="283" t="str">
        <f>VLOOKUP(U12,ratings,2,0)-VLOOKUP(U13,ratings,2,0)</f>
        <v>#N/A</v>
      </c>
      <c r="W13" s="283"/>
      <c r="X13" s="284" t="str">
        <f>(W12/2)+(V12/2)</f>
        <v>#N/A</v>
      </c>
      <c r="Y13" t="str">
        <f>V13</f>
        <v>#N/A</v>
      </c>
    </row>
    <row r="14" ht="14.25" customHeight="1">
      <c r="B14" s="206" t="s">
        <v>19</v>
      </c>
      <c r="C14" s="206">
        <v>7.0</v>
      </c>
      <c r="D14" s="206" t="s">
        <v>41</v>
      </c>
      <c r="E14" s="395">
        <v>1.0</v>
      </c>
      <c r="F14" s="348"/>
      <c r="G14" s="395">
        <v>0.0</v>
      </c>
      <c r="H14" s="348"/>
      <c r="I14" s="348" t="str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#N/A</v>
      </c>
      <c r="J14" s="348"/>
      <c r="K14" s="348" t="str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#N/A</v>
      </c>
      <c r="L14" s="348"/>
      <c r="M14" s="348" t="str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#N/A</v>
      </c>
      <c r="N14" s="348"/>
      <c r="O14" s="348" t="str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#N/A</v>
      </c>
      <c r="P14" s="347"/>
      <c r="T14">
        <f t="shared" si="1"/>
        <v>7</v>
      </c>
      <c r="U14" s="206" t="s">
        <v>76</v>
      </c>
      <c r="V14" t="str">
        <f>VLOOKUP($U15,ratings,2,0)-VLOOKUP($U14,ratings,2,0)</f>
        <v>#N/A</v>
      </c>
      <c r="W14" t="str">
        <f>VLOOKUP($U15,ratings20,3,0)+VLOOKUP($U14,ratings20,3,0)-144.5</f>
        <v>#N/A</v>
      </c>
      <c r="X14" s="278" t="str">
        <f>(W14/2)+(V15/2)</f>
        <v>#N/A</v>
      </c>
      <c r="Y14" t="str">
        <f>W14</f>
        <v>#N/A</v>
      </c>
    </row>
    <row r="15" ht="14.25" customHeight="1">
      <c r="B15" s="206" t="s">
        <v>19</v>
      </c>
      <c r="C15" s="396">
        <v>10.0</v>
      </c>
      <c r="D15" s="353" t="s">
        <v>363</v>
      </c>
      <c r="E15" s="397">
        <v>0.0</v>
      </c>
      <c r="F15" s="348"/>
      <c r="G15" s="398" t="str">
        <f>_xlfn.NORM.DIST(0,VLOOKUP(D17,ratings,2,0)-VLOOKUP(D15,ratings,2,0),$A$1,1)*E15*E17+_xlfn.NORM.DIST(0,VLOOKUP(D16,ratings,2,0)-VLOOKUP(D15,ratings,2,0),$A$1,1)*E15*E16</f>
        <v>#N/A</v>
      </c>
      <c r="H15" s="348"/>
      <c r="I15" s="398" t="str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#N/A</v>
      </c>
      <c r="J15" s="398"/>
      <c r="K15" s="398" t="str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#N/A</v>
      </c>
      <c r="L15" s="348"/>
      <c r="M15" s="398" t="str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#N/A</v>
      </c>
      <c r="N15" s="348"/>
      <c r="O15" s="398" t="str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#N/A</v>
      </c>
      <c r="P15" s="347"/>
      <c r="T15">
        <f t="shared" si="1"/>
        <v>10</v>
      </c>
      <c r="U15" s="353" t="s">
        <v>323</v>
      </c>
      <c r="V15" s="283" t="str">
        <f>VLOOKUP(U14,ratings,2,0)-VLOOKUP(U15,ratings,2,0)</f>
        <v>#N/A</v>
      </c>
      <c r="W15" s="283"/>
      <c r="X15" s="284" t="str">
        <f>(W14/2)+(V14/2)</f>
        <v>#N/A</v>
      </c>
      <c r="Y15" t="str">
        <f>V15</f>
        <v>#N/A</v>
      </c>
    </row>
    <row r="16" ht="14.25" customHeight="1">
      <c r="B16" s="206" t="s">
        <v>19</v>
      </c>
      <c r="C16" s="206">
        <v>2.0</v>
      </c>
      <c r="D16" s="206" t="s">
        <v>354</v>
      </c>
      <c r="E16" s="395">
        <v>0.0</v>
      </c>
      <c r="F16" s="348"/>
      <c r="G16" s="348" t="str">
        <f>_xlfn.NORM.DIST(0,VLOOKUP(D14,ratings,2,0)-VLOOKUP(D16,ratings,2,0),$A$1,1)*E16*E14+_xlfn.NORM.DIST(0,VLOOKUP(D15,ratings,2,0)-VLOOKUP(D16,ratings,2,0),$A$1,1)*E16*E15</f>
        <v>#N/A</v>
      </c>
      <c r="H16" s="348"/>
      <c r="I16" s="348" t="str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#N/A</v>
      </c>
      <c r="J16" s="348"/>
      <c r="K16" s="348" t="str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#N/A</v>
      </c>
      <c r="L16" s="348"/>
      <c r="M16" s="348" t="str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#N/A</v>
      </c>
      <c r="N16" s="348"/>
      <c r="O16" s="348" t="str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#N/A</v>
      </c>
      <c r="P16" s="347"/>
      <c r="T16">
        <f t="shared" si="1"/>
        <v>2</v>
      </c>
      <c r="U16" t="str">
        <f t="shared" ref="U16:U25" si="3">D16</f>
        <v>Ohio State</v>
      </c>
      <c r="V16" t="str">
        <f>VLOOKUP($U17,ratings,2,0)-VLOOKUP($U16,ratings,2,0)</f>
        <v>#N/A</v>
      </c>
      <c r="W16" t="str">
        <f>VLOOKUP($U17,ratings20,3,0)+VLOOKUP($U16,ratings20,3,0)-144.5</f>
        <v>#N/A</v>
      </c>
      <c r="X16" s="278" t="str">
        <f>(W16/2)+(V17/2)</f>
        <v>#N/A</v>
      </c>
      <c r="Y16" t="str">
        <f>W16</f>
        <v>#N/A</v>
      </c>
    </row>
    <row r="17" ht="14.25" customHeight="1">
      <c r="B17" s="206" t="s">
        <v>19</v>
      </c>
      <c r="C17" s="399">
        <v>15.0</v>
      </c>
      <c r="D17" s="349" t="s">
        <v>318</v>
      </c>
      <c r="E17" s="400">
        <v>1.0</v>
      </c>
      <c r="F17" s="348"/>
      <c r="G17" s="400">
        <v>1.0</v>
      </c>
      <c r="H17" s="348"/>
      <c r="I17" s="400">
        <v>0.0</v>
      </c>
      <c r="J17" s="401"/>
      <c r="K17" s="401" t="str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#N/A</v>
      </c>
      <c r="L17" s="348"/>
      <c r="M17" s="401" t="str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#N/A</v>
      </c>
      <c r="N17" s="348"/>
      <c r="O17" s="401" t="str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#N/A</v>
      </c>
      <c r="P17" s="347"/>
      <c r="T17">
        <f t="shared" si="1"/>
        <v>15</v>
      </c>
      <c r="U17" s="283" t="str">
        <f t="shared" si="3"/>
        <v>Oral Roberts</v>
      </c>
      <c r="V17" s="283" t="str">
        <f>VLOOKUP(U16,ratings,2,0)-VLOOKUP(U17,ratings,2,0)</f>
        <v>#N/A</v>
      </c>
      <c r="W17" s="283"/>
      <c r="X17" s="284" t="str">
        <f>(W16/2)+(V16/2)</f>
        <v>#N/A</v>
      </c>
      <c r="Y17" t="str">
        <f>V17</f>
        <v>#N/A</v>
      </c>
    </row>
    <row r="18" ht="14.25" customHeight="1">
      <c r="A18" s="402" t="s">
        <v>42</v>
      </c>
      <c r="B18" s="206" t="s">
        <v>26</v>
      </c>
      <c r="C18" s="206">
        <v>1.0</v>
      </c>
      <c r="D18" s="206" t="s">
        <v>82</v>
      </c>
      <c r="E18" s="395">
        <v>0.0</v>
      </c>
      <c r="F18" s="348"/>
      <c r="G18" s="348" t="str">
        <f>_xlfn.NORM.DIST(0,VLOOKUP(D20,ratings,2,0)-VLOOKUP(D18,ratings,2,0),$A$1,1)*E18*E20+_xlfn.NORM.DIST(0,VLOOKUP(D21,ratings,2,0)-VLOOKUP(D18,ratings,2,0),$A$1,1)*E18*E21</f>
        <v>#N/A</v>
      </c>
      <c r="H18" s="348"/>
      <c r="I18" s="348" t="str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#N/A</v>
      </c>
      <c r="J18" s="348"/>
      <c r="K18" s="348" t="str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#N/A</v>
      </c>
      <c r="L18" s="348"/>
      <c r="M18" s="348" t="str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#N/A</v>
      </c>
      <c r="N18" s="348"/>
      <c r="O18" s="348" t="str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#N/A</v>
      </c>
      <c r="P18" s="347"/>
      <c r="T18">
        <f t="shared" si="1"/>
        <v>1</v>
      </c>
      <c r="U18" t="str">
        <f t="shared" si="3"/>
        <v>Illinois</v>
      </c>
      <c r="V18" t="str">
        <f>VLOOKUP($U19,ratings,2,0)-VLOOKUP($U18,ratings,2,0)</f>
        <v>#N/A</v>
      </c>
      <c r="W18" t="str">
        <f>VLOOKUP($U19,ratings20,3,0)+VLOOKUP($U18,ratings20,3,0)-144.5</f>
        <v>#N/A</v>
      </c>
      <c r="X18" s="278" t="str">
        <f>(W18/2)+(V19/2)</f>
        <v>#N/A</v>
      </c>
      <c r="Y18" t="str">
        <f>W18</f>
        <v>#N/A</v>
      </c>
    </row>
    <row r="19" ht="14.25" customHeight="1">
      <c r="B19" s="206" t="s">
        <v>26</v>
      </c>
      <c r="C19" s="396">
        <v>16.0</v>
      </c>
      <c r="D19" s="353" t="s">
        <v>660</v>
      </c>
      <c r="E19" s="397">
        <v>0.0</v>
      </c>
      <c r="F19" s="348"/>
      <c r="G19" s="398" t="str">
        <f>_xlfn.NORM.DIST(0,VLOOKUP(D21,ratings,2,0)-VLOOKUP(D19,ratings,2,0),$A$1,1)*E19*E21+_xlfn.NORM.DIST(0,VLOOKUP(D20,ratings,2,0)-VLOOKUP(D19,ratings,2,0),$A$1,1)*E19*E20</f>
        <v>#N/A</v>
      </c>
      <c r="H19" s="348"/>
      <c r="I19" s="398" t="str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#N/A</v>
      </c>
      <c r="J19" s="398"/>
      <c r="K19" s="398" t="str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#N/A</v>
      </c>
      <c r="L19" s="348"/>
      <c r="M19" s="398" t="str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#N/A</v>
      </c>
      <c r="N19" s="348"/>
      <c r="O19" s="398" t="str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#N/A</v>
      </c>
      <c r="P19" s="347"/>
      <c r="T19">
        <f t="shared" si="1"/>
        <v>16</v>
      </c>
      <c r="U19" s="283" t="str">
        <f t="shared" si="3"/>
        <v>Drexel</v>
      </c>
      <c r="V19" s="283" t="str">
        <f>VLOOKUP(U18,ratings,2,0)-VLOOKUP(U19,ratings,2,0)</f>
        <v>#N/A</v>
      </c>
      <c r="W19" s="283"/>
      <c r="X19" s="284" t="str">
        <f>(W18/2)+(V18/2)</f>
        <v>#N/A</v>
      </c>
      <c r="Y19" t="str">
        <f>V19</f>
        <v>#N/A</v>
      </c>
    </row>
    <row r="20" ht="14.25" customHeight="1">
      <c r="B20" s="206" t="s">
        <v>26</v>
      </c>
      <c r="C20" s="206">
        <v>8.0</v>
      </c>
      <c r="D20" s="206" t="s">
        <v>355</v>
      </c>
      <c r="E20" s="395">
        <v>1.0</v>
      </c>
      <c r="F20" s="348"/>
      <c r="G20" s="395">
        <v>1.0</v>
      </c>
      <c r="H20" s="348"/>
      <c r="I20" s="395">
        <v>0.0</v>
      </c>
      <c r="J20" s="348"/>
      <c r="K20" s="348" t="str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#N/A</v>
      </c>
      <c r="L20" s="348"/>
      <c r="M20" s="348" t="str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#N/A</v>
      </c>
      <c r="N20" s="348"/>
      <c r="O20" s="348" t="str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#N/A</v>
      </c>
      <c r="P20" s="347"/>
      <c r="T20">
        <f t="shared" si="1"/>
        <v>8</v>
      </c>
      <c r="U20" t="str">
        <f t="shared" si="3"/>
        <v>Loyola (IL)</v>
      </c>
      <c r="V20" t="str">
        <f>VLOOKUP($U21,ratings,2,0)-VLOOKUP($U20,ratings,2,0)</f>
        <v>#N/A</v>
      </c>
      <c r="W20" t="str">
        <f>VLOOKUP($U21,ratings20,3,0)+VLOOKUP($U20,ratings20,3,0)-144.5</f>
        <v>#N/A</v>
      </c>
      <c r="X20" s="278" t="str">
        <f>(W20/2)+(V21/2)</f>
        <v>#N/A</v>
      </c>
      <c r="Y20" t="str">
        <f>W20</f>
        <v>#N/A</v>
      </c>
    </row>
    <row r="21" ht="14.25" customHeight="1">
      <c r="B21" s="206" t="s">
        <v>26</v>
      </c>
      <c r="C21" s="396">
        <v>9.0</v>
      </c>
      <c r="D21" s="353" t="s">
        <v>680</v>
      </c>
      <c r="E21" s="397">
        <v>0.0</v>
      </c>
      <c r="F21" s="348"/>
      <c r="G21" s="398" t="str">
        <f>_xlfn.NORM.DIST(0,VLOOKUP(D19,ratings,2,0)-VLOOKUP(D21,ratings,2,0),$A$1,1)*E21*E19+_xlfn.NORM.DIST(0,VLOOKUP(D18,ratings,2,0)-VLOOKUP(D21,ratings,2,0),$A$1,1)*E21*E18</f>
        <v>#N/A</v>
      </c>
      <c r="H21" s="348"/>
      <c r="I21" s="398" t="str">
        <f>_xlfn.NORM.DIST(0,VLOOKUP($D25,ratings,2,0)-VLOOKUP($D21,ratings,2,0),$A$1,1)*$G21*$G25+_xlfn.NORM.DIST(0,VLOOKUP($D22,ratings,2,0)-VLOOKUP($D21,ratings,2,0),$A$1,1)*$G21*$G22+_xlfn.NORM.DIST(0,VLOOKUP($D23,ratings,2,0)-VLOOKUP($D21,ratings,2,0),$A$1,1)*$G21*$G23+_xlfn.NORM.DIST(0,VLOOKUP($D24,ratings,2,0)-VLOOKUP($D21,ratings,2,0),$A$1,1)*$G21*$G24</f>
        <v>#N/A</v>
      </c>
      <c r="J21" s="398"/>
      <c r="K21" s="398" t="str">
        <f>_xlfn.NORM.DIST(0,VLOOKUP($D29,ratings,2,0)-VLOOKUP($D21,ratings,2,0),$A$1,1)*$I21*$I29+_xlfn.NORM.DIST(0,VLOOKUP($D30,ratings,2,0)-VLOOKUP($D21,ratings,2,0),$A$1,1)*$I21*$I30+_xlfn.NORM.DIST(0,VLOOKUP($D31,ratings,2,0)-VLOOKUP($D21,ratings,2,0),$A$1,1)*$I21*$I31+_xlfn.NORM.DIST(0,VLOOKUP($D32,ratings,2,0)-VLOOKUP($D21,ratings,2,0),$A$1,1)*$I21*$I32+_xlfn.NORM.DIST(0,VLOOKUP($D33,ratings,2,0)-VLOOKUP($D21,ratings,2,0),$A$1,1)*$I21*$I33+_xlfn.NORM.DIST(0,VLOOKUP($D26,ratings,2,0)-VLOOKUP($D21,ratings,2,0),$A$1,1)*$I21*$I26+_xlfn.NORM.DIST(0,VLOOKUP($D27,ratings,2,0)-VLOOKUP($D21,ratings,2,0),$A$1,1)*$I21*$I27+_xlfn.NORM.DIST(0,VLOOKUP($D28,ratings,2,0)-VLOOKUP($D21,ratings,2,0),$A$1,1)*$I21*$I28</f>
        <v>#N/A</v>
      </c>
      <c r="L21" s="348"/>
      <c r="M21" s="398" t="str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#N/A</v>
      </c>
      <c r="N21" s="348"/>
      <c r="O21" s="398" t="str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#N/A</v>
      </c>
      <c r="P21" s="347"/>
      <c r="T21">
        <f t="shared" si="1"/>
        <v>9</v>
      </c>
      <c r="U21" s="283" t="str">
        <f t="shared" si="3"/>
        <v>GA Tech</v>
      </c>
      <c r="V21" s="283" t="str">
        <f>VLOOKUP(U20,ratings,2,0)-VLOOKUP(U21,ratings,2,0)</f>
        <v>#N/A</v>
      </c>
      <c r="W21" s="283"/>
      <c r="X21" s="284" t="str">
        <f>(W20/2)+(V20/2)</f>
        <v>#N/A</v>
      </c>
      <c r="Y21" t="str">
        <f>V21</f>
        <v>#N/A</v>
      </c>
    </row>
    <row r="22" ht="14.25" customHeight="1">
      <c r="B22" s="206" t="s">
        <v>26</v>
      </c>
      <c r="C22" s="206">
        <v>5.0</v>
      </c>
      <c r="D22" s="206" t="s">
        <v>88</v>
      </c>
      <c r="E22" s="395">
        <v>0.0</v>
      </c>
      <c r="F22" s="348"/>
      <c r="G22" s="348" t="str">
        <f>_xlfn.NORM.DIST(0,VLOOKUP(D24,ratings,2,0)-VLOOKUP(D22,ratings,2,0),$A$1,1)*E22*E24+_xlfn.NORM.DIST(0,VLOOKUP(D25,ratings,2,0)-VLOOKUP(D22,ratings,2,0),$A$1,1)*E22*E25</f>
        <v>#N/A</v>
      </c>
      <c r="H22" s="348"/>
      <c r="I22" s="348" t="str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#N/A</v>
      </c>
      <c r="J22" s="348"/>
      <c r="K22" s="348" t="str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#N/A</v>
      </c>
      <c r="L22" s="348"/>
      <c r="M22" s="348" t="str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#N/A</v>
      </c>
      <c r="N22" s="348"/>
      <c r="O22" s="348" t="str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#N/A</v>
      </c>
      <c r="P22" s="347"/>
      <c r="T22">
        <f t="shared" si="1"/>
        <v>5</v>
      </c>
      <c r="U22" t="str">
        <f t="shared" si="3"/>
        <v>Tennessee</v>
      </c>
      <c r="V22" t="str">
        <f>VLOOKUP($U23,ratings,2,0)-VLOOKUP($U22,ratings,2,0)</f>
        <v>#N/A</v>
      </c>
      <c r="W22" t="str">
        <f>VLOOKUP($U23,ratings20,3,0)+VLOOKUP($U22,ratings20,3,0)-144.5</f>
        <v>#N/A</v>
      </c>
      <c r="X22" s="278" t="str">
        <f>(W22/2)+(V23/2)</f>
        <v>#N/A</v>
      </c>
      <c r="Y22" t="str">
        <f>W22</f>
        <v>#N/A</v>
      </c>
    </row>
    <row r="23" ht="14.25" customHeight="1">
      <c r="B23" s="206" t="s">
        <v>26</v>
      </c>
      <c r="C23" s="396">
        <v>12.0</v>
      </c>
      <c r="D23" s="353" t="s">
        <v>681</v>
      </c>
      <c r="E23" s="397">
        <v>1.0</v>
      </c>
      <c r="F23" s="348"/>
      <c r="G23" s="397">
        <v>1.0</v>
      </c>
      <c r="H23" s="348"/>
      <c r="I23" s="397">
        <v>1.0</v>
      </c>
      <c r="J23" s="398"/>
      <c r="K23" s="397">
        <v>0.0</v>
      </c>
      <c r="L23" s="348"/>
      <c r="M23" s="398" t="str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#N/A</v>
      </c>
      <c r="N23" s="348"/>
      <c r="O23" s="398" t="str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#N/A</v>
      </c>
      <c r="P23" s="347"/>
      <c r="T23">
        <f t="shared" si="1"/>
        <v>12</v>
      </c>
      <c r="U23" s="283" t="str">
        <f t="shared" si="3"/>
        <v>Oregon St</v>
      </c>
      <c r="V23" s="283" t="str">
        <f>VLOOKUP(U22,ratings,2,0)-VLOOKUP(U23,ratings,2,0)</f>
        <v>#N/A</v>
      </c>
      <c r="W23" s="283"/>
      <c r="X23" s="284" t="str">
        <f>(W22/2)+(V22/2)</f>
        <v>#N/A</v>
      </c>
      <c r="Y23" t="str">
        <f>V23</f>
        <v>#N/A</v>
      </c>
    </row>
    <row r="24" ht="14.25" customHeight="1">
      <c r="B24" s="206" t="s">
        <v>26</v>
      </c>
      <c r="C24" s="206">
        <v>4.0</v>
      </c>
      <c r="D24" s="206" t="s">
        <v>682</v>
      </c>
      <c r="E24" s="395">
        <v>1.0</v>
      </c>
      <c r="F24" s="348"/>
      <c r="G24" s="395">
        <v>0.0</v>
      </c>
      <c r="H24" s="348"/>
      <c r="I24" s="348" t="str">
        <f>_xlfn.NORM.DIST(0,VLOOKUP($D20,ratings,2,0)-VLOOKUP($D24,ratings,2,0),$A$1,1)*$G24*$G20+_xlfn.NORM.DIST(0,VLOOKUP($D19,ratings,2,0)-VLOOKUP($D24,ratings,2,0),$A$1,1)*$G24*$G19+_xlfn.NORM.DIST(0,VLOOKUP($D18,ratings,2,0)-VLOOKUP($D24,ratings,2,0),$A$1,1)*$G24*$G18+_xlfn.NORM.DIST(0,VLOOKUP($D21,ratings,2,0)-VLOOKUP($D24,ratings,2,0),$A$1,1)*$G24*$G21</f>
        <v>#N/A</v>
      </c>
      <c r="J24" s="348"/>
      <c r="K24" s="348" t="str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#N/A</v>
      </c>
      <c r="L24" s="348"/>
      <c r="M24" s="348" t="str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#N/A</v>
      </c>
      <c r="N24" s="348"/>
      <c r="O24" s="348" t="str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#N/A</v>
      </c>
      <c r="P24" s="347"/>
      <c r="T24">
        <f t="shared" si="1"/>
        <v>4</v>
      </c>
      <c r="U24" t="str">
        <f t="shared" si="3"/>
        <v>OK State</v>
      </c>
      <c r="V24" t="str">
        <f>VLOOKUP($U25,ratings,2,0)-VLOOKUP($U24,ratings,2,0)</f>
        <v>#N/A</v>
      </c>
      <c r="W24" t="str">
        <f>VLOOKUP($U25,ratings20,3,0)+VLOOKUP($U24,ratings20,3,0)-144.5</f>
        <v>#N/A</v>
      </c>
      <c r="X24" s="278" t="str">
        <f>(W24/2)+(V25/2)</f>
        <v>#N/A</v>
      </c>
      <c r="Y24" t="str">
        <f>W24</f>
        <v>#N/A</v>
      </c>
    </row>
    <row r="25" ht="14.25" customHeight="1">
      <c r="B25" s="206" t="s">
        <v>26</v>
      </c>
      <c r="C25" s="399">
        <v>13.0</v>
      </c>
      <c r="D25" s="349" t="s">
        <v>63</v>
      </c>
      <c r="E25" s="400">
        <v>0.0</v>
      </c>
      <c r="F25" s="348"/>
      <c r="G25" s="401" t="str">
        <f>_xlfn.NORM.DIST(0,VLOOKUP(D23,ratings,2,0)-VLOOKUP(D25,ratings,2,0),$A$1,1)*E25*E23+_xlfn.NORM.DIST(0,VLOOKUP(D22,ratings,2,0)-VLOOKUP(D25,ratings,2,0),$A$1,1)*E25*E22</f>
        <v>#N/A</v>
      </c>
      <c r="H25" s="348"/>
      <c r="I25" s="401" t="str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#N/A</v>
      </c>
      <c r="J25" s="401"/>
      <c r="K25" s="401" t="str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#N/A</v>
      </c>
      <c r="L25" s="348"/>
      <c r="M25" s="401" t="str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#N/A</v>
      </c>
      <c r="N25" s="348"/>
      <c r="O25" s="401" t="str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#N/A</v>
      </c>
      <c r="P25" s="347"/>
      <c r="T25">
        <f t="shared" si="1"/>
        <v>13</v>
      </c>
      <c r="U25" s="283" t="str">
        <f t="shared" si="3"/>
        <v>Liberty</v>
      </c>
      <c r="V25" s="283" t="str">
        <f>VLOOKUP(U24,ratings,2,0)-VLOOKUP(U25,ratings,2,0)</f>
        <v>#N/A</v>
      </c>
      <c r="W25" s="283"/>
      <c r="X25" s="284" t="str">
        <f>(W24/2)+(V24/2)</f>
        <v>#N/A</v>
      </c>
      <c r="Y25" t="str">
        <f>V25</f>
        <v>#N/A</v>
      </c>
    </row>
    <row r="26" ht="14.25" customHeight="1">
      <c r="B26" s="206" t="s">
        <v>26</v>
      </c>
      <c r="C26" s="206">
        <v>6.0</v>
      </c>
      <c r="D26" s="206" t="s">
        <v>307</v>
      </c>
      <c r="E26" s="395">
        <v>0.0</v>
      </c>
      <c r="F26" s="348"/>
      <c r="G26" s="348" t="str">
        <f>_xlfn.NORM.DIST(0,VLOOKUP(D28,ratings,2,0)-VLOOKUP(D26,ratings,2,0),$A$1,1)*E26*E28+_xlfn.NORM.DIST(0,VLOOKUP(D29,ratings,2,0)-VLOOKUP(D26,ratings,2,0),$A$1,1)*E26*E29</f>
        <v>#N/A</v>
      </c>
      <c r="H26" s="348"/>
      <c r="I26" s="348" t="str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#N/A</v>
      </c>
      <c r="J26" s="348"/>
      <c r="K26" s="348" t="str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#N/A</v>
      </c>
      <c r="L26" s="348"/>
      <c r="M26" s="348" t="str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#N/A</v>
      </c>
      <c r="N26" s="348"/>
      <c r="O26" s="348" t="str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#N/A</v>
      </c>
      <c r="P26" s="347"/>
      <c r="T26">
        <f t="shared" si="1"/>
        <v>6</v>
      </c>
      <c r="U26" s="206" t="s">
        <v>24</v>
      </c>
      <c r="V26">
        <f>VLOOKUP($U27,ratings,2,0)-VLOOKUP($U26,ratings,2,0)</f>
        <v>0</v>
      </c>
      <c r="W26">
        <f>VLOOKUP($U27,ratings20,3,0)+VLOOKUP($U26,ratings20,3,0)-144.5</f>
        <v>141.5</v>
      </c>
      <c r="X26" s="278">
        <f>(W26/2)+(V27/2)</f>
        <v>70.75</v>
      </c>
      <c r="Y26">
        <f>W26</f>
        <v>141.5</v>
      </c>
    </row>
    <row r="27" ht="14.25" customHeight="1">
      <c r="B27" s="206" t="s">
        <v>26</v>
      </c>
      <c r="C27" s="396">
        <v>11.0</v>
      </c>
      <c r="D27" s="353" t="s">
        <v>500</v>
      </c>
      <c r="E27" s="397">
        <v>1.0</v>
      </c>
      <c r="F27" s="348"/>
      <c r="G27" s="397">
        <v>1.0</v>
      </c>
      <c r="H27" s="348"/>
      <c r="I27" s="397">
        <v>0.0</v>
      </c>
      <c r="J27" s="398"/>
      <c r="K27" s="398" t="str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#N/A</v>
      </c>
      <c r="L27" s="348"/>
      <c r="M27" s="398" t="str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#N/A</v>
      </c>
      <c r="N27" s="348"/>
      <c r="O27" s="398" t="str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#N/A</v>
      </c>
      <c r="P27" s="347"/>
      <c r="T27">
        <f t="shared" si="1"/>
        <v>11</v>
      </c>
      <c r="U27" s="353" t="s">
        <v>86</v>
      </c>
      <c r="V27" s="283">
        <f>VLOOKUP(U26,ratings,2,0)-VLOOKUP(U27,ratings,2,0)</f>
        <v>0</v>
      </c>
      <c r="W27" s="283"/>
      <c r="X27" s="284">
        <f>(W26/2)+(V26/2)</f>
        <v>70.75</v>
      </c>
      <c r="Y27">
        <f>V27</f>
        <v>0</v>
      </c>
    </row>
    <row r="28" ht="14.25" customHeight="1">
      <c r="B28" s="206" t="s">
        <v>26</v>
      </c>
      <c r="C28" s="206">
        <v>3.0</v>
      </c>
      <c r="D28" s="206" t="s">
        <v>306</v>
      </c>
      <c r="E28" s="395">
        <v>1.0</v>
      </c>
      <c r="F28" s="348"/>
      <c r="G28" s="395">
        <v>0.0</v>
      </c>
      <c r="H28" s="348"/>
      <c r="I28" s="348" t="str">
        <f>_xlfn.NORM.DIST(0,VLOOKUP($D32,ratings,2,0)-VLOOKUP($D28,ratings,2,0),$A$1,1)*$G28*$G32+_xlfn.NORM.DIST(0,VLOOKUP($D33,ratings,2,0)-VLOOKUP($D28,ratings,2,0),$A$1,1)*$G28*$G33+_xlfn.NORM.DIST(0,VLOOKUP($D30,ratings,2,0)-VLOOKUP($D28,ratings,2,0),$A$1,1)*$G28*$G30+_xlfn.NORM.DIST(0,VLOOKUP($D31,ratings,2,0)-VLOOKUP($D28,ratings,2,0),$A$1,1)*$G28*$G31</f>
        <v>#N/A</v>
      </c>
      <c r="J28" s="348"/>
      <c r="K28" s="348" t="str">
        <f>_xlfn.NORM.DIST(0,VLOOKUP($D20,ratings,2,0)-VLOOKUP($D28,ratings,2,0),$A$1,1)*$I28*$I20+_xlfn.NORM.DIST(0,VLOOKUP($D19,ratings,2,0)-VLOOKUP($D28,ratings,2,0),$A$1,1)*$I28*$I19+_xlfn.NORM.DIST(0,VLOOKUP($D18,ratings,2,0)-VLOOKUP($D28,ratings,2,0),$A$1,1)*$I28*$I18+_xlfn.NORM.DIST(0,VLOOKUP($D25,ratings,2,0)-VLOOKUP($D28,ratings,2,0),$A$1,1)*$I28*$I25+_xlfn.NORM.DIST(0,VLOOKUP($D24,ratings,2,0)-VLOOKUP($D28,ratings,2,0),$A$1,1)*$I28*$I24+_xlfn.NORM.DIST(0,VLOOKUP($D23,ratings,2,0)-VLOOKUP($D28,ratings,2,0),$A$1,1)*$I28*$I23+_xlfn.NORM.DIST(0,VLOOKUP($D22,ratings,2,0)-VLOOKUP($D28,ratings,2,0),$A$1,1)*$I28*$I22+_xlfn.NORM.DIST(0,VLOOKUP($D21,ratings,2,0)-VLOOKUP($D28,ratings,2,0),$A$1,1)*$I28*$I21</f>
        <v>#N/A</v>
      </c>
      <c r="L28" s="348"/>
      <c r="M28" s="348" t="str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#N/A</v>
      </c>
      <c r="N28" s="348"/>
      <c r="O28" s="348" t="str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#N/A</v>
      </c>
      <c r="P28" s="347"/>
      <c r="T28">
        <f t="shared" si="1"/>
        <v>3</v>
      </c>
      <c r="U28" t="str">
        <f t="shared" ref="U28:U65" si="4">D28</f>
        <v>West Virginia</v>
      </c>
      <c r="V28" t="str">
        <f>VLOOKUP($U29,ratings,2,0)-VLOOKUP($U28,ratings,2,0)</f>
        <v>#N/A</v>
      </c>
      <c r="W28" t="str">
        <f>VLOOKUP($U29,ratings20,3,0)+VLOOKUP($U28,ratings20,3,0)-144.5</f>
        <v>#N/A</v>
      </c>
      <c r="X28" s="278" t="str">
        <f>(W28/2)+(V29/2)</f>
        <v>#N/A</v>
      </c>
      <c r="Y28" t="str">
        <f>W28</f>
        <v>#N/A</v>
      </c>
    </row>
    <row r="29" ht="14.25" customHeight="1">
      <c r="B29" s="206" t="s">
        <v>26</v>
      </c>
      <c r="C29" s="396">
        <v>14.0</v>
      </c>
      <c r="D29" s="353" t="s">
        <v>683</v>
      </c>
      <c r="E29" s="397">
        <v>0.0</v>
      </c>
      <c r="F29" s="348"/>
      <c r="G29" s="398" t="str">
        <f>_xlfn.NORM.DIST(0,VLOOKUP(D27,ratings,2,0)-VLOOKUP(D29,ratings,2,0),$A$1,1)*E29*E27+_xlfn.NORM.DIST(0,VLOOKUP(D26,ratings,2,0)-VLOOKUP(D29,ratings,2,0),$A$1,1)*E29*E26</f>
        <v>#N/A</v>
      </c>
      <c r="H29" s="348"/>
      <c r="I29" s="398" t="str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#N/A</v>
      </c>
      <c r="J29" s="398"/>
      <c r="K29" s="398" t="str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#N/A</v>
      </c>
      <c r="L29" s="348"/>
      <c r="M29" s="398" t="str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#N/A</v>
      </c>
      <c r="N29" s="348"/>
      <c r="O29" s="398" t="str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#N/A</v>
      </c>
      <c r="P29" s="347"/>
      <c r="T29">
        <f t="shared" si="1"/>
        <v>14</v>
      </c>
      <c r="U29" s="283" t="str">
        <f t="shared" si="4"/>
        <v>Morehead St</v>
      </c>
      <c r="V29" s="283" t="str">
        <f>VLOOKUP(U28,ratings,2,0)-VLOOKUP(U29,ratings,2,0)</f>
        <v>#N/A</v>
      </c>
      <c r="W29" s="283"/>
      <c r="X29" s="284" t="str">
        <f>(W28/2)+(V28/2)</f>
        <v>#N/A</v>
      </c>
      <c r="Y29" t="str">
        <f>V29</f>
        <v>#N/A</v>
      </c>
    </row>
    <row r="30" ht="14.25" customHeight="1">
      <c r="B30" s="206" t="s">
        <v>26</v>
      </c>
      <c r="C30" s="206">
        <v>7.0</v>
      </c>
      <c r="D30" s="206" t="s">
        <v>78</v>
      </c>
      <c r="E30" s="395">
        <v>0.0</v>
      </c>
      <c r="F30" s="348"/>
      <c r="G30" s="348" t="str">
        <f>_xlfn.NORM.DIST(0,VLOOKUP(D32,ratings,2,0)-VLOOKUP(D30,ratings,2,0),$A$1,1)*E30*E32+_xlfn.NORM.DIST(0,VLOOKUP(D33,ratings,2,0)-VLOOKUP(D30,ratings,2,0),$A$1,1)*E30*E33</f>
        <v>#N/A</v>
      </c>
      <c r="H30" s="348"/>
      <c r="I30" s="348" t="str">
        <f>_xlfn.NORM.DIST(0,VLOOKUP($D26,ratings,2,0)-VLOOKUP($D30,ratings,2,0),$A$1,1)*$G30*$G26+_xlfn.NORM.DIST(0,VLOOKUP($D29,ratings,2,0)-VLOOKUP($D30,ratings,2,0),$A$1,1)*$G30*$G29+_xlfn.NORM.DIST(0,VLOOKUP($D28,ratings,2,0)-VLOOKUP($D30,ratings,2,0),$A$1,1)*$G30*$G28+_xlfn.NORM.DIST(0,VLOOKUP($D27,ratings,2,0)-VLOOKUP($D30,ratings,2,0),$A$1,1)*$G30*$G27</f>
        <v>#N/A</v>
      </c>
      <c r="J30" s="348"/>
      <c r="K30" s="348" t="str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#N/A</v>
      </c>
      <c r="L30" s="348"/>
      <c r="M30" s="348" t="str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#N/A</v>
      </c>
      <c r="N30" s="348"/>
      <c r="O30" s="348" t="str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#N/A</v>
      </c>
      <c r="P30" s="347"/>
      <c r="T30">
        <f t="shared" si="1"/>
        <v>7</v>
      </c>
      <c r="U30" t="str">
        <f t="shared" si="4"/>
        <v>Clemson</v>
      </c>
      <c r="V30" t="str">
        <f>VLOOKUP($U31,ratings,2,0)-VLOOKUP($U30,ratings,2,0)</f>
        <v>#N/A</v>
      </c>
      <c r="W30" t="str">
        <f>VLOOKUP($U31,ratings20,3,0)+VLOOKUP($U30,ratings20,3,0)-144.5</f>
        <v>#N/A</v>
      </c>
      <c r="X30" s="278" t="str">
        <f>(W30/2)+(V31/2)</f>
        <v>#N/A</v>
      </c>
      <c r="Y30" t="str">
        <f>W30</f>
        <v>#N/A</v>
      </c>
    </row>
    <row r="31" ht="14.25" customHeight="1">
      <c r="B31" s="206" t="s">
        <v>26</v>
      </c>
      <c r="C31" s="396">
        <v>10.0</v>
      </c>
      <c r="D31" s="353" t="s">
        <v>373</v>
      </c>
      <c r="E31" s="397">
        <v>1.0</v>
      </c>
      <c r="F31" s="348"/>
      <c r="G31" s="397">
        <v>0.0</v>
      </c>
      <c r="H31" s="348"/>
      <c r="I31" s="398" t="str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#N/A</v>
      </c>
      <c r="J31" s="398"/>
      <c r="K31" s="398" t="str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#N/A</v>
      </c>
      <c r="L31" s="348"/>
      <c r="M31" s="398" t="str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#N/A</v>
      </c>
      <c r="N31" s="348"/>
      <c r="O31" s="398" t="str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#N/A</v>
      </c>
      <c r="P31" s="347"/>
      <c r="T31">
        <f t="shared" si="1"/>
        <v>10</v>
      </c>
      <c r="U31" s="283" t="str">
        <f t="shared" si="4"/>
        <v>Rutgers</v>
      </c>
      <c r="V31" s="283" t="str">
        <f>VLOOKUP(U30,ratings,2,0)-VLOOKUP(U31,ratings,2,0)</f>
        <v>#N/A</v>
      </c>
      <c r="W31" s="283"/>
      <c r="X31" s="284" t="str">
        <f>(W30/2)+(V30/2)</f>
        <v>#N/A</v>
      </c>
      <c r="Y31" t="str">
        <f>V31</f>
        <v>#N/A</v>
      </c>
    </row>
    <row r="32" ht="14.25" customHeight="1">
      <c r="B32" s="206" t="s">
        <v>26</v>
      </c>
      <c r="C32" s="206">
        <v>2.0</v>
      </c>
      <c r="D32" s="206" t="s">
        <v>74</v>
      </c>
      <c r="E32" s="395">
        <v>1.0</v>
      </c>
      <c r="F32" s="348"/>
      <c r="G32" s="395">
        <v>1.0</v>
      </c>
      <c r="H32" s="348"/>
      <c r="I32" s="395">
        <v>1.0</v>
      </c>
      <c r="J32" s="348"/>
      <c r="K32" s="395">
        <v>0.0</v>
      </c>
      <c r="L32" s="348"/>
      <c r="M32" s="395">
        <v>0.0</v>
      </c>
      <c r="N32" s="348"/>
      <c r="O32" s="348" t="str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#N/A</v>
      </c>
      <c r="P32" s="347"/>
      <c r="T32">
        <f t="shared" si="1"/>
        <v>2</v>
      </c>
      <c r="U32" t="str">
        <f t="shared" si="4"/>
        <v>Houston</v>
      </c>
      <c r="V32" t="str">
        <f>VLOOKUP($U33,ratings,2,0)-VLOOKUP($U32,ratings,2,0)</f>
        <v>#N/A</v>
      </c>
      <c r="W32" t="str">
        <f>VLOOKUP($U33,ratings20,3,0)+VLOOKUP($U32,ratings20,3,0)-144.5</f>
        <v>#N/A</v>
      </c>
      <c r="X32" s="278" t="str">
        <f>(W32/2)+(V33/2)</f>
        <v>#N/A</v>
      </c>
      <c r="Y32" t="str">
        <f>W32</f>
        <v>#N/A</v>
      </c>
    </row>
    <row r="33" ht="14.25" customHeight="1">
      <c r="B33" s="206" t="s">
        <v>26</v>
      </c>
      <c r="C33" s="399">
        <v>15.0</v>
      </c>
      <c r="D33" s="349" t="s">
        <v>684</v>
      </c>
      <c r="E33" s="400">
        <v>0.0</v>
      </c>
      <c r="F33" s="348"/>
      <c r="G33" s="401" t="str">
        <f>_xlfn.NORM.DIST(0,VLOOKUP(D31,ratings,2,0)-VLOOKUP(D33,ratings,2,0),$A$1,1)*E33*E31+_xlfn.NORM.DIST(0,VLOOKUP(D30,ratings,2,0)-VLOOKUP(D33,ratings,2,0),$A$1,1)*E33*E30</f>
        <v>#N/A</v>
      </c>
      <c r="H33" s="348"/>
      <c r="I33" s="401" t="str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#N/A</v>
      </c>
      <c r="J33" s="401"/>
      <c r="K33" s="401" t="str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#N/A</v>
      </c>
      <c r="L33" s="348"/>
      <c r="M33" s="401" t="str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#N/A</v>
      </c>
      <c r="N33" s="348"/>
      <c r="O33" s="401" t="str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#N/A</v>
      </c>
      <c r="P33" s="347"/>
      <c r="T33">
        <f t="shared" si="1"/>
        <v>15</v>
      </c>
      <c r="U33" s="283" t="str">
        <f t="shared" si="4"/>
        <v>Cleveland St</v>
      </c>
      <c r="V33" s="283" t="str">
        <f>VLOOKUP(U32,ratings,2,0)-VLOOKUP(U33,ratings,2,0)</f>
        <v>#N/A</v>
      </c>
      <c r="W33" s="283"/>
      <c r="X33" s="284" t="str">
        <f>(W32/2)+(V32/2)</f>
        <v>#N/A</v>
      </c>
      <c r="Y33" t="str">
        <f>V33</f>
        <v>#N/A</v>
      </c>
    </row>
    <row r="34" ht="14.25" customHeight="1">
      <c r="A34" s="403" t="s">
        <v>39</v>
      </c>
      <c r="B34" s="206" t="s">
        <v>28</v>
      </c>
      <c r="C34" s="206">
        <v>1.0</v>
      </c>
      <c r="D34" s="206" t="s">
        <v>24</v>
      </c>
      <c r="E34" s="395">
        <v>1.0</v>
      </c>
      <c r="F34" s="348"/>
      <c r="G34" s="395">
        <v>1.0</v>
      </c>
      <c r="H34" s="348"/>
      <c r="I34" s="395">
        <v>1.0</v>
      </c>
      <c r="J34" s="348"/>
      <c r="K34" s="395">
        <v>0.0</v>
      </c>
      <c r="L34" s="348"/>
      <c r="M34" s="348" t="str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#N/A</v>
      </c>
      <c r="N34" s="348"/>
      <c r="O34" s="348" t="str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#N/A</v>
      </c>
      <c r="P34" s="347"/>
      <c r="T34">
        <f t="shared" si="1"/>
        <v>1</v>
      </c>
      <c r="U34" t="str">
        <f t="shared" si="4"/>
        <v>Michigan</v>
      </c>
      <c r="V34" t="str">
        <f>VLOOKUP($U35,ratings,2,0)-VLOOKUP($U34,ratings,2,0)</f>
        <v>#N/A</v>
      </c>
      <c r="W34" t="str">
        <f>VLOOKUP($U35,ratings20,3,0)+VLOOKUP($U34,ratings20,3,0)-144.5</f>
        <v>#N/A</v>
      </c>
      <c r="X34" s="278" t="str">
        <f>(W34/2)+(V35/2)</f>
        <v>#N/A</v>
      </c>
      <c r="Y34" t="str">
        <f>W34</f>
        <v>#N/A</v>
      </c>
    </row>
    <row r="35" ht="14.25" customHeight="1">
      <c r="B35" s="206" t="s">
        <v>28</v>
      </c>
      <c r="C35" s="396">
        <v>16.0</v>
      </c>
      <c r="D35" s="404" t="s">
        <v>316</v>
      </c>
      <c r="E35" s="397">
        <v>0.0</v>
      </c>
      <c r="F35" s="348"/>
      <c r="G35" s="398" t="str">
        <f>_xlfn.NORM.DIST(0,VLOOKUP(D37,ratings,2,0)-VLOOKUP(D35,ratings,2,0),$A$1,1)*E35*E37+_xlfn.NORM.DIST(0,VLOOKUP(D36,ratings,2,0)-VLOOKUP(D35,ratings,2,0),$A$1,1)*E35*E36</f>
        <v>#N/A</v>
      </c>
      <c r="H35" s="348"/>
      <c r="I35" s="398" t="str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#N/A</v>
      </c>
      <c r="J35" s="398"/>
      <c r="K35" s="398" t="str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#N/A</v>
      </c>
      <c r="L35" s="348"/>
      <c r="M35" s="398" t="str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#N/A</v>
      </c>
      <c r="N35" s="348"/>
      <c r="O35" s="398" t="str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#N/A</v>
      </c>
      <c r="P35" s="347"/>
      <c r="T35">
        <f t="shared" si="1"/>
        <v>16</v>
      </c>
      <c r="U35" s="283" t="str">
        <f t="shared" si="4"/>
        <v>Texas Southern</v>
      </c>
      <c r="V35" s="283" t="str">
        <f>VLOOKUP(U34,ratings,2,0)-VLOOKUP(U35,ratings,2,0)</f>
        <v>#N/A</v>
      </c>
      <c r="W35" s="283"/>
      <c r="X35" s="284" t="str">
        <f>(W34/2)+(V34/2)</f>
        <v>#N/A</v>
      </c>
      <c r="Y35" t="str">
        <f>V35</f>
        <v>#N/A</v>
      </c>
    </row>
    <row r="36" ht="14.25" customHeight="1">
      <c r="B36" s="206" t="s">
        <v>28</v>
      </c>
      <c r="C36" s="206">
        <v>8.0</v>
      </c>
      <c r="D36" s="206" t="s">
        <v>359</v>
      </c>
      <c r="E36" s="395">
        <v>1.0</v>
      </c>
      <c r="F36" s="348"/>
      <c r="G36" s="395">
        <v>0.0</v>
      </c>
      <c r="H36" s="348"/>
      <c r="I36" s="348" t="str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#N/A</v>
      </c>
      <c r="J36" s="348"/>
      <c r="K36" s="348" t="str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#N/A</v>
      </c>
      <c r="L36" s="348"/>
      <c r="M36" s="348" t="str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#N/A</v>
      </c>
      <c r="N36" s="348"/>
      <c r="O36" s="348" t="str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#N/A</v>
      </c>
      <c r="P36" s="347"/>
      <c r="T36">
        <f t="shared" si="1"/>
        <v>8</v>
      </c>
      <c r="U36" t="str">
        <f t="shared" si="4"/>
        <v>LSU</v>
      </c>
      <c r="V36" t="str">
        <f>VLOOKUP($U37,ratings,2,0)-VLOOKUP($U36,ratings,2,0)</f>
        <v>#N/A</v>
      </c>
      <c r="W36" t="str">
        <f>VLOOKUP($U37,ratings20,3,0)+VLOOKUP($U36,ratings20,3,0)-144.5</f>
        <v>#N/A</v>
      </c>
      <c r="X36" s="278" t="str">
        <f>(W36/2)+(V37/2)</f>
        <v>#N/A</v>
      </c>
      <c r="Y36" t="str">
        <f>W36</f>
        <v>#N/A</v>
      </c>
    </row>
    <row r="37" ht="14.25" customHeight="1">
      <c r="B37" s="206" t="s">
        <v>28</v>
      </c>
      <c r="C37" s="396">
        <v>9.0</v>
      </c>
      <c r="D37" s="353" t="s">
        <v>646</v>
      </c>
      <c r="E37" s="397">
        <v>0.0</v>
      </c>
      <c r="F37" s="348"/>
      <c r="G37" s="398" t="str">
        <f>_xlfn.NORM.DIST(0,VLOOKUP(D35,ratings,2,0)-VLOOKUP(D37,ratings,2,0),$A$1,1)*E37*E35+_xlfn.NORM.DIST(0,VLOOKUP(D34,ratings,2,0)-VLOOKUP(D37,ratings,2,0),$A$1,1)*E37*E34</f>
        <v>#N/A</v>
      </c>
      <c r="H37" s="348"/>
      <c r="I37" s="398" t="str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#N/A</v>
      </c>
      <c r="J37" s="398"/>
      <c r="K37" s="398" t="str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#N/A</v>
      </c>
      <c r="L37" s="348"/>
      <c r="M37" s="398" t="str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#N/A</v>
      </c>
      <c r="N37" s="348"/>
      <c r="O37" s="398" t="str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#N/A</v>
      </c>
      <c r="P37" s="347"/>
      <c r="T37">
        <f t="shared" si="1"/>
        <v>9</v>
      </c>
      <c r="U37" s="283" t="str">
        <f t="shared" si="4"/>
        <v>St. Bonaventure</v>
      </c>
      <c r="V37" s="283" t="str">
        <f>VLOOKUP(U36,ratings,2,0)-VLOOKUP(U37,ratings,2,0)</f>
        <v>#N/A</v>
      </c>
      <c r="W37" s="283"/>
      <c r="X37" s="284" t="str">
        <f>(W36/2)+(V36/2)</f>
        <v>#N/A</v>
      </c>
      <c r="Y37" t="str">
        <f>V37</f>
        <v>#N/A</v>
      </c>
    </row>
    <row r="38" ht="14.25" customHeight="1">
      <c r="B38" s="206" t="s">
        <v>28</v>
      </c>
      <c r="C38" s="206">
        <v>5.0</v>
      </c>
      <c r="D38" s="206" t="s">
        <v>396</v>
      </c>
      <c r="E38" s="395">
        <v>1.0</v>
      </c>
      <c r="F38" s="348"/>
      <c r="G38" s="395">
        <v>0.0</v>
      </c>
      <c r="H38" s="348"/>
      <c r="I38" s="348" t="str">
        <f>_xlfn.NORM.DIST(0,VLOOKUP($D34,ratings,2,0)-VLOOKUP($D38,ratings,2,0),$A$1,1)*$G38*$G34+_xlfn.NORM.DIST(0,VLOOKUP($D37,ratings,2,0)-VLOOKUP($D38,ratings,2,0),$A$1,1)*$G38*$G37+_xlfn.NORM.DIST(0,VLOOKUP($D36,ratings,2,0)-VLOOKUP($D38,ratings,2,0),$A$1,1)*$G38*$G36+_xlfn.NORM.DIST(0,VLOOKUP($D35,ratings,2,0)-VLOOKUP($D38,ratings,2,0),$A$1,1)*$G38*$G35</f>
        <v>#N/A</v>
      </c>
      <c r="J38" s="348"/>
      <c r="K38" s="348" t="str">
        <f>_xlfn.NORM.DIST(0,VLOOKUP($D46,ratings,2,0)-VLOOKUP($D38,ratings,2,0),$A$1,1)*$I38*$I46+_xlfn.NORM.DIST(0,VLOOKUP($D47,ratings,2,0)-VLOOKUP($D38,ratings,2,0),$A$1,1)*$I38*$I47+_xlfn.NORM.DIST(0,VLOOKUP($D48,ratings,2,0)-VLOOKUP($D38,ratings,2,0),$A$1,1)*$I38*$I48+_xlfn.NORM.DIST(0,VLOOKUP($D49,ratings,2,0)-VLOOKUP($D38,ratings,2,0),$A$1,1)*$I38*$I49+_xlfn.NORM.DIST(0,VLOOKUP($D42,ratings,2,0)-VLOOKUP($D38,ratings,2,0),$A$1,1)*$I38*$I42+_xlfn.NORM.DIST(0,VLOOKUP($D43,ratings,2,0)-VLOOKUP($D38,ratings,2,0),$A$1,1)*$I38*$I43+_xlfn.NORM.DIST(0,VLOOKUP($D44,ratings,2,0)-VLOOKUP($D38,ratings,2,0),$A$1,1)*$I38*$I44+_xlfn.NORM.DIST(0,VLOOKUP($D45,ratings,2,0)-VLOOKUP($D38,ratings,2,0),$A$1,1)*$I38*$I45</f>
        <v>#N/A</v>
      </c>
      <c r="L38" s="348"/>
      <c r="M38" s="348" t="str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#N/A</v>
      </c>
      <c r="N38" s="348"/>
      <c r="O38" s="348" t="str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#N/A</v>
      </c>
      <c r="P38" s="347"/>
      <c r="T38">
        <f t="shared" si="1"/>
        <v>5</v>
      </c>
      <c r="U38" t="str">
        <f t="shared" si="4"/>
        <v>Colorado</v>
      </c>
      <c r="V38" t="str">
        <f>VLOOKUP($U39,ratings,2,0)-VLOOKUP($U38,ratings,2,0)</f>
        <v>#N/A</v>
      </c>
      <c r="W38" t="str">
        <f>VLOOKUP($U39,ratings20,3,0)+VLOOKUP($U38,ratings20,3,0)-144.5</f>
        <v>#N/A</v>
      </c>
      <c r="X38" s="278" t="str">
        <f>(W38/2)+(V39/2)</f>
        <v>#N/A</v>
      </c>
      <c r="Y38" t="str">
        <f>W38</f>
        <v>#N/A</v>
      </c>
    </row>
    <row r="39" ht="14.25" customHeight="1">
      <c r="B39" s="206" t="s">
        <v>28</v>
      </c>
      <c r="C39" s="396">
        <v>12.0</v>
      </c>
      <c r="D39" s="353" t="s">
        <v>507</v>
      </c>
      <c r="E39" s="397">
        <v>0.0</v>
      </c>
      <c r="F39" s="348"/>
      <c r="G39" s="398" t="str">
        <f>_xlfn.NORM.DIST(0,VLOOKUP(D41,ratings,2,0)-VLOOKUP(D39,ratings,2,0),$A$1,1)*E39*E41+_xlfn.NORM.DIST(0,VLOOKUP(D40,ratings,2,0)-VLOOKUP(D39,ratings,2,0),$A$1,1)*E39*E40</f>
        <v>#N/A</v>
      </c>
      <c r="H39" s="348"/>
      <c r="I39" s="398" t="str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#N/A</v>
      </c>
      <c r="J39" s="398"/>
      <c r="K39" s="398" t="str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#N/A</v>
      </c>
      <c r="L39" s="348"/>
      <c r="M39" s="398" t="str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#N/A</v>
      </c>
      <c r="N39" s="348"/>
      <c r="O39" s="398" t="str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#N/A</v>
      </c>
      <c r="P39" s="347"/>
      <c r="T39">
        <f t="shared" si="1"/>
        <v>12</v>
      </c>
      <c r="U39" s="283" t="str">
        <f t="shared" si="4"/>
        <v>Georgetown</v>
      </c>
      <c r="V39" s="283" t="str">
        <f>VLOOKUP(U38,ratings,2,0)-VLOOKUP(U39,ratings,2,0)</f>
        <v>#N/A</v>
      </c>
      <c r="W39" s="283"/>
      <c r="X39" s="284" t="str">
        <f>(W38/2)+(V38/2)</f>
        <v>#N/A</v>
      </c>
      <c r="Y39" t="str">
        <f>V39</f>
        <v>#N/A</v>
      </c>
    </row>
    <row r="40" ht="14.25" customHeight="1">
      <c r="B40" s="206" t="s">
        <v>28</v>
      </c>
      <c r="C40" s="206">
        <v>4.0</v>
      </c>
      <c r="D40" s="206" t="s">
        <v>685</v>
      </c>
      <c r="E40" s="395">
        <v>1.0</v>
      </c>
      <c r="F40" s="348"/>
      <c r="G40" s="395">
        <v>1.0</v>
      </c>
      <c r="H40" s="348"/>
      <c r="I40" s="395">
        <v>0.0</v>
      </c>
      <c r="J40" s="348"/>
      <c r="K40" s="348" t="str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#N/A</v>
      </c>
      <c r="L40" s="348"/>
      <c r="M40" s="348" t="str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#N/A</v>
      </c>
      <c r="N40" s="348"/>
      <c r="O40" s="348" t="str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#N/A</v>
      </c>
      <c r="P40" s="347"/>
      <c r="T40">
        <f t="shared" si="1"/>
        <v>4</v>
      </c>
      <c r="U40" t="str">
        <f t="shared" si="4"/>
        <v>Florida St</v>
      </c>
      <c r="V40" t="str">
        <f>VLOOKUP($U41,ratings,2,0)-VLOOKUP($U40,ratings,2,0)</f>
        <v>#N/A</v>
      </c>
      <c r="W40" t="str">
        <f>VLOOKUP($U41,ratings20,3,0)+VLOOKUP($U40,ratings20,3,0)-144.5</f>
        <v>#N/A</v>
      </c>
      <c r="X40" s="278" t="str">
        <f>(W40/2)+(V41/2)</f>
        <v>#N/A</v>
      </c>
      <c r="Y40" t="str">
        <f>W40</f>
        <v>#N/A</v>
      </c>
    </row>
    <row r="41" ht="14.25" customHeight="1">
      <c r="B41" s="206" t="s">
        <v>28</v>
      </c>
      <c r="C41" s="399">
        <v>13.0</v>
      </c>
      <c r="D41" s="349" t="s">
        <v>652</v>
      </c>
      <c r="E41" s="400">
        <v>0.0</v>
      </c>
      <c r="F41" s="348"/>
      <c r="G41" s="401" t="str">
        <f>_xlfn.NORM.DIST(0,VLOOKUP(D39,ratings,2,0)-VLOOKUP(D41,ratings,2,0),$A$1,1)*E41*E39+_xlfn.NORM.DIST(0,VLOOKUP(D38,ratings,2,0)-VLOOKUP(D41,ratings,2,0),$A$1,1)*E41*E38</f>
        <v>#N/A</v>
      </c>
      <c r="H41" s="348"/>
      <c r="I41" s="401" t="str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#N/A</v>
      </c>
      <c r="J41" s="401"/>
      <c r="K41" s="401" t="str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#N/A</v>
      </c>
      <c r="L41" s="348"/>
      <c r="M41" s="401" t="str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#N/A</v>
      </c>
      <c r="N41" s="348"/>
      <c r="O41" s="401" t="str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#N/A</v>
      </c>
      <c r="P41" s="347"/>
      <c r="T41">
        <f t="shared" si="1"/>
        <v>13</v>
      </c>
      <c r="U41" s="283" t="str">
        <f t="shared" si="4"/>
        <v>UNC Greensboro</v>
      </c>
      <c r="V41" s="283" t="str">
        <f>VLOOKUP(U40,ratings,2,0)-VLOOKUP(U41,ratings,2,0)</f>
        <v>#N/A</v>
      </c>
      <c r="W41" s="283"/>
      <c r="X41" s="284" t="str">
        <f>(W40/2)+(V40/2)</f>
        <v>#N/A</v>
      </c>
      <c r="Y41" t="str">
        <f>V41</f>
        <v>#N/A</v>
      </c>
    </row>
    <row r="42" ht="14.25" customHeight="1">
      <c r="B42" s="206" t="s">
        <v>28</v>
      </c>
      <c r="C42" s="206">
        <v>6.0</v>
      </c>
      <c r="D42" s="206" t="s">
        <v>66</v>
      </c>
      <c r="E42" s="395">
        <v>0.0</v>
      </c>
      <c r="F42" s="348"/>
      <c r="G42" s="348" t="str">
        <f>_xlfn.NORM.DIST(0,VLOOKUP(D44,ratings,2,0)-VLOOKUP(D42,ratings,2,0),$A$1,1)*E42*E44+_xlfn.NORM.DIST(0,VLOOKUP(D45,ratings,2,0)-VLOOKUP(D42,ratings,2,0),$A$1,1)*E42*E45</f>
        <v>#N/A</v>
      </c>
      <c r="H42" s="348"/>
      <c r="I42" s="348" t="str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#N/A</v>
      </c>
      <c r="J42" s="348"/>
      <c r="K42" s="348" t="str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#N/A</v>
      </c>
      <c r="L42" s="348"/>
      <c r="M42" s="348" t="str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#N/A</v>
      </c>
      <c r="N42" s="348"/>
      <c r="O42" s="348" t="str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#N/A</v>
      </c>
      <c r="P42" s="347"/>
      <c r="T42">
        <f t="shared" si="1"/>
        <v>6</v>
      </c>
      <c r="U42" t="str">
        <f t="shared" si="4"/>
        <v>BYU</v>
      </c>
      <c r="V42">
        <f>VLOOKUP($U43,ratings,2,0)-VLOOKUP($U42,ratings,2,0)</f>
        <v>-2</v>
      </c>
      <c r="W42">
        <f>VLOOKUP($U43,ratings20,3,0)+VLOOKUP($U42,ratings20,3,0)-144.5</f>
        <v>144.5</v>
      </c>
      <c r="X42" s="278">
        <f>(W42/2)+(V43/2)</f>
        <v>73.25</v>
      </c>
      <c r="Y42">
        <f>W42</f>
        <v>144.5</v>
      </c>
    </row>
    <row r="43" ht="14.25" customHeight="1">
      <c r="B43" s="206" t="s">
        <v>28</v>
      </c>
      <c r="C43" s="396">
        <v>11.0</v>
      </c>
      <c r="D43" s="404" t="s">
        <v>86</v>
      </c>
      <c r="E43" s="397">
        <v>1.0</v>
      </c>
      <c r="F43" s="348"/>
      <c r="G43" s="397">
        <v>1.0</v>
      </c>
      <c r="H43" s="348"/>
      <c r="I43" s="397">
        <v>1.0</v>
      </c>
      <c r="J43" s="398"/>
      <c r="K43" s="397">
        <v>0.0</v>
      </c>
      <c r="L43" s="348"/>
      <c r="M43" s="397">
        <v>0.0</v>
      </c>
      <c r="N43" s="348"/>
      <c r="O43" s="398" t="str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#N/A</v>
      </c>
      <c r="P43" s="347"/>
      <c r="T43">
        <f t="shared" si="1"/>
        <v>11</v>
      </c>
      <c r="U43" s="283" t="str">
        <f t="shared" si="4"/>
        <v>UCLA</v>
      </c>
      <c r="V43" s="283">
        <f>VLOOKUP(U42,ratings,2,0)-VLOOKUP(U43,ratings,2,0)</f>
        <v>2</v>
      </c>
      <c r="W43" s="283"/>
      <c r="X43" s="284">
        <f>(W42/2)+(V42/2)</f>
        <v>71.25</v>
      </c>
      <c r="Y43">
        <f>V43</f>
        <v>2</v>
      </c>
    </row>
    <row r="44" ht="14.25" customHeight="1">
      <c r="B44" s="206" t="s">
        <v>28</v>
      </c>
      <c r="C44" s="206">
        <v>3.0</v>
      </c>
      <c r="D44" s="206" t="s">
        <v>93</v>
      </c>
      <c r="E44" s="395">
        <v>0.0</v>
      </c>
      <c r="F44" s="348"/>
      <c r="G44" s="348">
        <f>_xlfn.NORM.DIST(0,VLOOKUP(D42,ratings,2,0)-VLOOKUP(D44,ratings,2,0),$A$1,1)*E44*E42+_xlfn.NORM.DIST(0,VLOOKUP(D43,ratings,2,0)-VLOOKUP(D44,ratings,2,0),$A$1,1)*E44*E43</f>
        <v>0</v>
      </c>
      <c r="H44" s="348"/>
      <c r="I44" s="348" t="str">
        <f>_xlfn.NORM.DIST(0,VLOOKUP($D48,ratings,2,0)-VLOOKUP($D44,ratings,2,0),$A$1,1)*$G44*$G48+_xlfn.NORM.DIST(0,VLOOKUP($D49,ratings,2,0)-VLOOKUP($D44,ratings,2,0),$A$1,1)*$G44*$G49+_xlfn.NORM.DIST(0,VLOOKUP($D46,ratings,2,0)-VLOOKUP($D44,ratings,2,0),$A$1,1)*$G44*$G46+_xlfn.NORM.DIST(0,VLOOKUP($D47,ratings,2,0)-VLOOKUP($D44,ratings,2,0),$A$1,1)*$G44*$G47</f>
        <v>#N/A</v>
      </c>
      <c r="J44" s="348"/>
      <c r="K44" s="348" t="str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#N/A</v>
      </c>
      <c r="L44" s="348"/>
      <c r="M44" s="348" t="str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#N/A</v>
      </c>
      <c r="N44" s="348"/>
      <c r="O44" s="348" t="str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#N/A</v>
      </c>
      <c r="P44" s="347"/>
      <c r="T44">
        <f t="shared" si="1"/>
        <v>3</v>
      </c>
      <c r="U44" t="str">
        <f t="shared" si="4"/>
        <v>Texas</v>
      </c>
      <c r="V44" t="str">
        <f>VLOOKUP($U45,ratings,2,0)-VLOOKUP($U44,ratings,2,0)</f>
        <v>#N/A</v>
      </c>
      <c r="W44" t="str">
        <f>VLOOKUP($U45,ratings20,3,0)+VLOOKUP($U44,ratings20,3,0)-144.5</f>
        <v>#N/A</v>
      </c>
      <c r="X44" s="278" t="str">
        <f>(W44/2)+(V45/2)</f>
        <v>#N/A</v>
      </c>
      <c r="Y44" t="str">
        <f>W44</f>
        <v>#N/A</v>
      </c>
    </row>
    <row r="45" ht="14.25" customHeight="1">
      <c r="B45" s="206" t="s">
        <v>28</v>
      </c>
      <c r="C45" s="396">
        <v>14.0</v>
      </c>
      <c r="D45" s="353" t="s">
        <v>686</v>
      </c>
      <c r="E45" s="397">
        <v>1.0</v>
      </c>
      <c r="F45" s="348"/>
      <c r="G45" s="397">
        <v>0.0</v>
      </c>
      <c r="H45" s="348"/>
      <c r="I45" s="398" t="str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#N/A</v>
      </c>
      <c r="J45" s="398"/>
      <c r="K45" s="398" t="str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#N/A</v>
      </c>
      <c r="L45" s="348"/>
      <c r="M45" s="398" t="str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#N/A</v>
      </c>
      <c r="N45" s="348"/>
      <c r="O45" s="398" t="str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#N/A</v>
      </c>
      <c r="P45" s="347"/>
      <c r="T45">
        <f t="shared" si="1"/>
        <v>14</v>
      </c>
      <c r="U45" s="283" t="str">
        <f t="shared" si="4"/>
        <v>Ab Christian</v>
      </c>
      <c r="V45" s="283" t="str">
        <f>VLOOKUP(U44,ratings,2,0)-VLOOKUP(U45,ratings,2,0)</f>
        <v>#N/A</v>
      </c>
      <c r="W45" s="283"/>
      <c r="X45" s="284" t="str">
        <f>(W44/2)+(V44/2)</f>
        <v>#N/A</v>
      </c>
      <c r="Y45" t="str">
        <f>V45</f>
        <v>#N/A</v>
      </c>
    </row>
    <row r="46" ht="14.25" customHeight="1">
      <c r="B46" s="206" t="s">
        <v>28</v>
      </c>
      <c r="C46" s="206">
        <v>7.0</v>
      </c>
      <c r="D46" s="206" t="s">
        <v>334</v>
      </c>
      <c r="E46" s="395">
        <v>0.0</v>
      </c>
      <c r="F46" s="348"/>
      <c r="G46" s="348" t="str">
        <f>_xlfn.NORM.DIST(0,VLOOKUP(D48,ratings,2,0)-VLOOKUP(D46,ratings,2,0),$A$1,1)*E46*E48+_xlfn.NORM.DIST(0,VLOOKUP(D49,ratings,2,0)-VLOOKUP(D46,ratings,2,0),$A$1,1)*E46*E49</f>
        <v>#N/A</v>
      </c>
      <c r="H46" s="348"/>
      <c r="I46" s="348" t="str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#N/A</v>
      </c>
      <c r="J46" s="348"/>
      <c r="K46" s="348" t="str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#N/A</v>
      </c>
      <c r="L46" s="348"/>
      <c r="M46" s="348" t="str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#N/A</v>
      </c>
      <c r="N46" s="348"/>
      <c r="O46" s="348" t="str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#N/A</v>
      </c>
      <c r="P46" s="347"/>
      <c r="T46">
        <f t="shared" si="1"/>
        <v>7</v>
      </c>
      <c r="U46" t="str">
        <f t="shared" si="4"/>
        <v>UConn</v>
      </c>
      <c r="V46" t="str">
        <f>VLOOKUP($U47,ratings,2,0)-VLOOKUP($U46,ratings,2,0)</f>
        <v>#N/A</v>
      </c>
      <c r="W46" t="str">
        <f>VLOOKUP($U47,ratings20,3,0)+VLOOKUP($U46,ratings20,3,0)-144.5</f>
        <v>#N/A</v>
      </c>
      <c r="X46" s="278" t="str">
        <f>(W46/2)+(V47/2)</f>
        <v>#N/A</v>
      </c>
      <c r="Y46" t="str">
        <f>W46</f>
        <v>#N/A</v>
      </c>
    </row>
    <row r="47" ht="14.25" customHeight="1">
      <c r="B47" s="206" t="s">
        <v>28</v>
      </c>
      <c r="C47" s="396">
        <v>10.0</v>
      </c>
      <c r="D47" s="353" t="s">
        <v>48</v>
      </c>
      <c r="E47" s="397">
        <v>1.0</v>
      </c>
      <c r="F47" s="348"/>
      <c r="G47" s="397">
        <v>0.0</v>
      </c>
      <c r="H47" s="348"/>
      <c r="I47" s="398" t="str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#N/A</v>
      </c>
      <c r="J47" s="398"/>
      <c r="K47" s="398" t="str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#N/A</v>
      </c>
      <c r="L47" s="348"/>
      <c r="M47" s="398" t="str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#N/A</v>
      </c>
      <c r="N47" s="348"/>
      <c r="O47" s="398" t="str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#N/A</v>
      </c>
      <c r="P47" s="347"/>
      <c r="T47">
        <f t="shared" si="1"/>
        <v>10</v>
      </c>
      <c r="U47" s="283" t="str">
        <f t="shared" si="4"/>
        <v>Maryland</v>
      </c>
      <c r="V47" s="283" t="str">
        <f>VLOOKUP(U46,ratings,2,0)-VLOOKUP(U47,ratings,2,0)</f>
        <v>#N/A</v>
      </c>
      <c r="W47" s="283"/>
      <c r="X47" s="284" t="str">
        <f>(W46/2)+(V46/2)</f>
        <v>#N/A</v>
      </c>
      <c r="Y47" t="str">
        <f>V47</f>
        <v>#N/A</v>
      </c>
    </row>
    <row r="48" ht="14.25" customHeight="1">
      <c r="B48" s="206" t="s">
        <v>28</v>
      </c>
      <c r="C48" s="206">
        <v>2.0</v>
      </c>
      <c r="D48" s="206" t="s">
        <v>72</v>
      </c>
      <c r="E48" s="395">
        <v>1.0</v>
      </c>
      <c r="F48" s="348"/>
      <c r="G48" s="395">
        <v>1.0</v>
      </c>
      <c r="H48" s="348"/>
      <c r="I48" s="395">
        <v>0.0</v>
      </c>
      <c r="J48" s="348"/>
      <c r="K48" s="348" t="str">
        <f>_xlfn.NORM.DIST(0,VLOOKUP($D40,ratings,2,0)-VLOOKUP($D48,ratings,2,0),$A$1,1)*$I48*$I40+_xlfn.NORM.DIST(0,VLOOKUP($D39,ratings,2,0)-VLOOKUP($D48,ratings,2,0),$A$1,1)*$I48*$I39+_xlfn.NORM.DIST(0,VLOOKUP($D38,ratings,2,0)-VLOOKUP($D48,ratings,2,0),$A$1,1)*$I48*$I38+_xlfn.NORM.DIST(0,VLOOKUP($D37,ratings,2,0)-VLOOKUP($D48,ratings,2,0),$A$1,1)*$I48*$I37+_xlfn.NORM.DIST(0,VLOOKUP($D36,ratings,2,0)-VLOOKUP($D48,ratings,2,0),$A$1,1)*$I48*$I36+_xlfn.NORM.DIST(0,VLOOKUP($D35,ratings,2,0)-VLOOKUP($D48,ratings,2,0),$A$1,1)*$I48*$I35+_xlfn.NORM.DIST(0,VLOOKUP($D34,ratings,2,0)-VLOOKUP($D48,ratings,2,0),$A$1,1)*$I48*$I34+_xlfn.NORM.DIST(0,VLOOKUP($D41,ratings,2,0)-VLOOKUP($D48,ratings,2,0),$A$1,1)*$I48*$I41</f>
        <v>#N/A</v>
      </c>
      <c r="L48" s="348"/>
      <c r="M48" s="348" t="str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#N/A</v>
      </c>
      <c r="N48" s="348"/>
      <c r="O48" s="348" t="str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#N/A</v>
      </c>
      <c r="P48" s="347"/>
      <c r="T48">
        <f t="shared" si="1"/>
        <v>2</v>
      </c>
      <c r="U48" t="str">
        <f t="shared" si="4"/>
        <v>Alabama</v>
      </c>
      <c r="V48" t="str">
        <f>VLOOKUP($U49,ratings,2,0)-VLOOKUP($U48,ratings,2,0)</f>
        <v>#N/A</v>
      </c>
      <c r="W48" t="str">
        <f>VLOOKUP($U49,ratings20,3,0)+VLOOKUP($U48,ratings20,3,0)-144.5</f>
        <v>#N/A</v>
      </c>
      <c r="X48" s="278" t="str">
        <f>(W48/2)+(V49/2)</f>
        <v>#N/A</v>
      </c>
      <c r="Y48" t="str">
        <f>W48</f>
        <v>#N/A</v>
      </c>
    </row>
    <row r="49" ht="14.25" customHeight="1">
      <c r="B49" s="206" t="s">
        <v>28</v>
      </c>
      <c r="C49" s="399">
        <v>15.0</v>
      </c>
      <c r="D49" s="349" t="s">
        <v>335</v>
      </c>
      <c r="E49" s="400">
        <v>0.0</v>
      </c>
      <c r="F49" s="348"/>
      <c r="G49" s="401" t="str">
        <f>_xlfn.NORM.DIST(0,VLOOKUP(D47,ratings,2,0)-VLOOKUP(D49,ratings,2,0),$A$1,1)*E49*E47+_xlfn.NORM.DIST(0,VLOOKUP(D46,ratings,2,0)-VLOOKUP(D49,ratings,2,0),$A$1,1)*E49*E46</f>
        <v>#N/A</v>
      </c>
      <c r="H49" s="348"/>
      <c r="I49" s="401" t="str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#N/A</v>
      </c>
      <c r="J49" s="401"/>
      <c r="K49" s="401" t="str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#N/A</v>
      </c>
      <c r="L49" s="348"/>
      <c r="M49" s="401" t="str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#N/A</v>
      </c>
      <c r="N49" s="348"/>
      <c r="O49" s="401" t="str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#N/A</v>
      </c>
      <c r="P49" s="347"/>
      <c r="T49">
        <f t="shared" si="1"/>
        <v>15</v>
      </c>
      <c r="U49" s="283" t="str">
        <f t="shared" si="4"/>
        <v>Iona</v>
      </c>
      <c r="V49" s="283" t="str">
        <f>VLOOKUP(U48,ratings,2,0)-VLOOKUP(U49,ratings,2,0)</f>
        <v>#N/A</v>
      </c>
      <c r="W49" s="283"/>
      <c r="X49" s="284" t="str">
        <f>(W48/2)+(V48/2)</f>
        <v>#N/A</v>
      </c>
      <c r="Y49" t="str">
        <f>V49</f>
        <v>#N/A</v>
      </c>
    </row>
    <row r="50" ht="14.25" customHeight="1">
      <c r="A50" s="405" t="s">
        <v>40</v>
      </c>
      <c r="B50" s="206" t="s">
        <v>30</v>
      </c>
      <c r="C50" s="206">
        <v>1.0</v>
      </c>
      <c r="D50" s="206" t="s">
        <v>76</v>
      </c>
      <c r="E50" s="395">
        <v>1.0</v>
      </c>
      <c r="F50" s="348"/>
      <c r="G50" s="395">
        <v>1.0</v>
      </c>
      <c r="H50" s="348"/>
      <c r="I50" s="395">
        <v>1.0</v>
      </c>
      <c r="J50" s="348"/>
      <c r="K50" s="395">
        <v>1.0</v>
      </c>
      <c r="L50" s="348"/>
      <c r="M50" s="395">
        <v>1.0</v>
      </c>
      <c r="N50" s="348"/>
      <c r="O50" s="348" t="str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#N/A</v>
      </c>
      <c r="P50" s="347"/>
      <c r="T50">
        <f t="shared" si="1"/>
        <v>1</v>
      </c>
      <c r="U50" t="str">
        <f t="shared" si="4"/>
        <v>Gonzaga</v>
      </c>
      <c r="V50" t="str">
        <f>VLOOKUP($U51,ratings,2,0)-VLOOKUP($U50,ratings,2,0)</f>
        <v>#N/A</v>
      </c>
      <c r="W50" t="str">
        <f>VLOOKUP($U51,ratings20,3,0)+VLOOKUP($U50,ratings20,3,0)-144.5</f>
        <v>#N/A</v>
      </c>
      <c r="X50" s="278" t="str">
        <f>(W50/2)+(V51/2)</f>
        <v>#N/A</v>
      </c>
      <c r="Y50" t="str">
        <f>W50</f>
        <v>#N/A</v>
      </c>
    </row>
    <row r="51" ht="14.25" customHeight="1">
      <c r="B51" s="206" t="s">
        <v>30</v>
      </c>
      <c r="C51" s="396">
        <v>16.0</v>
      </c>
      <c r="D51" s="404" t="s">
        <v>361</v>
      </c>
      <c r="E51" s="397">
        <v>0.0</v>
      </c>
      <c r="F51" s="348"/>
      <c r="G51" s="398" t="str">
        <f>_xlfn.NORM.DIST(0,VLOOKUP(D53,ratings,2,0)-VLOOKUP(D51,ratings,2,0),$A$1,1)*E51*E53+_xlfn.NORM.DIST(0,VLOOKUP(D52,ratings,2,0)-VLOOKUP(D51,ratings,2,0),$A$1,1)*E51*E52</f>
        <v>#N/A</v>
      </c>
      <c r="H51" s="348"/>
      <c r="I51" s="398" t="str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#N/A</v>
      </c>
      <c r="J51" s="398"/>
      <c r="K51" s="398" t="str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#N/A</v>
      </c>
      <c r="L51" s="348"/>
      <c r="M51" s="398" t="str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#N/A</v>
      </c>
      <c r="N51" s="348"/>
      <c r="O51" s="398" t="str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#N/A</v>
      </c>
      <c r="P51" s="347"/>
      <c r="T51">
        <f t="shared" si="1"/>
        <v>16</v>
      </c>
      <c r="U51" s="283" t="str">
        <f t="shared" si="4"/>
        <v>Norfolk State</v>
      </c>
      <c r="V51" s="283" t="str">
        <f>VLOOKUP(U50,ratings,2,0)-VLOOKUP(U51,ratings,2,0)</f>
        <v>#N/A</v>
      </c>
      <c r="W51" s="283"/>
      <c r="X51" s="284" t="str">
        <f>(W50/2)+(V50/2)</f>
        <v>#N/A</v>
      </c>
      <c r="Y51" t="str">
        <f>V51</f>
        <v>#N/A</v>
      </c>
    </row>
    <row r="52" ht="14.25" customHeight="1">
      <c r="B52" s="206" t="s">
        <v>30</v>
      </c>
      <c r="C52" s="206">
        <v>8.0</v>
      </c>
      <c r="D52" s="206" t="s">
        <v>45</v>
      </c>
      <c r="E52" s="395">
        <v>1.0</v>
      </c>
      <c r="F52" s="348"/>
      <c r="G52" s="395">
        <v>0.0</v>
      </c>
      <c r="H52" s="348"/>
      <c r="I52" s="348" t="str">
        <f>_xlfn.NORM.DIST(0,VLOOKUP($D56,ratings,2,0)-VLOOKUP($D52,ratings,2,0),$A$1,1)*$G52*$G56+_xlfn.NORM.DIST(0,VLOOKUP($D57,ratings,2,0)-VLOOKUP($D52,ratings,2,0),$A$1,1)*$G52*$G57+_xlfn.NORM.DIST(0,VLOOKUP($D54,ratings,2,0)-VLOOKUP($D52,ratings,2,0),$A$1,1)*$G52*$G54+_xlfn.NORM.DIST(0,VLOOKUP($D55,ratings,2,0)-VLOOKUP($D52,ratings,2,0),$A$1,1)*$G52*$G55</f>
        <v>#N/A</v>
      </c>
      <c r="J52" s="348"/>
      <c r="K52" s="348" t="str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#N/A</v>
      </c>
      <c r="L52" s="348"/>
      <c r="M52" s="348" t="str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#N/A</v>
      </c>
      <c r="N52" s="348"/>
      <c r="O52" s="348" t="str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#N/A</v>
      </c>
      <c r="P52" s="347"/>
      <c r="T52">
        <f t="shared" si="1"/>
        <v>8</v>
      </c>
      <c r="U52" t="str">
        <f t="shared" si="4"/>
        <v>Oklahoma</v>
      </c>
      <c r="V52">
        <f>VLOOKUP($U53,ratings,2,0)-VLOOKUP($U52,ratings,2,0)</f>
        <v>4</v>
      </c>
      <c r="W52">
        <f>VLOOKUP($U53,ratings20,3,0)+VLOOKUP($U52,ratings20,3,0)-144.5</f>
        <v>163</v>
      </c>
      <c r="X52" s="278">
        <f>(W52/2)+(V53/2)</f>
        <v>79.5</v>
      </c>
      <c r="Y52">
        <f>W52</f>
        <v>163</v>
      </c>
    </row>
    <row r="53" ht="14.25" customHeight="1">
      <c r="B53" s="206" t="s">
        <v>30</v>
      </c>
      <c r="C53" s="396">
        <v>9.0</v>
      </c>
      <c r="D53" s="353" t="s">
        <v>50</v>
      </c>
      <c r="E53" s="397">
        <v>0.0</v>
      </c>
      <c r="F53" s="348"/>
      <c r="G53" s="398" t="str">
        <f>_xlfn.NORM.DIST(0,VLOOKUP(D51,ratings,2,0)-VLOOKUP(D53,ratings,2,0),$A$1,1)*E53*E51+_xlfn.NORM.DIST(0,VLOOKUP(D50,ratings,2,0)-VLOOKUP(D53,ratings,2,0),$A$1,1)*E53*E50</f>
        <v>#N/A</v>
      </c>
      <c r="H53" s="348"/>
      <c r="I53" s="398" t="str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#N/A</v>
      </c>
      <c r="J53" s="398"/>
      <c r="K53" s="398" t="str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#N/A</v>
      </c>
      <c r="L53" s="348"/>
      <c r="M53" s="398" t="str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#N/A</v>
      </c>
      <c r="N53" s="348"/>
      <c r="O53" s="398" t="str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#N/A</v>
      </c>
      <c r="P53" s="347"/>
      <c r="T53">
        <f t="shared" si="1"/>
        <v>9</v>
      </c>
      <c r="U53" s="283" t="str">
        <f t="shared" si="4"/>
        <v>Missouri</v>
      </c>
      <c r="V53" s="283">
        <f>VLOOKUP(U52,ratings,2,0)-VLOOKUP(U53,ratings,2,0)</f>
        <v>-4</v>
      </c>
      <c r="W53" s="283"/>
      <c r="X53" s="284">
        <f>(W52/2)+(V52/2)</f>
        <v>83.5</v>
      </c>
      <c r="Y53">
        <f>V53</f>
        <v>-4</v>
      </c>
    </row>
    <row r="54" ht="14.25" customHeight="1">
      <c r="B54" s="206" t="s">
        <v>30</v>
      </c>
      <c r="C54" s="206">
        <v>5.0</v>
      </c>
      <c r="D54" s="206" t="s">
        <v>23</v>
      </c>
      <c r="E54" s="395">
        <v>1.0</v>
      </c>
      <c r="F54" s="348"/>
      <c r="G54" s="395">
        <v>1.0</v>
      </c>
      <c r="H54" s="348"/>
      <c r="I54" s="395">
        <v>0.0</v>
      </c>
      <c r="J54" s="348"/>
      <c r="K54" s="348" t="str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#N/A</v>
      </c>
      <c r="L54" s="348"/>
      <c r="M54" s="348" t="str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#N/A</v>
      </c>
      <c r="N54" s="348"/>
      <c r="O54" s="348" t="str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#N/A</v>
      </c>
      <c r="P54" s="347"/>
      <c r="T54">
        <f t="shared" si="1"/>
        <v>5</v>
      </c>
      <c r="U54" t="str">
        <f t="shared" si="4"/>
        <v>Creighton</v>
      </c>
      <c r="V54" t="str">
        <f>VLOOKUP($U55,ratings,2,0)-VLOOKUP($U54,ratings,2,0)</f>
        <v>#N/A</v>
      </c>
      <c r="W54" t="str">
        <f>VLOOKUP($U55,ratings20,3,0)+VLOOKUP($U54,ratings20,3,0)-144.5</f>
        <v>#N/A</v>
      </c>
      <c r="X54" s="278" t="str">
        <f>(W54/2)+(V55/2)</f>
        <v>#N/A</v>
      </c>
      <c r="Y54" t="str">
        <f>W54</f>
        <v>#N/A</v>
      </c>
    </row>
    <row r="55" ht="14.25" customHeight="1">
      <c r="B55" s="206" t="s">
        <v>30</v>
      </c>
      <c r="C55" s="396">
        <v>12.0</v>
      </c>
      <c r="D55" s="353" t="s">
        <v>312</v>
      </c>
      <c r="E55" s="397">
        <v>0.0</v>
      </c>
      <c r="F55" s="348"/>
      <c r="G55" s="398" t="str">
        <f>_xlfn.NORM.DIST(0,VLOOKUP(D57,ratings,2,0)-VLOOKUP(D55,ratings,2,0),$A$1,1)*E55*E57+_xlfn.NORM.DIST(0,VLOOKUP(D56,ratings,2,0)-VLOOKUP(D55,ratings,2,0),$A$1,1)*E55*E56</f>
        <v>#N/A</v>
      </c>
      <c r="H55" s="348"/>
      <c r="I55" s="398" t="str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#N/A</v>
      </c>
      <c r="J55" s="398"/>
      <c r="K55" s="398" t="str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#N/A</v>
      </c>
      <c r="L55" s="348"/>
      <c r="M55" s="398" t="str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#N/A</v>
      </c>
      <c r="N55" s="348"/>
      <c r="O55" s="398" t="str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#N/A</v>
      </c>
      <c r="P55" s="347"/>
      <c r="T55">
        <f t="shared" si="1"/>
        <v>12</v>
      </c>
      <c r="U55" s="283" t="str">
        <f t="shared" si="4"/>
        <v>UCSB</v>
      </c>
      <c r="V55" s="283" t="str">
        <f>VLOOKUP(U54,ratings,2,0)-VLOOKUP(U55,ratings,2,0)</f>
        <v>#N/A</v>
      </c>
      <c r="W55" s="283"/>
      <c r="X55" s="284" t="str">
        <f>(W54/2)+(V54/2)</f>
        <v>#N/A</v>
      </c>
      <c r="Y55" t="str">
        <f>V55</f>
        <v>#N/A</v>
      </c>
    </row>
    <row r="56" ht="14.25" customHeight="1">
      <c r="B56" s="206" t="s">
        <v>30</v>
      </c>
      <c r="C56" s="206">
        <v>4.0</v>
      </c>
      <c r="D56" s="206" t="s">
        <v>309</v>
      </c>
      <c r="E56" s="395">
        <v>0.0</v>
      </c>
      <c r="F56" s="348"/>
      <c r="G56" s="348" t="str">
        <f>_xlfn.NORM.DIST(0,VLOOKUP(D54,ratings,2,0)-VLOOKUP(D56,ratings,2,0),$A$1,1)*E56*E54+_xlfn.NORM.DIST(0,VLOOKUP(D55,ratings,2,0)-VLOOKUP(D56,ratings,2,0),$A$1,1)*E56*E55</f>
        <v>#N/A</v>
      </c>
      <c r="H56" s="348"/>
      <c r="I56" s="348" t="str">
        <f>_xlfn.NORM.DIST(0,VLOOKUP($D52,ratings,2,0)-VLOOKUP($D56,ratings,2,0),$A$1,1)*$G56*$G52+_xlfn.NORM.DIST(0,VLOOKUP($D51,ratings,2,0)-VLOOKUP($D56,ratings,2,0),$A$1,1)*$G56*$G51+_xlfn.NORM.DIST(0,VLOOKUP($D50,ratings,2,0)-VLOOKUP($D56,ratings,2,0),$A$1,1)*$G56*$G50+_xlfn.NORM.DIST(0,VLOOKUP($D53,ratings,2,0)-VLOOKUP($D56,ratings,2,0),$A$1,1)*$G56*$G53</f>
        <v>#N/A</v>
      </c>
      <c r="J56" s="348"/>
      <c r="K56" s="348" t="str">
        <f>_xlfn.NORM.DIST(0,VLOOKUP($D64,ratings,2,0)-VLOOKUP($D56,ratings,2,0),$A$1,1)*$I56*$I64+_xlfn.NORM.DIST(0,VLOOKUP($D65,ratings,2,0)-VLOOKUP($D56,ratings,2,0),$A$1,1)*$I56*$I65+_xlfn.NORM.DIST(0,VLOOKUP($D58,ratings,2,0)-VLOOKUP($D56,ratings,2,0),$A$1,1)*$I56*$I58+_xlfn.NORM.DIST(0,VLOOKUP($D59,ratings,2,0)-VLOOKUP($D56,ratings,2,0),$A$1,1)*$I56*$I59+_xlfn.NORM.DIST(0,VLOOKUP($D60,ratings,2,0)-VLOOKUP($D56,ratings,2,0),$A$1,1)*$I56*$I60+_xlfn.NORM.DIST(0,VLOOKUP($D61,ratings,2,0)-VLOOKUP($D56,ratings,2,0),$A$1,1)*$I56*$I61+_xlfn.NORM.DIST(0,VLOOKUP($D62,ratings,2,0)-VLOOKUP($D56,ratings,2,0),$A$1,1)*$I56*$I62+_xlfn.NORM.DIST(0,VLOOKUP($D63,ratings,2,0)-VLOOKUP($D56,ratings,2,0),$A$1,1)*$I56*$I63</f>
        <v>#N/A</v>
      </c>
      <c r="L56" s="348"/>
      <c r="M56" s="348" t="str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#N/A</v>
      </c>
      <c r="N56" s="348"/>
      <c r="O56" s="348" t="str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#N/A</v>
      </c>
      <c r="P56" s="347"/>
      <c r="T56">
        <f t="shared" si="1"/>
        <v>4</v>
      </c>
      <c r="U56" t="str">
        <f t="shared" si="4"/>
        <v>Virginia</v>
      </c>
      <c r="V56" t="str">
        <f>VLOOKUP($U57,ratings,2,0)-VLOOKUP($U56,ratings,2,0)</f>
        <v>#N/A</v>
      </c>
      <c r="W56" t="str">
        <f>VLOOKUP($U57,ratings20,3,0)+VLOOKUP($U56,ratings20,3,0)-144.5</f>
        <v>#N/A</v>
      </c>
      <c r="X56" s="278" t="str">
        <f>(W56/2)+(V57/2)</f>
        <v>#N/A</v>
      </c>
      <c r="Y56" t="str">
        <f>W56</f>
        <v>#N/A</v>
      </c>
    </row>
    <row r="57" ht="14.25" customHeight="1">
      <c r="B57" s="206" t="s">
        <v>30</v>
      </c>
      <c r="C57" s="399">
        <v>13.0</v>
      </c>
      <c r="D57" s="349" t="s">
        <v>450</v>
      </c>
      <c r="E57" s="400">
        <v>1.0</v>
      </c>
      <c r="F57" s="348"/>
      <c r="G57" s="400">
        <v>0.0</v>
      </c>
      <c r="H57" s="348"/>
      <c r="I57" s="401" t="str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#N/A</v>
      </c>
      <c r="J57" s="401"/>
      <c r="K57" s="401" t="str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#N/A</v>
      </c>
      <c r="L57" s="348"/>
      <c r="M57" s="401" t="str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#N/A</v>
      </c>
      <c r="N57" s="348"/>
      <c r="O57" s="401" t="str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#N/A</v>
      </c>
      <c r="P57" s="347"/>
      <c r="T57">
        <f t="shared" si="1"/>
        <v>13</v>
      </c>
      <c r="U57" s="283" t="str">
        <f t="shared" si="4"/>
        <v>Ohio</v>
      </c>
      <c r="V57" s="283" t="str">
        <f>VLOOKUP(U56,ratings,2,0)-VLOOKUP(U57,ratings,2,0)</f>
        <v>#N/A</v>
      </c>
      <c r="W57" s="283"/>
      <c r="X57" s="284" t="str">
        <f>(W56/2)+(V56/2)</f>
        <v>#N/A</v>
      </c>
      <c r="Y57" t="str">
        <f>V57</f>
        <v>#N/A</v>
      </c>
    </row>
    <row r="58" ht="14.25" customHeight="1">
      <c r="B58" s="206" t="s">
        <v>30</v>
      </c>
      <c r="C58" s="206">
        <v>6.0</v>
      </c>
      <c r="D58" s="206" t="s">
        <v>323</v>
      </c>
      <c r="E58" s="395">
        <v>1.0</v>
      </c>
      <c r="F58" s="348"/>
      <c r="G58" s="395">
        <v>1.0</v>
      </c>
      <c r="H58" s="348"/>
      <c r="I58" s="395">
        <v>1.0</v>
      </c>
      <c r="J58" s="348"/>
      <c r="K58" s="395">
        <v>0.0</v>
      </c>
      <c r="L58" s="348"/>
      <c r="M58" s="348" t="str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#N/A</v>
      </c>
      <c r="N58" s="348"/>
      <c r="O58" s="348" t="str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#N/A</v>
      </c>
      <c r="P58" s="347"/>
      <c r="T58">
        <f t="shared" si="1"/>
        <v>6</v>
      </c>
      <c r="U58" t="str">
        <f t="shared" si="4"/>
        <v>USC</v>
      </c>
      <c r="V58" t="str">
        <f>VLOOKUP($U59,ratings,2,0)-VLOOKUP($U58,ratings,2,0)</f>
        <v>#N/A</v>
      </c>
      <c r="W58" t="str">
        <f>VLOOKUP($U59,ratings20,3,0)+VLOOKUP($U58,ratings20,3,0)-144.5</f>
        <v>#N/A</v>
      </c>
      <c r="X58" s="278" t="str">
        <f>(W58/2)+(V59/2)</f>
        <v>#N/A</v>
      </c>
      <c r="Y58" t="str">
        <f>W58</f>
        <v>#N/A</v>
      </c>
    </row>
    <row r="59" ht="14.25" customHeight="1">
      <c r="B59" s="206" t="s">
        <v>30</v>
      </c>
      <c r="C59" s="396">
        <v>11.0</v>
      </c>
      <c r="D59" s="404" t="s">
        <v>51</v>
      </c>
      <c r="E59" s="397">
        <v>0.0</v>
      </c>
      <c r="F59" s="348"/>
      <c r="G59" s="398" t="str">
        <f>_xlfn.NORM.DIST(0,VLOOKUP(D61,ratings,2,0)-VLOOKUP(D59,ratings,2,0),$A$1,1)*E59*E61+_xlfn.NORM.DIST(0,VLOOKUP(D60,ratings,2,0)-VLOOKUP(D59,ratings,2,0),$A$1,1)*E59*E60</f>
        <v>#N/A</v>
      </c>
      <c r="H59" s="348"/>
      <c r="I59" s="398" t="str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#N/A</v>
      </c>
      <c r="J59" s="398"/>
      <c r="K59" s="398" t="str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#N/A</v>
      </c>
      <c r="L59" s="348"/>
      <c r="M59" s="398" t="str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#N/A</v>
      </c>
      <c r="N59" s="348"/>
      <c r="O59" s="398" t="str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#N/A</v>
      </c>
      <c r="P59" s="347"/>
      <c r="T59">
        <f t="shared" si="1"/>
        <v>11</v>
      </c>
      <c r="U59" s="283" t="str">
        <f t="shared" si="4"/>
        <v>Drake</v>
      </c>
      <c r="V59" s="283" t="str">
        <f>VLOOKUP(U58,ratings,2,0)-VLOOKUP(U59,ratings,2,0)</f>
        <v>#N/A</v>
      </c>
      <c r="W59" s="283"/>
      <c r="X59" s="284" t="str">
        <f>(W58/2)+(V58/2)</f>
        <v>#N/A</v>
      </c>
      <c r="Y59" t="str">
        <f>V59</f>
        <v>#N/A</v>
      </c>
    </row>
    <row r="60" ht="14.25" customHeight="1">
      <c r="B60" s="206" t="s">
        <v>30</v>
      </c>
      <c r="C60" s="206">
        <v>3.0</v>
      </c>
      <c r="D60" s="206" t="s">
        <v>54</v>
      </c>
      <c r="E60" s="395">
        <v>1.0</v>
      </c>
      <c r="F60" s="348"/>
      <c r="G60" s="395">
        <v>0.0</v>
      </c>
      <c r="H60" s="348"/>
      <c r="I60" s="348" t="str">
        <f>_xlfn.NORM.DIST(0,VLOOKUP($D64,ratings,2,0)-VLOOKUP($D60,ratings,2,0),$A$1,1)*$G60*$G64+_xlfn.NORM.DIST(0,VLOOKUP($D65,ratings,2,0)-VLOOKUP($D60,ratings,2,0),$A$1,1)*$G60*$G65+_xlfn.NORM.DIST(0,VLOOKUP($D62,ratings,2,0)-VLOOKUP($D60,ratings,2,0),$A$1,1)*$G60*$G62+_xlfn.NORM.DIST(0,VLOOKUP($D63,ratings,2,0)-VLOOKUP($D60,ratings,2,0),$A$1,1)*$G60*$G63</f>
        <v>#N/A</v>
      </c>
      <c r="J60" s="348"/>
      <c r="K60" s="348" t="str">
        <f>_xlfn.NORM.DIST(0,VLOOKUP($D52,ratings,2,0)-VLOOKUP($D60,ratings,2,0),$A$1,1)*$I60*$I52+_xlfn.NORM.DIST(0,VLOOKUP($D51,ratings,2,0)-VLOOKUP($D60,ratings,2,0),$A$1,1)*$I60*$I51+_xlfn.NORM.DIST(0,VLOOKUP($D50,ratings,2,0)-VLOOKUP($D60,ratings,2,0),$A$1,1)*$I60*$I50+_xlfn.NORM.DIST(0,VLOOKUP($D57,ratings,2,0)-VLOOKUP($D60,ratings,2,0),$A$1,1)*$I60*$I57+_xlfn.NORM.DIST(0,VLOOKUP($D56,ratings,2,0)-VLOOKUP($D60,ratings,2,0),$A$1,1)*$I60*$I56+_xlfn.NORM.DIST(0,VLOOKUP($D55,ratings,2,0)-VLOOKUP($D60,ratings,2,0),$A$1,1)*$I60*$I55+_xlfn.NORM.DIST(0,VLOOKUP($D54,ratings,2,0)-VLOOKUP($D60,ratings,2,0),$A$1,1)*$I60*$I54+_xlfn.NORM.DIST(0,VLOOKUP($D53,ratings,2,0)-VLOOKUP($D60,ratings,2,0),$A$1,1)*$I60*$I53</f>
        <v>#N/A</v>
      </c>
      <c r="L60" s="348"/>
      <c r="M60" s="348" t="str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#N/A</v>
      </c>
      <c r="N60" s="348"/>
      <c r="O60" s="348" t="str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#N/A</v>
      </c>
      <c r="P60" s="347"/>
      <c r="T60">
        <f t="shared" si="1"/>
        <v>3</v>
      </c>
      <c r="U60" t="str">
        <f t="shared" si="4"/>
        <v>Kansas</v>
      </c>
      <c r="V60" t="str">
        <f>VLOOKUP($U61,ratings,2,0)-VLOOKUP($U60,ratings,2,0)</f>
        <v>#N/A</v>
      </c>
      <c r="W60" t="str">
        <f>VLOOKUP($U61,ratings20,3,0)+VLOOKUP($U60,ratings20,3,0)-144.5</f>
        <v>#N/A</v>
      </c>
      <c r="X60" s="278" t="str">
        <f>(W60/2)+(V61/2)</f>
        <v>#N/A</v>
      </c>
      <c r="Y60" t="str">
        <f>W60</f>
        <v>#N/A</v>
      </c>
    </row>
    <row r="61" ht="14.25" customHeight="1">
      <c r="B61" s="206" t="s">
        <v>30</v>
      </c>
      <c r="C61" s="396">
        <v>14.0</v>
      </c>
      <c r="D61" s="353" t="s">
        <v>687</v>
      </c>
      <c r="E61" s="397">
        <v>0.0</v>
      </c>
      <c r="F61" s="348"/>
      <c r="G61" s="398" t="str">
        <f>_xlfn.NORM.DIST(0,VLOOKUP(D59,ratings,2,0)-VLOOKUP(D61,ratings,2,0),$A$1,1)*E61*E59+_xlfn.NORM.DIST(0,VLOOKUP(D58,ratings,2,0)-VLOOKUP(D61,ratings,2,0),$A$1,1)*E61*E58</f>
        <v>#N/A</v>
      </c>
      <c r="H61" s="348"/>
      <c r="I61" s="398" t="str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#N/A</v>
      </c>
      <c r="J61" s="398"/>
      <c r="K61" s="398" t="str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#N/A</v>
      </c>
      <c r="L61" s="348"/>
      <c r="M61" s="398" t="str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#N/A</v>
      </c>
      <c r="N61" s="348"/>
      <c r="O61" s="398" t="str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#N/A</v>
      </c>
      <c r="P61" s="347"/>
      <c r="T61">
        <f t="shared" si="1"/>
        <v>14</v>
      </c>
      <c r="U61" s="283" t="str">
        <f t="shared" si="4"/>
        <v>Eastern Wash</v>
      </c>
      <c r="V61" s="283" t="str">
        <f>VLOOKUP(U60,ratings,2,0)-VLOOKUP(U61,ratings,2,0)</f>
        <v>#N/A</v>
      </c>
      <c r="W61" s="283"/>
      <c r="X61" s="284" t="str">
        <f>(W60/2)+(V60/2)</f>
        <v>#N/A</v>
      </c>
      <c r="Y61" t="str">
        <f>V61</f>
        <v>#N/A</v>
      </c>
    </row>
    <row r="62" ht="14.25" customHeight="1">
      <c r="B62" s="206" t="s">
        <v>30</v>
      </c>
      <c r="C62" s="206">
        <v>7.0</v>
      </c>
      <c r="D62" s="206" t="s">
        <v>62</v>
      </c>
      <c r="E62" s="395">
        <v>1.0</v>
      </c>
      <c r="F62" s="348"/>
      <c r="G62" s="395">
        <v>1.0</v>
      </c>
      <c r="H62" s="348"/>
      <c r="I62" s="395">
        <v>0.0</v>
      </c>
      <c r="J62" s="348"/>
      <c r="K62" s="348" t="str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#N/A</v>
      </c>
      <c r="L62" s="348"/>
      <c r="M62" s="348" t="str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#N/A</v>
      </c>
      <c r="N62" s="348"/>
      <c r="O62" s="348" t="str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#N/A</v>
      </c>
      <c r="P62" s="347"/>
      <c r="T62">
        <f t="shared" si="1"/>
        <v>7</v>
      </c>
      <c r="U62" t="str">
        <f t="shared" si="4"/>
        <v>Oregon</v>
      </c>
      <c r="V62">
        <f>VLOOKUP($U63,ratings,2,0)-VLOOKUP($U62,ratings,2,0)</f>
        <v>0.5</v>
      </c>
      <c r="W62">
        <f>VLOOKUP($U63,ratings20,3,0)+VLOOKUP($U62,ratings20,3,0)-144.5</f>
        <v>142.5</v>
      </c>
      <c r="X62" s="278">
        <f>(W62/2)+(V63/2)</f>
        <v>71</v>
      </c>
      <c r="Y62">
        <f>W62</f>
        <v>142.5</v>
      </c>
    </row>
    <row r="63" ht="14.25" customHeight="1">
      <c r="B63" s="206" t="s">
        <v>30</v>
      </c>
      <c r="C63" s="396">
        <v>10.0</v>
      </c>
      <c r="D63" s="353" t="s">
        <v>67</v>
      </c>
      <c r="E63" s="397">
        <v>0.0</v>
      </c>
      <c r="F63" s="348"/>
      <c r="G63" s="398" t="str">
        <f>_xlfn.NORM.DIST(0,VLOOKUP(D65,ratings,2,0)-VLOOKUP(D63,ratings,2,0),$A$1,1)*E63*E65+_xlfn.NORM.DIST(0,VLOOKUP(D64,ratings,2,0)-VLOOKUP(D63,ratings,2,0),$A$1,1)*E63*E64</f>
        <v>#N/A</v>
      </c>
      <c r="H63" s="348"/>
      <c r="I63" s="398" t="str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#N/A</v>
      </c>
      <c r="J63" s="398"/>
      <c r="K63" s="398" t="str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#N/A</v>
      </c>
      <c r="L63" s="348"/>
      <c r="M63" s="398" t="str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#N/A</v>
      </c>
      <c r="N63" s="348"/>
      <c r="O63" s="398" t="str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#N/A</v>
      </c>
      <c r="P63" s="347"/>
      <c r="T63">
        <f t="shared" si="1"/>
        <v>10</v>
      </c>
      <c r="U63" s="283" t="str">
        <f t="shared" si="4"/>
        <v>VCU</v>
      </c>
      <c r="V63" s="283">
        <f>VLOOKUP(U62,ratings,2,0)-VLOOKUP(U63,ratings,2,0)</f>
        <v>-0.5</v>
      </c>
      <c r="W63" s="283"/>
      <c r="X63" s="284">
        <f>(W62/2)+(V62/2)</f>
        <v>71.5</v>
      </c>
      <c r="Y63">
        <f>V63</f>
        <v>-0.5</v>
      </c>
    </row>
    <row r="64" ht="14.25" customHeight="1">
      <c r="B64" s="206" t="s">
        <v>30</v>
      </c>
      <c r="C64" s="206">
        <v>2.0</v>
      </c>
      <c r="D64" s="206" t="s">
        <v>326</v>
      </c>
      <c r="E64" s="395">
        <v>1.0</v>
      </c>
      <c r="F64" s="348"/>
      <c r="G64" s="395">
        <v>0.0</v>
      </c>
      <c r="H64" s="348"/>
      <c r="I64" s="348" t="str">
        <f>_xlfn.NORM.DIST(0,VLOOKUP($D60,ratings,2,0)-VLOOKUP($D64,ratings,2,0),$A$1,1)*$G64*$G60+_xlfn.NORM.DIST(0,VLOOKUP($D59,ratings,2,0)-VLOOKUP($D64,ratings,2,0),$A$1,1)*$G64*$G59+_xlfn.NORM.DIST(0,VLOOKUP($D58,ratings,2,0)-VLOOKUP($D64,ratings,2,0),$A$1,1)*$G64*$G58+_xlfn.NORM.DIST(0,VLOOKUP($D61,ratings,2,0)-VLOOKUP($D64,ratings,2,0),$A$1,1)*$G64*$G61</f>
        <v>#N/A</v>
      </c>
      <c r="J64" s="348"/>
      <c r="K64" s="348" t="str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#N/A</v>
      </c>
      <c r="L64" s="348"/>
      <c r="M64" s="348" t="str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#N/A</v>
      </c>
      <c r="N64" s="348"/>
      <c r="O64" s="348" t="str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#N/A</v>
      </c>
      <c r="P64" s="347"/>
      <c r="T64">
        <f t="shared" si="1"/>
        <v>2</v>
      </c>
      <c r="U64" t="str">
        <f t="shared" si="4"/>
        <v>Iowa</v>
      </c>
      <c r="V64" t="str">
        <f>VLOOKUP($U65,ratings,2,0)-VLOOKUP($U64,ratings,2,0)</f>
        <v>#N/A</v>
      </c>
      <c r="W64" t="str">
        <f>VLOOKUP($U65,ratings20,3,0)+VLOOKUP($U64,ratings20,3,0)-144.5</f>
        <v>#N/A</v>
      </c>
      <c r="X64" s="278" t="str">
        <f>(W64/2)+(V65/2)</f>
        <v>#N/A</v>
      </c>
      <c r="Y64" t="str">
        <f>W64</f>
        <v>#N/A</v>
      </c>
    </row>
    <row r="65" ht="14.25" customHeight="1">
      <c r="B65" s="206" t="s">
        <v>30</v>
      </c>
      <c r="C65" s="399">
        <v>15.0</v>
      </c>
      <c r="D65" s="349" t="s">
        <v>49</v>
      </c>
      <c r="E65" s="400">
        <v>0.0</v>
      </c>
      <c r="F65" s="348"/>
      <c r="G65" s="401">
        <f>_xlfn.NORM.DIST(0,VLOOKUP(D63,ratings,2,0)-VLOOKUP(D65,ratings,2,0),$A$1,1)*E65*E63+_xlfn.NORM.DIST(0,VLOOKUP(D62,ratings,2,0)-VLOOKUP(D65,ratings,2,0),$A$1,1)*E65*E62</f>
        <v>0</v>
      </c>
      <c r="H65" s="348"/>
      <c r="I65" s="401" t="str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#N/A</v>
      </c>
      <c r="J65" s="401"/>
      <c r="K65" s="401" t="str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#N/A</v>
      </c>
      <c r="L65" s="348"/>
      <c r="M65" s="401" t="str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#N/A</v>
      </c>
      <c r="N65" s="348"/>
      <c r="O65" s="401" t="str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#N/A</v>
      </c>
      <c r="P65" s="347"/>
      <c r="T65">
        <f t="shared" si="1"/>
        <v>15</v>
      </c>
      <c r="U65" s="283" t="str">
        <f t="shared" si="4"/>
        <v>Grand Canyon</v>
      </c>
      <c r="V65" s="283" t="str">
        <f>VLOOKUP(U64,ratings,2,0)-VLOOKUP(U65,ratings,2,0)</f>
        <v>#N/A</v>
      </c>
      <c r="W65" s="283"/>
      <c r="X65" s="284" t="str">
        <f>(W64/2)+(V64/2)</f>
        <v>#N/A</v>
      </c>
      <c r="Y65" t="str">
        <f>V65</f>
        <v>#N/A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</row>
    <row r="75" ht="14.25" customHeight="1"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</row>
    <row r="76" ht="14.25" customHeight="1"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</row>
    <row r="77" ht="14.25" customHeight="1"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</row>
    <row r="78" ht="14.25" customHeight="1"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</row>
    <row r="79" ht="14.25" customHeight="1"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</row>
    <row r="80" ht="14.25" customHeight="1"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</row>
    <row r="81" ht="14.25" customHeight="1"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</row>
    <row r="82" ht="14.25" customHeight="1"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</row>
    <row r="83" ht="14.25" customHeight="1"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</row>
    <row r="84" ht="14.25" customHeight="1"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</row>
    <row r="85" ht="14.25" customHeight="1"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</row>
    <row r="86" ht="14.25" customHeight="1"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</row>
    <row r="87" ht="14.25" customHeight="1"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</row>
    <row r="88" ht="14.25" customHeight="1"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</row>
    <row r="89" ht="14.25" customHeight="1"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</row>
    <row r="90" ht="14.25" customHeight="1"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</row>
    <row r="91" ht="14.25" customHeight="1"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</row>
    <row r="92" ht="14.25" customHeight="1"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</row>
    <row r="93" ht="14.25" customHeight="1"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</row>
    <row r="94" ht="14.25" customHeight="1"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</row>
    <row r="95" ht="14.25" customHeight="1"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</row>
    <row r="96" ht="14.25" customHeight="1"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</row>
    <row r="97" ht="14.25" customHeight="1"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</row>
    <row r="98" ht="14.25" customHeight="1"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</row>
    <row r="99" ht="14.25" customHeight="1"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</row>
    <row r="100" ht="14.25" customHeight="1"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</row>
    <row r="101" ht="14.25" customHeight="1"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</row>
    <row r="102" ht="14.25" customHeight="1"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</row>
    <row r="103" ht="14.25" customHeight="1"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</row>
    <row r="104" ht="14.25" customHeight="1"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</row>
    <row r="105" ht="14.25" customHeight="1"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</row>
    <row r="106" ht="14.25" customHeight="1"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</row>
    <row r="107" ht="14.25" customHeight="1"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</row>
    <row r="108" ht="14.25" customHeight="1"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</row>
    <row r="109" ht="14.25" customHeight="1"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</row>
    <row r="110" ht="14.25" customHeight="1"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</row>
    <row r="111" ht="14.25" customHeight="1"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</row>
    <row r="112" ht="14.25" customHeight="1"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</row>
    <row r="113" ht="14.25" customHeight="1"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</row>
    <row r="114" ht="14.25" customHeight="1"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</row>
    <row r="115" ht="14.25" customHeight="1"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</row>
    <row r="116" ht="14.25" customHeight="1"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</row>
    <row r="117" ht="14.25" customHeight="1"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</row>
    <row r="118" ht="14.25" customHeight="1"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</row>
    <row r="119" ht="14.25" customHeight="1"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</row>
    <row r="120" ht="14.25" customHeight="1"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</row>
    <row r="121" ht="14.25" customHeight="1"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</row>
    <row r="122" ht="14.25" customHeight="1"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</row>
    <row r="123" ht="14.25" customHeight="1"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</row>
    <row r="124" ht="14.25" customHeight="1"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</row>
    <row r="125" ht="14.25" customHeight="1"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</row>
    <row r="126" ht="14.25" customHeight="1"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</row>
    <row r="127" ht="14.25" customHeight="1"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</row>
    <row r="128" ht="14.25" customHeight="1"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</row>
    <row r="129" ht="14.25" customHeight="1"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</row>
    <row r="130" ht="14.25" customHeight="1"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</row>
    <row r="131" ht="14.25" customHeight="1"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</row>
    <row r="132" ht="14.25" customHeight="1"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</row>
    <row r="133" ht="14.25" customHeight="1"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</row>
    <row r="134" ht="14.25" customHeight="1"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</row>
    <row r="135" ht="14.25" customHeight="1"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</row>
    <row r="136" ht="14.25" customHeight="1"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</row>
    <row r="137" ht="14.25" customHeight="1"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</row>
    <row r="138" ht="14.25" customHeight="1"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</row>
    <row r="139" ht="14.25" customHeight="1"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</row>
    <row r="140" ht="14.25" customHeight="1"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</row>
    <row r="141" ht="14.25" customHeight="1"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</row>
    <row r="142" ht="14.25" customHeight="1"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</row>
    <row r="143" ht="14.25" customHeight="1"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</row>
    <row r="144" ht="14.25" customHeight="1"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</row>
    <row r="145" ht="14.25" customHeight="1"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</row>
    <row r="146" ht="14.25" customHeight="1"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</row>
    <row r="147" ht="14.25" customHeight="1"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</row>
    <row r="148" ht="14.25" customHeight="1"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</row>
    <row r="149" ht="14.25" customHeight="1"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</row>
    <row r="150" ht="14.25" customHeight="1"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</row>
    <row r="151" ht="14.25" customHeight="1"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</row>
    <row r="152" ht="14.25" customHeight="1"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</row>
    <row r="153" ht="14.25" customHeight="1"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</row>
    <row r="154" ht="14.25" customHeight="1"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</row>
    <row r="155" ht="14.25" customHeight="1"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</row>
    <row r="156" ht="14.25" customHeight="1"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</row>
    <row r="157" ht="14.25" customHeight="1"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</row>
    <row r="158" ht="14.25" customHeight="1"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</row>
    <row r="159" ht="14.25" customHeight="1"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</row>
    <row r="160" ht="14.25" customHeight="1"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</row>
    <row r="161" ht="14.25" customHeight="1"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</row>
    <row r="162" ht="14.25" customHeight="1"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</row>
    <row r="163" ht="14.25" customHeight="1"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</row>
    <row r="164" ht="14.25" customHeight="1"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</row>
    <row r="165" ht="14.25" customHeight="1"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</row>
    <row r="166" ht="14.25" customHeight="1"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</row>
    <row r="167" ht="14.25" customHeight="1"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</row>
    <row r="168" ht="14.25" customHeight="1"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</row>
    <row r="169" ht="14.25" customHeight="1"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</row>
    <row r="170" ht="14.25" customHeight="1"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</row>
    <row r="171" ht="14.25" customHeight="1"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</row>
    <row r="172" ht="14.25" customHeight="1"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</row>
    <row r="173" ht="14.25" customHeight="1"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</row>
    <row r="174" ht="14.25" customHeight="1"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</row>
    <row r="175" ht="14.25" customHeight="1"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</row>
    <row r="176" ht="14.25" customHeight="1"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</row>
    <row r="177" ht="14.25" customHeight="1"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</row>
    <row r="178" ht="14.25" customHeight="1"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</row>
    <row r="179" ht="14.25" customHeight="1"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</row>
    <row r="180" ht="14.25" customHeight="1"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</row>
    <row r="181" ht="14.25" customHeight="1"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</row>
    <row r="182" ht="14.25" customHeight="1"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</row>
    <row r="183" ht="14.25" customHeight="1"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</row>
    <row r="184" ht="14.25" customHeight="1"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</row>
    <row r="185" ht="14.25" customHeight="1"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</row>
    <row r="186" ht="14.25" customHeight="1"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</row>
    <row r="187" ht="14.25" customHeight="1"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</row>
    <row r="188" ht="14.25" customHeight="1"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</row>
    <row r="189" ht="14.25" customHeight="1"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</row>
    <row r="190" ht="14.25" customHeight="1"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</row>
    <row r="191" ht="14.25" customHeight="1"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</row>
    <row r="192" ht="14.25" customHeight="1"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</row>
    <row r="193" ht="14.25" customHeight="1"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</row>
    <row r="194" ht="14.25" customHeight="1"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</row>
    <row r="195" ht="14.25" customHeight="1"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</row>
    <row r="196" ht="14.25" customHeight="1"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</row>
    <row r="197" ht="14.25" customHeight="1"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</row>
    <row r="198" ht="14.25" customHeight="1"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</row>
    <row r="199" ht="14.25" customHeight="1"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</row>
    <row r="200" ht="14.25" customHeight="1"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</row>
    <row r="201" ht="14.25" customHeight="1"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</row>
    <row r="202" ht="14.25" customHeight="1"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</row>
    <row r="203" ht="14.25" customHeight="1"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</row>
    <row r="204" ht="14.25" customHeight="1"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</row>
    <row r="205" ht="14.25" customHeight="1"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</row>
    <row r="206" ht="14.25" customHeight="1"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</row>
    <row r="207" ht="14.25" customHeight="1"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</row>
    <row r="208" ht="14.25" customHeight="1"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</row>
    <row r="209" ht="14.25" customHeight="1"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</row>
    <row r="210" ht="14.25" customHeight="1"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</row>
    <row r="211" ht="14.25" customHeight="1"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</row>
    <row r="212" ht="14.25" customHeight="1"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</row>
    <row r="213" ht="14.25" customHeight="1"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</row>
    <row r="214" ht="14.25" customHeight="1"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</row>
    <row r="215" ht="14.25" customHeight="1"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</row>
    <row r="216" ht="14.25" customHeight="1"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</row>
    <row r="217" ht="14.25" customHeight="1"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</row>
    <row r="218" ht="14.25" customHeight="1"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</row>
    <row r="219" ht="14.25" customHeight="1"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</row>
    <row r="220" ht="14.25" customHeight="1"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</row>
    <row r="221" ht="14.25" customHeight="1"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</row>
    <row r="222" ht="14.25" customHeight="1"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</row>
    <row r="223" ht="14.25" customHeight="1"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</row>
    <row r="224" ht="14.25" customHeight="1"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</row>
    <row r="225" ht="14.25" customHeight="1"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</row>
    <row r="226" ht="14.25" customHeight="1"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</row>
    <row r="227" ht="14.25" customHeight="1"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</row>
    <row r="228" ht="14.25" customHeight="1"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</row>
    <row r="229" ht="14.25" customHeight="1"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</row>
    <row r="230" ht="14.25" customHeight="1"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</row>
    <row r="231" ht="14.25" customHeight="1"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</row>
    <row r="232" ht="14.25" customHeight="1"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</row>
    <row r="233" ht="14.25" customHeight="1"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</row>
    <row r="234" ht="14.25" customHeight="1"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</row>
    <row r="235" ht="14.25" customHeight="1"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</row>
    <row r="236" ht="14.25" customHeight="1"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</row>
    <row r="237" ht="14.25" customHeight="1"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</row>
    <row r="238" ht="14.25" customHeight="1"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</row>
    <row r="239" ht="14.25" customHeight="1"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</row>
    <row r="240" ht="14.25" customHeight="1"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</row>
    <row r="241" ht="14.25" customHeight="1"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</row>
    <row r="242" ht="14.25" customHeight="1"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</row>
    <row r="243" ht="14.25" customHeight="1"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</row>
    <row r="244" ht="14.25" customHeight="1"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</row>
    <row r="245" ht="14.25" customHeight="1"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</row>
    <row r="246" ht="14.25" customHeight="1"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</row>
    <row r="247" ht="14.25" customHeight="1"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</row>
    <row r="248" ht="14.25" customHeight="1"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</row>
    <row r="250" ht="14.25" customHeight="1"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ht="14.25" customHeight="1"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</row>
    <row r="252" ht="14.25" customHeight="1"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</row>
    <row r="253" ht="14.25" customHeight="1"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</row>
    <row r="254" ht="14.25" customHeight="1"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</row>
    <row r="255" ht="14.25" customHeight="1"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</row>
    <row r="256" ht="14.25" customHeight="1"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</row>
    <row r="257" ht="14.25" customHeight="1"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</row>
    <row r="258" ht="14.25" customHeight="1"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</row>
    <row r="259" ht="14.25" customHeight="1"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</row>
    <row r="260" ht="14.25" customHeight="1"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</row>
    <row r="261" ht="14.25" customHeight="1"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</row>
    <row r="262" ht="14.25" customHeight="1"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</row>
    <row r="263" ht="14.25" customHeight="1"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</row>
    <row r="264" ht="14.25" customHeight="1"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</row>
    <row r="265" ht="14.25" customHeight="1"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</row>
    <row r="266" ht="14.25" customHeight="1"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</row>
    <row r="267" ht="14.25" customHeight="1"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</row>
    <row r="268" ht="14.25" customHeight="1"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</row>
    <row r="269" ht="14.25" customHeight="1"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</row>
    <row r="270" ht="14.25" customHeight="1"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</row>
    <row r="271" ht="14.25" customHeight="1"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</row>
    <row r="272" ht="14.25" customHeight="1"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</row>
    <row r="273" ht="14.25" customHeight="1"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</row>
    <row r="274" ht="14.25" customHeight="1"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</row>
    <row r="275" ht="14.25" customHeight="1"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</row>
    <row r="276" ht="14.25" customHeight="1"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</row>
    <row r="277" ht="14.25" customHeight="1"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</row>
    <row r="278" ht="14.25" customHeight="1"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</row>
    <row r="279" ht="14.25" customHeight="1"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</row>
    <row r="280" ht="14.25" customHeight="1"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</row>
    <row r="281" ht="14.25" customHeight="1"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</row>
    <row r="282" ht="14.25" customHeight="1"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</row>
    <row r="283" ht="14.25" customHeight="1"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</row>
    <row r="284" ht="14.25" customHeight="1"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</row>
    <row r="285" ht="14.25" customHeight="1"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</row>
    <row r="286" ht="14.25" customHeight="1"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</row>
    <row r="287" ht="14.25" customHeight="1"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</row>
    <row r="288" ht="14.25" customHeight="1"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</row>
    <row r="289" ht="14.25" customHeight="1"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</row>
    <row r="290" ht="14.25" customHeight="1"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</row>
    <row r="291" ht="14.25" customHeight="1"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</row>
    <row r="292" ht="14.25" customHeight="1"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</row>
    <row r="293" ht="14.25" customHeight="1"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</row>
    <row r="294" ht="14.25" customHeight="1"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</row>
    <row r="295" ht="14.25" customHeight="1"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</row>
    <row r="296" ht="14.25" customHeight="1"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</row>
    <row r="297" ht="14.25" customHeight="1"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</row>
    <row r="298" ht="14.25" customHeight="1"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</row>
    <row r="299" ht="14.25" customHeight="1"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</row>
    <row r="300" ht="14.25" customHeight="1"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</row>
    <row r="301" ht="14.25" customHeight="1"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</row>
    <row r="302" ht="14.25" customHeight="1"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</row>
    <row r="303" ht="14.25" customHeight="1"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</row>
    <row r="304" ht="14.25" customHeight="1"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</row>
    <row r="305" ht="14.25" customHeight="1"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</row>
    <row r="306" ht="14.25" customHeight="1"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</row>
    <row r="307" ht="14.25" customHeight="1"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</row>
    <row r="308" ht="14.25" customHeight="1"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</row>
    <row r="309" ht="14.25" customHeight="1"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</row>
    <row r="310" ht="14.25" customHeight="1"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</row>
    <row r="311" ht="14.25" customHeight="1"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</row>
    <row r="312" ht="14.25" customHeight="1"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</row>
    <row r="313" ht="14.25" customHeight="1"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</row>
    <row r="314" ht="14.25" customHeight="1"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</row>
    <row r="315" ht="14.25" customHeight="1"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</row>
    <row r="316" ht="14.25" customHeight="1"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</row>
    <row r="317" ht="14.25" customHeight="1"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</row>
    <row r="318" ht="14.25" customHeight="1"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</row>
    <row r="319" ht="14.25" customHeight="1"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</row>
    <row r="320" ht="14.25" customHeight="1"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</row>
    <row r="321" ht="14.25" customHeight="1"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</row>
    <row r="322" ht="14.25" customHeight="1"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</row>
    <row r="323" ht="14.25" customHeight="1"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</row>
    <row r="324" ht="14.25" customHeight="1"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</row>
    <row r="325" ht="14.25" customHeight="1"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</row>
    <row r="326" ht="14.25" customHeight="1"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</row>
    <row r="327" ht="14.25" customHeight="1"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</row>
    <row r="328" ht="14.25" customHeight="1"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</row>
    <row r="329" ht="14.25" customHeight="1"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</row>
    <row r="330" ht="14.25" customHeight="1"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</row>
    <row r="331" ht="14.25" customHeight="1"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</row>
    <row r="332" ht="14.25" customHeight="1"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</row>
    <row r="333" ht="14.25" customHeight="1"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</row>
    <row r="334" ht="14.25" customHeight="1"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</row>
    <row r="335" ht="14.25" customHeight="1"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</row>
    <row r="336" ht="14.25" customHeight="1"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</row>
    <row r="337" ht="14.25" customHeight="1"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</row>
    <row r="338" ht="14.25" customHeight="1"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</row>
    <row r="339" ht="14.25" customHeight="1"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</row>
    <row r="340" ht="14.25" customHeight="1"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</row>
    <row r="341" ht="14.25" customHeight="1"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</row>
    <row r="342" ht="14.25" customHeight="1"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</row>
    <row r="343" ht="14.25" customHeight="1"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</row>
    <row r="344" ht="14.25" customHeight="1"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</row>
    <row r="345" ht="14.25" customHeight="1"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</row>
    <row r="346" ht="14.25" customHeight="1"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</row>
    <row r="347" ht="14.25" customHeight="1"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</row>
    <row r="348" ht="14.25" customHeight="1"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</row>
    <row r="349" ht="14.25" customHeight="1"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</row>
    <row r="350" ht="14.25" customHeight="1"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</row>
    <row r="351" ht="14.25" customHeight="1"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</row>
    <row r="352" ht="14.25" customHeight="1"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</row>
    <row r="353" ht="14.25" customHeight="1"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</row>
    <row r="354" ht="14.25" customHeight="1"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</row>
    <row r="355" ht="14.25" customHeight="1"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</row>
    <row r="356" ht="14.25" customHeight="1"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</row>
    <row r="357" ht="14.25" customHeight="1"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</row>
    <row r="358" ht="14.25" customHeight="1"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</row>
    <row r="359" ht="14.25" customHeight="1"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</row>
    <row r="360" ht="14.25" customHeight="1"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</row>
    <row r="361" ht="14.25" customHeight="1"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</row>
    <row r="362" ht="14.25" customHeight="1"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</row>
    <row r="363" ht="14.25" customHeight="1"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</row>
    <row r="364" ht="14.25" customHeight="1"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</row>
    <row r="365" ht="14.25" customHeight="1"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</row>
    <row r="366" ht="14.25" customHeight="1"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</row>
    <row r="367" ht="14.25" customHeight="1"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</row>
    <row r="368" ht="14.25" customHeight="1"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</row>
    <row r="369" ht="14.25" customHeight="1"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</row>
    <row r="370" ht="14.25" customHeight="1"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</row>
    <row r="371" ht="14.25" customHeight="1"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</row>
    <row r="372" ht="14.25" customHeight="1"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</row>
    <row r="373" ht="14.25" customHeight="1"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</row>
    <row r="374" ht="14.25" customHeight="1"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</row>
    <row r="375" ht="14.25" customHeight="1"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</row>
    <row r="376" ht="14.25" customHeight="1"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</row>
    <row r="377" ht="14.25" customHeight="1"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</row>
    <row r="378" ht="14.25" customHeight="1"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</row>
    <row r="379" ht="14.25" customHeight="1"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</row>
    <row r="380" ht="14.25" customHeight="1"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</row>
    <row r="381" ht="14.25" customHeight="1"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</row>
    <row r="382" ht="14.25" customHeight="1"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</row>
    <row r="383" ht="14.25" customHeight="1"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</row>
    <row r="384" ht="14.25" customHeight="1"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</row>
    <row r="385" ht="14.25" customHeight="1"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</row>
    <row r="386" ht="14.25" customHeight="1"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</row>
    <row r="387" ht="14.25" customHeight="1"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</row>
    <row r="388" ht="14.25" customHeight="1"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</row>
    <row r="389" ht="14.25" customHeight="1"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</row>
    <row r="390" ht="14.25" customHeight="1"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</row>
    <row r="391" ht="14.25" customHeight="1"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</row>
    <row r="392" ht="14.25" customHeight="1"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</row>
    <row r="393" ht="14.25" customHeight="1"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</row>
    <row r="394" ht="14.25" customHeight="1"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</row>
    <row r="395" ht="14.25" customHeight="1"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</row>
    <row r="396" ht="14.25" customHeight="1"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</row>
    <row r="397" ht="14.25" customHeight="1"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</row>
    <row r="398" ht="14.25" customHeight="1"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</row>
    <row r="399" ht="14.25" customHeight="1"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</row>
    <row r="400" ht="14.25" customHeight="1"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</row>
    <row r="401" ht="14.25" customHeight="1"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</row>
    <row r="402" ht="14.25" customHeight="1"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</row>
    <row r="403" ht="14.25" customHeight="1"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</row>
    <row r="404" ht="14.25" customHeight="1"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</row>
    <row r="405" ht="14.25" customHeight="1"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</row>
    <row r="406" ht="14.25" customHeight="1"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</row>
    <row r="407" ht="14.25" customHeight="1"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</row>
    <row r="408" ht="14.25" customHeight="1"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</row>
    <row r="409" ht="14.25" customHeight="1"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</row>
    <row r="410" ht="14.25" customHeight="1"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</row>
    <row r="411" ht="14.25" customHeight="1"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</row>
    <row r="412" ht="14.25" customHeight="1"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</row>
    <row r="413" ht="14.25" customHeight="1"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</row>
    <row r="414" ht="14.25" customHeight="1"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</row>
    <row r="415" ht="14.25" customHeight="1"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</row>
    <row r="416" ht="14.25" customHeight="1"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</row>
    <row r="417" ht="14.25" customHeight="1"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</row>
    <row r="418" ht="14.25" customHeight="1"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</row>
    <row r="419" ht="14.25" customHeight="1"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</row>
    <row r="420" ht="14.25" customHeight="1"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</row>
    <row r="421" ht="14.25" customHeight="1"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</row>
    <row r="422" ht="14.25" customHeight="1"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</row>
    <row r="423" ht="14.25" customHeight="1"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</row>
    <row r="424" ht="14.25" customHeight="1"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</row>
    <row r="425" ht="14.25" customHeight="1"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</row>
    <row r="426" ht="14.25" customHeight="1"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</row>
    <row r="427" ht="14.25" customHeight="1"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</row>
    <row r="428" ht="14.25" customHeight="1"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</row>
    <row r="429" ht="14.25" customHeight="1"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</row>
    <row r="430" ht="14.25" customHeight="1"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</row>
    <row r="431" ht="14.25" customHeight="1"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</row>
    <row r="432" ht="14.25" customHeight="1"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</row>
    <row r="433" ht="14.25" customHeight="1"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</row>
    <row r="434" ht="14.25" customHeight="1"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</row>
    <row r="435" ht="14.25" customHeight="1"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</row>
    <row r="436" ht="14.25" customHeight="1"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</row>
    <row r="437" ht="14.25" customHeight="1"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</row>
    <row r="438" ht="14.25" customHeight="1"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</row>
    <row r="439" ht="14.25" customHeight="1"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</row>
    <row r="440" ht="14.25" customHeight="1"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</row>
    <row r="441" ht="14.25" customHeight="1"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</row>
    <row r="442" ht="14.25" customHeight="1"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</row>
    <row r="443" ht="14.25" customHeight="1"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</row>
    <row r="444" ht="14.25" customHeight="1"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</row>
    <row r="445" ht="14.25" customHeight="1"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</row>
    <row r="446" ht="14.25" customHeight="1"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</row>
    <row r="447" ht="14.25" customHeight="1"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</row>
    <row r="448" ht="14.25" customHeight="1"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</row>
    <row r="449" ht="14.25" customHeight="1"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</row>
    <row r="450" ht="14.25" customHeight="1"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</row>
    <row r="451" ht="14.25" customHeight="1"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</row>
    <row r="452" ht="14.25" customHeight="1"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</row>
    <row r="453" ht="14.25" customHeight="1"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</row>
    <row r="454" ht="14.25" customHeight="1"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</row>
    <row r="455" ht="14.25" customHeight="1"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</row>
    <row r="456" ht="14.25" customHeight="1"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</row>
    <row r="457" ht="14.25" customHeight="1"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</row>
    <row r="458" ht="14.25" customHeight="1"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</row>
    <row r="459" ht="14.25" customHeight="1"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</row>
    <row r="460" ht="14.25" customHeight="1"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</row>
    <row r="461" ht="14.25" customHeight="1"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</row>
    <row r="462" ht="14.25" customHeight="1"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</row>
    <row r="463" ht="14.25" customHeight="1"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</row>
    <row r="464" ht="14.25" customHeight="1"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</row>
    <row r="465" ht="14.25" customHeight="1"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</row>
    <row r="466" ht="14.25" customHeight="1"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</row>
    <row r="467" ht="14.25" customHeight="1"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</row>
    <row r="468" ht="14.25" customHeight="1"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</row>
    <row r="469" ht="14.25" customHeight="1"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</row>
    <row r="470" ht="14.25" customHeight="1"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</row>
    <row r="471" ht="14.25" customHeight="1"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</row>
    <row r="472" ht="14.25" customHeight="1"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</row>
    <row r="473" ht="14.25" customHeight="1"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</row>
    <row r="474" ht="14.25" customHeight="1"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</row>
    <row r="475" ht="14.25" customHeight="1"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</row>
    <row r="476" ht="14.25" customHeight="1"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</row>
    <row r="477" ht="14.25" customHeight="1"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</row>
    <row r="478" ht="14.25" customHeight="1"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</row>
    <row r="479" ht="14.25" customHeight="1"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</row>
    <row r="480" ht="14.25" customHeight="1"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</row>
    <row r="481" ht="14.25" customHeight="1"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</row>
    <row r="482" ht="14.25" customHeight="1"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</row>
    <row r="483" ht="14.25" customHeight="1"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</row>
    <row r="484" ht="14.25" customHeight="1"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</row>
    <row r="485" ht="14.25" customHeight="1"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</row>
    <row r="486" ht="14.25" customHeight="1"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</row>
    <row r="487" ht="14.25" customHeight="1"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</row>
    <row r="488" ht="14.25" customHeight="1"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</row>
    <row r="489" ht="14.25" customHeight="1"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</row>
    <row r="490" ht="14.25" customHeight="1"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</row>
    <row r="491" ht="14.25" customHeight="1"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</row>
    <row r="492" ht="14.25" customHeight="1"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</row>
    <row r="493" ht="14.25" customHeight="1"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</row>
    <row r="494" ht="14.25" customHeight="1"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</row>
    <row r="495" ht="14.25" customHeight="1"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</row>
    <row r="496" ht="14.25" customHeight="1"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</row>
    <row r="497" ht="14.25" customHeight="1"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</row>
    <row r="498" ht="14.25" customHeight="1"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</row>
    <row r="499" ht="14.25" customHeight="1"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</row>
    <row r="500" ht="14.25" customHeight="1"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</row>
    <row r="501" ht="14.25" customHeight="1"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</row>
    <row r="502" ht="14.25" customHeight="1"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</row>
    <row r="503" ht="14.25" customHeight="1"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</row>
    <row r="504" ht="14.25" customHeight="1"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</row>
    <row r="505" ht="14.25" customHeight="1"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</row>
    <row r="506" ht="14.25" customHeight="1"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</row>
    <row r="507" ht="14.25" customHeight="1"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</row>
    <row r="508" ht="14.25" customHeight="1"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</row>
    <row r="509" ht="14.25" customHeight="1"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</row>
    <row r="510" ht="14.25" customHeight="1"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</row>
    <row r="511" ht="14.25" customHeight="1"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</row>
    <row r="512" ht="14.25" customHeight="1"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</row>
    <row r="513" ht="14.25" customHeight="1"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</row>
    <row r="514" ht="14.25" customHeight="1"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</row>
    <row r="515" ht="14.25" customHeight="1"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</row>
    <row r="516" ht="14.25" customHeight="1"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</row>
    <row r="517" ht="14.25" customHeight="1"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</row>
    <row r="518" ht="14.25" customHeight="1"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</row>
    <row r="519" ht="14.25" customHeight="1"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</row>
    <row r="520" ht="14.25" customHeight="1"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</row>
    <row r="521" ht="14.25" customHeight="1"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</row>
    <row r="522" ht="14.25" customHeight="1"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</row>
    <row r="523" ht="14.25" customHeight="1"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</row>
    <row r="524" ht="14.25" customHeight="1"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</row>
    <row r="525" ht="14.25" customHeight="1"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</row>
    <row r="526" ht="14.25" customHeight="1"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</row>
    <row r="527" ht="14.25" customHeight="1"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</row>
    <row r="528" ht="14.25" customHeight="1"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</row>
    <row r="529" ht="14.25" customHeight="1"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</row>
    <row r="530" ht="14.25" customHeight="1"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</row>
    <row r="531" ht="14.25" customHeight="1"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</row>
    <row r="532" ht="14.25" customHeight="1"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</row>
    <row r="533" ht="14.25" customHeight="1"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</row>
    <row r="534" ht="14.25" customHeight="1"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</row>
    <row r="535" ht="14.25" customHeight="1"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</row>
    <row r="536" ht="14.25" customHeight="1"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</row>
    <row r="537" ht="14.25" customHeight="1"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</row>
    <row r="538" ht="14.25" customHeight="1"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</row>
    <row r="539" ht="14.25" customHeight="1"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</row>
    <row r="540" ht="14.25" customHeight="1"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</row>
    <row r="541" ht="14.25" customHeight="1"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</row>
    <row r="542" ht="14.25" customHeight="1"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</row>
    <row r="543" ht="14.25" customHeight="1"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</row>
    <row r="544" ht="14.25" customHeight="1"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</row>
    <row r="545" ht="14.25" customHeight="1"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</row>
    <row r="546" ht="14.25" customHeight="1"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</row>
    <row r="547" ht="14.25" customHeight="1"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</row>
    <row r="548" ht="14.25" customHeight="1"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</row>
    <row r="549" ht="14.25" customHeight="1"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</row>
    <row r="550" ht="14.25" customHeight="1"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</row>
    <row r="551" ht="14.25" customHeight="1"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</row>
    <row r="552" ht="14.25" customHeight="1"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</row>
    <row r="553" ht="14.25" customHeight="1"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</row>
    <row r="554" ht="14.25" customHeight="1"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</row>
    <row r="555" ht="14.25" customHeight="1"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</row>
    <row r="556" ht="14.25" customHeight="1"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</row>
    <row r="557" ht="14.25" customHeight="1"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</row>
    <row r="558" ht="14.25" customHeight="1"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</row>
    <row r="559" ht="14.25" customHeight="1"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</row>
    <row r="560" ht="14.25" customHeight="1"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</row>
    <row r="561" ht="14.25" customHeight="1"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</row>
    <row r="562" ht="14.25" customHeight="1"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</row>
    <row r="563" ht="14.25" customHeight="1"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</row>
    <row r="564" ht="14.25" customHeight="1"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</row>
    <row r="565" ht="14.25" customHeight="1"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</row>
    <row r="566" ht="14.25" customHeight="1"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</row>
    <row r="567" ht="14.25" customHeight="1"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</row>
    <row r="568" ht="14.25" customHeight="1"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</row>
    <row r="569" ht="14.25" customHeight="1"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</row>
    <row r="570" ht="14.25" customHeight="1"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</row>
    <row r="571" ht="14.25" customHeight="1"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</row>
    <row r="572" ht="14.25" customHeight="1"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</row>
    <row r="573" ht="14.25" customHeight="1"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</row>
    <row r="574" ht="14.25" customHeight="1"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</row>
    <row r="575" ht="14.25" customHeight="1"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</row>
    <row r="576" ht="14.25" customHeight="1"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</row>
    <row r="577" ht="14.25" customHeight="1"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</row>
    <row r="578" ht="14.25" customHeight="1"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</row>
    <row r="579" ht="14.25" customHeight="1"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</row>
    <row r="580" ht="14.25" customHeight="1"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</row>
    <row r="581" ht="14.25" customHeight="1"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</row>
    <row r="582" ht="14.25" customHeight="1"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</row>
    <row r="583" ht="14.25" customHeight="1"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</row>
    <row r="584" ht="14.25" customHeight="1"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</row>
    <row r="585" ht="14.25" customHeight="1"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</row>
    <row r="586" ht="14.25" customHeight="1"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</row>
    <row r="587" ht="14.25" customHeight="1"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</row>
    <row r="588" ht="14.25" customHeight="1"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</row>
    <row r="589" ht="14.25" customHeight="1"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</row>
    <row r="590" ht="14.25" customHeight="1"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</row>
    <row r="591" ht="14.25" customHeight="1"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</row>
    <row r="592" ht="14.25" customHeight="1"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</row>
    <row r="593" ht="14.25" customHeight="1"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</row>
    <row r="594" ht="14.25" customHeight="1"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</row>
    <row r="595" ht="14.25" customHeight="1"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</row>
    <row r="596" ht="14.25" customHeight="1"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</row>
    <row r="597" ht="14.25" customHeight="1"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</row>
    <row r="598" ht="14.25" customHeight="1"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</row>
    <row r="599" ht="14.25" customHeight="1"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</row>
    <row r="600" ht="14.25" customHeight="1"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</row>
    <row r="601" ht="14.25" customHeight="1"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</row>
    <row r="602" ht="14.25" customHeight="1"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</row>
    <row r="603" ht="14.25" customHeight="1"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</row>
    <row r="604" ht="14.25" customHeight="1"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</row>
    <row r="605" ht="14.25" customHeight="1"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</row>
    <row r="606" ht="14.25" customHeight="1"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</row>
    <row r="607" ht="14.25" customHeight="1"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</row>
    <row r="608" ht="14.25" customHeight="1"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</row>
    <row r="609" ht="14.25" customHeight="1"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</row>
    <row r="610" ht="14.25" customHeight="1"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</row>
    <row r="611" ht="14.25" customHeight="1"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</row>
    <row r="612" ht="14.25" customHeight="1"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</row>
    <row r="613" ht="14.25" customHeight="1"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</row>
    <row r="614" ht="14.25" customHeight="1"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</row>
    <row r="615" ht="14.25" customHeight="1"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</row>
    <row r="616" ht="14.25" customHeight="1"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</row>
    <row r="617" ht="14.25" customHeight="1"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</row>
    <row r="618" ht="14.25" customHeight="1"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</row>
    <row r="619" ht="14.25" customHeight="1"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</row>
    <row r="620" ht="14.25" customHeight="1"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</row>
    <row r="621" ht="14.25" customHeight="1"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</row>
    <row r="622" ht="14.25" customHeight="1"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</row>
    <row r="623" ht="14.25" customHeight="1"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</row>
    <row r="624" ht="14.25" customHeight="1"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</row>
    <row r="625" ht="14.25" customHeight="1"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</row>
    <row r="626" ht="14.25" customHeight="1"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</row>
    <row r="627" ht="14.25" customHeight="1"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</row>
    <row r="628" ht="14.25" customHeight="1"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</row>
    <row r="629" ht="14.25" customHeight="1"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</row>
    <row r="630" ht="14.25" customHeight="1"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</row>
    <row r="631" ht="14.25" customHeight="1"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</row>
    <row r="632" ht="14.25" customHeight="1"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</row>
    <row r="633" ht="14.25" customHeight="1"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</row>
    <row r="634" ht="14.25" customHeight="1"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</row>
    <row r="635" ht="14.25" customHeight="1"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</row>
    <row r="636" ht="14.25" customHeight="1"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</row>
    <row r="637" ht="14.25" customHeight="1"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</row>
    <row r="638" ht="14.25" customHeight="1"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</row>
    <row r="639" ht="14.25" customHeight="1"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</row>
    <row r="640" ht="14.25" customHeight="1"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</row>
    <row r="641" ht="14.25" customHeight="1"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</row>
    <row r="642" ht="14.25" customHeight="1"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</row>
    <row r="643" ht="14.25" customHeight="1"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</row>
    <row r="644" ht="14.25" customHeight="1"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</row>
    <row r="645" ht="14.25" customHeight="1"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</row>
    <row r="646" ht="14.25" customHeight="1"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</row>
    <row r="647" ht="14.25" customHeight="1"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</row>
    <row r="648" ht="14.25" customHeight="1"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</row>
    <row r="649" ht="14.25" customHeight="1"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</row>
    <row r="650" ht="14.25" customHeight="1"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</row>
    <row r="651" ht="14.25" customHeight="1"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</row>
    <row r="652" ht="14.25" customHeight="1"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</row>
    <row r="653" ht="14.25" customHeight="1"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</row>
    <row r="654" ht="14.25" customHeight="1"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</row>
    <row r="655" ht="14.25" customHeight="1"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</row>
    <row r="656" ht="14.25" customHeight="1"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</row>
    <row r="657" ht="14.25" customHeight="1"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</row>
    <row r="658" ht="14.25" customHeight="1"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</row>
    <row r="659" ht="14.25" customHeight="1"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</row>
    <row r="660" ht="14.25" customHeight="1"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</row>
    <row r="661" ht="14.25" customHeight="1"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</row>
    <row r="662" ht="14.25" customHeight="1"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</row>
    <row r="663" ht="14.25" customHeight="1"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</row>
    <row r="664" ht="14.25" customHeight="1"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</row>
    <row r="665" ht="14.25" customHeight="1"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</row>
    <row r="666" ht="14.25" customHeight="1"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</row>
    <row r="667" ht="14.25" customHeight="1"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</row>
    <row r="668" ht="14.25" customHeight="1"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</row>
    <row r="669" ht="14.25" customHeight="1"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</row>
    <row r="670" ht="14.25" customHeight="1"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</row>
    <row r="671" ht="14.25" customHeight="1"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</row>
    <row r="672" ht="14.25" customHeight="1"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</row>
    <row r="673" ht="14.25" customHeight="1"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</row>
    <row r="674" ht="14.25" customHeight="1"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</row>
    <row r="675" ht="14.25" customHeight="1"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</row>
    <row r="676" ht="14.25" customHeight="1"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</row>
    <row r="677" ht="14.25" customHeight="1"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</row>
    <row r="678" ht="14.25" customHeight="1"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</row>
    <row r="679" ht="14.25" customHeight="1"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</row>
    <row r="680" ht="14.25" customHeight="1"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</row>
    <row r="681" ht="14.25" customHeight="1"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</row>
    <row r="682" ht="14.25" customHeight="1"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</row>
    <row r="683" ht="14.25" customHeight="1"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</row>
    <row r="684" ht="14.25" customHeight="1"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</row>
    <row r="685" ht="14.25" customHeight="1"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</row>
    <row r="686" ht="14.25" customHeight="1"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</row>
    <row r="687" ht="14.25" customHeight="1"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</row>
    <row r="688" ht="14.25" customHeight="1"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</row>
    <row r="689" ht="14.25" customHeight="1"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</row>
    <row r="690" ht="14.25" customHeight="1"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</row>
    <row r="691" ht="14.25" customHeight="1"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</row>
    <row r="692" ht="14.25" customHeight="1"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</row>
    <row r="693" ht="14.25" customHeight="1"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</row>
    <row r="694" ht="14.25" customHeight="1"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</row>
    <row r="695" ht="14.25" customHeight="1"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</row>
    <row r="696" ht="14.25" customHeight="1"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</row>
    <row r="697" ht="14.25" customHeight="1"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</row>
    <row r="698" ht="14.25" customHeight="1"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</row>
    <row r="699" ht="14.25" customHeight="1"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</row>
    <row r="700" ht="14.25" customHeight="1"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</row>
    <row r="701" ht="14.25" customHeight="1"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</row>
    <row r="702" ht="14.25" customHeight="1"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</row>
    <row r="703" ht="14.25" customHeight="1"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</row>
    <row r="704" ht="14.25" customHeight="1"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</row>
    <row r="705" ht="14.25" customHeight="1"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</row>
    <row r="706" ht="14.25" customHeight="1"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</row>
    <row r="707" ht="14.25" customHeight="1"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</row>
    <row r="708" ht="14.25" customHeight="1"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</row>
    <row r="709" ht="14.25" customHeight="1"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</row>
    <row r="710" ht="14.25" customHeight="1"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</row>
    <row r="711" ht="14.25" customHeight="1"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</row>
    <row r="712" ht="14.25" customHeight="1"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</row>
    <row r="713" ht="14.25" customHeight="1"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</row>
    <row r="714" ht="14.25" customHeight="1"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</row>
    <row r="715" ht="14.25" customHeight="1"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</row>
    <row r="716" ht="14.25" customHeight="1"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</row>
    <row r="717" ht="14.25" customHeight="1"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</row>
    <row r="718" ht="14.25" customHeight="1"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</row>
    <row r="719" ht="14.25" customHeight="1"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</row>
    <row r="720" ht="14.25" customHeight="1"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</row>
    <row r="721" ht="14.25" customHeight="1"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</row>
    <row r="722" ht="14.25" customHeight="1"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</row>
    <row r="723" ht="14.25" customHeight="1"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</row>
    <row r="724" ht="14.25" customHeight="1"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</row>
    <row r="725" ht="14.25" customHeight="1"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</row>
    <row r="726" ht="14.25" customHeight="1"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</row>
    <row r="727" ht="14.25" customHeight="1"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</row>
    <row r="728" ht="14.25" customHeight="1"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</row>
    <row r="729" ht="14.25" customHeight="1"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</row>
    <row r="730" ht="14.25" customHeight="1"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</row>
    <row r="731" ht="14.25" customHeight="1"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</row>
    <row r="732" ht="14.25" customHeight="1"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</row>
    <row r="733" ht="14.25" customHeight="1"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</row>
    <row r="734" ht="14.25" customHeight="1"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</row>
    <row r="735" ht="14.25" customHeight="1"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</row>
    <row r="736" ht="14.25" customHeight="1"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</row>
    <row r="737" ht="14.25" customHeight="1"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</row>
    <row r="738" ht="14.25" customHeight="1"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</row>
    <row r="739" ht="14.25" customHeight="1"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</row>
    <row r="740" ht="14.25" customHeight="1"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</row>
    <row r="741" ht="14.25" customHeight="1"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</row>
    <row r="742" ht="14.25" customHeight="1"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</row>
    <row r="743" ht="14.25" customHeight="1"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</row>
    <row r="744" ht="14.25" customHeight="1"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</row>
    <row r="745" ht="14.25" customHeight="1"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</row>
    <row r="746" ht="14.25" customHeight="1"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</row>
    <row r="747" ht="14.25" customHeight="1"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</row>
    <row r="748" ht="14.25" customHeight="1"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</row>
    <row r="749" ht="14.25" customHeight="1"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</row>
    <row r="750" ht="14.25" customHeight="1"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</row>
    <row r="751" ht="14.25" customHeight="1"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</row>
    <row r="752" ht="14.25" customHeight="1"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</row>
    <row r="753" ht="14.25" customHeight="1"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</row>
    <row r="754" ht="14.25" customHeight="1"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</row>
    <row r="755" ht="14.25" customHeight="1"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</row>
    <row r="756" ht="14.25" customHeight="1"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</row>
    <row r="757" ht="14.25" customHeight="1"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</row>
    <row r="758" ht="14.25" customHeight="1"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</row>
    <row r="759" ht="14.25" customHeight="1"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</row>
    <row r="760" ht="14.25" customHeight="1"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</row>
    <row r="761" ht="14.25" customHeight="1"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</row>
    <row r="762" ht="14.25" customHeight="1"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</row>
    <row r="763" ht="14.25" customHeight="1"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</row>
    <row r="764" ht="14.25" customHeight="1"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</row>
    <row r="765" ht="14.25" customHeight="1"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</row>
    <row r="766" ht="14.25" customHeight="1"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</row>
    <row r="767" ht="14.25" customHeight="1"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</row>
    <row r="768" ht="14.25" customHeight="1"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</row>
    <row r="769" ht="14.25" customHeight="1"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</row>
    <row r="770" ht="14.25" customHeight="1"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</row>
    <row r="771" ht="14.25" customHeight="1"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</row>
    <row r="772" ht="14.25" customHeight="1"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</row>
    <row r="773" ht="14.25" customHeight="1"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</row>
    <row r="774" ht="14.25" customHeight="1"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</row>
    <row r="775" ht="14.25" customHeight="1"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</row>
    <row r="776" ht="14.25" customHeight="1"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</row>
    <row r="777" ht="14.25" customHeight="1"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</row>
    <row r="778" ht="14.25" customHeight="1"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</row>
    <row r="779" ht="14.25" customHeight="1"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</row>
    <row r="780" ht="14.25" customHeight="1"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</row>
    <row r="781" ht="14.25" customHeight="1"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</row>
    <row r="782" ht="14.25" customHeight="1"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</row>
    <row r="783" ht="14.25" customHeight="1"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</row>
    <row r="784" ht="14.25" customHeight="1"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</row>
    <row r="785" ht="14.25" customHeight="1"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</row>
    <row r="786" ht="14.25" customHeight="1"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</row>
    <row r="787" ht="14.25" customHeight="1"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</row>
    <row r="788" ht="14.25" customHeight="1"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</row>
    <row r="789" ht="14.25" customHeight="1"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</row>
    <row r="790" ht="14.25" customHeight="1"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</row>
    <row r="791" ht="14.25" customHeight="1"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</row>
    <row r="792" ht="14.25" customHeight="1"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</row>
    <row r="793" ht="14.25" customHeight="1"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</row>
    <row r="794" ht="14.25" customHeight="1"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</row>
    <row r="795" ht="14.25" customHeight="1"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</row>
    <row r="796" ht="14.25" customHeight="1"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</row>
    <row r="797" ht="14.25" customHeight="1"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</row>
    <row r="798" ht="14.25" customHeight="1"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</row>
    <row r="799" ht="14.25" customHeight="1"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</row>
    <row r="800" ht="14.25" customHeight="1"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</row>
    <row r="801" ht="14.25" customHeight="1"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</row>
    <row r="802" ht="14.25" customHeight="1"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</row>
    <row r="803" ht="14.25" customHeight="1"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</row>
    <row r="804" ht="14.25" customHeight="1"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</row>
    <row r="805" ht="14.25" customHeight="1"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</row>
    <row r="806" ht="14.25" customHeight="1"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</row>
    <row r="807" ht="14.25" customHeight="1"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</row>
    <row r="808" ht="14.25" customHeight="1"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</row>
    <row r="809" ht="14.25" customHeight="1"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</row>
    <row r="810" ht="14.25" customHeight="1"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</row>
    <row r="811" ht="14.25" customHeight="1"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</row>
    <row r="812" ht="14.25" customHeight="1"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</row>
    <row r="813" ht="14.25" customHeight="1"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</row>
    <row r="814" ht="14.25" customHeight="1"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</row>
    <row r="815" ht="14.25" customHeight="1"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</row>
    <row r="816" ht="14.25" customHeight="1"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</row>
    <row r="817" ht="14.25" customHeight="1"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</row>
    <row r="818" ht="14.25" customHeight="1"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</row>
    <row r="819" ht="14.25" customHeight="1"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</row>
    <row r="820" ht="14.25" customHeight="1"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</row>
    <row r="821" ht="14.25" customHeight="1"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</row>
    <row r="822" ht="14.25" customHeight="1"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</row>
    <row r="823" ht="14.25" customHeight="1"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</row>
    <row r="824" ht="14.25" customHeight="1"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</row>
    <row r="825" ht="14.25" customHeight="1"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</row>
    <row r="826" ht="14.25" customHeight="1"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</row>
    <row r="827" ht="14.25" customHeight="1"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</row>
    <row r="828" ht="14.25" customHeight="1"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</row>
    <row r="829" ht="14.25" customHeight="1"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</row>
    <row r="830" ht="14.25" customHeight="1"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</row>
    <row r="831" ht="14.25" customHeight="1"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</row>
    <row r="832" ht="14.25" customHeight="1"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</row>
    <row r="833" ht="14.25" customHeight="1"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</row>
    <row r="834" ht="14.25" customHeight="1"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</row>
    <row r="835" ht="14.25" customHeight="1"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</row>
    <row r="836" ht="14.25" customHeight="1"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</row>
    <row r="837" ht="14.25" customHeight="1"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</row>
    <row r="838" ht="14.25" customHeight="1"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</row>
    <row r="839" ht="14.25" customHeight="1"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</row>
    <row r="840" ht="14.25" customHeight="1"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</row>
    <row r="841" ht="14.25" customHeight="1"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</row>
    <row r="842" ht="14.25" customHeight="1"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</row>
    <row r="843" ht="14.25" customHeight="1"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</row>
    <row r="844" ht="14.25" customHeight="1"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</row>
    <row r="845" ht="14.25" customHeight="1"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</row>
    <row r="846" ht="14.25" customHeight="1"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</row>
    <row r="847" ht="14.25" customHeight="1"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</row>
    <row r="848" ht="14.25" customHeight="1"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</row>
    <row r="849" ht="14.25" customHeight="1"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</row>
    <row r="850" ht="14.25" customHeight="1"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</row>
    <row r="851" ht="14.25" customHeight="1"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</row>
    <row r="852" ht="14.25" customHeight="1"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</row>
    <row r="853" ht="14.25" customHeight="1"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</row>
    <row r="854" ht="14.25" customHeight="1"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</row>
    <row r="855" ht="14.25" customHeight="1"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</row>
    <row r="856" ht="14.25" customHeight="1"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</row>
    <row r="857" ht="14.25" customHeight="1"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</row>
    <row r="858" ht="14.25" customHeight="1"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</row>
    <row r="859" ht="14.25" customHeight="1"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</row>
    <row r="860" ht="14.25" customHeight="1"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</row>
    <row r="861" ht="14.25" customHeight="1"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</row>
    <row r="862" ht="14.25" customHeight="1"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</row>
    <row r="863" ht="14.25" customHeight="1"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</row>
    <row r="864" ht="14.25" customHeight="1"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</row>
    <row r="865" ht="14.25" customHeight="1"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</row>
    <row r="866" ht="14.25" customHeight="1"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</row>
    <row r="867" ht="14.25" customHeight="1"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</row>
    <row r="868" ht="14.25" customHeight="1"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</row>
    <row r="869" ht="14.25" customHeight="1"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</row>
    <row r="870" ht="14.25" customHeight="1"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</row>
    <row r="871" ht="14.25" customHeight="1"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</row>
    <row r="872" ht="14.25" customHeight="1"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</row>
    <row r="873" ht="14.25" customHeight="1"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</row>
    <row r="874" ht="14.25" customHeight="1"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</row>
    <row r="875" ht="14.25" customHeight="1"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</row>
    <row r="876" ht="14.25" customHeight="1"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</row>
    <row r="877" ht="14.25" customHeight="1"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</row>
    <row r="878" ht="14.25" customHeight="1"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</row>
    <row r="879" ht="14.25" customHeight="1"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</row>
    <row r="880" ht="14.25" customHeight="1"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</row>
    <row r="881" ht="14.25" customHeight="1"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</row>
    <row r="882" ht="14.25" customHeight="1"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</row>
    <row r="883" ht="14.25" customHeight="1"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</row>
    <row r="884" ht="14.25" customHeight="1"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</row>
    <row r="885" ht="14.25" customHeight="1"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</row>
    <row r="886" ht="14.25" customHeight="1"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</row>
    <row r="887" ht="14.25" customHeight="1"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</row>
    <row r="888" ht="14.25" customHeight="1"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</row>
    <row r="889" ht="14.25" customHeight="1"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</row>
    <row r="890" ht="14.25" customHeight="1"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</row>
    <row r="891" ht="14.25" customHeight="1"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</row>
    <row r="892" ht="14.25" customHeight="1"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</row>
    <row r="893" ht="14.25" customHeight="1"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</row>
    <row r="894" ht="14.25" customHeight="1"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</row>
    <row r="895" ht="14.25" customHeight="1"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</row>
    <row r="896" ht="14.25" customHeight="1"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</row>
    <row r="897" ht="14.25" customHeight="1"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</row>
    <row r="898" ht="14.25" customHeight="1"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</row>
    <row r="899" ht="14.25" customHeight="1"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</row>
    <row r="900" ht="14.25" customHeight="1"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</row>
    <row r="901" ht="14.25" customHeight="1"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</row>
    <row r="902" ht="14.25" customHeight="1"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</row>
    <row r="903" ht="14.25" customHeight="1"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</row>
    <row r="904" ht="14.25" customHeight="1"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</row>
    <row r="905" ht="14.25" customHeight="1"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</row>
    <row r="906" ht="14.25" customHeight="1"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</row>
    <row r="907" ht="14.25" customHeight="1"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</row>
    <row r="908" ht="14.25" customHeight="1"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</row>
    <row r="909" ht="14.25" customHeight="1"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</row>
    <row r="910" ht="14.25" customHeight="1"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</row>
    <row r="911" ht="14.25" customHeight="1"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</row>
    <row r="912" ht="14.25" customHeight="1"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</row>
    <row r="913" ht="14.25" customHeight="1"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</row>
    <row r="914" ht="14.25" customHeight="1"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</row>
    <row r="915" ht="14.25" customHeight="1"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</row>
    <row r="916" ht="14.25" customHeight="1"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</row>
    <row r="917" ht="14.25" customHeight="1"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</row>
    <row r="918" ht="14.25" customHeight="1"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</row>
    <row r="919" ht="14.25" customHeight="1"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</row>
    <row r="920" ht="14.25" customHeight="1"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</row>
    <row r="921" ht="14.25" customHeight="1"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</row>
    <row r="922" ht="14.25" customHeight="1"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</row>
    <row r="923" ht="14.25" customHeight="1"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</row>
    <row r="924" ht="14.25" customHeight="1"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</row>
    <row r="925" ht="14.25" customHeight="1"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</row>
    <row r="926" ht="14.25" customHeight="1"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</row>
    <row r="927" ht="14.25" customHeight="1"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</row>
    <row r="928" ht="14.25" customHeight="1"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</row>
    <row r="929" ht="14.25" customHeight="1"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</row>
    <row r="930" ht="14.25" customHeight="1"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</row>
    <row r="931" ht="14.25" customHeight="1"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</row>
    <row r="932" ht="14.25" customHeight="1"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</row>
    <row r="933" ht="14.25" customHeight="1"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</row>
    <row r="934" ht="14.25" customHeight="1"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</row>
    <row r="935" ht="14.25" customHeight="1"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</row>
    <row r="936" ht="14.25" customHeight="1"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</row>
    <row r="937" ht="14.25" customHeight="1"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</row>
    <row r="938" ht="14.25" customHeight="1"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</row>
    <row r="939" ht="14.25" customHeight="1"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</row>
    <row r="940" ht="14.25" customHeight="1"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</row>
    <row r="941" ht="14.25" customHeight="1"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</row>
    <row r="942" ht="14.25" customHeight="1"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</row>
    <row r="943" ht="14.25" customHeight="1"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</row>
    <row r="944" ht="14.25" customHeight="1"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</row>
    <row r="945" ht="14.25" customHeight="1"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</row>
    <row r="946" ht="14.25" customHeight="1"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</row>
    <row r="947" ht="14.25" customHeight="1"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</row>
    <row r="948" ht="14.25" customHeight="1"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</row>
    <row r="949" ht="14.25" customHeight="1"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</row>
    <row r="950" ht="14.25" customHeight="1"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</row>
    <row r="951" ht="14.25" customHeight="1"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</row>
    <row r="952" ht="14.25" customHeight="1"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</row>
    <row r="953" ht="14.25" customHeight="1"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</row>
    <row r="954" ht="14.25" customHeight="1"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</row>
    <row r="955" ht="14.25" customHeight="1"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</row>
  </sheetData>
  <mergeCells count="4">
    <mergeCell ref="A2:A17"/>
    <mergeCell ref="A18:A33"/>
    <mergeCell ref="A34:A49"/>
    <mergeCell ref="A50:A65"/>
  </mergeCells>
  <conditionalFormatting sqref="E2:P65">
    <cfRule type="colorScale" priority="1">
      <colorScale>
        <cfvo type="min"/>
        <cfvo type="max"/>
        <color rgb="FFFFFFFF"/>
        <color rgb="FFFFD666"/>
      </colorScale>
    </cfRule>
  </conditionalFormatting>
  <dataValidations>
    <dataValidation type="list" allowBlank="1" sqref="D2:D65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71"/>
    <col customWidth="1" min="3" max="26" width="8.71"/>
  </cols>
  <sheetData>
    <row r="1" ht="14.25" customHeight="1"/>
    <row r="2" ht="14.25" customHeight="1">
      <c r="A2">
        <v>11.0</v>
      </c>
      <c r="B2" t="s">
        <v>344</v>
      </c>
      <c r="C2" t="s">
        <v>345</v>
      </c>
      <c r="D2" t="s">
        <v>806</v>
      </c>
      <c r="E2" t="s">
        <v>807</v>
      </c>
      <c r="F2" t="s">
        <v>9</v>
      </c>
      <c r="G2" t="s">
        <v>10</v>
      </c>
    </row>
    <row r="3" ht="14.25" customHeight="1">
      <c r="A3" t="str">
        <f>VLOOKUP(B3,Ratings!$H$2:$I$69,2,0)</f>
        <v>#N/A</v>
      </c>
      <c r="B3" t="s">
        <v>58</v>
      </c>
      <c r="C3" s="347">
        <f>_xlfn.NORM.DIST(0,VLOOKUP(B4,ratings,2,TRUE)-VLOOKUP(B3,ratings,2,TRUE),$A$2,1)</f>
        <v>0.9205958557</v>
      </c>
      <c r="D3" s="347">
        <f>_xlfn.NORM.DIST(0,VLOOKUP($B5,ratings,2,TRUE)-VLOOKUP($B3,ratings,2,TRUE),$A$2,1)*$C3*$C5+_xlfn.NORM.DIST(0,VLOOKUP($B6,ratings,2,TRUE)-VLOOKUP($B3,ratings,2,TRUE),$A$2,1)*$C3*$C6</f>
        <v>0.4910431174</v>
      </c>
      <c r="E3" s="347">
        <f>_xlfn.NORM.DIST(0,VLOOKUP($B7,ratings,2,TRUE)-VLOOKUP($B3,ratings,2,TRUE),$A$2,1)*$D3*$D7+_xlfn.NORM.DIST(0,VLOOKUP($B8,ratings,2,TRUE)-VLOOKUP($B3,ratings,2,TRUE),$A$2,1)*$D3*$D8+_xlfn.NORM.DIST(0,VLOOKUP($B9,ratings,2,TRUE)-VLOOKUP($B3,ratings,2,TRUE),$A$2,1)*$D3*$D9+_xlfn.NORM.DIST(0,VLOOKUP($B10,ratings,2,TRUE)-VLOOKUP($B3,ratings,2,TRUE),$A$2,1)*$D3*$D10</f>
        <v>0.2455215587</v>
      </c>
      <c r="F3" s="347">
        <f>_xlfn.NORM.DIST(0,VLOOKUP($B11,ratings,2,TRUE)-VLOOKUP($B3,ratings,2,TRUE),$A$2,1)*$E3*$E11+_xlfn.NORM.DIST(0,VLOOKUP($B12,ratings,2,TRUE)-VLOOKUP($B3,ratings,2,TRUE),$A$2,1)*$E3*$E12+_xlfn.NORM.DIST(0,VLOOKUP($B13,ratings,2,TRUE)-VLOOKUP($B3,ratings,2,TRUE),$A$2,1)*$E3*$E13+_xlfn.NORM.DIST(0,VLOOKUP($B14,ratings,2,TRUE)-VLOOKUP($B3,ratings,2,TRUE),$A$2,1)*$E3*$E14+_xlfn.NORM.DIST(0,VLOOKUP($B15,ratings,2,TRUE)-VLOOKUP($B3,ratings,2,TRUE),$A$2,1)*$E3*$E15+_xlfn.NORM.DIST(0,VLOOKUP($B16,ratings,2,TRUE)-VLOOKUP($B3,ratings,2,TRUE),$A$2,1)*$E3*$E16+_xlfn.NORM.DIST(0,VLOOKUP($B17,ratings,2,TRUE)-VLOOKUP($B3,ratings,2,TRUE),$A$2,1)*$E3*$E17+_xlfn.NORM.DIST(0,VLOOKUP($B18,ratings,2,TRUE)-VLOOKUP($B3,ratings,2,TRUE),$A$2,1)*$E3*$E18</f>
        <v>0.05303565705</v>
      </c>
      <c r="G3" s="347">
        <f>_xlfn.NORM.DIST(0,VLOOKUP($B19,ratings,2,TRUE)-VLOOKUP($B3,ratings,2,TRUE),$A$2,1)*$F3*$F19+_xlfn.NORM.DIST(0,VLOOKUP($B20,ratings,2,TRUE)-VLOOKUP($B3,ratings,2,TRUE),$A$2,1)*$F3*$F20+_xlfn.NORM.DIST(0,VLOOKUP($B21,ratings,2,TRUE)-VLOOKUP($B3,ratings,2,TRUE),$A$2,1)*$F3*$F21+_xlfn.NORM.DIST(0,VLOOKUP($B22,ratings,2,TRUE)-VLOOKUP($B3,ratings,2,TRUE),$A$2,1)*$F3*$F22+_xlfn.NORM.DIST(0,VLOOKUP($B23,ratings,2,TRUE)-VLOOKUP($B3,ratings,2,TRUE),$A$2,1)*$F3*$F23+_xlfn.NORM.DIST(0,VLOOKUP($B24,ratings,2,TRUE)-VLOOKUP($B3,ratings,2,TRUE),$A$2,1)*$F3*$F24+_xlfn.NORM.DIST(0,VLOOKUP($B25,ratings,2,TRUE)-VLOOKUP($B3,ratings,2,TRUE),$A$2,1)*$F3*$F25+_xlfn.NORM.DIST(0,VLOOKUP($B26,ratings,2,TRUE)-VLOOKUP($B3,ratings,2,TRUE),$A$2,1)*$F3*$F26+_xlfn.NORM.DIST(0,VLOOKUP($B27,ratings,2,TRUE)-VLOOKUP($B3,ratings,2,TRUE),$A$2,1)*$F3*$F27+_xlfn.NORM.DIST(0,VLOOKUP($B28,ratings,2,TRUE)-VLOOKUP($B3,ratings,2,TRUE),$A$2,1)*$F3*$F28+_xlfn.NORM.DIST(0,VLOOKUP($B29,ratings,2,TRUE)-VLOOKUP($B3,ratings,2,TRUE),$A$2,1)*$F3*$F29+_xlfn.NORM.DIST(0,VLOOKUP($B30,ratings,2,TRUE)-VLOOKUP($B3,ratings,2,TRUE),$A$2,1)*$F3*$F30+_xlfn.NORM.DIST(0,VLOOKUP($B31,ratings,2,TRUE)-VLOOKUP($B3,ratings,2,TRUE),$A$2,1)*$F3*$F31+_xlfn.NORM.DIST(0,VLOOKUP($B32,ratings,2,TRUE)-VLOOKUP($B3,ratings,2,TRUE),$A$2,1)*$F3*$F32+_xlfn.NORM.DIST(0,VLOOKUP($B33,ratings,2,TRUE)-VLOOKUP($B3,ratings,2,TRUE),$A$2,1)*$F3*$F33+_xlfn.NORM.DIST(0,VLOOKUP($B34,ratings,2,TRUE)-VLOOKUP($B3,ratings,2,TRUE),$A$2,1)*$F3*$F34</f>
        <v>0.01786603027</v>
      </c>
    </row>
    <row r="4" ht="14.25" customHeight="1">
      <c r="A4" s="389" t="str">
        <f>VLOOKUP(B4,Ratings!$H$2:$I$69,2,0)</f>
        <v>#N/A</v>
      </c>
      <c r="B4" s="389" t="s">
        <v>67</v>
      </c>
      <c r="C4" s="347">
        <f>_xlfn.NORM.DIST(0,VLOOKUP(B3,ratings,2,TRUE)-VLOOKUP(B4,ratings,2,TRUE),$A$2,1)</f>
        <v>0.07940414431</v>
      </c>
      <c r="D4" s="347">
        <f>_xlfn.NORM.DIST(0,VLOOKUP(B6,ratings,2,TRUE)-VLOOKUP(B4,ratings,2,TRUE),$A$2,1)*C4*C6+_xlfn.NORM.DIST(0,VLOOKUP(B5,ratings,2,TRUE)-VLOOKUP(B4,ratings,2,TRUE),$A$2,1)*C4*C5</f>
        <v>0.008956882632</v>
      </c>
      <c r="E4" s="347">
        <f>_xlfn.NORM.DIST(0,VLOOKUP($B8,ratings,2,TRUE)-VLOOKUP($B4,ratings,2,TRUE),$A$2,1)*$D4*$D8+_xlfn.NORM.DIST(0,VLOOKUP($B9,ratings,2,TRUE)-VLOOKUP($B4,ratings,2,TRUE),$A$2,1)*$D4*$D9+_xlfn.NORM.DIST(0,VLOOKUP($B10,ratings,2,TRUE)-VLOOKUP($B4,ratings,2,TRUE),$A$2,1)*$D4*$D10+_xlfn.NORM.DIST(0,VLOOKUP($B7,ratings,2,TRUE)-VLOOKUP($B4,ratings,2,TRUE),$A$2,1)*$D4*$D7</f>
        <v>0.0007112136011</v>
      </c>
      <c r="F4" s="347">
        <f>_xlfn.NORM.DIST(0,VLOOKUP($B12,ratings,2,TRUE)-VLOOKUP($B4,ratings,2,TRUE),$A$2,1)*$E4*$E12+_xlfn.NORM.DIST(0,VLOOKUP($B13,ratings,2,TRUE)-VLOOKUP($B4,ratings,2,TRUE),$A$2,1)*$E4*$E13+_xlfn.NORM.DIST(0,VLOOKUP($B14,ratings,2,TRUE)-VLOOKUP($B4,ratings,2,TRUE),$A$2,1)*$E4*$E14+_xlfn.NORM.DIST(0,VLOOKUP($B15,ratings,2,TRUE)-VLOOKUP($B4,ratings,2,TRUE),$A$2,1)*$E4*$E15+_xlfn.NORM.DIST(0,VLOOKUP($B16,ratings,2,TRUE)-VLOOKUP($B4,ratings,2,TRUE),$A$2,1)*$E4*$E16+_xlfn.NORM.DIST(0,VLOOKUP($B17,ratings,2,TRUE)-VLOOKUP($B4,ratings,2,TRUE),$A$2,1)*$E4*$E17+_xlfn.NORM.DIST(0,VLOOKUP($B18,ratings,2,TRUE)-VLOOKUP($B4,ratings,2,TRUE),$A$2,1)*$E4*$E18+_xlfn.NORM.DIST(0,VLOOKUP($B11,ratings,2,TRUE)-VLOOKUP($B4,ratings,2,TRUE),$A$2,1)*$E4*$E11</f>
        <v>0.00001356831729</v>
      </c>
      <c r="G4" s="347">
        <f>_xlfn.NORM.DIST(0,VLOOKUP($B20,ratings,2,TRUE)-VLOOKUP($B4,ratings,2,TRUE),$A$2,1)*$F4*$F20+_xlfn.NORM.DIST(0,VLOOKUP($B21,ratings,2,TRUE)-VLOOKUP($B4,ratings,2,TRUE),$A$2,1)*$F4*$F21+_xlfn.NORM.DIST(0,VLOOKUP($B22,ratings,2,TRUE)-VLOOKUP($B4,ratings,2,TRUE),$A$2,1)*$F4*$F22+_xlfn.NORM.DIST(0,VLOOKUP($B23,ratings,2,TRUE)-VLOOKUP($B4,ratings,2,TRUE),$A$2,1)*$F4*$F23+_xlfn.NORM.DIST(0,VLOOKUP($B24,ratings,2,TRUE)-VLOOKUP($B4,ratings,2,TRUE),$A$2,1)*$F4*$F24+_xlfn.NORM.DIST(0,VLOOKUP($B25,ratings,2,TRUE)-VLOOKUP($B4,ratings,2,TRUE),$A$2,1)*$F4*$F25+_xlfn.NORM.DIST(0,VLOOKUP($B26,ratings,2,TRUE)-VLOOKUP($B4,ratings,2,TRUE),$A$2,1)*$F4*$F26+_xlfn.NORM.DIST(0,VLOOKUP($B27,ratings,2,TRUE)-VLOOKUP($B4,ratings,2,TRUE),$A$2,1)*$F4*$F27+_xlfn.NORM.DIST(0,VLOOKUP($B28,ratings,2,TRUE)-VLOOKUP($B4,ratings,2,TRUE),$A$2,1)*$F4*$F28+_xlfn.NORM.DIST(0,VLOOKUP($B29,ratings,2,TRUE)-VLOOKUP($B4,ratings,2,TRUE),$A$2,1)*$F4*$F29+_xlfn.NORM.DIST(0,VLOOKUP($B30,ratings,2,TRUE)-VLOOKUP($B4,ratings,2,TRUE),$A$2,1)*$F4*$F30+_xlfn.NORM.DIST(0,VLOOKUP($B31,ratings,2,TRUE)-VLOOKUP($B4,ratings,2,TRUE),$A$2,1)*$F4*$F31+_xlfn.NORM.DIST(0,VLOOKUP($B32,ratings,2,TRUE)-VLOOKUP($B4,ratings,2,TRUE),$A$2,1)*$F4*$F32+_xlfn.NORM.DIST(0,VLOOKUP($B33,ratings,2,TRUE)-VLOOKUP($B4,ratings,2,TRUE),$A$2,1)*$F4*$F33+_xlfn.NORM.DIST(0,VLOOKUP($B34,ratings,2,TRUE)-VLOOKUP($B4,ratings,2,TRUE),$A$2,1)*$F4*$F34+_xlfn.NORM.DIST(0,VLOOKUP($B19,ratings,2,TRUE)-VLOOKUP($B4,ratings,2,TRUE),$A$2,1)*$F4*$F19</f>
        <v>0.0000005732113058</v>
      </c>
    </row>
    <row r="5" ht="14.25" customHeight="1">
      <c r="A5" t="str">
        <f>VLOOKUP(B5,Ratings!$H$2:$I$69,2,0)</f>
        <v>#N/A</v>
      </c>
      <c r="B5" t="s">
        <v>821</v>
      </c>
      <c r="C5" s="347">
        <f>_xlfn.NORM.DIST(0,VLOOKUP(B6,ratings,2,TRUE)-VLOOKUP(B5,ratings,2,TRUE),$A$2,1)</f>
        <v>0.9205958557</v>
      </c>
      <c r="D5" s="347">
        <f>_xlfn.NORM.DIST(0,VLOOKUP(B3,ratings,2,TRUE)-VLOOKUP(B5,ratings,2,TRUE),$A$2,1)*C5*C3+_xlfn.NORM.DIST(0,VLOOKUP(B4,ratings,2,TRUE)-VLOOKUP(B5,ratings,2,TRUE),$A$2,1)*C5*C4</f>
        <v>0.4910431174</v>
      </c>
      <c r="E5" s="347">
        <f>_xlfn.NORM.DIST(0,VLOOKUP($B9,ratings,2,TRUE)-VLOOKUP($B5,ratings,2,TRUE),$A$2,1)*$D5*$D9+_xlfn.NORM.DIST(0,VLOOKUP($B10,ratings,2,TRUE)-VLOOKUP($B5,ratings,2,TRUE),$A$2,1)*$D5*$D10+_xlfn.NORM.DIST(0,VLOOKUP($B7,ratings,2,TRUE)-VLOOKUP($B5,ratings,2,TRUE),$A$2,1)*$D5*$D7+_xlfn.NORM.DIST(0,VLOOKUP($B8,ratings,2,TRUE)-VLOOKUP($B5,ratings,2,TRUE),$A$2,1)*$D5*$D8</f>
        <v>0.2455215587</v>
      </c>
      <c r="F5" s="347">
        <f>_xlfn.NORM.DIST(0,VLOOKUP($B13,ratings,2,TRUE)-VLOOKUP($B5,ratings,2,TRUE),$A$2,1)*$E5*$E13+_xlfn.NORM.DIST(0,VLOOKUP($B14,ratings,2,TRUE)-VLOOKUP($B5,ratings,2,TRUE),$A$2,1)*$E5*$E14+_xlfn.NORM.DIST(0,VLOOKUP($B15,ratings,2,TRUE)-VLOOKUP($B5,ratings,2,TRUE),$A$2,1)*$E5*$E15+_xlfn.NORM.DIST(0,VLOOKUP($B16,ratings,2,TRUE)-VLOOKUP($B5,ratings,2,TRUE),$A$2,1)*$E5*$E16+_xlfn.NORM.DIST(0,VLOOKUP($B17,ratings,2,TRUE)-VLOOKUP($B5,ratings,2,TRUE),$A$2,1)*$E5*$E17+_xlfn.NORM.DIST(0,VLOOKUP($B18,ratings,2,TRUE)-VLOOKUP($B5,ratings,2,TRUE),$A$2,1)*$E5*$E18+_xlfn.NORM.DIST(0,VLOOKUP($B11,ratings,2,TRUE)-VLOOKUP($B5,ratings,2,TRUE),$A$2,1)*$E5*$E11+_xlfn.NORM.DIST(0,VLOOKUP($B12,ratings,2,TRUE)-VLOOKUP($B5,ratings,2,TRUE),$A$2,1)*$E5*$E12</f>
        <v>0.05303565705</v>
      </c>
      <c r="G5" s="347">
        <f>_xlfn.NORM.DIST(0,VLOOKUP($B21,ratings,2,TRUE)-VLOOKUP($B5,ratings,2,TRUE),$A$2,1)*$F5*$F21+_xlfn.NORM.DIST(0,VLOOKUP($B22,ratings,2,TRUE)-VLOOKUP($B5,ratings,2,TRUE),$A$2,1)*$F5*$F22+_xlfn.NORM.DIST(0,VLOOKUP($B23,ratings,2,TRUE)-VLOOKUP($B5,ratings,2,TRUE),$A$2,1)*$F5*$F23+_xlfn.NORM.DIST(0,VLOOKUP($B24,ratings,2,TRUE)-VLOOKUP($B5,ratings,2,TRUE),$A$2,1)*$F5*$F24+_xlfn.NORM.DIST(0,VLOOKUP($B25,ratings,2,TRUE)-VLOOKUP($B5,ratings,2,TRUE),$A$2,1)*$F5*$F25+_xlfn.NORM.DIST(0,VLOOKUP($B26,ratings,2,TRUE)-VLOOKUP($B5,ratings,2,TRUE),$A$2,1)*$F5*$F26+_xlfn.NORM.DIST(0,VLOOKUP($B27,ratings,2,TRUE)-VLOOKUP($B5,ratings,2,TRUE),$A$2,1)*$F5*$F27+_xlfn.NORM.DIST(0,VLOOKUP($B28,ratings,2,TRUE)-VLOOKUP($B5,ratings,2,TRUE),$A$2,1)*$F5*$F28+_xlfn.NORM.DIST(0,VLOOKUP($B29,ratings,2,TRUE)-VLOOKUP($B5,ratings,2,TRUE),$A$2,1)*$F5*$F29+_xlfn.NORM.DIST(0,VLOOKUP($B30,ratings,2,TRUE)-VLOOKUP($B5,ratings,2,TRUE),$A$2,1)*$F5*$F30+_xlfn.NORM.DIST(0,VLOOKUP($B31,ratings,2,TRUE)-VLOOKUP($B5,ratings,2,TRUE),$A$2,1)*$F5*$F31+_xlfn.NORM.DIST(0,VLOOKUP($B32,ratings,2,TRUE)-VLOOKUP($B5,ratings,2,TRUE),$A$2,1)*$F5*$F32+_xlfn.NORM.DIST(0,VLOOKUP($B33,ratings,2,TRUE)-VLOOKUP($B5,ratings,2,TRUE),$A$2,1)*$F5*$F33+_xlfn.NORM.DIST(0,VLOOKUP($B34,ratings,2,TRUE)-VLOOKUP($B5,ratings,2,TRUE),$A$2,1)*$F5*$F34+_xlfn.NORM.DIST(0,VLOOKUP($B19,ratings,2,TRUE)-VLOOKUP($B5,ratings,2,TRUE),$A$2,1)*$F5*$F19+_xlfn.NORM.DIST(0,VLOOKUP($B20,ratings,2,TRUE)-VLOOKUP($B5,ratings,2,TRUE),$A$2,1)*$F5*$F20</f>
        <v>0.01786603027</v>
      </c>
    </row>
    <row r="6" ht="14.25" customHeight="1">
      <c r="A6" s="389" t="str">
        <f>VLOOKUP(B6,Ratings!$H$2:$I$69,2,0)</f>
        <v>#N/A</v>
      </c>
      <c r="B6" s="389" t="s">
        <v>620</v>
      </c>
      <c r="C6" s="347">
        <f>_xlfn.NORM.DIST(0,VLOOKUP(B5,ratings,2,TRUE)-VLOOKUP(B6,ratings,2,TRUE),$A$2,1)</f>
        <v>0.07940414431</v>
      </c>
      <c r="D6" s="347">
        <f>_xlfn.NORM.DIST(0,VLOOKUP(B4,ratings,2,TRUE)-VLOOKUP(B6,ratings,2,TRUE),$A$2,1)*C6*C4+_xlfn.NORM.DIST(0,VLOOKUP(B3,ratings,2,TRUE)-VLOOKUP(B6,ratings,2,TRUE),$A$2,1)*C6*C3</f>
        <v>0.008956882632</v>
      </c>
      <c r="E6" s="347">
        <f>_xlfn.NORM.DIST(0,VLOOKUP($B10,ratings,2,TRUE)-VLOOKUP($B6,ratings,2,TRUE),$A$2,1)*$D6*$D10+_xlfn.NORM.DIST(0,VLOOKUP($B7,ratings,2,TRUE)-VLOOKUP($B6,ratings,2,TRUE),$A$2,1)*$D6*$D7+_xlfn.NORM.DIST(0,VLOOKUP($B8,ratings,2,TRUE)-VLOOKUP($B6,ratings,2,TRUE),$A$2,1)*$D6*$D8+_xlfn.NORM.DIST(0,VLOOKUP($B9,ratings,2,TRUE)-VLOOKUP($B6,ratings,2,TRUE),$A$2,1)*$D6*$D9</f>
        <v>0.0007112136011</v>
      </c>
      <c r="F6" s="347">
        <f>_xlfn.NORM.DIST(0,VLOOKUP($B14,ratings,2,TRUE)-VLOOKUP($B6,ratings,2,TRUE),$A$2,1)*$E6*$E14+_xlfn.NORM.DIST(0,VLOOKUP($B15,ratings,2,TRUE)-VLOOKUP($B6,ratings,2,TRUE),$A$2,1)*$E6*$E15+_xlfn.NORM.DIST(0,VLOOKUP($B16,ratings,2,TRUE)-VLOOKUP($B6,ratings,2,TRUE),$A$2,1)*$E6*$E16+_xlfn.NORM.DIST(0,VLOOKUP($B17,ratings,2,TRUE)-VLOOKUP($B6,ratings,2,TRUE),$A$2,1)*$E6*$E17+_xlfn.NORM.DIST(0,VLOOKUP($B18,ratings,2,TRUE)-VLOOKUP($B6,ratings,2,TRUE),$A$2,1)*$E6*$E18+_xlfn.NORM.DIST(0,VLOOKUP($B11,ratings,2,TRUE)-VLOOKUP($B6,ratings,2,TRUE),$A$2,1)*$E6*$E11+_xlfn.NORM.DIST(0,VLOOKUP($B12,ratings,2,TRUE)-VLOOKUP($B6,ratings,2,TRUE),$A$2,1)*$E6*$E12+_xlfn.NORM.DIST(0,VLOOKUP($B13,ratings,2,TRUE)-VLOOKUP($B6,ratings,2,TRUE),$A$2,1)*$E6*$E13</f>
        <v>0.00001356831729</v>
      </c>
      <c r="G6" s="347">
        <f>_xlfn.NORM.DIST(0,VLOOKUP($B22,ratings,2,TRUE)-VLOOKUP($B6,ratings,2,TRUE),$A$2,1)*$F6*$F22+_xlfn.NORM.DIST(0,VLOOKUP($B23,ratings,2,TRUE)-VLOOKUP($B6,ratings,2,TRUE),$A$2,1)*$F6*$F23+_xlfn.NORM.DIST(0,VLOOKUP($B24,ratings,2,TRUE)-VLOOKUP($B6,ratings,2,TRUE),$A$2,1)*$F6*$F24+_xlfn.NORM.DIST(0,VLOOKUP($B25,ratings,2,TRUE)-VLOOKUP($B6,ratings,2,TRUE),$A$2,1)*$F6*$F25+_xlfn.NORM.DIST(0,VLOOKUP($B26,ratings,2,TRUE)-VLOOKUP($B6,ratings,2,TRUE),$A$2,1)*$F6*$F26+_xlfn.NORM.DIST(0,VLOOKUP($B27,ratings,2,TRUE)-VLOOKUP($B6,ratings,2,TRUE),$A$2,1)*$F6*$F27+_xlfn.NORM.DIST(0,VLOOKUP($B28,ratings,2,TRUE)-VLOOKUP($B6,ratings,2,TRUE),$A$2,1)*$F6*$F28+_xlfn.NORM.DIST(0,VLOOKUP($B29,ratings,2,TRUE)-VLOOKUP($B6,ratings,2,TRUE),$A$2,1)*$F6*$F29+_xlfn.NORM.DIST(0,VLOOKUP($B30,ratings,2,TRUE)-VLOOKUP($B6,ratings,2,TRUE),$A$2,1)*$F6*$F30+_xlfn.NORM.DIST(0,VLOOKUP($B31,ratings,2,TRUE)-VLOOKUP($B6,ratings,2,TRUE),$A$2,1)*$F6*$F31+_xlfn.NORM.DIST(0,VLOOKUP($B32,ratings,2,TRUE)-VLOOKUP($B6,ratings,2,TRUE),$A$2,1)*$F6*$F32+_xlfn.NORM.DIST(0,VLOOKUP($B33,ratings,2,TRUE)-VLOOKUP($B6,ratings,2,TRUE),$A$2,1)*$F6*$F33+_xlfn.NORM.DIST(0,VLOOKUP($B34,ratings,2,TRUE)-VLOOKUP($B6,ratings,2,TRUE),$A$2,1)*$F6*$F34+_xlfn.NORM.DIST(0,VLOOKUP($B19,ratings,2,TRUE)-VLOOKUP($B6,ratings,2,TRUE),$A$2,1)*$F6*$F19+_xlfn.NORM.DIST(0,VLOOKUP($B20,ratings,2,TRUE)-VLOOKUP($B6,ratings,2,TRUE),$A$2,1)*$F6*$F20+_xlfn.NORM.DIST(0,VLOOKUP($B21,ratings,2,TRUE)-VLOOKUP($B6,ratings,2,TRUE),$A$2,1)*$F6*$F21</f>
        <v>0.0000005732113058</v>
      </c>
    </row>
    <row r="7" ht="14.25" customHeight="1">
      <c r="A7" t="str">
        <f>VLOOKUP(B7,Ratings!$H$2:$I$69,2,0)</f>
        <v>#N/A</v>
      </c>
      <c r="B7" t="s">
        <v>48</v>
      </c>
      <c r="C7" s="347">
        <f>_xlfn.NORM.DIST(0,VLOOKUP(B8,ratings,2,TRUE)-VLOOKUP(B7,ratings,2,TRUE),$A$2,1)</f>
        <v>0.5</v>
      </c>
      <c r="D7" s="347">
        <f>_xlfn.NORM.DIST(0,VLOOKUP(B9,ratings,2,TRUE)-VLOOKUP(B7,ratings,2,TRUE),$A$2,1)*C7*C9+_xlfn.NORM.DIST(0,VLOOKUP(B10,ratings,2,TRUE)-VLOOKUP(B7,ratings,2,TRUE),$A$2,1)*C7*C10</f>
        <v>0.25</v>
      </c>
      <c r="E7" s="347">
        <f>_xlfn.NORM.DIST(0,VLOOKUP($B3,ratings,2,TRUE)-VLOOKUP($B7,ratings,2,TRUE),$A$2,1)*$D7*$D3+_xlfn.NORM.DIST(0,VLOOKUP($B6,ratings,2,TRUE)-VLOOKUP($B7,ratings,2,TRUE),$A$2,1)*$D7*$D6+_xlfn.NORM.DIST(0,VLOOKUP($B5,ratings,2,TRUE)-VLOOKUP($B7,ratings,2,TRUE),$A$2,1)*$D7*$D5+_xlfn.NORM.DIST(0,VLOOKUP($B4,ratings,2,TRUE)-VLOOKUP($B7,ratings,2,TRUE),$A$2,1)*$D7*$D4</f>
        <v>0.1268836139</v>
      </c>
      <c r="F7" s="347">
        <f>_xlfn.NORM.DIST(0,VLOOKUP($B15,ratings,2,TRUE)-VLOOKUP($B7,ratings,2,TRUE),$A$2,1)*$E7*$E15+_xlfn.NORM.DIST(0,VLOOKUP($B16,ratings,2,TRUE)-VLOOKUP($B7,ratings,2,TRUE),$A$2,1)*$E7*$E16+_xlfn.NORM.DIST(0,VLOOKUP($B17,ratings,2,TRUE)-VLOOKUP($B7,ratings,2,TRUE),$A$2,1)*$E7*$E17+_xlfn.NORM.DIST(0,VLOOKUP($B18,ratings,2,TRUE)-VLOOKUP($B7,ratings,2,TRUE),$A$2,1)*$E7*$E18+_xlfn.NORM.DIST(0,VLOOKUP($B11,ratings,2,TRUE)-VLOOKUP($B7,ratings,2,TRUE),$A$2,1)*$E7*$E11+_xlfn.NORM.DIST(0,VLOOKUP($B12,ratings,2,TRUE)-VLOOKUP($B7,ratings,2,TRUE),$A$2,1)*$E7*$E12+_xlfn.NORM.DIST(0,VLOOKUP($B13,ratings,2,TRUE)-VLOOKUP($B7,ratings,2,TRUE),$A$2,1)*$E7*$E13+_xlfn.NORM.DIST(0,VLOOKUP($B14,ratings,2,TRUE)-VLOOKUP($B7,ratings,2,TRUE),$A$2,1)*$E7*$E14</f>
        <v>0.02740841116</v>
      </c>
      <c r="G7" s="347">
        <f>_xlfn.NORM.DIST(0,VLOOKUP($B23,ratings,2,TRUE)-VLOOKUP($B7,ratings,2,TRUE),$A$2,1)*$F7*$F23+_xlfn.NORM.DIST(0,VLOOKUP($B24,ratings,2,TRUE)-VLOOKUP($B7,ratings,2,TRUE),$A$2,1)*$F7*$F24+_xlfn.NORM.DIST(0,VLOOKUP($B25,ratings,2,TRUE)-VLOOKUP($B7,ratings,2,TRUE),$A$2,1)*$F7*$F25+_xlfn.NORM.DIST(0,VLOOKUP($B26,ratings,2,TRUE)-VLOOKUP($B7,ratings,2,TRUE),$A$2,1)*$F7*$F26+_xlfn.NORM.DIST(0,VLOOKUP($B27,ratings,2,TRUE)-VLOOKUP($B7,ratings,2,TRUE),$A$2,1)*$F7*$F27+_xlfn.NORM.DIST(0,VLOOKUP($B28,ratings,2,TRUE)-VLOOKUP($B7,ratings,2,TRUE),$A$2,1)*$F7*$F28+_xlfn.NORM.DIST(0,VLOOKUP($B29,ratings,2,TRUE)-VLOOKUP($B7,ratings,2,TRUE),$A$2,1)*$F7*$F29+_xlfn.NORM.DIST(0,VLOOKUP($B30,ratings,2,TRUE)-VLOOKUP($B7,ratings,2,TRUE),$A$2,1)*$F7*$F30+_xlfn.NORM.DIST(0,VLOOKUP($B31,ratings,2,TRUE)-VLOOKUP($B7,ratings,2,TRUE),$A$2,1)*$F7*$F31+_xlfn.NORM.DIST(0,VLOOKUP($B32,ratings,2,TRUE)-VLOOKUP($B7,ratings,2,TRUE),$A$2,1)*$F7*$F32+_xlfn.NORM.DIST(0,VLOOKUP($B33,ratings,2,TRUE)-VLOOKUP($B7,ratings,2,TRUE),$A$2,1)*$F7*$F33+_xlfn.NORM.DIST(0,VLOOKUP($B34,ratings,2,TRUE)-VLOOKUP($B7,ratings,2,TRUE),$A$2,1)*$F7*$F34+_xlfn.NORM.DIST(0,VLOOKUP($B19,ratings,2,TRUE)-VLOOKUP($B7,ratings,2,TRUE),$A$2,1)*$F7*$F19+_xlfn.NORM.DIST(0,VLOOKUP($B20,ratings,2,TRUE)-VLOOKUP($B7,ratings,2,TRUE),$A$2,1)*$F7*$F20+_xlfn.NORM.DIST(0,VLOOKUP($B21,ratings,2,TRUE)-VLOOKUP($B7,ratings,2,TRUE),$A$2,1)*$F7*$F21+_xlfn.NORM.DIST(0,VLOOKUP($B22,ratings,2,TRUE)-VLOOKUP($B7,ratings,2,TRUE),$A$2,1)*$F7*$F22</f>
        <v>0.00923302417</v>
      </c>
    </row>
    <row r="8" ht="14.25" customHeight="1">
      <c r="A8" s="389" t="str">
        <f>VLOOKUP(B8,Ratings!$H$2:$I$69,2,0)</f>
        <v>#N/A</v>
      </c>
      <c r="B8" s="389" t="s">
        <v>359</v>
      </c>
      <c r="C8" s="347">
        <f>_xlfn.NORM.DIST(0,VLOOKUP(B7,ratings,2,TRUE)-VLOOKUP(B8,ratings,2,TRUE),$A$2,1)</f>
        <v>0.5</v>
      </c>
      <c r="D8" s="347">
        <f>_xlfn.NORM.DIST(0,VLOOKUP(B10,ratings,2,TRUE)-VLOOKUP(B8,ratings,2,TRUE),$A$2,1)*C8*C10+_xlfn.NORM.DIST(0,VLOOKUP(B9,ratings,2,TRUE)-VLOOKUP(B8,ratings,2,TRUE),$A$2,1)*C8*C9</f>
        <v>0.25</v>
      </c>
      <c r="E8" s="347">
        <f>_xlfn.NORM.DIST(0,VLOOKUP($B4,ratings,2,TRUE)-VLOOKUP($B8,ratings,2,TRUE),$A$2,1)*$D8*$D4+_xlfn.NORM.DIST(0,VLOOKUP($B3,ratings,2,TRUE)-VLOOKUP($B8,ratings,2,TRUE),$A$2,1)*$D8*$D3+_xlfn.NORM.DIST(0,VLOOKUP($B6,ratings,2,TRUE)-VLOOKUP($B8,ratings,2,TRUE),$A$2,1)*$D8*$D6+_xlfn.NORM.DIST(0,VLOOKUP($B5,ratings,2,TRUE)-VLOOKUP($B8,ratings,2,TRUE),$A$2,1)*$D8*$D5</f>
        <v>0.1268836139</v>
      </c>
      <c r="F8" s="347">
        <f>_xlfn.NORM.DIST(0,VLOOKUP($B16,ratings,2,TRUE)-VLOOKUP($B8,ratings,2,TRUE),$A$2,1)*$E8*$E16+_xlfn.NORM.DIST(0,VLOOKUP($B17,ratings,2,TRUE)-VLOOKUP($B8,ratings,2,TRUE),$A$2,1)*$E8*$E17+_xlfn.NORM.DIST(0,VLOOKUP($B18,ratings,2,TRUE)-VLOOKUP($B8,ratings,2,TRUE),$A$2,1)*$E8*$E18+_xlfn.NORM.DIST(0,VLOOKUP($B11,ratings,2,TRUE)-VLOOKUP($B8,ratings,2,TRUE),$A$2,1)*$E8*$E11+_xlfn.NORM.DIST(0,VLOOKUP($B12,ratings,2,TRUE)-VLOOKUP($B8,ratings,2,TRUE),$A$2,1)*$E8*$E12+_xlfn.NORM.DIST(0,VLOOKUP($B13,ratings,2,TRUE)-VLOOKUP($B8,ratings,2,TRUE),$A$2,1)*$E8*$E13+_xlfn.NORM.DIST(0,VLOOKUP($B14,ratings,2,TRUE)-VLOOKUP($B8,ratings,2,TRUE),$A$2,1)*$E8*$E14+_xlfn.NORM.DIST(0,VLOOKUP($B15,ratings,2,TRUE)-VLOOKUP($B8,ratings,2,TRUE),$A$2,1)*$E8*$E15</f>
        <v>0.02740841116</v>
      </c>
      <c r="G8" s="347">
        <f>_xlfn.NORM.DIST(0,VLOOKUP($B24,ratings,2,TRUE)-VLOOKUP($B8,ratings,2,TRUE),$A$2,1)*$F8*$F24+_xlfn.NORM.DIST(0,VLOOKUP($B25,ratings,2,TRUE)-VLOOKUP($B8,ratings,2,TRUE),$A$2,1)*$F8*$F25+_xlfn.NORM.DIST(0,VLOOKUP($B26,ratings,2,TRUE)-VLOOKUP($B8,ratings,2,TRUE),$A$2,1)*$F8*$F26+_xlfn.NORM.DIST(0,VLOOKUP($B27,ratings,2,TRUE)-VLOOKUP($B8,ratings,2,TRUE),$A$2,1)*$F8*$F27+_xlfn.NORM.DIST(0,VLOOKUP($B28,ratings,2,TRUE)-VLOOKUP($B8,ratings,2,TRUE),$A$2,1)*$F8*$F28+_xlfn.NORM.DIST(0,VLOOKUP($B29,ratings,2,TRUE)-VLOOKUP($B8,ratings,2,TRUE),$A$2,1)*$F8*$F29+_xlfn.NORM.DIST(0,VLOOKUP($B30,ratings,2,TRUE)-VLOOKUP($B8,ratings,2,TRUE),$A$2,1)*$F8*$F30+_xlfn.NORM.DIST(0,VLOOKUP($B31,ratings,2,TRUE)-VLOOKUP($B8,ratings,2,TRUE),$A$2,1)*$F8*$F31+_xlfn.NORM.DIST(0,VLOOKUP($B32,ratings,2,TRUE)-VLOOKUP($B8,ratings,2,TRUE),$A$2,1)*$F8*$F32+_xlfn.NORM.DIST(0,VLOOKUP($B33,ratings,2,TRUE)-VLOOKUP($B8,ratings,2,TRUE),$A$2,1)*$F8*$F33+_xlfn.NORM.DIST(0,VLOOKUP($B34,ratings,2,TRUE)-VLOOKUP($B8,ratings,2,TRUE),$A$2,1)*$F8*$F34+_xlfn.NORM.DIST(0,VLOOKUP($B19,ratings,2,TRUE)-VLOOKUP($B8,ratings,2,TRUE),$A$2,1)*$F8*$F19+_xlfn.NORM.DIST(0,VLOOKUP($B20,ratings,2,TRUE)-VLOOKUP($B8,ratings,2,TRUE),$A$2,1)*$F8*$F20+_xlfn.NORM.DIST(0,VLOOKUP($B21,ratings,2,TRUE)-VLOOKUP($B8,ratings,2,TRUE),$A$2,1)*$F8*$F21+_xlfn.NORM.DIST(0,VLOOKUP($B22,ratings,2,TRUE)-VLOOKUP($B8,ratings,2,TRUE),$A$2,1)*$F8*$F22+_xlfn.NORM.DIST(0,VLOOKUP($B23,ratings,2,TRUE)-VLOOKUP($B8,ratings,2,TRUE),$A$2,1)*$F8*$F23</f>
        <v>0.00923302417</v>
      </c>
    </row>
    <row r="9" ht="14.25" customHeight="1">
      <c r="A9" t="str">
        <f>VLOOKUP(B9,Ratings!$H$2:$I$69,2,0)</f>
        <v>#N/A</v>
      </c>
      <c r="B9" t="s">
        <v>22</v>
      </c>
      <c r="C9" s="347">
        <f>_xlfn.NORM.DIST(0,VLOOKUP(B10,ratings,2,TRUE)-VLOOKUP(B9,ratings,2,TRUE),$A$2,1)</f>
        <v>0.5</v>
      </c>
      <c r="D9" s="347">
        <f>_xlfn.NORM.DIST(0,VLOOKUP(B7,ratings,2,TRUE)-VLOOKUP(B9,ratings,2,TRUE),$A$2,1)*C9*C7+_xlfn.NORM.DIST(0,VLOOKUP(B8,ratings,2,TRUE)-VLOOKUP(B9,ratings,2,TRUE),$A$2,1)*C9*C8</f>
        <v>0.25</v>
      </c>
      <c r="E9" s="347">
        <f>_xlfn.NORM.DIST(0,VLOOKUP($B5,ratings,2,TRUE)-VLOOKUP($B9,ratings,2,TRUE),$A$2,1)*$D9*$D5+_xlfn.NORM.DIST(0,VLOOKUP($B4,ratings,2,TRUE)-VLOOKUP($B9,ratings,2,TRUE),$A$2,1)*$D9*$D4+_xlfn.NORM.DIST(0,VLOOKUP($B3,ratings,2,TRUE)-VLOOKUP($B9,ratings,2,TRUE),$A$2,1)*$D9*$D3+_xlfn.NORM.DIST(0,VLOOKUP($B6,ratings,2,TRUE)-VLOOKUP($B9,ratings,2,TRUE),$A$2,1)*$D9*$D6</f>
        <v>0.1268836139</v>
      </c>
      <c r="F9" s="347">
        <f>_xlfn.NORM.DIST(0,VLOOKUP($B17,ratings,2,TRUE)-VLOOKUP($B9,ratings,2,TRUE),$A$2,1)*$E9*$E17+_xlfn.NORM.DIST(0,VLOOKUP($B18,ratings,2,TRUE)-VLOOKUP($B9,ratings,2,TRUE),$A$2,1)*$E9*$E18+_xlfn.NORM.DIST(0,VLOOKUP($B11,ratings,2,TRUE)-VLOOKUP($B9,ratings,2,TRUE),$A$2,1)*$E9*$E11+_xlfn.NORM.DIST(0,VLOOKUP($B12,ratings,2,TRUE)-VLOOKUP($B9,ratings,2,TRUE),$A$2,1)*$E9*$E12+_xlfn.NORM.DIST(0,VLOOKUP($B13,ratings,2,TRUE)-VLOOKUP($B9,ratings,2,TRUE),$A$2,1)*$E9*$E13+_xlfn.NORM.DIST(0,VLOOKUP($B14,ratings,2,TRUE)-VLOOKUP($B9,ratings,2,TRUE),$A$2,1)*$E9*$E14+_xlfn.NORM.DIST(0,VLOOKUP($B15,ratings,2,TRUE)-VLOOKUP($B9,ratings,2,TRUE),$A$2,1)*$E9*$E15+_xlfn.NORM.DIST(0,VLOOKUP($B16,ratings,2,TRUE)-VLOOKUP($B9,ratings,2,TRUE),$A$2,1)*$E9*$E16</f>
        <v>0.02740841116</v>
      </c>
      <c r="G9" s="347">
        <f>_xlfn.NORM.DIST(0,VLOOKUP($B25,ratings,2,TRUE)-VLOOKUP($B9,ratings,2,TRUE),$A$2,1)*$F9*$F25+_xlfn.NORM.DIST(0,VLOOKUP($B26,ratings,2,TRUE)-VLOOKUP($B9,ratings,2,TRUE),$A$2,1)*$F9*$F26+_xlfn.NORM.DIST(0,VLOOKUP($B27,ratings,2,TRUE)-VLOOKUP($B9,ratings,2,TRUE),$A$2,1)*$F9*$F27+_xlfn.NORM.DIST(0,VLOOKUP($B28,ratings,2,TRUE)-VLOOKUP($B9,ratings,2,TRUE),$A$2,1)*$F9*$F28+_xlfn.NORM.DIST(0,VLOOKUP($B29,ratings,2,TRUE)-VLOOKUP($B9,ratings,2,TRUE),$A$2,1)*$F9*$F29+_xlfn.NORM.DIST(0,VLOOKUP($B30,ratings,2,TRUE)-VLOOKUP($B9,ratings,2,TRUE),$A$2,1)*$F9*$F30+_xlfn.NORM.DIST(0,VLOOKUP($B31,ratings,2,TRUE)-VLOOKUP($B9,ratings,2,TRUE),$A$2,1)*$F9*$F31+_xlfn.NORM.DIST(0,VLOOKUP($B32,ratings,2,TRUE)-VLOOKUP($B9,ratings,2,TRUE),$A$2,1)*$F9*$F32+_xlfn.NORM.DIST(0,VLOOKUP($B33,ratings,2,TRUE)-VLOOKUP($B9,ratings,2,TRUE),$A$2,1)*$F9*$F33+_xlfn.NORM.DIST(0,VLOOKUP($B34,ratings,2,TRUE)-VLOOKUP($B9,ratings,2,TRUE),$A$2,1)*$F9*$F34+_xlfn.NORM.DIST(0,VLOOKUP($B19,ratings,2,TRUE)-VLOOKUP($B9,ratings,2,TRUE),$A$2,1)*$F9*$F19+_xlfn.NORM.DIST(0,VLOOKUP($B20,ratings,2,TRUE)-VLOOKUP($B9,ratings,2,TRUE),$A$2,1)*$F9*$F20+_xlfn.NORM.DIST(0,VLOOKUP($B21,ratings,2,TRUE)-VLOOKUP($B9,ratings,2,TRUE),$A$2,1)*$F9*$F21+_xlfn.NORM.DIST(0,VLOOKUP($B22,ratings,2,TRUE)-VLOOKUP($B9,ratings,2,TRUE),$A$2,1)*$F9*$F22+_xlfn.NORM.DIST(0,VLOOKUP($B23,ratings,2,TRUE)-VLOOKUP($B9,ratings,2,TRUE),$A$2,1)*$F9*$F23+_xlfn.NORM.DIST(0,VLOOKUP($B24,ratings,2,TRUE)-VLOOKUP($B9,ratings,2,TRUE),$A$2,1)*$F9*$F24</f>
        <v>0.00923302417</v>
      </c>
    </row>
    <row r="10" ht="14.25" customHeight="1">
      <c r="A10" s="390" t="str">
        <f>VLOOKUP(B10,Ratings!$H$2:$I$69,2,0)</f>
        <v>#N/A</v>
      </c>
      <c r="B10" s="390" t="s">
        <v>822</v>
      </c>
      <c r="C10" s="347">
        <f>_xlfn.NORM.DIST(0,VLOOKUP(B9,ratings,2,TRUE)-VLOOKUP(B10,ratings,2,TRUE),$A$2,1)</f>
        <v>0.5</v>
      </c>
      <c r="D10" s="347">
        <f>_xlfn.NORM.DIST(0,VLOOKUP(B8,ratings,2,TRUE)-VLOOKUP(B10,ratings,2,TRUE),$A$2,1)*C10*C8+_xlfn.NORM.DIST(0,VLOOKUP(B7,ratings,2,TRUE)-VLOOKUP(B10,ratings,2,TRUE),$A$2,1)*C10*C7</f>
        <v>0.25</v>
      </c>
      <c r="E10" s="347">
        <f>_xlfn.NORM.DIST(0,VLOOKUP($B6,ratings,2,TRUE)-VLOOKUP($B10,ratings,2,TRUE),$A$2,1)*$D10*$D6+_xlfn.NORM.DIST(0,VLOOKUP($B5,ratings,2,TRUE)-VLOOKUP($B10,ratings,2,TRUE),$A$2,1)*$D10*$D5+_xlfn.NORM.DIST(0,VLOOKUP($B4,ratings,2,TRUE)-VLOOKUP($B10,ratings,2,TRUE),$A$2,1)*$D10*$D4+_xlfn.NORM.DIST(0,VLOOKUP($B3,ratings,2,TRUE)-VLOOKUP($B10,ratings,2,TRUE),$A$2,1)*$D10*$D3</f>
        <v>0.1268836139</v>
      </c>
      <c r="F10" s="347">
        <f>_xlfn.NORM.DIST(0,VLOOKUP($B18,ratings,2,TRUE)-VLOOKUP($B10,ratings,2,TRUE),$A$2,1)*$E10*$E18+_xlfn.NORM.DIST(0,VLOOKUP($B11,ratings,2,TRUE)-VLOOKUP($B10,ratings,2,TRUE),$A$2,1)*$E10*$E11+_xlfn.NORM.DIST(0,VLOOKUP($B12,ratings,2,TRUE)-VLOOKUP($B10,ratings,2,TRUE),$A$2,1)*$E10*$E12+_xlfn.NORM.DIST(0,VLOOKUP($B13,ratings,2,TRUE)-VLOOKUP($B10,ratings,2,TRUE),$A$2,1)*$E10*$E13+_xlfn.NORM.DIST(0,VLOOKUP($B14,ratings,2,TRUE)-VLOOKUP($B10,ratings,2,TRUE),$A$2,1)*$E10*$E14+_xlfn.NORM.DIST(0,VLOOKUP($B15,ratings,2,TRUE)-VLOOKUP($B10,ratings,2,TRUE),$A$2,1)*$E10*$E15+_xlfn.NORM.DIST(0,VLOOKUP($B16,ratings,2,TRUE)-VLOOKUP($B10,ratings,2,TRUE),$A$2,1)*$E10*$E16+_xlfn.NORM.DIST(0,VLOOKUP($B17,ratings,2,TRUE)-VLOOKUP($B10,ratings,2,TRUE),$A$2,1)*$E10*$E17</f>
        <v>0.02740841116</v>
      </c>
      <c r="G10" s="347">
        <f>_xlfn.NORM.DIST(0,VLOOKUP($B26,ratings,2,TRUE)-VLOOKUP($B10,ratings,2,TRUE),$A$2,1)*$F10*$F26+_xlfn.NORM.DIST(0,VLOOKUP($B27,ratings,2,TRUE)-VLOOKUP($B10,ratings,2,TRUE),$A$2,1)*$F10*$F27+_xlfn.NORM.DIST(0,VLOOKUP($B28,ratings,2,TRUE)-VLOOKUP($B10,ratings,2,TRUE),$A$2,1)*$F10*$F28+_xlfn.NORM.DIST(0,VLOOKUP($B29,ratings,2,TRUE)-VLOOKUP($B10,ratings,2,TRUE),$A$2,1)*$F10*$F29+_xlfn.NORM.DIST(0,VLOOKUP($B30,ratings,2,TRUE)-VLOOKUP($B10,ratings,2,TRUE),$A$2,1)*$F10*$F30+_xlfn.NORM.DIST(0,VLOOKUP($B31,ratings,2,TRUE)-VLOOKUP($B10,ratings,2,TRUE),$A$2,1)*$F10*$F31+_xlfn.NORM.DIST(0,VLOOKUP($B32,ratings,2,TRUE)-VLOOKUP($B10,ratings,2,TRUE),$A$2,1)*$F10*$F32+_xlfn.NORM.DIST(0,VLOOKUP($B33,ratings,2,TRUE)-VLOOKUP($B10,ratings,2,TRUE),$A$2,1)*$F10*$F33+_xlfn.NORM.DIST(0,VLOOKUP($B34,ratings,2,TRUE)-VLOOKUP($B10,ratings,2,TRUE),$A$2,1)*$F10*$F34+_xlfn.NORM.DIST(0,VLOOKUP($B19,ratings,2,TRUE)-VLOOKUP($B10,ratings,2,TRUE),$A$2,1)*$F10*$F19+_xlfn.NORM.DIST(0,VLOOKUP($B20,ratings,2,TRUE)-VLOOKUP($B10,ratings,2,TRUE),$A$2,1)*$F10*$F20+_xlfn.NORM.DIST(0,VLOOKUP($B21,ratings,2,TRUE)-VLOOKUP($B10,ratings,2,TRUE),$A$2,1)*$F10*$F21+_xlfn.NORM.DIST(0,VLOOKUP($B22,ratings,2,TRUE)-VLOOKUP($B10,ratings,2,TRUE),$A$2,1)*$F10*$F22+_xlfn.NORM.DIST(0,VLOOKUP($B23,ratings,2,TRUE)-VLOOKUP($B10,ratings,2,TRUE),$A$2,1)*$F10*$F23+_xlfn.NORM.DIST(0,VLOOKUP($B24,ratings,2,TRUE)-VLOOKUP($B10,ratings,2,TRUE),$A$2,1)*$F10*$F24+_xlfn.NORM.DIST(0,VLOOKUP($B25,ratings,2,TRUE)-VLOOKUP($B10,ratings,2,TRUE),$A$2,1)*$F10*$F25</f>
        <v>0.00923302417</v>
      </c>
    </row>
    <row r="11" ht="14.25" customHeight="1">
      <c r="A11" t="str">
        <f>VLOOKUP(B11,Ratings!$H$2:$I$69,2,0)</f>
        <v>#N/A</v>
      </c>
      <c r="B11" t="s">
        <v>76</v>
      </c>
      <c r="C11" s="347">
        <f>_xlfn.NORM.DIST(0,VLOOKUP(B12,ratings,2,TRUE)-VLOOKUP(B11,ratings,2,TRUE),$A$2,1)</f>
        <v>0.1699038061</v>
      </c>
      <c r="D11" s="347">
        <f>_xlfn.NORM.DIST(0,VLOOKUP(B13,ratings,2,TRUE)-VLOOKUP(B11,ratings,2,TRUE),$A$2,1)*C11*C13+_xlfn.NORM.DIST(0,VLOOKUP(B14,ratings,2,TRUE)-VLOOKUP(B11,ratings,2,TRUE),$A$2,1)*C11*C14</f>
        <v>0.08495190307</v>
      </c>
      <c r="E11" s="347">
        <f>_xlfn.NORM.DIST(0,VLOOKUP($B15,ratings,2,TRUE)-VLOOKUP($B11,ratings,2,TRUE),$A$2,1)*$D11*$D15+_xlfn.NORM.DIST(0,VLOOKUP($B16,ratings,2,TRUE)-VLOOKUP($B11,ratings,2,TRUE),$A$2,1)*$D11*$D16+_xlfn.NORM.DIST(0,VLOOKUP($B17,ratings,2,TRUE)-VLOOKUP($B11,ratings,2,TRUE),$A$2,1)*$D11*$D17+_xlfn.NORM.DIST(0,VLOOKUP($B18,ratings,2,TRUE)-VLOOKUP($B11,ratings,2,TRUE),$A$2,1)*$D11*$D18</f>
        <v>0.02126086942</v>
      </c>
      <c r="F11" s="347">
        <f>_xlfn.NORM.DIST(0,VLOOKUP($B3,ratings,2,TRUE)-VLOOKUP($B11,ratings,2,TRUE),$A$2,1)*$E11*$E3+_xlfn.NORM.DIST(0,VLOOKUP($B10,ratings,2,TRUE)-VLOOKUP($B11,ratings,2,TRUE),$A$2,1)*$E11*$E10+_xlfn.NORM.DIST(0,VLOOKUP($B9,ratings,2,TRUE)-VLOOKUP($B11,ratings,2,TRUE),$A$2,1)*$E11*$E9+_xlfn.NORM.DIST(0,VLOOKUP($B8,ratings,2,TRUE)-VLOOKUP($B11,ratings,2,TRUE),$A$2,1)*$E11*$E8+_xlfn.NORM.DIST(0,VLOOKUP($B7,ratings,2,TRUE)-VLOOKUP($B11,ratings,2,TRUE),$A$2,1)*$E11*$E7+_xlfn.NORM.DIST(0,VLOOKUP($B6,ratings,2,TRUE)-VLOOKUP($B11,ratings,2,TRUE),$A$2,1)*$E11*$E6+_xlfn.NORM.DIST(0,VLOOKUP($B5,ratings,2,TRUE)-VLOOKUP($B11,ratings,2,TRUE),$A$2,1)*$E11*$E5+_xlfn.NORM.DIST(0,VLOOKUP($B4,ratings,2,TRUE)-VLOOKUP($B11,ratings,2,TRUE),$A$2,1)*$E11*$E4</f>
        <v>0.01064315438</v>
      </c>
      <c r="G11" s="347">
        <f>_xlfn.NORM.DIST(0,VLOOKUP($B27,ratings,2,TRUE)-VLOOKUP($B11,ratings,2,TRUE),$A$2,1)*$F11*$F27+_xlfn.NORM.DIST(0,VLOOKUP($B28,ratings,2,TRUE)-VLOOKUP($B11,ratings,2,TRUE),$A$2,1)*$F11*$F28+_xlfn.NORM.DIST(0,VLOOKUP($B29,ratings,2,TRUE)-VLOOKUP($B11,ratings,2,TRUE),$A$2,1)*$F11*$F29+_xlfn.NORM.DIST(0,VLOOKUP($B30,ratings,2,TRUE)-VLOOKUP($B11,ratings,2,TRUE),$A$2,1)*$F11*$F30+_xlfn.NORM.DIST(0,VLOOKUP($B31,ratings,2,TRUE)-VLOOKUP($B11,ratings,2,TRUE),$A$2,1)*$F11*$F31+_xlfn.NORM.DIST(0,VLOOKUP($B32,ratings,2,TRUE)-VLOOKUP($B11,ratings,2,TRUE),$A$2,1)*$F11*$F32+_xlfn.NORM.DIST(0,VLOOKUP($B33,ratings,2,TRUE)-VLOOKUP($B11,ratings,2,TRUE),$A$2,1)*$F11*$F33+_xlfn.NORM.DIST(0,VLOOKUP($B34,ratings,2,TRUE)-VLOOKUP($B11,ratings,2,TRUE),$A$2,1)*$F11*$F34+_xlfn.NORM.DIST(0,VLOOKUP($B19,ratings,2,TRUE)-VLOOKUP($B11,ratings,2,TRUE),$A$2,1)*$F11*$F19+_xlfn.NORM.DIST(0,VLOOKUP($B20,ratings,2,TRUE)-VLOOKUP($B11,ratings,2,TRUE),$A$2,1)*$F11*$F20+_xlfn.NORM.DIST(0,VLOOKUP($B21,ratings,2,TRUE)-VLOOKUP($B11,ratings,2,TRUE),$A$2,1)*$F11*$F21+_xlfn.NORM.DIST(0,VLOOKUP($B22,ratings,2,TRUE)-VLOOKUP($B11,ratings,2,TRUE),$A$2,1)*$F11*$F22+_xlfn.NORM.DIST(0,VLOOKUP($B23,ratings,2,TRUE)-VLOOKUP($B11,ratings,2,TRUE),$A$2,1)*$F11*$F23+_xlfn.NORM.DIST(0,VLOOKUP($B24,ratings,2,TRUE)-VLOOKUP($B11,ratings,2,TRUE),$A$2,1)*$F11*$F24+_xlfn.NORM.DIST(0,VLOOKUP($B25,ratings,2,TRUE)-VLOOKUP($B11,ratings,2,TRUE),$A$2,1)*$F11*$F25+_xlfn.NORM.DIST(0,VLOOKUP($B26,ratings,2,TRUE)-VLOOKUP($B11,ratings,2,TRUE),$A$2,1)*$F11*$F26</f>
        <v>0.003585341051</v>
      </c>
    </row>
    <row r="12" ht="14.25" customHeight="1">
      <c r="A12" s="389" t="str">
        <f>VLOOKUP(B12,Ratings!$H$2:$I$69,2,0)</f>
        <v>#N/A</v>
      </c>
      <c r="B12" s="389" t="s">
        <v>61</v>
      </c>
      <c r="C12" s="347">
        <f>_xlfn.NORM.DIST(0,VLOOKUP(B11,ratings,2,TRUE)-VLOOKUP(B12,ratings,2,TRUE),$A$2,1)</f>
        <v>0.8300961939</v>
      </c>
      <c r="D12" s="347">
        <f>_xlfn.NORM.DIST(0,VLOOKUP(B14,ratings,2,TRUE)-VLOOKUP(B12,ratings,2,TRUE),$A$2,1)*C12*C14+_xlfn.NORM.DIST(0,VLOOKUP(B13,ratings,2,TRUE)-VLOOKUP(B12,ratings,2,TRUE),$A$2,1)*C12*C13</f>
        <v>0.6890596911</v>
      </c>
      <c r="E12" s="347">
        <f>_xlfn.NORM.DIST(0,VLOOKUP($B16,ratings,2,TRUE)-VLOOKUP($B12,ratings,2,TRUE),$A$2,1)*$D12*$D16+_xlfn.NORM.DIST(0,VLOOKUP($B17,ratings,2,TRUE)-VLOOKUP($B12,ratings,2,TRUE),$A$2,1)*$D12*$D17+_xlfn.NORM.DIST(0,VLOOKUP($B18,ratings,2,TRUE)-VLOOKUP($B12,ratings,2,TRUE),$A$2,1)*$D12*$D18+_xlfn.NORM.DIST(0,VLOOKUP($B15,ratings,2,TRUE)-VLOOKUP($B12,ratings,2,TRUE),$A$2,1)*$D12*$D15</f>
        <v>0.3984427083</v>
      </c>
      <c r="F12" s="347">
        <f>_xlfn.NORM.DIST(0,VLOOKUP($B4,ratings,2,TRUE)-VLOOKUP($B12,ratings,2,TRUE),$A$2,1)*$E12*$E4+_xlfn.NORM.DIST(0,VLOOKUP($B3,ratings,2,TRUE)-VLOOKUP($B12,ratings,2,TRUE),$A$2,1)*$E12*$E3+_xlfn.NORM.DIST(0,VLOOKUP($B10,ratings,2,TRUE)-VLOOKUP($B12,ratings,2,TRUE),$A$2,1)*$E12*$E10+_xlfn.NORM.DIST(0,VLOOKUP($B9,ratings,2,TRUE)-VLOOKUP($B12,ratings,2,TRUE),$A$2,1)*$E12*$E9+_xlfn.NORM.DIST(0,VLOOKUP($B8,ratings,2,TRUE)-VLOOKUP($B12,ratings,2,TRUE),$A$2,1)*$E12*$E8+_xlfn.NORM.DIST(0,VLOOKUP($B7,ratings,2,TRUE)-VLOOKUP($B12,ratings,2,TRUE),$A$2,1)*$E12*$E7+_xlfn.NORM.DIST(0,VLOOKUP($B6,ratings,2,TRUE)-VLOOKUP($B12,ratings,2,TRUE),$A$2,1)*$E12*$E6+_xlfn.NORM.DIST(0,VLOOKUP($B5,ratings,2,TRUE)-VLOOKUP($B12,ratings,2,TRUE),$A$2,1)*$E12*$E5</f>
        <v>0.3308369414</v>
      </c>
      <c r="G12" s="347">
        <f>_xlfn.NORM.DIST(0,VLOOKUP($B28,ratings,2,TRUE)-VLOOKUP($B12,ratings,2,TRUE),$A$2,1)*$F12*$F28+_xlfn.NORM.DIST(0,VLOOKUP($B29,ratings,2,TRUE)-VLOOKUP($B12,ratings,2,TRUE),$A$2,1)*$F12*$F29+_xlfn.NORM.DIST(0,VLOOKUP($B30,ratings,2,TRUE)-VLOOKUP($B12,ratings,2,TRUE),$A$2,1)*$F12*$F30+_xlfn.NORM.DIST(0,VLOOKUP($B31,ratings,2,TRUE)-VLOOKUP($B12,ratings,2,TRUE),$A$2,1)*$F12*$F31+_xlfn.NORM.DIST(0,VLOOKUP($B32,ratings,2,TRUE)-VLOOKUP($B12,ratings,2,TRUE),$A$2,1)*$F12*$F32+_xlfn.NORM.DIST(0,VLOOKUP($B33,ratings,2,TRUE)-VLOOKUP($B12,ratings,2,TRUE),$A$2,1)*$F12*$F33+_xlfn.NORM.DIST(0,VLOOKUP($B34,ratings,2,TRUE)-VLOOKUP($B12,ratings,2,TRUE),$A$2,1)*$F12*$F34+_xlfn.NORM.DIST(0,VLOOKUP($B19,ratings,2,TRUE)-VLOOKUP($B12,ratings,2,TRUE),$A$2,1)*$F12*$F19+_xlfn.NORM.DIST(0,VLOOKUP($B20,ratings,2,TRUE)-VLOOKUP($B12,ratings,2,TRUE),$A$2,1)*$F12*$F20+_xlfn.NORM.DIST(0,VLOOKUP($B21,ratings,2,TRUE)-VLOOKUP($B12,ratings,2,TRUE),$A$2,1)*$F12*$F21+_xlfn.NORM.DIST(0,VLOOKUP($B22,ratings,2,TRUE)-VLOOKUP($B12,ratings,2,TRUE),$A$2,1)*$F12*$F22+_xlfn.NORM.DIST(0,VLOOKUP($B23,ratings,2,TRUE)-VLOOKUP($B12,ratings,2,TRUE),$A$2,1)*$F12*$F23+_xlfn.NORM.DIST(0,VLOOKUP($B24,ratings,2,TRUE)-VLOOKUP($B12,ratings,2,TRUE),$A$2,1)*$F12*$F24+_xlfn.NORM.DIST(0,VLOOKUP($B25,ratings,2,TRUE)-VLOOKUP($B12,ratings,2,TRUE),$A$2,1)*$F12*$F25+_xlfn.NORM.DIST(0,VLOOKUP($B26,ratings,2,TRUE)-VLOOKUP($B12,ratings,2,TRUE),$A$2,1)*$F12*$F26+_xlfn.NORM.DIST(0,VLOOKUP($B27,ratings,2,TRUE)-VLOOKUP($B12,ratings,2,TRUE),$A$2,1)*$F12*$F27</f>
        <v>0.2229145888</v>
      </c>
    </row>
    <row r="13" ht="14.25" customHeight="1">
      <c r="A13" t="str">
        <f>VLOOKUP(B13,Ratings!$H$2:$I$69,2,0)</f>
        <v>#N/A</v>
      </c>
      <c r="B13" t="s">
        <v>35</v>
      </c>
      <c r="C13" s="347">
        <f>_xlfn.NORM.DIST(0,VLOOKUP(B14,ratings,2,TRUE)-VLOOKUP(B13,ratings,2,TRUE),$A$2,1)</f>
        <v>0.5</v>
      </c>
      <c r="D13" s="347">
        <f>_xlfn.NORM.DIST(0,VLOOKUP(B11,ratings,2,TRUE)-VLOOKUP(B13,ratings,2,TRUE),$A$2,1)*C13*C11+_xlfn.NORM.DIST(0,VLOOKUP(B12,ratings,2,TRUE)-VLOOKUP(B13,ratings,2,TRUE),$A$2,1)*C13*C12</f>
        <v>0.1129942029</v>
      </c>
      <c r="E13" s="347">
        <f>_xlfn.NORM.DIST(0,VLOOKUP($B17,ratings,2,TRUE)-VLOOKUP($B13,ratings,2,TRUE),$A$2,1)*$D13*$D17+_xlfn.NORM.DIST(0,VLOOKUP($B18,ratings,2,TRUE)-VLOOKUP($B13,ratings,2,TRUE),$A$2,1)*$D13*$D18+_xlfn.NORM.DIST(0,VLOOKUP($B15,ratings,2,TRUE)-VLOOKUP($B13,ratings,2,TRUE),$A$2,1)*$D13*$D15+_xlfn.NORM.DIST(0,VLOOKUP($B16,ratings,2,TRUE)-VLOOKUP($B13,ratings,2,TRUE),$A$2,1)*$D13*$D16</f>
        <v>0.02827900149</v>
      </c>
      <c r="F13" s="347">
        <f>_xlfn.NORM.DIST(0,VLOOKUP($B5,ratings,2,TRUE)-VLOOKUP($B13,ratings,2,TRUE),$A$2,1)*$E13*$E5+_xlfn.NORM.DIST(0,VLOOKUP($B4,ratings,2,TRUE)-VLOOKUP($B13,ratings,2,TRUE),$A$2,1)*$E13*$E4+_xlfn.NORM.DIST(0,VLOOKUP($B3,ratings,2,TRUE)-VLOOKUP($B13,ratings,2,TRUE),$A$2,1)*$E13*$E3+_xlfn.NORM.DIST(0,VLOOKUP($B10,ratings,2,TRUE)-VLOOKUP($B13,ratings,2,TRUE),$A$2,1)*$E13*$E10+_xlfn.NORM.DIST(0,VLOOKUP($B9,ratings,2,TRUE)-VLOOKUP($B13,ratings,2,TRUE),$A$2,1)*$E13*$E9+_xlfn.NORM.DIST(0,VLOOKUP($B8,ratings,2,TRUE)-VLOOKUP($B13,ratings,2,TRUE),$A$2,1)*$E13*$E8+_xlfn.NORM.DIST(0,VLOOKUP($B7,ratings,2,TRUE)-VLOOKUP($B13,ratings,2,TRUE),$A$2,1)*$E13*$E7+_xlfn.NORM.DIST(0,VLOOKUP($B6,ratings,2,TRUE)-VLOOKUP($B13,ratings,2,TRUE),$A$2,1)*$E13*$E6</f>
        <v>0.01415641914</v>
      </c>
      <c r="G13" s="347">
        <f>_xlfn.NORM.DIST(0,VLOOKUP($B29,ratings,2,TRUE)-VLOOKUP($B13,ratings,2,TRUE),$A$2,1)*$F13*$F29+_xlfn.NORM.DIST(0,VLOOKUP($B30,ratings,2,TRUE)-VLOOKUP($B13,ratings,2,TRUE),$A$2,1)*$F13*$F30+_xlfn.NORM.DIST(0,VLOOKUP($B31,ratings,2,TRUE)-VLOOKUP($B13,ratings,2,TRUE),$A$2,1)*$F13*$F31+_xlfn.NORM.DIST(0,VLOOKUP($B32,ratings,2,TRUE)-VLOOKUP($B13,ratings,2,TRUE),$A$2,1)*$F13*$F32+_xlfn.NORM.DIST(0,VLOOKUP($B33,ratings,2,TRUE)-VLOOKUP($B13,ratings,2,TRUE),$A$2,1)*$F13*$F33+_xlfn.NORM.DIST(0,VLOOKUP($B34,ratings,2,TRUE)-VLOOKUP($B13,ratings,2,TRUE),$A$2,1)*$F13*$F34+_xlfn.NORM.DIST(0,VLOOKUP($B19,ratings,2,TRUE)-VLOOKUP($B13,ratings,2,TRUE),$A$2,1)*$F13*$F19+_xlfn.NORM.DIST(0,VLOOKUP($B20,ratings,2,TRUE)-VLOOKUP($B13,ratings,2,TRUE),$A$2,1)*$F13*$F20+_xlfn.NORM.DIST(0,VLOOKUP($B21,ratings,2,TRUE)-VLOOKUP($B13,ratings,2,TRUE),$A$2,1)*$F13*$F21+_xlfn.NORM.DIST(0,VLOOKUP($B22,ratings,2,TRUE)-VLOOKUP($B13,ratings,2,TRUE),$A$2,1)*$F13*$F22+_xlfn.NORM.DIST(0,VLOOKUP($B23,ratings,2,TRUE)-VLOOKUP($B13,ratings,2,TRUE),$A$2,1)*$F13*$F23+_xlfn.NORM.DIST(0,VLOOKUP($B24,ratings,2,TRUE)-VLOOKUP($B13,ratings,2,TRUE),$A$2,1)*$F13*$F24+_xlfn.NORM.DIST(0,VLOOKUP($B25,ratings,2,TRUE)-VLOOKUP($B13,ratings,2,TRUE),$A$2,1)*$F13*$F25+_xlfn.NORM.DIST(0,VLOOKUP($B26,ratings,2,TRUE)-VLOOKUP($B13,ratings,2,TRUE),$A$2,1)*$F13*$F26+_xlfn.NORM.DIST(0,VLOOKUP($B27,ratings,2,TRUE)-VLOOKUP($B13,ratings,2,TRUE),$A$2,1)*$F13*$F27+_xlfn.NORM.DIST(0,VLOOKUP($B28,ratings,2,TRUE)-VLOOKUP($B13,ratings,2,TRUE),$A$2,1)*$F13*$F28</f>
        <v>0.004768848485</v>
      </c>
    </row>
    <row r="14" ht="14.25" customHeight="1">
      <c r="A14" s="389" t="str">
        <f>VLOOKUP(B14,Ratings!$H$2:$I$69,2,0)</f>
        <v>#N/A</v>
      </c>
      <c r="B14" s="389" t="s">
        <v>824</v>
      </c>
      <c r="C14" s="347">
        <f>_xlfn.NORM.DIST(0,VLOOKUP(B13,ratings,2,TRUE)-VLOOKUP(B14,ratings,2,TRUE),$A$2,1)</f>
        <v>0.5</v>
      </c>
      <c r="D14" s="347">
        <f>_xlfn.NORM.DIST(0,VLOOKUP(B12,ratings,2,TRUE)-VLOOKUP(B14,ratings,2,TRUE),$A$2,1)*C14*C12+_xlfn.NORM.DIST(0,VLOOKUP(B11,ratings,2,TRUE)-VLOOKUP(B14,ratings,2,TRUE),$A$2,1)*C14*C11</f>
        <v>0.1129942029</v>
      </c>
      <c r="E14" s="347">
        <f>_xlfn.NORM.DIST(0,VLOOKUP($B18,ratings,2,TRUE)-VLOOKUP($B14,ratings,2,TRUE),$A$2,1)*$D14*$D18+_xlfn.NORM.DIST(0,VLOOKUP($B15,ratings,2,TRUE)-VLOOKUP($B14,ratings,2,TRUE),$A$2,1)*$D14*$D15+_xlfn.NORM.DIST(0,VLOOKUP($B16,ratings,2,TRUE)-VLOOKUP($B14,ratings,2,TRUE),$A$2,1)*$D14*$D16+_xlfn.NORM.DIST(0,VLOOKUP($B17,ratings,2,TRUE)-VLOOKUP($B14,ratings,2,TRUE),$A$2,1)*$D14*$D17</f>
        <v>0.02827900149</v>
      </c>
      <c r="F14" s="347">
        <f>_xlfn.NORM.DIST(0,VLOOKUP($B6,ratings,2,TRUE)-VLOOKUP($B14,ratings,2,TRUE),$A$2,1)*$E14*$E6+_xlfn.NORM.DIST(0,VLOOKUP($B5,ratings,2,TRUE)-VLOOKUP($B14,ratings,2,TRUE),$A$2,1)*$E14*$E5+_xlfn.NORM.DIST(0,VLOOKUP($B4,ratings,2,TRUE)-VLOOKUP($B14,ratings,2,TRUE),$A$2,1)*$E14*$E4+_xlfn.NORM.DIST(0,VLOOKUP($B3,ratings,2,TRUE)-VLOOKUP($B14,ratings,2,TRUE),$A$2,1)*$E14*$E3+_xlfn.NORM.DIST(0,VLOOKUP($B10,ratings,2,TRUE)-VLOOKUP($B14,ratings,2,TRUE),$A$2,1)*$E14*$E10+_xlfn.NORM.DIST(0,VLOOKUP($B9,ratings,2,TRUE)-VLOOKUP($B14,ratings,2,TRUE),$A$2,1)*$E14*$E9+_xlfn.NORM.DIST(0,VLOOKUP($B8,ratings,2,TRUE)-VLOOKUP($B14,ratings,2,TRUE),$A$2,1)*$E14*$E8+_xlfn.NORM.DIST(0,VLOOKUP($B7,ratings,2,TRUE)-VLOOKUP($B14,ratings,2,TRUE),$A$2,1)*$E14*$E7</f>
        <v>0.01415641914</v>
      </c>
      <c r="G14" s="347">
        <f>_xlfn.NORM.DIST(0,VLOOKUP($B30,ratings,2,TRUE)-VLOOKUP($B14,ratings,2,TRUE),$A$2,1)*$F14*$F30+_xlfn.NORM.DIST(0,VLOOKUP($B31,ratings,2,TRUE)-VLOOKUP($B14,ratings,2,TRUE),$A$2,1)*$F14*$F31+_xlfn.NORM.DIST(0,VLOOKUP($B32,ratings,2,TRUE)-VLOOKUP($B14,ratings,2,TRUE),$A$2,1)*$F14*$F32+_xlfn.NORM.DIST(0,VLOOKUP($B33,ratings,2,TRUE)-VLOOKUP($B14,ratings,2,TRUE),$A$2,1)*$F14*$F33+_xlfn.NORM.DIST(0,VLOOKUP($B34,ratings,2,TRUE)-VLOOKUP($B14,ratings,2,TRUE),$A$2,1)*$F14*$F34+_xlfn.NORM.DIST(0,VLOOKUP($B19,ratings,2,TRUE)-VLOOKUP($B14,ratings,2,TRUE),$A$2,1)*$F14*$F19+_xlfn.NORM.DIST(0,VLOOKUP($B20,ratings,2,TRUE)-VLOOKUP($B14,ratings,2,TRUE),$A$2,1)*$F14*$F20+_xlfn.NORM.DIST(0,VLOOKUP($B21,ratings,2,TRUE)-VLOOKUP($B14,ratings,2,TRUE),$A$2,1)*$F14*$F21+_xlfn.NORM.DIST(0,VLOOKUP($B22,ratings,2,TRUE)-VLOOKUP($B14,ratings,2,TRUE),$A$2,1)*$F14*$F22+_xlfn.NORM.DIST(0,VLOOKUP($B23,ratings,2,TRUE)-VLOOKUP($B14,ratings,2,TRUE),$A$2,1)*$F14*$F23+_xlfn.NORM.DIST(0,VLOOKUP($B24,ratings,2,TRUE)-VLOOKUP($B14,ratings,2,TRUE),$A$2,1)*$F14*$F24+_xlfn.NORM.DIST(0,VLOOKUP($B25,ratings,2,TRUE)-VLOOKUP($B14,ratings,2,TRUE),$A$2,1)*$F14*$F25+_xlfn.NORM.DIST(0,VLOOKUP($B26,ratings,2,TRUE)-VLOOKUP($B14,ratings,2,TRUE),$A$2,1)*$F14*$F26+_xlfn.NORM.DIST(0,VLOOKUP($B27,ratings,2,TRUE)-VLOOKUP($B14,ratings,2,TRUE),$A$2,1)*$F14*$F27+_xlfn.NORM.DIST(0,VLOOKUP($B28,ratings,2,TRUE)-VLOOKUP($B14,ratings,2,TRUE),$A$2,1)*$F14*$F28+_xlfn.NORM.DIST(0,VLOOKUP($B29,ratings,2,TRUE)-VLOOKUP($B14,ratings,2,TRUE),$A$2,1)*$F14*$F29</f>
        <v>0.004768848485</v>
      </c>
    </row>
    <row r="15" ht="14.25" customHeight="1">
      <c r="A15" t="str">
        <f>VLOOKUP(B15,Ratings!$H$2:$I$69,2,0)</f>
        <v>#N/A</v>
      </c>
      <c r="B15" t="s">
        <v>428</v>
      </c>
      <c r="C15" s="347">
        <f>_xlfn.NORM.DIST(0,VLOOKUP(B16,ratings,2,TRUE)-VLOOKUP(B15,ratings,2,TRUE),$A$2,1)</f>
        <v>0.9271024295</v>
      </c>
      <c r="D15" s="347">
        <f>_xlfn.NORM.DIST(0,VLOOKUP(B17,ratings,2,TRUE)-VLOOKUP(B15,ratings,2,TRUE),$A$2,1)*C15*C17+_xlfn.NORM.DIST(0,VLOOKUP(B18,ratings,2,TRUE)-VLOOKUP(B15,ratings,2,TRUE),$A$2,1)*C15*C18</f>
        <v>0.7695841981</v>
      </c>
      <c r="E15" s="347">
        <f>_xlfn.NORM.DIST(0,VLOOKUP($B11,ratings,2,TRUE)-VLOOKUP($B15,ratings,2,TRUE),$A$2,1)*$D15*$D11+_xlfn.NORM.DIST(0,VLOOKUP($B14,ratings,2,TRUE)-VLOOKUP($B15,ratings,2,TRUE),$A$2,1)*$D15*$D14+_xlfn.NORM.DIST(0,VLOOKUP($B13,ratings,2,TRUE)-VLOOKUP($B15,ratings,2,TRUE),$A$2,1)*$D15*$D13+_xlfn.NORM.DIST(0,VLOOKUP($B12,ratings,2,TRUE)-VLOOKUP($B15,ratings,2,TRUE),$A$2,1)*$D15*$D12</f>
        <v>0.4637823847</v>
      </c>
      <c r="F15" s="347">
        <f>_xlfn.NORM.DIST(0,VLOOKUP($B7,ratings,2,TRUE)-VLOOKUP($B15,ratings,2,TRUE),$A$2,1)*$E15*$E7+_xlfn.NORM.DIST(0,VLOOKUP($B6,ratings,2,TRUE)-VLOOKUP($B15,ratings,2,TRUE),$A$2,1)*$E15*$E6+_xlfn.NORM.DIST(0,VLOOKUP($B5,ratings,2,TRUE)-VLOOKUP($B15,ratings,2,TRUE),$A$2,1)*$E15*$E5+_xlfn.NORM.DIST(0,VLOOKUP($B4,ratings,2,TRUE)-VLOOKUP($B15,ratings,2,TRUE),$A$2,1)*$E15*$E4+_xlfn.NORM.DIST(0,VLOOKUP($B3,ratings,2,TRUE)-VLOOKUP($B15,ratings,2,TRUE),$A$2,1)*$E15*$E3+_xlfn.NORM.DIST(0,VLOOKUP($B10,ratings,2,TRUE)-VLOOKUP($B15,ratings,2,TRUE),$A$2,1)*$E15*$E10+_xlfn.NORM.DIST(0,VLOOKUP($B9,ratings,2,TRUE)-VLOOKUP($B15,ratings,2,TRUE),$A$2,1)*$E15*$E9+_xlfn.NORM.DIST(0,VLOOKUP($B8,ratings,2,TRUE)-VLOOKUP($B15,ratings,2,TRUE),$A$2,1)*$E15*$E8</f>
        <v>0.3850901081</v>
      </c>
      <c r="G15" s="347">
        <f>_xlfn.NORM.DIST(0,VLOOKUP($B31,ratings,2,TRUE)-VLOOKUP($B15,ratings,2,TRUE),$A$2,1)*$F15*$F31+_xlfn.NORM.DIST(0,VLOOKUP($B32,ratings,2,TRUE)-VLOOKUP($B15,ratings,2,TRUE),$A$2,1)*$F15*$F32+_xlfn.NORM.DIST(0,VLOOKUP($B33,ratings,2,TRUE)-VLOOKUP($B15,ratings,2,TRUE),$A$2,1)*$F15*$F33+_xlfn.NORM.DIST(0,VLOOKUP($B34,ratings,2,TRUE)-VLOOKUP($B15,ratings,2,TRUE),$A$2,1)*$F15*$F34+_xlfn.NORM.DIST(0,VLOOKUP($B19,ratings,2,TRUE)-VLOOKUP($B15,ratings,2,TRUE),$A$2,1)*$F15*$F19+_xlfn.NORM.DIST(0,VLOOKUP($B20,ratings,2,TRUE)-VLOOKUP($B15,ratings,2,TRUE),$A$2,1)*$F15*$F20+_xlfn.NORM.DIST(0,VLOOKUP($B21,ratings,2,TRUE)-VLOOKUP($B15,ratings,2,TRUE),$A$2,1)*$F15*$F21+_xlfn.NORM.DIST(0,VLOOKUP($B22,ratings,2,TRUE)-VLOOKUP($B15,ratings,2,TRUE),$A$2,1)*$F15*$F22+_xlfn.NORM.DIST(0,VLOOKUP($B23,ratings,2,TRUE)-VLOOKUP($B15,ratings,2,TRUE),$A$2,1)*$F15*$F23+_xlfn.NORM.DIST(0,VLOOKUP($B24,ratings,2,TRUE)-VLOOKUP($B15,ratings,2,TRUE),$A$2,1)*$F15*$F24+_xlfn.NORM.DIST(0,VLOOKUP($B25,ratings,2,TRUE)-VLOOKUP($B15,ratings,2,TRUE),$A$2,1)*$F15*$F25+_xlfn.NORM.DIST(0,VLOOKUP($B26,ratings,2,TRUE)-VLOOKUP($B15,ratings,2,TRUE),$A$2,1)*$F15*$F26+_xlfn.NORM.DIST(0,VLOOKUP($B27,ratings,2,TRUE)-VLOOKUP($B15,ratings,2,TRUE),$A$2,1)*$F15*$F27+_xlfn.NORM.DIST(0,VLOOKUP($B28,ratings,2,TRUE)-VLOOKUP($B15,ratings,2,TRUE),$A$2,1)*$F15*$F28+_xlfn.NORM.DIST(0,VLOOKUP($B29,ratings,2,TRUE)-VLOOKUP($B15,ratings,2,TRUE),$A$2,1)*$F15*$F29+_xlfn.NORM.DIST(0,VLOOKUP($B30,ratings,2,TRUE)-VLOOKUP($B15,ratings,2,TRUE),$A$2,1)*$F15*$F30</f>
        <v>0.2594698244</v>
      </c>
    </row>
    <row r="16" ht="14.25" customHeight="1">
      <c r="A16" s="389" t="str">
        <f>VLOOKUP(B16,Ratings!$H$2:$I$69,2,0)</f>
        <v>#N/A</v>
      </c>
      <c r="B16" s="389" t="s">
        <v>52</v>
      </c>
      <c r="C16" s="347">
        <f>_xlfn.NORM.DIST(0,VLOOKUP(B15,ratings,2,TRUE)-VLOOKUP(B16,ratings,2,TRUE),$A$2,1)</f>
        <v>0.07289757048</v>
      </c>
      <c r="D16" s="347">
        <f>_xlfn.NORM.DIST(0,VLOOKUP(B18,ratings,2,TRUE)-VLOOKUP(B16,ratings,2,TRUE),$A$2,1)*C16*C18+_xlfn.NORM.DIST(0,VLOOKUP(B17,ratings,2,TRUE)-VLOOKUP(B16,ratings,2,TRUE),$A$2,1)*C16*C17</f>
        <v>0.02249163697</v>
      </c>
      <c r="E16" s="347">
        <f>_xlfn.NORM.DIST(0,VLOOKUP($B12,ratings,2,TRUE)-VLOOKUP($B16,ratings,2,TRUE),$A$2,1)*$D16*$D12+_xlfn.NORM.DIST(0,VLOOKUP($B11,ratings,2,TRUE)-VLOOKUP($B16,ratings,2,TRUE),$A$2,1)*$D16*$D11+_xlfn.NORM.DIST(0,VLOOKUP($B14,ratings,2,TRUE)-VLOOKUP($B16,ratings,2,TRUE),$A$2,1)*$D16*$D14+_xlfn.NORM.DIST(0,VLOOKUP($B13,ratings,2,TRUE)-VLOOKUP($B16,ratings,2,TRUE),$A$2,1)*$D16*$D13</f>
        <v>0.003287547135</v>
      </c>
      <c r="F16" s="347">
        <f>_xlfn.NORM.DIST(0,VLOOKUP($B8,ratings,2,TRUE)-VLOOKUP($B16,ratings,2,TRUE),$A$2,1)*$E16*$E8+_xlfn.NORM.DIST(0,VLOOKUP($B7,ratings,2,TRUE)-VLOOKUP($B16,ratings,2,TRUE),$A$2,1)*$E16*$E7+_xlfn.NORM.DIST(0,VLOOKUP($B6,ratings,2,TRUE)-VLOOKUP($B16,ratings,2,TRUE),$A$2,1)*$E16*$E6+_xlfn.NORM.DIST(0,VLOOKUP($B5,ratings,2,TRUE)-VLOOKUP($B16,ratings,2,TRUE),$A$2,1)*$E16*$E5+_xlfn.NORM.DIST(0,VLOOKUP($B4,ratings,2,TRUE)-VLOOKUP($B16,ratings,2,TRUE),$A$2,1)*$E16*$E4+_xlfn.NORM.DIST(0,VLOOKUP($B3,ratings,2,TRUE)-VLOOKUP($B16,ratings,2,TRUE),$A$2,1)*$E16*$E3+_xlfn.NORM.DIST(0,VLOOKUP($B10,ratings,2,TRUE)-VLOOKUP($B16,ratings,2,TRUE),$A$2,1)*$E16*$E10+_xlfn.NORM.DIST(0,VLOOKUP($B9,ratings,2,TRUE)-VLOOKUP($B16,ratings,2,TRUE),$A$2,1)*$E16*$E9</f>
        <v>0.001016715731</v>
      </c>
      <c r="G16" s="347">
        <f>_xlfn.NORM.DIST(0,VLOOKUP($B32,ratings,2,TRUE)-VLOOKUP($B16,ratings,2,TRUE),$A$2,1)*$F16*$F32+_xlfn.NORM.DIST(0,VLOOKUP($B33,ratings,2,TRUE)-VLOOKUP($B16,ratings,2,TRUE),$A$2,1)*$F16*$F33+_xlfn.NORM.DIST(0,VLOOKUP($B34,ratings,2,TRUE)-VLOOKUP($B16,ratings,2,TRUE),$A$2,1)*$F16*$F34+_xlfn.NORM.DIST(0,VLOOKUP($B19,ratings,2,TRUE)-VLOOKUP($B16,ratings,2,TRUE),$A$2,1)*$F16*$F19+_xlfn.NORM.DIST(0,VLOOKUP($B20,ratings,2,TRUE)-VLOOKUP($B16,ratings,2,TRUE),$A$2,1)*$F16*$F20+_xlfn.NORM.DIST(0,VLOOKUP($B21,ratings,2,TRUE)-VLOOKUP($B16,ratings,2,TRUE),$A$2,1)*$F16*$F21+_xlfn.NORM.DIST(0,VLOOKUP($B22,ratings,2,TRUE)-VLOOKUP($B16,ratings,2,TRUE),$A$2,1)*$F16*$F22+_xlfn.NORM.DIST(0,VLOOKUP($B23,ratings,2,TRUE)-VLOOKUP($B16,ratings,2,TRUE),$A$2,1)*$F16*$F23+_xlfn.NORM.DIST(0,VLOOKUP($B24,ratings,2,TRUE)-VLOOKUP($B16,ratings,2,TRUE),$A$2,1)*$F16*$F24+_xlfn.NORM.DIST(0,VLOOKUP($B25,ratings,2,TRUE)-VLOOKUP($B16,ratings,2,TRUE),$A$2,1)*$F16*$F25+_xlfn.NORM.DIST(0,VLOOKUP($B26,ratings,2,TRUE)-VLOOKUP($B16,ratings,2,TRUE),$A$2,1)*$F16*$F26+_xlfn.NORM.DIST(0,VLOOKUP($B27,ratings,2,TRUE)-VLOOKUP($B16,ratings,2,TRUE),$A$2,1)*$F16*$F27+_xlfn.NORM.DIST(0,VLOOKUP($B28,ratings,2,TRUE)-VLOOKUP($B16,ratings,2,TRUE),$A$2,1)*$F16*$F28+_xlfn.NORM.DIST(0,VLOOKUP($B29,ratings,2,TRUE)-VLOOKUP($B16,ratings,2,TRUE),$A$2,1)*$F16*$F29+_xlfn.NORM.DIST(0,VLOOKUP($B30,ratings,2,TRUE)-VLOOKUP($B16,ratings,2,TRUE),$A$2,1)*$F16*$F30+_xlfn.NORM.DIST(0,VLOOKUP($B31,ratings,2,TRUE)-VLOOKUP($B16,ratings,2,TRUE),$A$2,1)*$F16*$F31</f>
        <v>0.0001924478109</v>
      </c>
    </row>
    <row r="17" ht="14.25" customHeight="1">
      <c r="A17" t="str">
        <f>VLOOKUP(B17,Ratings!$H$2:$I$69,2,0)</f>
        <v>#N/A</v>
      </c>
      <c r="B17" t="s">
        <v>343</v>
      </c>
      <c r="C17" s="347">
        <f>_xlfn.NORM.DIST(0,VLOOKUP(B18,ratings,2,TRUE)-VLOOKUP(B17,ratings,2,TRUE),$A$2,1)</f>
        <v>0.5</v>
      </c>
      <c r="D17" s="347">
        <f>_xlfn.NORM.DIST(0,VLOOKUP(B15,ratings,2,TRUE)-VLOOKUP(B17,ratings,2,TRUE),$A$2,1)*C17*C15+_xlfn.NORM.DIST(0,VLOOKUP(B16,ratings,2,TRUE)-VLOOKUP(B17,ratings,2,TRUE),$A$2,1)*C17*C16</f>
        <v>0.1039620825</v>
      </c>
      <c r="E17" s="347">
        <f>_xlfn.NORM.DIST(0,VLOOKUP($B13,ratings,2,TRUE)-VLOOKUP($B17,ratings,2,TRUE),$A$2,1)*$D17*$D13+_xlfn.NORM.DIST(0,VLOOKUP($B12,ratings,2,TRUE)-VLOOKUP($B17,ratings,2,TRUE),$A$2,1)*$D17*$D12+_xlfn.NORM.DIST(0,VLOOKUP($B11,ratings,2,TRUE)-VLOOKUP($B17,ratings,2,TRUE),$A$2,1)*$D17*$D11+_xlfn.NORM.DIST(0,VLOOKUP($B14,ratings,2,TRUE)-VLOOKUP($B17,ratings,2,TRUE),$A$2,1)*$D17*$D14</f>
        <v>0.02833424375</v>
      </c>
      <c r="F17" s="347">
        <f>_xlfn.NORM.DIST(0,VLOOKUP($B9,ratings,2,TRUE)-VLOOKUP($B17,ratings,2,TRUE),$A$2,1)*$E17*$E9+_xlfn.NORM.DIST(0,VLOOKUP($B8,ratings,2,TRUE)-VLOOKUP($B17,ratings,2,TRUE),$A$2,1)*$E17*$E8+_xlfn.NORM.DIST(0,VLOOKUP($B7,ratings,2,TRUE)-VLOOKUP($B17,ratings,2,TRUE),$A$2,1)*$E17*$E7+_xlfn.NORM.DIST(0,VLOOKUP($B6,ratings,2,TRUE)-VLOOKUP($B17,ratings,2,TRUE),$A$2,1)*$E17*$E6+_xlfn.NORM.DIST(0,VLOOKUP($B5,ratings,2,TRUE)-VLOOKUP($B17,ratings,2,TRUE),$A$2,1)*$E17*$E5+_xlfn.NORM.DIST(0,VLOOKUP($B4,ratings,2,TRUE)-VLOOKUP($B17,ratings,2,TRUE),$A$2,1)*$E17*$E4+_xlfn.NORM.DIST(0,VLOOKUP($B3,ratings,2,TRUE)-VLOOKUP($B17,ratings,2,TRUE),$A$2,1)*$E17*$E3+_xlfn.NORM.DIST(0,VLOOKUP($B10,ratings,2,TRUE)-VLOOKUP($B17,ratings,2,TRUE),$A$2,1)*$E17*$E10</f>
        <v>0.01418407332</v>
      </c>
      <c r="G17" s="347">
        <f>_xlfn.NORM.DIST(0,VLOOKUP($B33,ratings,2,TRUE)-VLOOKUP($B17,ratings,2,TRUE),$A$2,1)*$F17*$F33+_xlfn.NORM.DIST(0,VLOOKUP($B34,ratings,2,TRUE)-VLOOKUP($B17,ratings,2,TRUE),$A$2,1)*$F17*$F34+_xlfn.NORM.DIST(0,VLOOKUP($B19,ratings,2,TRUE)-VLOOKUP($B17,ratings,2,TRUE),$A$2,1)*$F17*$F19+_xlfn.NORM.DIST(0,VLOOKUP($B20,ratings,2,TRUE)-VLOOKUP($B17,ratings,2,TRUE),$A$2,1)*$F17*$F20+_xlfn.NORM.DIST(0,VLOOKUP($B21,ratings,2,TRUE)-VLOOKUP($B17,ratings,2,TRUE),$A$2,1)*$F17*$F21+_xlfn.NORM.DIST(0,VLOOKUP($B22,ratings,2,TRUE)-VLOOKUP($B17,ratings,2,TRUE),$A$2,1)*$F17*$F22+_xlfn.NORM.DIST(0,VLOOKUP($B23,ratings,2,TRUE)-VLOOKUP($B17,ratings,2,TRUE),$A$2,1)*$F17*$F23+_xlfn.NORM.DIST(0,VLOOKUP($B24,ratings,2,TRUE)-VLOOKUP($B17,ratings,2,TRUE),$A$2,1)*$F17*$F24+_xlfn.NORM.DIST(0,VLOOKUP($B25,ratings,2,TRUE)-VLOOKUP($B17,ratings,2,TRUE),$A$2,1)*$F17*$F25+_xlfn.NORM.DIST(0,VLOOKUP($B26,ratings,2,TRUE)-VLOOKUP($B17,ratings,2,TRUE),$A$2,1)*$F17*$F26+_xlfn.NORM.DIST(0,VLOOKUP($B27,ratings,2,TRUE)-VLOOKUP($B17,ratings,2,TRUE),$A$2,1)*$F17*$F27+_xlfn.NORM.DIST(0,VLOOKUP($B28,ratings,2,TRUE)-VLOOKUP($B17,ratings,2,TRUE),$A$2,1)*$F17*$F28+_xlfn.NORM.DIST(0,VLOOKUP($B29,ratings,2,TRUE)-VLOOKUP($B17,ratings,2,TRUE),$A$2,1)*$F17*$F29+_xlfn.NORM.DIST(0,VLOOKUP($B30,ratings,2,TRUE)-VLOOKUP($B17,ratings,2,TRUE),$A$2,1)*$F17*$F30+_xlfn.NORM.DIST(0,VLOOKUP($B31,ratings,2,TRUE)-VLOOKUP($B17,ratings,2,TRUE),$A$2,1)*$F17*$F31+_xlfn.NORM.DIST(0,VLOOKUP($B32,ratings,2,TRUE)-VLOOKUP($B17,ratings,2,TRUE),$A$2,1)*$F17*$F32</f>
        <v>0.0047781643</v>
      </c>
    </row>
    <row r="18" ht="14.25" customHeight="1">
      <c r="A18" s="390" t="str">
        <f>VLOOKUP(B18,Ratings!$H$2:$I$69,2,0)</f>
        <v>#N/A</v>
      </c>
      <c r="B18" s="390" t="s">
        <v>24</v>
      </c>
      <c r="C18" s="347">
        <f>_xlfn.NORM.DIST(0,VLOOKUP(B17,ratings,2,TRUE)-VLOOKUP(B18,ratings,2,TRUE),$A$2,1)</f>
        <v>0.5</v>
      </c>
      <c r="D18" s="347">
        <f>_xlfn.NORM.DIST(0,VLOOKUP(B16,ratings,2,TRUE)-VLOOKUP(B18,ratings,2,TRUE),$A$2,1)*C18*C16+_xlfn.NORM.DIST(0,VLOOKUP(B15,ratings,2,TRUE)-VLOOKUP(B18,ratings,2,TRUE),$A$2,1)*C18*C15</f>
        <v>0.1039620825</v>
      </c>
      <c r="E18" s="347">
        <f>_xlfn.NORM.DIST(0,VLOOKUP($B14,ratings,2,TRUE)-VLOOKUP($B18,ratings,2,TRUE),$A$2,1)*$D18*$D14+_xlfn.NORM.DIST(0,VLOOKUP($B13,ratings,2,TRUE)-VLOOKUP($B18,ratings,2,TRUE),$A$2,1)*$D18*$D13+_xlfn.NORM.DIST(0,VLOOKUP($B12,ratings,2,TRUE)-VLOOKUP($B18,ratings,2,TRUE),$A$2,1)*$D18*$D12+_xlfn.NORM.DIST(0,VLOOKUP($B11,ratings,2,TRUE)-VLOOKUP($B18,ratings,2,TRUE),$A$2,1)*$D18*$D11</f>
        <v>0.02833424375</v>
      </c>
      <c r="F18" s="347">
        <f>_xlfn.NORM.DIST(0,VLOOKUP($B10,ratings,2,TRUE)-VLOOKUP($B18,ratings,2,TRUE),$A$2,1)*$E18*$E10+_xlfn.NORM.DIST(0,VLOOKUP($B9,ratings,2,TRUE)-VLOOKUP($B18,ratings,2,TRUE),$A$2,1)*$E18*$E9+_xlfn.NORM.DIST(0,VLOOKUP($B8,ratings,2,TRUE)-VLOOKUP($B18,ratings,2,TRUE),$A$2,1)*$E18*$E8+_xlfn.NORM.DIST(0,VLOOKUP($B7,ratings,2,TRUE)-VLOOKUP($B18,ratings,2,TRUE),$A$2,1)*$E18*$E7+_xlfn.NORM.DIST(0,VLOOKUP($B6,ratings,2,TRUE)-VLOOKUP($B18,ratings,2,TRUE),$A$2,1)*$E18*$E6+_xlfn.NORM.DIST(0,VLOOKUP($B5,ratings,2,TRUE)-VLOOKUP($B18,ratings,2,TRUE),$A$2,1)*$E18*$E5+_xlfn.NORM.DIST(0,VLOOKUP($B4,ratings,2,TRUE)-VLOOKUP($B18,ratings,2,TRUE),$A$2,1)*$E18*$E4+_xlfn.NORM.DIST(0,VLOOKUP($B3,ratings,2,TRUE)-VLOOKUP($B18,ratings,2,TRUE),$A$2,1)*$E18*$E3</f>
        <v>0.01418407332</v>
      </c>
      <c r="G18" s="347">
        <f>_xlfn.NORM.DIST(0,VLOOKUP($B34,ratings,2,TRUE)-VLOOKUP($B18,ratings,2,TRUE),$A$2,1)*$F18*$F34+_xlfn.NORM.DIST(0,VLOOKUP($B19,ratings,2,TRUE)-VLOOKUP($B18,ratings,2,TRUE),$A$2,1)*$F18*$F19+_xlfn.NORM.DIST(0,VLOOKUP($B20,ratings,2,TRUE)-VLOOKUP($B18,ratings,2,TRUE),$A$2,1)*$F18*$F20+_xlfn.NORM.DIST(0,VLOOKUP($B21,ratings,2,TRUE)-VLOOKUP($B18,ratings,2,TRUE),$A$2,1)*$F18*$F21+_xlfn.NORM.DIST(0,VLOOKUP($B22,ratings,2,TRUE)-VLOOKUP($B18,ratings,2,TRUE),$A$2,1)*$F18*$F22+_xlfn.NORM.DIST(0,VLOOKUP($B23,ratings,2,TRUE)-VLOOKUP($B18,ratings,2,TRUE),$A$2,1)*$F18*$F23+_xlfn.NORM.DIST(0,VLOOKUP($B24,ratings,2,TRUE)-VLOOKUP($B18,ratings,2,TRUE),$A$2,1)*$F18*$F24+_xlfn.NORM.DIST(0,VLOOKUP($B25,ratings,2,TRUE)-VLOOKUP($B18,ratings,2,TRUE),$A$2,1)*$F18*$F25+_xlfn.NORM.DIST(0,VLOOKUP($B26,ratings,2,TRUE)-VLOOKUP($B18,ratings,2,TRUE),$A$2,1)*$F18*$F26+_xlfn.NORM.DIST(0,VLOOKUP($B27,ratings,2,TRUE)-VLOOKUP($B18,ratings,2,TRUE),$A$2,1)*$F18*$F27+_xlfn.NORM.DIST(0,VLOOKUP($B28,ratings,2,TRUE)-VLOOKUP($B18,ratings,2,TRUE),$A$2,1)*$F18*$F28+_xlfn.NORM.DIST(0,VLOOKUP($B29,ratings,2,TRUE)-VLOOKUP($B18,ratings,2,TRUE),$A$2,1)*$F18*$F29+_xlfn.NORM.DIST(0,VLOOKUP($B30,ratings,2,TRUE)-VLOOKUP($B18,ratings,2,TRUE),$A$2,1)*$F18*$F30+_xlfn.NORM.DIST(0,VLOOKUP($B31,ratings,2,TRUE)-VLOOKUP($B18,ratings,2,TRUE),$A$2,1)*$F18*$F31+_xlfn.NORM.DIST(0,VLOOKUP($B32,ratings,2,TRUE)-VLOOKUP($B18,ratings,2,TRUE),$A$2,1)*$F18*$F32+_xlfn.NORM.DIST(0,VLOOKUP($B33,ratings,2,TRUE)-VLOOKUP($B18,ratings,2,TRUE),$A$2,1)*$F18*$F33</f>
        <v>0.0047781643</v>
      </c>
    </row>
    <row r="19" ht="14.25" customHeight="1">
      <c r="A19" t="str">
        <f>VLOOKUP(B19,Ratings!$H$2:$I$69,2,0)</f>
        <v>#N/A</v>
      </c>
      <c r="B19" t="s">
        <v>309</v>
      </c>
      <c r="C19" s="347">
        <f>_xlfn.NORM.DIST(0,VLOOKUP(B20,ratings,2,TRUE)-VLOOKUP(B19,ratings,2,TRUE),$A$2,1)</f>
        <v>0.05581501818</v>
      </c>
      <c r="D19" s="347">
        <f>_xlfn.NORM.DIST(0,VLOOKUP(B21,ratings,2,TRUE)-VLOOKUP(B19,ratings,2,TRUE),$A$2,1)*C19*C21+_xlfn.NORM.DIST(0,VLOOKUP(B22,ratings,2,TRUE)-VLOOKUP(B19,ratings,2,TRUE),$A$2,1)*C19*C22</f>
        <v>0.003678652063</v>
      </c>
      <c r="E19" s="347">
        <f>_xlfn.NORM.DIST(0,VLOOKUP($B23,ratings,2,TRUE)-VLOOKUP($B19,ratings,2,TRUE),$A$2,1)*$D19*$D23+_xlfn.NORM.DIST(0,VLOOKUP($B24,ratings,2,TRUE)-VLOOKUP($B19,ratings,2,TRUE),$A$2,1)*$D19*$D24+_xlfn.NORM.DIST(0,VLOOKUP($B25,ratings,2,TRUE)-VLOOKUP($B19,ratings,2,TRUE),$A$2,1)*$D19*$D25+_xlfn.NORM.DIST(0,VLOOKUP($B26,ratings,2,TRUE)-VLOOKUP($B19,ratings,2,TRUE),$A$2,1)*$D19*$D26</f>
        <v>0.0001008597212</v>
      </c>
      <c r="F19" s="347">
        <f>_xlfn.NORM.DIST(0,VLOOKUP($B27,ratings,2,TRUE)-VLOOKUP($B19,ratings,2,TRUE),$A$2,1)*$E19*$E27+_xlfn.NORM.DIST(0,VLOOKUP($B28,ratings,2,TRUE)-VLOOKUP($B19,ratings,2,TRUE),$A$2,1)*$E19*$E28+_xlfn.NORM.DIST(0,VLOOKUP($B29,ratings,2,TRUE)-VLOOKUP($B19,ratings,2,TRUE),$A$2,1)*$E19*$E29+_xlfn.NORM.DIST(0,VLOOKUP($B30,ratings,2,TRUE)-VLOOKUP($B19,ratings,2,TRUE),$A$2,1)*$E19*$E30+_xlfn.NORM.DIST(0,VLOOKUP($B31,ratings,2,TRUE)-VLOOKUP($B19,ratings,2,TRUE),$A$2,1)*$E19*$E31+_xlfn.NORM.DIST(0,VLOOKUP($B32,ratings,2,TRUE)-VLOOKUP($B19,ratings,2,TRUE),$A$2,1)*$E19*$E32+_xlfn.NORM.DIST(0,VLOOKUP($B33,ratings,2,TRUE)-VLOOKUP($B19,ratings,2,TRUE),$A$2,1)*$E19*$E33+_xlfn.NORM.DIST(0,VLOOKUP($B34,ratings,2,TRUE)-VLOOKUP($B19,ratings,2,TRUE),$A$2,1)*$E19*$E34</f>
        <v>0.000007607147064</v>
      </c>
      <c r="G19" s="347">
        <f>_xlfn.NORM.DIST(0,VLOOKUP($B18,ratings,2,TRUE)-VLOOKUP($B19,ratings,2,TRUE),$A$2,1)*$F19*$F18+_xlfn.NORM.DIST(0,VLOOKUP($B3,ratings,2,TRUE)-VLOOKUP($B19,ratings,2,TRUE),$A$2,1)*$F19*$F3+_xlfn.NORM.DIST(0,VLOOKUP($B17,ratings,2,TRUE)-VLOOKUP($B19,ratings,2,TRUE),$A$2,1)*$F19*$F17+_xlfn.NORM.DIST(0,VLOOKUP($B16,ratings,2,TRUE)-VLOOKUP($B19,ratings,2,TRUE),$A$2,1)*$F19*$F16+_xlfn.NORM.DIST(0,VLOOKUP($B15,ratings,2,TRUE)-VLOOKUP($B19,ratings,2,TRUE),$A$2,1)*$F19*$F15+_xlfn.NORM.DIST(0,VLOOKUP($B14,ratings,2,TRUE)-VLOOKUP($B19,ratings,2,TRUE),$A$2,1)*$F19*$F14+_xlfn.NORM.DIST(0,VLOOKUP($B13,ratings,2,TRUE)-VLOOKUP($B19,ratings,2,TRUE),$A$2,1)*$F19*$F13+_xlfn.NORM.DIST(0,VLOOKUP($B12,ratings,2,TRUE)-VLOOKUP($B19,ratings,2,TRUE),$A$2,1)*$F19*$F12+_xlfn.NORM.DIST(0,VLOOKUP($B11,ratings,2,TRUE)-VLOOKUP($B19,ratings,2,TRUE),$A$2,1)*$F19*$F11+_xlfn.NORM.DIST(0,VLOOKUP($B10,ratings,2,TRUE)-VLOOKUP($B19,ratings,2,TRUE),$A$2,1)*$F19*$F10+_xlfn.NORM.DIST(0,VLOOKUP($B9,ratings,2,TRUE)-VLOOKUP($B19,ratings,2,TRUE),$A$2,1)*$F19*$F9+_xlfn.NORM.DIST(0,VLOOKUP($B8,ratings,2,TRUE)-VLOOKUP($B19,ratings,2,TRUE),$A$2,1)*$F19*$F8+_xlfn.NORM.DIST(0,VLOOKUP($B7,ratings,2,TRUE)-VLOOKUP($B19,ratings,2,TRUE),$A$2,1)*$F19*$F7+_xlfn.NORM.DIST(0,VLOOKUP($B6,ratings,2,TRUE)-VLOOKUP($B19,ratings,2,TRUE),$A$2,1)*$F19*$F6+_xlfn.NORM.DIST(0,VLOOKUP($B5,ratings,2,TRUE)-VLOOKUP($B19,ratings,2,TRUE),$A$2,1)*$F19*$F5+_xlfn.NORM.DIST(0,VLOOKUP($B4,ratings,2,TRUE)-VLOOKUP($B19,ratings,2,TRUE),$A$2,1)*$F19*$F4</f>
        <v>0.0000002217471921</v>
      </c>
    </row>
    <row r="20" ht="14.25" customHeight="1">
      <c r="A20" s="389" t="str">
        <f>VLOOKUP(B20,Ratings!$H$2:$I$69,2,0)</f>
        <v>#N/A</v>
      </c>
      <c r="B20" s="389" t="s">
        <v>45</v>
      </c>
      <c r="C20" s="347">
        <f>_xlfn.NORM.DIST(0,VLOOKUP(B19,ratings,2,TRUE)-VLOOKUP(B20,ratings,2,TRUE),$A$2,1)</f>
        <v>0.9441849818</v>
      </c>
      <c r="D20" s="347">
        <f>_xlfn.NORM.DIST(0,VLOOKUP(B22,ratings,2,TRUE)-VLOOKUP(B20,ratings,2,TRUE),$A$2,1)*C20*C22+_xlfn.NORM.DIST(0,VLOOKUP(B21,ratings,2,TRUE)-VLOOKUP(B20,ratings,2,TRUE),$A$2,1)*C20*C21</f>
        <v>0.5012346256</v>
      </c>
      <c r="E20" s="347">
        <f>_xlfn.NORM.DIST(0,VLOOKUP($B24,ratings,2,TRUE)-VLOOKUP($B20,ratings,2,TRUE),$A$2,1)*$D20*$D24+_xlfn.NORM.DIST(0,VLOOKUP($B25,ratings,2,TRUE)-VLOOKUP($B20,ratings,2,TRUE),$A$2,1)*$D20*$D25+_xlfn.NORM.DIST(0,VLOOKUP($B26,ratings,2,TRUE)-VLOOKUP($B20,ratings,2,TRUE),$A$2,1)*$D20*$D26+_xlfn.NORM.DIST(0,VLOOKUP($B23,ratings,2,TRUE)-VLOOKUP($B20,ratings,2,TRUE),$A$2,1)*$D20*$D23</f>
        <v>0.1613642297</v>
      </c>
      <c r="F20" s="347">
        <f>_xlfn.NORM.DIST(0,VLOOKUP($B28,ratings,2,TRUE)-VLOOKUP($B20,ratings,2,TRUE),$A$2,1)*$E20*$E28+_xlfn.NORM.DIST(0,VLOOKUP($B29,ratings,2,TRUE)-VLOOKUP($B20,ratings,2,TRUE),$A$2,1)*$E20*$E29+_xlfn.NORM.DIST(0,VLOOKUP($B30,ratings,2,TRUE)-VLOOKUP($B20,ratings,2,TRUE),$A$2,1)*$E20*$E30+_xlfn.NORM.DIST(0,VLOOKUP($B31,ratings,2,TRUE)-VLOOKUP($B20,ratings,2,TRUE),$A$2,1)*$E20*$E31+_xlfn.NORM.DIST(0,VLOOKUP($B32,ratings,2,TRUE)-VLOOKUP($B20,ratings,2,TRUE),$A$2,1)*$E20*$E32+_xlfn.NORM.DIST(0,VLOOKUP($B33,ratings,2,TRUE)-VLOOKUP($B20,ratings,2,TRUE),$A$2,1)*$E20*$E33+_xlfn.NORM.DIST(0,VLOOKUP($B34,ratings,2,TRUE)-VLOOKUP($B20,ratings,2,TRUE),$A$2,1)*$E20*$E34+_xlfn.NORM.DIST(0,VLOOKUP($B27,ratings,2,TRUE)-VLOOKUP($B20,ratings,2,TRUE),$A$2,1)*$E20*$E27</f>
        <v>0.0896665306</v>
      </c>
      <c r="G20" s="347">
        <f>_xlfn.NORM.DIST(0,VLOOKUP($B3,ratings,2,TRUE)-VLOOKUP($B20,ratings,2,TRUE),$A$2,1)*$F20*$F3+_xlfn.NORM.DIST(0,VLOOKUP($B4,ratings,2,TRUE)-VLOOKUP($B20,ratings,2,TRUE),$A$2,1)*$F20*$F4+_xlfn.NORM.DIST(0,VLOOKUP($B18,ratings,2,TRUE)-VLOOKUP($B20,ratings,2,TRUE),$A$2,1)*$F20*$F18+_xlfn.NORM.DIST(0,VLOOKUP($B17,ratings,2,TRUE)-VLOOKUP($B20,ratings,2,TRUE),$A$2,1)*$F20*$F17+_xlfn.NORM.DIST(0,VLOOKUP($B16,ratings,2,TRUE)-VLOOKUP($B20,ratings,2,TRUE),$A$2,1)*$F20*$F16+_xlfn.NORM.DIST(0,VLOOKUP($B15,ratings,2,TRUE)-VLOOKUP($B20,ratings,2,TRUE),$A$2,1)*$F20*$F15+_xlfn.NORM.DIST(0,VLOOKUP($B14,ratings,2,TRUE)-VLOOKUP($B20,ratings,2,TRUE),$A$2,1)*$F20*$F14+_xlfn.NORM.DIST(0,VLOOKUP($B13,ratings,2,TRUE)-VLOOKUP($B20,ratings,2,TRUE),$A$2,1)*$F20*$F13+_xlfn.NORM.DIST(0,VLOOKUP($B12,ratings,2,TRUE)-VLOOKUP($B20,ratings,2,TRUE),$A$2,1)*$F20*$F12+_xlfn.NORM.DIST(0,VLOOKUP($B11,ratings,2,TRUE)-VLOOKUP($B20,ratings,2,TRUE),$A$2,1)*$F20*$F11+_xlfn.NORM.DIST(0,VLOOKUP($B10,ratings,2,TRUE)-VLOOKUP($B20,ratings,2,TRUE),$A$2,1)*$F20*$F10+_xlfn.NORM.DIST(0,VLOOKUP($B9,ratings,2,TRUE)-VLOOKUP($B20,ratings,2,TRUE),$A$2,1)*$F20*$F9+_xlfn.NORM.DIST(0,VLOOKUP($B8,ratings,2,TRUE)-VLOOKUP($B20,ratings,2,TRUE),$A$2,1)*$F20*$F8+_xlfn.NORM.DIST(0,VLOOKUP($B7,ratings,2,TRUE)-VLOOKUP($B20,ratings,2,TRUE),$A$2,1)*$F20*$F7+_xlfn.NORM.DIST(0,VLOOKUP($B6,ratings,2,TRUE)-VLOOKUP($B20,ratings,2,TRUE),$A$2,1)*$F20*$F6+_xlfn.NORM.DIST(0,VLOOKUP($B5,ratings,2,TRUE)-VLOOKUP($B20,ratings,2,TRUE),$A$2,1)*$F20*$F5</f>
        <v>0.02870340295</v>
      </c>
    </row>
    <row r="21" ht="14.25" customHeight="1">
      <c r="A21" t="str">
        <f>VLOOKUP(B21,Ratings!$H$2:$I$69,2,0)</f>
        <v>#N/A</v>
      </c>
      <c r="B21" t="s">
        <v>62</v>
      </c>
      <c r="C21" s="347">
        <f>_xlfn.NORM.DIST(0,VLOOKUP(B22,ratings,2,TRUE)-VLOOKUP(B21,ratings,2,TRUE),$A$2,1)</f>
        <v>0.5721372923</v>
      </c>
      <c r="D21" s="347">
        <f>_xlfn.NORM.DIST(0,VLOOKUP(B19,ratings,2,TRUE)-VLOOKUP(B21,ratings,2,TRUE),$A$2,1)*C21*C19+_xlfn.NORM.DIST(0,VLOOKUP(B20,ratings,2,TRUE)-VLOOKUP(B21,ratings,2,TRUE),$A$2,1)*C21*C20</f>
        <v>0.3002531842</v>
      </c>
      <c r="E21" s="347">
        <f>_xlfn.NORM.DIST(0,VLOOKUP($B25,ratings,2,TRUE)-VLOOKUP($B21,ratings,2,TRUE),$A$2,1)*$D21*$D25+_xlfn.NORM.DIST(0,VLOOKUP($B26,ratings,2,TRUE)-VLOOKUP($B21,ratings,2,TRUE),$A$2,1)*$D21*$D26+_xlfn.NORM.DIST(0,VLOOKUP($B23,ratings,2,TRUE)-VLOOKUP($B21,ratings,2,TRUE),$A$2,1)*$D21*$D23+_xlfn.NORM.DIST(0,VLOOKUP($B24,ratings,2,TRUE)-VLOOKUP($B21,ratings,2,TRUE),$A$2,1)*$D21*$D24</f>
        <v>0.09666156592</v>
      </c>
      <c r="F21" s="347">
        <f>_xlfn.NORM.DIST(0,VLOOKUP($B29,ratings,2,TRUE)-VLOOKUP($B21,ratings,2,TRUE),$A$2,1)*$E21*$E29+_xlfn.NORM.DIST(0,VLOOKUP($B30,ratings,2,TRUE)-VLOOKUP($B21,ratings,2,TRUE),$A$2,1)*$E21*$E30+_xlfn.NORM.DIST(0,VLOOKUP($B31,ratings,2,TRUE)-VLOOKUP($B21,ratings,2,TRUE),$A$2,1)*$E21*$E31+_xlfn.NORM.DIST(0,VLOOKUP($B32,ratings,2,TRUE)-VLOOKUP($B21,ratings,2,TRUE),$A$2,1)*$E21*$E32+_xlfn.NORM.DIST(0,VLOOKUP($B33,ratings,2,TRUE)-VLOOKUP($B21,ratings,2,TRUE),$A$2,1)*$E21*$E33+_xlfn.NORM.DIST(0,VLOOKUP($B34,ratings,2,TRUE)-VLOOKUP($B21,ratings,2,TRUE),$A$2,1)*$E21*$E34+_xlfn.NORM.DIST(0,VLOOKUP($B27,ratings,2,TRUE)-VLOOKUP($B21,ratings,2,TRUE),$A$2,1)*$E21*$E27+_xlfn.NORM.DIST(0,VLOOKUP($B28,ratings,2,TRUE)-VLOOKUP($B21,ratings,2,TRUE),$A$2,1)*$E21*$E28</f>
        <v>0.05371269254</v>
      </c>
      <c r="G21" s="347">
        <f>_xlfn.NORM.DIST(0,VLOOKUP($B4,ratings,2,TRUE)-VLOOKUP($B21,ratings,2,TRUE),$A$2,1)*$F21*$F4+_xlfn.NORM.DIST(0,VLOOKUP($B5,ratings,2,TRUE)-VLOOKUP($B21,ratings,2,TRUE),$A$2,1)*$F21*$F5+_xlfn.NORM.DIST(0,VLOOKUP($B3,ratings,2,TRUE)-VLOOKUP($B21,ratings,2,TRUE),$A$2,1)*$F21*$F3+_xlfn.NORM.DIST(0,VLOOKUP($B18,ratings,2,TRUE)-VLOOKUP($B21,ratings,2,TRUE),$A$2,1)*$F21*$F18+_xlfn.NORM.DIST(0,VLOOKUP($B17,ratings,2,TRUE)-VLOOKUP($B21,ratings,2,TRUE),$A$2,1)*$F21*$F17+_xlfn.NORM.DIST(0,VLOOKUP($B16,ratings,2,TRUE)-VLOOKUP($B21,ratings,2,TRUE),$A$2,1)*$F21*$F16+_xlfn.NORM.DIST(0,VLOOKUP($B15,ratings,2,TRUE)-VLOOKUP($B21,ratings,2,TRUE),$A$2,1)*$F21*$F15+_xlfn.NORM.DIST(0,VLOOKUP($B14,ratings,2,TRUE)-VLOOKUP($B21,ratings,2,TRUE),$A$2,1)*$F21*$F14+_xlfn.NORM.DIST(0,VLOOKUP($B13,ratings,2,TRUE)-VLOOKUP($B21,ratings,2,TRUE),$A$2,1)*$F21*$F13+_xlfn.NORM.DIST(0,VLOOKUP($B12,ratings,2,TRUE)-VLOOKUP($B21,ratings,2,TRUE),$A$2,1)*$F21*$F12+_xlfn.NORM.DIST(0,VLOOKUP($B11,ratings,2,TRUE)-VLOOKUP($B21,ratings,2,TRUE),$A$2,1)*$F21*$F11+_xlfn.NORM.DIST(0,VLOOKUP($B10,ratings,2,TRUE)-VLOOKUP($B21,ratings,2,TRUE),$A$2,1)*$F21*$F10+_xlfn.NORM.DIST(0,VLOOKUP($B9,ratings,2,TRUE)-VLOOKUP($B21,ratings,2,TRUE),$A$2,1)*$F21*$F9+_xlfn.NORM.DIST(0,VLOOKUP($B8,ratings,2,TRUE)-VLOOKUP($B21,ratings,2,TRUE),$A$2,1)*$F21*$F8+_xlfn.NORM.DIST(0,VLOOKUP($B7,ratings,2,TRUE)-VLOOKUP($B21,ratings,2,TRUE),$A$2,1)*$F21*$F7+_xlfn.NORM.DIST(0,VLOOKUP($B6,ratings,2,TRUE)-VLOOKUP($B21,ratings,2,TRUE),$A$2,1)*$F21*$F6</f>
        <v>0.01719411967</v>
      </c>
    </row>
    <row r="22" ht="14.25" customHeight="1">
      <c r="A22" s="389" t="str">
        <f>VLOOKUP(B22,Ratings!$H$2:$I$69,2,0)</f>
        <v>#N/A</v>
      </c>
      <c r="B22" s="389" t="s">
        <v>320</v>
      </c>
      <c r="C22" s="347">
        <f>_xlfn.NORM.DIST(0,VLOOKUP(B21,ratings,2,TRUE)-VLOOKUP(B22,ratings,2,TRUE),$A$2,1)</f>
        <v>0.4278627077</v>
      </c>
      <c r="D22" s="347">
        <f>_xlfn.NORM.DIST(0,VLOOKUP(B20,ratings,2,TRUE)-VLOOKUP(B22,ratings,2,TRUE),$A$2,1)*C22*C20+_xlfn.NORM.DIST(0,VLOOKUP(B19,ratings,2,TRUE)-VLOOKUP(B22,ratings,2,TRUE),$A$2,1)*C22*C19</f>
        <v>0.1948335381</v>
      </c>
      <c r="E22" s="347">
        <f>_xlfn.NORM.DIST(0,VLOOKUP($B26,ratings,2,TRUE)-VLOOKUP($B22,ratings,2,TRUE),$A$2,1)*$D22*$D26+_xlfn.NORM.DIST(0,VLOOKUP($B23,ratings,2,TRUE)-VLOOKUP($B22,ratings,2,TRUE),$A$2,1)*$D22*$D23+_xlfn.NORM.DIST(0,VLOOKUP($B24,ratings,2,TRUE)-VLOOKUP($B22,ratings,2,TRUE),$A$2,1)*$D22*$D24+_xlfn.NORM.DIST(0,VLOOKUP($B25,ratings,2,TRUE)-VLOOKUP($B22,ratings,2,TRUE),$A$2,1)*$D22*$D25</f>
        <v>0.05152300606</v>
      </c>
      <c r="F22" s="347">
        <f>_xlfn.NORM.DIST(0,VLOOKUP($B30,ratings,2,TRUE)-VLOOKUP($B22,ratings,2,TRUE),$A$2,1)*$E22*$E30+_xlfn.NORM.DIST(0,VLOOKUP($B31,ratings,2,TRUE)-VLOOKUP($B22,ratings,2,TRUE),$A$2,1)*$E22*$E31+_xlfn.NORM.DIST(0,VLOOKUP($B32,ratings,2,TRUE)-VLOOKUP($B22,ratings,2,TRUE),$A$2,1)*$E22*$E32+_xlfn.NORM.DIST(0,VLOOKUP($B33,ratings,2,TRUE)-VLOOKUP($B22,ratings,2,TRUE),$A$2,1)*$E22*$E33+_xlfn.NORM.DIST(0,VLOOKUP($B34,ratings,2,TRUE)-VLOOKUP($B22,ratings,2,TRUE),$A$2,1)*$E22*$E34+_xlfn.NORM.DIST(0,VLOOKUP($B27,ratings,2,TRUE)-VLOOKUP($B22,ratings,2,TRUE),$A$2,1)*$E22*$E27+_xlfn.NORM.DIST(0,VLOOKUP($B28,ratings,2,TRUE)-VLOOKUP($B22,ratings,2,TRUE),$A$2,1)*$E22*$E28+_xlfn.NORM.DIST(0,VLOOKUP($B29,ratings,2,TRUE)-VLOOKUP($B22,ratings,2,TRUE),$A$2,1)*$E22*$E29</f>
        <v>0.02493204957</v>
      </c>
      <c r="G22" s="347">
        <f>_xlfn.NORM.DIST(0,VLOOKUP($B5,ratings,2,TRUE)-VLOOKUP($B22,ratings,2,TRUE),$A$2,1)*$F22*$F5+_xlfn.NORM.DIST(0,VLOOKUP($B6,ratings,2,TRUE)-VLOOKUP($B22,ratings,2,TRUE),$A$2,1)*$F22*$F6+_xlfn.NORM.DIST(0,VLOOKUP($B4,ratings,2,TRUE)-VLOOKUP($B22,ratings,2,TRUE),$A$2,1)*$F22*$F4+_xlfn.NORM.DIST(0,VLOOKUP($B3,ratings,2,TRUE)-VLOOKUP($B22,ratings,2,TRUE),$A$2,1)*$F22*$F3+_xlfn.NORM.DIST(0,VLOOKUP($B18,ratings,2,TRUE)-VLOOKUP($B22,ratings,2,TRUE),$A$2,1)*$F22*$F18+_xlfn.NORM.DIST(0,VLOOKUP($B17,ratings,2,TRUE)-VLOOKUP($B22,ratings,2,TRUE),$A$2,1)*$F22*$F17+_xlfn.NORM.DIST(0,VLOOKUP($B16,ratings,2,TRUE)-VLOOKUP($B22,ratings,2,TRUE),$A$2,1)*$F22*$F16+_xlfn.NORM.DIST(0,VLOOKUP($B15,ratings,2,TRUE)-VLOOKUP($B22,ratings,2,TRUE),$A$2,1)*$F22*$F15+_xlfn.NORM.DIST(0,VLOOKUP($B14,ratings,2,TRUE)-VLOOKUP($B22,ratings,2,TRUE),$A$2,1)*$F22*$F14+_xlfn.NORM.DIST(0,VLOOKUP($B13,ratings,2,TRUE)-VLOOKUP($B22,ratings,2,TRUE),$A$2,1)*$F22*$F13+_xlfn.NORM.DIST(0,VLOOKUP($B12,ratings,2,TRUE)-VLOOKUP($B22,ratings,2,TRUE),$A$2,1)*$F22*$F12+_xlfn.NORM.DIST(0,VLOOKUP($B11,ratings,2,TRUE)-VLOOKUP($B22,ratings,2,TRUE),$A$2,1)*$F22*$F11+_xlfn.NORM.DIST(0,VLOOKUP($B10,ratings,2,TRUE)-VLOOKUP($B22,ratings,2,TRUE),$A$2,1)*$F22*$F10+_xlfn.NORM.DIST(0,VLOOKUP($B9,ratings,2,TRUE)-VLOOKUP($B22,ratings,2,TRUE),$A$2,1)*$F22*$F9+_xlfn.NORM.DIST(0,VLOOKUP($B8,ratings,2,TRUE)-VLOOKUP($B22,ratings,2,TRUE),$A$2,1)*$F22*$F8+_xlfn.NORM.DIST(0,VLOOKUP($B7,ratings,2,TRUE)-VLOOKUP($B22,ratings,2,TRUE),$A$2,1)*$F22*$F7</f>
        <v>0.006579101211</v>
      </c>
    </row>
    <row r="23" ht="14.25" customHeight="1">
      <c r="A23" t="str">
        <f>VLOOKUP(B23,Ratings!$H$2:$I$69,2,0)</f>
        <v>#N/A</v>
      </c>
      <c r="B23" t="s">
        <v>116</v>
      </c>
      <c r="C23" s="347">
        <f>_xlfn.NORM.DIST(0,VLOOKUP(B24,ratings,2,TRUE)-VLOOKUP(B23,ratings,2,TRUE),$A$2,1)</f>
        <v>0.05581501818</v>
      </c>
      <c r="D23" s="347">
        <f>_xlfn.NORM.DIST(0,VLOOKUP(B25,ratings,2,TRUE)-VLOOKUP(B23,ratings,2,TRUE),$A$2,1)*C23*C25+_xlfn.NORM.DIST(0,VLOOKUP(B26,ratings,2,TRUE)-VLOOKUP(B23,ratings,2,TRUE),$A$2,1)*C23*C26</f>
        <v>0.001172227647</v>
      </c>
      <c r="E23" s="347">
        <f>_xlfn.NORM.DIST(0,VLOOKUP($B19,ratings,2,TRUE)-VLOOKUP($B23,ratings,2,TRUE),$A$2,1)*$D23*$D19+_xlfn.NORM.DIST(0,VLOOKUP($B22,ratings,2,TRUE)-VLOOKUP($B23,ratings,2,TRUE),$A$2,1)*$D23*$D22+_xlfn.NORM.DIST(0,VLOOKUP($B21,ratings,2,TRUE)-VLOOKUP($B23,ratings,2,TRUE),$A$2,1)*$D23*$D21+_xlfn.NORM.DIST(0,VLOOKUP($B20,ratings,2,TRUE)-VLOOKUP($B23,ratings,2,TRUE),$A$2,1)*$D23*$D20</f>
        <v>0.0000727308328</v>
      </c>
      <c r="F23" s="347">
        <f>_xlfn.NORM.DIST(0,VLOOKUP($B31,ratings,2,TRUE)-VLOOKUP($B23,ratings,2,TRUE),$A$2,1)*$E23*$E31+_xlfn.NORM.DIST(0,VLOOKUP($B32,ratings,2,TRUE)-VLOOKUP($B23,ratings,2,TRUE),$A$2,1)*$E23*$E32+_xlfn.NORM.DIST(0,VLOOKUP($B33,ratings,2,TRUE)-VLOOKUP($B23,ratings,2,TRUE),$A$2,1)*$E23*$E33+_xlfn.NORM.DIST(0,VLOOKUP($B34,ratings,2,TRUE)-VLOOKUP($B23,ratings,2,TRUE),$A$2,1)*$E23*$E34+_xlfn.NORM.DIST(0,VLOOKUP($B27,ratings,2,TRUE)-VLOOKUP($B23,ratings,2,TRUE),$A$2,1)*$E23*$E27+_xlfn.NORM.DIST(0,VLOOKUP($B28,ratings,2,TRUE)-VLOOKUP($B23,ratings,2,TRUE),$A$2,1)*$E23*$E28+_xlfn.NORM.DIST(0,VLOOKUP($B29,ratings,2,TRUE)-VLOOKUP($B23,ratings,2,TRUE),$A$2,1)*$E23*$E29+_xlfn.NORM.DIST(0,VLOOKUP($B30,ratings,2,TRUE)-VLOOKUP($B23,ratings,2,TRUE),$A$2,1)*$E23*$E30</f>
        <v>0.000005485580713</v>
      </c>
      <c r="G23" s="347">
        <f>_xlfn.NORM.DIST(0,VLOOKUP($B6,ratings,2,TRUE)-VLOOKUP($B23,ratings,2,TRUE),$A$2,1)*$F23*$F6+_xlfn.NORM.DIST(0,VLOOKUP($B7,ratings,2,TRUE)-VLOOKUP($B23,ratings,2,TRUE),$A$2,1)*$F23*$F7+_xlfn.NORM.DIST(0,VLOOKUP($B5,ratings,2,TRUE)-VLOOKUP($B23,ratings,2,TRUE),$A$2,1)*$F23*$F5+_xlfn.NORM.DIST(0,VLOOKUP($B4,ratings,2,TRUE)-VLOOKUP($B23,ratings,2,TRUE),$A$2,1)*$F23*$F4+_xlfn.NORM.DIST(0,VLOOKUP($B3,ratings,2,TRUE)-VLOOKUP($B23,ratings,2,TRUE),$A$2,1)*$F23*$F3+_xlfn.NORM.DIST(0,VLOOKUP($B18,ratings,2,TRUE)-VLOOKUP($B23,ratings,2,TRUE),$A$2,1)*$F23*$F18+_xlfn.NORM.DIST(0,VLOOKUP($B17,ratings,2,TRUE)-VLOOKUP($B23,ratings,2,TRUE),$A$2,1)*$F23*$F17+_xlfn.NORM.DIST(0,VLOOKUP($B16,ratings,2,TRUE)-VLOOKUP($B23,ratings,2,TRUE),$A$2,1)*$F23*$F16+_xlfn.NORM.DIST(0,VLOOKUP($B15,ratings,2,TRUE)-VLOOKUP($B23,ratings,2,TRUE),$A$2,1)*$F23*$F15+_xlfn.NORM.DIST(0,VLOOKUP($B14,ratings,2,TRUE)-VLOOKUP($B23,ratings,2,TRUE),$A$2,1)*$F23*$F14+_xlfn.NORM.DIST(0,VLOOKUP($B13,ratings,2,TRUE)-VLOOKUP($B23,ratings,2,TRUE),$A$2,1)*$F23*$F13+_xlfn.NORM.DIST(0,VLOOKUP($B12,ratings,2,TRUE)-VLOOKUP($B23,ratings,2,TRUE),$A$2,1)*$F23*$F12+_xlfn.NORM.DIST(0,VLOOKUP($B11,ratings,2,TRUE)-VLOOKUP($B23,ratings,2,TRUE),$A$2,1)*$F23*$F11+_xlfn.NORM.DIST(0,VLOOKUP($B10,ratings,2,TRUE)-VLOOKUP($B23,ratings,2,TRUE),$A$2,1)*$F23*$F10+_xlfn.NORM.DIST(0,VLOOKUP($B9,ratings,2,TRUE)-VLOOKUP($B23,ratings,2,TRUE),$A$2,1)*$F23*$F9+_xlfn.NORM.DIST(0,VLOOKUP($B8,ratings,2,TRUE)-VLOOKUP($B23,ratings,2,TRUE),$A$2,1)*$F23*$F8</f>
        <v>0.0000001599038523</v>
      </c>
    </row>
    <row r="24" ht="14.25" customHeight="1">
      <c r="A24" s="389" t="str">
        <f>VLOOKUP(B24,Ratings!$H$2:$I$69,2,0)</f>
        <v>#N/A</v>
      </c>
      <c r="B24" s="389" t="s">
        <v>589</v>
      </c>
      <c r="C24" s="347">
        <f>_xlfn.NORM.DIST(0,VLOOKUP(B23,ratings,2,TRUE)-VLOOKUP(B24,ratings,2,TRUE),$A$2,1)</f>
        <v>0.9441849818</v>
      </c>
      <c r="D24" s="347">
        <f>_xlfn.NORM.DIST(0,VLOOKUP(B26,ratings,2,TRUE)-VLOOKUP(B24,ratings,2,TRUE),$A$2,1)*C24*C26+_xlfn.NORM.DIST(0,VLOOKUP(B25,ratings,2,TRUE)-VLOOKUP(B24,ratings,2,TRUE),$A$2,1)*C24*C25</f>
        <v>0.2640868674</v>
      </c>
      <c r="E24" s="347">
        <f>_xlfn.NORM.DIST(0,VLOOKUP($B20,ratings,2,TRUE)-VLOOKUP($B24,ratings,2,TRUE),$A$2,1)*$D24*$D20+_xlfn.NORM.DIST(0,VLOOKUP($B19,ratings,2,TRUE)-VLOOKUP($B24,ratings,2,TRUE),$A$2,1)*$D24*$D19+_xlfn.NORM.DIST(0,VLOOKUP($B22,ratings,2,TRUE)-VLOOKUP($B24,ratings,2,TRUE),$A$2,1)*$D24*$D22+_xlfn.NORM.DIST(0,VLOOKUP($B21,ratings,2,TRUE)-VLOOKUP($B24,ratings,2,TRUE),$A$2,1)*$D24*$D21</f>
        <v>0.1361866307</v>
      </c>
      <c r="F24" s="347">
        <f>_xlfn.NORM.DIST(0,VLOOKUP($B32,ratings,2,TRUE)-VLOOKUP($B24,ratings,2,TRUE),$A$2,1)*$E24*$E32+_xlfn.NORM.DIST(0,VLOOKUP($B33,ratings,2,TRUE)-VLOOKUP($B24,ratings,2,TRUE),$A$2,1)*$E24*$E33+_xlfn.NORM.DIST(0,VLOOKUP($B34,ratings,2,TRUE)-VLOOKUP($B24,ratings,2,TRUE),$A$2,1)*$E24*$E34+_xlfn.NORM.DIST(0,VLOOKUP($B27,ratings,2,TRUE)-VLOOKUP($B24,ratings,2,TRUE),$A$2,1)*$E24*$E27+_xlfn.NORM.DIST(0,VLOOKUP($B28,ratings,2,TRUE)-VLOOKUP($B24,ratings,2,TRUE),$A$2,1)*$E24*$E28+_xlfn.NORM.DIST(0,VLOOKUP($B29,ratings,2,TRUE)-VLOOKUP($B24,ratings,2,TRUE),$A$2,1)*$E24*$E29+_xlfn.NORM.DIST(0,VLOOKUP($B30,ratings,2,TRUE)-VLOOKUP($B24,ratings,2,TRUE),$A$2,1)*$E24*$E30+_xlfn.NORM.DIST(0,VLOOKUP($B31,ratings,2,TRUE)-VLOOKUP($B24,ratings,2,TRUE),$A$2,1)*$E24*$E31</f>
        <v>0.07567589615</v>
      </c>
      <c r="G24" s="347">
        <f>_xlfn.NORM.DIST(0,VLOOKUP($B7,ratings,2,TRUE)-VLOOKUP($B24,ratings,2,TRUE),$A$2,1)*$F24*$F7+_xlfn.NORM.DIST(0,VLOOKUP($B8,ratings,2,TRUE)-VLOOKUP($B24,ratings,2,TRUE),$A$2,1)*$F24*$F8+_xlfn.NORM.DIST(0,VLOOKUP($B6,ratings,2,TRUE)-VLOOKUP($B24,ratings,2,TRUE),$A$2,1)*$F24*$F6+_xlfn.NORM.DIST(0,VLOOKUP($B5,ratings,2,TRUE)-VLOOKUP($B24,ratings,2,TRUE),$A$2,1)*$F24*$F5+_xlfn.NORM.DIST(0,VLOOKUP($B4,ratings,2,TRUE)-VLOOKUP($B24,ratings,2,TRUE),$A$2,1)*$F24*$F4+_xlfn.NORM.DIST(0,VLOOKUP($B3,ratings,2,TRUE)-VLOOKUP($B24,ratings,2,TRUE),$A$2,1)*$F24*$F3+_xlfn.NORM.DIST(0,VLOOKUP($B18,ratings,2,TRUE)-VLOOKUP($B24,ratings,2,TRUE),$A$2,1)*$F24*$F18+_xlfn.NORM.DIST(0,VLOOKUP($B17,ratings,2,TRUE)-VLOOKUP($B24,ratings,2,TRUE),$A$2,1)*$F24*$F17+_xlfn.NORM.DIST(0,VLOOKUP($B16,ratings,2,TRUE)-VLOOKUP($B24,ratings,2,TRUE),$A$2,1)*$F24*$F16+_xlfn.NORM.DIST(0,VLOOKUP($B15,ratings,2,TRUE)-VLOOKUP($B24,ratings,2,TRUE),$A$2,1)*$F24*$F15+_xlfn.NORM.DIST(0,VLOOKUP($B14,ratings,2,TRUE)-VLOOKUP($B24,ratings,2,TRUE),$A$2,1)*$F24*$F14+_xlfn.NORM.DIST(0,VLOOKUP($B13,ratings,2,TRUE)-VLOOKUP($B24,ratings,2,TRUE),$A$2,1)*$F24*$F13+_xlfn.NORM.DIST(0,VLOOKUP($B12,ratings,2,TRUE)-VLOOKUP($B24,ratings,2,TRUE),$A$2,1)*$F24*$F12+_xlfn.NORM.DIST(0,VLOOKUP($B11,ratings,2,TRUE)-VLOOKUP($B24,ratings,2,TRUE),$A$2,1)*$F24*$F11+_xlfn.NORM.DIST(0,VLOOKUP($B10,ratings,2,TRUE)-VLOOKUP($B24,ratings,2,TRUE),$A$2,1)*$F24*$F10+_xlfn.NORM.DIST(0,VLOOKUP($B9,ratings,2,TRUE)-VLOOKUP($B24,ratings,2,TRUE),$A$2,1)*$F24*$F9</f>
        <v>0.02422482197</v>
      </c>
    </row>
    <row r="25" ht="14.25" customHeight="1">
      <c r="A25" t="str">
        <f>VLOOKUP(B25,Ratings!$H$2:$I$69,2,0)</f>
        <v>#N/A</v>
      </c>
      <c r="B25" t="s">
        <v>326</v>
      </c>
      <c r="C25" s="347">
        <f>_xlfn.NORM.DIST(0,VLOOKUP(B26,ratings,2,TRUE)-VLOOKUP(B25,ratings,2,TRUE),$A$2,1)</f>
        <v>0.1699038061</v>
      </c>
      <c r="D25" s="347">
        <f>_xlfn.NORM.DIST(0,VLOOKUP(B23,ratings,2,TRUE)-VLOOKUP(B25,ratings,2,TRUE),$A$2,1)*C25*C23+_xlfn.NORM.DIST(0,VLOOKUP(B24,ratings,2,TRUE)-VLOOKUP(B25,ratings,2,TRUE),$A$2,1)*C25*C24</f>
        <v>0.07736818166</v>
      </c>
      <c r="E25" s="347">
        <f>_xlfn.NORM.DIST(0,VLOOKUP($B21,ratings,2,TRUE)-VLOOKUP($B25,ratings,2,TRUE),$A$2,1)*$D25*$D21+_xlfn.NORM.DIST(0,VLOOKUP($B20,ratings,2,TRUE)-VLOOKUP($B25,ratings,2,TRUE),$A$2,1)*$D25*$D20+_xlfn.NORM.DIST(0,VLOOKUP($B19,ratings,2,TRUE)-VLOOKUP($B25,ratings,2,TRUE),$A$2,1)*$D25*$D19+_xlfn.NORM.DIST(0,VLOOKUP($B22,ratings,2,TRUE)-VLOOKUP($B25,ratings,2,TRUE),$A$2,1)*$D25*$D22</f>
        <v>0.0343305883</v>
      </c>
      <c r="F25" s="347">
        <f>_xlfn.NORM.DIST(0,VLOOKUP($B33,ratings,2,TRUE)-VLOOKUP($B25,ratings,2,TRUE),$A$2,1)*$E25*$E33+_xlfn.NORM.DIST(0,VLOOKUP($B34,ratings,2,TRUE)-VLOOKUP($B25,ratings,2,TRUE),$A$2,1)*$E25*$E34+_xlfn.NORM.DIST(0,VLOOKUP($B27,ratings,2,TRUE)-VLOOKUP($B25,ratings,2,TRUE),$A$2,1)*$E25*$E27+_xlfn.NORM.DIST(0,VLOOKUP($B28,ratings,2,TRUE)-VLOOKUP($B25,ratings,2,TRUE),$A$2,1)*$E25*$E28+_xlfn.NORM.DIST(0,VLOOKUP($B29,ratings,2,TRUE)-VLOOKUP($B25,ratings,2,TRUE),$A$2,1)*$E25*$E29+_xlfn.NORM.DIST(0,VLOOKUP($B30,ratings,2,TRUE)-VLOOKUP($B25,ratings,2,TRUE),$A$2,1)*$E25*$E30+_xlfn.NORM.DIST(0,VLOOKUP($B31,ratings,2,TRUE)-VLOOKUP($B25,ratings,2,TRUE),$A$2,1)*$E25*$E31+_xlfn.NORM.DIST(0,VLOOKUP($B32,ratings,2,TRUE)-VLOOKUP($B25,ratings,2,TRUE),$A$2,1)*$E25*$E32</f>
        <v>0.01661261628</v>
      </c>
      <c r="G25" s="347">
        <f>_xlfn.NORM.DIST(0,VLOOKUP($B8,ratings,2,TRUE)-VLOOKUP($B25,ratings,2,TRUE),$A$2,1)*$F25*$F8+_xlfn.NORM.DIST(0,VLOOKUP($B9,ratings,2,TRUE)-VLOOKUP($B25,ratings,2,TRUE),$A$2,1)*$F25*$F9+_xlfn.NORM.DIST(0,VLOOKUP($B7,ratings,2,TRUE)-VLOOKUP($B25,ratings,2,TRUE),$A$2,1)*$F25*$F7+_xlfn.NORM.DIST(0,VLOOKUP($B6,ratings,2,TRUE)-VLOOKUP($B25,ratings,2,TRUE),$A$2,1)*$F25*$F6+_xlfn.NORM.DIST(0,VLOOKUP($B5,ratings,2,TRUE)-VLOOKUP($B25,ratings,2,TRUE),$A$2,1)*$F25*$F5+_xlfn.NORM.DIST(0,VLOOKUP($B4,ratings,2,TRUE)-VLOOKUP($B25,ratings,2,TRUE),$A$2,1)*$F25*$F4+_xlfn.NORM.DIST(0,VLOOKUP($B3,ratings,2,TRUE)-VLOOKUP($B25,ratings,2,TRUE),$A$2,1)*$F25*$F3+_xlfn.NORM.DIST(0,VLOOKUP($B18,ratings,2,TRUE)-VLOOKUP($B25,ratings,2,TRUE),$A$2,1)*$F25*$F18+_xlfn.NORM.DIST(0,VLOOKUP($B17,ratings,2,TRUE)-VLOOKUP($B25,ratings,2,TRUE),$A$2,1)*$F25*$F17+_xlfn.NORM.DIST(0,VLOOKUP($B16,ratings,2,TRUE)-VLOOKUP($B25,ratings,2,TRUE),$A$2,1)*$F25*$F16+_xlfn.NORM.DIST(0,VLOOKUP($B15,ratings,2,TRUE)-VLOOKUP($B25,ratings,2,TRUE),$A$2,1)*$F25*$F15+_xlfn.NORM.DIST(0,VLOOKUP($B14,ratings,2,TRUE)-VLOOKUP($B25,ratings,2,TRUE),$A$2,1)*$F25*$F14+_xlfn.NORM.DIST(0,VLOOKUP($B13,ratings,2,TRUE)-VLOOKUP($B25,ratings,2,TRUE),$A$2,1)*$F25*$F13+_xlfn.NORM.DIST(0,VLOOKUP($B12,ratings,2,TRUE)-VLOOKUP($B25,ratings,2,TRUE),$A$2,1)*$F25*$F12+_xlfn.NORM.DIST(0,VLOOKUP($B11,ratings,2,TRUE)-VLOOKUP($B25,ratings,2,TRUE),$A$2,1)*$F25*$F11+_xlfn.NORM.DIST(0,VLOOKUP($B10,ratings,2,TRUE)-VLOOKUP($B25,ratings,2,TRUE),$A$2,1)*$F25*$F10</f>
        <v>0.004383758487</v>
      </c>
    </row>
    <row r="26" ht="14.25" customHeight="1">
      <c r="A26" s="390" t="str">
        <f>VLOOKUP(B26,Ratings!$H$2:$I$69,2,0)</f>
        <v>#N/A</v>
      </c>
      <c r="B26" s="390" t="s">
        <v>332</v>
      </c>
      <c r="C26" s="347">
        <f>_xlfn.NORM.DIST(0,VLOOKUP(B25,ratings,2,TRUE)-VLOOKUP(B26,ratings,2,TRUE),$A$2,1)</f>
        <v>0.8300961939</v>
      </c>
      <c r="D26" s="347">
        <f>_xlfn.NORM.DIST(0,VLOOKUP(B24,ratings,2,TRUE)-VLOOKUP(B26,ratings,2,TRUE),$A$2,1)*C26*C24+_xlfn.NORM.DIST(0,VLOOKUP(B23,ratings,2,TRUE)-VLOOKUP(B26,ratings,2,TRUE),$A$2,1)*C26*C23</f>
        <v>0.6573727233</v>
      </c>
      <c r="E26" s="347">
        <f>_xlfn.NORM.DIST(0,VLOOKUP($B22,ratings,2,TRUE)-VLOOKUP($B26,ratings,2,TRUE),$A$2,1)*$D26*$D22+_xlfn.NORM.DIST(0,VLOOKUP($B21,ratings,2,TRUE)-VLOOKUP($B26,ratings,2,TRUE),$A$2,1)*$D26*$D21+_xlfn.NORM.DIST(0,VLOOKUP($B20,ratings,2,TRUE)-VLOOKUP($B26,ratings,2,TRUE),$A$2,1)*$D26*$D20+_xlfn.NORM.DIST(0,VLOOKUP($B19,ratings,2,TRUE)-VLOOKUP($B26,ratings,2,TRUE),$A$2,1)*$D26*$D19</f>
        <v>0.5197603887</v>
      </c>
      <c r="F26" s="347">
        <f>_xlfn.NORM.DIST(0,VLOOKUP($B34,ratings,2,TRUE)-VLOOKUP($B26,ratings,2,TRUE),$A$2,1)*$E26*$E34+_xlfn.NORM.DIST(0,VLOOKUP($B27,ratings,2,TRUE)-VLOOKUP($B26,ratings,2,TRUE),$A$2,1)*$E26*$E27+_xlfn.NORM.DIST(0,VLOOKUP($B28,ratings,2,TRUE)-VLOOKUP($B26,ratings,2,TRUE),$A$2,1)*$E26*$E28+_xlfn.NORM.DIST(0,VLOOKUP($B29,ratings,2,TRUE)-VLOOKUP($B26,ratings,2,TRUE),$A$2,1)*$E26*$E29+_xlfn.NORM.DIST(0,VLOOKUP($B30,ratings,2,TRUE)-VLOOKUP($B26,ratings,2,TRUE),$A$2,1)*$E26*$E30+_xlfn.NORM.DIST(0,VLOOKUP($B31,ratings,2,TRUE)-VLOOKUP($B26,ratings,2,TRUE),$A$2,1)*$E26*$E31+_xlfn.NORM.DIST(0,VLOOKUP($B32,ratings,2,TRUE)-VLOOKUP($B26,ratings,2,TRUE),$A$2,1)*$E26*$E32+_xlfn.NORM.DIST(0,VLOOKUP($B33,ratings,2,TRUE)-VLOOKUP($B26,ratings,2,TRUE),$A$2,1)*$E26*$E33</f>
        <v>0.4250653525</v>
      </c>
      <c r="G26" s="347">
        <f>_xlfn.NORM.DIST(0,VLOOKUP($B9,ratings,2,TRUE)-VLOOKUP($B26,ratings,2,TRUE),$A$2,1)*$F26*$F9+_xlfn.NORM.DIST(0,VLOOKUP($B10,ratings,2,TRUE)-VLOOKUP($B26,ratings,2,TRUE),$A$2,1)*$F26*$F10+_xlfn.NORM.DIST(0,VLOOKUP($B8,ratings,2,TRUE)-VLOOKUP($B26,ratings,2,TRUE),$A$2,1)*$F26*$F8+_xlfn.NORM.DIST(0,VLOOKUP($B7,ratings,2,TRUE)-VLOOKUP($B26,ratings,2,TRUE),$A$2,1)*$F26*$F7+_xlfn.NORM.DIST(0,VLOOKUP($B6,ratings,2,TRUE)-VLOOKUP($B26,ratings,2,TRUE),$A$2,1)*$F26*$F6+_xlfn.NORM.DIST(0,VLOOKUP($B5,ratings,2,TRUE)-VLOOKUP($B26,ratings,2,TRUE),$A$2,1)*$F26*$F5+_xlfn.NORM.DIST(0,VLOOKUP($B4,ratings,2,TRUE)-VLOOKUP($B26,ratings,2,TRUE),$A$2,1)*$F26*$F4+_xlfn.NORM.DIST(0,VLOOKUP($B3,ratings,2,TRUE)-VLOOKUP($B26,ratings,2,TRUE),$A$2,1)*$F26*$F3+_xlfn.NORM.DIST(0,VLOOKUP($B18,ratings,2,TRUE)-VLOOKUP($B26,ratings,2,TRUE),$A$2,1)*$F26*$F18+_xlfn.NORM.DIST(0,VLOOKUP($B17,ratings,2,TRUE)-VLOOKUP($B26,ratings,2,TRUE),$A$2,1)*$F26*$F17+_xlfn.NORM.DIST(0,VLOOKUP($B16,ratings,2,TRUE)-VLOOKUP($B26,ratings,2,TRUE),$A$2,1)*$F26*$F16+_xlfn.NORM.DIST(0,VLOOKUP($B15,ratings,2,TRUE)-VLOOKUP($B26,ratings,2,TRUE),$A$2,1)*$F26*$F15+_xlfn.NORM.DIST(0,VLOOKUP($B14,ratings,2,TRUE)-VLOOKUP($B26,ratings,2,TRUE),$A$2,1)*$F26*$F14+_xlfn.NORM.DIST(0,VLOOKUP($B13,ratings,2,TRUE)-VLOOKUP($B26,ratings,2,TRUE),$A$2,1)*$F26*$F13+_xlfn.NORM.DIST(0,VLOOKUP($B12,ratings,2,TRUE)-VLOOKUP($B26,ratings,2,TRUE),$A$2,1)*$F26*$F12+_xlfn.NORM.DIST(0,VLOOKUP($B11,ratings,2,TRUE)-VLOOKUP($B26,ratings,2,TRUE),$A$2,1)*$F26*$F11</f>
        <v>0.252435428</v>
      </c>
    </row>
    <row r="27" ht="14.25" customHeight="1">
      <c r="A27" t="str">
        <f>VLOOKUP(B27,Ratings!$H$2:$I$69,2,0)</f>
        <v>#N/A</v>
      </c>
      <c r="B27" t="s">
        <v>32</v>
      </c>
      <c r="C27" s="347">
        <f>_xlfn.NORM.DIST(0,VLOOKUP(B28,ratings,2,TRUE)-VLOOKUP(B27,ratings,2,TRUE),$A$2,1)</f>
        <v>0.9441849818</v>
      </c>
      <c r="D27" s="347">
        <f>_xlfn.NORM.DIST(0,VLOOKUP(B29,ratings,2,TRUE)-VLOOKUP(B27,ratings,2,TRUE),$A$2,1)*C27*C29+_xlfn.NORM.DIST(0,VLOOKUP(B30,ratings,2,TRUE)-VLOOKUP(B27,ratings,2,TRUE),$A$2,1)*C27*C30</f>
        <v>0.5482824017</v>
      </c>
      <c r="E27" s="347">
        <f>_xlfn.NORM.DIST(0,VLOOKUP($B31,ratings,2,TRUE)-VLOOKUP($B27,ratings,2,TRUE),$A$2,1)*$D27*$D31+_xlfn.NORM.DIST(0,VLOOKUP($B32,ratings,2,TRUE)-VLOOKUP($B27,ratings,2,TRUE),$A$2,1)*$D27*$D32+_xlfn.NORM.DIST(0,VLOOKUP($B33,ratings,2,TRUE)-VLOOKUP($B27,ratings,2,TRUE),$A$2,1)*$D27*$D33+_xlfn.NORM.DIST(0,VLOOKUP($B34,ratings,2,TRUE)-VLOOKUP($B27,ratings,2,TRUE),$A$2,1)*$D27*$D34</f>
        <v>0.323097418</v>
      </c>
      <c r="F27" s="347">
        <f>_xlfn.NORM.DIST(0,VLOOKUP($B19,ratings,2,TRUE)-VLOOKUP($B27,ratings,2,TRUE),$A$2,1)*$E27*$E19+_xlfn.NORM.DIST(0,VLOOKUP($B26,ratings,2,TRUE)-VLOOKUP($B27,ratings,2,TRUE),$A$2,1)*$E27*$E26+_xlfn.NORM.DIST(0,VLOOKUP($B25,ratings,2,TRUE)-VLOOKUP($B27,ratings,2,TRUE),$A$2,1)*$E27*$E25+_xlfn.NORM.DIST(0,VLOOKUP($B24,ratings,2,TRUE)-VLOOKUP($B27,ratings,2,TRUE),$A$2,1)*$E27*$E24+_xlfn.NORM.DIST(0,VLOOKUP($B23,ratings,2,TRUE)-VLOOKUP($B27,ratings,2,TRUE),$A$2,1)*$E27*$E23+_xlfn.NORM.DIST(0,VLOOKUP($B22,ratings,2,TRUE)-VLOOKUP($B27,ratings,2,TRUE),$A$2,1)*$E27*$E22+_xlfn.NORM.DIST(0,VLOOKUP($B21,ratings,2,TRUE)-VLOOKUP($B27,ratings,2,TRUE),$A$2,1)*$E27*$E21+_xlfn.NORM.DIST(0,VLOOKUP($B20,ratings,2,TRUE)-VLOOKUP($B27,ratings,2,TRUE),$A$2,1)*$E27*$E20</f>
        <v>0.1165267865</v>
      </c>
      <c r="G27" s="347">
        <f>_xlfn.NORM.DIST(0,VLOOKUP($B10,ratings,2,TRUE)-VLOOKUP($B27,ratings,2,TRUE),$A$2,1)*$F27*$F10+_xlfn.NORM.DIST(0,VLOOKUP($B11,ratings,2,TRUE)-VLOOKUP($B27,ratings,2,TRUE),$A$2,1)*$F27*$F11+_xlfn.NORM.DIST(0,VLOOKUP($B9,ratings,2,TRUE)-VLOOKUP($B27,ratings,2,TRUE),$A$2,1)*$F27*$F9+_xlfn.NORM.DIST(0,VLOOKUP($B8,ratings,2,TRUE)-VLOOKUP($B27,ratings,2,TRUE),$A$2,1)*$F27*$F8+_xlfn.NORM.DIST(0,VLOOKUP($B7,ratings,2,TRUE)-VLOOKUP($B27,ratings,2,TRUE),$A$2,1)*$F27*$F7+_xlfn.NORM.DIST(0,VLOOKUP($B6,ratings,2,TRUE)-VLOOKUP($B27,ratings,2,TRUE),$A$2,1)*$F27*$F6+_xlfn.NORM.DIST(0,VLOOKUP($B5,ratings,2,TRUE)-VLOOKUP($B27,ratings,2,TRUE),$A$2,1)*$F27*$F5+_xlfn.NORM.DIST(0,VLOOKUP($B4,ratings,2,TRUE)-VLOOKUP($B27,ratings,2,TRUE),$A$2,1)*$F27*$F4+_xlfn.NORM.DIST(0,VLOOKUP($B3,ratings,2,TRUE)-VLOOKUP($B27,ratings,2,TRUE),$A$2,1)*$F27*$F3+_xlfn.NORM.DIST(0,VLOOKUP($B18,ratings,2,TRUE)-VLOOKUP($B27,ratings,2,TRUE),$A$2,1)*$F27*$F18+_xlfn.NORM.DIST(0,VLOOKUP($B17,ratings,2,TRUE)-VLOOKUP($B27,ratings,2,TRUE),$A$2,1)*$F27*$F17+_xlfn.NORM.DIST(0,VLOOKUP($B16,ratings,2,TRUE)-VLOOKUP($B27,ratings,2,TRUE),$A$2,1)*$F27*$F16+_xlfn.NORM.DIST(0,VLOOKUP($B15,ratings,2,TRUE)-VLOOKUP($B27,ratings,2,TRUE),$A$2,1)*$F27*$F15+_xlfn.NORM.DIST(0,VLOOKUP($B14,ratings,2,TRUE)-VLOOKUP($B27,ratings,2,TRUE),$A$2,1)*$F27*$F14+_xlfn.NORM.DIST(0,VLOOKUP($B13,ratings,2,TRUE)-VLOOKUP($B27,ratings,2,TRUE),$A$2,1)*$F27*$F13+_xlfn.NORM.DIST(0,VLOOKUP($B12,ratings,2,TRUE)-VLOOKUP($B27,ratings,2,TRUE),$A$2,1)*$F27*$F12</f>
        <v>0.0373017143</v>
      </c>
    </row>
    <row r="28" ht="14.25" customHeight="1">
      <c r="A28" s="389" t="str">
        <f>VLOOKUP(B28,Ratings!$H$2:$I$69,2,0)</f>
        <v>#N/A</v>
      </c>
      <c r="B28" s="389" t="s">
        <v>313</v>
      </c>
      <c r="C28" s="347">
        <f>_xlfn.NORM.DIST(0,VLOOKUP(B27,ratings,2,TRUE)-VLOOKUP(B28,ratings,2,TRUE),$A$2,1)</f>
        <v>0.05581501818</v>
      </c>
      <c r="D28" s="347">
        <f>_xlfn.NORM.DIST(0,VLOOKUP(B30,ratings,2,TRUE)-VLOOKUP(B28,ratings,2,TRUE),$A$2,1)*C28*C30+_xlfn.NORM.DIST(0,VLOOKUP(B29,ratings,2,TRUE)-VLOOKUP(B28,ratings,2,TRUE),$A$2,1)*C28*C29</f>
        <v>0.004618516061</v>
      </c>
      <c r="E28" s="347">
        <f>_xlfn.NORM.DIST(0,VLOOKUP($B32,ratings,2,TRUE)-VLOOKUP($B28,ratings,2,TRUE),$A$2,1)*$D28*$D32+_xlfn.NORM.DIST(0,VLOOKUP($B33,ratings,2,TRUE)-VLOOKUP($B28,ratings,2,TRUE),$A$2,1)*$D28*$D33+_xlfn.NORM.DIST(0,VLOOKUP($B34,ratings,2,TRUE)-VLOOKUP($B28,ratings,2,TRUE),$A$2,1)*$D28*$D34+_xlfn.NORM.DIST(0,VLOOKUP($B31,ratings,2,TRUE)-VLOOKUP($B28,ratings,2,TRUE),$A$2,1)*$D28*$D31</f>
        <v>0.0004116833571</v>
      </c>
      <c r="F28" s="347">
        <f>_xlfn.NORM.DIST(0,VLOOKUP($B20,ratings,2,TRUE)-VLOOKUP($B28,ratings,2,TRUE),$A$2,1)*$E28*$E20+_xlfn.NORM.DIST(0,VLOOKUP($B19,ratings,2,TRUE)-VLOOKUP($B28,ratings,2,TRUE),$A$2,1)*$E28*$E19+_xlfn.NORM.DIST(0,VLOOKUP($B26,ratings,2,TRUE)-VLOOKUP($B28,ratings,2,TRUE),$A$2,1)*$E28*$E26+_xlfn.NORM.DIST(0,VLOOKUP($B25,ratings,2,TRUE)-VLOOKUP($B28,ratings,2,TRUE),$A$2,1)*$E28*$E25+_xlfn.NORM.DIST(0,VLOOKUP($B24,ratings,2,TRUE)-VLOOKUP($B28,ratings,2,TRUE),$A$2,1)*$E28*$E24+_xlfn.NORM.DIST(0,VLOOKUP($B23,ratings,2,TRUE)-VLOOKUP($B28,ratings,2,TRUE),$A$2,1)*$E28*$E23+_xlfn.NORM.DIST(0,VLOOKUP($B22,ratings,2,TRUE)-VLOOKUP($B28,ratings,2,TRUE),$A$2,1)*$E28*$E22+_xlfn.NORM.DIST(0,VLOOKUP($B21,ratings,2,TRUE)-VLOOKUP($B28,ratings,2,TRUE),$A$2,1)*$E28*$E21</f>
        <v>0.00001383661142</v>
      </c>
      <c r="G28" s="347">
        <f>_xlfn.NORM.DIST(0,VLOOKUP($B11,ratings,2,TRUE)-VLOOKUP($B28,ratings,2,TRUE),$A$2,1)*$F28*$F11+_xlfn.NORM.DIST(0,VLOOKUP($B12,ratings,2,TRUE)-VLOOKUP($B28,ratings,2,TRUE),$A$2,1)*$F28*$F12+_xlfn.NORM.DIST(0,VLOOKUP($B10,ratings,2,TRUE)-VLOOKUP($B28,ratings,2,TRUE),$A$2,1)*$F28*$F10+_xlfn.NORM.DIST(0,VLOOKUP($B9,ratings,2,TRUE)-VLOOKUP($B28,ratings,2,TRUE),$A$2,1)*$F28*$F9+_xlfn.NORM.DIST(0,VLOOKUP($B8,ratings,2,TRUE)-VLOOKUP($B28,ratings,2,TRUE),$A$2,1)*$F28*$F8+_xlfn.NORM.DIST(0,VLOOKUP($B7,ratings,2,TRUE)-VLOOKUP($B28,ratings,2,TRUE),$A$2,1)*$F28*$F7+_xlfn.NORM.DIST(0,VLOOKUP($B6,ratings,2,TRUE)-VLOOKUP($B28,ratings,2,TRUE),$A$2,1)*$F28*$F6+_xlfn.NORM.DIST(0,VLOOKUP($B5,ratings,2,TRUE)-VLOOKUP($B28,ratings,2,TRUE),$A$2,1)*$F28*$F5+_xlfn.NORM.DIST(0,VLOOKUP($B4,ratings,2,TRUE)-VLOOKUP($B28,ratings,2,TRUE),$A$2,1)*$F28*$F4+_xlfn.NORM.DIST(0,VLOOKUP($B3,ratings,2,TRUE)-VLOOKUP($B28,ratings,2,TRUE),$A$2,1)*$F28*$F3+_xlfn.NORM.DIST(0,VLOOKUP($B18,ratings,2,TRUE)-VLOOKUP($B28,ratings,2,TRUE),$A$2,1)*$F28*$F18+_xlfn.NORM.DIST(0,VLOOKUP($B17,ratings,2,TRUE)-VLOOKUP($B28,ratings,2,TRUE),$A$2,1)*$F28*$F17+_xlfn.NORM.DIST(0,VLOOKUP($B16,ratings,2,TRUE)-VLOOKUP($B28,ratings,2,TRUE),$A$2,1)*$F28*$F16+_xlfn.NORM.DIST(0,VLOOKUP($B15,ratings,2,TRUE)-VLOOKUP($B28,ratings,2,TRUE),$A$2,1)*$F28*$F15+_xlfn.NORM.DIST(0,VLOOKUP($B14,ratings,2,TRUE)-VLOOKUP($B28,ratings,2,TRUE),$A$2,1)*$F28*$F14+_xlfn.NORM.DIST(0,VLOOKUP($B13,ratings,2,TRUE)-VLOOKUP($B28,ratings,2,TRUE),$A$2,1)*$F28*$F13</f>
        <v>0.0000004033351404</v>
      </c>
    </row>
    <row r="29" ht="14.25" customHeight="1">
      <c r="A29" t="str">
        <f>VLOOKUP(B29,Ratings!$H$2:$I$69,2,0)</f>
        <v>#N/A</v>
      </c>
      <c r="B29" t="s">
        <v>754</v>
      </c>
      <c r="C29" s="347">
        <f>_xlfn.NORM.DIST(0,VLOOKUP(B30,ratings,2,TRUE)-VLOOKUP(B29,ratings,2,TRUE),$A$2,1)</f>
        <v>0.4818725024</v>
      </c>
      <c r="D29" s="347">
        <f>_xlfn.NORM.DIST(0,VLOOKUP(B27,ratings,2,TRUE)-VLOOKUP(B29,ratings,2,TRUE),$A$2,1)*C29*C27+_xlfn.NORM.DIST(0,VLOOKUP(B28,ratings,2,TRUE)-VLOOKUP(B29,ratings,2,TRUE),$A$2,1)*C29*C28</f>
        <v>0.2111621526</v>
      </c>
      <c r="E29" s="347">
        <f>_xlfn.NORM.DIST(0,VLOOKUP($B33,ratings,2,TRUE)-VLOOKUP($B29,ratings,2,TRUE),$A$2,1)*$D29*$D33+_xlfn.NORM.DIST(0,VLOOKUP($B34,ratings,2,TRUE)-VLOOKUP($B29,ratings,2,TRUE),$A$2,1)*$D29*$D34+_xlfn.NORM.DIST(0,VLOOKUP($B31,ratings,2,TRUE)-VLOOKUP($B29,ratings,2,TRUE),$A$2,1)*$D29*$D31+_xlfn.NORM.DIST(0,VLOOKUP($B32,ratings,2,TRUE)-VLOOKUP($B29,ratings,2,TRUE),$A$2,1)*$D29*$D32</f>
        <v>0.1056410856</v>
      </c>
      <c r="F29" s="347">
        <f>_xlfn.NORM.DIST(0,VLOOKUP($B21,ratings,2,TRUE)-VLOOKUP($B29,ratings,2,TRUE),$A$2,1)*$E29*$E21+_xlfn.NORM.DIST(0,VLOOKUP($B20,ratings,2,TRUE)-VLOOKUP($B29,ratings,2,TRUE),$A$2,1)*$E29*$E20+_xlfn.NORM.DIST(0,VLOOKUP($B19,ratings,2,TRUE)-VLOOKUP($B29,ratings,2,TRUE),$A$2,1)*$E29*$E19+_xlfn.NORM.DIST(0,VLOOKUP($B26,ratings,2,TRUE)-VLOOKUP($B29,ratings,2,TRUE),$A$2,1)*$E29*$E26+_xlfn.NORM.DIST(0,VLOOKUP($B25,ratings,2,TRUE)-VLOOKUP($B29,ratings,2,TRUE),$A$2,1)*$E29*$E25+_xlfn.NORM.DIST(0,VLOOKUP($B24,ratings,2,TRUE)-VLOOKUP($B29,ratings,2,TRUE),$A$2,1)*$E29*$E24+_xlfn.NORM.DIST(0,VLOOKUP($B23,ratings,2,TRUE)-VLOOKUP($B29,ratings,2,TRUE),$A$2,1)*$E29*$E23+_xlfn.NORM.DIST(0,VLOOKUP($B22,ratings,2,TRUE)-VLOOKUP($B29,ratings,2,TRUE),$A$2,1)*$E29*$E22</f>
        <v>0.03017749837</v>
      </c>
      <c r="G29" s="347">
        <f>_xlfn.NORM.DIST(0,VLOOKUP($B12,ratings,2,TRUE)-VLOOKUP($B29,ratings,2,TRUE),$A$2,1)*$F29*$F12+_xlfn.NORM.DIST(0,VLOOKUP($B13,ratings,2,TRUE)-VLOOKUP($B29,ratings,2,TRUE),$A$2,1)*$F29*$F13+_xlfn.NORM.DIST(0,VLOOKUP($B11,ratings,2,TRUE)-VLOOKUP($B29,ratings,2,TRUE),$A$2,1)*$F29*$F11+_xlfn.NORM.DIST(0,VLOOKUP($B10,ratings,2,TRUE)-VLOOKUP($B29,ratings,2,TRUE),$A$2,1)*$F29*$F10+_xlfn.NORM.DIST(0,VLOOKUP($B9,ratings,2,TRUE)-VLOOKUP($B29,ratings,2,TRUE),$A$2,1)*$F29*$F9+_xlfn.NORM.DIST(0,VLOOKUP($B8,ratings,2,TRUE)-VLOOKUP($B29,ratings,2,TRUE),$A$2,1)*$F29*$F8+_xlfn.NORM.DIST(0,VLOOKUP($B7,ratings,2,TRUE)-VLOOKUP($B29,ratings,2,TRUE),$A$2,1)*$F29*$F7+_xlfn.NORM.DIST(0,VLOOKUP($B6,ratings,2,TRUE)-VLOOKUP($B29,ratings,2,TRUE),$A$2,1)*$F29*$F6+_xlfn.NORM.DIST(0,VLOOKUP($B5,ratings,2,TRUE)-VLOOKUP($B29,ratings,2,TRUE),$A$2,1)*$F29*$F5+_xlfn.NORM.DIST(0,VLOOKUP($B4,ratings,2,TRUE)-VLOOKUP($B29,ratings,2,TRUE),$A$2,1)*$F29*$F4+_xlfn.NORM.DIST(0,VLOOKUP($B3,ratings,2,TRUE)-VLOOKUP($B29,ratings,2,TRUE),$A$2,1)*$F29*$F3+_xlfn.NORM.DIST(0,VLOOKUP($B18,ratings,2,TRUE)-VLOOKUP($B29,ratings,2,TRUE),$A$2,1)*$F29*$F18+_xlfn.NORM.DIST(0,VLOOKUP($B17,ratings,2,TRUE)-VLOOKUP($B29,ratings,2,TRUE),$A$2,1)*$F29*$F17+_xlfn.NORM.DIST(0,VLOOKUP($B16,ratings,2,TRUE)-VLOOKUP($B29,ratings,2,TRUE),$A$2,1)*$F29*$F16+_xlfn.NORM.DIST(0,VLOOKUP($B15,ratings,2,TRUE)-VLOOKUP($B29,ratings,2,TRUE),$A$2,1)*$F29*$F15+_xlfn.NORM.DIST(0,VLOOKUP($B14,ratings,2,TRUE)-VLOOKUP($B29,ratings,2,TRUE),$A$2,1)*$F29*$F14</f>
        <v>0.007564922177</v>
      </c>
    </row>
    <row r="30" ht="14.25" customHeight="1">
      <c r="A30" s="389" t="str">
        <f>VLOOKUP(B30,Ratings!$H$2:$I$69,2,0)</f>
        <v>#N/A</v>
      </c>
      <c r="B30" s="389" t="s">
        <v>54</v>
      </c>
      <c r="C30" s="347">
        <f>_xlfn.NORM.DIST(0,VLOOKUP(B29,ratings,2,TRUE)-VLOOKUP(B30,ratings,2,TRUE),$A$2,1)</f>
        <v>0.5181274976</v>
      </c>
      <c r="D30" s="347">
        <f>_xlfn.NORM.DIST(0,VLOOKUP(B28,ratings,2,TRUE)-VLOOKUP(B30,ratings,2,TRUE),$A$2,1)*C30*C28+_xlfn.NORM.DIST(0,VLOOKUP(B27,ratings,2,TRUE)-VLOOKUP(B30,ratings,2,TRUE),$A$2,1)*C30*C27</f>
        <v>0.2359369296</v>
      </c>
      <c r="E30" s="347">
        <f>_xlfn.NORM.DIST(0,VLOOKUP($B34,ratings,2,TRUE)-VLOOKUP($B30,ratings,2,TRUE),$A$2,1)*$D30*$D34+_xlfn.NORM.DIST(0,VLOOKUP($B31,ratings,2,TRUE)-VLOOKUP($B30,ratings,2,TRUE),$A$2,1)*$D30*$D31+_xlfn.NORM.DIST(0,VLOOKUP($B32,ratings,2,TRUE)-VLOOKUP($B30,ratings,2,TRUE),$A$2,1)*$D30*$D32+_xlfn.NORM.DIST(0,VLOOKUP($B33,ratings,2,TRUE)-VLOOKUP($B30,ratings,2,TRUE),$A$2,1)*$D30*$D33</f>
        <v>0.1222687334</v>
      </c>
      <c r="F30" s="347">
        <f>_xlfn.NORM.DIST(0,VLOOKUP($B22,ratings,2,TRUE)-VLOOKUP($B30,ratings,2,TRUE),$A$2,1)*$E30*$E22+_xlfn.NORM.DIST(0,VLOOKUP($B21,ratings,2,TRUE)-VLOOKUP($B30,ratings,2,TRUE),$A$2,1)*$E30*$E21+_xlfn.NORM.DIST(0,VLOOKUP($B20,ratings,2,TRUE)-VLOOKUP($B30,ratings,2,TRUE),$A$2,1)*$E30*$E20+_xlfn.NORM.DIST(0,VLOOKUP($B19,ratings,2,TRUE)-VLOOKUP($B30,ratings,2,TRUE),$A$2,1)*$E30*$E19+_xlfn.NORM.DIST(0,VLOOKUP($B26,ratings,2,TRUE)-VLOOKUP($B30,ratings,2,TRUE),$A$2,1)*$E30*$E26+_xlfn.NORM.DIST(0,VLOOKUP($B25,ratings,2,TRUE)-VLOOKUP($B30,ratings,2,TRUE),$A$2,1)*$E30*$E25+_xlfn.NORM.DIST(0,VLOOKUP($B24,ratings,2,TRUE)-VLOOKUP($B30,ratings,2,TRUE),$A$2,1)*$E30*$E24+_xlfn.NORM.DIST(0,VLOOKUP($B23,ratings,2,TRUE)-VLOOKUP($B30,ratings,2,TRUE),$A$2,1)*$E30*$E23</f>
        <v>0.03668852694</v>
      </c>
      <c r="G30" s="347">
        <f>_xlfn.NORM.DIST(0,VLOOKUP($B13,ratings,2,TRUE)-VLOOKUP($B30,ratings,2,TRUE),$A$2,1)*$F30*$F13+_xlfn.NORM.DIST(0,VLOOKUP($B14,ratings,2,TRUE)-VLOOKUP($B30,ratings,2,TRUE),$A$2,1)*$F30*$F14+_xlfn.NORM.DIST(0,VLOOKUP($B12,ratings,2,TRUE)-VLOOKUP($B30,ratings,2,TRUE),$A$2,1)*$F30*$F12+_xlfn.NORM.DIST(0,VLOOKUP($B11,ratings,2,TRUE)-VLOOKUP($B30,ratings,2,TRUE),$A$2,1)*$F30*$F11+_xlfn.NORM.DIST(0,VLOOKUP($B10,ratings,2,TRUE)-VLOOKUP($B30,ratings,2,TRUE),$A$2,1)*$F30*$F10+_xlfn.NORM.DIST(0,VLOOKUP($B9,ratings,2,TRUE)-VLOOKUP($B30,ratings,2,TRUE),$A$2,1)*$F30*$F9+_xlfn.NORM.DIST(0,VLOOKUP($B8,ratings,2,TRUE)-VLOOKUP($B30,ratings,2,TRUE),$A$2,1)*$F30*$F8+_xlfn.NORM.DIST(0,VLOOKUP($B7,ratings,2,TRUE)-VLOOKUP($B30,ratings,2,TRUE),$A$2,1)*$F30*$F7+_xlfn.NORM.DIST(0,VLOOKUP($B6,ratings,2,TRUE)-VLOOKUP($B30,ratings,2,TRUE),$A$2,1)*$F30*$F6+_xlfn.NORM.DIST(0,VLOOKUP($B5,ratings,2,TRUE)-VLOOKUP($B30,ratings,2,TRUE),$A$2,1)*$F30*$F5+_xlfn.NORM.DIST(0,VLOOKUP($B4,ratings,2,TRUE)-VLOOKUP($B30,ratings,2,TRUE),$A$2,1)*$F30*$F4+_xlfn.NORM.DIST(0,VLOOKUP($B3,ratings,2,TRUE)-VLOOKUP($B30,ratings,2,TRUE),$A$2,1)*$F30*$F3+_xlfn.NORM.DIST(0,VLOOKUP($B18,ratings,2,TRUE)-VLOOKUP($B30,ratings,2,TRUE),$A$2,1)*$F30*$F18+_xlfn.NORM.DIST(0,VLOOKUP($B17,ratings,2,TRUE)-VLOOKUP($B30,ratings,2,TRUE),$A$2,1)*$F30*$F17+_xlfn.NORM.DIST(0,VLOOKUP($B16,ratings,2,TRUE)-VLOOKUP($B30,ratings,2,TRUE),$A$2,1)*$F30*$F16+_xlfn.NORM.DIST(0,VLOOKUP($B15,ratings,2,TRUE)-VLOOKUP($B30,ratings,2,TRUE),$A$2,1)*$F30*$F15</f>
        <v>0.009681415536</v>
      </c>
    </row>
    <row r="31" ht="14.25" customHeight="1">
      <c r="A31" t="str">
        <f>VLOOKUP(B31,Ratings!$H$2:$I$69,2,0)</f>
        <v>#N/A</v>
      </c>
      <c r="B31" t="s">
        <v>102</v>
      </c>
      <c r="C31" s="347">
        <f>_xlfn.NORM.DIST(0,VLOOKUP(B32,ratings,2,TRUE)-VLOOKUP(B31,ratings,2,TRUE),$A$2,1)</f>
        <v>0.5</v>
      </c>
      <c r="D31" s="347">
        <f>_xlfn.NORM.DIST(0,VLOOKUP(B33,ratings,2,TRUE)-VLOOKUP(B31,ratings,2,TRUE),$A$2,1)*C31*C33+_xlfn.NORM.DIST(0,VLOOKUP(B34,ratings,2,TRUE)-VLOOKUP(B31,ratings,2,TRUE),$A$2,1)*C31*C34</f>
        <v>0.2795366783</v>
      </c>
      <c r="E31" s="347">
        <f>_xlfn.NORM.DIST(0,VLOOKUP($B27,ratings,2,TRUE)-VLOOKUP($B31,ratings,2,TRUE),$A$2,1)*$D31*$D27+_xlfn.NORM.DIST(0,VLOOKUP($B30,ratings,2,TRUE)-VLOOKUP($B31,ratings,2,TRUE),$A$2,1)*$D31*$D30+_xlfn.NORM.DIST(0,VLOOKUP($B29,ratings,2,TRUE)-VLOOKUP($B31,ratings,2,TRUE),$A$2,1)*$D31*$D29+_xlfn.NORM.DIST(0,VLOOKUP($B28,ratings,2,TRUE)-VLOOKUP($B31,ratings,2,TRUE),$A$2,1)*$D31*$D28</f>
        <v>0.1303252441</v>
      </c>
      <c r="F31" s="347">
        <f>_xlfn.NORM.DIST(0,VLOOKUP($B23,ratings,2,TRUE)-VLOOKUP($B31,ratings,2,TRUE),$A$2,1)*$E31*$E23+_xlfn.NORM.DIST(0,VLOOKUP($B22,ratings,2,TRUE)-VLOOKUP($B31,ratings,2,TRUE),$A$2,1)*$E31*$E22+_xlfn.NORM.DIST(0,VLOOKUP($B21,ratings,2,TRUE)-VLOOKUP($B31,ratings,2,TRUE),$A$2,1)*$E31*$E21+_xlfn.NORM.DIST(0,VLOOKUP($B20,ratings,2,TRUE)-VLOOKUP($B31,ratings,2,TRUE),$A$2,1)*$E31*$E20+_xlfn.NORM.DIST(0,VLOOKUP($B19,ratings,2,TRUE)-VLOOKUP($B31,ratings,2,TRUE),$A$2,1)*$E31*$E19+_xlfn.NORM.DIST(0,VLOOKUP($B26,ratings,2,TRUE)-VLOOKUP($B31,ratings,2,TRUE),$A$2,1)*$E31*$E26+_xlfn.NORM.DIST(0,VLOOKUP($B25,ratings,2,TRUE)-VLOOKUP($B31,ratings,2,TRUE),$A$2,1)*$E31*$E25+_xlfn.NORM.DIST(0,VLOOKUP($B24,ratings,2,TRUE)-VLOOKUP($B31,ratings,2,TRUE),$A$2,1)*$E31*$E24</f>
        <v>0.03910600117</v>
      </c>
      <c r="G31" s="347">
        <f>_xlfn.NORM.DIST(0,VLOOKUP($B14,ratings,2,TRUE)-VLOOKUP($B31,ratings,2,TRUE),$A$2,1)*$F31*$F14+_xlfn.NORM.DIST(0,VLOOKUP($B15,ratings,2,TRUE)-VLOOKUP($B31,ratings,2,TRUE),$A$2,1)*$F31*$F15+_xlfn.NORM.DIST(0,VLOOKUP($B13,ratings,2,TRUE)-VLOOKUP($B31,ratings,2,TRUE),$A$2,1)*$F31*$F13+_xlfn.NORM.DIST(0,VLOOKUP($B12,ratings,2,TRUE)-VLOOKUP($B31,ratings,2,TRUE),$A$2,1)*$F31*$F12+_xlfn.NORM.DIST(0,VLOOKUP($B11,ratings,2,TRUE)-VLOOKUP($B31,ratings,2,TRUE),$A$2,1)*$F31*$F11+_xlfn.NORM.DIST(0,VLOOKUP($B10,ratings,2,TRUE)-VLOOKUP($B31,ratings,2,TRUE),$A$2,1)*$F31*$F10+_xlfn.NORM.DIST(0,VLOOKUP($B9,ratings,2,TRUE)-VLOOKUP($B31,ratings,2,TRUE),$A$2,1)*$F31*$F9+_xlfn.NORM.DIST(0,VLOOKUP($B8,ratings,2,TRUE)-VLOOKUP($B31,ratings,2,TRUE),$A$2,1)*$F31*$F8+_xlfn.NORM.DIST(0,VLOOKUP($B7,ratings,2,TRUE)-VLOOKUP($B31,ratings,2,TRUE),$A$2,1)*$F31*$F7+_xlfn.NORM.DIST(0,VLOOKUP($B6,ratings,2,TRUE)-VLOOKUP($B31,ratings,2,TRUE),$A$2,1)*$F31*$F6+_xlfn.NORM.DIST(0,VLOOKUP($B5,ratings,2,TRUE)-VLOOKUP($B31,ratings,2,TRUE),$A$2,1)*$F31*$F5+_xlfn.NORM.DIST(0,VLOOKUP($B4,ratings,2,TRUE)-VLOOKUP($B31,ratings,2,TRUE),$A$2,1)*$F31*$F4+_xlfn.NORM.DIST(0,VLOOKUP($B3,ratings,2,TRUE)-VLOOKUP($B31,ratings,2,TRUE),$A$2,1)*$F31*$F3+_xlfn.NORM.DIST(0,VLOOKUP($B18,ratings,2,TRUE)-VLOOKUP($B31,ratings,2,TRUE),$A$2,1)*$F31*$F18+_xlfn.NORM.DIST(0,VLOOKUP($B17,ratings,2,TRUE)-VLOOKUP($B31,ratings,2,TRUE),$A$2,1)*$F31*$F17+_xlfn.NORM.DIST(0,VLOOKUP($B16,ratings,2,TRUE)-VLOOKUP($B31,ratings,2,TRUE),$A$2,1)*$F31*$F16</f>
        <v>0.01031934173</v>
      </c>
    </row>
    <row r="32" ht="14.25" customHeight="1">
      <c r="A32" s="389" t="str">
        <f>VLOOKUP(B32,Ratings!$H$2:$I$69,2,0)</f>
        <v>#N/A</v>
      </c>
      <c r="B32" s="389" t="s">
        <v>74</v>
      </c>
      <c r="C32" s="347">
        <f>_xlfn.NORM.DIST(0,VLOOKUP(B31,ratings,2,TRUE)-VLOOKUP(B32,ratings,2,TRUE),$A$2,1)</f>
        <v>0.5</v>
      </c>
      <c r="D32" s="347">
        <f>_xlfn.NORM.DIST(0,VLOOKUP(B34,ratings,2,TRUE)-VLOOKUP(B32,ratings,2,TRUE),$A$2,1)*C32*C34+_xlfn.NORM.DIST(0,VLOOKUP(B33,ratings,2,TRUE)-VLOOKUP(B32,ratings,2,TRUE),$A$2,1)*C32*C33</f>
        <v>0.2795366783</v>
      </c>
      <c r="E32" s="347">
        <f>_xlfn.NORM.DIST(0,VLOOKUP($B28,ratings,2,TRUE)-VLOOKUP($B32,ratings,2,TRUE),$A$2,1)*$D32*$D28+_xlfn.NORM.DIST(0,VLOOKUP($B27,ratings,2,TRUE)-VLOOKUP($B32,ratings,2,TRUE),$A$2,1)*$D32*$D27+_xlfn.NORM.DIST(0,VLOOKUP($B30,ratings,2,TRUE)-VLOOKUP($B32,ratings,2,TRUE),$A$2,1)*$D32*$D30+_xlfn.NORM.DIST(0,VLOOKUP($B29,ratings,2,TRUE)-VLOOKUP($B32,ratings,2,TRUE),$A$2,1)*$D32*$D29</f>
        <v>0.1303252441</v>
      </c>
      <c r="F32" s="347">
        <f>_xlfn.NORM.DIST(0,VLOOKUP($B24,ratings,2,TRUE)-VLOOKUP($B32,ratings,2,TRUE),$A$2,1)*$E32*$E24+_xlfn.NORM.DIST(0,VLOOKUP($B23,ratings,2,TRUE)-VLOOKUP($B32,ratings,2,TRUE),$A$2,1)*$E32*$E23+_xlfn.NORM.DIST(0,VLOOKUP($B22,ratings,2,TRUE)-VLOOKUP($B32,ratings,2,TRUE),$A$2,1)*$E32*$E22+_xlfn.NORM.DIST(0,VLOOKUP($B21,ratings,2,TRUE)-VLOOKUP($B32,ratings,2,TRUE),$A$2,1)*$E32*$E21+_xlfn.NORM.DIST(0,VLOOKUP($B20,ratings,2,TRUE)-VLOOKUP($B32,ratings,2,TRUE),$A$2,1)*$E32*$E20+_xlfn.NORM.DIST(0,VLOOKUP($B19,ratings,2,TRUE)-VLOOKUP($B32,ratings,2,TRUE),$A$2,1)*$E32*$E19+_xlfn.NORM.DIST(0,VLOOKUP($B26,ratings,2,TRUE)-VLOOKUP($B32,ratings,2,TRUE),$A$2,1)*$E32*$E26+_xlfn.NORM.DIST(0,VLOOKUP($B25,ratings,2,TRUE)-VLOOKUP($B32,ratings,2,TRUE),$A$2,1)*$E32*$E25</f>
        <v>0.03910600117</v>
      </c>
      <c r="G32" s="347">
        <f>_xlfn.NORM.DIST(0,VLOOKUP($B15,ratings,2,TRUE)-VLOOKUP($B32,ratings,2,TRUE),$A$2,1)*$F32*$F15+_xlfn.NORM.DIST(0,VLOOKUP($B16,ratings,2,TRUE)-VLOOKUP($B32,ratings,2,TRUE),$A$2,1)*$F32*$F16+_xlfn.NORM.DIST(0,VLOOKUP($B14,ratings,2,TRUE)-VLOOKUP($B32,ratings,2,TRUE),$A$2,1)*$F32*$F14+_xlfn.NORM.DIST(0,VLOOKUP($B13,ratings,2,TRUE)-VLOOKUP($B32,ratings,2,TRUE),$A$2,1)*$F32*$F13+_xlfn.NORM.DIST(0,VLOOKUP($B12,ratings,2,TRUE)-VLOOKUP($B32,ratings,2,TRUE),$A$2,1)*$F32*$F12+_xlfn.NORM.DIST(0,VLOOKUP($B11,ratings,2,TRUE)-VLOOKUP($B32,ratings,2,TRUE),$A$2,1)*$F32*$F11+_xlfn.NORM.DIST(0,VLOOKUP($B10,ratings,2,TRUE)-VLOOKUP($B32,ratings,2,TRUE),$A$2,1)*$F32*$F10+_xlfn.NORM.DIST(0,VLOOKUP($B9,ratings,2,TRUE)-VLOOKUP($B32,ratings,2,TRUE),$A$2,1)*$F32*$F9+_xlfn.NORM.DIST(0,VLOOKUP($B8,ratings,2,TRUE)-VLOOKUP($B32,ratings,2,TRUE),$A$2,1)*$F32*$F8+_xlfn.NORM.DIST(0,VLOOKUP($B7,ratings,2,TRUE)-VLOOKUP($B32,ratings,2,TRUE),$A$2,1)*$F32*$F7+_xlfn.NORM.DIST(0,VLOOKUP($B6,ratings,2,TRUE)-VLOOKUP($B32,ratings,2,TRUE),$A$2,1)*$F32*$F6+_xlfn.NORM.DIST(0,VLOOKUP($B5,ratings,2,TRUE)-VLOOKUP($B32,ratings,2,TRUE),$A$2,1)*$F32*$F5+_xlfn.NORM.DIST(0,VLOOKUP($B4,ratings,2,TRUE)-VLOOKUP($B32,ratings,2,TRUE),$A$2,1)*$F32*$F4+_xlfn.NORM.DIST(0,VLOOKUP($B3,ratings,2,TRUE)-VLOOKUP($B32,ratings,2,TRUE),$A$2,1)*$F32*$F3+_xlfn.NORM.DIST(0,VLOOKUP($B18,ratings,2,TRUE)-VLOOKUP($B32,ratings,2,TRUE),$A$2,1)*$F32*$F18+_xlfn.NORM.DIST(0,VLOOKUP($B17,ratings,2,TRUE)-VLOOKUP($B32,ratings,2,TRUE),$A$2,1)*$F32*$F17</f>
        <v>0.01031934173</v>
      </c>
    </row>
    <row r="33" ht="14.25" customHeight="1">
      <c r="A33" t="str">
        <f>VLOOKUP(B33,Ratings!$H$2:$I$69,2,0)</f>
        <v>#N/A</v>
      </c>
      <c r="B33" t="s">
        <v>349</v>
      </c>
      <c r="C33" s="347">
        <f>_xlfn.NORM.DIST(0,VLOOKUP(B34,ratings,2,TRUE)-VLOOKUP(B33,ratings,2,TRUE),$A$2,1)</f>
        <v>0.3085375387</v>
      </c>
      <c r="D33" s="347">
        <f>_xlfn.NORM.DIST(0,VLOOKUP(B31,ratings,2,TRUE)-VLOOKUP(B33,ratings,2,TRUE),$A$2,1)*C33*C31+_xlfn.NORM.DIST(0,VLOOKUP(B32,ratings,2,TRUE)-VLOOKUP(B33,ratings,2,TRUE),$A$2,1)*C33*C32</f>
        <v>0.0951954128</v>
      </c>
      <c r="E33" s="347">
        <f>_xlfn.NORM.DIST(0,VLOOKUP($B29,ratings,2,TRUE)-VLOOKUP($B33,ratings,2,TRUE),$A$2,1)*$D33*$D29+_xlfn.NORM.DIST(0,VLOOKUP($B28,ratings,2,TRUE)-VLOOKUP($B33,ratings,2,TRUE),$A$2,1)*$D33*$D28+_xlfn.NORM.DIST(0,VLOOKUP($B27,ratings,2,TRUE)-VLOOKUP($B33,ratings,2,TRUE),$A$2,1)*$D33*$D27+_xlfn.NORM.DIST(0,VLOOKUP($B30,ratings,2,TRUE)-VLOOKUP($B33,ratings,2,TRUE),$A$2,1)*$D33*$D30</f>
        <v>0.02674420491</v>
      </c>
      <c r="F33" s="347">
        <f>_xlfn.NORM.DIST(0,VLOOKUP($B25,ratings,2,TRUE)-VLOOKUP($B33,ratings,2,TRUE),$A$2,1)*$E33*$E25+_xlfn.NORM.DIST(0,VLOOKUP($B24,ratings,2,TRUE)-VLOOKUP($B33,ratings,2,TRUE),$A$2,1)*$E33*$E24+_xlfn.NORM.DIST(0,VLOOKUP($B23,ratings,2,TRUE)-VLOOKUP($B33,ratings,2,TRUE),$A$2,1)*$E33*$E23+_xlfn.NORM.DIST(0,VLOOKUP($B22,ratings,2,TRUE)-VLOOKUP($B33,ratings,2,TRUE),$A$2,1)*$E33*$E22+_xlfn.NORM.DIST(0,VLOOKUP($B21,ratings,2,TRUE)-VLOOKUP($B33,ratings,2,TRUE),$A$2,1)*$E33*$E21+_xlfn.NORM.DIST(0,VLOOKUP($B20,ratings,2,TRUE)-VLOOKUP($B33,ratings,2,TRUE),$A$2,1)*$E33*$E20+_xlfn.NORM.DIST(0,VLOOKUP($B19,ratings,2,TRUE)-VLOOKUP($B33,ratings,2,TRUE),$A$2,1)*$E33*$E19+_xlfn.NORM.DIST(0,VLOOKUP($B26,ratings,2,TRUE)-VLOOKUP($B33,ratings,2,TRUE),$A$2,1)*$E33*$E26</f>
        <v>0.004336779303</v>
      </c>
      <c r="G33" s="347">
        <f>_xlfn.NORM.DIST(0,VLOOKUP($B16,ratings,2,TRUE)-VLOOKUP($B33,ratings,2,TRUE),$A$2,1)*$F33*$F16+_xlfn.NORM.DIST(0,VLOOKUP($B17,ratings,2,TRUE)-VLOOKUP($B33,ratings,2,TRUE),$A$2,1)*$F33*$F17+_xlfn.NORM.DIST(0,VLOOKUP($B15,ratings,2,TRUE)-VLOOKUP($B33,ratings,2,TRUE),$A$2,1)*$F33*$F15+_xlfn.NORM.DIST(0,VLOOKUP($B14,ratings,2,TRUE)-VLOOKUP($B33,ratings,2,TRUE),$A$2,1)*$F33*$F14+_xlfn.NORM.DIST(0,VLOOKUP($B13,ratings,2,TRUE)-VLOOKUP($B33,ratings,2,TRUE),$A$2,1)*$F33*$F13+_xlfn.NORM.DIST(0,VLOOKUP($B12,ratings,2,TRUE)-VLOOKUP($B33,ratings,2,TRUE),$A$2,1)*$F33*$F12+_xlfn.NORM.DIST(0,VLOOKUP($B11,ratings,2,TRUE)-VLOOKUP($B33,ratings,2,TRUE),$A$2,1)*$F33*$F11+_xlfn.NORM.DIST(0,VLOOKUP($B10,ratings,2,TRUE)-VLOOKUP($B33,ratings,2,TRUE),$A$2,1)*$F33*$F10+_xlfn.NORM.DIST(0,VLOOKUP($B9,ratings,2,TRUE)-VLOOKUP($B33,ratings,2,TRUE),$A$2,1)*$F33*$F9+_xlfn.NORM.DIST(0,VLOOKUP($B8,ratings,2,TRUE)-VLOOKUP($B33,ratings,2,TRUE),$A$2,1)*$F33*$F8+_xlfn.NORM.DIST(0,VLOOKUP($B7,ratings,2,TRUE)-VLOOKUP($B33,ratings,2,TRUE),$A$2,1)*$F33*$F7+_xlfn.NORM.DIST(0,VLOOKUP($B6,ratings,2,TRUE)-VLOOKUP($B33,ratings,2,TRUE),$A$2,1)*$F33*$F6+_xlfn.NORM.DIST(0,VLOOKUP($B5,ratings,2,TRUE)-VLOOKUP($B33,ratings,2,TRUE),$A$2,1)*$F33*$F5+_xlfn.NORM.DIST(0,VLOOKUP($B4,ratings,2,TRUE)-VLOOKUP($B33,ratings,2,TRUE),$A$2,1)*$F33*$F4+_xlfn.NORM.DIST(0,VLOOKUP($B3,ratings,2,TRUE)-VLOOKUP($B33,ratings,2,TRUE),$A$2,1)*$F33*$F3+_xlfn.NORM.DIST(0,VLOOKUP($B18,ratings,2,TRUE)-VLOOKUP($B33,ratings,2,TRUE),$A$2,1)*$F33*$F18</f>
        <v>0.0006073442963</v>
      </c>
    </row>
    <row r="34" ht="14.25" customHeight="1">
      <c r="A34" s="390" t="str">
        <f>VLOOKUP(B34,Ratings!$H$2:$I$69,2,0)</f>
        <v>#N/A</v>
      </c>
      <c r="B34" s="390" t="s">
        <v>84</v>
      </c>
      <c r="C34" s="347">
        <f>_xlfn.NORM.DIST(0,VLOOKUP(B33,ratings,2,TRUE)-VLOOKUP(B34,ratings,2,TRUE),$A$2,1)</f>
        <v>0.6914624613</v>
      </c>
      <c r="D34" s="347">
        <f>_xlfn.NORM.DIST(0,VLOOKUP(B32,ratings,2,TRUE)-VLOOKUP(B34,ratings,2,TRUE),$A$2,1)*C34*C32+_xlfn.NORM.DIST(0,VLOOKUP(B31,ratings,2,TRUE)-VLOOKUP(B34,ratings,2,TRUE),$A$2,1)*C34*C31</f>
        <v>0.3457312306</v>
      </c>
      <c r="E34" s="347">
        <f>_xlfn.NORM.DIST(0,VLOOKUP($B30,ratings,2,TRUE)-VLOOKUP($B34,ratings,2,TRUE),$A$2,1)*$D34*$D30+_xlfn.NORM.DIST(0,VLOOKUP($B29,ratings,2,TRUE)-VLOOKUP($B34,ratings,2,TRUE),$A$2,1)*$D34*$D29+_xlfn.NORM.DIST(0,VLOOKUP($B28,ratings,2,TRUE)-VLOOKUP($B34,ratings,2,TRUE),$A$2,1)*$D34*$D28+_xlfn.NORM.DIST(0,VLOOKUP($B27,ratings,2,TRUE)-VLOOKUP($B34,ratings,2,TRUE),$A$2,1)*$D34*$D27</f>
        <v>0.1611863864</v>
      </c>
      <c r="F34" s="347">
        <f>_xlfn.NORM.DIST(0,VLOOKUP($B26,ratings,2,TRUE)-VLOOKUP($B34,ratings,2,TRUE),$A$2,1)*$E34*$E26+_xlfn.NORM.DIST(0,VLOOKUP($B25,ratings,2,TRUE)-VLOOKUP($B34,ratings,2,TRUE),$A$2,1)*$E34*$E25+_xlfn.NORM.DIST(0,VLOOKUP($B24,ratings,2,TRUE)-VLOOKUP($B34,ratings,2,TRUE),$A$2,1)*$E34*$E24+_xlfn.NORM.DIST(0,VLOOKUP($B23,ratings,2,TRUE)-VLOOKUP($B34,ratings,2,TRUE),$A$2,1)*$E34*$E23+_xlfn.NORM.DIST(0,VLOOKUP($B22,ratings,2,TRUE)-VLOOKUP($B34,ratings,2,TRUE),$A$2,1)*$E34*$E22+_xlfn.NORM.DIST(0,VLOOKUP($B21,ratings,2,TRUE)-VLOOKUP($B34,ratings,2,TRUE),$A$2,1)*$E34*$E21+_xlfn.NORM.DIST(0,VLOOKUP($B20,ratings,2,TRUE)-VLOOKUP($B34,ratings,2,TRUE),$A$2,1)*$E34*$E20+_xlfn.NORM.DIST(0,VLOOKUP($B19,ratings,2,TRUE)-VLOOKUP($B34,ratings,2,TRUE),$A$2,1)*$E34*$E19</f>
        <v>0.04836633959</v>
      </c>
      <c r="G34" s="347">
        <f>_xlfn.NORM.DIST(0,VLOOKUP($B17,ratings,2,TRUE)-VLOOKUP($B34,ratings,2,TRUE),$A$2,1)*$F34*$F17+_xlfn.NORM.DIST(0,VLOOKUP($B18,ratings,2,TRUE)-VLOOKUP($B34,ratings,2,TRUE),$A$2,1)*$F34*$F18+_xlfn.NORM.DIST(0,VLOOKUP($B16,ratings,2,TRUE)-VLOOKUP($B34,ratings,2,TRUE),$A$2,1)*$F34*$F16+_xlfn.NORM.DIST(0,VLOOKUP($B15,ratings,2,TRUE)-VLOOKUP($B34,ratings,2,TRUE),$A$2,1)*$F34*$F15+_xlfn.NORM.DIST(0,VLOOKUP($B14,ratings,2,TRUE)-VLOOKUP($B34,ratings,2,TRUE),$A$2,1)*$F34*$F14+_xlfn.NORM.DIST(0,VLOOKUP($B13,ratings,2,TRUE)-VLOOKUP($B34,ratings,2,TRUE),$A$2,1)*$F34*$F13+_xlfn.NORM.DIST(0,VLOOKUP($B12,ratings,2,TRUE)-VLOOKUP($B34,ratings,2,TRUE),$A$2,1)*$F34*$F12+_xlfn.NORM.DIST(0,VLOOKUP($B11,ratings,2,TRUE)-VLOOKUP($B34,ratings,2,TRUE),$A$2,1)*$F34*$F11+_xlfn.NORM.DIST(0,VLOOKUP($B10,ratings,2,TRUE)-VLOOKUP($B34,ratings,2,TRUE),$A$2,1)*$F34*$F10+_xlfn.NORM.DIST(0,VLOOKUP($B9,ratings,2,TRUE)-VLOOKUP($B34,ratings,2,TRUE),$A$2,1)*$F34*$F9+_xlfn.NORM.DIST(0,VLOOKUP($B8,ratings,2,TRUE)-VLOOKUP($B34,ratings,2,TRUE),$A$2,1)*$F34*$F8+_xlfn.NORM.DIST(0,VLOOKUP($B7,ratings,2,TRUE)-VLOOKUP($B34,ratings,2,TRUE),$A$2,1)*$F34*$F7+_xlfn.NORM.DIST(0,VLOOKUP($B6,ratings,2,TRUE)-VLOOKUP($B34,ratings,2,TRUE),$A$2,1)*$F34*$F6+_xlfn.NORM.DIST(0,VLOOKUP($B5,ratings,2,TRUE)-VLOOKUP($B34,ratings,2,TRUE),$A$2,1)*$F34*$F5+_xlfn.NORM.DIST(0,VLOOKUP($B4,ratings,2,TRUE)-VLOOKUP($B34,ratings,2,TRUE),$A$2,1)*$F34*$F4+_xlfn.NORM.DIST(0,VLOOKUP($B3,ratings,2,TRUE)-VLOOKUP($B34,ratings,2,TRUE),$A$2,1)*$F34*$F3</f>
        <v>0.01276297171</v>
      </c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0"/>
    <col customWidth="1" hidden="1" min="2" max="2" width="8.71"/>
    <col customWidth="1" min="3" max="3" width="6.71"/>
    <col customWidth="1" min="4" max="4" width="19.71"/>
    <col customWidth="1" min="5" max="5" width="13.29"/>
    <col customWidth="1" hidden="1" min="6" max="6" width="7.0"/>
    <col customWidth="1" min="7" max="7" width="10.71"/>
    <col customWidth="1" hidden="1" min="8" max="8" width="8.71"/>
    <col customWidth="1" min="9" max="9" width="11.43"/>
    <col customWidth="1" hidden="1" min="10" max="10" width="8.71"/>
    <col customWidth="1" min="11" max="11" width="10.86"/>
    <col customWidth="1" min="12" max="13" width="8.71"/>
    <col customWidth="1" hidden="1" min="14" max="14" width="8.71"/>
    <col customWidth="1" min="15" max="15" width="8.71"/>
    <col customWidth="1" hidden="1" min="16" max="20" width="8.71"/>
    <col customWidth="1" hidden="1" min="21" max="21" width="16.71"/>
    <col customWidth="1" hidden="1" min="22" max="30" width="8.71"/>
  </cols>
  <sheetData>
    <row r="1" ht="14.25" customHeight="1">
      <c r="A1" s="406">
        <v>11.0</v>
      </c>
      <c r="B1" s="162" t="s">
        <v>0</v>
      </c>
      <c r="C1" s="162" t="s">
        <v>1</v>
      </c>
      <c r="D1" s="162" t="s">
        <v>12</v>
      </c>
      <c r="E1" s="162" t="s">
        <v>344</v>
      </c>
      <c r="F1" s="163" t="s">
        <v>4</v>
      </c>
      <c r="G1" s="162" t="s">
        <v>345</v>
      </c>
      <c r="H1" s="163" t="s">
        <v>4</v>
      </c>
      <c r="I1" s="162" t="s">
        <v>346</v>
      </c>
      <c r="J1" s="163" t="s">
        <v>4</v>
      </c>
      <c r="K1" s="162" t="s">
        <v>347</v>
      </c>
      <c r="L1" s="162" t="s">
        <v>8</v>
      </c>
      <c r="M1" s="164" t="s">
        <v>9</v>
      </c>
      <c r="N1" s="163" t="s">
        <v>4</v>
      </c>
      <c r="O1" s="165" t="s">
        <v>10</v>
      </c>
      <c r="P1" s="166" t="s">
        <v>8</v>
      </c>
      <c r="Q1" s="166" t="s">
        <v>11</v>
      </c>
      <c r="R1" s="167"/>
      <c r="S1" s="167"/>
      <c r="T1" s="167"/>
      <c r="U1" s="166" t="s">
        <v>12</v>
      </c>
      <c r="V1" s="166" t="s">
        <v>13</v>
      </c>
      <c r="W1" s="166" t="s">
        <v>14</v>
      </c>
      <c r="X1" s="168" t="s">
        <v>15</v>
      </c>
      <c r="Y1" s="166" t="s">
        <v>16</v>
      </c>
      <c r="Z1" s="166" t="s">
        <v>17</v>
      </c>
      <c r="AA1" s="167"/>
      <c r="AB1" s="167"/>
      <c r="AC1" s="167"/>
      <c r="AD1" s="167"/>
    </row>
    <row r="2" ht="14.25" customHeight="1">
      <c r="A2" s="10" t="s">
        <v>18</v>
      </c>
      <c r="B2" s="37" t="s">
        <v>19</v>
      </c>
      <c r="C2" s="37">
        <v>1.0</v>
      </c>
      <c r="D2" s="11" t="s">
        <v>72</v>
      </c>
      <c r="E2" s="12">
        <v>1.0</v>
      </c>
      <c r="F2" s="13"/>
      <c r="G2" s="407">
        <v>1.0</v>
      </c>
      <c r="H2" s="13"/>
      <c r="I2" s="408">
        <v>0.0</v>
      </c>
      <c r="J2" s="13"/>
      <c r="K2" s="13" t="str">
        <f>_xlfn.NORM.DIST(0,VLOOKUP($D10,ratings,2,0)-VLOOKUP($D2,ratings,2,0),$A$1,1)*$I2*$I10+_xlfn.NORM.DIST(0,VLOOKUP($D11,ratings,2,0)-VLOOKUP($D2,ratings,2,0),$A$1,1)*$I2*$I11+_xlfn.NORM.DIST(0,VLOOKUP($D12,ratings,2,0)-VLOOKUP($D2,ratings,2,0),$A$1,1)*$I2*$I12+_xlfn.NORM.DIST(0,VLOOKUP($D13,ratings,2,0)-VLOOKUP($D2,ratings,2,0),$A$1,1)*$I2*$I13+_xlfn.NORM.DIST(0,VLOOKUP($D14,ratings,2,0)-VLOOKUP($D2,ratings,2,0),$A$1,1)*$I2*$I14+_xlfn.NORM.DIST(0,VLOOKUP($D15,ratings,2,0)-VLOOKUP($D2,ratings,2,0),$A$1,1)*$I2*$I15+_xlfn.NORM.DIST(0,VLOOKUP($D16,ratings,2,0)-VLOOKUP($D2,ratings,2,0),$A$1,1)*$I2*$I16+_xlfn.NORM.DIST(0,VLOOKUP($D17,ratings,2,0)-VLOOKUP($D2,ratings,2,0),$A$1,1)*$I2*$I17</f>
        <v>#N/A</v>
      </c>
      <c r="L2" s="15" t="str">
        <f t="shared" ref="L2:L65" si="2">iferror(1/K2,"")</f>
        <v/>
      </c>
      <c r="M2" s="13" t="str">
        <f>_xlfn.NORM.DIST(0,VLOOKUP($D18,ratings,2,0)-VLOOKUP($D2,ratings,2,0),$A$1,1)*$K2*$K18+_xlfn.NORM.DIST(0,VLOOKUP($D19,ratings,2,0)-VLOOKUP($D2,ratings,2,0),$A$1,1)*$K2*$K19+_xlfn.NORM.DIST(0,VLOOKUP($D20,ratings,2,0)-VLOOKUP($D2,ratings,2,0),$A$1,1)*$K2*$K20+_xlfn.NORM.DIST(0,VLOOKUP($D21,ratings,2,0)-VLOOKUP($D2,ratings,2,0),$A$1,1)*$K2*$K21+_xlfn.NORM.DIST(0,VLOOKUP($D22,ratings,2,0)-VLOOKUP($D2,ratings,2,0),$A$1,1)*$K2*$K22+_xlfn.NORM.DIST(0,VLOOKUP($D23,ratings,2,0)-VLOOKUP($D2,ratings,2,0),$A$1,1)*$K2*$K23+_xlfn.NORM.DIST(0,VLOOKUP($D24,ratings,2,0)-VLOOKUP($D2,ratings,2,0),$A$1,1)*$K2*$K24+_xlfn.NORM.DIST(0,VLOOKUP($D25,ratings,2,0)-VLOOKUP($D2,ratings,2,0),$A$1,1)*$K2*$K25+_xlfn.NORM.DIST(0,VLOOKUP($D26,ratings,2,0)-VLOOKUP($D2,ratings,2,0),$A$1,1)*$K2*$K26+_xlfn.NORM.DIST(0,VLOOKUP($D27,ratings,2,0)-VLOOKUP($D2,ratings,2,0),$A$1,1)*$K2*$K27+_xlfn.NORM.DIST(0,VLOOKUP($D28,ratings,2,0)-VLOOKUP($D2,ratings,2,0),$A$1,1)*$K2*$K28+_xlfn.NORM.DIST(0,VLOOKUP($D29,ratings,2,0)-VLOOKUP($D2,ratings,2,0),$A$1,1)*$K2*$K29+_xlfn.NORM.DIST(0,VLOOKUP($D30,ratings,2,0)-VLOOKUP($D2,ratings,2,0),$A$1,1)*$K2*$K30+_xlfn.NORM.DIST(0,VLOOKUP($D31,ratings,2,0)-VLOOKUP($D2,ratings,2,0),$A$1,1)*$K2*$K31+_xlfn.NORM.DIST(0,VLOOKUP($D32,ratings,2,0)-VLOOKUP($D2,ratings,2,0),$A$1,1)*$K2*$K32+_xlfn.NORM.DIST(0,VLOOKUP($D33,ratings,2,0)-VLOOKUP($D2,ratings,2,0),$A$1,1)*$K2*$K33</f>
        <v>#N/A</v>
      </c>
      <c r="N2" s="13"/>
      <c r="O2" s="171" t="str">
        <f>_xlfn.NORM.DIST(0,VLOOKUP($D34,ratings,2,0)-VLOOKUP($D2,ratings,2,0),$A$1,1)*$M2*$M34+_xlfn.NORM.DIST(0,VLOOKUP($D35,ratings,2,0)-VLOOKUP($D2,ratings,2,0),$A$1,1)*$M2*$M35+_xlfn.NORM.DIST(0,VLOOKUP($D36,ratings,2,0)-VLOOKUP($D2,ratings,2,0),$A$1,1)*$M2*$M36+_xlfn.NORM.DIST(0,VLOOKUP($D37,ratings,2,0)-VLOOKUP($D2,ratings,2,0),$A$1,1)*$M2*$M37+_xlfn.NORM.DIST(0,VLOOKUP($D38,ratings,2,0)-VLOOKUP($D2,ratings,2,0),$A$1,1)*$M2*$M38+_xlfn.NORM.DIST(0,VLOOKUP($D39,ratings,2,0)-VLOOKUP($D2,ratings,2,0),$A$1,1)*$M2*$M39+_xlfn.NORM.DIST(0,VLOOKUP($D40,ratings,2,0)-VLOOKUP($D2,ratings,2,0),$A$1,1)*$M2*$M40+_xlfn.NORM.DIST(0,VLOOKUP($D41,ratings,2,0)-VLOOKUP($D2,ratings,2,0),$A$1,1)*$M2*$M41+_xlfn.NORM.DIST(0,VLOOKUP($D42,ratings,2,0)-VLOOKUP($D2,ratings,2,0),$A$1,1)*$M2*$M42+_xlfn.NORM.DIST(0,VLOOKUP($D43,ratings,2,0)-VLOOKUP($D2,ratings,2,0),$A$1,1)*$M2*$M43+_xlfn.NORM.DIST(0,VLOOKUP($D44,ratings,2,0)-VLOOKUP($D2,ratings,2,0),$A$1,1)*$M2*$M44+_xlfn.NORM.DIST(0,VLOOKUP($D45,ratings,2,0)-VLOOKUP($D2,ratings,2,0),$A$1,1)*$M2*$M45+_xlfn.NORM.DIST(0,VLOOKUP($D46,ratings,2,0)-VLOOKUP($D2,ratings,2,0),$A$1,1)*$M2*$M46+_xlfn.NORM.DIST(0,VLOOKUP($D47,ratings,2,0)-VLOOKUP($D2,ratings,2,0),$A$1,1)*$M2*$M47+_xlfn.NORM.DIST(0,VLOOKUP($D48,ratings,2,0)-VLOOKUP($D2,ratings,2,0),$A$1,1)*$M2*$M48+_xlfn.NORM.DIST(0,VLOOKUP($D49,ratings,2,0)-VLOOKUP($D2,ratings,2,0),$A$1,1)*$M2*$M49+_xlfn.NORM.DIST(0,VLOOKUP($D50,ratings,2,0)-VLOOKUP($D2,ratings,2,0),$A$1,1)*$M2*$M50+_xlfn.NORM.DIST(0,VLOOKUP($D51,ratings,2,0)-VLOOKUP($D2,ratings,2,0),$A$1,1)*$M2*$M51+_xlfn.NORM.DIST(0,VLOOKUP($D52,ratings,2,0)-VLOOKUP($D2,ratings,2,0),$A$1,1)*$M2*$M52+_xlfn.NORM.DIST(0,VLOOKUP($D53,ratings,2,0)-VLOOKUP($D2,ratings,2,0),$A$1,1)*$M2*$M53+_xlfn.NORM.DIST(0,VLOOKUP($D54,ratings,2,0)-VLOOKUP($D2,ratings,2,0),$A$1,1)*$M2*$M54+_xlfn.NORM.DIST(0,VLOOKUP($D55,ratings,2,0)-VLOOKUP($D2,ratings,2,0),$A$1,1)*$M2*$M55+_xlfn.NORM.DIST(0,VLOOKUP($D56,ratings,2,0)-VLOOKUP($D2,ratings,2,0),$A$1,1)*$M2*$M56+_xlfn.NORM.DIST(0,VLOOKUP($D57,ratings,2,0)-VLOOKUP($D2,ratings,2,0),$A$1,1)*$M2*$M57+_xlfn.NORM.DIST(0,VLOOKUP($D58,ratings,2,0)-VLOOKUP($D2,ratings,2,0),$A$1,1)*$M2*$M58+_xlfn.NORM.DIST(0,VLOOKUP($D59,ratings,2,0)-VLOOKUP($D2,ratings,2,0),$A$1,1)*$M2*$M59+_xlfn.NORM.DIST(0,VLOOKUP($D60,ratings,2,0)-VLOOKUP($D2,ratings,2,0),$A$1,1)*$M2*$M60+_xlfn.NORM.DIST(0,VLOOKUP($D61,ratings,2,0)-VLOOKUP($D2,ratings,2,0),$A$1,1)*$M2*$M61+_xlfn.NORM.DIST(0,VLOOKUP($D62,ratings,2,0)-VLOOKUP($D2,ratings,2,0),$A$1,1)*$M2*$M62+_xlfn.NORM.DIST(0,VLOOKUP($D63,ratings,2,0)-VLOOKUP($D2,ratings,2,0),$A$1,1)*$M2*$M63+_xlfn.NORM.DIST(0,VLOOKUP($D64,ratings,2,0)-VLOOKUP($D2,ratings,2,0),$A$1,1)*$M2*$M64+_xlfn.NORM.DIST(0,VLOOKUP($D65,ratings,2,0)-VLOOKUP($D2,ratings,2,0),$A$1,1)*$M2*$M65</f>
        <v>#N/A</v>
      </c>
      <c r="P2" s="172" t="str">
        <f t="shared" ref="P2:P65" si="3">iferror(1/O2,"")</f>
        <v/>
      </c>
      <c r="Q2" s="6"/>
      <c r="R2" s="6"/>
      <c r="S2" s="11"/>
      <c r="T2" s="6">
        <f t="shared" ref="T2:U2" si="1">C2</f>
        <v>1</v>
      </c>
      <c r="U2" s="6" t="str">
        <f t="shared" si="1"/>
        <v>Alabama</v>
      </c>
      <c r="V2" s="173" t="str">
        <f>VLOOKUP($U3,ratings,2,0)-VLOOKUP($U2,ratings,2,0)</f>
        <v>#N/A</v>
      </c>
      <c r="W2" s="173" t="str">
        <f>VLOOKUP($U3,ratings20,3,0)+VLOOKUP($U2,ratings20,3,0)-144</f>
        <v>#N/A</v>
      </c>
      <c r="X2" s="174" t="str">
        <f t="shared" ref="X2:X65" si="5">_xlfn.NORM.DIST(0,V2,12.5,1)</f>
        <v>#N/A</v>
      </c>
      <c r="Y2" s="175" t="str">
        <f t="shared" ref="Y2:Y65" si="6">IF(X2&gt;0.5,-(X2/(1-X2)),(1-X2)/X2)*100</f>
        <v>#N/A</v>
      </c>
      <c r="Z2" s="176" t="str">
        <f>(W2/2)+(V3/2)</f>
        <v>#N/A</v>
      </c>
      <c r="AA2" s="6" t="str">
        <f>W2</f>
        <v>#N/A</v>
      </c>
      <c r="AB2" s="6"/>
      <c r="AC2" s="6"/>
      <c r="AD2" s="6"/>
    </row>
    <row r="3" ht="14.25" customHeight="1">
      <c r="B3" s="37" t="s">
        <v>19</v>
      </c>
      <c r="C3" s="178">
        <v>16.0</v>
      </c>
      <c r="D3" s="354" t="s">
        <v>305</v>
      </c>
      <c r="E3" s="24">
        <v>0.0</v>
      </c>
      <c r="F3" s="13"/>
      <c r="G3" s="25" t="str">
        <f>_xlfn.NORM.DIST(0,VLOOKUP(D5,ratings,2,0)-VLOOKUP(D3,ratings,2,0),$A$1,1)*E3*E5+_xlfn.NORM.DIST(0,VLOOKUP(D4,ratings,2,0)-VLOOKUP(D3,ratings,2,0),$A$1,1)*E3*E4</f>
        <v>#N/A</v>
      </c>
      <c r="H3" s="13"/>
      <c r="I3" s="26" t="str">
        <f>_xlfn.NORM.DIST(0,VLOOKUP($D7,ratings,2,0)-VLOOKUP($D3,ratings,2,0),$A$1,1)*$G3*$G7+_xlfn.NORM.DIST(0,VLOOKUP($D8,ratings,2,0)-VLOOKUP($D3,ratings,2,0),$A$1,1)*$G3*$G8+_xlfn.NORM.DIST(0,VLOOKUP($D9,ratings,2,0)-VLOOKUP($D3,ratings,2,0),$A$1,1)*$G3*$G9+_xlfn.NORM.DIST(0,VLOOKUP($D6,ratings,2,0)-VLOOKUP($D3,ratings,2,0),$A$1,1)*$G3*$G6</f>
        <v>#N/A</v>
      </c>
      <c r="J3" s="26"/>
      <c r="K3" s="26" t="str">
        <f>_xlfn.NORM.DIST(0,VLOOKUP($D11,ratings,2,0)-VLOOKUP($D3,ratings,2,0),$A$1,1)*$I3*$I11+_xlfn.NORM.DIST(0,VLOOKUP($D12,ratings,2,0)-VLOOKUP($D3,ratings,2,0),$A$1,1)*$I3*$I12+_xlfn.NORM.DIST(0,VLOOKUP($D13,ratings,2,0)-VLOOKUP($D3,ratings,2,0),$A$1,1)*$I3*$I13+_xlfn.NORM.DIST(0,VLOOKUP($D14,ratings,2,0)-VLOOKUP($D3,ratings,2,0),$A$1,1)*$I3*$I14+_xlfn.NORM.DIST(0,VLOOKUP($D15,ratings,2,0)-VLOOKUP($D3,ratings,2,0),$A$1,1)*$I3*$I15+_xlfn.NORM.DIST(0,VLOOKUP($D16,ratings,2,0)-VLOOKUP($D3,ratings,2,0),$A$1,1)*$I3*$I16+_xlfn.NORM.DIST(0,VLOOKUP($D17,ratings,2,0)-VLOOKUP($D3,ratings,2,0),$A$1,1)*$I3*$I17+_xlfn.NORM.DIST(0,VLOOKUP($D10,ratings,2,0)-VLOOKUP($D3,ratings,2,0),$A$1,1)*$I3*$I10</f>
        <v>#N/A</v>
      </c>
      <c r="L3" s="15" t="str">
        <f t="shared" si="2"/>
        <v/>
      </c>
      <c r="M3" s="26" t="str">
        <f>_xlfn.NORM.DIST(0,VLOOKUP($D19,ratings,2,0)-VLOOKUP($D3,ratings,2,0),$A$1,1)*$K3*$K19+_xlfn.NORM.DIST(0,VLOOKUP($D20,ratings,2,0)-VLOOKUP($D3,ratings,2,0),$A$1,1)*$K3*$K20+_xlfn.NORM.DIST(0,VLOOKUP($D21,ratings,2,0)-VLOOKUP($D3,ratings,2,0),$A$1,1)*$K3*$K21+_xlfn.NORM.DIST(0,VLOOKUP($D22,ratings,2,0)-VLOOKUP($D3,ratings,2,0),$A$1,1)*$K3*$K22+_xlfn.NORM.DIST(0,VLOOKUP($D23,ratings,2,0)-VLOOKUP($D3,ratings,2,0),$A$1,1)*$K3*$K23+_xlfn.NORM.DIST(0,VLOOKUP($D24,ratings,2,0)-VLOOKUP($D3,ratings,2,0),$A$1,1)*$K3*$K24+_xlfn.NORM.DIST(0,VLOOKUP($D25,ratings,2,0)-VLOOKUP($D3,ratings,2,0),$A$1,1)*$K3*$K25+_xlfn.NORM.DIST(0,VLOOKUP($D26,ratings,2,0)-VLOOKUP($D3,ratings,2,0),$A$1,1)*$K3*$K26+_xlfn.NORM.DIST(0,VLOOKUP($D27,ratings,2,0)-VLOOKUP($D3,ratings,2,0),$A$1,1)*$K3*$K27+_xlfn.NORM.DIST(0,VLOOKUP($D28,ratings,2,0)-VLOOKUP($D3,ratings,2,0),$A$1,1)*$K3*$K28+_xlfn.NORM.DIST(0,VLOOKUP($D29,ratings,2,0)-VLOOKUP($D3,ratings,2,0),$A$1,1)*$K3*$K29+_xlfn.NORM.DIST(0,VLOOKUP($D30,ratings,2,0)-VLOOKUP($D3,ratings,2,0),$A$1,1)*$K3*$K30+_xlfn.NORM.DIST(0,VLOOKUP($D31,ratings,2,0)-VLOOKUP($D3,ratings,2,0),$A$1,1)*$K3*$K31+_xlfn.NORM.DIST(0,VLOOKUP($D32,ratings,2,0)-VLOOKUP($D3,ratings,2,0),$A$1,1)*$K3*$K32+_xlfn.NORM.DIST(0,VLOOKUP($D33,ratings,2,0)-VLOOKUP($D3,ratings,2,0),$A$1,1)*$K3*$K33+_xlfn.NORM.DIST(0,VLOOKUP($D18,ratings,2,0)-VLOOKUP($D3,ratings,2,0),$A$1,1)*$K3*$K18</f>
        <v>#N/A</v>
      </c>
      <c r="N3" s="13"/>
      <c r="O3" s="180" t="str">
        <f>_xlfn.NORM.DIST(0,VLOOKUP($D35,ratings,2,0)-VLOOKUP($D3,ratings,2,0),$A$1,1)*$M3*$M35+_xlfn.NORM.DIST(0,VLOOKUP($D36,ratings,2,0)-VLOOKUP($D3,ratings,2,0),$A$1,1)*$M3*$M36+_xlfn.NORM.DIST(0,VLOOKUP($D37,ratings,2,0)-VLOOKUP($D3,ratings,2,0),$A$1,1)*$M3*$M37+_xlfn.NORM.DIST(0,VLOOKUP($D38,ratings,2,0)-VLOOKUP($D3,ratings,2,0),$A$1,1)*$M3*$M38+_xlfn.NORM.DIST(0,VLOOKUP($D39,ratings,2,0)-VLOOKUP($D3,ratings,2,0),$A$1,1)*$M3*$M39+_xlfn.NORM.DIST(0,VLOOKUP($D40,ratings,2,0)-VLOOKUP($D3,ratings,2,0),$A$1,1)*$M3*$M40+_xlfn.NORM.DIST(0,VLOOKUP($D41,ratings,2,0)-VLOOKUP($D3,ratings,2,0),$A$1,1)*$M3*$M41+_xlfn.NORM.DIST(0,VLOOKUP($D42,ratings,2,0)-VLOOKUP($D3,ratings,2,0),$A$1,1)*$M3*$M42+_xlfn.NORM.DIST(0,VLOOKUP($D43,ratings,2,0)-VLOOKUP($D3,ratings,2,0),$A$1,1)*$M3*$M43+_xlfn.NORM.DIST(0,VLOOKUP($D44,ratings,2,0)-VLOOKUP($D3,ratings,2,0),$A$1,1)*$M3*$M44+_xlfn.NORM.DIST(0,VLOOKUP($D45,ratings,2,0)-VLOOKUP($D3,ratings,2,0),$A$1,1)*$M3*$M45+_xlfn.NORM.DIST(0,VLOOKUP($D46,ratings,2,0)-VLOOKUP($D3,ratings,2,0),$A$1,1)*$M3*$M46+_xlfn.NORM.DIST(0,VLOOKUP($D47,ratings,2,0)-VLOOKUP($D3,ratings,2,0),$A$1,1)*$M3*$M47+_xlfn.NORM.DIST(0,VLOOKUP($D48,ratings,2,0)-VLOOKUP($D3,ratings,2,0),$A$1,1)*$M3*$M48+_xlfn.NORM.DIST(0,VLOOKUP($D49,ratings,2,0)-VLOOKUP($D3,ratings,2,0),$A$1,1)*$M3*$M49+_xlfn.NORM.DIST(0,VLOOKUP($D50,ratings,2,0)-VLOOKUP($D3,ratings,2,0),$A$1,1)*$M3*$M50+_xlfn.NORM.DIST(0,VLOOKUP($D51,ratings,2,0)-VLOOKUP($D3,ratings,2,0),$A$1,1)*$M3*$M51+_xlfn.NORM.DIST(0,VLOOKUP($D52,ratings,2,0)-VLOOKUP($D3,ratings,2,0),$A$1,1)*$M3*$M52+_xlfn.NORM.DIST(0,VLOOKUP($D53,ratings,2,0)-VLOOKUP($D3,ratings,2,0),$A$1,1)*$M3*$M53+_xlfn.NORM.DIST(0,VLOOKUP($D54,ratings,2,0)-VLOOKUP($D3,ratings,2,0),$A$1,1)*$M3*$M54+_xlfn.NORM.DIST(0,VLOOKUP($D55,ratings,2,0)-VLOOKUP($D3,ratings,2,0),$A$1,1)*$M3*$M55+_xlfn.NORM.DIST(0,VLOOKUP($D56,ratings,2,0)-VLOOKUP($D3,ratings,2,0),$A$1,1)*$M3*$M56+_xlfn.NORM.DIST(0,VLOOKUP($D57,ratings,2,0)-VLOOKUP($D3,ratings,2,0),$A$1,1)*$M3*$M57+_xlfn.NORM.DIST(0,VLOOKUP($D58,ratings,2,0)-VLOOKUP($D3,ratings,2,0),$A$1,1)*$M3*$M58+_xlfn.NORM.DIST(0,VLOOKUP($D59,ratings,2,0)-VLOOKUP($D3,ratings,2,0),$A$1,1)*$M3*$M59+_xlfn.NORM.DIST(0,VLOOKUP($D60,ratings,2,0)-VLOOKUP($D3,ratings,2,0),$A$1,1)*$M3*$M60+_xlfn.NORM.DIST(0,VLOOKUP($D61,ratings,2,0)-VLOOKUP($D3,ratings,2,0),$A$1,1)*$M3*$M61+_xlfn.NORM.DIST(0,VLOOKUP($D62,ratings,2,0)-VLOOKUP($D3,ratings,2,0),$A$1,1)*$M3*$M62+_xlfn.NORM.DIST(0,VLOOKUP($D63,ratings,2,0)-VLOOKUP($D3,ratings,2,0),$A$1,1)*$M3*$M63+_xlfn.NORM.DIST(0,VLOOKUP($D64,ratings,2,0)-VLOOKUP($D3,ratings,2,0),$A$1,1)*$M3*$M64+_xlfn.NORM.DIST(0,VLOOKUP($D65,ratings,2,0)-VLOOKUP($D3,ratings,2,0),$A$1,1)*$M3*$M65+_xlfn.NORM.DIST(0,VLOOKUP($D34,ratings,2,0)-VLOOKUP($D3,ratings,2,0),$A$1,1)*$M3*$M34</f>
        <v>#N/A</v>
      </c>
      <c r="P3" s="172" t="str">
        <f t="shared" si="3"/>
        <v/>
      </c>
      <c r="Q3" s="6"/>
      <c r="R3" s="6"/>
      <c r="S3" s="6"/>
      <c r="T3" s="6">
        <f t="shared" ref="T3:U3" si="4">C3</f>
        <v>16</v>
      </c>
      <c r="U3" s="160" t="str">
        <f t="shared" si="4"/>
        <v>Texas A&amp;M-CC</v>
      </c>
      <c r="V3" s="181" t="str">
        <f>VLOOKUP(U2,ratings,2,0)-VLOOKUP(U3,ratings,2,0)</f>
        <v>#N/A</v>
      </c>
      <c r="W3" s="181"/>
      <c r="X3" s="174" t="str">
        <f t="shared" si="5"/>
        <v>#N/A</v>
      </c>
      <c r="Y3" s="175" t="str">
        <f t="shared" si="6"/>
        <v>#N/A</v>
      </c>
      <c r="Z3" s="182" t="str">
        <f>(W2/2)+(V2/2)</f>
        <v>#N/A</v>
      </c>
      <c r="AA3" s="6" t="str">
        <f>V3</f>
        <v>#N/A</v>
      </c>
      <c r="AB3" s="6"/>
      <c r="AC3" s="6"/>
      <c r="AD3" s="6"/>
    </row>
    <row r="4" ht="14.25" customHeight="1">
      <c r="B4" s="37" t="s">
        <v>19</v>
      </c>
      <c r="C4" s="37">
        <v>8.0</v>
      </c>
      <c r="D4" s="11" t="s">
        <v>48</v>
      </c>
      <c r="E4" s="12">
        <v>1.0</v>
      </c>
      <c r="F4" s="13"/>
      <c r="G4" s="408">
        <v>0.0</v>
      </c>
      <c r="H4" s="13"/>
      <c r="I4" s="13" t="str">
        <f>_xlfn.NORM.DIST(0,VLOOKUP($D8,ratings,2,0)-VLOOKUP($D4,ratings,2,0),$A$1,1)*$G4*$G8+_xlfn.NORM.DIST(0,VLOOKUP($D9,ratings,2,0)-VLOOKUP($D4,ratings,2,0),$A$1,1)*$G4*$G9+_xlfn.NORM.DIST(0,VLOOKUP($D6,ratings,2,0)-VLOOKUP($D4,ratings,2,0),$A$1,1)*$G4*$G6+_xlfn.NORM.DIST(0,VLOOKUP($D7,ratings,2,0)-VLOOKUP($D4,ratings,2,0),$A$1,1)*$G4*$G7</f>
        <v>#N/A</v>
      </c>
      <c r="J4" s="13"/>
      <c r="K4" s="13" t="str">
        <f>_xlfn.NORM.DIST(0,VLOOKUP($D12,ratings,2,0)-VLOOKUP($D4,ratings,2,0),$A$1,1)*$I4*$I12+_xlfn.NORM.DIST(0,VLOOKUP($D13,ratings,2,0)-VLOOKUP($D4,ratings,2,0),$A$1,1)*$I4*$I13+_xlfn.NORM.DIST(0,VLOOKUP($D14,ratings,2,0)-VLOOKUP($D4,ratings,2,0),$A$1,1)*$I4*$I14+_xlfn.NORM.DIST(0,VLOOKUP($D15,ratings,2,0)-VLOOKUP($D4,ratings,2,0),$A$1,1)*$I4*$I15+_xlfn.NORM.DIST(0,VLOOKUP($D16,ratings,2,0)-VLOOKUP($D4,ratings,2,0),$A$1,1)*$I4*$I16+_xlfn.NORM.DIST(0,VLOOKUP($D17,ratings,2,0)-VLOOKUP($D4,ratings,2,0),$A$1,1)*$I4*$I17+_xlfn.NORM.DIST(0,VLOOKUP($D10,ratings,2,0)-VLOOKUP($D4,ratings,2,0),$A$1,1)*$I4*$I10+_xlfn.NORM.DIST(0,VLOOKUP($D11,ratings,2,0)-VLOOKUP($D4,ratings,2,0),$A$1,1)*$I4*$I11</f>
        <v>#N/A</v>
      </c>
      <c r="L4" s="15" t="str">
        <f t="shared" si="2"/>
        <v/>
      </c>
      <c r="M4" s="13" t="str">
        <f>_xlfn.NORM.DIST(0,VLOOKUP($D20,ratings,2,0)-VLOOKUP($D4,ratings,2,0),$A$1,1)*$K4*$K20+_xlfn.NORM.DIST(0,VLOOKUP($D21,ratings,2,0)-VLOOKUP($D4,ratings,2,0),$A$1,1)*$K4*$K21+_xlfn.NORM.DIST(0,VLOOKUP($D22,ratings,2,0)-VLOOKUP($D4,ratings,2,0),$A$1,1)*$K4*$K22+_xlfn.NORM.DIST(0,VLOOKUP($D23,ratings,2,0)-VLOOKUP($D4,ratings,2,0),$A$1,1)*$K4*$K23+_xlfn.NORM.DIST(0,VLOOKUP($D24,ratings,2,0)-VLOOKUP($D4,ratings,2,0),$A$1,1)*$K4*$K24+_xlfn.NORM.DIST(0,VLOOKUP($D25,ratings,2,0)-VLOOKUP($D4,ratings,2,0),$A$1,1)*$K4*$K25+_xlfn.NORM.DIST(0,VLOOKUP($D26,ratings,2,0)-VLOOKUP($D4,ratings,2,0),$A$1,1)*$K4*$K26+_xlfn.NORM.DIST(0,VLOOKUP($D27,ratings,2,0)-VLOOKUP($D4,ratings,2,0),$A$1,1)*$K4*$K27+_xlfn.NORM.DIST(0,VLOOKUP($D28,ratings,2,0)-VLOOKUP($D4,ratings,2,0),$A$1,1)*$K4*$K28+_xlfn.NORM.DIST(0,VLOOKUP($D29,ratings,2,0)-VLOOKUP($D4,ratings,2,0),$A$1,1)*$K4*$K29+_xlfn.NORM.DIST(0,VLOOKUP($D30,ratings,2,0)-VLOOKUP($D4,ratings,2,0),$A$1,1)*$K4*$K30+_xlfn.NORM.DIST(0,VLOOKUP($D31,ratings,2,0)-VLOOKUP($D4,ratings,2,0),$A$1,1)*$K4*$K31+_xlfn.NORM.DIST(0,VLOOKUP($D32,ratings,2,0)-VLOOKUP($D4,ratings,2,0),$A$1,1)*$K4*$K32+_xlfn.NORM.DIST(0,VLOOKUP($D33,ratings,2,0)-VLOOKUP($D4,ratings,2,0),$A$1,1)*$K4*$K33+_xlfn.NORM.DIST(0,VLOOKUP($D18,ratings,2,0)-VLOOKUP($D4,ratings,2,0),$A$1,1)*$K4*$K18+_xlfn.NORM.DIST(0,VLOOKUP($D19,ratings,2,0)-VLOOKUP($D4,ratings,2,0),$A$1,1)*$K4*$K19</f>
        <v>#N/A</v>
      </c>
      <c r="N4" s="13"/>
      <c r="O4" s="171" t="str">
        <f>_xlfn.NORM.DIST(0,VLOOKUP($D36,ratings,2,0)-VLOOKUP($D4,ratings,2,0),$A$1,1)*$M4*$M36+_xlfn.NORM.DIST(0,VLOOKUP($D37,ratings,2,0)-VLOOKUP($D4,ratings,2,0),$A$1,1)*$M4*$M37+_xlfn.NORM.DIST(0,VLOOKUP($D38,ratings,2,0)-VLOOKUP($D4,ratings,2,0),$A$1,1)*$M4*$M38+_xlfn.NORM.DIST(0,VLOOKUP($D39,ratings,2,0)-VLOOKUP($D4,ratings,2,0),$A$1,1)*$M4*$M39+_xlfn.NORM.DIST(0,VLOOKUP($D40,ratings,2,0)-VLOOKUP($D4,ratings,2,0),$A$1,1)*$M4*$M40+_xlfn.NORM.DIST(0,VLOOKUP($D41,ratings,2,0)-VLOOKUP($D4,ratings,2,0),$A$1,1)*$M4*$M41+_xlfn.NORM.DIST(0,VLOOKUP($D42,ratings,2,0)-VLOOKUP($D4,ratings,2,0),$A$1,1)*$M4*$M42+_xlfn.NORM.DIST(0,VLOOKUP($D43,ratings,2,0)-VLOOKUP($D4,ratings,2,0),$A$1,1)*$M4*$M43+_xlfn.NORM.DIST(0,VLOOKUP($D44,ratings,2,0)-VLOOKUP($D4,ratings,2,0),$A$1,1)*$M4*$M44+_xlfn.NORM.DIST(0,VLOOKUP($D45,ratings,2,0)-VLOOKUP($D4,ratings,2,0),$A$1,1)*$M4*$M45+_xlfn.NORM.DIST(0,VLOOKUP($D46,ratings,2,0)-VLOOKUP($D4,ratings,2,0),$A$1,1)*$M4*$M46+_xlfn.NORM.DIST(0,VLOOKUP($D47,ratings,2,0)-VLOOKUP($D4,ratings,2,0),$A$1,1)*$M4*$M47+_xlfn.NORM.DIST(0,VLOOKUP($D48,ratings,2,0)-VLOOKUP($D4,ratings,2,0),$A$1,1)*$M4*$M48+_xlfn.NORM.DIST(0,VLOOKUP($D49,ratings,2,0)-VLOOKUP($D4,ratings,2,0),$A$1,1)*$M4*$M49+_xlfn.NORM.DIST(0,VLOOKUP($D50,ratings,2,0)-VLOOKUP($D4,ratings,2,0),$A$1,1)*$M4*$M50+_xlfn.NORM.DIST(0,VLOOKUP($D51,ratings,2,0)-VLOOKUP($D4,ratings,2,0),$A$1,1)*$M4*$M51+_xlfn.NORM.DIST(0,VLOOKUP($D52,ratings,2,0)-VLOOKUP($D4,ratings,2,0),$A$1,1)*$M4*$M52+_xlfn.NORM.DIST(0,VLOOKUP($D53,ratings,2,0)-VLOOKUP($D4,ratings,2,0),$A$1,1)*$M4*$M53+_xlfn.NORM.DIST(0,VLOOKUP($D54,ratings,2,0)-VLOOKUP($D4,ratings,2,0),$A$1,1)*$M4*$M54+_xlfn.NORM.DIST(0,VLOOKUP($D55,ratings,2,0)-VLOOKUP($D4,ratings,2,0),$A$1,1)*$M4*$M55+_xlfn.NORM.DIST(0,VLOOKUP($D56,ratings,2,0)-VLOOKUP($D4,ratings,2,0),$A$1,1)*$M4*$M56+_xlfn.NORM.DIST(0,VLOOKUP($D57,ratings,2,0)-VLOOKUP($D4,ratings,2,0),$A$1,1)*$M4*$M57+_xlfn.NORM.DIST(0,VLOOKUP($D58,ratings,2,0)-VLOOKUP($D4,ratings,2,0),$A$1,1)*$M4*$M58+_xlfn.NORM.DIST(0,VLOOKUP($D59,ratings,2,0)-VLOOKUP($D4,ratings,2,0),$A$1,1)*$M4*$M59+_xlfn.NORM.DIST(0,VLOOKUP($D60,ratings,2,0)-VLOOKUP($D4,ratings,2,0),$A$1,1)*$M4*$M60+_xlfn.NORM.DIST(0,VLOOKUP($D61,ratings,2,0)-VLOOKUP($D4,ratings,2,0),$A$1,1)*$M4*$M61+_xlfn.NORM.DIST(0,VLOOKUP($D62,ratings,2,0)-VLOOKUP($D4,ratings,2,0),$A$1,1)*$M4*$M62+_xlfn.NORM.DIST(0,VLOOKUP($D63,ratings,2,0)-VLOOKUP($D4,ratings,2,0),$A$1,1)*$M4*$M63+_xlfn.NORM.DIST(0,VLOOKUP($D64,ratings,2,0)-VLOOKUP($D4,ratings,2,0),$A$1,1)*$M4*$M64+_xlfn.NORM.DIST(0,VLOOKUP($D65,ratings,2,0)-VLOOKUP($D4,ratings,2,0),$A$1,1)*$M4*$M65+_xlfn.NORM.DIST(0,VLOOKUP($D35,ratings,2,0)-VLOOKUP($D4,ratings,2,0),$A$1,1)*$M4*$M34+_xlfn.NORM.DIST(0,VLOOKUP($D34,ratings,2,0)-VLOOKUP($D4,ratings,2,0),$A$1,1)*$M4*$M35</f>
        <v>#N/A</v>
      </c>
      <c r="P4" s="172" t="str">
        <f t="shared" si="3"/>
        <v/>
      </c>
      <c r="Q4" s="6"/>
      <c r="R4" s="6"/>
      <c r="S4" s="11"/>
      <c r="T4" s="6">
        <f t="shared" ref="T4:U4" si="7">C4</f>
        <v>8</v>
      </c>
      <c r="U4" s="6" t="str">
        <f t="shared" si="7"/>
        <v>Maryland</v>
      </c>
      <c r="V4" s="173" t="str">
        <f>VLOOKUP($U5,ratings,2,0)-VLOOKUP($U4,ratings,2,0)</f>
        <v>#N/A</v>
      </c>
      <c r="W4" s="173" t="str">
        <f>VLOOKUP($U5,ratings20,3,0)+VLOOKUP($U4,ratings20,3,0)-144</f>
        <v>#N/A</v>
      </c>
      <c r="X4" s="174" t="str">
        <f t="shared" si="5"/>
        <v>#N/A</v>
      </c>
      <c r="Y4" s="175" t="str">
        <f t="shared" si="6"/>
        <v>#N/A</v>
      </c>
      <c r="Z4" s="176" t="str">
        <f>(W4/2)+(V5/2)</f>
        <v>#N/A</v>
      </c>
      <c r="AA4" s="6" t="str">
        <f>W4</f>
        <v>#N/A</v>
      </c>
      <c r="AB4" s="6"/>
      <c r="AC4" s="6"/>
      <c r="AD4" s="6"/>
    </row>
    <row r="5" ht="14.25" customHeight="1">
      <c r="B5" s="37" t="s">
        <v>19</v>
      </c>
      <c r="C5" s="178">
        <v>9.0</v>
      </c>
      <c r="D5" s="38" t="s">
        <v>306</v>
      </c>
      <c r="E5" s="24">
        <v>0.0</v>
      </c>
      <c r="F5" s="13"/>
      <c r="G5" s="25" t="str">
        <f>_xlfn.NORM.DIST(0,VLOOKUP(D3,ratings,2,0)-VLOOKUP(D5,ratings,2,0),$A$1,1)*E5*E3+_xlfn.NORM.DIST(0,VLOOKUP(D2,ratings,2,0)-VLOOKUP(D5,ratings,2,0),$A$1,1)*E5*E2</f>
        <v>#N/A</v>
      </c>
      <c r="H5" s="13"/>
      <c r="I5" s="26" t="str">
        <f>_xlfn.NORM.DIST(0,VLOOKUP($D9,ratings,2,0)-VLOOKUP($D5,ratings,2,0),$A$1,1)*$G5*$G9+_xlfn.NORM.DIST(0,VLOOKUP($D6,ratings,2,0)-VLOOKUP($D5,ratings,2,0),$A$1,1)*$G5*$G6+_xlfn.NORM.DIST(0,VLOOKUP($D7,ratings,2,0)-VLOOKUP($D5,ratings,2,0),$A$1,1)*$G5*$G7+_xlfn.NORM.DIST(0,VLOOKUP($D8,ratings,2,0)-VLOOKUP($D5,ratings,2,0),$A$1,1)*$G5*$G8</f>
        <v>#N/A</v>
      </c>
      <c r="J5" s="26"/>
      <c r="K5" s="26" t="str">
        <f>_xlfn.NORM.DIST(0,VLOOKUP($D13,ratings,2,0)-VLOOKUP($D5,ratings,2,0),$A$1,1)*$I5*$I13+_xlfn.NORM.DIST(0,VLOOKUP($D14,ratings,2,0)-VLOOKUP($D5,ratings,2,0),$A$1,1)*$I5*$I14+_xlfn.NORM.DIST(0,VLOOKUP($D15,ratings,2,0)-VLOOKUP($D5,ratings,2,0),$A$1,1)*$I5*$I15+_xlfn.NORM.DIST(0,VLOOKUP($D16,ratings,2,0)-VLOOKUP($D5,ratings,2,0),$A$1,1)*$I5*$I16+_xlfn.NORM.DIST(0,VLOOKUP($D17,ratings,2,0)-VLOOKUP($D5,ratings,2,0),$A$1,1)*$I5*$I17+_xlfn.NORM.DIST(0,VLOOKUP($D10,ratings,2,0)-VLOOKUP($D5,ratings,2,0),$A$1,1)*$I5*$I10+_xlfn.NORM.DIST(0,VLOOKUP($D11,ratings,2,0)-VLOOKUP($D5,ratings,2,0),$A$1,1)*$I5*$I11+_xlfn.NORM.DIST(0,VLOOKUP($D12,ratings,2,0)-VLOOKUP($D5,ratings,2,0),$A$1,1)*$I5*$I12</f>
        <v>#N/A</v>
      </c>
      <c r="L5" s="15" t="str">
        <f t="shared" si="2"/>
        <v/>
      </c>
      <c r="M5" s="26" t="str">
        <f>_xlfn.NORM.DIST(0,VLOOKUP($D21,ratings,2,0)-VLOOKUP($D5,ratings,2,0),$A$1,1)*$K5*$K21+_xlfn.NORM.DIST(0,VLOOKUP($D22,ratings,2,0)-VLOOKUP($D5,ratings,2,0),$A$1,1)*$K5*$K22+_xlfn.NORM.DIST(0,VLOOKUP($D23,ratings,2,0)-VLOOKUP($D5,ratings,2,0),$A$1,1)*$K5*$K23+_xlfn.NORM.DIST(0,VLOOKUP($D24,ratings,2,0)-VLOOKUP($D5,ratings,2,0),$A$1,1)*$K5*$K24+_xlfn.NORM.DIST(0,VLOOKUP($D25,ratings,2,0)-VLOOKUP($D5,ratings,2,0),$A$1,1)*$K5*$K25+_xlfn.NORM.DIST(0,VLOOKUP($D26,ratings,2,0)-VLOOKUP($D5,ratings,2,0),$A$1,1)*$K5*$K26+_xlfn.NORM.DIST(0,VLOOKUP($D27,ratings,2,0)-VLOOKUP($D5,ratings,2,0),$A$1,1)*$K5*$K27+_xlfn.NORM.DIST(0,VLOOKUP($D28,ratings,2,0)-VLOOKUP($D5,ratings,2,0),$A$1,1)*$K5*$K28+_xlfn.NORM.DIST(0,VLOOKUP($D29,ratings,2,0)-VLOOKUP($D5,ratings,2,0),$A$1,1)*$K5*$K29+_xlfn.NORM.DIST(0,VLOOKUP($D30,ratings,2,0)-VLOOKUP($D5,ratings,2,0),$A$1,1)*$K5*$K30+_xlfn.NORM.DIST(0,VLOOKUP($D31,ratings,2,0)-VLOOKUP($D5,ratings,2,0),$A$1,1)*$K5*$K31+_xlfn.NORM.DIST(0,VLOOKUP($D32,ratings,2,0)-VLOOKUP($D5,ratings,2,0),$A$1,1)*$K5*$K32+_xlfn.NORM.DIST(0,VLOOKUP($D33,ratings,2,0)-VLOOKUP($D5,ratings,2,0),$A$1,1)*$K5*$K33+_xlfn.NORM.DIST(0,VLOOKUP($D18,ratings,2,0)-VLOOKUP($D5,ratings,2,0),$A$1,1)*$K5*$K18+_xlfn.NORM.DIST(0,VLOOKUP($D19,ratings,2,0)-VLOOKUP($D5,ratings,2,0),$A$1,1)*$K5*$K19+_xlfn.NORM.DIST(0,VLOOKUP($D20,ratings,2,0)-VLOOKUP($D5,ratings,2,0),$A$1,1)*$K5*$K20</f>
        <v>#N/A</v>
      </c>
      <c r="N5" s="13"/>
      <c r="O5" s="180" t="str">
        <f>_xlfn.NORM.DIST(0,VLOOKUP($D37,ratings,2,0)-VLOOKUP($D5,ratings,2,0),$A$1,1)*$M5*$M37+_xlfn.NORM.DIST(0,VLOOKUP($D38,ratings,2,0)-VLOOKUP($D5,ratings,2,0),$A$1,1)*$M5*$M38+_xlfn.NORM.DIST(0,VLOOKUP($D39,ratings,2,0)-VLOOKUP($D5,ratings,2,0),$A$1,1)*$M5*$M39+_xlfn.NORM.DIST(0,VLOOKUP($D40,ratings,2,0)-VLOOKUP($D5,ratings,2,0),$A$1,1)*$M5*$M40+_xlfn.NORM.DIST(0,VLOOKUP($D41,ratings,2,0)-VLOOKUP($D5,ratings,2,0),$A$1,1)*$M5*$M41+_xlfn.NORM.DIST(0,VLOOKUP($D42,ratings,2,0)-VLOOKUP($D5,ratings,2,0),$A$1,1)*$M5*$M42+_xlfn.NORM.DIST(0,VLOOKUP($D43,ratings,2,0)-VLOOKUP($D5,ratings,2,0),$A$1,1)*$M5*$M43+_xlfn.NORM.DIST(0,VLOOKUP($D44,ratings,2,0)-VLOOKUP($D5,ratings,2,0),$A$1,1)*$M5*$M44+_xlfn.NORM.DIST(0,VLOOKUP($D45,ratings,2,0)-VLOOKUP($D5,ratings,2,0),$A$1,1)*$M5*$M45+_xlfn.NORM.DIST(0,VLOOKUP($D46,ratings,2,0)-VLOOKUP($D5,ratings,2,0),$A$1,1)*$M5*$M46+_xlfn.NORM.DIST(0,VLOOKUP($D47,ratings,2,0)-VLOOKUP($D5,ratings,2,0),$A$1,1)*$M5*$M47+_xlfn.NORM.DIST(0,VLOOKUP($D48,ratings,2,0)-VLOOKUP($D5,ratings,2,0),$A$1,1)*$M5*$M48+_xlfn.NORM.DIST(0,VLOOKUP($D49,ratings,2,0)-VLOOKUP($D5,ratings,2,0),$A$1,1)*$M5*$M49+_xlfn.NORM.DIST(0,VLOOKUP($D50,ratings,2,0)-VLOOKUP($D5,ratings,2,0),$A$1,1)*$M5*$M50+_xlfn.NORM.DIST(0,VLOOKUP($D51,ratings,2,0)-VLOOKUP($D5,ratings,2,0),$A$1,1)*$M5*$M51+_xlfn.NORM.DIST(0,VLOOKUP($D52,ratings,2,0)-VLOOKUP($D5,ratings,2,0),$A$1,1)*$M5*$M52+_xlfn.NORM.DIST(0,VLOOKUP($D53,ratings,2,0)-VLOOKUP($D5,ratings,2,0),$A$1,1)*$M5*$M53+_xlfn.NORM.DIST(0,VLOOKUP($D54,ratings,2,0)-VLOOKUP($D5,ratings,2,0),$A$1,1)*$M5*$M54+_xlfn.NORM.DIST(0,VLOOKUP($D55,ratings,2,0)-VLOOKUP($D5,ratings,2,0),$A$1,1)*$M5*$M55+_xlfn.NORM.DIST(0,VLOOKUP($D56,ratings,2,0)-VLOOKUP($D5,ratings,2,0),$A$1,1)*$M5*$M56+_xlfn.NORM.DIST(0,VLOOKUP($D57,ratings,2,0)-VLOOKUP($D5,ratings,2,0),$A$1,1)*$M5*$M57+_xlfn.NORM.DIST(0,VLOOKUP($D58,ratings,2,0)-VLOOKUP($D5,ratings,2,0),$A$1,1)*$M5*$M58+_xlfn.NORM.DIST(0,VLOOKUP($D59,ratings,2,0)-VLOOKUP($D5,ratings,2,0),$A$1,1)*$M5*$M59+_xlfn.NORM.DIST(0,VLOOKUP($D60,ratings,2,0)-VLOOKUP($D5,ratings,2,0),$A$1,1)*$M5*$M60+_xlfn.NORM.DIST(0,VLOOKUP($D61,ratings,2,0)-VLOOKUP($D5,ratings,2,0),$A$1,1)*$M5*$M61+_xlfn.NORM.DIST(0,VLOOKUP($D62,ratings,2,0)-VLOOKUP($D5,ratings,2,0),$A$1,1)*$M5*$M62+_xlfn.NORM.DIST(0,VLOOKUP($D63,ratings,2,0)-VLOOKUP($D5,ratings,2,0),$A$1,1)*$M5*$M63+_xlfn.NORM.DIST(0,VLOOKUP($D64,ratings,2,0)-VLOOKUP($D5,ratings,2,0),$A$1,1)*$M5*$M64+_xlfn.NORM.DIST(0,VLOOKUP($D65,ratings,2,0)-VLOOKUP($D5,ratings,2,0),$A$1,1)*$M5*$M65+_xlfn.NORM.DIST(0,VLOOKUP($D36,ratings,2,0)-VLOOKUP($D5,ratings,2,0),$A$1,1)*$M5*$M36+_xlfn.NORM.DIST(0,VLOOKUP($D35,ratings,2,0)-VLOOKUP($D5,ratings,2,0),$A$1,1)*$M5*$M35+_xlfn.NORM.DIST(0,VLOOKUP($D34,ratings,2,0)-VLOOKUP($D5,ratings,2,0),$A$1,1)*$M5*$M34</f>
        <v>#N/A</v>
      </c>
      <c r="P5" s="172" t="str">
        <f t="shared" si="3"/>
        <v/>
      </c>
      <c r="Q5" s="6"/>
      <c r="R5" s="6"/>
      <c r="S5" s="6"/>
      <c r="T5" s="6">
        <f t="shared" ref="T5:U5" si="8">C5</f>
        <v>9</v>
      </c>
      <c r="U5" s="160" t="str">
        <f t="shared" si="8"/>
        <v>West Virginia</v>
      </c>
      <c r="V5" s="181" t="str">
        <f>VLOOKUP(U4,ratings,2,0)-VLOOKUP(U5,ratings,2,0)</f>
        <v>#N/A</v>
      </c>
      <c r="W5" s="181"/>
      <c r="X5" s="174" t="str">
        <f t="shared" si="5"/>
        <v>#N/A</v>
      </c>
      <c r="Y5" s="175" t="str">
        <f t="shared" si="6"/>
        <v>#N/A</v>
      </c>
      <c r="Z5" s="182" t="str">
        <f>(W4/2)+(V4/2)</f>
        <v>#N/A</v>
      </c>
      <c r="AA5" s="6" t="str">
        <f>V5</f>
        <v>#N/A</v>
      </c>
      <c r="AB5" s="6"/>
      <c r="AC5" s="6"/>
      <c r="AD5" s="6"/>
    </row>
    <row r="6" ht="14.25" customHeight="1">
      <c r="B6" s="37" t="s">
        <v>19</v>
      </c>
      <c r="C6" s="37">
        <v>5.0</v>
      </c>
      <c r="D6" s="11" t="s">
        <v>307</v>
      </c>
      <c r="E6" s="409">
        <v>1.0</v>
      </c>
      <c r="F6" s="13"/>
      <c r="G6" s="410">
        <v>1.0</v>
      </c>
      <c r="H6" s="13"/>
      <c r="I6" s="410">
        <v>1.0</v>
      </c>
      <c r="J6" s="13"/>
      <c r="K6" s="12">
        <v>1.0</v>
      </c>
      <c r="L6" s="15">
        <f t="shared" si="2"/>
        <v>1</v>
      </c>
      <c r="M6" s="13" t="str">
        <f>_xlfn.NORM.DIST(0,VLOOKUP($D22,ratings,2,0)-VLOOKUP($D6,ratings,2,0),$A$1,1)*$K6*$K22+_xlfn.NORM.DIST(0,VLOOKUP($D23,ratings,2,0)-VLOOKUP($D6,ratings,2,0),$A$1,1)*$K6*$K23+_xlfn.NORM.DIST(0,VLOOKUP($D24,ratings,2,0)-VLOOKUP($D6,ratings,2,0),$A$1,1)*$K6*$K24+_xlfn.NORM.DIST(0,VLOOKUP($D25,ratings,2,0)-VLOOKUP($D6,ratings,2,0),$A$1,1)*$K6*$K25+_xlfn.NORM.DIST(0,VLOOKUP($D26,ratings,2,0)-VLOOKUP($D6,ratings,2,0),$A$1,1)*$K6*$K26+_xlfn.NORM.DIST(0,VLOOKUP($D27,ratings,2,0)-VLOOKUP($D6,ratings,2,0),$A$1,1)*$K6*$K27+_xlfn.NORM.DIST(0,VLOOKUP($D28,ratings,2,0)-VLOOKUP($D6,ratings,2,0),$A$1,1)*$K6*$K28+_xlfn.NORM.DIST(0,VLOOKUP($D29,ratings,2,0)-VLOOKUP($D6,ratings,2,0),$A$1,1)*$K6*$K29+_xlfn.NORM.DIST(0,VLOOKUP($D30,ratings,2,0)-VLOOKUP($D6,ratings,2,0),$A$1,1)*$K6*$K30+_xlfn.NORM.DIST(0,VLOOKUP($D31,ratings,2,0)-VLOOKUP($D6,ratings,2,0),$A$1,1)*$K6*$K31+_xlfn.NORM.DIST(0,VLOOKUP($D32,ratings,2,0)-VLOOKUP($D6,ratings,2,0),$A$1,1)*$K6*$K32+_xlfn.NORM.DIST(0,VLOOKUP($D33,ratings,2,0)-VLOOKUP($D6,ratings,2,0),$A$1,1)*$K6*$K33+_xlfn.NORM.DIST(0,VLOOKUP($D18,ratings,2,0)-VLOOKUP($D6,ratings,2,0),$A$1,1)*$K6*$K18+_xlfn.NORM.DIST(0,VLOOKUP($D19,ratings,2,0)-VLOOKUP($D6,ratings,2,0),$A$1,1)*$K6*$K19+_xlfn.NORM.DIST(0,VLOOKUP($D20,ratings,2,0)-VLOOKUP($D6,ratings,2,0),$A$1,1)*$K6*$K20+_xlfn.NORM.DIST(0,VLOOKUP($D21,ratings,2,0)-VLOOKUP($D6,ratings,2,0),$A$1,1)*$K6*$K21</f>
        <v>#N/A</v>
      </c>
      <c r="N6" s="13"/>
      <c r="O6" s="171" t="str">
        <f>_xlfn.NORM.DIST(0,VLOOKUP($D38,ratings,2,0)-VLOOKUP($D6,ratings,2,0),$A$1,1)*$M6*$M38+_xlfn.NORM.DIST(0,VLOOKUP($D39,ratings,2,0)-VLOOKUP($D6,ratings,2,0),$A$1,1)*$M6*$M39+_xlfn.NORM.DIST(0,VLOOKUP($D40,ratings,2,0)-VLOOKUP($D6,ratings,2,0),$A$1,1)*$M6*$M40+_xlfn.NORM.DIST(0,VLOOKUP($D41,ratings,2,0)-VLOOKUP($D6,ratings,2,0),$A$1,1)*$M6*$M41+_xlfn.NORM.DIST(0,VLOOKUP($D42,ratings,2,0)-VLOOKUP($D6,ratings,2,0),$A$1,1)*$M6*$M42+_xlfn.NORM.DIST(0,VLOOKUP($D43,ratings,2,0)-VLOOKUP($D6,ratings,2,0),$A$1,1)*$M6*$M43+_xlfn.NORM.DIST(0,VLOOKUP($D44,ratings,2,0)-VLOOKUP($D6,ratings,2,0),$A$1,1)*$M6*$M44+_xlfn.NORM.DIST(0,VLOOKUP($D45,ratings,2,0)-VLOOKUP($D6,ratings,2,0),$A$1,1)*$M6*$M45+_xlfn.NORM.DIST(0,VLOOKUP($D46,ratings,2,0)-VLOOKUP($D6,ratings,2,0),$A$1,1)*$M6*$M46+_xlfn.NORM.DIST(0,VLOOKUP($D47,ratings,2,0)-VLOOKUP($D6,ratings,2,0),$A$1,1)*$M6*$M47+_xlfn.NORM.DIST(0,VLOOKUP($D48,ratings,2,0)-VLOOKUP($D6,ratings,2,0),$A$1,1)*$M6*$M48+_xlfn.NORM.DIST(0,VLOOKUP($D49,ratings,2,0)-VLOOKUP($D6,ratings,2,0),$A$1,1)*$M6*$M49+_xlfn.NORM.DIST(0,VLOOKUP($D50,ratings,2,0)-VLOOKUP($D6,ratings,2,0),$A$1,1)*$M6*$M50+_xlfn.NORM.DIST(0,VLOOKUP($D51,ratings,2,0)-VLOOKUP($D6,ratings,2,0),$A$1,1)*$M6*$M51+_xlfn.NORM.DIST(0,VLOOKUP($D52,ratings,2,0)-VLOOKUP($D6,ratings,2,0),$A$1,1)*$M6*$M52+_xlfn.NORM.DIST(0,VLOOKUP($D53,ratings,2,0)-VLOOKUP($D6,ratings,2,0),$A$1,1)*$M6*$M53+_xlfn.NORM.DIST(0,VLOOKUP($D54,ratings,2,0)-VLOOKUP($D6,ratings,2,0),$A$1,1)*$M6*$M54+_xlfn.NORM.DIST(0,VLOOKUP($D55,ratings,2,0)-VLOOKUP($D6,ratings,2,0),$A$1,1)*$M6*$M55+_xlfn.NORM.DIST(0,VLOOKUP($D56,ratings,2,0)-VLOOKUP($D6,ratings,2,0),$A$1,1)*$M6*$M56+_xlfn.NORM.DIST(0,VLOOKUP($D57,ratings,2,0)-VLOOKUP($D6,ratings,2,0),$A$1,1)*$M6*$M57+_xlfn.NORM.DIST(0,VLOOKUP($D58,ratings,2,0)-VLOOKUP($D6,ratings,2,0),$A$1,1)*$M6*$M58+_xlfn.NORM.DIST(0,VLOOKUP($D59,ratings,2,0)-VLOOKUP($D6,ratings,2,0),$A$1,1)*$M6*$M59+_xlfn.NORM.DIST(0,VLOOKUP($D60,ratings,2,0)-VLOOKUP($D6,ratings,2,0),$A$1,1)*$M6*$M60+_xlfn.NORM.DIST(0,VLOOKUP($D61,ratings,2,0)-VLOOKUP($D6,ratings,2,0),$A$1,1)*$M6*$M61+_xlfn.NORM.DIST(0,VLOOKUP($D62,ratings,2,0)-VLOOKUP($D6,ratings,2,0),$A$1,1)*$M6*$M62+_xlfn.NORM.DIST(0,VLOOKUP($D63,ratings,2,0)-VLOOKUP($D6,ratings,2,0),$A$1,1)*$M6*$M63+_xlfn.NORM.DIST(0,VLOOKUP($D64,ratings,2,0)-VLOOKUP($D6,ratings,2,0),$A$1,1)*$M6*$M64+_xlfn.NORM.DIST(0,VLOOKUP($D65,ratings,2,0)-VLOOKUP($D6,ratings,2,0),$A$1,1)*$M6*$M65+_xlfn.NORM.DIST(0,VLOOKUP($D34,ratings,2,0)-VLOOKUP($D6,ratings,2,0),$A$1,1)*$M6*$M34+_xlfn.NORM.DIST(0,VLOOKUP($D37,ratings,2,0)-VLOOKUP($D6,ratings,2,0),$A$1,1)*$M6*$M37+_xlfn.NORM.DIST(0,VLOOKUP($D36,ratings,2,0)-VLOOKUP($D6,ratings,2,0),$A$1,1)*$M6*$M36+_xlfn.NORM.DIST(0,VLOOKUP($D35,ratings,2,0)-VLOOKUP($D6,ratings,2,0),$A$1,1)*$M6*$M35</f>
        <v>#N/A</v>
      </c>
      <c r="P6" s="172" t="str">
        <f t="shared" si="3"/>
        <v/>
      </c>
      <c r="Q6" s="6"/>
      <c r="R6" s="6"/>
      <c r="S6" s="11"/>
      <c r="T6" s="6">
        <f t="shared" ref="T6:U6" si="9">C6</f>
        <v>5</v>
      </c>
      <c r="U6" s="6" t="str">
        <f t="shared" si="9"/>
        <v>San Diego State</v>
      </c>
      <c r="V6" s="173" t="str">
        <f>VLOOKUP($U7,ratings,2,0)-VLOOKUP($U6,ratings,2,0)</f>
        <v>#N/A</v>
      </c>
      <c r="W6" s="173" t="str">
        <f>VLOOKUP($U7,ratings20,3,0)+VLOOKUP($U6,ratings20,3,0)-144</f>
        <v>#N/A</v>
      </c>
      <c r="X6" s="174" t="str">
        <f t="shared" si="5"/>
        <v>#N/A</v>
      </c>
      <c r="Y6" s="175" t="str">
        <f t="shared" si="6"/>
        <v>#N/A</v>
      </c>
      <c r="Z6" s="176" t="str">
        <f>(W6/2)+(V7/2)</f>
        <v>#N/A</v>
      </c>
      <c r="AA6" s="6" t="str">
        <f>W6</f>
        <v>#N/A</v>
      </c>
      <c r="AB6" s="6"/>
      <c r="AC6" s="6"/>
      <c r="AD6" s="6"/>
    </row>
    <row r="7" ht="14.25" customHeight="1">
      <c r="B7" s="37" t="s">
        <v>19</v>
      </c>
      <c r="C7" s="178">
        <v>12.0</v>
      </c>
      <c r="D7" s="38" t="s">
        <v>308</v>
      </c>
      <c r="E7" s="411">
        <v>0.0</v>
      </c>
      <c r="F7" s="13"/>
      <c r="G7" s="25" t="str">
        <f>_xlfn.NORM.DIST(0,VLOOKUP(D9,ratings,2,0)-VLOOKUP(D7,ratings,2,0),$A$1,1)*E7*E9+_xlfn.NORM.DIST(0,VLOOKUP(D8,ratings,2,0)-VLOOKUP(D7,ratings,2,0),$A$1,1)*E7*E8</f>
        <v>#N/A</v>
      </c>
      <c r="H7" s="13"/>
      <c r="I7" s="26" t="str">
        <f>_xlfn.NORM.DIST(0,VLOOKUP($D3,ratings,2,0)-VLOOKUP($D7,ratings,2,0),$A$1,1)*$G7*$G3+_xlfn.NORM.DIST(0,VLOOKUP($D2,ratings,2,0)-VLOOKUP($D7,ratings,2,0),$A$1,1)*$G7*$G2+_xlfn.NORM.DIST(0,VLOOKUP($D5,ratings,2,0)-VLOOKUP($D7,ratings,2,0),$A$1,1)*$G7*$G5+_xlfn.NORM.DIST(0,VLOOKUP($D4,ratings,2,0)-VLOOKUP($D7,ratings,2,0),$A$1,1)*$G7*$G4</f>
        <v>#N/A</v>
      </c>
      <c r="J7" s="26"/>
      <c r="K7" s="26" t="str">
        <f>_xlfn.NORM.DIST(0,VLOOKUP($D15,ratings,2,0)-VLOOKUP($D7,ratings,2,0),$A$1,1)*$I7*$I15+_xlfn.NORM.DIST(0,VLOOKUP($D16,ratings,2,0)-VLOOKUP($D7,ratings,2,0),$A$1,1)*$I7*$I16+_xlfn.NORM.DIST(0,VLOOKUP($D17,ratings,2,0)-VLOOKUP($D7,ratings,2,0),$A$1,1)*$I7*$I17+_xlfn.NORM.DIST(0,VLOOKUP($D10,ratings,2,0)-VLOOKUP($D7,ratings,2,0),$A$1,1)*$I7*$I10+_xlfn.NORM.DIST(0,VLOOKUP($D11,ratings,2,0)-VLOOKUP($D7,ratings,2,0),$A$1,1)*$I7*$I11+_xlfn.NORM.DIST(0,VLOOKUP($D12,ratings,2,0)-VLOOKUP($D7,ratings,2,0),$A$1,1)*$I7*$I12+_xlfn.NORM.DIST(0,VLOOKUP($D13,ratings,2,0)-VLOOKUP($D7,ratings,2,0),$A$1,1)*$I7*$I13+_xlfn.NORM.DIST(0,VLOOKUP($D14,ratings,2,0)-VLOOKUP($D7,ratings,2,0),$A$1,1)*$I7*$I14</f>
        <v>#N/A</v>
      </c>
      <c r="L7" s="15" t="str">
        <f t="shared" si="2"/>
        <v/>
      </c>
      <c r="M7" s="26" t="str">
        <f>_xlfn.NORM.DIST(0,VLOOKUP($D23,ratings,2,0)-VLOOKUP($D7,ratings,2,0),$A$1,1)*$K7*$K23+_xlfn.NORM.DIST(0,VLOOKUP($D24,ratings,2,0)-VLOOKUP($D7,ratings,2,0),$A$1,1)*$K7*$K24+_xlfn.NORM.DIST(0,VLOOKUP($D25,ratings,2,0)-VLOOKUP($D7,ratings,2,0),$A$1,1)*$K7*$K25+_xlfn.NORM.DIST(0,VLOOKUP($D26,ratings,2,0)-VLOOKUP($D7,ratings,2,0),$A$1,1)*$K7*$K26+_xlfn.NORM.DIST(0,VLOOKUP($D27,ratings,2,0)-VLOOKUP($D7,ratings,2,0),$A$1,1)*$K7*$K27+_xlfn.NORM.DIST(0,VLOOKUP($D28,ratings,2,0)-VLOOKUP($D7,ratings,2,0),$A$1,1)*$K7*$K28+_xlfn.NORM.DIST(0,VLOOKUP($D29,ratings,2,0)-VLOOKUP($D7,ratings,2,0),$A$1,1)*$K7*$K29+_xlfn.NORM.DIST(0,VLOOKUP($D30,ratings,2,0)-VLOOKUP($D7,ratings,2,0),$A$1,1)*$K7*$K30+_xlfn.NORM.DIST(0,VLOOKUP($D31,ratings,2,0)-VLOOKUP($D7,ratings,2,0),$A$1,1)*$K7*$K31+_xlfn.NORM.DIST(0,VLOOKUP($D32,ratings,2,0)-VLOOKUP($D7,ratings,2,0),$A$1,1)*$K7*$K32+_xlfn.NORM.DIST(0,VLOOKUP($D33,ratings,2,0)-VLOOKUP($D7,ratings,2,0),$A$1,1)*$K7*$K33+_xlfn.NORM.DIST(0,VLOOKUP($D18,ratings,2,0)-VLOOKUP($D7,ratings,2,0),$A$1,1)*$K7*$K18+_xlfn.NORM.DIST(0,VLOOKUP($D19,ratings,2,0)-VLOOKUP($D7,ratings,2,0),$A$1,1)*$K7*$K19+_xlfn.NORM.DIST(0,VLOOKUP($D20,ratings,2,0)-VLOOKUP($D7,ratings,2,0),$A$1,1)*$K7*$K20+_xlfn.NORM.DIST(0,VLOOKUP($D21,ratings,2,0)-VLOOKUP($D7,ratings,2,0),$A$1,1)*$K7*$K21+_xlfn.NORM.DIST(0,VLOOKUP($D22,ratings,2,0)-VLOOKUP($D7,ratings,2,0),$A$1,1)*$K7*$K22</f>
        <v>#N/A</v>
      </c>
      <c r="N7" s="13"/>
      <c r="O7" s="180" t="str">
        <f>_xlfn.NORM.DIST(0,VLOOKUP($D39,ratings,2,0)-VLOOKUP($D7,ratings,2,0),$A$1,1)*$M7*$M39+_xlfn.NORM.DIST(0,VLOOKUP($D40,ratings,2,0)-VLOOKUP($D7,ratings,2,0),$A$1,1)*$M7*$M40+_xlfn.NORM.DIST(0,VLOOKUP($D41,ratings,2,0)-VLOOKUP($D7,ratings,2,0),$A$1,1)*$M7*$M41+_xlfn.NORM.DIST(0,VLOOKUP($D42,ratings,2,0)-VLOOKUP($D7,ratings,2,0),$A$1,1)*$M7*$M42+_xlfn.NORM.DIST(0,VLOOKUP($D43,ratings,2,0)-VLOOKUP($D7,ratings,2,0),$A$1,1)*$M7*$M43+_xlfn.NORM.DIST(0,VLOOKUP($D44,ratings,2,0)-VLOOKUP($D7,ratings,2,0),$A$1,1)*$M7*$M44+_xlfn.NORM.DIST(0,VLOOKUP($D45,ratings,2,0)-VLOOKUP($D7,ratings,2,0),$A$1,1)*$M7*$M45+_xlfn.NORM.DIST(0,VLOOKUP($D46,ratings,2,0)-VLOOKUP($D7,ratings,2,0),$A$1,1)*$M7*$M46+_xlfn.NORM.DIST(0,VLOOKUP($D47,ratings,2,0)-VLOOKUP($D7,ratings,2,0),$A$1,1)*$M7*$M47+_xlfn.NORM.DIST(0,VLOOKUP($D48,ratings,2,0)-VLOOKUP($D7,ratings,2,0),$A$1,1)*$M7*$M48+_xlfn.NORM.DIST(0,VLOOKUP($D49,ratings,2,0)-VLOOKUP($D7,ratings,2,0),$A$1,1)*$M7*$M49+_xlfn.NORM.DIST(0,VLOOKUP($D50,ratings,2,0)-VLOOKUP($D7,ratings,2,0),$A$1,1)*$M7*$M50+_xlfn.NORM.DIST(0,VLOOKUP($D51,ratings,2,0)-VLOOKUP($D7,ratings,2,0),$A$1,1)*$M7*$M51+_xlfn.NORM.DIST(0,VLOOKUP($D52,ratings,2,0)-VLOOKUP($D7,ratings,2,0),$A$1,1)*$M7*$M52+_xlfn.NORM.DIST(0,VLOOKUP($D53,ratings,2,0)-VLOOKUP($D7,ratings,2,0),$A$1,1)*$M7*$M53+_xlfn.NORM.DIST(0,VLOOKUP($D54,ratings,2,0)-VLOOKUP($D7,ratings,2,0),$A$1,1)*$M7*$M54+_xlfn.NORM.DIST(0,VLOOKUP($D55,ratings,2,0)-VLOOKUP($D7,ratings,2,0),$A$1,1)*$M7*$M55+_xlfn.NORM.DIST(0,VLOOKUP($D56,ratings,2,0)-VLOOKUP($D7,ratings,2,0),$A$1,1)*$M7*$M56+_xlfn.NORM.DIST(0,VLOOKUP($D57,ratings,2,0)-VLOOKUP($D7,ratings,2,0),$A$1,1)*$M7*$M57+_xlfn.NORM.DIST(0,VLOOKUP($D58,ratings,2,0)-VLOOKUP($D7,ratings,2,0),$A$1,1)*$M7*$M58+_xlfn.NORM.DIST(0,VLOOKUP($D59,ratings,2,0)-VLOOKUP($D7,ratings,2,0),$A$1,1)*$M7*$M59+_xlfn.NORM.DIST(0,VLOOKUP($D60,ratings,2,0)-VLOOKUP($D7,ratings,2,0),$A$1,1)*$M7*$M60+_xlfn.NORM.DIST(0,VLOOKUP($D61,ratings,2,0)-VLOOKUP($D7,ratings,2,0),$A$1,1)*$M7*$M61+_xlfn.NORM.DIST(0,VLOOKUP($D62,ratings,2,0)-VLOOKUP($D7,ratings,2,0),$A$1,1)*$M7*$M62+_xlfn.NORM.DIST(0,VLOOKUP($D63,ratings,2,0)-VLOOKUP($D7,ratings,2,0),$A$1,1)*$M7*$M63+_xlfn.NORM.DIST(0,VLOOKUP($D64,ratings,2,0)-VLOOKUP($D7,ratings,2,0),$A$1,1)*$M7*$M64+_xlfn.NORM.DIST(0,VLOOKUP($D65,ratings,2,0)-VLOOKUP($D7,ratings,2,0),$A$1,1)*$M7*$M65+_xlfn.NORM.DIST(0,VLOOKUP($D34,ratings,2,0)-VLOOKUP($D7,ratings,2,0),$A$1,1)*$M7*$M34+_xlfn.NORM.DIST(0,VLOOKUP($D35,ratings,2,0)-VLOOKUP($D7,ratings,2,0),$A$1,1)*$M7*$M35+_xlfn.NORM.DIST(0,VLOOKUP($D38,ratings,2,0)-VLOOKUP($D7,ratings,2,0),$A$1,1)*$M7*$M38+_xlfn.NORM.DIST(0,VLOOKUP($D37,ratings,2,0)-VLOOKUP($D7,ratings,2,0),$A$1,1)*$M7*$M37+_xlfn.NORM.DIST(0,VLOOKUP($D36,ratings,2,0)-VLOOKUP($D7,ratings,2,0),$A$1,1)*$M7*$M36</f>
        <v>#N/A</v>
      </c>
      <c r="P7" s="172" t="str">
        <f t="shared" si="3"/>
        <v/>
      </c>
      <c r="Q7" s="6"/>
      <c r="R7" s="6"/>
      <c r="S7" s="6"/>
      <c r="T7" s="6">
        <f t="shared" ref="T7:U7" si="10">C7</f>
        <v>12</v>
      </c>
      <c r="U7" s="160" t="str">
        <f t="shared" si="10"/>
        <v>Charleston</v>
      </c>
      <c r="V7" s="181" t="str">
        <f>VLOOKUP(U6,ratings,2,0)-VLOOKUP(U7,ratings,2,0)</f>
        <v>#N/A</v>
      </c>
      <c r="W7" s="181"/>
      <c r="X7" s="174" t="str">
        <f t="shared" si="5"/>
        <v>#N/A</v>
      </c>
      <c r="Y7" s="175" t="str">
        <f t="shared" si="6"/>
        <v>#N/A</v>
      </c>
      <c r="Z7" s="182" t="str">
        <f>(W6/2)+(V6/2)</f>
        <v>#N/A</v>
      </c>
      <c r="AA7" s="6" t="str">
        <f>V7</f>
        <v>#N/A</v>
      </c>
      <c r="AB7" s="6"/>
      <c r="AC7" s="6"/>
      <c r="AD7" s="6"/>
    </row>
    <row r="8" ht="14.25" customHeight="1">
      <c r="B8" s="37" t="s">
        <v>19</v>
      </c>
      <c r="C8" s="37">
        <v>4.0</v>
      </c>
      <c r="D8" s="11" t="s">
        <v>309</v>
      </c>
      <c r="E8" s="409">
        <v>0.0</v>
      </c>
      <c r="F8" s="13"/>
      <c r="G8" s="51" t="str">
        <f>_xlfn.NORM.DIST(0,VLOOKUP(D6,ratings,2,0)-VLOOKUP(D8,ratings,2,0),$A$1,1)*E8*E6+_xlfn.NORM.DIST(0,VLOOKUP(D7,ratings,2,0)-VLOOKUP(D8,ratings,2,0),$A$1,1)*E8*E7</f>
        <v>#N/A</v>
      </c>
      <c r="H8" s="13"/>
      <c r="I8" s="13" t="str">
        <f>_xlfn.NORM.DIST(0,VLOOKUP($D4,ratings,2,0)-VLOOKUP($D8,ratings,2,0),$A$1,1)*$G8*$G4+_xlfn.NORM.DIST(0,VLOOKUP($D3,ratings,2,0)-VLOOKUP($D8,ratings,2,0),$A$1,1)*$G8*$G3+_xlfn.NORM.DIST(0,VLOOKUP($D2,ratings,2,0)-VLOOKUP($D8,ratings,2,0),$A$1,1)*$G8*$G2+_xlfn.NORM.DIST(0,VLOOKUP($D5,ratings,2,0)-VLOOKUP($D8,ratings,2,0),$A$1,1)*$G8*$G5</f>
        <v>#N/A</v>
      </c>
      <c r="J8" s="13"/>
      <c r="K8" s="13" t="str">
        <f>_xlfn.NORM.DIST(0,VLOOKUP($D16,ratings,2,0)-VLOOKUP($D8,ratings,2,0),$A$1,1)*$I8*$I16+_xlfn.NORM.DIST(0,VLOOKUP($D17,ratings,2,0)-VLOOKUP($D8,ratings,2,0),$A$1,1)*$I8*$I17+_xlfn.NORM.DIST(0,VLOOKUP($D10,ratings,2,0)-VLOOKUP($D8,ratings,2,0),$A$1,1)*$I8*$I10+_xlfn.NORM.DIST(0,VLOOKUP($D11,ratings,2,0)-VLOOKUP($D8,ratings,2,0),$A$1,1)*$I8*$I11+_xlfn.NORM.DIST(0,VLOOKUP($D12,ratings,2,0)-VLOOKUP($D8,ratings,2,0),$A$1,1)*$I8*$I12+_xlfn.NORM.DIST(0,VLOOKUP($D13,ratings,2,0)-VLOOKUP($D8,ratings,2,0),$A$1,1)*$I8*$I13+_xlfn.NORM.DIST(0,VLOOKUP($D14,ratings,2,0)-VLOOKUP($D8,ratings,2,0),$A$1,1)*$I8*$I14+_xlfn.NORM.DIST(0,VLOOKUP($D15,ratings,2,0)-VLOOKUP($D8,ratings,2,0),$A$1,1)*$I8*$I15</f>
        <v>#N/A</v>
      </c>
      <c r="L8" s="15" t="str">
        <f t="shared" si="2"/>
        <v/>
      </c>
      <c r="M8" s="13" t="str">
        <f>_xlfn.NORM.DIST(0,VLOOKUP($D24,ratings,2,0)-VLOOKUP($D8,ratings,2,0),$A$1,1)*$K8*$K24+_xlfn.NORM.DIST(0,VLOOKUP($D25,ratings,2,0)-VLOOKUP($D8,ratings,2,0),$A$1,1)*$K8*$K25+_xlfn.NORM.DIST(0,VLOOKUP($D26,ratings,2,0)-VLOOKUP($D8,ratings,2,0),$A$1,1)*$K8*$K26+_xlfn.NORM.DIST(0,VLOOKUP($D27,ratings,2,0)-VLOOKUP($D8,ratings,2,0),$A$1,1)*$K8*$K27+_xlfn.NORM.DIST(0,VLOOKUP($D28,ratings,2,0)-VLOOKUP($D8,ratings,2,0),$A$1,1)*$K8*$K28+_xlfn.NORM.DIST(0,VLOOKUP($D29,ratings,2,0)-VLOOKUP($D8,ratings,2,0),$A$1,1)*$K8*$K29+_xlfn.NORM.DIST(0,VLOOKUP($D30,ratings,2,0)-VLOOKUP($D8,ratings,2,0),$A$1,1)*$K8*$K30+_xlfn.NORM.DIST(0,VLOOKUP($D31,ratings,2,0)-VLOOKUP($D8,ratings,2,0),$A$1,1)*$K8*$K31+_xlfn.NORM.DIST(0,VLOOKUP($D32,ratings,2,0)-VLOOKUP($D8,ratings,2,0),$A$1,1)*$K8*$K32+_xlfn.NORM.DIST(0,VLOOKUP($D33,ratings,2,0)-VLOOKUP($D8,ratings,2,0),$A$1,1)*$K8*$K33+_xlfn.NORM.DIST(0,VLOOKUP($D18,ratings,2,0)-VLOOKUP($D8,ratings,2,0),$A$1,1)*$K8*$K18+_xlfn.NORM.DIST(0,VLOOKUP($D19,ratings,2,0)-VLOOKUP($D8,ratings,2,0),$A$1,1)*$K8*$K19+_xlfn.NORM.DIST(0,VLOOKUP($D20,ratings,2,0)-VLOOKUP($D8,ratings,2,0),$A$1,1)*$K8*$K20+_xlfn.NORM.DIST(0,VLOOKUP($D21,ratings,2,0)-VLOOKUP($D8,ratings,2,0),$A$1,1)*$K8*$K21+_xlfn.NORM.DIST(0,VLOOKUP($D22,ratings,2,0)-VLOOKUP($D8,ratings,2,0),$A$1,1)*$K8*$K22+_xlfn.NORM.DIST(0,VLOOKUP($D23,ratings,2,0)-VLOOKUP($D8,ratings,2,0),$A$1,1)*$K8*$K23</f>
        <v>#N/A</v>
      </c>
      <c r="N8" s="13"/>
      <c r="O8" s="171" t="str">
        <f>_xlfn.NORM.DIST(0,VLOOKUP($D40,ratings,2,0)-VLOOKUP($D8,ratings,2,0),$A$1,1)*$M8*$M40+_xlfn.NORM.DIST(0,VLOOKUP($D41,ratings,2,0)-VLOOKUP($D8,ratings,2,0),$A$1,1)*$M8*$M41+_xlfn.NORM.DIST(0,VLOOKUP($D42,ratings,2,0)-VLOOKUP($D8,ratings,2,0),$A$1,1)*$M8*$M42+_xlfn.NORM.DIST(0,VLOOKUP($D43,ratings,2,0)-VLOOKUP($D8,ratings,2,0),$A$1,1)*$M8*$M43+_xlfn.NORM.DIST(0,VLOOKUP($D44,ratings,2,0)-VLOOKUP($D8,ratings,2,0),$A$1,1)*$M8*$M44+_xlfn.NORM.DIST(0,VLOOKUP($D45,ratings,2,0)-VLOOKUP($D8,ratings,2,0),$A$1,1)*$M8*$M45+_xlfn.NORM.DIST(0,VLOOKUP($D46,ratings,2,0)-VLOOKUP($D8,ratings,2,0),$A$1,1)*$M8*$M46+_xlfn.NORM.DIST(0,VLOOKUP($D47,ratings,2,0)-VLOOKUP($D8,ratings,2,0),$A$1,1)*$M8*$M47+_xlfn.NORM.DIST(0,VLOOKUP($D48,ratings,2,0)-VLOOKUP($D8,ratings,2,0),$A$1,1)*$M8*$M48+_xlfn.NORM.DIST(0,VLOOKUP($D49,ratings,2,0)-VLOOKUP($D8,ratings,2,0),$A$1,1)*$M8*$M49+_xlfn.NORM.DIST(0,VLOOKUP($D50,ratings,2,0)-VLOOKUP($D8,ratings,2,0),$A$1,1)*$M8*$M50+_xlfn.NORM.DIST(0,VLOOKUP($D51,ratings,2,0)-VLOOKUP($D8,ratings,2,0),$A$1,1)*$M8*$M51+_xlfn.NORM.DIST(0,VLOOKUP($D52,ratings,2,0)-VLOOKUP($D8,ratings,2,0),$A$1,1)*$M8*$M52+_xlfn.NORM.DIST(0,VLOOKUP($D53,ratings,2,0)-VLOOKUP($D8,ratings,2,0),$A$1,1)*$M8*$M53+_xlfn.NORM.DIST(0,VLOOKUP($D54,ratings,2,0)-VLOOKUP($D8,ratings,2,0),$A$1,1)*$M8*$M54+_xlfn.NORM.DIST(0,VLOOKUP($D55,ratings,2,0)-VLOOKUP($D8,ratings,2,0),$A$1,1)*$M8*$M55+_xlfn.NORM.DIST(0,VLOOKUP($D56,ratings,2,0)-VLOOKUP($D8,ratings,2,0),$A$1,1)*$M8*$M56+_xlfn.NORM.DIST(0,VLOOKUP($D57,ratings,2,0)-VLOOKUP($D8,ratings,2,0),$A$1,1)*$M8*$M57+_xlfn.NORM.DIST(0,VLOOKUP($D58,ratings,2,0)-VLOOKUP($D8,ratings,2,0),$A$1,1)*$M8*$M58+_xlfn.NORM.DIST(0,VLOOKUP($D59,ratings,2,0)-VLOOKUP($D8,ratings,2,0),$A$1,1)*$M8*$M59+_xlfn.NORM.DIST(0,VLOOKUP($D60,ratings,2,0)-VLOOKUP($D8,ratings,2,0),$A$1,1)*$M8*$M60+_xlfn.NORM.DIST(0,VLOOKUP($D61,ratings,2,0)-VLOOKUP($D8,ratings,2,0),$A$1,1)*$M8*$M61+_xlfn.NORM.DIST(0,VLOOKUP($D62,ratings,2,0)-VLOOKUP($D8,ratings,2,0),$A$1,1)*$M8*$M62+_xlfn.NORM.DIST(0,VLOOKUP($D63,ratings,2,0)-VLOOKUP($D8,ratings,2,0),$A$1,1)*$M8*$M63+_xlfn.NORM.DIST(0,VLOOKUP($D64,ratings,2,0)-VLOOKUP($D8,ratings,2,0),$A$1,1)*$M8*$M64+_xlfn.NORM.DIST(0,VLOOKUP($D65,ratings,2,0)-VLOOKUP($D8,ratings,2,0),$A$1,1)*$M8*$M65+_xlfn.NORM.DIST(0,VLOOKUP($D34,ratings,2,0)-VLOOKUP($D8,ratings,2,0),$A$1,1)*$M8*$M34+_xlfn.NORM.DIST(0,VLOOKUP($D35,ratings,2,0)-VLOOKUP($D8,ratings,2,0),$A$1,1)*$M8*$M35+_xlfn.NORM.DIST(0,VLOOKUP($D36,ratings,2,0)-VLOOKUP($D8,ratings,2,0),$A$1,1)*$M8*$M36+_xlfn.NORM.DIST(0,VLOOKUP($D39,ratings,2,0)-VLOOKUP($D8,ratings,2,0),$A$1,1)*$M8*$M39+_xlfn.NORM.DIST(0,VLOOKUP($D38,ratings,2,0)-VLOOKUP($D8,ratings,2,0),$A$1,1)*$M8*$M38+_xlfn.NORM.DIST(0,VLOOKUP($D37,ratings,2,0)-VLOOKUP($D8,ratings,2,0),$A$1,1)*$M8*$M37</f>
        <v>#N/A</v>
      </c>
      <c r="P8" s="172" t="str">
        <f t="shared" si="3"/>
        <v/>
      </c>
      <c r="Q8" s="6"/>
      <c r="R8" s="6"/>
      <c r="S8" s="11"/>
      <c r="T8" s="6">
        <f t="shared" ref="T8:U8" si="11">C8</f>
        <v>4</v>
      </c>
      <c r="U8" s="6" t="str">
        <f t="shared" si="11"/>
        <v>Virginia</v>
      </c>
      <c r="V8" s="173" t="str">
        <f>VLOOKUP($U9,ratings,2,0)-VLOOKUP($U8,ratings,2,0)</f>
        <v>#N/A</v>
      </c>
      <c r="W8" s="173" t="str">
        <f>VLOOKUP($U9,ratings20,3,0)+VLOOKUP($U8,ratings20,3,0)-144</f>
        <v>#N/A</v>
      </c>
      <c r="X8" s="174" t="str">
        <f t="shared" si="5"/>
        <v>#N/A</v>
      </c>
      <c r="Y8" s="175" t="str">
        <f t="shared" si="6"/>
        <v>#N/A</v>
      </c>
      <c r="Z8" s="176" t="str">
        <f>(W8/2)+(V9/2)</f>
        <v>#N/A</v>
      </c>
      <c r="AA8" s="6" t="str">
        <f>W8</f>
        <v>#N/A</v>
      </c>
      <c r="AB8" s="6"/>
      <c r="AC8" s="6"/>
      <c r="AD8" s="6"/>
    </row>
    <row r="9" ht="14.25" customHeight="1">
      <c r="B9" s="37" t="s">
        <v>19</v>
      </c>
      <c r="C9" s="183">
        <v>13.0</v>
      </c>
      <c r="D9" s="54" t="s">
        <v>310</v>
      </c>
      <c r="E9" s="412">
        <v>1.0</v>
      </c>
      <c r="F9" s="13"/>
      <c r="G9" s="413">
        <v>0.0</v>
      </c>
      <c r="H9" s="188"/>
      <c r="I9" s="188" t="str">
        <f>_xlfn.NORM.DIST(0,VLOOKUP($D5,ratings,2,0)-VLOOKUP($D9,ratings,2,0),$A$1,1)*$G9*$G5+_xlfn.NORM.DIST(0,VLOOKUP($D4,ratings,2,0)-VLOOKUP($D9,ratings,2,0),$A$1,1)*$G9*$G4+_xlfn.NORM.DIST(0,VLOOKUP($D3,ratings,2,0)-VLOOKUP($D9,ratings,2,0),$A$1,1)*$G9*$G3+_xlfn.NORM.DIST(0,VLOOKUP($D2,ratings,2,0)-VLOOKUP($D9,ratings,2,0),$A$1,1)*$G9*$G2</f>
        <v>#N/A</v>
      </c>
      <c r="J9" s="188"/>
      <c r="K9" s="188" t="str">
        <f>_xlfn.NORM.DIST(0,VLOOKUP($D17,ratings,2,0)-VLOOKUP($D9,ratings,2,0),$A$1,1)*$I9*$I17+_xlfn.NORM.DIST(0,VLOOKUP($D10,ratings,2,0)-VLOOKUP($D9,ratings,2,0),$A$1,1)*$I9*$I10+_xlfn.NORM.DIST(0,VLOOKUP($D11,ratings,2,0)-VLOOKUP($D9,ratings,2,0),$A$1,1)*$I9*$I11+_xlfn.NORM.DIST(0,VLOOKUP($D12,ratings,2,0)-VLOOKUP($D9,ratings,2,0),$A$1,1)*$I9*$I12+_xlfn.NORM.DIST(0,VLOOKUP($D13,ratings,2,0)-VLOOKUP($D9,ratings,2,0),$A$1,1)*$I9*$I13+_xlfn.NORM.DIST(0,VLOOKUP($D14,ratings,2,0)-VLOOKUP($D9,ratings,2,0),$A$1,1)*$I9*$I14+_xlfn.NORM.DIST(0,VLOOKUP($D15,ratings,2,0)-VLOOKUP($D9,ratings,2,0),$A$1,1)*$I9*$I15+_xlfn.NORM.DIST(0,VLOOKUP($D16,ratings,2,0)-VLOOKUP($D9,ratings,2,0),$A$1,1)*$I9*$I16</f>
        <v>#N/A</v>
      </c>
      <c r="L9" s="190" t="str">
        <f t="shared" si="2"/>
        <v/>
      </c>
      <c r="M9" s="188" t="str">
        <f>_xlfn.NORM.DIST(0,VLOOKUP($D25,ratings,2,0)-VLOOKUP($D9,ratings,2,0),$A$1,1)*$K9*$K25+_xlfn.NORM.DIST(0,VLOOKUP($D26,ratings,2,0)-VLOOKUP($D9,ratings,2,0),$A$1,1)*$K9*$K26+_xlfn.NORM.DIST(0,VLOOKUP($D27,ratings,2,0)-VLOOKUP($D9,ratings,2,0),$A$1,1)*$K9*$K27+_xlfn.NORM.DIST(0,VLOOKUP($D28,ratings,2,0)-VLOOKUP($D9,ratings,2,0),$A$1,1)*$K9*$K28+_xlfn.NORM.DIST(0,VLOOKUP($D29,ratings,2,0)-VLOOKUP($D9,ratings,2,0),$A$1,1)*$K9*$K29+_xlfn.NORM.DIST(0,VLOOKUP($D30,ratings,2,0)-VLOOKUP($D9,ratings,2,0),$A$1,1)*$K9*$K30+_xlfn.NORM.DIST(0,VLOOKUP($D31,ratings,2,0)-VLOOKUP($D9,ratings,2,0),$A$1,1)*$K9*$K31+_xlfn.NORM.DIST(0,VLOOKUP($D32,ratings,2,0)-VLOOKUP($D9,ratings,2,0),$A$1,1)*$K9*$K32+_xlfn.NORM.DIST(0,VLOOKUP($D33,ratings,2,0)-VLOOKUP($D9,ratings,2,0),$A$1,1)*$K9*$K33+_xlfn.NORM.DIST(0,VLOOKUP($D18,ratings,2,0)-VLOOKUP($D9,ratings,2,0),$A$1,1)*$K9*$K18+_xlfn.NORM.DIST(0,VLOOKUP($D19,ratings,2,0)-VLOOKUP($D9,ratings,2,0),$A$1,1)*$K9*$K19+_xlfn.NORM.DIST(0,VLOOKUP($D20,ratings,2,0)-VLOOKUP($D9,ratings,2,0),$A$1,1)*$K9*$K20+_xlfn.NORM.DIST(0,VLOOKUP($D21,ratings,2,0)-VLOOKUP($D9,ratings,2,0),$A$1,1)*$K9*$K21+_xlfn.NORM.DIST(0,VLOOKUP($D22,ratings,2,0)-VLOOKUP($D9,ratings,2,0),$A$1,1)*$K9*$K22+_xlfn.NORM.DIST(0,VLOOKUP($D23,ratings,2,0)-VLOOKUP($D9,ratings,2,0),$A$1,1)*$K9*$K23+_xlfn.NORM.DIST(0,VLOOKUP($D24,ratings,2,0)-VLOOKUP($D9,ratings,2,0),$A$1,1)*$K9*$K24</f>
        <v>#N/A</v>
      </c>
      <c r="N9" s="188"/>
      <c r="O9" s="191" t="str">
        <f>_xlfn.NORM.DIST(0,VLOOKUP($D41,ratings,2,0)-VLOOKUP($D9,ratings,2,0),$A$1,1)*$M9*$M41+_xlfn.NORM.DIST(0,VLOOKUP($D42,ratings,2,0)-VLOOKUP($D9,ratings,2,0),$A$1,1)*$M9*$M42+_xlfn.NORM.DIST(0,VLOOKUP($D43,ratings,2,0)-VLOOKUP($D9,ratings,2,0),$A$1,1)*$M9*$M43+_xlfn.NORM.DIST(0,VLOOKUP($D44,ratings,2,0)-VLOOKUP($D9,ratings,2,0),$A$1,1)*$M9*$M44+_xlfn.NORM.DIST(0,VLOOKUP($D45,ratings,2,0)-VLOOKUP($D9,ratings,2,0),$A$1,1)*$M9*$M45+_xlfn.NORM.DIST(0,VLOOKUP($D46,ratings,2,0)-VLOOKUP($D9,ratings,2,0),$A$1,1)*$M9*$M46+_xlfn.NORM.DIST(0,VLOOKUP($D47,ratings,2,0)-VLOOKUP($D9,ratings,2,0),$A$1,1)*$M9*$M47+_xlfn.NORM.DIST(0,VLOOKUP($D48,ratings,2,0)-VLOOKUP($D9,ratings,2,0),$A$1,1)*$M9*$M48+_xlfn.NORM.DIST(0,VLOOKUP($D49,ratings,2,0)-VLOOKUP($D9,ratings,2,0),$A$1,1)*$M9*$M49+_xlfn.NORM.DIST(0,VLOOKUP($D50,ratings,2,0)-VLOOKUP($D9,ratings,2,0),$A$1,1)*$M9*$M50+_xlfn.NORM.DIST(0,VLOOKUP($D51,ratings,2,0)-VLOOKUP($D9,ratings,2,0),$A$1,1)*$M9*$M51+_xlfn.NORM.DIST(0,VLOOKUP($D52,ratings,2,0)-VLOOKUP($D9,ratings,2,0),$A$1,1)*$M9*$M52+_xlfn.NORM.DIST(0,VLOOKUP($D53,ratings,2,0)-VLOOKUP($D9,ratings,2,0),$A$1,1)*$M9*$M53+_xlfn.NORM.DIST(0,VLOOKUP($D54,ratings,2,0)-VLOOKUP($D9,ratings,2,0),$A$1,1)*$M9*$M54+_xlfn.NORM.DIST(0,VLOOKUP($D55,ratings,2,0)-VLOOKUP($D9,ratings,2,0),$A$1,1)*$M9*$M55+_xlfn.NORM.DIST(0,VLOOKUP($D56,ratings,2,0)-VLOOKUP($D9,ratings,2,0),$A$1,1)*$M9*$M56+_xlfn.NORM.DIST(0,VLOOKUP($D57,ratings,2,0)-VLOOKUP($D9,ratings,2,0),$A$1,1)*$M9*$M57+_xlfn.NORM.DIST(0,VLOOKUP($D58,ratings,2,0)-VLOOKUP($D9,ratings,2,0),$A$1,1)*$M9*$M58+_xlfn.NORM.DIST(0,VLOOKUP($D59,ratings,2,0)-VLOOKUP($D9,ratings,2,0),$A$1,1)*$M9*$M59+_xlfn.NORM.DIST(0,VLOOKUP($D60,ratings,2,0)-VLOOKUP($D9,ratings,2,0),$A$1,1)*$M9*$M60+_xlfn.NORM.DIST(0,VLOOKUP($D61,ratings,2,0)-VLOOKUP($D9,ratings,2,0),$A$1,1)*$M9*$M61+_xlfn.NORM.DIST(0,VLOOKUP($D62,ratings,2,0)-VLOOKUP($D9,ratings,2,0),$A$1,1)*$M9*$M62+_xlfn.NORM.DIST(0,VLOOKUP($D63,ratings,2,0)-VLOOKUP($D9,ratings,2,0),$A$1,1)*$M9*$M63+_xlfn.NORM.DIST(0,VLOOKUP($D64,ratings,2,0)-VLOOKUP($D9,ratings,2,0),$A$1,1)*$M9*$M64+_xlfn.NORM.DIST(0,VLOOKUP($D65,ratings,2,0)-VLOOKUP($D9,ratings,2,0),$A$1,1)*$M9*$M65+_xlfn.NORM.DIST(0,VLOOKUP($D34,ratings,2,0)-VLOOKUP($D9,ratings,2,0),$A$1,1)*$M9*$M34+_xlfn.NORM.DIST(0,VLOOKUP($D35,ratings,2,0)-VLOOKUP($D9,ratings,2,0),$A$1,1)*$M9*$M35+_xlfn.NORM.DIST(0,VLOOKUP($D36,ratings,2,0)-VLOOKUP($D9,ratings,2,0),$A$1,1)*$M9*$M36+_xlfn.NORM.DIST(0,VLOOKUP($D37,ratings,2,0)-VLOOKUP($D9,ratings,2,0),$A$1,1)*$M9*$M37+_xlfn.NORM.DIST(0,VLOOKUP($D40,ratings,2,0)-VLOOKUP($D9,ratings,2,0),$A$1,1)*$M9*$M40+_xlfn.NORM.DIST(0,VLOOKUP($D39,ratings,2,0)-VLOOKUP($D9,ratings,2,0),$A$1,1)*$M9*$M39+_xlfn.NORM.DIST(0,VLOOKUP($D38,ratings,2,0)-VLOOKUP($D9,ratings,2,0),$A$1,1)*$M9*$M38</f>
        <v>#N/A</v>
      </c>
      <c r="P9" s="172" t="str">
        <f t="shared" si="3"/>
        <v/>
      </c>
      <c r="Q9" s="6"/>
      <c r="R9" s="6"/>
      <c r="S9" s="6"/>
      <c r="T9" s="6">
        <f t="shared" ref="T9:U9" si="12">C9</f>
        <v>13</v>
      </c>
      <c r="U9" s="160" t="str">
        <f t="shared" si="12"/>
        <v>Furman</v>
      </c>
      <c r="V9" s="181" t="str">
        <f>VLOOKUP(U8,ratings,2,0)-VLOOKUP(U9,ratings,2,0)</f>
        <v>#N/A</v>
      </c>
      <c r="W9" s="181"/>
      <c r="X9" s="174" t="str">
        <f t="shared" si="5"/>
        <v>#N/A</v>
      </c>
      <c r="Y9" s="175" t="str">
        <f t="shared" si="6"/>
        <v>#N/A</v>
      </c>
      <c r="Z9" s="182" t="str">
        <f>(W8/2)+(V8/2)</f>
        <v>#N/A</v>
      </c>
      <c r="AA9" s="6" t="str">
        <f>V9</f>
        <v>#N/A</v>
      </c>
      <c r="AB9" s="6"/>
      <c r="AC9" s="6"/>
      <c r="AD9" s="6"/>
    </row>
    <row r="10" ht="14.25" customHeight="1">
      <c r="B10" s="37" t="s">
        <v>19</v>
      </c>
      <c r="C10" s="37">
        <v>6.0</v>
      </c>
      <c r="D10" s="11" t="s">
        <v>23</v>
      </c>
      <c r="E10" s="409">
        <v>1.0</v>
      </c>
      <c r="F10" s="13"/>
      <c r="G10" s="414">
        <v>1.0</v>
      </c>
      <c r="H10" s="13"/>
      <c r="I10" s="414">
        <v>1.0</v>
      </c>
      <c r="J10" s="13"/>
      <c r="K10" s="12">
        <v>0.0</v>
      </c>
      <c r="L10" s="15" t="str">
        <f t="shared" si="2"/>
        <v/>
      </c>
      <c r="M10" s="13" t="str">
        <f>_xlfn.NORM.DIST(0,VLOOKUP($D26,ratings,2,0)-VLOOKUP($D10,ratings,2,0),$A$1,1)*$K10*$K26+_xlfn.NORM.DIST(0,VLOOKUP($D27,ratings,2,0)-VLOOKUP($D10,ratings,2,0),$A$1,1)*$K10*$K27+_xlfn.NORM.DIST(0,VLOOKUP($D28,ratings,2,0)-VLOOKUP($D10,ratings,2,0),$A$1,1)*$K10*$K28+_xlfn.NORM.DIST(0,VLOOKUP($D29,ratings,2,0)-VLOOKUP($D10,ratings,2,0),$A$1,1)*$K10*$K29+_xlfn.NORM.DIST(0,VLOOKUP($D30,ratings,2,0)-VLOOKUP($D10,ratings,2,0),$A$1,1)*$K10*$K30+_xlfn.NORM.DIST(0,VLOOKUP($D31,ratings,2,0)-VLOOKUP($D10,ratings,2,0),$A$1,1)*$K10*$K31+_xlfn.NORM.DIST(0,VLOOKUP($D32,ratings,2,0)-VLOOKUP($D10,ratings,2,0),$A$1,1)*$K10*$K32+_xlfn.NORM.DIST(0,VLOOKUP($D33,ratings,2,0)-VLOOKUP($D10,ratings,2,0),$A$1,1)*$K10*$K33+_xlfn.NORM.DIST(0,VLOOKUP($D18,ratings,2,0)-VLOOKUP($D10,ratings,2,0),$A$1,1)*$K10*$K18+_xlfn.NORM.DIST(0,VLOOKUP($D19,ratings,2,0)-VLOOKUP($D10,ratings,2,0),$A$1,1)*$K10*$K19+_xlfn.NORM.DIST(0,VLOOKUP($D20,ratings,2,0)-VLOOKUP($D10,ratings,2,0),$A$1,1)*$K10*$K20+_xlfn.NORM.DIST(0,VLOOKUP($D21,ratings,2,0)-VLOOKUP($D10,ratings,2,0),$A$1,1)*$K10*$K21+_xlfn.NORM.DIST(0,VLOOKUP($D22,ratings,2,0)-VLOOKUP($D10,ratings,2,0),$A$1,1)*$K10*$K22+_xlfn.NORM.DIST(0,VLOOKUP($D23,ratings,2,0)-VLOOKUP($D10,ratings,2,0),$A$1,1)*$K10*$K23+_xlfn.NORM.DIST(0,VLOOKUP($D24,ratings,2,0)-VLOOKUP($D10,ratings,2,0),$A$1,1)*$K10*$K24+_xlfn.NORM.DIST(0,VLOOKUP($D25,ratings,2,0)-VLOOKUP($D10,ratings,2,0),$A$1,1)*$K10*$K25</f>
        <v>#N/A</v>
      </c>
      <c r="N10" s="13"/>
      <c r="O10" s="171" t="str">
        <f>_xlfn.NORM.DIST(0,VLOOKUP($D42,ratings,2,0)-VLOOKUP($D10,ratings,2,0),$A$1,1)*$M10*$M42+_xlfn.NORM.DIST(0,VLOOKUP($D43,ratings,2,0)-VLOOKUP($D10,ratings,2,0),$A$1,1)*$M10*$M43+_xlfn.NORM.DIST(0,VLOOKUP($D44,ratings,2,0)-VLOOKUP($D10,ratings,2,0),$A$1,1)*$M10*$M44+_xlfn.NORM.DIST(0,VLOOKUP($D45,ratings,2,0)-VLOOKUP($D10,ratings,2,0),$A$1,1)*$M10*$M45+_xlfn.NORM.DIST(0,VLOOKUP($D46,ratings,2,0)-VLOOKUP($D10,ratings,2,0),$A$1,1)*$M10*$M46+_xlfn.NORM.DIST(0,VLOOKUP($D47,ratings,2,0)-VLOOKUP($D10,ratings,2,0),$A$1,1)*$M10*$M47+_xlfn.NORM.DIST(0,VLOOKUP($D48,ratings,2,0)-VLOOKUP($D10,ratings,2,0),$A$1,1)*$M10*$M48+_xlfn.NORM.DIST(0,VLOOKUP($D49,ratings,2,0)-VLOOKUP($D10,ratings,2,0),$A$1,1)*$M10*$M49+_xlfn.NORM.DIST(0,VLOOKUP($D50,ratings,2,0)-VLOOKUP($D10,ratings,2,0),$A$1,1)*$M10*$M50+_xlfn.NORM.DIST(0,VLOOKUP($D51,ratings,2,0)-VLOOKUP($D10,ratings,2,0),$A$1,1)*$M10*$M51+_xlfn.NORM.DIST(0,VLOOKUP($D52,ratings,2,0)-VLOOKUP($D10,ratings,2,0),$A$1,1)*$M10*$M52+_xlfn.NORM.DIST(0,VLOOKUP($D53,ratings,2,0)-VLOOKUP($D10,ratings,2,0),$A$1,1)*$M10*$M53+_xlfn.NORM.DIST(0,VLOOKUP($D54,ratings,2,0)-VLOOKUP($D10,ratings,2,0),$A$1,1)*$M10*$M54+_xlfn.NORM.DIST(0,VLOOKUP($D55,ratings,2,0)-VLOOKUP($D10,ratings,2,0),$A$1,1)*$M10*$M55+_xlfn.NORM.DIST(0,VLOOKUP($D56,ratings,2,0)-VLOOKUP($D10,ratings,2,0),$A$1,1)*$M10*$M56+_xlfn.NORM.DIST(0,VLOOKUP($D57,ratings,2,0)-VLOOKUP($D10,ratings,2,0),$A$1,1)*$M10*$M57+_xlfn.NORM.DIST(0,VLOOKUP($D58,ratings,2,0)-VLOOKUP($D10,ratings,2,0),$A$1,1)*$M10*$M58+_xlfn.NORM.DIST(0,VLOOKUP($D59,ratings,2,0)-VLOOKUP($D10,ratings,2,0),$A$1,1)*$M10*$M59+_xlfn.NORM.DIST(0,VLOOKUP($D60,ratings,2,0)-VLOOKUP($D10,ratings,2,0),$A$1,1)*$M10*$M60+_xlfn.NORM.DIST(0,VLOOKUP($D61,ratings,2,0)-VLOOKUP($D10,ratings,2,0),$A$1,1)*$M10*$M61+_xlfn.NORM.DIST(0,VLOOKUP($D62,ratings,2,0)-VLOOKUP($D10,ratings,2,0),$A$1,1)*$M10*$M62+_xlfn.NORM.DIST(0,VLOOKUP($D63,ratings,2,0)-VLOOKUP($D10,ratings,2,0),$A$1,1)*$M10*$M63+_xlfn.NORM.DIST(0,VLOOKUP($D64,ratings,2,0)-VLOOKUP($D10,ratings,2,0),$A$1,1)*$M10*$M64+_xlfn.NORM.DIST(0,VLOOKUP($D65,ratings,2,0)-VLOOKUP($D10,ratings,2,0),$A$1,1)*$M10*$M65+_xlfn.NORM.DIST(0,VLOOKUP($D34,ratings,2,0)-VLOOKUP($D10,ratings,2,0),$A$1,1)*$M10*$M34+_xlfn.NORM.DIST(0,VLOOKUP($D35,ratings,2,0)-VLOOKUP($D10,ratings,2,0),$A$1,1)*$M10*$M35+_xlfn.NORM.DIST(0,VLOOKUP($D36,ratings,2,0)-VLOOKUP($D10,ratings,2,0),$A$1,1)*$M10*$M36+_xlfn.NORM.DIST(0,VLOOKUP($D37,ratings,2,0)-VLOOKUP($D10,ratings,2,0),$A$1,1)*$M10*$M37+_xlfn.NORM.DIST(0,VLOOKUP($D38,ratings,2,0)-VLOOKUP($D10,ratings,2,0),$A$1,1)*$M10*$M38+_xlfn.NORM.DIST(0,VLOOKUP($D41,ratings,2,0)-VLOOKUP($D10,ratings,2,0),$A$1,1)*$M10*$M41+_xlfn.NORM.DIST(0,VLOOKUP($D40,ratings,2,0)-VLOOKUP($D10,ratings,2,0),$A$1,1)*$M10*$M40+_xlfn.NORM.DIST(0,VLOOKUP($D39,ratings,2,0)-VLOOKUP($D10,ratings,2,0),$A$1,1)*$M10*$M39</f>
        <v>#N/A</v>
      </c>
      <c r="P10" s="172" t="str">
        <f t="shared" si="3"/>
        <v/>
      </c>
      <c r="Q10" s="6"/>
      <c r="R10" s="6"/>
      <c r="S10" s="11"/>
      <c r="T10" s="6">
        <f t="shared" ref="T10:U10" si="13">C10</f>
        <v>6</v>
      </c>
      <c r="U10" s="6" t="str">
        <f t="shared" si="13"/>
        <v>Creighton</v>
      </c>
      <c r="V10" s="173" t="str">
        <f>VLOOKUP($U11,ratings,2,0)-VLOOKUP($U10,ratings,2,0)</f>
        <v>#N/A</v>
      </c>
      <c r="W10" s="173" t="str">
        <f>VLOOKUP($U11,ratings20,3,0)+VLOOKUP($U10,ratings20,3,0)-144</f>
        <v>#N/A</v>
      </c>
      <c r="X10" s="174" t="str">
        <f t="shared" si="5"/>
        <v>#N/A</v>
      </c>
      <c r="Y10" s="175" t="str">
        <f t="shared" si="6"/>
        <v>#N/A</v>
      </c>
      <c r="Z10" s="176" t="str">
        <f>(W10/2)+(V11/2)</f>
        <v>#N/A</v>
      </c>
      <c r="AA10" s="6" t="str">
        <f>W10</f>
        <v>#N/A</v>
      </c>
      <c r="AB10" s="6"/>
      <c r="AC10" s="6"/>
      <c r="AD10" s="6"/>
    </row>
    <row r="11" ht="14.25" customHeight="1">
      <c r="B11" s="37" t="s">
        <v>19</v>
      </c>
      <c r="C11" s="178">
        <v>11.0</v>
      </c>
      <c r="D11" s="38" t="s">
        <v>311</v>
      </c>
      <c r="E11" s="411">
        <v>0.0</v>
      </c>
      <c r="F11" s="13"/>
      <c r="G11" s="25" t="str">
        <f>_xlfn.NORM.DIST(0,VLOOKUP(D13,ratings,2,0)-VLOOKUP(D11,ratings,2,0),$A$1,1)*E11*E13+_xlfn.NORM.DIST(0,VLOOKUP(D12,ratings,2,0)-VLOOKUP(D11,ratings,2,0),$A$1,1)*E11*E12</f>
        <v>#N/A</v>
      </c>
      <c r="H11" s="13"/>
      <c r="I11" s="26" t="str">
        <f>_xlfn.NORM.DIST(0,VLOOKUP($D15,ratings,2,0)-VLOOKUP($D11,ratings,2,0),$A$1,1)*$G11*$G15+_xlfn.NORM.DIST(0,VLOOKUP($D16,ratings,2,0)-VLOOKUP($D11,ratings,2,0),$A$1,1)*$G11*$G16+_xlfn.NORM.DIST(0,VLOOKUP($D17,ratings,2,0)-VLOOKUP($D11,ratings,2,0),$A$1,1)*$G11*$G17+_xlfn.NORM.DIST(0,VLOOKUP($D14,ratings,2,0)-VLOOKUP($D11,ratings,2,0),$A$1,1)*$G11*$G14</f>
        <v>#N/A</v>
      </c>
      <c r="J11" s="26"/>
      <c r="K11" s="26" t="str">
        <f>_xlfn.NORM.DIST(0,VLOOKUP($D3,ratings,2,0)-VLOOKUP($D11,ratings,2,0),$A$1,1)*$I11*$I3+_xlfn.NORM.DIST(0,VLOOKUP($D2,ratings,2,0)-VLOOKUP($D11,ratings,2,0),$A$1,1)*$I11*$I2+_xlfn.NORM.DIST(0,VLOOKUP($D9,ratings,2,0)-VLOOKUP($D11,ratings,2,0),$A$1,1)*$I11*$I9+_xlfn.NORM.DIST(0,VLOOKUP($D8,ratings,2,0)-VLOOKUP($D11,ratings,2,0),$A$1,1)*$I11*$I8+_xlfn.NORM.DIST(0,VLOOKUP($D7,ratings,2,0)-VLOOKUP($D11,ratings,2,0),$A$1,1)*$I11*$I7+_xlfn.NORM.DIST(0,VLOOKUP($D6,ratings,2,0)-VLOOKUP($D11,ratings,2,0),$A$1,1)*$I11*$I6+_xlfn.NORM.DIST(0,VLOOKUP($D5,ratings,2,0)-VLOOKUP($D11,ratings,2,0),$A$1,1)*$I11*$I5+_xlfn.NORM.DIST(0,VLOOKUP($D4,ratings,2,0)-VLOOKUP($D11,ratings,2,0),$A$1,1)*$I11*$I4</f>
        <v>#N/A</v>
      </c>
      <c r="L11" s="15" t="str">
        <f t="shared" si="2"/>
        <v/>
      </c>
      <c r="M11" s="26" t="str">
        <f>_xlfn.NORM.DIST(0,VLOOKUP($D27,ratings,2,0)-VLOOKUP($D11,ratings,2,0),$A$1,1)*$K11*$K27+_xlfn.NORM.DIST(0,VLOOKUP($D28,ratings,2,0)-VLOOKUP($D11,ratings,2,0),$A$1,1)*$K11*$K28+_xlfn.NORM.DIST(0,VLOOKUP($D29,ratings,2,0)-VLOOKUP($D11,ratings,2,0),$A$1,1)*$K11*$K29+_xlfn.NORM.DIST(0,VLOOKUP($D30,ratings,2,0)-VLOOKUP($D11,ratings,2,0),$A$1,1)*$K11*$K30+_xlfn.NORM.DIST(0,VLOOKUP($D31,ratings,2,0)-VLOOKUP($D11,ratings,2,0),$A$1,1)*$K11*$K31+_xlfn.NORM.DIST(0,VLOOKUP($D32,ratings,2,0)-VLOOKUP($D11,ratings,2,0),$A$1,1)*$K11*$K32+_xlfn.NORM.DIST(0,VLOOKUP($D33,ratings,2,0)-VLOOKUP($D11,ratings,2,0),$A$1,1)*$K11*$K33+_xlfn.NORM.DIST(0,VLOOKUP($D18,ratings,2,0)-VLOOKUP($D11,ratings,2,0),$A$1,1)*$K11*$K18+_xlfn.NORM.DIST(0,VLOOKUP($D19,ratings,2,0)-VLOOKUP($D11,ratings,2,0),$A$1,1)*$K11*$K19+_xlfn.NORM.DIST(0,VLOOKUP($D20,ratings,2,0)-VLOOKUP($D11,ratings,2,0),$A$1,1)*$K11*$K20+_xlfn.NORM.DIST(0,VLOOKUP($D21,ratings,2,0)-VLOOKUP($D11,ratings,2,0),$A$1,1)*$K11*$K21+_xlfn.NORM.DIST(0,VLOOKUP($D22,ratings,2,0)-VLOOKUP($D11,ratings,2,0),$A$1,1)*$K11*$K22+_xlfn.NORM.DIST(0,VLOOKUP($D23,ratings,2,0)-VLOOKUP($D11,ratings,2,0),$A$1,1)*$K11*$K23+_xlfn.NORM.DIST(0,VLOOKUP($D24,ratings,2,0)-VLOOKUP($D11,ratings,2,0),$A$1,1)*$K11*$K24+_xlfn.NORM.DIST(0,VLOOKUP($D25,ratings,2,0)-VLOOKUP($D11,ratings,2,0),$A$1,1)*$K11*$K25+_xlfn.NORM.DIST(0,VLOOKUP($D26,ratings,2,0)-VLOOKUP($D11,ratings,2,0),$A$1,1)*$K11*$K26</f>
        <v>#N/A</v>
      </c>
      <c r="N11" s="13"/>
      <c r="O11" s="180" t="str">
        <f>_xlfn.NORM.DIST(0,VLOOKUP($D43,ratings,2,0)-VLOOKUP($D11,ratings,2,0),$A$1,1)*$M11*$M43+_xlfn.NORM.DIST(0,VLOOKUP($D44,ratings,2,0)-VLOOKUP($D11,ratings,2,0),$A$1,1)*$M11*$M44+_xlfn.NORM.DIST(0,VLOOKUP($D45,ratings,2,0)-VLOOKUP($D11,ratings,2,0),$A$1,1)*$M11*$M45+_xlfn.NORM.DIST(0,VLOOKUP($D46,ratings,2,0)-VLOOKUP($D11,ratings,2,0),$A$1,1)*$M11*$M46+_xlfn.NORM.DIST(0,VLOOKUP($D47,ratings,2,0)-VLOOKUP($D11,ratings,2,0),$A$1,1)*$M11*$M47+_xlfn.NORM.DIST(0,VLOOKUP($D48,ratings,2,0)-VLOOKUP($D11,ratings,2,0),$A$1,1)*$M11*$M48+_xlfn.NORM.DIST(0,VLOOKUP($D49,ratings,2,0)-VLOOKUP($D11,ratings,2,0),$A$1,1)*$M11*$M49+_xlfn.NORM.DIST(0,VLOOKUP($D50,ratings,2,0)-VLOOKUP($D11,ratings,2,0),$A$1,1)*$M11*$M50+_xlfn.NORM.DIST(0,VLOOKUP($D51,ratings,2,0)-VLOOKUP($D11,ratings,2,0),$A$1,1)*$M11*$M51+_xlfn.NORM.DIST(0,VLOOKUP($D52,ratings,2,0)-VLOOKUP($D11,ratings,2,0),$A$1,1)*$M11*$M52+_xlfn.NORM.DIST(0,VLOOKUP($D53,ratings,2,0)-VLOOKUP($D11,ratings,2,0),$A$1,1)*$M11*$M53+_xlfn.NORM.DIST(0,VLOOKUP($D54,ratings,2,0)-VLOOKUP($D11,ratings,2,0),$A$1,1)*$M11*$M54+_xlfn.NORM.DIST(0,VLOOKUP($D55,ratings,2,0)-VLOOKUP($D11,ratings,2,0),$A$1,1)*$M11*$M55+_xlfn.NORM.DIST(0,VLOOKUP($D56,ratings,2,0)-VLOOKUP($D11,ratings,2,0),$A$1,1)*$M11*$M56+_xlfn.NORM.DIST(0,VLOOKUP($D57,ratings,2,0)-VLOOKUP($D11,ratings,2,0),$A$1,1)*$M11*$M57+_xlfn.NORM.DIST(0,VLOOKUP($D58,ratings,2,0)-VLOOKUP($D11,ratings,2,0),$A$1,1)*$M11*$M58+_xlfn.NORM.DIST(0,VLOOKUP($D59,ratings,2,0)-VLOOKUP($D11,ratings,2,0),$A$1,1)*$M11*$M59+_xlfn.NORM.DIST(0,VLOOKUP($D60,ratings,2,0)-VLOOKUP($D11,ratings,2,0),$A$1,1)*$M11*$M60+_xlfn.NORM.DIST(0,VLOOKUP($D61,ratings,2,0)-VLOOKUP($D11,ratings,2,0),$A$1,1)*$M11*$M61+_xlfn.NORM.DIST(0,VLOOKUP($D62,ratings,2,0)-VLOOKUP($D11,ratings,2,0),$A$1,1)*$M11*$M62+_xlfn.NORM.DIST(0,VLOOKUP($D63,ratings,2,0)-VLOOKUP($D11,ratings,2,0),$A$1,1)*$M11*$M63+_xlfn.NORM.DIST(0,VLOOKUP($D64,ratings,2,0)-VLOOKUP($D11,ratings,2,0),$A$1,1)*$M11*$M64+_xlfn.NORM.DIST(0,VLOOKUP($D65,ratings,2,0)-VLOOKUP($D11,ratings,2,0),$A$1,1)*$M11*$M65+_xlfn.NORM.DIST(0,VLOOKUP($D34,ratings,2,0)-VLOOKUP($D11,ratings,2,0),$A$1,1)*$M11*$M34+_xlfn.NORM.DIST(0,VLOOKUP($D35,ratings,2,0)-VLOOKUP($D11,ratings,2,0),$A$1,1)*$M11*$M35+_xlfn.NORM.DIST(0,VLOOKUP($D36,ratings,2,0)-VLOOKUP($D11,ratings,2,0),$A$1,1)*$M11*$M36+_xlfn.NORM.DIST(0,VLOOKUP($D37,ratings,2,0)-VLOOKUP($D11,ratings,2,0),$A$1,1)*$M11*$M37+_xlfn.NORM.DIST(0,VLOOKUP($D38,ratings,2,0)-VLOOKUP($D11,ratings,2,0),$A$1,1)*$M11*$M38+_xlfn.NORM.DIST(0,VLOOKUP($D39,ratings,2,0)-VLOOKUP($D11,ratings,2,0),$A$1,1)*$M11*$M39+_xlfn.NORM.DIST(0,VLOOKUP($D42,ratings,2,0)-VLOOKUP($D11,ratings,2,0),$A$1,1)*$M11*$M42+_xlfn.NORM.DIST(0,VLOOKUP($D41,ratings,2,0)-VLOOKUP($D11,ratings,2,0),$A$1,1)*$M11*$M41+_xlfn.NORM.DIST(0,VLOOKUP($D40,ratings,2,0)-VLOOKUP($D11,ratings,2,0),$A$1,1)*$M11*$M40</f>
        <v>#N/A</v>
      </c>
      <c r="P11" s="172" t="str">
        <f t="shared" si="3"/>
        <v/>
      </c>
      <c r="Q11" s="6"/>
      <c r="R11" s="6"/>
      <c r="S11" s="6"/>
      <c r="T11" s="6">
        <f t="shared" ref="T11:U11" si="14">C11</f>
        <v>11</v>
      </c>
      <c r="U11" s="160" t="str">
        <f t="shared" si="14"/>
        <v>NC State</v>
      </c>
      <c r="V11" s="181" t="str">
        <f>VLOOKUP(U10,ratings,2,0)-VLOOKUP(U11,ratings,2,0)</f>
        <v>#N/A</v>
      </c>
      <c r="W11" s="181"/>
      <c r="X11" s="174" t="str">
        <f t="shared" si="5"/>
        <v>#N/A</v>
      </c>
      <c r="Y11" s="175" t="str">
        <f t="shared" si="6"/>
        <v>#N/A</v>
      </c>
      <c r="Z11" s="182" t="str">
        <f>(W10/2)+(V10/2)</f>
        <v>#N/A</v>
      </c>
      <c r="AA11" s="6" t="str">
        <f>V11</f>
        <v>#N/A</v>
      </c>
      <c r="AB11" s="6"/>
      <c r="AC11" s="6"/>
      <c r="AD11" s="6"/>
    </row>
    <row r="12" ht="14.25" customHeight="1">
      <c r="B12" s="37" t="s">
        <v>19</v>
      </c>
      <c r="C12" s="37">
        <v>3.0</v>
      </c>
      <c r="D12" s="11" t="s">
        <v>61</v>
      </c>
      <c r="E12" s="409">
        <v>1.0</v>
      </c>
      <c r="F12" s="13"/>
      <c r="G12" s="415">
        <v>0.0</v>
      </c>
      <c r="H12" s="13"/>
      <c r="I12" s="13" t="str">
        <f>_xlfn.NORM.DIST(0,VLOOKUP($D16,ratings,2,0)-VLOOKUP($D12,ratings,2,0),$A$1,1)*$G12*$G16+_xlfn.NORM.DIST(0,VLOOKUP($D17,ratings,2,0)-VLOOKUP($D12,ratings,2,0),$A$1,1)*$G12*$G17+_xlfn.NORM.DIST(0,VLOOKUP($D14,ratings,2,0)-VLOOKUP($D12,ratings,2,0),$A$1,1)*$G12*$G14+_xlfn.NORM.DIST(0,VLOOKUP($D15,ratings,2,0)-VLOOKUP($D12,ratings,2,0),$A$1,1)*$G12*$G15</f>
        <v>#N/A</v>
      </c>
      <c r="J12" s="13"/>
      <c r="K12" s="13" t="str">
        <f>_xlfn.NORM.DIST(0,VLOOKUP($D4,ratings,2,0)-VLOOKUP($D12,ratings,2,0),$A$1,1)*$I12*$I4+_xlfn.NORM.DIST(0,VLOOKUP($D3,ratings,2,0)-VLOOKUP($D12,ratings,2,0),$A$1,1)*$I12*$I3+_xlfn.NORM.DIST(0,VLOOKUP($D2,ratings,2,0)-VLOOKUP($D12,ratings,2,0),$A$1,1)*$I12*$I2+_xlfn.NORM.DIST(0,VLOOKUP($D9,ratings,2,0)-VLOOKUP($D12,ratings,2,0),$A$1,1)*$I12*$I9+_xlfn.NORM.DIST(0,VLOOKUP($D8,ratings,2,0)-VLOOKUP($D12,ratings,2,0),$A$1,1)*$I12*$I8+_xlfn.NORM.DIST(0,VLOOKUP($D7,ratings,2,0)-VLOOKUP($D12,ratings,2,0),$A$1,1)*$I12*$I7+_xlfn.NORM.DIST(0,VLOOKUP($D6,ratings,2,0)-VLOOKUP($D12,ratings,2,0),$A$1,1)*$I12*$I6+_xlfn.NORM.DIST(0,VLOOKUP($D5,ratings,2,0)-VLOOKUP($D12,ratings,2,0),$A$1,1)*$I12*$I5</f>
        <v>#N/A</v>
      </c>
      <c r="L12" s="15" t="str">
        <f t="shared" si="2"/>
        <v/>
      </c>
      <c r="M12" s="13" t="str">
        <f>_xlfn.NORM.DIST(0,VLOOKUP($D28,ratings,2,0)-VLOOKUP($D12,ratings,2,0),$A$1,1)*$K12*$K28+_xlfn.NORM.DIST(0,VLOOKUP($D29,ratings,2,0)-VLOOKUP($D12,ratings,2,0),$A$1,1)*$K12*$K29+_xlfn.NORM.DIST(0,VLOOKUP($D30,ratings,2,0)-VLOOKUP($D12,ratings,2,0),$A$1,1)*$K12*$K30+_xlfn.NORM.DIST(0,VLOOKUP($D31,ratings,2,0)-VLOOKUP($D12,ratings,2,0),$A$1,1)*$K12*$K31+_xlfn.NORM.DIST(0,VLOOKUP($D32,ratings,2,0)-VLOOKUP($D12,ratings,2,0),$A$1,1)*$K12*$K32+_xlfn.NORM.DIST(0,VLOOKUP($D33,ratings,2,0)-VLOOKUP($D12,ratings,2,0),$A$1,1)*$K12*$K33+_xlfn.NORM.DIST(0,VLOOKUP($D18,ratings,2,0)-VLOOKUP($D12,ratings,2,0),$A$1,1)*$K12*$K18+_xlfn.NORM.DIST(0,VLOOKUP($D19,ratings,2,0)-VLOOKUP($D12,ratings,2,0),$A$1,1)*$K12*$K19+_xlfn.NORM.DIST(0,VLOOKUP($D20,ratings,2,0)-VLOOKUP($D12,ratings,2,0),$A$1,1)*$K12*$K20+_xlfn.NORM.DIST(0,VLOOKUP($D21,ratings,2,0)-VLOOKUP($D12,ratings,2,0),$A$1,1)*$K12*$K21+_xlfn.NORM.DIST(0,VLOOKUP($D22,ratings,2,0)-VLOOKUP($D12,ratings,2,0),$A$1,1)*$K12*$K22+_xlfn.NORM.DIST(0,VLOOKUP($D23,ratings,2,0)-VLOOKUP($D12,ratings,2,0),$A$1,1)*$K12*$K23+_xlfn.NORM.DIST(0,VLOOKUP($D24,ratings,2,0)-VLOOKUP($D12,ratings,2,0),$A$1,1)*$K12*$K24+_xlfn.NORM.DIST(0,VLOOKUP($D25,ratings,2,0)-VLOOKUP($D12,ratings,2,0),$A$1,1)*$K12*$K25+_xlfn.NORM.DIST(0,VLOOKUP($D26,ratings,2,0)-VLOOKUP($D12,ratings,2,0),$A$1,1)*$K12*$K26+_xlfn.NORM.DIST(0,VLOOKUP($D27,ratings,2,0)-VLOOKUP($D12,ratings,2,0),$A$1,1)*$K12*$K27</f>
        <v>#N/A</v>
      </c>
      <c r="N12" s="13"/>
      <c r="O12" s="171" t="str">
        <f>_xlfn.NORM.DIST(0,VLOOKUP($D44,ratings,2,0)-VLOOKUP($D12,ratings,2,0),$A$1,1)*$M12*$M44+_xlfn.NORM.DIST(0,VLOOKUP($D45,ratings,2,0)-VLOOKUP($D12,ratings,2,0),$A$1,1)*$M12*$M45+_xlfn.NORM.DIST(0,VLOOKUP($D46,ratings,2,0)-VLOOKUP($D12,ratings,2,0),$A$1,1)*$M12*$M46+_xlfn.NORM.DIST(0,VLOOKUP($D47,ratings,2,0)-VLOOKUP($D12,ratings,2,0),$A$1,1)*$M12*$M47+_xlfn.NORM.DIST(0,VLOOKUP($D48,ratings,2,0)-VLOOKUP($D12,ratings,2,0),$A$1,1)*$M12*$M48+_xlfn.NORM.DIST(0,VLOOKUP($D49,ratings,2,0)-VLOOKUP($D12,ratings,2,0),$A$1,1)*$M12*$M49+_xlfn.NORM.DIST(0,VLOOKUP($D50,ratings,2,0)-VLOOKUP($D12,ratings,2,0),$A$1,1)*$M12*$M50+_xlfn.NORM.DIST(0,VLOOKUP($D51,ratings,2,0)-VLOOKUP($D12,ratings,2,0),$A$1,1)*$M12*$M51+_xlfn.NORM.DIST(0,VLOOKUP($D52,ratings,2,0)-VLOOKUP($D12,ratings,2,0),$A$1,1)*$M12*$M52+_xlfn.NORM.DIST(0,VLOOKUP($D53,ratings,2,0)-VLOOKUP($D12,ratings,2,0),$A$1,1)*$M12*$M53+_xlfn.NORM.DIST(0,VLOOKUP($D54,ratings,2,0)-VLOOKUP($D12,ratings,2,0),$A$1,1)*$M12*$M54+_xlfn.NORM.DIST(0,VLOOKUP($D55,ratings,2,0)-VLOOKUP($D12,ratings,2,0),$A$1,1)*$M12*$M55+_xlfn.NORM.DIST(0,VLOOKUP($D56,ratings,2,0)-VLOOKUP($D12,ratings,2,0),$A$1,1)*$M12*$M56+_xlfn.NORM.DIST(0,VLOOKUP($D57,ratings,2,0)-VLOOKUP($D12,ratings,2,0),$A$1,1)*$M12*$M57+_xlfn.NORM.DIST(0,VLOOKUP($D58,ratings,2,0)-VLOOKUP($D12,ratings,2,0),$A$1,1)*$M12*$M58+_xlfn.NORM.DIST(0,VLOOKUP($D59,ratings,2,0)-VLOOKUP($D12,ratings,2,0),$A$1,1)*$M12*$M59+_xlfn.NORM.DIST(0,VLOOKUP($D60,ratings,2,0)-VLOOKUP($D12,ratings,2,0),$A$1,1)*$M12*$M60+_xlfn.NORM.DIST(0,VLOOKUP($D61,ratings,2,0)-VLOOKUP($D12,ratings,2,0),$A$1,1)*$M12*$M61+_xlfn.NORM.DIST(0,VLOOKUP($D62,ratings,2,0)-VLOOKUP($D12,ratings,2,0),$A$1,1)*$M12*$M62+_xlfn.NORM.DIST(0,VLOOKUP($D63,ratings,2,0)-VLOOKUP($D12,ratings,2,0),$A$1,1)*$M12*$M63+_xlfn.NORM.DIST(0,VLOOKUP($D64,ratings,2,0)-VLOOKUP($D12,ratings,2,0),$A$1,1)*$M12*$M64+_xlfn.NORM.DIST(0,VLOOKUP($D65,ratings,2,0)-VLOOKUP($D12,ratings,2,0),$A$1,1)*$M12*$M65+_xlfn.NORM.DIST(0,VLOOKUP($D34,ratings,2,0)-VLOOKUP($D12,ratings,2,0),$A$1,1)*$M12*$M34+_xlfn.NORM.DIST(0,VLOOKUP($D35,ratings,2,0)-VLOOKUP($D12,ratings,2,0),$A$1,1)*$M12*$M35+_xlfn.NORM.DIST(0,VLOOKUP($D36,ratings,2,0)-VLOOKUP($D12,ratings,2,0),$A$1,1)*$M12*$M36+_xlfn.NORM.DIST(0,VLOOKUP($D37,ratings,2,0)-VLOOKUP($D12,ratings,2,0),$A$1,1)*$M12*$M37+_xlfn.NORM.DIST(0,VLOOKUP($D38,ratings,2,0)-VLOOKUP($D12,ratings,2,0),$A$1,1)*$M12*$M38+_xlfn.NORM.DIST(0,VLOOKUP($D39,ratings,2,0)-VLOOKUP($D12,ratings,2,0),$A$1,1)*$M12*$M39+_xlfn.NORM.DIST(0,VLOOKUP($D40,ratings,2,0)-VLOOKUP($D12,ratings,2,0),$A$1,1)*$M12*$M40+_xlfn.NORM.DIST(0,VLOOKUP($D43,ratings,2,0)-VLOOKUP($D12,ratings,2,0),$A$1,1)*$M12*$M43+_xlfn.NORM.DIST(0,VLOOKUP($D42,ratings,2,0)-VLOOKUP($D12,ratings,2,0),$A$1,1)*$M12*$M42+_xlfn.NORM.DIST(0,VLOOKUP($D41,ratings,2,0)-VLOOKUP($D12,ratings,2,0),$A$1,1)*$M12*$M41</f>
        <v>#N/A</v>
      </c>
      <c r="P12" s="172" t="str">
        <f t="shared" si="3"/>
        <v/>
      </c>
      <c r="Q12" s="6"/>
      <c r="R12" s="6"/>
      <c r="S12" s="11"/>
      <c r="T12" s="6">
        <f t="shared" ref="T12:U12" si="15">C12</f>
        <v>3</v>
      </c>
      <c r="U12" s="6" t="str">
        <f t="shared" si="15"/>
        <v>Baylor</v>
      </c>
      <c r="V12" s="173" t="str">
        <f>VLOOKUP($U13,ratings,2,0)-VLOOKUP($U12,ratings,2,0)</f>
        <v>#N/A</v>
      </c>
      <c r="W12" s="173" t="str">
        <f>VLOOKUP($U13,ratings20,3,0)+VLOOKUP($U12,ratings20,3,0)-144</f>
        <v>#N/A</v>
      </c>
      <c r="X12" s="174" t="str">
        <f t="shared" si="5"/>
        <v>#N/A</v>
      </c>
      <c r="Y12" s="175" t="str">
        <f t="shared" si="6"/>
        <v>#N/A</v>
      </c>
      <c r="Z12" s="176" t="str">
        <f>(W12/2)+(V13/2)</f>
        <v>#N/A</v>
      </c>
      <c r="AA12" s="6" t="str">
        <f>W12</f>
        <v>#N/A</v>
      </c>
      <c r="AB12" s="6"/>
      <c r="AC12" s="6"/>
      <c r="AD12" s="6"/>
    </row>
    <row r="13" ht="14.25" customHeight="1">
      <c r="B13" s="37" t="s">
        <v>19</v>
      </c>
      <c r="C13" s="178">
        <v>14.0</v>
      </c>
      <c r="D13" s="38" t="s">
        <v>312</v>
      </c>
      <c r="E13" s="411">
        <v>0.0</v>
      </c>
      <c r="F13" s="13"/>
      <c r="G13" s="25" t="str">
        <f>_xlfn.NORM.DIST(0,VLOOKUP(D11,ratings,2,0)-VLOOKUP(D13,ratings,2,0),$A$1,1)*E13*E11+_xlfn.NORM.DIST(0,VLOOKUP(D10,ratings,2,0)-VLOOKUP(D13,ratings,2,0),$A$1,1)*E13*E10</f>
        <v>#N/A</v>
      </c>
      <c r="H13" s="13"/>
      <c r="I13" s="26" t="str">
        <f>_xlfn.NORM.DIST(0,VLOOKUP($D17,ratings,2,0)-VLOOKUP($D13,ratings,2,0),$A$1,1)*$G13*$G17+_xlfn.NORM.DIST(0,VLOOKUP($D14,ratings,2,0)-VLOOKUP($D13,ratings,2,0),$A$1,1)*$G13*$G14+_xlfn.NORM.DIST(0,VLOOKUP($D15,ratings,2,0)-VLOOKUP($D13,ratings,2,0),$A$1,1)*$G13*$G15+_xlfn.NORM.DIST(0,VLOOKUP($D16,ratings,2,0)-VLOOKUP($D13,ratings,2,0),$A$1,1)*$G13*$G16</f>
        <v>#N/A</v>
      </c>
      <c r="J13" s="26"/>
      <c r="K13" s="26" t="str">
        <f>_xlfn.NORM.DIST(0,VLOOKUP($D5,ratings,2,0)-VLOOKUP($D13,ratings,2,0),$A$1,1)*$I13*$I5+_xlfn.NORM.DIST(0,VLOOKUP($D4,ratings,2,0)-VLOOKUP($D13,ratings,2,0),$A$1,1)*$I13*$I4+_xlfn.NORM.DIST(0,VLOOKUP($D3,ratings,2,0)-VLOOKUP($D13,ratings,2,0),$A$1,1)*$I13*$I3+_xlfn.NORM.DIST(0,VLOOKUP($D2,ratings,2,0)-VLOOKUP($D13,ratings,2,0),$A$1,1)*$I13*$I2+_xlfn.NORM.DIST(0,VLOOKUP($D9,ratings,2,0)-VLOOKUP($D13,ratings,2,0),$A$1,1)*$I13*$I9+_xlfn.NORM.DIST(0,VLOOKUP($D8,ratings,2,0)-VLOOKUP($D13,ratings,2,0),$A$1,1)*$I13*$I8+_xlfn.NORM.DIST(0,VLOOKUP($D7,ratings,2,0)-VLOOKUP($D13,ratings,2,0),$A$1,1)*$I13*$I7+_xlfn.NORM.DIST(0,VLOOKUP($D6,ratings,2,0)-VLOOKUP($D13,ratings,2,0),$A$1,1)*$I13*$I6</f>
        <v>#N/A</v>
      </c>
      <c r="L13" s="15" t="str">
        <f t="shared" si="2"/>
        <v/>
      </c>
      <c r="M13" s="26" t="str">
        <f>_xlfn.NORM.DIST(0,VLOOKUP($D29,ratings,2,0)-VLOOKUP($D13,ratings,2,0),$A$1,1)*$K13*$K29+_xlfn.NORM.DIST(0,VLOOKUP($D30,ratings,2,0)-VLOOKUP($D13,ratings,2,0),$A$1,1)*$K13*$K30+_xlfn.NORM.DIST(0,VLOOKUP($D31,ratings,2,0)-VLOOKUP($D13,ratings,2,0),$A$1,1)*$K13*$K31+_xlfn.NORM.DIST(0,VLOOKUP($D32,ratings,2,0)-VLOOKUP($D13,ratings,2,0),$A$1,1)*$K13*$K32+_xlfn.NORM.DIST(0,VLOOKUP($D33,ratings,2,0)-VLOOKUP($D13,ratings,2,0),$A$1,1)*$K13*$K33+_xlfn.NORM.DIST(0,VLOOKUP($D18,ratings,2,0)-VLOOKUP($D13,ratings,2,0),$A$1,1)*$K13*$K18+_xlfn.NORM.DIST(0,VLOOKUP($D19,ratings,2,0)-VLOOKUP($D13,ratings,2,0),$A$1,1)*$K13*$K19+_xlfn.NORM.DIST(0,VLOOKUP($D20,ratings,2,0)-VLOOKUP($D13,ratings,2,0),$A$1,1)*$K13*$K20+_xlfn.NORM.DIST(0,VLOOKUP($D21,ratings,2,0)-VLOOKUP($D13,ratings,2,0),$A$1,1)*$K13*$K21+_xlfn.NORM.DIST(0,VLOOKUP($D22,ratings,2,0)-VLOOKUP($D13,ratings,2,0),$A$1,1)*$K13*$K22+_xlfn.NORM.DIST(0,VLOOKUP($D23,ratings,2,0)-VLOOKUP($D13,ratings,2,0),$A$1,1)*$K13*$K23+_xlfn.NORM.DIST(0,VLOOKUP($D24,ratings,2,0)-VLOOKUP($D13,ratings,2,0),$A$1,1)*$K13*$K24+_xlfn.NORM.DIST(0,VLOOKUP($D25,ratings,2,0)-VLOOKUP($D13,ratings,2,0),$A$1,1)*$K13*$K25+_xlfn.NORM.DIST(0,VLOOKUP($D26,ratings,2,0)-VLOOKUP($D13,ratings,2,0),$A$1,1)*$K13*$K26+_xlfn.NORM.DIST(0,VLOOKUP($D27,ratings,2,0)-VLOOKUP($D13,ratings,2,0),$A$1,1)*$K13*$K27+_xlfn.NORM.DIST(0,VLOOKUP($D28,ratings,2,0)-VLOOKUP($D13,ratings,2,0),$A$1,1)*$K13*$K28</f>
        <v>#N/A</v>
      </c>
      <c r="N13" s="13"/>
      <c r="O13" s="180" t="str">
        <f>_xlfn.NORM.DIST(0,VLOOKUP($D45,ratings,2,0)-VLOOKUP($D13,ratings,2,0),$A$1,1)*$M13*$M45+_xlfn.NORM.DIST(0,VLOOKUP($D46,ratings,2,0)-VLOOKUP($D13,ratings,2,0),$A$1,1)*$M13*$M46+_xlfn.NORM.DIST(0,VLOOKUP($D47,ratings,2,0)-VLOOKUP($D13,ratings,2,0),$A$1,1)*$M13*$M47+_xlfn.NORM.DIST(0,VLOOKUP($D48,ratings,2,0)-VLOOKUP($D13,ratings,2,0),$A$1,1)*$M13*$M48+_xlfn.NORM.DIST(0,VLOOKUP($D49,ratings,2,0)-VLOOKUP($D13,ratings,2,0),$A$1,1)*$M13*$M49+_xlfn.NORM.DIST(0,VLOOKUP($D50,ratings,2,0)-VLOOKUP($D13,ratings,2,0),$A$1,1)*$M13*$M50+_xlfn.NORM.DIST(0,VLOOKUP($D51,ratings,2,0)-VLOOKUP($D13,ratings,2,0),$A$1,1)*$M13*$M51+_xlfn.NORM.DIST(0,VLOOKUP($D52,ratings,2,0)-VLOOKUP($D13,ratings,2,0),$A$1,1)*$M13*$M52+_xlfn.NORM.DIST(0,VLOOKUP($D53,ratings,2,0)-VLOOKUP($D13,ratings,2,0),$A$1,1)*$M13*$M53+_xlfn.NORM.DIST(0,VLOOKUP($D54,ratings,2,0)-VLOOKUP($D13,ratings,2,0),$A$1,1)*$M13*$M54+_xlfn.NORM.DIST(0,VLOOKUP($D55,ratings,2,0)-VLOOKUP($D13,ratings,2,0),$A$1,1)*$M13*$M55+_xlfn.NORM.DIST(0,VLOOKUP($D56,ratings,2,0)-VLOOKUP($D13,ratings,2,0),$A$1,1)*$M13*$M56+_xlfn.NORM.DIST(0,VLOOKUP($D57,ratings,2,0)-VLOOKUP($D13,ratings,2,0),$A$1,1)*$M13*$M57+_xlfn.NORM.DIST(0,VLOOKUP($D58,ratings,2,0)-VLOOKUP($D13,ratings,2,0),$A$1,1)*$M13*$M58+_xlfn.NORM.DIST(0,VLOOKUP($D59,ratings,2,0)-VLOOKUP($D13,ratings,2,0),$A$1,1)*$M13*$M59+_xlfn.NORM.DIST(0,VLOOKUP($D60,ratings,2,0)-VLOOKUP($D13,ratings,2,0),$A$1,1)*$M13*$M60+_xlfn.NORM.DIST(0,VLOOKUP($D61,ratings,2,0)-VLOOKUP($D13,ratings,2,0),$A$1,1)*$M13*$M61+_xlfn.NORM.DIST(0,VLOOKUP($D62,ratings,2,0)-VLOOKUP($D13,ratings,2,0),$A$1,1)*$M13*$M62+_xlfn.NORM.DIST(0,VLOOKUP($D63,ratings,2,0)-VLOOKUP($D13,ratings,2,0),$A$1,1)*$M13*$M63+_xlfn.NORM.DIST(0,VLOOKUP($D64,ratings,2,0)-VLOOKUP($D13,ratings,2,0),$A$1,1)*$M13*$M64+_xlfn.NORM.DIST(0,VLOOKUP($D65,ratings,2,0)-VLOOKUP($D13,ratings,2,0),$A$1,1)*$M13*$M65+_xlfn.NORM.DIST(0,VLOOKUP($D34,ratings,2,0)-VLOOKUP($D13,ratings,2,0),$A$1,1)*$M13*$M34+_xlfn.NORM.DIST(0,VLOOKUP($D35,ratings,2,0)-VLOOKUP($D13,ratings,2,0),$A$1,1)*$M13*$M35+_xlfn.NORM.DIST(0,VLOOKUP($D36,ratings,2,0)-VLOOKUP($D13,ratings,2,0),$A$1,1)*$M13*$M36+_xlfn.NORM.DIST(0,VLOOKUP($D37,ratings,2,0)-VLOOKUP($D13,ratings,2,0),$A$1,1)*$M13*$M37+_xlfn.NORM.DIST(0,VLOOKUP($D38,ratings,2,0)-VLOOKUP($D13,ratings,2,0),$A$1,1)*$M13*$M38+_xlfn.NORM.DIST(0,VLOOKUP($D39,ratings,2,0)-VLOOKUP($D13,ratings,2,0),$A$1,1)*$M13*$M39+_xlfn.NORM.DIST(0,VLOOKUP($D40,ratings,2,0)-VLOOKUP($D13,ratings,2,0),$A$1,1)*$M13*$M40+_xlfn.NORM.DIST(0,VLOOKUP($D41,ratings,2,0)-VLOOKUP($D13,ratings,2,0),$A$1,1)*$M13*$M41+_xlfn.NORM.DIST(0,VLOOKUP($D44,ratings,2,0)-VLOOKUP($D13,ratings,2,0),$A$1,1)*$M13*$M44+_xlfn.NORM.DIST(0,VLOOKUP($D43,ratings,2,0)-VLOOKUP($D13,ratings,2,0),$A$1,1)*$M13*$M43+_xlfn.NORM.DIST(0,VLOOKUP($D42,ratings,2,0)-VLOOKUP($D13,ratings,2,0),$A$1,1)*$M13*$M42</f>
        <v>#N/A</v>
      </c>
      <c r="P13" s="172" t="str">
        <f t="shared" si="3"/>
        <v/>
      </c>
      <c r="Q13" s="6"/>
      <c r="R13" s="6"/>
      <c r="S13" s="6"/>
      <c r="T13" s="6">
        <f t="shared" ref="T13:U13" si="16">C13</f>
        <v>14</v>
      </c>
      <c r="U13" s="160" t="str">
        <f t="shared" si="16"/>
        <v>UCSB</v>
      </c>
      <c r="V13" s="181" t="str">
        <f>VLOOKUP(U12,ratings,2,0)-VLOOKUP(U13,ratings,2,0)</f>
        <v>#N/A</v>
      </c>
      <c r="W13" s="181"/>
      <c r="X13" s="174" t="str">
        <f t="shared" si="5"/>
        <v>#N/A</v>
      </c>
      <c r="Y13" s="175" t="str">
        <f t="shared" si="6"/>
        <v>#N/A</v>
      </c>
      <c r="Z13" s="182" t="str">
        <f>(W12/2)+(V12/2)</f>
        <v>#N/A</v>
      </c>
      <c r="AA13" s="6" t="str">
        <f>V13</f>
        <v>#N/A</v>
      </c>
      <c r="AB13" s="6"/>
      <c r="AC13" s="6"/>
      <c r="AD13" s="6"/>
    </row>
    <row r="14" ht="14.25" customHeight="1">
      <c r="B14" s="37" t="s">
        <v>19</v>
      </c>
      <c r="C14" s="37">
        <v>7.0</v>
      </c>
      <c r="D14" s="11" t="s">
        <v>50</v>
      </c>
      <c r="E14" s="409">
        <v>1.0</v>
      </c>
      <c r="F14" s="13"/>
      <c r="G14" s="416">
        <v>0.0</v>
      </c>
      <c r="H14" s="13"/>
      <c r="I14" s="13" t="str">
        <f>_xlfn.NORM.DIST(0,VLOOKUP($D10,ratings,2,0)-VLOOKUP($D14,ratings,2,0),$A$1,1)*$G14*$G10+_xlfn.NORM.DIST(0,VLOOKUP($D13,ratings,2,0)-VLOOKUP($D14,ratings,2,0),$A$1,1)*$G14*$G13+_xlfn.NORM.DIST(0,VLOOKUP($D12,ratings,2,0)-VLOOKUP($D14,ratings,2,0),$A$1,1)*$G14*$G12+_xlfn.NORM.DIST(0,VLOOKUP($D11,ratings,2,0)-VLOOKUP($D14,ratings,2,0),$A$1,1)*$G14*$G11</f>
        <v>#N/A</v>
      </c>
      <c r="J14" s="13"/>
      <c r="K14" s="13" t="str">
        <f>_xlfn.NORM.DIST(0,VLOOKUP($D6,ratings,2,0)-VLOOKUP($D14,ratings,2,0),$A$1,1)*$I14*$I6+_xlfn.NORM.DIST(0,VLOOKUP($D5,ratings,2,0)-VLOOKUP($D14,ratings,2,0),$A$1,1)*$I14*$I5+_xlfn.NORM.DIST(0,VLOOKUP($D4,ratings,2,0)-VLOOKUP($D14,ratings,2,0),$A$1,1)*$I14*$I4+_xlfn.NORM.DIST(0,VLOOKUP($D3,ratings,2,0)-VLOOKUP($D14,ratings,2,0),$A$1,1)*$I14*$I3+_xlfn.NORM.DIST(0,VLOOKUP($D2,ratings,2,0)-VLOOKUP($D14,ratings,2,0),$A$1,1)*$I14*$I2+_xlfn.NORM.DIST(0,VLOOKUP($D9,ratings,2,0)-VLOOKUP($D14,ratings,2,0),$A$1,1)*$I14*$I9+_xlfn.NORM.DIST(0,VLOOKUP($D8,ratings,2,0)-VLOOKUP($D14,ratings,2,0),$A$1,1)*$I14*$I8+_xlfn.NORM.DIST(0,VLOOKUP($D7,ratings,2,0)-VLOOKUP($D14,ratings,2,0),$A$1,1)*$I14*$I7</f>
        <v>#N/A</v>
      </c>
      <c r="L14" s="15" t="str">
        <f t="shared" si="2"/>
        <v/>
      </c>
      <c r="M14" s="13" t="str">
        <f>_xlfn.NORM.DIST(0,VLOOKUP($D30,ratings,2,0)-VLOOKUP($D14,ratings,2,0),$A$1,1)*$K14*$K30+_xlfn.NORM.DIST(0,VLOOKUP($D31,ratings,2,0)-VLOOKUP($D14,ratings,2,0),$A$1,1)*$K14*$K31+_xlfn.NORM.DIST(0,VLOOKUP($D32,ratings,2,0)-VLOOKUP($D14,ratings,2,0),$A$1,1)*$K14*$K32+_xlfn.NORM.DIST(0,VLOOKUP($D33,ratings,2,0)-VLOOKUP($D14,ratings,2,0),$A$1,1)*$K14*$K33+_xlfn.NORM.DIST(0,VLOOKUP($D18,ratings,2,0)-VLOOKUP($D14,ratings,2,0),$A$1,1)*$K14*$K18+_xlfn.NORM.DIST(0,VLOOKUP($D19,ratings,2,0)-VLOOKUP($D14,ratings,2,0),$A$1,1)*$K14*$K19+_xlfn.NORM.DIST(0,VLOOKUP($D20,ratings,2,0)-VLOOKUP($D14,ratings,2,0),$A$1,1)*$K14*$K20+_xlfn.NORM.DIST(0,VLOOKUP($D21,ratings,2,0)-VLOOKUP($D14,ratings,2,0),$A$1,1)*$K14*$K21+_xlfn.NORM.DIST(0,VLOOKUP($D22,ratings,2,0)-VLOOKUP($D14,ratings,2,0),$A$1,1)*$K14*$K22+_xlfn.NORM.DIST(0,VLOOKUP($D23,ratings,2,0)-VLOOKUP($D14,ratings,2,0),$A$1,1)*$K14*$K23+_xlfn.NORM.DIST(0,VLOOKUP($D24,ratings,2,0)-VLOOKUP($D14,ratings,2,0),$A$1,1)*$K14*$K24+_xlfn.NORM.DIST(0,VLOOKUP($D25,ratings,2,0)-VLOOKUP($D14,ratings,2,0),$A$1,1)*$K14*$K25+_xlfn.NORM.DIST(0,VLOOKUP($D26,ratings,2,0)-VLOOKUP($D14,ratings,2,0),$A$1,1)*$K14*$K26+_xlfn.NORM.DIST(0,VLOOKUP($D27,ratings,2,0)-VLOOKUP($D14,ratings,2,0),$A$1,1)*$K14*$K27+_xlfn.NORM.DIST(0,VLOOKUP($D28,ratings,2,0)-VLOOKUP($D14,ratings,2,0),$A$1,1)*$K14*$K28+_xlfn.NORM.DIST(0,VLOOKUP($D29,ratings,2,0)-VLOOKUP($D14,ratings,2,0),$A$1,1)*$K14*$K29</f>
        <v>#N/A</v>
      </c>
      <c r="N14" s="13"/>
      <c r="O14" s="171" t="str">
        <f>_xlfn.NORM.DIST(0,VLOOKUP($D46,ratings,2,0)-VLOOKUP($D14,ratings,2,0),$A$1,1)*$M14*$M46+_xlfn.NORM.DIST(0,VLOOKUP($D47,ratings,2,0)-VLOOKUP($D14,ratings,2,0),$A$1,1)*$M14*$M47+_xlfn.NORM.DIST(0,VLOOKUP($D48,ratings,2,0)-VLOOKUP($D14,ratings,2,0),$A$1,1)*$M14*$M48+_xlfn.NORM.DIST(0,VLOOKUP($D49,ratings,2,0)-VLOOKUP($D14,ratings,2,0),$A$1,1)*$M14*$M49+_xlfn.NORM.DIST(0,VLOOKUP($D50,ratings,2,0)-VLOOKUP($D14,ratings,2,0),$A$1,1)*$M14*$M50+_xlfn.NORM.DIST(0,VLOOKUP($D51,ratings,2,0)-VLOOKUP($D14,ratings,2,0),$A$1,1)*$M14*$M51+_xlfn.NORM.DIST(0,VLOOKUP($D52,ratings,2,0)-VLOOKUP($D14,ratings,2,0),$A$1,1)*$M14*$M52+_xlfn.NORM.DIST(0,VLOOKUP($D53,ratings,2,0)-VLOOKUP($D14,ratings,2,0),$A$1,1)*$M14*$M53+_xlfn.NORM.DIST(0,VLOOKUP($D54,ratings,2,0)-VLOOKUP($D14,ratings,2,0),$A$1,1)*$M14*$M54+_xlfn.NORM.DIST(0,VLOOKUP($D55,ratings,2,0)-VLOOKUP($D14,ratings,2,0),$A$1,1)*$M14*$M55+_xlfn.NORM.DIST(0,VLOOKUP($D56,ratings,2,0)-VLOOKUP($D14,ratings,2,0),$A$1,1)*$M14*$M56+_xlfn.NORM.DIST(0,VLOOKUP($D57,ratings,2,0)-VLOOKUP($D14,ratings,2,0),$A$1,1)*$M14*$M57+_xlfn.NORM.DIST(0,VLOOKUP($D58,ratings,2,0)-VLOOKUP($D14,ratings,2,0),$A$1,1)*$M14*$M58+_xlfn.NORM.DIST(0,VLOOKUP($D59,ratings,2,0)-VLOOKUP($D14,ratings,2,0),$A$1,1)*$M14*$M59+_xlfn.NORM.DIST(0,VLOOKUP($D60,ratings,2,0)-VLOOKUP($D14,ratings,2,0),$A$1,1)*$M14*$M60+_xlfn.NORM.DIST(0,VLOOKUP($D61,ratings,2,0)-VLOOKUP($D14,ratings,2,0),$A$1,1)*$M14*$M61+_xlfn.NORM.DIST(0,VLOOKUP($D62,ratings,2,0)-VLOOKUP($D14,ratings,2,0),$A$1,1)*$M14*$M62+_xlfn.NORM.DIST(0,VLOOKUP($D63,ratings,2,0)-VLOOKUP($D14,ratings,2,0),$A$1,1)*$M14*$M63+_xlfn.NORM.DIST(0,VLOOKUP($D64,ratings,2,0)-VLOOKUP($D14,ratings,2,0),$A$1,1)*$M14*$M64+_xlfn.NORM.DIST(0,VLOOKUP($D65,ratings,2,0)-VLOOKUP($D14,ratings,2,0),$A$1,1)*$M14*$M65+_xlfn.NORM.DIST(0,VLOOKUP($D34,ratings,2,0)-VLOOKUP($D14,ratings,2,0),$A$1,1)*$M14*$M34+_xlfn.NORM.DIST(0,VLOOKUP($D35,ratings,2,0)-VLOOKUP($D14,ratings,2,0),$A$1,1)*$M14*$M35+_xlfn.NORM.DIST(0,VLOOKUP($D36,ratings,2,0)-VLOOKUP($D14,ratings,2,0),$A$1,1)*$M14*$M36+_xlfn.NORM.DIST(0,VLOOKUP($D37,ratings,2,0)-VLOOKUP($D14,ratings,2,0),$A$1,1)*$M14*$M37+_xlfn.NORM.DIST(0,VLOOKUP($D38,ratings,2,0)-VLOOKUP($D14,ratings,2,0),$A$1,1)*$M14*$M38+_xlfn.NORM.DIST(0,VLOOKUP($D39,ratings,2,0)-VLOOKUP($D14,ratings,2,0),$A$1,1)*$M14*$M39+_xlfn.NORM.DIST(0,VLOOKUP($D40,ratings,2,0)-VLOOKUP($D14,ratings,2,0),$A$1,1)*$M14*$M40+_xlfn.NORM.DIST(0,VLOOKUP($D41,ratings,2,0)-VLOOKUP($D14,ratings,2,0),$A$1,1)*$M14*$M41+_xlfn.NORM.DIST(0,VLOOKUP($D42,ratings,2,0)-VLOOKUP($D14,ratings,2,0),$A$1,1)*$M14*$M42+_xlfn.NORM.DIST(0,VLOOKUP($D45,ratings,2,0)-VLOOKUP($D14,ratings,2,0),$A$1,1)*$M14*$M45+_xlfn.NORM.DIST(0,VLOOKUP($D44,ratings,2,0)-VLOOKUP($D14,ratings,2,0),$A$1,1)*$M14*$M44+_xlfn.NORM.DIST(0,VLOOKUP($D43,ratings,2,0)-VLOOKUP($D14,ratings,2,0),$A$1,1)*$M14*$M43</f>
        <v>#N/A</v>
      </c>
      <c r="P14" s="172" t="str">
        <f t="shared" si="3"/>
        <v/>
      </c>
      <c r="Q14" s="6"/>
      <c r="R14" s="6"/>
      <c r="S14" s="11"/>
      <c r="T14" s="6">
        <f t="shared" ref="T14:U14" si="17">C14</f>
        <v>7</v>
      </c>
      <c r="U14" s="6" t="str">
        <f t="shared" si="17"/>
        <v>Missouri</v>
      </c>
      <c r="V14" s="173" t="str">
        <f>VLOOKUP($U15,ratings,2,0)-VLOOKUP($U14,ratings,2,0)</f>
        <v>#N/A</v>
      </c>
      <c r="W14" s="173" t="str">
        <f>VLOOKUP($U15,ratings20,3,0)+VLOOKUP($U14,ratings20,3,0)-144</f>
        <v>#N/A</v>
      </c>
      <c r="X14" s="174" t="str">
        <f t="shared" si="5"/>
        <v>#N/A</v>
      </c>
      <c r="Y14" s="175" t="str">
        <f t="shared" si="6"/>
        <v>#N/A</v>
      </c>
      <c r="Z14" s="176" t="str">
        <f>(W14/2)+(V15/2)</f>
        <v>#N/A</v>
      </c>
      <c r="AA14" s="6" t="str">
        <f>W14</f>
        <v>#N/A</v>
      </c>
      <c r="AB14" s="6"/>
      <c r="AC14" s="6"/>
      <c r="AD14" s="6"/>
    </row>
    <row r="15" ht="14.25" customHeight="1">
      <c r="B15" s="37" t="s">
        <v>19</v>
      </c>
      <c r="C15" s="178">
        <v>10.0</v>
      </c>
      <c r="D15" s="38" t="s">
        <v>313</v>
      </c>
      <c r="E15" s="411">
        <v>0.0</v>
      </c>
      <c r="F15" s="13"/>
      <c r="G15" s="25" t="str">
        <f>_xlfn.NORM.DIST(0,VLOOKUP(D17,ratings,2,0)-VLOOKUP(D15,ratings,2,0),$A$1,1)*E15*E17+_xlfn.NORM.DIST(0,VLOOKUP(D16,ratings,2,0)-VLOOKUP(D15,ratings,2,0),$A$1,1)*E15*E16</f>
        <v>#N/A</v>
      </c>
      <c r="H15" s="13"/>
      <c r="I15" s="26" t="str">
        <f>_xlfn.NORM.DIST(0,VLOOKUP($D11,ratings,2,0)-VLOOKUP($D15,ratings,2,0),$A$1,1)*$G15*$G11+_xlfn.NORM.DIST(0,VLOOKUP($D10,ratings,2,0)-VLOOKUP($D15,ratings,2,0),$A$1,1)*$G15*$G10+_xlfn.NORM.DIST(0,VLOOKUP($D13,ratings,2,0)-VLOOKUP($D15,ratings,2,0),$A$1,1)*$G15*$G13+_xlfn.NORM.DIST(0,VLOOKUP($D12,ratings,2,0)-VLOOKUP($D15,ratings,2,0),$A$1,1)*$G15*$G12</f>
        <v>#N/A</v>
      </c>
      <c r="J15" s="26"/>
      <c r="K15" s="26" t="str">
        <f>_xlfn.NORM.DIST(0,VLOOKUP($D7,ratings,2,0)-VLOOKUP($D15,ratings,2,0),$A$1,1)*$I15*$I7+_xlfn.NORM.DIST(0,VLOOKUP($D6,ratings,2,0)-VLOOKUP($D15,ratings,2,0),$A$1,1)*$I15*$I6+_xlfn.NORM.DIST(0,VLOOKUP($D5,ratings,2,0)-VLOOKUP($D15,ratings,2,0),$A$1,1)*$I15*$I5+_xlfn.NORM.DIST(0,VLOOKUP($D4,ratings,2,0)-VLOOKUP($D15,ratings,2,0),$A$1,1)*$I15*$I4+_xlfn.NORM.DIST(0,VLOOKUP($D3,ratings,2,0)-VLOOKUP($D15,ratings,2,0),$A$1,1)*$I15*$I3+_xlfn.NORM.DIST(0,VLOOKUP($D2,ratings,2,0)-VLOOKUP($D15,ratings,2,0),$A$1,1)*$I15*$I2+_xlfn.NORM.DIST(0,VLOOKUP($D9,ratings,2,0)-VLOOKUP($D15,ratings,2,0),$A$1,1)*$I15*$I9+_xlfn.NORM.DIST(0,VLOOKUP($D8,ratings,2,0)-VLOOKUP($D15,ratings,2,0),$A$1,1)*$I15*$I8</f>
        <v>#N/A</v>
      </c>
      <c r="L15" s="15" t="str">
        <f t="shared" si="2"/>
        <v/>
      </c>
      <c r="M15" s="26" t="str">
        <f>_xlfn.NORM.DIST(0,VLOOKUP($D31,ratings,2,0)-VLOOKUP($D15,ratings,2,0),$A$1,1)*$K15*$K31+_xlfn.NORM.DIST(0,VLOOKUP($D32,ratings,2,0)-VLOOKUP($D15,ratings,2,0),$A$1,1)*$K15*$K32+_xlfn.NORM.DIST(0,VLOOKUP($D33,ratings,2,0)-VLOOKUP($D15,ratings,2,0),$A$1,1)*$K15*$K33+_xlfn.NORM.DIST(0,VLOOKUP($D18,ratings,2,0)-VLOOKUP($D15,ratings,2,0),$A$1,1)*$K15*$K18+_xlfn.NORM.DIST(0,VLOOKUP($D19,ratings,2,0)-VLOOKUP($D15,ratings,2,0),$A$1,1)*$K15*$K19+_xlfn.NORM.DIST(0,VLOOKUP($D20,ratings,2,0)-VLOOKUP($D15,ratings,2,0),$A$1,1)*$K15*$K20+_xlfn.NORM.DIST(0,VLOOKUP($D21,ratings,2,0)-VLOOKUP($D15,ratings,2,0),$A$1,1)*$K15*$K21+_xlfn.NORM.DIST(0,VLOOKUP($D22,ratings,2,0)-VLOOKUP($D15,ratings,2,0),$A$1,1)*$K15*$K22+_xlfn.NORM.DIST(0,VLOOKUP($D23,ratings,2,0)-VLOOKUP($D15,ratings,2,0),$A$1,1)*$K15*$K23+_xlfn.NORM.DIST(0,VLOOKUP($D24,ratings,2,0)-VLOOKUP($D15,ratings,2,0),$A$1,1)*$K15*$K24+_xlfn.NORM.DIST(0,VLOOKUP($D25,ratings,2,0)-VLOOKUP($D15,ratings,2,0),$A$1,1)*$K15*$K25+_xlfn.NORM.DIST(0,VLOOKUP($D26,ratings,2,0)-VLOOKUP($D15,ratings,2,0),$A$1,1)*$K15*$K26+_xlfn.NORM.DIST(0,VLOOKUP($D27,ratings,2,0)-VLOOKUP($D15,ratings,2,0),$A$1,1)*$K15*$K27+_xlfn.NORM.DIST(0,VLOOKUP($D28,ratings,2,0)-VLOOKUP($D15,ratings,2,0),$A$1,1)*$K15*$K28+_xlfn.NORM.DIST(0,VLOOKUP($D29,ratings,2,0)-VLOOKUP($D15,ratings,2,0),$A$1,1)*$K15*$K29+_xlfn.NORM.DIST(0,VLOOKUP($D30,ratings,2,0)-VLOOKUP($D15,ratings,2,0),$A$1,1)*$K15*$K30</f>
        <v>#N/A</v>
      </c>
      <c r="N15" s="13"/>
      <c r="O15" s="180" t="str">
        <f>_xlfn.NORM.DIST(0,VLOOKUP($D47,ratings,2,0)-VLOOKUP($D15,ratings,2,0),$A$1,1)*$M15*$M47+_xlfn.NORM.DIST(0,VLOOKUP($D48,ratings,2,0)-VLOOKUP($D15,ratings,2,0),$A$1,1)*$M15*$M48+_xlfn.NORM.DIST(0,VLOOKUP($D49,ratings,2,0)-VLOOKUP($D15,ratings,2,0),$A$1,1)*$M15*$M49+_xlfn.NORM.DIST(0,VLOOKUP($D50,ratings,2,0)-VLOOKUP($D15,ratings,2,0),$A$1,1)*$M15*$M50+_xlfn.NORM.DIST(0,VLOOKUP($D51,ratings,2,0)-VLOOKUP($D15,ratings,2,0),$A$1,1)*$M15*$M51+_xlfn.NORM.DIST(0,VLOOKUP($D52,ratings,2,0)-VLOOKUP($D15,ratings,2,0),$A$1,1)*$M15*$M52+_xlfn.NORM.DIST(0,VLOOKUP($D53,ratings,2,0)-VLOOKUP($D15,ratings,2,0),$A$1,1)*$M15*$M53+_xlfn.NORM.DIST(0,VLOOKUP($D54,ratings,2,0)-VLOOKUP($D15,ratings,2,0),$A$1,1)*$M15*$M54+_xlfn.NORM.DIST(0,VLOOKUP($D55,ratings,2,0)-VLOOKUP($D15,ratings,2,0),$A$1,1)*$M15*$M55+_xlfn.NORM.DIST(0,VLOOKUP($D56,ratings,2,0)-VLOOKUP($D15,ratings,2,0),$A$1,1)*$M15*$M56+_xlfn.NORM.DIST(0,VLOOKUP($D57,ratings,2,0)-VLOOKUP($D15,ratings,2,0),$A$1,1)*$M15*$M57+_xlfn.NORM.DIST(0,VLOOKUP($D58,ratings,2,0)-VLOOKUP($D15,ratings,2,0),$A$1,1)*$M15*$M58+_xlfn.NORM.DIST(0,VLOOKUP($D59,ratings,2,0)-VLOOKUP($D15,ratings,2,0),$A$1,1)*$M15*$M59+_xlfn.NORM.DIST(0,VLOOKUP($D60,ratings,2,0)-VLOOKUP($D15,ratings,2,0),$A$1,1)*$M15*$M60+_xlfn.NORM.DIST(0,VLOOKUP($D61,ratings,2,0)-VLOOKUP($D15,ratings,2,0),$A$1,1)*$M15*$M61+_xlfn.NORM.DIST(0,VLOOKUP($D62,ratings,2,0)-VLOOKUP($D15,ratings,2,0),$A$1,1)*$M15*$M62+_xlfn.NORM.DIST(0,VLOOKUP($D63,ratings,2,0)-VLOOKUP($D15,ratings,2,0),$A$1,1)*$M15*$M63+_xlfn.NORM.DIST(0,VLOOKUP($D64,ratings,2,0)-VLOOKUP($D15,ratings,2,0),$A$1,1)*$M15*$M64+_xlfn.NORM.DIST(0,VLOOKUP($D65,ratings,2,0)-VLOOKUP($D15,ratings,2,0),$A$1,1)*$M15*$M65+_xlfn.NORM.DIST(0,VLOOKUP($D34,ratings,2,0)-VLOOKUP($D15,ratings,2,0),$A$1,1)*$M15*$M34+_xlfn.NORM.DIST(0,VLOOKUP($D35,ratings,2,0)-VLOOKUP($D15,ratings,2,0),$A$1,1)*$M15*$M35+_xlfn.NORM.DIST(0,VLOOKUP($D36,ratings,2,0)-VLOOKUP($D15,ratings,2,0),$A$1,1)*$M15*$M36+_xlfn.NORM.DIST(0,VLOOKUP($D37,ratings,2,0)-VLOOKUP($D15,ratings,2,0),$A$1,1)*$M15*$M37+_xlfn.NORM.DIST(0,VLOOKUP($D38,ratings,2,0)-VLOOKUP($D15,ratings,2,0),$A$1,1)*$M15*$M38+_xlfn.NORM.DIST(0,VLOOKUP($D39,ratings,2,0)-VLOOKUP($D15,ratings,2,0),$A$1,1)*$M15*$M39+_xlfn.NORM.DIST(0,VLOOKUP($D40,ratings,2,0)-VLOOKUP($D15,ratings,2,0),$A$1,1)*$M15*$M40+_xlfn.NORM.DIST(0,VLOOKUP($D41,ratings,2,0)-VLOOKUP($D15,ratings,2,0),$A$1,1)*$M15*$M41+_xlfn.NORM.DIST(0,VLOOKUP($D42,ratings,2,0)-VLOOKUP($D15,ratings,2,0),$A$1,1)*$M15*$M42+_xlfn.NORM.DIST(0,VLOOKUP($D43,ratings,2,0)-VLOOKUP($D15,ratings,2,0),$A$1,1)*$M15*$M43+_xlfn.NORM.DIST(0,VLOOKUP($D46,ratings,2,0)-VLOOKUP($D15,ratings,2,0),$A$1,1)*$M15*$M46+_xlfn.NORM.DIST(0,VLOOKUP($D45,ratings,2,0)-VLOOKUP($D15,ratings,2,0),$A$1,1)*$M15*$M45+_xlfn.NORM.DIST(0,VLOOKUP($D44,ratings,2,0)-VLOOKUP($D15,ratings,2,0),$A$1,1)*$M15*$M44</f>
        <v>#N/A</v>
      </c>
      <c r="P15" s="172" t="str">
        <f t="shared" si="3"/>
        <v/>
      </c>
      <c r="Q15" s="6"/>
      <c r="R15" s="6"/>
      <c r="S15" s="6"/>
      <c r="T15" s="6">
        <f t="shared" ref="T15:U15" si="18">C15</f>
        <v>10</v>
      </c>
      <c r="U15" s="160" t="str">
        <f t="shared" si="18"/>
        <v>Utah State</v>
      </c>
      <c r="V15" s="181" t="str">
        <f>VLOOKUP(U14,ratings,2,0)-VLOOKUP(U15,ratings,2,0)</f>
        <v>#N/A</v>
      </c>
      <c r="W15" s="181"/>
      <c r="X15" s="174" t="str">
        <f t="shared" si="5"/>
        <v>#N/A</v>
      </c>
      <c r="Y15" s="175" t="str">
        <f t="shared" si="6"/>
        <v>#N/A</v>
      </c>
      <c r="Z15" s="182" t="str">
        <f>(W14/2)+(V14/2)</f>
        <v>#N/A</v>
      </c>
      <c r="AA15" s="6" t="str">
        <f>V15</f>
        <v>#N/A</v>
      </c>
      <c r="AB15" s="6"/>
      <c r="AC15" s="6"/>
      <c r="AD15" s="6"/>
    </row>
    <row r="16" ht="14.25" customHeight="1">
      <c r="B16" s="37" t="s">
        <v>19</v>
      </c>
      <c r="C16" s="37">
        <v>2.0</v>
      </c>
      <c r="D16" s="11" t="s">
        <v>64</v>
      </c>
      <c r="E16" s="409">
        <v>0.0</v>
      </c>
      <c r="F16" s="13"/>
      <c r="G16" s="81" t="str">
        <f>_xlfn.NORM.DIST(0,VLOOKUP(D14,ratings,2,0)-VLOOKUP(D16,ratings,2,0),$A$1,1)*E16*E14+_xlfn.NORM.DIST(0,VLOOKUP(D15,ratings,2,0)-VLOOKUP(D16,ratings,2,0),$A$1,1)*E16*E15</f>
        <v>#N/A</v>
      </c>
      <c r="H16" s="13"/>
      <c r="I16" s="13" t="str">
        <f>_xlfn.NORM.DIST(0,VLOOKUP($D12,ratings,2,0)-VLOOKUP($D16,ratings,2,0),$A$1,1)*$G16*$G12+_xlfn.NORM.DIST(0,VLOOKUP($D11,ratings,2,0)-VLOOKUP($D16,ratings,2,0),$A$1,1)*$G16*$G11+_xlfn.NORM.DIST(0,VLOOKUP($D10,ratings,2,0)-VLOOKUP($D16,ratings,2,0),$A$1,1)*$G16*$G10+_xlfn.NORM.DIST(0,VLOOKUP($D13,ratings,2,0)-VLOOKUP($D16,ratings,2,0),$A$1,1)*$G16*$G13</f>
        <v>#N/A</v>
      </c>
      <c r="J16" s="13"/>
      <c r="K16" s="13" t="str">
        <f>_xlfn.NORM.DIST(0,VLOOKUP($D8,ratings,2,0)-VLOOKUP($D16,ratings,2,0),$A$1,1)*$I16*$I8+_xlfn.NORM.DIST(0,VLOOKUP($D7,ratings,2,0)-VLOOKUP($D16,ratings,2,0),$A$1,1)*$I16*$I7+_xlfn.NORM.DIST(0,VLOOKUP($D6,ratings,2,0)-VLOOKUP($D16,ratings,2,0),$A$1,1)*$I16*$I6+_xlfn.NORM.DIST(0,VLOOKUP($D5,ratings,2,0)-VLOOKUP($D16,ratings,2,0),$A$1,1)*$I16*$I5+_xlfn.NORM.DIST(0,VLOOKUP($D4,ratings,2,0)-VLOOKUP($D16,ratings,2,0),$A$1,1)*$I16*$I4+_xlfn.NORM.DIST(0,VLOOKUP($D3,ratings,2,0)-VLOOKUP($D16,ratings,2,0),$A$1,1)*$I16*$I3+_xlfn.NORM.DIST(0,VLOOKUP($D2,ratings,2,0)-VLOOKUP($D16,ratings,2,0),$A$1,1)*$I16*$I2+_xlfn.NORM.DIST(0,VLOOKUP($D9,ratings,2,0)-VLOOKUP($D16,ratings,2,0),$A$1,1)*$I16*$I9</f>
        <v>#N/A</v>
      </c>
      <c r="L16" s="15" t="str">
        <f t="shared" si="2"/>
        <v/>
      </c>
      <c r="M16" s="13" t="str">
        <f>_xlfn.NORM.DIST(0,VLOOKUP($D32,ratings,2,0)-VLOOKUP($D16,ratings,2,0),$A$1,1)*$K16*$K32+_xlfn.NORM.DIST(0,VLOOKUP($D33,ratings,2,0)-VLOOKUP($D16,ratings,2,0),$A$1,1)*$K16*$K33+_xlfn.NORM.DIST(0,VLOOKUP($D18,ratings,2,0)-VLOOKUP($D16,ratings,2,0),$A$1,1)*$K16*$K18+_xlfn.NORM.DIST(0,VLOOKUP($D19,ratings,2,0)-VLOOKUP($D16,ratings,2,0),$A$1,1)*$K16*$K19+_xlfn.NORM.DIST(0,VLOOKUP($D20,ratings,2,0)-VLOOKUP($D16,ratings,2,0),$A$1,1)*$K16*$K20+_xlfn.NORM.DIST(0,VLOOKUP($D21,ratings,2,0)-VLOOKUP($D16,ratings,2,0),$A$1,1)*$K16*$K21+_xlfn.NORM.DIST(0,VLOOKUP($D22,ratings,2,0)-VLOOKUP($D16,ratings,2,0),$A$1,1)*$K16*$K22+_xlfn.NORM.DIST(0,VLOOKUP($D23,ratings,2,0)-VLOOKUP($D16,ratings,2,0),$A$1,1)*$K16*$K23+_xlfn.NORM.DIST(0,VLOOKUP($D24,ratings,2,0)-VLOOKUP($D16,ratings,2,0),$A$1,1)*$K16*$K24+_xlfn.NORM.DIST(0,VLOOKUP($D25,ratings,2,0)-VLOOKUP($D16,ratings,2,0),$A$1,1)*$K16*$K25+_xlfn.NORM.DIST(0,VLOOKUP($D26,ratings,2,0)-VLOOKUP($D16,ratings,2,0),$A$1,1)*$K16*$K26+_xlfn.NORM.DIST(0,VLOOKUP($D27,ratings,2,0)-VLOOKUP($D16,ratings,2,0),$A$1,1)*$K16*$K27+_xlfn.NORM.DIST(0,VLOOKUP($D28,ratings,2,0)-VLOOKUP($D16,ratings,2,0),$A$1,1)*$K16*$K28+_xlfn.NORM.DIST(0,VLOOKUP($D29,ratings,2,0)-VLOOKUP($D16,ratings,2,0),$A$1,1)*$K16*$K29+_xlfn.NORM.DIST(0,VLOOKUP($D30,ratings,2,0)-VLOOKUP($D16,ratings,2,0),$A$1,1)*$K16*$K30+_xlfn.NORM.DIST(0,VLOOKUP($D31,ratings,2,0)-VLOOKUP($D16,ratings,2,0),$A$1,1)*$K16*$K31</f>
        <v>#N/A</v>
      </c>
      <c r="N16" s="13"/>
      <c r="O16" s="171" t="str">
        <f>_xlfn.NORM.DIST(0,VLOOKUP($D48,ratings,2,0)-VLOOKUP($D16,ratings,2,0),$A$1,1)*$M16*$M48+_xlfn.NORM.DIST(0,VLOOKUP($D49,ratings,2,0)-VLOOKUP($D16,ratings,2,0),$A$1,1)*$M16*$M49+_xlfn.NORM.DIST(0,VLOOKUP($D50,ratings,2,0)-VLOOKUP($D16,ratings,2,0),$A$1,1)*$M16*$M50+_xlfn.NORM.DIST(0,VLOOKUP($D51,ratings,2,0)-VLOOKUP($D16,ratings,2,0),$A$1,1)*$M16*$M51+_xlfn.NORM.DIST(0,VLOOKUP($D52,ratings,2,0)-VLOOKUP($D16,ratings,2,0),$A$1,1)*$M16*$M52+_xlfn.NORM.DIST(0,VLOOKUP($D53,ratings,2,0)-VLOOKUP($D16,ratings,2,0),$A$1,1)*$M16*$M53+_xlfn.NORM.DIST(0,VLOOKUP($D54,ratings,2,0)-VLOOKUP($D16,ratings,2,0),$A$1,1)*$M16*$M54+_xlfn.NORM.DIST(0,VLOOKUP($D55,ratings,2,0)-VLOOKUP($D16,ratings,2,0),$A$1,1)*$M16*$M55+_xlfn.NORM.DIST(0,VLOOKUP($D56,ratings,2,0)-VLOOKUP($D16,ratings,2,0),$A$1,1)*$M16*$M56+_xlfn.NORM.DIST(0,VLOOKUP($D57,ratings,2,0)-VLOOKUP($D16,ratings,2,0),$A$1,1)*$M16*$M57+_xlfn.NORM.DIST(0,VLOOKUP($D58,ratings,2,0)-VLOOKUP($D16,ratings,2,0),$A$1,1)*$M16*$M58+_xlfn.NORM.DIST(0,VLOOKUP($D59,ratings,2,0)-VLOOKUP($D16,ratings,2,0),$A$1,1)*$M16*$M59+_xlfn.NORM.DIST(0,VLOOKUP($D60,ratings,2,0)-VLOOKUP($D16,ratings,2,0),$A$1,1)*$M16*$M60+_xlfn.NORM.DIST(0,VLOOKUP($D61,ratings,2,0)-VLOOKUP($D16,ratings,2,0),$A$1,1)*$M16*$M61+_xlfn.NORM.DIST(0,VLOOKUP($D62,ratings,2,0)-VLOOKUP($D16,ratings,2,0),$A$1,1)*$M16*$M62+_xlfn.NORM.DIST(0,VLOOKUP($D63,ratings,2,0)-VLOOKUP($D16,ratings,2,0),$A$1,1)*$M16*$M63+_xlfn.NORM.DIST(0,VLOOKUP($D64,ratings,2,0)-VLOOKUP($D16,ratings,2,0),$A$1,1)*$M16*$M64+_xlfn.NORM.DIST(0,VLOOKUP($D65,ratings,2,0)-VLOOKUP($D16,ratings,2,0),$A$1,1)*$M16*$M65+_xlfn.NORM.DIST(0,VLOOKUP($D34,ratings,2,0)-VLOOKUP($D16,ratings,2,0),$A$1,1)*$M16*$M34+_xlfn.NORM.DIST(0,VLOOKUP($D35,ratings,2,0)-VLOOKUP($D16,ratings,2,0),$A$1,1)*$M16*$M35+_xlfn.NORM.DIST(0,VLOOKUP($D36,ratings,2,0)-VLOOKUP($D16,ratings,2,0),$A$1,1)*$M16*$M36+_xlfn.NORM.DIST(0,VLOOKUP($D37,ratings,2,0)-VLOOKUP($D16,ratings,2,0),$A$1,1)*$M16*$M37+_xlfn.NORM.DIST(0,VLOOKUP($D38,ratings,2,0)-VLOOKUP($D16,ratings,2,0),$A$1,1)*$M16*$M38+_xlfn.NORM.DIST(0,VLOOKUP($D39,ratings,2,0)-VLOOKUP($D16,ratings,2,0),$A$1,1)*$M16*$M39+_xlfn.NORM.DIST(0,VLOOKUP($D40,ratings,2,0)-VLOOKUP($D16,ratings,2,0),$A$1,1)*$M16*$M40+_xlfn.NORM.DIST(0,VLOOKUP($D41,ratings,2,0)-VLOOKUP($D16,ratings,2,0),$A$1,1)*$M16*$M41+_xlfn.NORM.DIST(0,VLOOKUP($D42,ratings,2,0)-VLOOKUP($D16,ratings,2,0),$A$1,1)*$M16*$M42+_xlfn.NORM.DIST(0,VLOOKUP($D43,ratings,2,0)-VLOOKUP($D16,ratings,2,0),$A$1,1)*$M16*$M43+_xlfn.NORM.DIST(0,VLOOKUP($D44,ratings,2,0)-VLOOKUP($D16,ratings,2,0),$A$1,1)*$M16*$M44+_xlfn.NORM.DIST(0,VLOOKUP($D47,ratings,2,0)-VLOOKUP($D16,ratings,2,0),$A$1,1)*$M16*$M47+_xlfn.NORM.DIST(0,VLOOKUP($D46,ratings,2,0)-VLOOKUP($D16,ratings,2,0),$A$1,1)*$M16*$M46+_xlfn.NORM.DIST(0,VLOOKUP($D45,ratings,2,0)-VLOOKUP($D16,ratings,2,0),$A$1,1)*$M16*$M45</f>
        <v>#N/A</v>
      </c>
      <c r="P16" s="172" t="str">
        <f t="shared" si="3"/>
        <v/>
      </c>
      <c r="Q16" s="6"/>
      <c r="R16" s="6"/>
      <c r="S16" s="11"/>
      <c r="T16" s="6">
        <f t="shared" ref="T16:U16" si="19">C16</f>
        <v>2</v>
      </c>
      <c r="U16" s="6" t="str">
        <f t="shared" si="19"/>
        <v>Arizona</v>
      </c>
      <c r="V16" s="173" t="str">
        <f>VLOOKUP($U17,ratings,2,0)-VLOOKUP($U16,ratings,2,0)</f>
        <v>#N/A</v>
      </c>
      <c r="W16" s="173" t="str">
        <f>VLOOKUP($U17,ratings20,3,0)+VLOOKUP($U16,ratings20,3,0)-144</f>
        <v>#N/A</v>
      </c>
      <c r="X16" s="174" t="str">
        <f t="shared" si="5"/>
        <v>#N/A</v>
      </c>
      <c r="Y16" s="175" t="str">
        <f t="shared" si="6"/>
        <v>#N/A</v>
      </c>
      <c r="Z16" s="176" t="str">
        <f>(W16/2)+(V17/2)</f>
        <v>#N/A</v>
      </c>
      <c r="AA16" s="6" t="str">
        <f>W16</f>
        <v>#N/A</v>
      </c>
      <c r="AB16" s="6"/>
      <c r="AC16" s="6"/>
      <c r="AD16" s="6"/>
    </row>
    <row r="17" ht="14.25" customHeight="1">
      <c r="B17" s="37" t="s">
        <v>19</v>
      </c>
      <c r="C17" s="187">
        <v>15.0</v>
      </c>
      <c r="D17" s="54" t="s">
        <v>314</v>
      </c>
      <c r="E17" s="412">
        <v>1.0</v>
      </c>
      <c r="F17" s="188"/>
      <c r="G17" s="417">
        <v>1.0</v>
      </c>
      <c r="H17" s="188"/>
      <c r="I17" s="412">
        <v>0.0</v>
      </c>
      <c r="J17" s="188"/>
      <c r="K17" s="188" t="str">
        <f>_xlfn.NORM.DIST(0,VLOOKUP($D9,ratings,2,0)-VLOOKUP($D17,ratings,2,0),$A$1,1)*$I17*$I9+_xlfn.NORM.DIST(0,VLOOKUP($D8,ratings,2,0)-VLOOKUP($D17,ratings,2,0),$A$1,1)*$I17*$I8+_xlfn.NORM.DIST(0,VLOOKUP($D7,ratings,2,0)-VLOOKUP($D17,ratings,2,0),$A$1,1)*$I17*$I7+_xlfn.NORM.DIST(0,VLOOKUP($D6,ratings,2,0)-VLOOKUP($D17,ratings,2,0),$A$1,1)*$I17*$I6+_xlfn.NORM.DIST(0,VLOOKUP($D5,ratings,2,0)-VLOOKUP($D17,ratings,2,0),$A$1,1)*$I17*$I5+_xlfn.NORM.DIST(0,VLOOKUP($D4,ratings,2,0)-VLOOKUP($D17,ratings,2,0),$A$1,1)*$I17*$I4+_xlfn.NORM.DIST(0,VLOOKUP($D3,ratings,2,0)-VLOOKUP($D17,ratings,2,0),$A$1,1)*$I17*$I3+_xlfn.NORM.DIST(0,VLOOKUP($D2,ratings,2,0)-VLOOKUP($D17,ratings,2,0),$A$1,1)*$I17*$I2</f>
        <v>#N/A</v>
      </c>
      <c r="L17" s="190" t="str">
        <f t="shared" si="2"/>
        <v/>
      </c>
      <c r="M17" s="188" t="str">
        <f>_xlfn.NORM.DIST(0,VLOOKUP($D33,ratings,2,0)-VLOOKUP($D17,ratings,2,0),$A$1,1)*$K17*$K33+_xlfn.NORM.DIST(0,VLOOKUP($D18,ratings,2,0)-VLOOKUP($D17,ratings,2,0),$A$1,1)*$K17*$K18+_xlfn.NORM.DIST(0,VLOOKUP($D19,ratings,2,0)-VLOOKUP($D17,ratings,2,0),$A$1,1)*$K17*$K19+_xlfn.NORM.DIST(0,VLOOKUP($D20,ratings,2,0)-VLOOKUP($D17,ratings,2,0),$A$1,1)*$K17*$K20+_xlfn.NORM.DIST(0,VLOOKUP($D21,ratings,2,0)-VLOOKUP($D17,ratings,2,0),$A$1,1)*$K17*$K21+_xlfn.NORM.DIST(0,VLOOKUP($D22,ratings,2,0)-VLOOKUP($D17,ratings,2,0),$A$1,1)*$K17*$K22+_xlfn.NORM.DIST(0,VLOOKUP($D23,ratings,2,0)-VLOOKUP($D17,ratings,2,0),$A$1,1)*$K17*$K23+_xlfn.NORM.DIST(0,VLOOKUP($D24,ratings,2,0)-VLOOKUP($D17,ratings,2,0),$A$1,1)*$K17*$K24+_xlfn.NORM.DIST(0,VLOOKUP($D25,ratings,2,0)-VLOOKUP($D17,ratings,2,0),$A$1,1)*$K17*$K25+_xlfn.NORM.DIST(0,VLOOKUP($D26,ratings,2,0)-VLOOKUP($D17,ratings,2,0),$A$1,1)*$K17*$K26+_xlfn.NORM.DIST(0,VLOOKUP($D27,ratings,2,0)-VLOOKUP($D17,ratings,2,0),$A$1,1)*$K17*$K27+_xlfn.NORM.DIST(0,VLOOKUP($D28,ratings,2,0)-VLOOKUP($D17,ratings,2,0),$A$1,1)*$K17*$K28+_xlfn.NORM.DIST(0,VLOOKUP($D29,ratings,2,0)-VLOOKUP($D17,ratings,2,0),$A$1,1)*$K17*$K29+_xlfn.NORM.DIST(0,VLOOKUP($D30,ratings,2,0)-VLOOKUP($D17,ratings,2,0),$A$1,1)*$K17*$K30+_xlfn.NORM.DIST(0,VLOOKUP($D31,ratings,2,0)-VLOOKUP($D17,ratings,2,0),$A$1,1)*$K17*$K31+_xlfn.NORM.DIST(0,VLOOKUP($D32,ratings,2,0)-VLOOKUP($D17,ratings,2,0),$A$1,1)*$K17*$K32</f>
        <v>#N/A</v>
      </c>
      <c r="N17" s="188"/>
      <c r="O17" s="191" t="str">
        <f>_xlfn.NORM.DIST(0,VLOOKUP($D49,ratings,2,0)-VLOOKUP($D17,ratings,2,0),$A$1,1)*$M17*$M49+_xlfn.NORM.DIST(0,VLOOKUP($D50,ratings,2,0)-VLOOKUP($D17,ratings,2,0),$A$1,1)*$M17*$M50+_xlfn.NORM.DIST(0,VLOOKUP($D51,ratings,2,0)-VLOOKUP($D17,ratings,2,0),$A$1,1)*$M17*$M51+_xlfn.NORM.DIST(0,VLOOKUP($D52,ratings,2,0)-VLOOKUP($D17,ratings,2,0),$A$1,1)*$M17*$M52+_xlfn.NORM.DIST(0,VLOOKUP($D53,ratings,2,0)-VLOOKUP($D17,ratings,2,0),$A$1,1)*$M17*$M53+_xlfn.NORM.DIST(0,VLOOKUP($D54,ratings,2,0)-VLOOKUP($D17,ratings,2,0),$A$1,1)*$M17*$M54+_xlfn.NORM.DIST(0,VLOOKUP($D55,ratings,2,0)-VLOOKUP($D17,ratings,2,0),$A$1,1)*$M17*$M55+_xlfn.NORM.DIST(0,VLOOKUP($D56,ratings,2,0)-VLOOKUP($D17,ratings,2,0),$A$1,1)*$M17*$M56+_xlfn.NORM.DIST(0,VLOOKUP($D57,ratings,2,0)-VLOOKUP($D17,ratings,2,0),$A$1,1)*$M17*$M57+_xlfn.NORM.DIST(0,VLOOKUP($D58,ratings,2,0)-VLOOKUP($D17,ratings,2,0),$A$1,1)*$M17*$M58+_xlfn.NORM.DIST(0,VLOOKUP($D59,ratings,2,0)-VLOOKUP($D17,ratings,2,0),$A$1,1)*$M17*$M59+_xlfn.NORM.DIST(0,VLOOKUP($D60,ratings,2,0)-VLOOKUP($D17,ratings,2,0),$A$1,1)*$M17*$M60+_xlfn.NORM.DIST(0,VLOOKUP($D61,ratings,2,0)-VLOOKUP($D17,ratings,2,0),$A$1,1)*$M17*$M61+_xlfn.NORM.DIST(0,VLOOKUP($D62,ratings,2,0)-VLOOKUP($D17,ratings,2,0),$A$1,1)*$M17*$M62+_xlfn.NORM.DIST(0,VLOOKUP($D63,ratings,2,0)-VLOOKUP($D17,ratings,2,0),$A$1,1)*$M17*$M63+_xlfn.NORM.DIST(0,VLOOKUP($D64,ratings,2,0)-VLOOKUP($D17,ratings,2,0),$A$1,1)*$M17*$M64+_xlfn.NORM.DIST(0,VLOOKUP($D65,ratings,2,0)-VLOOKUP($D17,ratings,2,0),$A$1,1)*$M17*$M65+_xlfn.NORM.DIST(0,VLOOKUP($D34,ratings,2,0)-VLOOKUP($D17,ratings,2,0),$A$1,1)*$M17*$M34+_xlfn.NORM.DIST(0,VLOOKUP($D35,ratings,2,0)-VLOOKUP($D17,ratings,2,0),$A$1,1)*$M17*$M35+_xlfn.NORM.DIST(0,VLOOKUP($D36,ratings,2,0)-VLOOKUP($D17,ratings,2,0),$A$1,1)*$M17*$M36+_xlfn.NORM.DIST(0,VLOOKUP($D37,ratings,2,0)-VLOOKUP($D17,ratings,2,0),$A$1,1)*$M17*$M37+_xlfn.NORM.DIST(0,VLOOKUP($D38,ratings,2,0)-VLOOKUP($D17,ratings,2,0),$A$1,1)*$M17*$M38+_xlfn.NORM.DIST(0,VLOOKUP($D39,ratings,2,0)-VLOOKUP($D17,ratings,2,0),$A$1,1)*$M17*$M39+_xlfn.NORM.DIST(0,VLOOKUP($D40,ratings,2,0)-VLOOKUP($D17,ratings,2,0),$A$1,1)*$M17*$M40+_xlfn.NORM.DIST(0,VLOOKUP($D41,ratings,2,0)-VLOOKUP($D17,ratings,2,0),$A$1,1)*$M17*$M41+_xlfn.NORM.DIST(0,VLOOKUP($D42,ratings,2,0)-VLOOKUP($D17,ratings,2,0),$A$1,1)*$M17*$M42+_xlfn.NORM.DIST(0,VLOOKUP($D43,ratings,2,0)-VLOOKUP($D17,ratings,2,0),$A$1,1)*$M17*$M43+_xlfn.NORM.DIST(0,VLOOKUP($D44,ratings,2,0)-VLOOKUP($D17,ratings,2,0),$A$1,1)*$M17*$M44+_xlfn.NORM.DIST(0,VLOOKUP($D45,ratings,2,0)-VLOOKUP($D17,ratings,2,0),$A$1,1)*$M17*$M45+_xlfn.NORM.DIST(0,VLOOKUP($D48,ratings,2,0)-VLOOKUP($D17,ratings,2,0),$A$1,1)*$M17*$M48+_xlfn.NORM.DIST(0,VLOOKUP($D47,ratings,2,0)-VLOOKUP($D17,ratings,2,0),$A$1,1)*$M17*$M47+_xlfn.NORM.DIST(0,VLOOKUP($D46,ratings,2,0)-VLOOKUP($D17,ratings,2,0),$A$1,1)*$M17*$M46</f>
        <v>#N/A</v>
      </c>
      <c r="P17" s="172" t="str">
        <f t="shared" si="3"/>
        <v/>
      </c>
      <c r="Q17" s="6"/>
      <c r="R17" s="6"/>
      <c r="S17" s="6"/>
      <c r="T17" s="6">
        <f t="shared" ref="T17:U17" si="20">C17</f>
        <v>15</v>
      </c>
      <c r="U17" s="160" t="str">
        <f t="shared" si="20"/>
        <v>Princeton</v>
      </c>
      <c r="V17" s="181" t="str">
        <f>VLOOKUP(U16,ratings,2,0)-VLOOKUP(U17,ratings,2,0)</f>
        <v>#N/A</v>
      </c>
      <c r="W17" s="181"/>
      <c r="X17" s="174" t="str">
        <f t="shared" si="5"/>
        <v>#N/A</v>
      </c>
      <c r="Y17" s="175" t="str">
        <f t="shared" si="6"/>
        <v>#N/A</v>
      </c>
      <c r="Z17" s="182" t="str">
        <f>(W16/2)+(V16/2)</f>
        <v>#N/A</v>
      </c>
      <c r="AA17" s="6" t="str">
        <f>V17</f>
        <v>#N/A</v>
      </c>
      <c r="AB17" s="6"/>
      <c r="AC17" s="6"/>
      <c r="AD17" s="6"/>
    </row>
    <row r="18" ht="14.25" customHeight="1">
      <c r="A18" s="104" t="s">
        <v>39</v>
      </c>
      <c r="B18" s="37" t="s">
        <v>26</v>
      </c>
      <c r="C18" s="37">
        <v>1.0</v>
      </c>
      <c r="D18" s="11" t="s">
        <v>80</v>
      </c>
      <c r="E18" s="12">
        <v>0.0</v>
      </c>
      <c r="F18" s="13"/>
      <c r="G18" s="170" t="str">
        <f>_xlfn.NORM.DIST(0,VLOOKUP(D20,ratings,2,0)-VLOOKUP(D18,ratings,2,0),$A$1,1)*E18*E20+_xlfn.NORM.DIST(0,VLOOKUP(D21,ratings,2,0)-VLOOKUP(D18,ratings,2,0),$A$1,1)*E18*E21</f>
        <v>#N/A</v>
      </c>
      <c r="H18" s="13"/>
      <c r="I18" s="13" t="str">
        <f>_xlfn.NORM.DIST(0,VLOOKUP($D22,ratings,2,0)-VLOOKUP($D18,ratings,2,0),$A$1,1)*$G18*$G22+_xlfn.NORM.DIST(0,VLOOKUP($D23,ratings,2,0)-VLOOKUP($D18,ratings,2,0),$A$1,1)*$G18*$G23+_xlfn.NORM.DIST(0,VLOOKUP($D24,ratings,2,0)-VLOOKUP($D18,ratings,2,0),$A$1,1)*$G18*$G24+_xlfn.NORM.DIST(0,VLOOKUP($D25,ratings,2,0)-VLOOKUP($D18,ratings,2,0),$A$1,1)*$G18*$G25</f>
        <v>#N/A</v>
      </c>
      <c r="J18" s="13"/>
      <c r="K18" s="13" t="str">
        <f>_xlfn.NORM.DIST(0,VLOOKUP($D26,ratings,2,0)-VLOOKUP($D18,ratings,2,0),$A$1,1)*$I18*$I26+_xlfn.NORM.DIST(0,VLOOKUP($D27,ratings,2,0)-VLOOKUP($D18,ratings,2,0),$A$1,1)*$I18*$I27+_xlfn.NORM.DIST(0,VLOOKUP($D28,ratings,2,0)-VLOOKUP($D18,ratings,2,0),$A$1,1)*$I18*$I28+_xlfn.NORM.DIST(0,VLOOKUP($D29,ratings,2,0)-VLOOKUP($D18,ratings,2,0),$A$1,1)*$I18*$I29+_xlfn.NORM.DIST(0,VLOOKUP($D30,ratings,2,0)-VLOOKUP($D18,ratings,2,0),$A$1,1)*$I18*$I30+_xlfn.NORM.DIST(0,VLOOKUP($D31,ratings,2,0)-VLOOKUP($D18,ratings,2,0),$A$1,1)*$I18*$I31+_xlfn.NORM.DIST(0,VLOOKUP($D32,ratings,2,0)-VLOOKUP($D18,ratings,2,0),$A$1,1)*$I18*$I32+_xlfn.NORM.DIST(0,VLOOKUP($D33,ratings,2,0)-VLOOKUP($D18,ratings,2,0),$A$1,1)*$I18*$I33</f>
        <v>#N/A</v>
      </c>
      <c r="L18" s="15" t="str">
        <f t="shared" si="2"/>
        <v/>
      </c>
      <c r="M18" s="13" t="str">
        <f>_xlfn.NORM.DIST(0,VLOOKUP($D17,ratings,2,0)-VLOOKUP($D18,ratings,2,0),$A$1,1)*$K18*$K17+_xlfn.NORM.DIST(0,VLOOKUP($D2,ratings,2,0)-VLOOKUP($D18,ratings,2,0),$A$1,1)*$K18*$K2+_xlfn.NORM.DIST(0,VLOOKUP($D16,ratings,2,0)-VLOOKUP($D18,ratings,2,0),$A$1,1)*$K18*$K16+_xlfn.NORM.DIST(0,VLOOKUP($D15,ratings,2,0)-VLOOKUP($D18,ratings,2,0),$A$1,1)*$K18*$K15+_xlfn.NORM.DIST(0,VLOOKUP($D14,ratings,2,0)-VLOOKUP($D18,ratings,2,0),$A$1,1)*$K18*$K14+_xlfn.NORM.DIST(0,VLOOKUP($D13,ratings,2,0)-VLOOKUP($D18,ratings,2,0),$A$1,1)*$K18*$K13+_xlfn.NORM.DIST(0,VLOOKUP($D12,ratings,2,0)-VLOOKUP($D18,ratings,2,0),$A$1,1)*$K18*$K12+_xlfn.NORM.DIST(0,VLOOKUP($D11,ratings,2,0)-VLOOKUP($D18,ratings,2,0),$A$1,1)*$K18*$K11+_xlfn.NORM.DIST(0,VLOOKUP($D10,ratings,2,0)-VLOOKUP($D18,ratings,2,0),$A$1,1)*$K18*$K10+_xlfn.NORM.DIST(0,VLOOKUP($D9,ratings,2,0)-VLOOKUP($D18,ratings,2,0),$A$1,1)*$K18*$K9+_xlfn.NORM.DIST(0,VLOOKUP($D8,ratings,2,0)-VLOOKUP($D18,ratings,2,0),$A$1,1)*$K18*$K8+_xlfn.NORM.DIST(0,VLOOKUP($D7,ratings,2,0)-VLOOKUP($D18,ratings,2,0),$A$1,1)*$K18*$K7+_xlfn.NORM.DIST(0,VLOOKUP($D6,ratings,2,0)-VLOOKUP($D18,ratings,2,0),$A$1,1)*$K18*$K6+_xlfn.NORM.DIST(0,VLOOKUP($D5,ratings,2,0)-VLOOKUP($D18,ratings,2,0),$A$1,1)*$K18*$K5+_xlfn.NORM.DIST(0,VLOOKUP($D4,ratings,2,0)-VLOOKUP($D18,ratings,2,0),$A$1,1)*$K18*$K4+_xlfn.NORM.DIST(0,VLOOKUP($D3,ratings,2,0)-VLOOKUP($D18,ratings,2,0),$A$1,1)*$K18*$K3</f>
        <v>#N/A</v>
      </c>
      <c r="N18" s="13"/>
      <c r="O18" s="171" t="str">
        <f>_xlfn.NORM.DIST(0,VLOOKUP($D50,ratings,2,0)-VLOOKUP($D18,ratings,2,0),$A$1,1)*$M18*$M50+_xlfn.NORM.DIST(0,VLOOKUP($D51,ratings,2,0)-VLOOKUP($D18,ratings,2,0),$A$1,1)*$M18*$M51+_xlfn.NORM.DIST(0,VLOOKUP($D52,ratings,2,0)-VLOOKUP($D18,ratings,2,0),$A$1,1)*$M18*$M52+_xlfn.NORM.DIST(0,VLOOKUP($D53,ratings,2,0)-VLOOKUP($D18,ratings,2,0),$A$1,1)*$M18*$M53+_xlfn.NORM.DIST(0,VLOOKUP($D54,ratings,2,0)-VLOOKUP($D18,ratings,2,0),$A$1,1)*$M18*$M54+_xlfn.NORM.DIST(0,VLOOKUP($D55,ratings,2,0)-VLOOKUP($D18,ratings,2,0),$A$1,1)*$M18*$M55+_xlfn.NORM.DIST(0,VLOOKUP($D56,ratings,2,0)-VLOOKUP($D18,ratings,2,0),$A$1,1)*$M18*$M56+_xlfn.NORM.DIST(0,VLOOKUP($D57,ratings,2,0)-VLOOKUP($D18,ratings,2,0),$A$1,1)*$M18*$M57+_xlfn.NORM.DIST(0,VLOOKUP($D58,ratings,2,0)-VLOOKUP($D18,ratings,2,0),$A$1,1)*$M18*$M58+_xlfn.NORM.DIST(0,VLOOKUP($D59,ratings,2,0)-VLOOKUP($D18,ratings,2,0),$A$1,1)*$M18*$M59+_xlfn.NORM.DIST(0,VLOOKUP($D60,ratings,2,0)-VLOOKUP($D18,ratings,2,0),$A$1,1)*$M18*$M60+_xlfn.NORM.DIST(0,VLOOKUP($D61,ratings,2,0)-VLOOKUP($D18,ratings,2,0),$A$1,1)*$M18*$M61+_xlfn.NORM.DIST(0,VLOOKUP($D62,ratings,2,0)-VLOOKUP($D18,ratings,2,0),$A$1,1)*$M18*$M62+_xlfn.NORM.DIST(0,VLOOKUP($D63,ratings,2,0)-VLOOKUP($D18,ratings,2,0),$A$1,1)*$M18*$M63+_xlfn.NORM.DIST(0,VLOOKUP($D64,ratings,2,0)-VLOOKUP($D18,ratings,2,0),$A$1,1)*$M18*$M64+_xlfn.NORM.DIST(0,VLOOKUP($D65,ratings,2,0)-VLOOKUP($D18,ratings,2,0),$A$1,1)*$M18*$M65+_xlfn.NORM.DIST(0,VLOOKUP($D34,ratings,2,0)-VLOOKUP($D18,ratings,2,0),$A$1,1)*$M18*$M34+_xlfn.NORM.DIST(0,VLOOKUP($D35,ratings,2,0)-VLOOKUP($D18,ratings,2,0),$A$1,1)*$M18*$M35+_xlfn.NORM.DIST(0,VLOOKUP($D36,ratings,2,0)-VLOOKUP($D18,ratings,2,0),$A$1,1)*$M18*$M36+_xlfn.NORM.DIST(0,VLOOKUP($D37,ratings,2,0)-VLOOKUP($D18,ratings,2,0),$A$1,1)*$M18*$M37+_xlfn.NORM.DIST(0,VLOOKUP($D38,ratings,2,0)-VLOOKUP($D18,ratings,2,0),$A$1,1)*$M18*$M38+_xlfn.NORM.DIST(0,VLOOKUP($D39,ratings,2,0)-VLOOKUP($D18,ratings,2,0),$A$1,1)*$M18*$M39+_xlfn.NORM.DIST(0,VLOOKUP($D40,ratings,2,0)-VLOOKUP($D18,ratings,2,0),$A$1,1)*$M18*$M40+_xlfn.NORM.DIST(0,VLOOKUP($D41,ratings,2,0)-VLOOKUP($D18,ratings,2,0),$A$1,1)*$M18*$M41+_xlfn.NORM.DIST(0,VLOOKUP($D42,ratings,2,0)-VLOOKUP($D18,ratings,2,0),$A$1,1)*$M18*$M42+_xlfn.NORM.DIST(0,VLOOKUP($D43,ratings,2,0)-VLOOKUP($D18,ratings,2,0),$A$1,1)*$M18*$M43+_xlfn.NORM.DIST(0,VLOOKUP($D44,ratings,2,0)-VLOOKUP($D18,ratings,2,0),$A$1,1)*$M18*$M44+_xlfn.NORM.DIST(0,VLOOKUP($D45,ratings,2,0)-VLOOKUP($D18,ratings,2,0),$A$1,1)*$M18*$M45+_xlfn.NORM.DIST(0,VLOOKUP($D46,ratings,2,0)-VLOOKUP($D18,ratings,2,0),$A$1,1)*$M18*$M46+_xlfn.NORM.DIST(0,VLOOKUP($D49,ratings,2,0)-VLOOKUP($D18,ratings,2,0),$A$1,1)*$M18*$M49+_xlfn.NORM.DIST(0,VLOOKUP($D48,ratings,2,0)-VLOOKUP($D18,ratings,2,0),$A$1,1)*$M18*$M48+_xlfn.NORM.DIST(0,VLOOKUP($D47,ratings,2,0)-VLOOKUP($D18,ratings,2,0),$A$1,1)*$M18*$M47</f>
        <v>#N/A</v>
      </c>
      <c r="P18" s="172" t="str">
        <f t="shared" si="3"/>
        <v/>
      </c>
      <c r="Q18" s="6"/>
      <c r="R18" s="6"/>
      <c r="S18" s="11"/>
      <c r="T18" s="6">
        <f t="shared" ref="T18:U18" si="21">C18</f>
        <v>1</v>
      </c>
      <c r="U18" s="6" t="str">
        <f t="shared" si="21"/>
        <v>Purdue</v>
      </c>
      <c r="V18" s="173" t="str">
        <f>VLOOKUP($U19,ratings,2,0)-VLOOKUP($U18,ratings,2,0)</f>
        <v>#N/A</v>
      </c>
      <c r="W18" s="173" t="str">
        <f>VLOOKUP($U19,ratings22,3,0)+VLOOKUP($U18,ratings22,3,0)-144</f>
        <v>#N/A</v>
      </c>
      <c r="X18" s="174" t="str">
        <f t="shared" si="5"/>
        <v>#N/A</v>
      </c>
      <c r="Y18" s="175" t="str">
        <f t="shared" si="6"/>
        <v>#N/A</v>
      </c>
      <c r="Z18" s="176" t="str">
        <f>(W18/2)+(V19/2)</f>
        <v>#N/A</v>
      </c>
      <c r="AA18" s="6" t="str">
        <f>W18</f>
        <v>#N/A</v>
      </c>
      <c r="AB18" s="6"/>
      <c r="AC18" s="6"/>
      <c r="AD18" s="6"/>
    </row>
    <row r="19" ht="14.25" customHeight="1">
      <c r="B19" s="37" t="s">
        <v>26</v>
      </c>
      <c r="C19" s="178">
        <v>16.0</v>
      </c>
      <c r="D19" s="354" t="s">
        <v>315</v>
      </c>
      <c r="E19" s="24">
        <v>1.0</v>
      </c>
      <c r="F19" s="13"/>
      <c r="G19" s="418">
        <v>0.0</v>
      </c>
      <c r="H19" s="13"/>
      <c r="I19" s="26" t="str">
        <f>_xlfn.NORM.DIST(0,VLOOKUP($D23,ratings,2,0)-VLOOKUP($D19,ratings,2,0),$A$1,1)*$G19*$G23+_xlfn.NORM.DIST(0,VLOOKUP($D24,ratings,2,0)-VLOOKUP($D19,ratings,2,0),$A$1,1)*$G19*$G24+_xlfn.NORM.DIST(0,VLOOKUP($D25,ratings,2,0)-VLOOKUP($D19,ratings,2,0),$A$1,1)*$G19*$G25+_xlfn.NORM.DIST(0,VLOOKUP($D22,ratings,2,0)-VLOOKUP($D19,ratings,2,0),$A$1,1)*$G19*$G22</f>
        <v>#N/A</v>
      </c>
      <c r="J19" s="26"/>
      <c r="K19" s="26" t="str">
        <f>_xlfn.NORM.DIST(0,VLOOKUP($D27,ratings,2,0)-VLOOKUP($D19,ratings,2,0),$A$1,1)*$I19*$I27+_xlfn.NORM.DIST(0,VLOOKUP($D28,ratings,2,0)-VLOOKUP($D19,ratings,2,0),$A$1,1)*$I19*$I28+_xlfn.NORM.DIST(0,VLOOKUP($D29,ratings,2,0)-VLOOKUP($D19,ratings,2,0),$A$1,1)*$I19*$I29+_xlfn.NORM.DIST(0,VLOOKUP($D30,ratings,2,0)-VLOOKUP($D19,ratings,2,0),$A$1,1)*$I19*$I30+_xlfn.NORM.DIST(0,VLOOKUP($D31,ratings,2,0)-VLOOKUP($D19,ratings,2,0),$A$1,1)*$I19*$I31+_xlfn.NORM.DIST(0,VLOOKUP($D32,ratings,2,0)-VLOOKUP($D19,ratings,2,0),$A$1,1)*$I19*$I32+_xlfn.NORM.DIST(0,VLOOKUP($D33,ratings,2,0)-VLOOKUP($D19,ratings,2,0),$A$1,1)*$I19*$I33+_xlfn.NORM.DIST(0,VLOOKUP($D26,ratings,2,0)-VLOOKUP($D19,ratings,2,0),$A$1,1)*$I19*$I26</f>
        <v>#N/A</v>
      </c>
      <c r="L19" s="15" t="str">
        <f t="shared" si="2"/>
        <v/>
      </c>
      <c r="M19" s="26" t="str">
        <f>_xlfn.NORM.DIST(0,VLOOKUP($D2,ratings,2,0)-VLOOKUP($D19,ratings,2,0),$A$1,1)*$K19*$K2+_xlfn.NORM.DIST(0,VLOOKUP($D3,ratings,2,0)-VLOOKUP($D19,ratings,2,0),$A$1,1)*$K19*$K3+_xlfn.NORM.DIST(0,VLOOKUP($D17,ratings,2,0)-VLOOKUP($D19,ratings,2,0),$A$1,1)*$K19*$K17+_xlfn.NORM.DIST(0,VLOOKUP($D16,ratings,2,0)-VLOOKUP($D19,ratings,2,0),$A$1,1)*$K19*$K16+_xlfn.NORM.DIST(0,VLOOKUP($D15,ratings,2,0)-VLOOKUP($D19,ratings,2,0),$A$1,1)*$K19*$K15+_xlfn.NORM.DIST(0,VLOOKUP($D14,ratings,2,0)-VLOOKUP($D19,ratings,2,0),$A$1,1)*$K19*$K14+_xlfn.NORM.DIST(0,VLOOKUP($D13,ratings,2,0)-VLOOKUP($D19,ratings,2,0),$A$1,1)*$K19*$K13+_xlfn.NORM.DIST(0,VLOOKUP($D12,ratings,2,0)-VLOOKUP($D19,ratings,2,0),$A$1,1)*$K19*$K12+_xlfn.NORM.DIST(0,VLOOKUP($D11,ratings,2,0)-VLOOKUP($D19,ratings,2,0),$A$1,1)*$K19*$K11+_xlfn.NORM.DIST(0,VLOOKUP($D10,ratings,2,0)-VLOOKUP($D19,ratings,2,0),$A$1,1)*$K19*$K10+_xlfn.NORM.DIST(0,VLOOKUP($D9,ratings,2,0)-VLOOKUP($D19,ratings,2,0),$A$1,1)*$K19*$K9+_xlfn.NORM.DIST(0,VLOOKUP($D8,ratings,2,0)-VLOOKUP($D19,ratings,2,0),$A$1,1)*$K19*$K8+_xlfn.NORM.DIST(0,VLOOKUP($D7,ratings,2,0)-VLOOKUP($D19,ratings,2,0),$A$1,1)*$K19*$K7+_xlfn.NORM.DIST(0,VLOOKUP($D6,ratings,2,0)-VLOOKUP($D19,ratings,2,0),$A$1,1)*$K19*$K6+_xlfn.NORM.DIST(0,VLOOKUP($D5,ratings,2,0)-VLOOKUP($D19,ratings,2,0),$A$1,1)*$K19*$K5+_xlfn.NORM.DIST(0,VLOOKUP($D4,ratings,2,0)-VLOOKUP($D19,ratings,2,0),$A$1,1)*$K19*$K4</f>
        <v>#N/A</v>
      </c>
      <c r="N19" s="13"/>
      <c r="O19" s="180" t="str">
        <f>_xlfn.NORM.DIST(0,VLOOKUP($D51,ratings,2,0)-VLOOKUP($D19,ratings,2,0),$A$1,1)*$M19*$M51+_xlfn.NORM.DIST(0,VLOOKUP($D52,ratings,2,0)-VLOOKUP($D19,ratings,2,0),$A$1,1)*$M19*$M52+_xlfn.NORM.DIST(0,VLOOKUP($D53,ratings,2,0)-VLOOKUP($D19,ratings,2,0),$A$1,1)*$M19*$M53+_xlfn.NORM.DIST(0,VLOOKUP($D54,ratings,2,0)-VLOOKUP($D19,ratings,2,0),$A$1,1)*$M19*$M54+_xlfn.NORM.DIST(0,VLOOKUP($D55,ratings,2,0)-VLOOKUP($D19,ratings,2,0),$A$1,1)*$M19*$M55+_xlfn.NORM.DIST(0,VLOOKUP($D56,ratings,2,0)-VLOOKUP($D19,ratings,2,0),$A$1,1)*$M19*$M56+_xlfn.NORM.DIST(0,VLOOKUP($D57,ratings,2,0)-VLOOKUP($D19,ratings,2,0),$A$1,1)*$M19*$M57+_xlfn.NORM.DIST(0,VLOOKUP($D58,ratings,2,0)-VLOOKUP($D19,ratings,2,0),$A$1,1)*$M19*$M58+_xlfn.NORM.DIST(0,VLOOKUP($D59,ratings,2,0)-VLOOKUP($D19,ratings,2,0),$A$1,1)*$M19*$M59+_xlfn.NORM.DIST(0,VLOOKUP($D60,ratings,2,0)-VLOOKUP($D19,ratings,2,0),$A$1,1)*$M19*$M60+_xlfn.NORM.DIST(0,VLOOKUP($D61,ratings,2,0)-VLOOKUP($D19,ratings,2,0),$A$1,1)*$M19*$M61+_xlfn.NORM.DIST(0,VLOOKUP($D62,ratings,2,0)-VLOOKUP($D19,ratings,2,0),$A$1,1)*$M19*$M62+_xlfn.NORM.DIST(0,VLOOKUP($D63,ratings,2,0)-VLOOKUP($D19,ratings,2,0),$A$1,1)*$M19*$M63+_xlfn.NORM.DIST(0,VLOOKUP($D64,ratings,2,0)-VLOOKUP($D19,ratings,2,0),$A$1,1)*$M19*$M64+_xlfn.NORM.DIST(0,VLOOKUP($D65,ratings,2,0)-VLOOKUP($D19,ratings,2,0),$A$1,1)*$M19*$M65+_xlfn.NORM.DIST(0,VLOOKUP($D34,ratings,2,0)-VLOOKUP($D19,ratings,2,0),$A$1,1)*$M19*$M34+_xlfn.NORM.DIST(0,VLOOKUP($D35,ratings,2,0)-VLOOKUP($D19,ratings,2,0),$A$1,1)*$M19*$M35+_xlfn.NORM.DIST(0,VLOOKUP($D36,ratings,2,0)-VLOOKUP($D19,ratings,2,0),$A$1,1)*$M19*$M36+_xlfn.NORM.DIST(0,VLOOKUP($D37,ratings,2,0)-VLOOKUP($D19,ratings,2,0),$A$1,1)*$M19*$M37+_xlfn.NORM.DIST(0,VLOOKUP($D38,ratings,2,0)-VLOOKUP($D19,ratings,2,0),$A$1,1)*$M19*$M38+_xlfn.NORM.DIST(0,VLOOKUP($D39,ratings,2,0)-VLOOKUP($D19,ratings,2,0),$A$1,1)*$M19*$M39+_xlfn.NORM.DIST(0,VLOOKUP($D40,ratings,2,0)-VLOOKUP($D19,ratings,2,0),$A$1,1)*$M19*$M40+_xlfn.NORM.DIST(0,VLOOKUP($D41,ratings,2,0)-VLOOKUP($D19,ratings,2,0),$A$1,1)*$M19*$M41+_xlfn.NORM.DIST(0,VLOOKUP($D42,ratings,2,0)-VLOOKUP($D19,ratings,2,0),$A$1,1)*$M19*$M42+_xlfn.NORM.DIST(0,VLOOKUP($D43,ratings,2,0)-VLOOKUP($D19,ratings,2,0),$A$1,1)*$M19*$M43+_xlfn.NORM.DIST(0,VLOOKUP($D44,ratings,2,0)-VLOOKUP($D19,ratings,2,0),$A$1,1)*$M19*$M44+_xlfn.NORM.DIST(0,VLOOKUP($D45,ratings,2,0)-VLOOKUP($D19,ratings,2,0),$A$1,1)*$M19*$M45+_xlfn.NORM.DIST(0,VLOOKUP($D46,ratings,2,0)-VLOOKUP($D19,ratings,2,0),$A$1,1)*$M19*$M46+_xlfn.NORM.DIST(0,VLOOKUP($D47,ratings,2,0)-VLOOKUP($D19,ratings,2,0),$A$1,1)*$M19*$M47+_xlfn.NORM.DIST(0,VLOOKUP($D50,ratings,2,0)-VLOOKUP($D19,ratings,2,0),$A$1,1)*$M19*$M50+_xlfn.NORM.DIST(0,VLOOKUP($D49,ratings,2,0)-VLOOKUP($D19,ratings,2,0),$A$1,1)*$M19*$M49+_xlfn.NORM.DIST(0,VLOOKUP($D48,ratings,2,0)-VLOOKUP($D19,ratings,2,0),$A$1,1)*$M19*$M48</f>
        <v>#N/A</v>
      </c>
      <c r="P19" s="172" t="str">
        <f t="shared" si="3"/>
        <v/>
      </c>
      <c r="Q19" s="6"/>
      <c r="R19" s="6"/>
      <c r="S19" s="6"/>
      <c r="T19" s="6">
        <f t="shared" ref="T19:U19" si="22">C19</f>
        <v>16</v>
      </c>
      <c r="U19" s="160" t="str">
        <f t="shared" si="22"/>
        <v>Fairleigh</v>
      </c>
      <c r="V19" s="181" t="str">
        <f>VLOOKUP(U18,ratings,2,0)-VLOOKUP(U19,ratings,2,0)</f>
        <v>#N/A</v>
      </c>
      <c r="W19" s="181"/>
      <c r="X19" s="174" t="str">
        <f t="shared" si="5"/>
        <v>#N/A</v>
      </c>
      <c r="Y19" s="175" t="str">
        <f t="shared" si="6"/>
        <v>#N/A</v>
      </c>
      <c r="Z19" s="182" t="str">
        <f>(W18/2)+(V18/2)</f>
        <v>#N/A</v>
      </c>
      <c r="AA19" s="6" t="str">
        <f>V19</f>
        <v>#N/A</v>
      </c>
      <c r="AB19" s="6"/>
      <c r="AC19" s="6"/>
      <c r="AD19" s="6"/>
    </row>
    <row r="20" ht="14.25" customHeight="1">
      <c r="B20" s="37" t="s">
        <v>26</v>
      </c>
      <c r="C20" s="37">
        <v>8.0</v>
      </c>
      <c r="D20" s="11" t="s">
        <v>46</v>
      </c>
      <c r="E20" s="12">
        <v>0.0</v>
      </c>
      <c r="F20" s="13"/>
      <c r="G20" s="34" t="str">
        <f>_xlfn.NORM.DIST(0,VLOOKUP(D18,ratings,2,0)-VLOOKUP(D20,ratings,2,0),$A$1,1)*E20*E18+_xlfn.NORM.DIST(0,VLOOKUP(D19,ratings,2,0)-VLOOKUP(D20,ratings,2,0),$A$1,1)*E20*E19</f>
        <v>#N/A</v>
      </c>
      <c r="H20" s="13"/>
      <c r="I20" s="13" t="str">
        <f>_xlfn.NORM.DIST(0,VLOOKUP($D24,ratings,2,0)-VLOOKUP($D20,ratings,2,0),$A$1,1)*$G20*$G24+_xlfn.NORM.DIST(0,VLOOKUP($D25,ratings,2,0)-VLOOKUP($D20,ratings,2,0),$A$1,1)*$G20*$G25+_xlfn.NORM.DIST(0,VLOOKUP($D22,ratings,2,0)-VLOOKUP($D20,ratings,2,0),$A$1,1)*$G20*$G22+_xlfn.NORM.DIST(0,VLOOKUP($D23,ratings,2,0)-VLOOKUP($D20,ratings,2,0),$A$1,1)*$G20*$G23</f>
        <v>#N/A</v>
      </c>
      <c r="J20" s="13"/>
      <c r="K20" s="13" t="str">
        <f>_xlfn.NORM.DIST(0,VLOOKUP($D28,ratings,2,0)-VLOOKUP($D20,ratings,2,0),$A$1,1)*$I20*$I28+_xlfn.NORM.DIST(0,VLOOKUP($D29,ratings,2,0)-VLOOKUP($D20,ratings,2,0),$A$1,1)*$I20*$I29+_xlfn.NORM.DIST(0,VLOOKUP($D30,ratings,2,0)-VLOOKUP($D20,ratings,2,0),$A$1,1)*$I20*$I30+_xlfn.NORM.DIST(0,VLOOKUP($D31,ratings,2,0)-VLOOKUP($D20,ratings,2,0),$A$1,1)*$I20*$I31+_xlfn.NORM.DIST(0,VLOOKUP($D32,ratings,2,0)-VLOOKUP($D20,ratings,2,0),$A$1,1)*$I20*$I32+_xlfn.NORM.DIST(0,VLOOKUP($D33,ratings,2,0)-VLOOKUP($D20,ratings,2,0),$A$1,1)*$I20*$I33+_xlfn.NORM.DIST(0,VLOOKUP($D26,ratings,2,0)-VLOOKUP($D20,ratings,2,0),$A$1,1)*$I20*$I26+_xlfn.NORM.DIST(0,VLOOKUP($D27,ratings,2,0)-VLOOKUP($D20,ratings,2,0),$A$1,1)*$I20*$I27</f>
        <v>#N/A</v>
      </c>
      <c r="L20" s="15" t="str">
        <f t="shared" si="2"/>
        <v/>
      </c>
      <c r="M20" s="13" t="str">
        <f>_xlfn.NORM.DIST(0,VLOOKUP($D3,ratings,2,0)-VLOOKUP($D20,ratings,2,0),$A$1,1)*$K20*$K3+_xlfn.NORM.DIST(0,VLOOKUP($D4,ratings,2,0)-VLOOKUP($D20,ratings,2,0),$A$1,1)*$K20*$K4+_xlfn.NORM.DIST(0,VLOOKUP($D2,ratings,2,0)-VLOOKUP($D20,ratings,2,0),$A$1,1)*$K20*$K2+_xlfn.NORM.DIST(0,VLOOKUP($D17,ratings,2,0)-VLOOKUP($D20,ratings,2,0),$A$1,1)*$K20*$K17+_xlfn.NORM.DIST(0,VLOOKUP($D16,ratings,2,0)-VLOOKUP($D20,ratings,2,0),$A$1,1)*$K20*$K16+_xlfn.NORM.DIST(0,VLOOKUP($D15,ratings,2,0)-VLOOKUP($D20,ratings,2,0),$A$1,1)*$K20*$K15+_xlfn.NORM.DIST(0,VLOOKUP($D14,ratings,2,0)-VLOOKUP($D20,ratings,2,0),$A$1,1)*$K20*$K14+_xlfn.NORM.DIST(0,VLOOKUP($D13,ratings,2,0)-VLOOKUP($D20,ratings,2,0),$A$1,1)*$K20*$K13+_xlfn.NORM.DIST(0,VLOOKUP($D12,ratings,2,0)-VLOOKUP($D20,ratings,2,0),$A$1,1)*$K20*$K12+_xlfn.NORM.DIST(0,VLOOKUP($D11,ratings,2,0)-VLOOKUP($D20,ratings,2,0),$A$1,1)*$K20*$K11+_xlfn.NORM.DIST(0,VLOOKUP($D10,ratings,2,0)-VLOOKUP($D20,ratings,2,0),$A$1,1)*$K20*$K10+_xlfn.NORM.DIST(0,VLOOKUP($D9,ratings,2,0)-VLOOKUP($D20,ratings,2,0),$A$1,1)*$K20*$K9+_xlfn.NORM.DIST(0,VLOOKUP($D8,ratings,2,0)-VLOOKUP($D20,ratings,2,0),$A$1,1)*$K20*$K8+_xlfn.NORM.DIST(0,VLOOKUP($D7,ratings,2,0)-VLOOKUP($D20,ratings,2,0),$A$1,1)*$K20*$K7+_xlfn.NORM.DIST(0,VLOOKUP($D6,ratings,2,0)-VLOOKUP($D20,ratings,2,0),$A$1,1)*$K20*$K6+_xlfn.NORM.DIST(0,VLOOKUP($D5,ratings,2,0)-VLOOKUP($D20,ratings,2,0),$A$1,1)*$K20*$K5</f>
        <v>#N/A</v>
      </c>
      <c r="N20" s="13"/>
      <c r="O20" s="171" t="str">
        <f>_xlfn.NORM.DIST(0,VLOOKUP($D52,ratings,2,0)-VLOOKUP($D20,ratings,2,0),$A$1,1)*$M20*$M52+_xlfn.NORM.DIST(0,VLOOKUP($D53,ratings,2,0)-VLOOKUP($D20,ratings,2,0),$A$1,1)*$M20*$M53+_xlfn.NORM.DIST(0,VLOOKUP($D54,ratings,2,0)-VLOOKUP($D20,ratings,2,0),$A$1,1)*$M20*$M54+_xlfn.NORM.DIST(0,VLOOKUP($D55,ratings,2,0)-VLOOKUP($D20,ratings,2,0),$A$1,1)*$M20*$M55+_xlfn.NORM.DIST(0,VLOOKUP($D56,ratings,2,0)-VLOOKUP($D20,ratings,2,0),$A$1,1)*$M20*$M56+_xlfn.NORM.DIST(0,VLOOKUP($D57,ratings,2,0)-VLOOKUP($D20,ratings,2,0),$A$1,1)*$M20*$M57+_xlfn.NORM.DIST(0,VLOOKUP($D58,ratings,2,0)-VLOOKUP($D20,ratings,2,0),$A$1,1)*$M20*$M58+_xlfn.NORM.DIST(0,VLOOKUP($D59,ratings,2,0)-VLOOKUP($D20,ratings,2,0),$A$1,1)*$M20*$M59+_xlfn.NORM.DIST(0,VLOOKUP($D60,ratings,2,0)-VLOOKUP($D20,ratings,2,0),$A$1,1)*$M20*$M60+_xlfn.NORM.DIST(0,VLOOKUP($D61,ratings,2,0)-VLOOKUP($D20,ratings,2,0),$A$1,1)*$M20*$M61+_xlfn.NORM.DIST(0,VLOOKUP($D62,ratings,2,0)-VLOOKUP($D20,ratings,2,0),$A$1,1)*$M20*$M62+_xlfn.NORM.DIST(0,VLOOKUP($D63,ratings,2,0)-VLOOKUP($D20,ratings,2,0),$A$1,1)*$M20*$M63+_xlfn.NORM.DIST(0,VLOOKUP($D64,ratings,2,0)-VLOOKUP($D20,ratings,2,0),$A$1,1)*$M20*$M64+_xlfn.NORM.DIST(0,VLOOKUP($D65,ratings,2,0)-VLOOKUP($D20,ratings,2,0),$A$1,1)*$M20*$M65+_xlfn.NORM.DIST(0,VLOOKUP($D34,ratings,2,0)-VLOOKUP($D20,ratings,2,0),$A$1,1)*$M20*$M34+_xlfn.NORM.DIST(0,VLOOKUP($D35,ratings,2,0)-VLOOKUP($D20,ratings,2,0),$A$1,1)*$M20*$M35+_xlfn.NORM.DIST(0,VLOOKUP($D36,ratings,2,0)-VLOOKUP($D20,ratings,2,0),$A$1,1)*$M20*$M36+_xlfn.NORM.DIST(0,VLOOKUP($D37,ratings,2,0)-VLOOKUP($D20,ratings,2,0),$A$1,1)*$M20*$M37+_xlfn.NORM.DIST(0,VLOOKUP($D38,ratings,2,0)-VLOOKUP($D20,ratings,2,0),$A$1,1)*$M20*$M38+_xlfn.NORM.DIST(0,VLOOKUP($D39,ratings,2,0)-VLOOKUP($D20,ratings,2,0),$A$1,1)*$M20*$M39+_xlfn.NORM.DIST(0,VLOOKUP($D40,ratings,2,0)-VLOOKUP($D20,ratings,2,0),$A$1,1)*$M20*$M40+_xlfn.NORM.DIST(0,VLOOKUP($D41,ratings,2,0)-VLOOKUP($D20,ratings,2,0),$A$1,1)*$M20*$M41+_xlfn.NORM.DIST(0,VLOOKUP($D42,ratings,2,0)-VLOOKUP($D20,ratings,2,0),$A$1,1)*$M20*$M42+_xlfn.NORM.DIST(0,VLOOKUP($D43,ratings,2,0)-VLOOKUP($D20,ratings,2,0),$A$1,1)*$M20*$M43+_xlfn.NORM.DIST(0,VLOOKUP($D44,ratings,2,0)-VLOOKUP($D20,ratings,2,0),$A$1,1)*$M20*$M44+_xlfn.NORM.DIST(0,VLOOKUP($D45,ratings,2,0)-VLOOKUP($D20,ratings,2,0),$A$1,1)*$M20*$M45+_xlfn.NORM.DIST(0,VLOOKUP($D46,ratings,2,0)-VLOOKUP($D20,ratings,2,0),$A$1,1)*$M20*$M46+_xlfn.NORM.DIST(0,VLOOKUP($D47,ratings,2,0)-VLOOKUP($D20,ratings,2,0),$A$1,1)*$M20*$M47+_xlfn.NORM.DIST(0,VLOOKUP($D48,ratings,2,0)-VLOOKUP($D20,ratings,2,0),$A$1,1)*$M20*$M48+_xlfn.NORM.DIST(0,VLOOKUP($D51,ratings,2,0)-VLOOKUP($D20,ratings,2,0),$A$1,1)*$M20*$M51+_xlfn.NORM.DIST(0,VLOOKUP($D50,ratings,2,0)-VLOOKUP($D20,ratings,2,0),$A$1,1)*$M20*$M50+_xlfn.NORM.DIST(0,VLOOKUP($D49,ratings,2,0)-VLOOKUP($D20,ratings,2,0),$A$1,1)*$M20*$M49</f>
        <v>#N/A</v>
      </c>
      <c r="P20" s="172" t="str">
        <f t="shared" si="3"/>
        <v/>
      </c>
      <c r="Q20" s="6"/>
      <c r="R20" s="6"/>
      <c r="S20" s="11"/>
      <c r="T20" s="6">
        <f t="shared" ref="T20:U20" si="23">C20</f>
        <v>8</v>
      </c>
      <c r="U20" s="6" t="str">
        <f t="shared" si="23"/>
        <v>Memphis</v>
      </c>
      <c r="V20" s="173" t="str">
        <f>VLOOKUP($U21,ratings,2,0)-VLOOKUP($U20,ratings,2,0)</f>
        <v>#N/A</v>
      </c>
      <c r="W20" s="173" t="str">
        <f>VLOOKUP($U21,ratings20,3,0)+VLOOKUP($U20,ratings20,3,0)-144</f>
        <v>#N/A</v>
      </c>
      <c r="X20" s="174" t="str">
        <f t="shared" si="5"/>
        <v>#N/A</v>
      </c>
      <c r="Y20" s="175" t="str">
        <f t="shared" si="6"/>
        <v>#N/A</v>
      </c>
      <c r="Z20" s="176" t="str">
        <f>(W20/2)+(V21/2)</f>
        <v>#N/A</v>
      </c>
      <c r="AA20" s="6" t="str">
        <f>W20</f>
        <v>#N/A</v>
      </c>
      <c r="AB20" s="6"/>
      <c r="AC20" s="6"/>
      <c r="AD20" s="6"/>
    </row>
    <row r="21" ht="14.25" customHeight="1">
      <c r="B21" s="37" t="s">
        <v>26</v>
      </c>
      <c r="C21" s="178">
        <v>9.0</v>
      </c>
      <c r="D21" s="38" t="s">
        <v>317</v>
      </c>
      <c r="E21" s="24">
        <v>1.0</v>
      </c>
      <c r="F21" s="13"/>
      <c r="G21" s="418">
        <v>1.0</v>
      </c>
      <c r="H21" s="13"/>
      <c r="I21" s="24">
        <v>1.0</v>
      </c>
      <c r="J21" s="26"/>
      <c r="K21" s="24">
        <v>1.0</v>
      </c>
      <c r="L21" s="15">
        <f t="shared" si="2"/>
        <v>1</v>
      </c>
      <c r="M21" s="26" t="str">
        <f>_xlfn.NORM.DIST(0,VLOOKUP($D4,ratings,2,0)-VLOOKUP($D21,ratings,2,0),$A$1,1)*$K21*$K4+_xlfn.NORM.DIST(0,VLOOKUP($D5,ratings,2,0)-VLOOKUP($D21,ratings,2,0),$A$1,1)*$K21*$K5+_xlfn.NORM.DIST(0,VLOOKUP($D3,ratings,2,0)-VLOOKUP($D21,ratings,2,0),$A$1,1)*$K21*$K3+_xlfn.NORM.DIST(0,VLOOKUP($D2,ratings,2,0)-VLOOKUP($D21,ratings,2,0),$A$1,1)*$K21*$K2+_xlfn.NORM.DIST(0,VLOOKUP($D17,ratings,2,0)-VLOOKUP($D21,ratings,2,0),$A$1,1)*$K21*$K17+_xlfn.NORM.DIST(0,VLOOKUP($D16,ratings,2,0)-VLOOKUP($D21,ratings,2,0),$A$1,1)*$K21*$K16+_xlfn.NORM.DIST(0,VLOOKUP($D15,ratings,2,0)-VLOOKUP($D21,ratings,2,0),$A$1,1)*$K21*$K15+_xlfn.NORM.DIST(0,VLOOKUP($D14,ratings,2,0)-VLOOKUP($D21,ratings,2,0),$A$1,1)*$K21*$K14+_xlfn.NORM.DIST(0,VLOOKUP($D13,ratings,2,0)-VLOOKUP($D21,ratings,2,0),$A$1,1)*$K21*$K13+_xlfn.NORM.DIST(0,VLOOKUP($D12,ratings,2,0)-VLOOKUP($D21,ratings,2,0),$A$1,1)*$K21*$K12+_xlfn.NORM.DIST(0,VLOOKUP($D11,ratings,2,0)-VLOOKUP($D21,ratings,2,0),$A$1,1)*$K21*$K11+_xlfn.NORM.DIST(0,VLOOKUP($D10,ratings,2,0)-VLOOKUP($D21,ratings,2,0),$A$1,1)*$K21*$K10+_xlfn.NORM.DIST(0,VLOOKUP($D9,ratings,2,0)-VLOOKUP($D21,ratings,2,0),$A$1,1)*$K21*$K9+_xlfn.NORM.DIST(0,VLOOKUP($D8,ratings,2,0)-VLOOKUP($D21,ratings,2,0),$A$1,1)*$K21*$K8+_xlfn.NORM.DIST(0,VLOOKUP($D7,ratings,2,0)-VLOOKUP($D21,ratings,2,0),$A$1,1)*$K21*$K7+_xlfn.NORM.DIST(0,VLOOKUP($D6,ratings,2,0)-VLOOKUP($D21,ratings,2,0),$A$1,1)*$K21*$K6</f>
        <v>#N/A</v>
      </c>
      <c r="N21" s="13"/>
      <c r="O21" s="180" t="str">
        <f>_xlfn.NORM.DIST(0,VLOOKUP($D53,ratings,2,0)-VLOOKUP($D21,ratings,2,0),$A$1,1)*$M21*$M53+_xlfn.NORM.DIST(0,VLOOKUP($D54,ratings,2,0)-VLOOKUP($D21,ratings,2,0),$A$1,1)*$M21*$M54+_xlfn.NORM.DIST(0,VLOOKUP($D55,ratings,2,0)-VLOOKUP($D21,ratings,2,0),$A$1,1)*$M21*$M55+_xlfn.NORM.DIST(0,VLOOKUP($D56,ratings,2,0)-VLOOKUP($D21,ratings,2,0),$A$1,1)*$M21*$M56+_xlfn.NORM.DIST(0,VLOOKUP($D57,ratings,2,0)-VLOOKUP($D21,ratings,2,0),$A$1,1)*$M21*$M57+_xlfn.NORM.DIST(0,VLOOKUP($D58,ratings,2,0)-VLOOKUP($D21,ratings,2,0),$A$1,1)*$M21*$M58+_xlfn.NORM.DIST(0,VLOOKUP($D59,ratings,2,0)-VLOOKUP($D21,ratings,2,0),$A$1,1)*$M21*$M59+_xlfn.NORM.DIST(0,VLOOKUP($D60,ratings,2,0)-VLOOKUP($D21,ratings,2,0),$A$1,1)*$M21*$M60+_xlfn.NORM.DIST(0,VLOOKUP($D61,ratings,2,0)-VLOOKUP($D21,ratings,2,0),$A$1,1)*$M21*$M61+_xlfn.NORM.DIST(0,VLOOKUP($D62,ratings,2,0)-VLOOKUP($D21,ratings,2,0),$A$1,1)*$M21*$M62+_xlfn.NORM.DIST(0,VLOOKUP($D63,ratings,2,0)-VLOOKUP($D21,ratings,2,0),$A$1,1)*$M21*$M63+_xlfn.NORM.DIST(0,VLOOKUP($D64,ratings,2,0)-VLOOKUP($D21,ratings,2,0),$A$1,1)*$M21*$M64+_xlfn.NORM.DIST(0,VLOOKUP($D65,ratings,2,0)-VLOOKUP($D21,ratings,2,0),$A$1,1)*$M21*$M65+_xlfn.NORM.DIST(0,VLOOKUP($D34,ratings,2,0)-VLOOKUP($D21,ratings,2,0),$A$1,1)*$M21*$M34+_xlfn.NORM.DIST(0,VLOOKUP($D35,ratings,2,0)-VLOOKUP($D21,ratings,2,0),$A$1,1)*$M21*$M35+_xlfn.NORM.DIST(0,VLOOKUP($D36,ratings,2,0)-VLOOKUP($D21,ratings,2,0),$A$1,1)*$M21*$M36+_xlfn.NORM.DIST(0,VLOOKUP($D37,ratings,2,0)-VLOOKUP($D21,ratings,2,0),$A$1,1)*$M21*$M37+_xlfn.NORM.DIST(0,VLOOKUP($D38,ratings,2,0)-VLOOKUP($D21,ratings,2,0),$A$1,1)*$M21*$M38+_xlfn.NORM.DIST(0,VLOOKUP($D39,ratings,2,0)-VLOOKUP($D21,ratings,2,0),$A$1,1)*$M21*$M39+_xlfn.NORM.DIST(0,VLOOKUP($D40,ratings,2,0)-VLOOKUP($D21,ratings,2,0),$A$1,1)*$M21*$M40+_xlfn.NORM.DIST(0,VLOOKUP($D41,ratings,2,0)-VLOOKUP($D21,ratings,2,0),$A$1,1)*$M21*$M41+_xlfn.NORM.DIST(0,VLOOKUP($D42,ratings,2,0)-VLOOKUP($D21,ratings,2,0),$A$1,1)*$M21*$M42+_xlfn.NORM.DIST(0,VLOOKUP($D43,ratings,2,0)-VLOOKUP($D21,ratings,2,0),$A$1,1)*$M21*$M43+_xlfn.NORM.DIST(0,VLOOKUP($D44,ratings,2,0)-VLOOKUP($D21,ratings,2,0),$A$1,1)*$M21*$M44+_xlfn.NORM.DIST(0,VLOOKUP($D45,ratings,2,0)-VLOOKUP($D21,ratings,2,0),$A$1,1)*$M21*$M45+_xlfn.NORM.DIST(0,VLOOKUP($D46,ratings,2,0)-VLOOKUP($D21,ratings,2,0),$A$1,1)*$M21*$M46+_xlfn.NORM.DIST(0,VLOOKUP($D47,ratings,2,0)-VLOOKUP($D21,ratings,2,0),$A$1,1)*$M21*$M47+_xlfn.NORM.DIST(0,VLOOKUP($D48,ratings,2,0)-VLOOKUP($D21,ratings,2,0),$A$1,1)*$M21*$M48+_xlfn.NORM.DIST(0,VLOOKUP($D49,ratings,2,0)-VLOOKUP($D21,ratings,2,0),$A$1,1)*$M21*$M49+_xlfn.NORM.DIST(0,VLOOKUP($D52,ratings,2,0)-VLOOKUP($D21,ratings,2,0),$A$1,1)*$M21*$M52+_xlfn.NORM.DIST(0,VLOOKUP($D51,ratings,2,0)-VLOOKUP($D21,ratings,2,0),$A$1,1)*$M21*$M51+_xlfn.NORM.DIST(0,VLOOKUP($D50,ratings,2,0)-VLOOKUP($D21,ratings,2,0),$A$1,1)*$M21*$M50</f>
        <v>#N/A</v>
      </c>
      <c r="P21" s="172" t="str">
        <f t="shared" si="3"/>
        <v/>
      </c>
      <c r="Q21" s="6"/>
      <c r="R21" s="6"/>
      <c r="S21" s="6"/>
      <c r="T21" s="6">
        <f t="shared" ref="T21:U21" si="24">C21</f>
        <v>9</v>
      </c>
      <c r="U21" s="160" t="str">
        <f t="shared" si="24"/>
        <v>FL Atlantic</v>
      </c>
      <c r="V21" s="181" t="str">
        <f>VLOOKUP(U20,ratings,2,0)-VLOOKUP(U21,ratings,2,0)</f>
        <v>#N/A</v>
      </c>
      <c r="W21" s="181"/>
      <c r="X21" s="174" t="str">
        <f t="shared" si="5"/>
        <v>#N/A</v>
      </c>
      <c r="Y21" s="175" t="str">
        <f t="shared" si="6"/>
        <v>#N/A</v>
      </c>
      <c r="Z21" s="182" t="str">
        <f>(W20/2)+(V20/2)</f>
        <v>#N/A</v>
      </c>
      <c r="AA21" s="6" t="str">
        <f>V21</f>
        <v>#N/A</v>
      </c>
      <c r="AB21" s="6"/>
      <c r="AC21" s="6"/>
      <c r="AD21" s="6"/>
    </row>
    <row r="22" ht="14.25" customHeight="1">
      <c r="B22" s="37" t="s">
        <v>26</v>
      </c>
      <c r="C22" s="37">
        <v>5.0</v>
      </c>
      <c r="D22" s="11" t="s">
        <v>58</v>
      </c>
      <c r="E22" s="409">
        <v>1.0</v>
      </c>
      <c r="F22" s="13"/>
      <c r="G22" s="410">
        <v>0.0</v>
      </c>
      <c r="H22" s="13"/>
      <c r="I22" s="13" t="str">
        <f>_xlfn.NORM.DIST(0,VLOOKUP($D18,ratings,2,0)-VLOOKUP($D22,ratings,2,0),$A$1,1)*$G22*$G18+_xlfn.NORM.DIST(0,VLOOKUP($D21,ratings,2,0)-VLOOKUP($D22,ratings,2,0),$A$1,1)*$G22*$G21+_xlfn.NORM.DIST(0,VLOOKUP($D20,ratings,2,0)-VLOOKUP($D22,ratings,2,0),$A$1,1)*$G22*$G20+_xlfn.NORM.DIST(0,VLOOKUP($D19,ratings,2,0)-VLOOKUP($D22,ratings,2,0),$A$1,1)*$G22*$G19</f>
        <v>#N/A</v>
      </c>
      <c r="J22" s="13"/>
      <c r="K22" s="13" t="str">
        <f>_xlfn.NORM.DIST(0,VLOOKUP($D30,ratings,2,0)-VLOOKUP($D22,ratings,2,0),$A$1,1)*$I22*$I30+_xlfn.NORM.DIST(0,VLOOKUP($D31,ratings,2,0)-VLOOKUP($D22,ratings,2,0),$A$1,1)*$I22*$I31+_xlfn.NORM.DIST(0,VLOOKUP($D32,ratings,2,0)-VLOOKUP($D22,ratings,2,0),$A$1,1)*$I22*$I32+_xlfn.NORM.DIST(0,VLOOKUP($D33,ratings,2,0)-VLOOKUP($D22,ratings,2,0),$A$1,1)*$I22*$I33+_xlfn.NORM.DIST(0,VLOOKUP($D26,ratings,2,0)-VLOOKUP($D22,ratings,2,0),$A$1,1)*$I22*$I26+_xlfn.NORM.DIST(0,VLOOKUP($D27,ratings,2,0)-VLOOKUP($D22,ratings,2,0),$A$1,1)*$I22*$I27+_xlfn.NORM.DIST(0,VLOOKUP($D28,ratings,2,0)-VLOOKUP($D22,ratings,2,0),$A$1,1)*$I22*$I28+_xlfn.NORM.DIST(0,VLOOKUP($D29,ratings,2,0)-VLOOKUP($D22,ratings,2,0),$A$1,1)*$I22*$I29</f>
        <v>#N/A</v>
      </c>
      <c r="L22" s="15" t="str">
        <f t="shared" si="2"/>
        <v/>
      </c>
      <c r="M22" s="13" t="str">
        <f>_xlfn.NORM.DIST(0,VLOOKUP($D5,ratings,2,0)-VLOOKUP($D22,ratings,2,0),$A$1,1)*$K22*$K5+_xlfn.NORM.DIST(0,VLOOKUP($D6,ratings,2,0)-VLOOKUP($D22,ratings,2,0),$A$1,1)*$K22*$K6+_xlfn.NORM.DIST(0,VLOOKUP($D4,ratings,2,0)-VLOOKUP($D22,ratings,2,0),$A$1,1)*$K22*$K4+_xlfn.NORM.DIST(0,VLOOKUP($D3,ratings,2,0)-VLOOKUP($D22,ratings,2,0),$A$1,1)*$K22*$K3+_xlfn.NORM.DIST(0,VLOOKUP($D2,ratings,2,0)-VLOOKUP($D22,ratings,2,0),$A$1,1)*$K22*$K2+_xlfn.NORM.DIST(0,VLOOKUP($D17,ratings,2,0)-VLOOKUP($D22,ratings,2,0),$A$1,1)*$K22*$K17+_xlfn.NORM.DIST(0,VLOOKUP($D16,ratings,2,0)-VLOOKUP($D22,ratings,2,0),$A$1,1)*$K22*$K16+_xlfn.NORM.DIST(0,VLOOKUP($D15,ratings,2,0)-VLOOKUP($D22,ratings,2,0),$A$1,1)*$K22*$K15+_xlfn.NORM.DIST(0,VLOOKUP($D14,ratings,2,0)-VLOOKUP($D22,ratings,2,0),$A$1,1)*$K22*$K14+_xlfn.NORM.DIST(0,VLOOKUP($D13,ratings,2,0)-VLOOKUP($D22,ratings,2,0),$A$1,1)*$K22*$K13+_xlfn.NORM.DIST(0,VLOOKUP($D12,ratings,2,0)-VLOOKUP($D22,ratings,2,0),$A$1,1)*$K22*$K12+_xlfn.NORM.DIST(0,VLOOKUP($D11,ratings,2,0)-VLOOKUP($D22,ratings,2,0),$A$1,1)*$K22*$K11+_xlfn.NORM.DIST(0,VLOOKUP($D10,ratings,2,0)-VLOOKUP($D22,ratings,2,0),$A$1,1)*$K22*$K10+_xlfn.NORM.DIST(0,VLOOKUP($D9,ratings,2,0)-VLOOKUP($D22,ratings,2,0),$A$1,1)*$K22*$K9+_xlfn.NORM.DIST(0,VLOOKUP($D8,ratings,2,0)-VLOOKUP($D22,ratings,2,0),$A$1,1)*$K22*$K8+_xlfn.NORM.DIST(0,VLOOKUP($D7,ratings,2,0)-VLOOKUP($D22,ratings,2,0),$A$1,1)*$K22*$K7</f>
        <v>#N/A</v>
      </c>
      <c r="N22" s="13"/>
      <c r="O22" s="171" t="str">
        <f>_xlfn.NORM.DIST(0,VLOOKUP($D54,ratings,2,0)-VLOOKUP($D22,ratings,2,0),$A$1,1)*$M22*$M54+_xlfn.NORM.DIST(0,VLOOKUP($D55,ratings,2,0)-VLOOKUP($D22,ratings,2,0),$A$1,1)*$M22*$M55+_xlfn.NORM.DIST(0,VLOOKUP($D56,ratings,2,0)-VLOOKUP($D22,ratings,2,0),$A$1,1)*$M22*$M56+_xlfn.NORM.DIST(0,VLOOKUP($D57,ratings,2,0)-VLOOKUP($D22,ratings,2,0),$A$1,1)*$M22*$M57+_xlfn.NORM.DIST(0,VLOOKUP($D58,ratings,2,0)-VLOOKUP($D22,ratings,2,0),$A$1,1)*$M22*$M58+_xlfn.NORM.DIST(0,VLOOKUP($D59,ratings,2,0)-VLOOKUP($D22,ratings,2,0),$A$1,1)*$M22*$M59+_xlfn.NORM.DIST(0,VLOOKUP($D60,ratings,2,0)-VLOOKUP($D22,ratings,2,0),$A$1,1)*$M22*$M60+_xlfn.NORM.DIST(0,VLOOKUP($D61,ratings,2,0)-VLOOKUP($D22,ratings,2,0),$A$1,1)*$M22*$M61+_xlfn.NORM.DIST(0,VLOOKUP($D62,ratings,2,0)-VLOOKUP($D22,ratings,2,0),$A$1,1)*$M22*$M62+_xlfn.NORM.DIST(0,VLOOKUP($D63,ratings,2,0)-VLOOKUP($D22,ratings,2,0),$A$1,1)*$M22*$M63+_xlfn.NORM.DIST(0,VLOOKUP($D64,ratings,2,0)-VLOOKUP($D22,ratings,2,0),$A$1,1)*$M22*$M64+_xlfn.NORM.DIST(0,VLOOKUP($D65,ratings,2,0)-VLOOKUP($D22,ratings,2,0),$A$1,1)*$M22*$M65+_xlfn.NORM.DIST(0,VLOOKUP($D34,ratings,2,0)-VLOOKUP($D22,ratings,2,0),$A$1,1)*$M22*$M34+_xlfn.NORM.DIST(0,VLOOKUP($D35,ratings,2,0)-VLOOKUP($D22,ratings,2,0),$A$1,1)*$M22*$M35+_xlfn.NORM.DIST(0,VLOOKUP($D36,ratings,2,0)-VLOOKUP($D22,ratings,2,0),$A$1,1)*$M22*$M36+_xlfn.NORM.DIST(0,VLOOKUP($D37,ratings,2,0)-VLOOKUP($D22,ratings,2,0),$A$1,1)*$M22*$M37+_xlfn.NORM.DIST(0,VLOOKUP($D38,ratings,2,0)-VLOOKUP($D22,ratings,2,0),$A$1,1)*$M22*$M38+_xlfn.NORM.DIST(0,VLOOKUP($D39,ratings,2,0)-VLOOKUP($D22,ratings,2,0),$A$1,1)*$M22*$M39+_xlfn.NORM.DIST(0,VLOOKUP($D40,ratings,2,0)-VLOOKUP($D22,ratings,2,0),$A$1,1)*$M22*$M40+_xlfn.NORM.DIST(0,VLOOKUP($D41,ratings,2,0)-VLOOKUP($D22,ratings,2,0),$A$1,1)*$M22*$M41+_xlfn.NORM.DIST(0,VLOOKUP($D42,ratings,2,0)-VLOOKUP($D22,ratings,2,0),$A$1,1)*$M22*$M42+_xlfn.NORM.DIST(0,VLOOKUP($D43,ratings,2,0)-VLOOKUP($D22,ratings,2,0),$A$1,1)*$M22*$M43+_xlfn.NORM.DIST(0,VLOOKUP($D44,ratings,2,0)-VLOOKUP($D22,ratings,2,0),$A$1,1)*$M22*$M44+_xlfn.NORM.DIST(0,VLOOKUP($D45,ratings,2,0)-VLOOKUP($D22,ratings,2,0),$A$1,1)*$M22*$M45+_xlfn.NORM.DIST(0,VLOOKUP($D46,ratings,2,0)-VLOOKUP($D22,ratings,2,0),$A$1,1)*$M22*$M46+_xlfn.NORM.DIST(0,VLOOKUP($D47,ratings,2,0)-VLOOKUP($D22,ratings,2,0),$A$1,1)*$M22*$M47+_xlfn.NORM.DIST(0,VLOOKUP($D48,ratings,2,0)-VLOOKUP($D22,ratings,2,0),$A$1,1)*$M22*$M48+_xlfn.NORM.DIST(0,VLOOKUP($D49,ratings,2,0)-VLOOKUP($D22,ratings,2,0),$A$1,1)*$M22*$M49+_xlfn.NORM.DIST(0,VLOOKUP($D50,ratings,2,0)-VLOOKUP($D22,ratings,2,0),$A$1,1)*$M22*$M50+_xlfn.NORM.DIST(0,VLOOKUP($D53,ratings,2,0)-VLOOKUP($D22,ratings,2,0),$A$1,1)*$M22*$M53+_xlfn.NORM.DIST(0,VLOOKUP($D52,ratings,2,0)-VLOOKUP($D22,ratings,2,0),$A$1,1)*$M22*$M52+_xlfn.NORM.DIST(0,VLOOKUP($D51,ratings,2,0)-VLOOKUP($D22,ratings,2,0),$A$1,1)*$M22*$M51</f>
        <v>#N/A</v>
      </c>
      <c r="P22" s="172" t="str">
        <f t="shared" si="3"/>
        <v/>
      </c>
      <c r="Q22" s="6"/>
      <c r="R22" s="6"/>
      <c r="S22" s="11"/>
      <c r="T22" s="6">
        <f t="shared" ref="T22:U22" si="25">C22</f>
        <v>5</v>
      </c>
      <c r="U22" s="6" t="str">
        <f t="shared" si="25"/>
        <v>Duke</v>
      </c>
      <c r="V22" s="173" t="str">
        <f>VLOOKUP($U23,ratings,2,0)-VLOOKUP($U22,ratings,2,0)</f>
        <v>#N/A</v>
      </c>
      <c r="W22" s="173" t="str">
        <f>VLOOKUP($U23,ratings20,3,0)+VLOOKUP($U22,ratings20,3,0)-144</f>
        <v>#N/A</v>
      </c>
      <c r="X22" s="174" t="str">
        <f t="shared" si="5"/>
        <v>#N/A</v>
      </c>
      <c r="Y22" s="175" t="str">
        <f t="shared" si="6"/>
        <v>#N/A</v>
      </c>
      <c r="Z22" s="176" t="str">
        <f>(W22/2)+(V23/2)</f>
        <v>#N/A</v>
      </c>
      <c r="AA22" s="6" t="str">
        <f>W22</f>
        <v>#N/A</v>
      </c>
      <c r="AB22" s="6"/>
      <c r="AC22" s="6"/>
      <c r="AD22" s="6"/>
    </row>
    <row r="23" ht="14.25" customHeight="1">
      <c r="B23" s="37" t="s">
        <v>26</v>
      </c>
      <c r="C23" s="178">
        <v>12.0</v>
      </c>
      <c r="D23" s="38" t="s">
        <v>318</v>
      </c>
      <c r="E23" s="411">
        <v>0.0</v>
      </c>
      <c r="F23" s="13"/>
      <c r="G23" s="25" t="str">
        <f>_xlfn.NORM.DIST(0,VLOOKUP(D25,ratings,2,0)-VLOOKUP(D23,ratings,2,0),$A$1,1)*E23*E25+_xlfn.NORM.DIST(0,VLOOKUP(D24,ratings,2,0)-VLOOKUP(D23,ratings,2,0),$A$1,1)*E23*E24</f>
        <v>#N/A</v>
      </c>
      <c r="H23" s="13"/>
      <c r="I23" s="26" t="str">
        <f>_xlfn.NORM.DIST(0,VLOOKUP($D19,ratings,2,0)-VLOOKUP($D23,ratings,2,0),$A$1,1)*$G23*$G19+_xlfn.NORM.DIST(0,VLOOKUP($D18,ratings,2,0)-VLOOKUP($D23,ratings,2,0),$A$1,1)*$G23*$G18+_xlfn.NORM.DIST(0,VLOOKUP($D21,ratings,2,0)-VLOOKUP($D23,ratings,2,0),$A$1,1)*$G23*$G21+_xlfn.NORM.DIST(0,VLOOKUP($D20,ratings,2,0)-VLOOKUP($D23,ratings,2,0),$A$1,1)*$G23*$G20</f>
        <v>#N/A</v>
      </c>
      <c r="J23" s="26"/>
      <c r="K23" s="26" t="str">
        <f>_xlfn.NORM.DIST(0,VLOOKUP($D31,ratings,2,0)-VLOOKUP($D23,ratings,2,0),$A$1,1)*$I23*$I31+_xlfn.NORM.DIST(0,VLOOKUP($D32,ratings,2,0)-VLOOKUP($D23,ratings,2,0),$A$1,1)*$I23*$I32+_xlfn.NORM.DIST(0,VLOOKUP($D33,ratings,2,0)-VLOOKUP($D23,ratings,2,0),$A$1,1)*$I23*$I33+_xlfn.NORM.DIST(0,VLOOKUP($D26,ratings,2,0)-VLOOKUP($D23,ratings,2,0),$A$1,1)*$I23*$I26+_xlfn.NORM.DIST(0,VLOOKUP($D27,ratings,2,0)-VLOOKUP($D23,ratings,2,0),$A$1,1)*$I23*$I27+_xlfn.NORM.DIST(0,VLOOKUP($D28,ratings,2,0)-VLOOKUP($D23,ratings,2,0),$A$1,1)*$I23*$I28+_xlfn.NORM.DIST(0,VLOOKUP($D29,ratings,2,0)-VLOOKUP($D23,ratings,2,0),$A$1,1)*$I23*$I29+_xlfn.NORM.DIST(0,VLOOKUP($D30,ratings,2,0)-VLOOKUP($D23,ratings,2,0),$A$1,1)*$I23*$I30</f>
        <v>#N/A</v>
      </c>
      <c r="L23" s="15" t="str">
        <f t="shared" si="2"/>
        <v/>
      </c>
      <c r="M23" s="26" t="str">
        <f>_xlfn.NORM.DIST(0,VLOOKUP($D6,ratings,2,0)-VLOOKUP($D23,ratings,2,0),$A$1,1)*$K23*$K6+_xlfn.NORM.DIST(0,VLOOKUP($D7,ratings,2,0)-VLOOKUP($D23,ratings,2,0),$A$1,1)*$K23*$K7+_xlfn.NORM.DIST(0,VLOOKUP($D5,ratings,2,0)-VLOOKUP($D23,ratings,2,0),$A$1,1)*$K23*$K5+_xlfn.NORM.DIST(0,VLOOKUP($D4,ratings,2,0)-VLOOKUP($D23,ratings,2,0),$A$1,1)*$K23*$K4+_xlfn.NORM.DIST(0,VLOOKUP($D3,ratings,2,0)-VLOOKUP($D23,ratings,2,0),$A$1,1)*$K23*$K3+_xlfn.NORM.DIST(0,VLOOKUP($D2,ratings,2,0)-VLOOKUP($D23,ratings,2,0),$A$1,1)*$K23*$K2+_xlfn.NORM.DIST(0,VLOOKUP($D17,ratings,2,0)-VLOOKUP($D23,ratings,2,0),$A$1,1)*$K23*$K17+_xlfn.NORM.DIST(0,VLOOKUP($D16,ratings,2,0)-VLOOKUP($D23,ratings,2,0),$A$1,1)*$K23*$K16+_xlfn.NORM.DIST(0,VLOOKUP($D15,ratings,2,0)-VLOOKUP($D23,ratings,2,0),$A$1,1)*$K23*$K15+_xlfn.NORM.DIST(0,VLOOKUP($D14,ratings,2,0)-VLOOKUP($D23,ratings,2,0),$A$1,1)*$K23*$K14+_xlfn.NORM.DIST(0,VLOOKUP($D13,ratings,2,0)-VLOOKUP($D23,ratings,2,0),$A$1,1)*$K23*$K13+_xlfn.NORM.DIST(0,VLOOKUP($D12,ratings,2,0)-VLOOKUP($D23,ratings,2,0),$A$1,1)*$K23*$K12+_xlfn.NORM.DIST(0,VLOOKUP($D11,ratings,2,0)-VLOOKUP($D23,ratings,2,0),$A$1,1)*$K23*$K11+_xlfn.NORM.DIST(0,VLOOKUP($D10,ratings,2,0)-VLOOKUP($D23,ratings,2,0),$A$1,1)*$K23*$K10+_xlfn.NORM.DIST(0,VLOOKUP($D9,ratings,2,0)-VLOOKUP($D23,ratings,2,0),$A$1,1)*$K23*$K9+_xlfn.NORM.DIST(0,VLOOKUP($D8,ratings,2,0)-VLOOKUP($D23,ratings,2,0),$A$1,1)*$K23*$K8</f>
        <v>#N/A</v>
      </c>
      <c r="N23" s="13"/>
      <c r="O23" s="180" t="str">
        <f>_xlfn.NORM.DIST(0,VLOOKUP($D55,ratings,2,0)-VLOOKUP($D23,ratings,2,0),$A$1,1)*$M23*$M55+_xlfn.NORM.DIST(0,VLOOKUP($D56,ratings,2,0)-VLOOKUP($D23,ratings,2,0),$A$1,1)*$M23*$M56+_xlfn.NORM.DIST(0,VLOOKUP($D57,ratings,2,0)-VLOOKUP($D23,ratings,2,0),$A$1,1)*$M23*$M57+_xlfn.NORM.DIST(0,VLOOKUP($D58,ratings,2,0)-VLOOKUP($D23,ratings,2,0),$A$1,1)*$M23*$M58+_xlfn.NORM.DIST(0,VLOOKUP($D59,ratings,2,0)-VLOOKUP($D23,ratings,2,0),$A$1,1)*$M23*$M59+_xlfn.NORM.DIST(0,VLOOKUP($D60,ratings,2,0)-VLOOKUP($D23,ratings,2,0),$A$1,1)*$M23*$M60+_xlfn.NORM.DIST(0,VLOOKUP($D61,ratings,2,0)-VLOOKUP($D23,ratings,2,0),$A$1,1)*$M23*$M61+_xlfn.NORM.DIST(0,VLOOKUP($D62,ratings,2,0)-VLOOKUP($D23,ratings,2,0),$A$1,1)*$M23*$M62+_xlfn.NORM.DIST(0,VLOOKUP($D63,ratings,2,0)-VLOOKUP($D23,ratings,2,0),$A$1,1)*$M23*$M63+_xlfn.NORM.DIST(0,VLOOKUP($D64,ratings,2,0)-VLOOKUP($D23,ratings,2,0),$A$1,1)*$M23*$M64+_xlfn.NORM.DIST(0,VLOOKUP($D65,ratings,2,0)-VLOOKUP($D23,ratings,2,0),$A$1,1)*$M23*$M65+_xlfn.NORM.DIST(0,VLOOKUP($D34,ratings,2,0)-VLOOKUP($D23,ratings,2,0),$A$1,1)*$M23*$M34+_xlfn.NORM.DIST(0,VLOOKUP($D35,ratings,2,0)-VLOOKUP($D23,ratings,2,0),$A$1,1)*$M23*$M35+_xlfn.NORM.DIST(0,VLOOKUP($D36,ratings,2,0)-VLOOKUP($D23,ratings,2,0),$A$1,1)*$M23*$M36+_xlfn.NORM.DIST(0,VLOOKUP($D37,ratings,2,0)-VLOOKUP($D23,ratings,2,0),$A$1,1)*$M23*$M37+_xlfn.NORM.DIST(0,VLOOKUP($D38,ratings,2,0)-VLOOKUP($D23,ratings,2,0),$A$1,1)*$M23*$M38+_xlfn.NORM.DIST(0,VLOOKUP($D39,ratings,2,0)-VLOOKUP($D23,ratings,2,0),$A$1,1)*$M23*$M39+_xlfn.NORM.DIST(0,VLOOKUP($D40,ratings,2,0)-VLOOKUP($D23,ratings,2,0),$A$1,1)*$M23*$M40+_xlfn.NORM.DIST(0,VLOOKUP($D41,ratings,2,0)-VLOOKUP($D23,ratings,2,0),$A$1,1)*$M23*$M41+_xlfn.NORM.DIST(0,VLOOKUP($D42,ratings,2,0)-VLOOKUP($D23,ratings,2,0),$A$1,1)*$M23*$M42+_xlfn.NORM.DIST(0,VLOOKUP($D43,ratings,2,0)-VLOOKUP($D23,ratings,2,0),$A$1,1)*$M23*$M43+_xlfn.NORM.DIST(0,VLOOKUP($D44,ratings,2,0)-VLOOKUP($D23,ratings,2,0),$A$1,1)*$M23*$M44+_xlfn.NORM.DIST(0,VLOOKUP($D45,ratings,2,0)-VLOOKUP($D23,ratings,2,0),$A$1,1)*$M23*$M45+_xlfn.NORM.DIST(0,VLOOKUP($D46,ratings,2,0)-VLOOKUP($D23,ratings,2,0),$A$1,1)*$M23*$M46+_xlfn.NORM.DIST(0,VLOOKUP($D47,ratings,2,0)-VLOOKUP($D23,ratings,2,0),$A$1,1)*$M23*$M47+_xlfn.NORM.DIST(0,VLOOKUP($D48,ratings,2,0)-VLOOKUP($D23,ratings,2,0),$A$1,1)*$M23*$M48+_xlfn.NORM.DIST(0,VLOOKUP($D49,ratings,2,0)-VLOOKUP($D23,ratings,2,0),$A$1,1)*$M23*$M49+_xlfn.NORM.DIST(0,VLOOKUP($D50,ratings,2,0)-VLOOKUP($D23,ratings,2,0),$A$1,1)*$M23*$M50+_xlfn.NORM.DIST(0,VLOOKUP($D51,ratings,2,0)-VLOOKUP($D23,ratings,2,0),$A$1,1)*$M23*$M51+_xlfn.NORM.DIST(0,VLOOKUP($D54,ratings,2,0)-VLOOKUP($D23,ratings,2,0),$A$1,1)*$M23*$M54+_xlfn.NORM.DIST(0,VLOOKUP($D53,ratings,2,0)-VLOOKUP($D23,ratings,2,0),$A$1,1)*$M23*$M53+_xlfn.NORM.DIST(0,VLOOKUP($D52,ratings,2,0)-VLOOKUP($D23,ratings,2,0),$A$1,1)*$M23*$M52</f>
        <v>#N/A</v>
      </c>
      <c r="P23" s="172" t="str">
        <f t="shared" si="3"/>
        <v/>
      </c>
      <c r="Q23" s="6"/>
      <c r="R23" s="6"/>
      <c r="S23" s="6"/>
      <c r="T23" s="6">
        <f t="shared" ref="T23:U23" si="26">C23</f>
        <v>12</v>
      </c>
      <c r="U23" s="160" t="str">
        <f t="shared" si="26"/>
        <v>Oral Roberts</v>
      </c>
      <c r="V23" s="181" t="str">
        <f>VLOOKUP(U22,ratings,2,0)-VLOOKUP(U23,ratings,2,0)</f>
        <v>#N/A</v>
      </c>
      <c r="W23" s="181"/>
      <c r="X23" s="174" t="str">
        <f t="shared" si="5"/>
        <v>#N/A</v>
      </c>
      <c r="Y23" s="175" t="str">
        <f t="shared" si="6"/>
        <v>#N/A</v>
      </c>
      <c r="Z23" s="182" t="str">
        <f>(W22/2)+(V22/2)</f>
        <v>#N/A</v>
      </c>
      <c r="AA23" s="6" t="str">
        <f>V23</f>
        <v>#N/A</v>
      </c>
      <c r="AB23" s="6"/>
      <c r="AC23" s="6"/>
      <c r="AD23" s="6"/>
    </row>
    <row r="24" ht="14.25" customHeight="1">
      <c r="B24" s="37" t="s">
        <v>26</v>
      </c>
      <c r="C24" s="37">
        <v>4.0</v>
      </c>
      <c r="D24" s="11" t="s">
        <v>88</v>
      </c>
      <c r="E24" s="409">
        <v>1.0</v>
      </c>
      <c r="F24" s="13"/>
      <c r="G24" s="419">
        <v>1.0</v>
      </c>
      <c r="H24" s="13"/>
      <c r="I24" s="12">
        <v>0.0</v>
      </c>
      <c r="J24" s="13"/>
      <c r="K24" s="13" t="str">
        <f>_xlfn.NORM.DIST(0,VLOOKUP($D32,ratings,2,0)-VLOOKUP($D24,ratings,2,0),$A$1,1)*$I24*$I32+_xlfn.NORM.DIST(0,VLOOKUP($D33,ratings,2,0)-VLOOKUP($D24,ratings,2,0),$A$1,1)*$I24*$I33+_xlfn.NORM.DIST(0,VLOOKUP($D26,ratings,2,0)-VLOOKUP($D24,ratings,2,0),$A$1,1)*$I24*$I26+_xlfn.NORM.DIST(0,VLOOKUP($D27,ratings,2,0)-VLOOKUP($D24,ratings,2,0),$A$1,1)*$I24*$I27+_xlfn.NORM.DIST(0,VLOOKUP($D28,ratings,2,0)-VLOOKUP($D24,ratings,2,0),$A$1,1)*$I24*$I28+_xlfn.NORM.DIST(0,VLOOKUP($D29,ratings,2,0)-VLOOKUP($D24,ratings,2,0),$A$1,1)*$I24*$I29+_xlfn.NORM.DIST(0,VLOOKUP($D30,ratings,2,0)-VLOOKUP($D24,ratings,2,0),$A$1,1)*$I24*$I30+_xlfn.NORM.DIST(0,VLOOKUP($D31,ratings,2,0)-VLOOKUP($D24,ratings,2,0),$A$1,1)*$I24*$I31</f>
        <v>#N/A</v>
      </c>
      <c r="L24" s="15" t="str">
        <f t="shared" si="2"/>
        <v/>
      </c>
      <c r="M24" s="13" t="str">
        <f>_xlfn.NORM.DIST(0,VLOOKUP($D7,ratings,2,0)-VLOOKUP($D24,ratings,2,0),$A$1,1)*$K24*$K7+_xlfn.NORM.DIST(0,VLOOKUP($D8,ratings,2,0)-VLOOKUP($D24,ratings,2,0),$A$1,1)*$K24*$K8+_xlfn.NORM.DIST(0,VLOOKUP($D6,ratings,2,0)-VLOOKUP($D24,ratings,2,0),$A$1,1)*$K24*$K6+_xlfn.NORM.DIST(0,VLOOKUP($D5,ratings,2,0)-VLOOKUP($D24,ratings,2,0),$A$1,1)*$K24*$K5+_xlfn.NORM.DIST(0,VLOOKUP($D4,ratings,2,0)-VLOOKUP($D24,ratings,2,0),$A$1,1)*$K24*$K4+_xlfn.NORM.DIST(0,VLOOKUP($D3,ratings,2,0)-VLOOKUP($D24,ratings,2,0),$A$1,1)*$K24*$K3+_xlfn.NORM.DIST(0,VLOOKUP($D2,ratings,2,0)-VLOOKUP($D24,ratings,2,0),$A$1,1)*$K24*$K2+_xlfn.NORM.DIST(0,VLOOKUP($D17,ratings,2,0)-VLOOKUP($D24,ratings,2,0),$A$1,1)*$K24*$K17+_xlfn.NORM.DIST(0,VLOOKUP($D16,ratings,2,0)-VLOOKUP($D24,ratings,2,0),$A$1,1)*$K24*$K16+_xlfn.NORM.DIST(0,VLOOKUP($D15,ratings,2,0)-VLOOKUP($D24,ratings,2,0),$A$1,1)*$K24*$K15+_xlfn.NORM.DIST(0,VLOOKUP($D14,ratings,2,0)-VLOOKUP($D24,ratings,2,0),$A$1,1)*$K24*$K14+_xlfn.NORM.DIST(0,VLOOKUP($D13,ratings,2,0)-VLOOKUP($D24,ratings,2,0),$A$1,1)*$K24*$K13+_xlfn.NORM.DIST(0,VLOOKUP($D12,ratings,2,0)-VLOOKUP($D24,ratings,2,0),$A$1,1)*$K24*$K12+_xlfn.NORM.DIST(0,VLOOKUP($D11,ratings,2,0)-VLOOKUP($D24,ratings,2,0),$A$1,1)*$K24*$K11+_xlfn.NORM.DIST(0,VLOOKUP($D10,ratings,2,0)-VLOOKUP($D24,ratings,2,0),$A$1,1)*$K24*$K10+_xlfn.NORM.DIST(0,VLOOKUP($D9,ratings,2,0)-VLOOKUP($D24,ratings,2,0),$A$1,1)*$K24*$K9</f>
        <v>#N/A</v>
      </c>
      <c r="N24" s="13"/>
      <c r="O24" s="171" t="str">
        <f>_xlfn.NORM.DIST(0,VLOOKUP($D56,ratings,2,0)-VLOOKUP($D24,ratings,2,0),$A$1,1)*$M24*$M56+_xlfn.NORM.DIST(0,VLOOKUP($D57,ratings,2,0)-VLOOKUP($D24,ratings,2,0),$A$1,1)*$M24*$M57+_xlfn.NORM.DIST(0,VLOOKUP($D58,ratings,2,0)-VLOOKUP($D24,ratings,2,0),$A$1,1)*$M24*$M58+_xlfn.NORM.DIST(0,VLOOKUP($D59,ratings,2,0)-VLOOKUP($D24,ratings,2,0),$A$1,1)*$M24*$M59+_xlfn.NORM.DIST(0,VLOOKUP($D60,ratings,2,0)-VLOOKUP($D24,ratings,2,0),$A$1,1)*$M24*$M60+_xlfn.NORM.DIST(0,VLOOKUP($D61,ratings,2,0)-VLOOKUP($D24,ratings,2,0),$A$1,1)*$M24*$M61+_xlfn.NORM.DIST(0,VLOOKUP($D62,ratings,2,0)-VLOOKUP($D24,ratings,2,0),$A$1,1)*$M24*$M62+_xlfn.NORM.DIST(0,VLOOKUP($D63,ratings,2,0)-VLOOKUP($D24,ratings,2,0),$A$1,1)*$M24*$M63+_xlfn.NORM.DIST(0,VLOOKUP($D64,ratings,2,0)-VLOOKUP($D24,ratings,2,0),$A$1,1)*$M24*$M64+_xlfn.NORM.DIST(0,VLOOKUP($D65,ratings,2,0)-VLOOKUP($D24,ratings,2,0),$A$1,1)*$M24*$M65+_xlfn.NORM.DIST(0,VLOOKUP($D34,ratings,2,0)-VLOOKUP($D24,ratings,2,0),$A$1,1)*$M24*$M34+_xlfn.NORM.DIST(0,VLOOKUP($D35,ratings,2,0)-VLOOKUP($D24,ratings,2,0),$A$1,1)*$M24*$M35+_xlfn.NORM.DIST(0,VLOOKUP($D36,ratings,2,0)-VLOOKUP($D24,ratings,2,0),$A$1,1)*$M24*$M36+_xlfn.NORM.DIST(0,VLOOKUP($D37,ratings,2,0)-VLOOKUP($D24,ratings,2,0),$A$1,1)*$M24*$M37+_xlfn.NORM.DIST(0,VLOOKUP($D38,ratings,2,0)-VLOOKUP($D24,ratings,2,0),$A$1,1)*$M24*$M38+_xlfn.NORM.DIST(0,VLOOKUP($D39,ratings,2,0)-VLOOKUP($D24,ratings,2,0),$A$1,1)*$M24*$M39+_xlfn.NORM.DIST(0,VLOOKUP($D40,ratings,2,0)-VLOOKUP($D24,ratings,2,0),$A$1,1)*$M24*$M40+_xlfn.NORM.DIST(0,VLOOKUP($D41,ratings,2,0)-VLOOKUP($D24,ratings,2,0),$A$1,1)*$M24*$M41+_xlfn.NORM.DIST(0,VLOOKUP($D42,ratings,2,0)-VLOOKUP($D24,ratings,2,0),$A$1,1)*$M24*$M42+_xlfn.NORM.DIST(0,VLOOKUP($D43,ratings,2,0)-VLOOKUP($D24,ratings,2,0),$A$1,1)*$M24*$M43+_xlfn.NORM.DIST(0,VLOOKUP($D44,ratings,2,0)-VLOOKUP($D24,ratings,2,0),$A$1,1)*$M24*$M44+_xlfn.NORM.DIST(0,VLOOKUP($D45,ratings,2,0)-VLOOKUP($D24,ratings,2,0),$A$1,1)*$M24*$M45+_xlfn.NORM.DIST(0,VLOOKUP($D46,ratings,2,0)-VLOOKUP($D24,ratings,2,0),$A$1,1)*$M24*$M46+_xlfn.NORM.DIST(0,VLOOKUP($D47,ratings,2,0)-VLOOKUP($D24,ratings,2,0),$A$1,1)*$M24*$M47+_xlfn.NORM.DIST(0,VLOOKUP($D48,ratings,2,0)-VLOOKUP($D24,ratings,2,0),$A$1,1)*$M24*$M48+_xlfn.NORM.DIST(0,VLOOKUP($D49,ratings,2,0)-VLOOKUP($D24,ratings,2,0),$A$1,1)*$M24*$M49+_xlfn.NORM.DIST(0,VLOOKUP($D50,ratings,2,0)-VLOOKUP($D24,ratings,2,0),$A$1,1)*$M24*$M50+_xlfn.NORM.DIST(0,VLOOKUP($D51,ratings,2,0)-VLOOKUP($D24,ratings,2,0),$A$1,1)*$M24*$M51+_xlfn.NORM.DIST(0,VLOOKUP($D52,ratings,2,0)-VLOOKUP($D24,ratings,2,0),$A$1,1)*$M24*$M52+_xlfn.NORM.DIST(0,VLOOKUP($D55,ratings,2,0)-VLOOKUP($D24,ratings,2,0),$A$1,1)*$M24*$M55+_xlfn.NORM.DIST(0,VLOOKUP($D54,ratings,2,0)-VLOOKUP($D24,ratings,2,0),$A$1,1)*$M24*$M54+_xlfn.NORM.DIST(0,VLOOKUP($D53,ratings,2,0)-VLOOKUP($D24,ratings,2,0),$A$1,1)*$M24*$M53</f>
        <v>#N/A</v>
      </c>
      <c r="P24" s="172" t="str">
        <f t="shared" si="3"/>
        <v/>
      </c>
      <c r="Q24" s="6"/>
      <c r="R24" s="6"/>
      <c r="S24" s="11"/>
      <c r="T24" s="6">
        <f t="shared" ref="T24:U24" si="27">C24</f>
        <v>4</v>
      </c>
      <c r="U24" s="6" t="str">
        <f t="shared" si="27"/>
        <v>Tennessee</v>
      </c>
      <c r="V24" s="173" t="str">
        <f>VLOOKUP($U25,ratings,2,0)-VLOOKUP($U24,ratings,2,0)</f>
        <v>#N/A</v>
      </c>
      <c r="W24" s="173" t="str">
        <f>VLOOKUP($U25,ratings20,3,0)+VLOOKUP($U24,ratings20,3,0)-144</f>
        <v>#N/A</v>
      </c>
      <c r="X24" s="174" t="str">
        <f t="shared" si="5"/>
        <v>#N/A</v>
      </c>
      <c r="Y24" s="175" t="str">
        <f t="shared" si="6"/>
        <v>#N/A</v>
      </c>
      <c r="Z24" s="176" t="str">
        <f>(W24/2)+(V25/2)</f>
        <v>#N/A</v>
      </c>
      <c r="AA24" s="6" t="str">
        <f>W24</f>
        <v>#N/A</v>
      </c>
      <c r="AB24" s="6"/>
      <c r="AC24" s="6"/>
      <c r="AD24" s="6"/>
    </row>
    <row r="25" ht="14.25" customHeight="1">
      <c r="B25" s="37" t="s">
        <v>26</v>
      </c>
      <c r="C25" s="183">
        <v>13.0</v>
      </c>
      <c r="D25" s="54" t="s">
        <v>319</v>
      </c>
      <c r="E25" s="412">
        <v>0.0</v>
      </c>
      <c r="F25" s="13"/>
      <c r="G25" s="95" t="str">
        <f>_xlfn.NORM.DIST(0,VLOOKUP(D23,ratings,2,0)-VLOOKUP(D25,ratings,2,0),$A$1,1)*E25*E23+_xlfn.NORM.DIST(0,VLOOKUP(D22,ratings,2,0)-VLOOKUP(D25,ratings,2,0),$A$1,1)*E25*E22</f>
        <v>#N/A</v>
      </c>
      <c r="H25" s="13"/>
      <c r="I25" s="85" t="str">
        <f>_xlfn.NORM.DIST(0,VLOOKUP($D21,ratings,2,0)-VLOOKUP($D25,ratings,2,0),$A$1,1)*$G25*$G21+_xlfn.NORM.DIST(0,VLOOKUP($D20,ratings,2,0)-VLOOKUP($D25,ratings,2,0),$A$1,1)*$G25*$G20+_xlfn.NORM.DIST(0,VLOOKUP($D19,ratings,2,0)-VLOOKUP($D25,ratings,2,0),$A$1,1)*$G25*$G19+_xlfn.NORM.DIST(0,VLOOKUP($D18,ratings,2,0)-VLOOKUP($D25,ratings,2,0),$A$1,1)*$G25*$G18</f>
        <v>#N/A</v>
      </c>
      <c r="J25" s="85"/>
      <c r="K25" s="85" t="str">
        <f>_xlfn.NORM.DIST(0,VLOOKUP($D33,ratings,2,0)-VLOOKUP($D25,ratings,2,0),$A$1,1)*$I25*$I33+_xlfn.NORM.DIST(0,VLOOKUP($D26,ratings,2,0)-VLOOKUP($D25,ratings,2,0),$A$1,1)*$I25*$I26+_xlfn.NORM.DIST(0,VLOOKUP($D27,ratings,2,0)-VLOOKUP($D25,ratings,2,0),$A$1,1)*$I25*$I27+_xlfn.NORM.DIST(0,VLOOKUP($D28,ratings,2,0)-VLOOKUP($D25,ratings,2,0),$A$1,1)*$I25*$I28+_xlfn.NORM.DIST(0,VLOOKUP($D29,ratings,2,0)-VLOOKUP($D25,ratings,2,0),$A$1,1)*$I25*$I29+_xlfn.NORM.DIST(0,VLOOKUP($D30,ratings,2,0)-VLOOKUP($D25,ratings,2,0),$A$1,1)*$I25*$I30+_xlfn.NORM.DIST(0,VLOOKUP($D31,ratings,2,0)-VLOOKUP($D25,ratings,2,0),$A$1,1)*$I25*$I31+_xlfn.NORM.DIST(0,VLOOKUP($D32,ratings,2,0)-VLOOKUP($D25,ratings,2,0),$A$1,1)*$I25*$I32</f>
        <v>#N/A</v>
      </c>
      <c r="L25" s="15" t="str">
        <f t="shared" si="2"/>
        <v/>
      </c>
      <c r="M25" s="85" t="str">
        <f>_xlfn.NORM.DIST(0,VLOOKUP($D8,ratings,2,0)-VLOOKUP($D25,ratings,2,0),$A$1,1)*$K25*$K8+_xlfn.NORM.DIST(0,VLOOKUP($D9,ratings,2,0)-VLOOKUP($D25,ratings,2,0),$A$1,1)*$K25*$K9+_xlfn.NORM.DIST(0,VLOOKUP($D7,ratings,2,0)-VLOOKUP($D25,ratings,2,0),$A$1,1)*$K25*$K7+_xlfn.NORM.DIST(0,VLOOKUP($D6,ratings,2,0)-VLOOKUP($D25,ratings,2,0),$A$1,1)*$K25*$K6+_xlfn.NORM.DIST(0,VLOOKUP($D5,ratings,2,0)-VLOOKUP($D25,ratings,2,0),$A$1,1)*$K25*$K5+_xlfn.NORM.DIST(0,VLOOKUP($D4,ratings,2,0)-VLOOKUP($D25,ratings,2,0),$A$1,1)*$K25*$K4+_xlfn.NORM.DIST(0,VLOOKUP($D3,ratings,2,0)-VLOOKUP($D25,ratings,2,0),$A$1,1)*$K25*$K3+_xlfn.NORM.DIST(0,VLOOKUP($D2,ratings,2,0)-VLOOKUP($D25,ratings,2,0),$A$1,1)*$K25*$K2+_xlfn.NORM.DIST(0,VLOOKUP($D17,ratings,2,0)-VLOOKUP($D25,ratings,2,0),$A$1,1)*$K25*$K17+_xlfn.NORM.DIST(0,VLOOKUP($D16,ratings,2,0)-VLOOKUP($D25,ratings,2,0),$A$1,1)*$K25*$K16+_xlfn.NORM.DIST(0,VLOOKUP($D15,ratings,2,0)-VLOOKUP($D25,ratings,2,0),$A$1,1)*$K25*$K15+_xlfn.NORM.DIST(0,VLOOKUP($D14,ratings,2,0)-VLOOKUP($D25,ratings,2,0),$A$1,1)*$K25*$K14+_xlfn.NORM.DIST(0,VLOOKUP($D13,ratings,2,0)-VLOOKUP($D25,ratings,2,0),$A$1,1)*$K25*$K13+_xlfn.NORM.DIST(0,VLOOKUP($D12,ratings,2,0)-VLOOKUP($D25,ratings,2,0),$A$1,1)*$K25*$K12+_xlfn.NORM.DIST(0,VLOOKUP($D11,ratings,2,0)-VLOOKUP($D25,ratings,2,0),$A$1,1)*$K25*$K11+_xlfn.NORM.DIST(0,VLOOKUP($D10,ratings,2,0)-VLOOKUP($D25,ratings,2,0),$A$1,1)*$K25*$K10</f>
        <v>#N/A</v>
      </c>
      <c r="N25" s="13"/>
      <c r="O25" s="185" t="str">
        <f>_xlfn.NORM.DIST(0,VLOOKUP($D57,ratings,2,0)-VLOOKUP($D25,ratings,2,0),$A$1,1)*$M25*$M57+_xlfn.NORM.DIST(0,VLOOKUP($D58,ratings,2,0)-VLOOKUP($D25,ratings,2,0),$A$1,1)*$M25*$M58+_xlfn.NORM.DIST(0,VLOOKUP($D59,ratings,2,0)-VLOOKUP($D25,ratings,2,0),$A$1,1)*$M25*$M59+_xlfn.NORM.DIST(0,VLOOKUP($D60,ratings,2,0)-VLOOKUP($D25,ratings,2,0),$A$1,1)*$M25*$M60+_xlfn.NORM.DIST(0,VLOOKUP($D61,ratings,2,0)-VLOOKUP($D25,ratings,2,0),$A$1,1)*$M25*$M61+_xlfn.NORM.DIST(0,VLOOKUP($D62,ratings,2,0)-VLOOKUP($D25,ratings,2,0),$A$1,1)*$M25*$M62+_xlfn.NORM.DIST(0,VLOOKUP($D63,ratings,2,0)-VLOOKUP($D25,ratings,2,0),$A$1,1)*$M25*$M63+_xlfn.NORM.DIST(0,VLOOKUP($D64,ratings,2,0)-VLOOKUP($D25,ratings,2,0),$A$1,1)*$M25*$M64+_xlfn.NORM.DIST(0,VLOOKUP($D65,ratings,2,0)-VLOOKUP($D25,ratings,2,0),$A$1,1)*$M25*$M65+_xlfn.NORM.DIST(0,VLOOKUP($D34,ratings,2,0)-VLOOKUP($D25,ratings,2,0),$A$1,1)*$M25*$M34+_xlfn.NORM.DIST(0,VLOOKUP($D35,ratings,2,0)-VLOOKUP($D25,ratings,2,0),$A$1,1)*$M25*$M35+_xlfn.NORM.DIST(0,VLOOKUP($D36,ratings,2,0)-VLOOKUP($D25,ratings,2,0),$A$1,1)*$M25*$M36+_xlfn.NORM.DIST(0,VLOOKUP($D37,ratings,2,0)-VLOOKUP($D25,ratings,2,0),$A$1,1)*$M25*$M37+_xlfn.NORM.DIST(0,VLOOKUP($D38,ratings,2,0)-VLOOKUP($D25,ratings,2,0),$A$1,1)*$M25*$M38+_xlfn.NORM.DIST(0,VLOOKUP($D39,ratings,2,0)-VLOOKUP($D25,ratings,2,0),$A$1,1)*$M25*$M39+_xlfn.NORM.DIST(0,VLOOKUP($D40,ratings,2,0)-VLOOKUP($D25,ratings,2,0),$A$1,1)*$M25*$M40+_xlfn.NORM.DIST(0,VLOOKUP($D41,ratings,2,0)-VLOOKUP($D25,ratings,2,0),$A$1,1)*$M25*$M41+_xlfn.NORM.DIST(0,VLOOKUP($D42,ratings,2,0)-VLOOKUP($D25,ratings,2,0),$A$1,1)*$M25*$M42+_xlfn.NORM.DIST(0,VLOOKUP($D43,ratings,2,0)-VLOOKUP($D25,ratings,2,0),$A$1,1)*$M25*$M43+_xlfn.NORM.DIST(0,VLOOKUP($D44,ratings,2,0)-VLOOKUP($D25,ratings,2,0),$A$1,1)*$M25*$M44+_xlfn.NORM.DIST(0,VLOOKUP($D45,ratings,2,0)-VLOOKUP($D25,ratings,2,0),$A$1,1)*$M25*$M45+_xlfn.NORM.DIST(0,VLOOKUP($D46,ratings,2,0)-VLOOKUP($D25,ratings,2,0),$A$1,1)*$M25*$M46+_xlfn.NORM.DIST(0,VLOOKUP($D47,ratings,2,0)-VLOOKUP($D25,ratings,2,0),$A$1,1)*$M25*$M47+_xlfn.NORM.DIST(0,VLOOKUP($D48,ratings,2,0)-VLOOKUP($D25,ratings,2,0),$A$1,1)*$M25*$M48+_xlfn.NORM.DIST(0,VLOOKUP($D49,ratings,2,0)-VLOOKUP($D25,ratings,2,0),$A$1,1)*$M25*$M49+_xlfn.NORM.DIST(0,VLOOKUP($D50,ratings,2,0)-VLOOKUP($D25,ratings,2,0),$A$1,1)*$M25*$M50+_xlfn.NORM.DIST(0,VLOOKUP($D51,ratings,2,0)-VLOOKUP($D25,ratings,2,0),$A$1,1)*$M25*$M51+_xlfn.NORM.DIST(0,VLOOKUP($D52,ratings,2,0)-VLOOKUP($D25,ratings,2,0),$A$1,1)*$M25*$M52+_xlfn.NORM.DIST(0,VLOOKUP($D53,ratings,2,0)-VLOOKUP($D25,ratings,2,0),$A$1,1)*$M25*$M53+_xlfn.NORM.DIST(0,VLOOKUP($D56,ratings,2,0)-VLOOKUP($D25,ratings,2,0),$A$1,1)*$M25*$M56+_xlfn.NORM.DIST(0,VLOOKUP($D55,ratings,2,0)-VLOOKUP($D25,ratings,2,0),$A$1,1)*$M25*$M55+_xlfn.NORM.DIST(0,VLOOKUP($D54,ratings,2,0)-VLOOKUP($D25,ratings,2,0),$A$1,1)*$M25*$M54</f>
        <v>#N/A</v>
      </c>
      <c r="P25" s="172" t="str">
        <f t="shared" si="3"/>
        <v/>
      </c>
      <c r="Q25" s="6"/>
      <c r="R25" s="6"/>
      <c r="S25" s="6"/>
      <c r="T25" s="6">
        <f t="shared" ref="T25:U25" si="28">C25</f>
        <v>13</v>
      </c>
      <c r="U25" s="160" t="str">
        <f t="shared" si="28"/>
        <v>LA-Lafayette</v>
      </c>
      <c r="V25" s="181" t="str">
        <f>VLOOKUP(U24,ratings,2,0)-VLOOKUP(U25,ratings,2,0)</f>
        <v>#N/A</v>
      </c>
      <c r="W25" s="181"/>
      <c r="X25" s="174" t="str">
        <f t="shared" si="5"/>
        <v>#N/A</v>
      </c>
      <c r="Y25" s="175" t="str">
        <f t="shared" si="6"/>
        <v>#N/A</v>
      </c>
      <c r="Z25" s="182" t="str">
        <f>(W24/2)+(V24/2)</f>
        <v>#N/A</v>
      </c>
      <c r="AA25" s="6" t="str">
        <f>V25</f>
        <v>#N/A</v>
      </c>
      <c r="AB25" s="6"/>
      <c r="AC25" s="6"/>
      <c r="AD25" s="6"/>
    </row>
    <row r="26" ht="14.25" customHeight="1">
      <c r="B26" s="37" t="s">
        <v>26</v>
      </c>
      <c r="C26" s="37">
        <v>6.0</v>
      </c>
      <c r="D26" s="11" t="s">
        <v>84</v>
      </c>
      <c r="E26" s="409">
        <v>1.0</v>
      </c>
      <c r="F26" s="13"/>
      <c r="G26" s="414">
        <v>0.0</v>
      </c>
      <c r="H26" s="13"/>
      <c r="I26" s="13" t="str">
        <f>_xlfn.NORM.DIST(0,VLOOKUP($D30,ratings,2,0)-VLOOKUP($D26,ratings,2,0),$A$1,1)*$G26*$G30+_xlfn.NORM.DIST(0,VLOOKUP($D31,ratings,2,0)-VLOOKUP($D26,ratings,2,0),$A$1,1)*$G26*$G31+_xlfn.NORM.DIST(0,VLOOKUP($D32,ratings,2,0)-VLOOKUP($D26,ratings,2,0),$A$1,1)*$G26*$G32+_xlfn.NORM.DIST(0,VLOOKUP($D33,ratings,2,0)-VLOOKUP($D26,ratings,2,0),$A$1,1)*$G26*$G33</f>
        <v>#N/A</v>
      </c>
      <c r="J26" s="13"/>
      <c r="K26" s="13" t="str">
        <f>_xlfn.NORM.DIST(0,VLOOKUP($D18,ratings,2,0)-VLOOKUP($D26,ratings,2,0),$A$1,1)*$I26*$I18+_xlfn.NORM.DIST(0,VLOOKUP($D25,ratings,2,0)-VLOOKUP($D26,ratings,2,0),$A$1,1)*$I26*$I25+_xlfn.NORM.DIST(0,VLOOKUP($D24,ratings,2,0)-VLOOKUP($D26,ratings,2,0),$A$1,1)*$I26*$I24+_xlfn.NORM.DIST(0,VLOOKUP($D23,ratings,2,0)-VLOOKUP($D26,ratings,2,0),$A$1,1)*$I26*$I23+_xlfn.NORM.DIST(0,VLOOKUP($D22,ratings,2,0)-VLOOKUP($D26,ratings,2,0),$A$1,1)*$I26*$I22+_xlfn.NORM.DIST(0,VLOOKUP($D21,ratings,2,0)-VLOOKUP($D26,ratings,2,0),$A$1,1)*$I26*$I21+_xlfn.NORM.DIST(0,VLOOKUP($D20,ratings,2,0)-VLOOKUP($D26,ratings,2,0),$A$1,1)*$I26*$I20+_xlfn.NORM.DIST(0,VLOOKUP($D19,ratings,2,0)-VLOOKUP($D26,ratings,2,0),$A$1,1)*$I26*$I19</f>
        <v>#N/A</v>
      </c>
      <c r="L26" s="15" t="str">
        <f t="shared" si="2"/>
        <v/>
      </c>
      <c r="M26" s="13" t="str">
        <f>_xlfn.NORM.DIST(0,VLOOKUP($D9,ratings,2,0)-VLOOKUP($D26,ratings,2,0),$A$1,1)*$K26*$K9+_xlfn.NORM.DIST(0,VLOOKUP($D10,ratings,2,0)-VLOOKUP($D26,ratings,2,0),$A$1,1)*$K26*$K10+_xlfn.NORM.DIST(0,VLOOKUP($D8,ratings,2,0)-VLOOKUP($D26,ratings,2,0),$A$1,1)*$K26*$K8+_xlfn.NORM.DIST(0,VLOOKUP($D7,ratings,2,0)-VLOOKUP($D26,ratings,2,0),$A$1,1)*$K26*$K7+_xlfn.NORM.DIST(0,VLOOKUP($D6,ratings,2,0)-VLOOKUP($D26,ratings,2,0),$A$1,1)*$K26*$K6+_xlfn.NORM.DIST(0,VLOOKUP($D5,ratings,2,0)-VLOOKUP($D26,ratings,2,0),$A$1,1)*$K26*$K5+_xlfn.NORM.DIST(0,VLOOKUP($D4,ratings,2,0)-VLOOKUP($D26,ratings,2,0),$A$1,1)*$K26*$K4+_xlfn.NORM.DIST(0,VLOOKUP($D3,ratings,2,0)-VLOOKUP($D26,ratings,2,0),$A$1,1)*$K26*$K3+_xlfn.NORM.DIST(0,VLOOKUP($D2,ratings,2,0)-VLOOKUP($D26,ratings,2,0),$A$1,1)*$K26*$K2+_xlfn.NORM.DIST(0,VLOOKUP($D17,ratings,2,0)-VLOOKUP($D26,ratings,2,0),$A$1,1)*$K26*$K17+_xlfn.NORM.DIST(0,VLOOKUP($D16,ratings,2,0)-VLOOKUP($D26,ratings,2,0),$A$1,1)*$K26*$K16+_xlfn.NORM.DIST(0,VLOOKUP($D15,ratings,2,0)-VLOOKUP($D26,ratings,2,0),$A$1,1)*$K26*$K15+_xlfn.NORM.DIST(0,VLOOKUP($D14,ratings,2,0)-VLOOKUP($D26,ratings,2,0),$A$1,1)*$K26*$K14+_xlfn.NORM.DIST(0,VLOOKUP($D13,ratings,2,0)-VLOOKUP($D26,ratings,2,0),$A$1,1)*$K26*$K13+_xlfn.NORM.DIST(0,VLOOKUP($D12,ratings,2,0)-VLOOKUP($D26,ratings,2,0),$A$1,1)*$K26*$K12+_xlfn.NORM.DIST(0,VLOOKUP($D11,ratings,2,0)-VLOOKUP($D26,ratings,2,0),$A$1,1)*$K26*$K11</f>
        <v>#N/A</v>
      </c>
      <c r="N26" s="13"/>
      <c r="O26" s="171" t="str">
        <f>_xlfn.NORM.DIST(0,VLOOKUP($D58,ratings,2,0)-VLOOKUP($D26,ratings,2,0),$A$1,1)*$M26*$M58+_xlfn.NORM.DIST(0,VLOOKUP($D59,ratings,2,0)-VLOOKUP($D26,ratings,2,0),$A$1,1)*$M26*$M59+_xlfn.NORM.DIST(0,VLOOKUP($D60,ratings,2,0)-VLOOKUP($D26,ratings,2,0),$A$1,1)*$M26*$M60+_xlfn.NORM.DIST(0,VLOOKUP($D61,ratings,2,0)-VLOOKUP($D26,ratings,2,0),$A$1,1)*$M26*$M61+_xlfn.NORM.DIST(0,VLOOKUP($D62,ratings,2,0)-VLOOKUP($D26,ratings,2,0),$A$1,1)*$M26*$M62+_xlfn.NORM.DIST(0,VLOOKUP($D63,ratings,2,0)-VLOOKUP($D26,ratings,2,0),$A$1,1)*$M26*$M63+_xlfn.NORM.DIST(0,VLOOKUP($D64,ratings,2,0)-VLOOKUP($D26,ratings,2,0),$A$1,1)*$M26*$M64+_xlfn.NORM.DIST(0,VLOOKUP($D65,ratings,2,0)-VLOOKUP($D26,ratings,2,0),$A$1,1)*$M26*$M65+_xlfn.NORM.DIST(0,VLOOKUP($D34,ratings,2,0)-VLOOKUP($D26,ratings,2,0),$A$1,1)*$M26*$M34+_xlfn.NORM.DIST(0,VLOOKUP($D35,ratings,2,0)-VLOOKUP($D26,ratings,2,0),$A$1,1)*$M26*$M35+_xlfn.NORM.DIST(0,VLOOKUP($D36,ratings,2,0)-VLOOKUP($D26,ratings,2,0),$A$1,1)*$M26*$M36+_xlfn.NORM.DIST(0,VLOOKUP($D37,ratings,2,0)-VLOOKUP($D26,ratings,2,0),$A$1,1)*$M26*$M37+_xlfn.NORM.DIST(0,VLOOKUP($D38,ratings,2,0)-VLOOKUP($D26,ratings,2,0),$A$1,1)*$M26*$M38+_xlfn.NORM.DIST(0,VLOOKUP($D39,ratings,2,0)-VLOOKUP($D26,ratings,2,0),$A$1,1)*$M26*$M39+_xlfn.NORM.DIST(0,VLOOKUP($D40,ratings,2,0)-VLOOKUP($D26,ratings,2,0),$A$1,1)*$M26*$M40+_xlfn.NORM.DIST(0,VLOOKUP($D41,ratings,2,0)-VLOOKUP($D26,ratings,2,0),$A$1,1)*$M26*$M41+_xlfn.NORM.DIST(0,VLOOKUP($D42,ratings,2,0)-VLOOKUP($D26,ratings,2,0),$A$1,1)*$M26*$M42+_xlfn.NORM.DIST(0,VLOOKUP($D43,ratings,2,0)-VLOOKUP($D26,ratings,2,0),$A$1,1)*$M26*$M43+_xlfn.NORM.DIST(0,VLOOKUP($D44,ratings,2,0)-VLOOKUP($D26,ratings,2,0),$A$1,1)*$M26*$M44+_xlfn.NORM.DIST(0,VLOOKUP($D45,ratings,2,0)-VLOOKUP($D26,ratings,2,0),$A$1,1)*$M26*$M45+_xlfn.NORM.DIST(0,VLOOKUP($D46,ratings,2,0)-VLOOKUP($D26,ratings,2,0),$A$1,1)*$M26*$M46+_xlfn.NORM.DIST(0,VLOOKUP($D47,ratings,2,0)-VLOOKUP($D26,ratings,2,0),$A$1,1)*$M26*$M47+_xlfn.NORM.DIST(0,VLOOKUP($D48,ratings,2,0)-VLOOKUP($D26,ratings,2,0),$A$1,1)*$M26*$M48+_xlfn.NORM.DIST(0,VLOOKUP($D49,ratings,2,0)-VLOOKUP($D26,ratings,2,0),$A$1,1)*$M26*$M49+_xlfn.NORM.DIST(0,VLOOKUP($D50,ratings,2,0)-VLOOKUP($D26,ratings,2,0),$A$1,1)*$M26*$M50+_xlfn.NORM.DIST(0,VLOOKUP($D51,ratings,2,0)-VLOOKUP($D26,ratings,2,0),$A$1,1)*$M26*$M51+_xlfn.NORM.DIST(0,VLOOKUP($D52,ratings,2,0)-VLOOKUP($D26,ratings,2,0),$A$1,1)*$M26*$M52+_xlfn.NORM.DIST(0,VLOOKUP($D53,ratings,2,0)-VLOOKUP($D26,ratings,2,0),$A$1,1)*$M26*$M53+_xlfn.NORM.DIST(0,VLOOKUP($D54,ratings,2,0)-VLOOKUP($D26,ratings,2,0),$A$1,1)*$M26*$M54+_xlfn.NORM.DIST(0,VLOOKUP($D57,ratings,2,0)-VLOOKUP($D26,ratings,2,0),$A$1,1)*$M26*$M57+_xlfn.NORM.DIST(0,VLOOKUP($D56,ratings,2,0)-VLOOKUP($D26,ratings,2,0),$A$1,1)*$M26*$M56+_xlfn.NORM.DIST(0,VLOOKUP($D55,ratings,2,0)-VLOOKUP($D26,ratings,2,0),$A$1,1)*$M26*$M55</f>
        <v>#N/A</v>
      </c>
      <c r="P26" s="172" t="str">
        <f t="shared" si="3"/>
        <v/>
      </c>
      <c r="Q26" s="6"/>
      <c r="R26" s="6"/>
      <c r="S26" s="11"/>
      <c r="T26" s="6">
        <f t="shared" ref="T26:U26" si="29">C26</f>
        <v>6</v>
      </c>
      <c r="U26" s="6" t="str">
        <f t="shared" si="29"/>
        <v>Kentucky</v>
      </c>
      <c r="V26" s="173" t="str">
        <f>VLOOKUP($U27,ratings,2,0)-VLOOKUP($U26,ratings,2,0)</f>
        <v>#N/A</v>
      </c>
      <c r="W26" s="173" t="str">
        <f>VLOOKUP($U27,ratings20,3,0)+VLOOKUP($U26,ratings20,3,0)-144</f>
        <v>#N/A</v>
      </c>
      <c r="X26" s="174" t="str">
        <f t="shared" si="5"/>
        <v>#N/A</v>
      </c>
      <c r="Y26" s="175" t="str">
        <f t="shared" si="6"/>
        <v>#N/A</v>
      </c>
      <c r="Z26" s="176" t="str">
        <f>(W26/2)+(V27/2)</f>
        <v>#N/A</v>
      </c>
      <c r="AA26" s="6" t="str">
        <f>W26</f>
        <v>#N/A</v>
      </c>
      <c r="AB26" s="6"/>
      <c r="AC26" s="6"/>
      <c r="AD26" s="6"/>
    </row>
    <row r="27" ht="14.25" customHeight="1">
      <c r="B27" s="37" t="s">
        <v>26</v>
      </c>
      <c r="C27" s="178">
        <v>11.0</v>
      </c>
      <c r="D27" s="38" t="s">
        <v>112</v>
      </c>
      <c r="E27" s="411">
        <v>0.0</v>
      </c>
      <c r="F27" s="13"/>
      <c r="G27" s="25" t="str">
        <f>_xlfn.NORM.DIST(0,VLOOKUP(D29,ratings,2,0)-VLOOKUP(D27,ratings,2,0),$A$1,1)*E27*E29+_xlfn.NORM.DIST(0,VLOOKUP(D28,ratings,2,0)-VLOOKUP(D27,ratings,2,0),$A$1,1)*E27*E28</f>
        <v>#N/A</v>
      </c>
      <c r="H27" s="13"/>
      <c r="I27" s="26" t="str">
        <f>_xlfn.NORM.DIST(0,VLOOKUP($D31,ratings,2,0)-VLOOKUP($D27,ratings,2,0),$A$1,1)*$G27*$G31+_xlfn.NORM.DIST(0,VLOOKUP($D32,ratings,2,0)-VLOOKUP($D27,ratings,2,0),$A$1,1)*$G27*$G32+_xlfn.NORM.DIST(0,VLOOKUP($D33,ratings,2,0)-VLOOKUP($D27,ratings,2,0),$A$1,1)*$G27*$G33+_xlfn.NORM.DIST(0,VLOOKUP($D30,ratings,2,0)-VLOOKUP($D27,ratings,2,0),$A$1,1)*$G27*$G30</f>
        <v>#N/A</v>
      </c>
      <c r="J27" s="26"/>
      <c r="K27" s="26" t="str">
        <f>_xlfn.NORM.DIST(0,VLOOKUP($D19,ratings,2,0)-VLOOKUP($D27,ratings,2,0),$A$1,1)*$I27*$I19+_xlfn.NORM.DIST(0,VLOOKUP($D18,ratings,2,0)-VLOOKUP($D27,ratings,2,0),$A$1,1)*$I27*$I18+_xlfn.NORM.DIST(0,VLOOKUP($D25,ratings,2,0)-VLOOKUP($D27,ratings,2,0),$A$1,1)*$I27*$I25+_xlfn.NORM.DIST(0,VLOOKUP($D24,ratings,2,0)-VLOOKUP($D27,ratings,2,0),$A$1,1)*$I27*$I24+_xlfn.NORM.DIST(0,VLOOKUP($D23,ratings,2,0)-VLOOKUP($D27,ratings,2,0),$A$1,1)*$I27*$I23+_xlfn.NORM.DIST(0,VLOOKUP($D22,ratings,2,0)-VLOOKUP($D27,ratings,2,0),$A$1,1)*$I27*$I22+_xlfn.NORM.DIST(0,VLOOKUP($D21,ratings,2,0)-VLOOKUP($D27,ratings,2,0),$A$1,1)*$I27*$I21+_xlfn.NORM.DIST(0,VLOOKUP($D20,ratings,2,0)-VLOOKUP($D27,ratings,2,0),$A$1,1)*$I27*$I20</f>
        <v>#N/A</v>
      </c>
      <c r="L27" s="15" t="str">
        <f t="shared" si="2"/>
        <v/>
      </c>
      <c r="M27" s="26" t="str">
        <f>_xlfn.NORM.DIST(0,VLOOKUP($D10,ratings,2,0)-VLOOKUP($D27,ratings,2,0),$A$1,1)*$K27*$K10+_xlfn.NORM.DIST(0,VLOOKUP($D11,ratings,2,0)-VLOOKUP($D27,ratings,2,0),$A$1,1)*$K27*$K11+_xlfn.NORM.DIST(0,VLOOKUP($D9,ratings,2,0)-VLOOKUP($D27,ratings,2,0),$A$1,1)*$K27*$K9+_xlfn.NORM.DIST(0,VLOOKUP($D8,ratings,2,0)-VLOOKUP($D27,ratings,2,0),$A$1,1)*$K27*$K8+_xlfn.NORM.DIST(0,VLOOKUP($D7,ratings,2,0)-VLOOKUP($D27,ratings,2,0),$A$1,1)*$K27*$K7+_xlfn.NORM.DIST(0,VLOOKUP($D6,ratings,2,0)-VLOOKUP($D27,ratings,2,0),$A$1,1)*$K27*$K6+_xlfn.NORM.DIST(0,VLOOKUP($D5,ratings,2,0)-VLOOKUP($D27,ratings,2,0),$A$1,1)*$K27*$K5+_xlfn.NORM.DIST(0,VLOOKUP($D4,ratings,2,0)-VLOOKUP($D27,ratings,2,0),$A$1,1)*$K27*$K4+_xlfn.NORM.DIST(0,VLOOKUP($D3,ratings,2,0)-VLOOKUP($D27,ratings,2,0),$A$1,1)*$K27*$K3+_xlfn.NORM.DIST(0,VLOOKUP($D2,ratings,2,0)-VLOOKUP($D27,ratings,2,0),$A$1,1)*$K27*$K2+_xlfn.NORM.DIST(0,VLOOKUP($D17,ratings,2,0)-VLOOKUP($D27,ratings,2,0),$A$1,1)*$K27*$K17+_xlfn.NORM.DIST(0,VLOOKUP($D16,ratings,2,0)-VLOOKUP($D27,ratings,2,0),$A$1,1)*$K27*$K16+_xlfn.NORM.DIST(0,VLOOKUP($D15,ratings,2,0)-VLOOKUP($D27,ratings,2,0),$A$1,1)*$K27*$K15+_xlfn.NORM.DIST(0,VLOOKUP($D14,ratings,2,0)-VLOOKUP($D27,ratings,2,0),$A$1,1)*$K27*$K14+_xlfn.NORM.DIST(0,VLOOKUP($D13,ratings,2,0)-VLOOKUP($D27,ratings,2,0),$A$1,1)*$K27*$K13+_xlfn.NORM.DIST(0,VLOOKUP($D12,ratings,2,0)-VLOOKUP($D27,ratings,2,0),$A$1,1)*$K27*$K12</f>
        <v>#N/A</v>
      </c>
      <c r="N27" s="13"/>
      <c r="O27" s="180" t="str">
        <f>_xlfn.NORM.DIST(0,VLOOKUP($D59,ratings,2,0)-VLOOKUP($D27,ratings,2,0),$A$1,1)*$M27*$M59+_xlfn.NORM.DIST(0,VLOOKUP($D60,ratings,2,0)-VLOOKUP($D27,ratings,2,0),$A$1,1)*$M27*$M60+_xlfn.NORM.DIST(0,VLOOKUP($D61,ratings,2,0)-VLOOKUP($D27,ratings,2,0),$A$1,1)*$M27*$M61+_xlfn.NORM.DIST(0,VLOOKUP($D62,ratings,2,0)-VLOOKUP($D27,ratings,2,0),$A$1,1)*$M27*$M62+_xlfn.NORM.DIST(0,VLOOKUP($D63,ratings,2,0)-VLOOKUP($D27,ratings,2,0),$A$1,1)*$M27*$M63+_xlfn.NORM.DIST(0,VLOOKUP($D64,ratings,2,0)-VLOOKUP($D27,ratings,2,0),$A$1,1)*$M27*$M64+_xlfn.NORM.DIST(0,VLOOKUP($D65,ratings,2,0)-VLOOKUP($D27,ratings,2,0),$A$1,1)*$M27*$M65+_xlfn.NORM.DIST(0,VLOOKUP($D34,ratings,2,0)-VLOOKUP($D27,ratings,2,0),$A$1,1)*$M27*$M34+_xlfn.NORM.DIST(0,VLOOKUP($D35,ratings,2,0)-VLOOKUP($D27,ratings,2,0),$A$1,1)*$M27*$M35+_xlfn.NORM.DIST(0,VLOOKUP($D36,ratings,2,0)-VLOOKUP($D27,ratings,2,0),$A$1,1)*$M27*$M36+_xlfn.NORM.DIST(0,VLOOKUP($D37,ratings,2,0)-VLOOKUP($D27,ratings,2,0),$A$1,1)*$M27*$M37+_xlfn.NORM.DIST(0,VLOOKUP($D38,ratings,2,0)-VLOOKUP($D27,ratings,2,0),$A$1,1)*$M27*$M38+_xlfn.NORM.DIST(0,VLOOKUP($D39,ratings,2,0)-VLOOKUP($D27,ratings,2,0),$A$1,1)*$M27*$M39+_xlfn.NORM.DIST(0,VLOOKUP($D40,ratings,2,0)-VLOOKUP($D27,ratings,2,0),$A$1,1)*$M27*$M40+_xlfn.NORM.DIST(0,VLOOKUP($D41,ratings,2,0)-VLOOKUP($D27,ratings,2,0),$A$1,1)*$M27*$M41+_xlfn.NORM.DIST(0,VLOOKUP($D42,ratings,2,0)-VLOOKUP($D27,ratings,2,0),$A$1,1)*$M27*$M42+_xlfn.NORM.DIST(0,VLOOKUP($D43,ratings,2,0)-VLOOKUP($D27,ratings,2,0),$A$1,1)*$M27*$M43+_xlfn.NORM.DIST(0,VLOOKUP($D44,ratings,2,0)-VLOOKUP($D27,ratings,2,0),$A$1,1)*$M27*$M44+_xlfn.NORM.DIST(0,VLOOKUP($D45,ratings,2,0)-VLOOKUP($D27,ratings,2,0),$A$1,1)*$M27*$M45+_xlfn.NORM.DIST(0,VLOOKUP($D46,ratings,2,0)-VLOOKUP($D27,ratings,2,0),$A$1,1)*$M27*$M46+_xlfn.NORM.DIST(0,VLOOKUP($D47,ratings,2,0)-VLOOKUP($D27,ratings,2,0),$A$1,1)*$M27*$M47+_xlfn.NORM.DIST(0,VLOOKUP($D48,ratings,2,0)-VLOOKUP($D27,ratings,2,0),$A$1,1)*$M27*$M48+_xlfn.NORM.DIST(0,VLOOKUP($D49,ratings,2,0)-VLOOKUP($D27,ratings,2,0),$A$1,1)*$M27*$M49+_xlfn.NORM.DIST(0,VLOOKUP($D50,ratings,2,0)-VLOOKUP($D27,ratings,2,0),$A$1,1)*$M27*$M50+_xlfn.NORM.DIST(0,VLOOKUP($D51,ratings,2,0)-VLOOKUP($D27,ratings,2,0),$A$1,1)*$M27*$M51+_xlfn.NORM.DIST(0,VLOOKUP($D52,ratings,2,0)-VLOOKUP($D27,ratings,2,0),$A$1,1)*$M27*$M52+_xlfn.NORM.DIST(0,VLOOKUP($D53,ratings,2,0)-VLOOKUP($D27,ratings,2,0),$A$1,1)*$M27*$M53+_xlfn.NORM.DIST(0,VLOOKUP($D54,ratings,2,0)-VLOOKUP($D27,ratings,2,0),$A$1,1)*$M27*$M54+_xlfn.NORM.DIST(0,VLOOKUP($D55,ratings,2,0)-VLOOKUP($D27,ratings,2,0),$A$1,1)*$M27*$M55+_xlfn.NORM.DIST(0,VLOOKUP($D58,ratings,2,0)-VLOOKUP($D27,ratings,2,0),$A$1,1)*$M27*$M58+_xlfn.NORM.DIST(0,VLOOKUP($D57,ratings,2,0)-VLOOKUP($D27,ratings,2,0),$A$1,1)*$M27*$M57+_xlfn.NORM.DIST(0,VLOOKUP($D56,ratings,2,0)-VLOOKUP($D27,ratings,2,0),$A$1,1)*$M27*$M56</f>
        <v>#N/A</v>
      </c>
      <c r="P27" s="172" t="str">
        <f t="shared" si="3"/>
        <v/>
      </c>
      <c r="Q27" s="6"/>
      <c r="R27" s="6"/>
      <c r="S27" s="6"/>
      <c r="T27" s="6">
        <f t="shared" ref="T27:U27" si="30">C27</f>
        <v>11</v>
      </c>
      <c r="U27" s="160" t="str">
        <f t="shared" si="30"/>
        <v>Providence</v>
      </c>
      <c r="V27" s="181" t="str">
        <f>VLOOKUP(U26,ratings,2,0)-VLOOKUP(U27,ratings,2,0)</f>
        <v>#N/A</v>
      </c>
      <c r="W27" s="181"/>
      <c r="X27" s="174" t="str">
        <f t="shared" si="5"/>
        <v>#N/A</v>
      </c>
      <c r="Y27" s="175" t="str">
        <f t="shared" si="6"/>
        <v>#N/A</v>
      </c>
      <c r="Z27" s="182" t="str">
        <f>(W26/2)+(V26/2)</f>
        <v>#N/A</v>
      </c>
      <c r="AA27" s="6" t="str">
        <f>V27</f>
        <v>#N/A</v>
      </c>
      <c r="AB27" s="6"/>
      <c r="AC27" s="6"/>
      <c r="AD27" s="6"/>
    </row>
    <row r="28" ht="14.25" customHeight="1">
      <c r="B28" s="37" t="s">
        <v>26</v>
      </c>
      <c r="C28" s="37">
        <v>3.0</v>
      </c>
      <c r="D28" s="11" t="s">
        <v>320</v>
      </c>
      <c r="E28" s="409">
        <v>1.0</v>
      </c>
      <c r="F28" s="13"/>
      <c r="G28" s="415">
        <v>1.0</v>
      </c>
      <c r="H28" s="13"/>
      <c r="I28" s="12">
        <v>1.0</v>
      </c>
      <c r="J28" s="13"/>
      <c r="K28" s="12">
        <v>0.0</v>
      </c>
      <c r="L28" s="15" t="str">
        <f t="shared" si="2"/>
        <v/>
      </c>
      <c r="M28" s="13" t="str">
        <f>_xlfn.NORM.DIST(0,VLOOKUP($D11,ratings,2,0)-VLOOKUP($D28,ratings,2,0),$A$1,1)*$K28*$K11+_xlfn.NORM.DIST(0,VLOOKUP($D12,ratings,2,0)-VLOOKUP($D28,ratings,2,0),$A$1,1)*$K28*$K12+_xlfn.NORM.DIST(0,VLOOKUP($D10,ratings,2,0)-VLOOKUP($D28,ratings,2,0),$A$1,1)*$K28*$K10+_xlfn.NORM.DIST(0,VLOOKUP($D9,ratings,2,0)-VLOOKUP($D28,ratings,2,0),$A$1,1)*$K28*$K9+_xlfn.NORM.DIST(0,VLOOKUP($D8,ratings,2,0)-VLOOKUP($D28,ratings,2,0),$A$1,1)*$K28*$K8+_xlfn.NORM.DIST(0,VLOOKUP($D7,ratings,2,0)-VLOOKUP($D28,ratings,2,0),$A$1,1)*$K28*$K7+_xlfn.NORM.DIST(0,VLOOKUP($D6,ratings,2,0)-VLOOKUP($D28,ratings,2,0),$A$1,1)*$K28*$K6+_xlfn.NORM.DIST(0,VLOOKUP($D5,ratings,2,0)-VLOOKUP($D28,ratings,2,0),$A$1,1)*$K28*$K5+_xlfn.NORM.DIST(0,VLOOKUP($D4,ratings,2,0)-VLOOKUP($D28,ratings,2,0),$A$1,1)*$K28*$K4+_xlfn.NORM.DIST(0,VLOOKUP($D3,ratings,2,0)-VLOOKUP($D28,ratings,2,0),$A$1,1)*$K28*$K3+_xlfn.NORM.DIST(0,VLOOKUP($D2,ratings,2,0)-VLOOKUP($D28,ratings,2,0),$A$1,1)*$K28*$K2+_xlfn.NORM.DIST(0,VLOOKUP($D17,ratings,2,0)-VLOOKUP($D28,ratings,2,0),$A$1,1)*$K28*$K17+_xlfn.NORM.DIST(0,VLOOKUP($D16,ratings,2,0)-VLOOKUP($D28,ratings,2,0),$A$1,1)*$K28*$K16+_xlfn.NORM.DIST(0,VLOOKUP($D15,ratings,2,0)-VLOOKUP($D28,ratings,2,0),$A$1,1)*$K28*$K15+_xlfn.NORM.DIST(0,VLOOKUP($D14,ratings,2,0)-VLOOKUP($D28,ratings,2,0),$A$1,1)*$K28*$K14+_xlfn.NORM.DIST(0,VLOOKUP($D13,ratings,2,0)-VLOOKUP($D28,ratings,2,0),$A$1,1)*$K28*$K13</f>
        <v>#N/A</v>
      </c>
      <c r="N28" s="13"/>
      <c r="O28" s="171" t="str">
        <f>_xlfn.NORM.DIST(0,VLOOKUP($D60,ratings,2,0)-VLOOKUP($D28,ratings,2,0),$A$1,1)*$M28*$M60+_xlfn.NORM.DIST(0,VLOOKUP($D61,ratings,2,0)-VLOOKUP($D28,ratings,2,0),$A$1,1)*$M28*$M61+_xlfn.NORM.DIST(0,VLOOKUP($D62,ratings,2,0)-VLOOKUP($D28,ratings,2,0),$A$1,1)*$M28*$M62+_xlfn.NORM.DIST(0,VLOOKUP($D63,ratings,2,0)-VLOOKUP($D28,ratings,2,0),$A$1,1)*$M28*$M63+_xlfn.NORM.DIST(0,VLOOKUP($D64,ratings,2,0)-VLOOKUP($D28,ratings,2,0),$A$1,1)*$M28*$M64+_xlfn.NORM.DIST(0,VLOOKUP($D65,ratings,2,0)-VLOOKUP($D28,ratings,2,0),$A$1,1)*$M28*$M65+_xlfn.NORM.DIST(0,VLOOKUP($D34,ratings,2,0)-VLOOKUP($D28,ratings,2,0),$A$1,1)*$M28*$M34+_xlfn.NORM.DIST(0,VLOOKUP($D35,ratings,2,0)-VLOOKUP($D28,ratings,2,0),$A$1,1)*$M28*$M35+_xlfn.NORM.DIST(0,VLOOKUP($D36,ratings,2,0)-VLOOKUP($D28,ratings,2,0),$A$1,1)*$M28*$M36+_xlfn.NORM.DIST(0,VLOOKUP($D37,ratings,2,0)-VLOOKUP($D28,ratings,2,0),$A$1,1)*$M28*$M37+_xlfn.NORM.DIST(0,VLOOKUP($D38,ratings,2,0)-VLOOKUP($D28,ratings,2,0),$A$1,1)*$M28*$M38+_xlfn.NORM.DIST(0,VLOOKUP($D39,ratings,2,0)-VLOOKUP($D28,ratings,2,0),$A$1,1)*$M28*$M39+_xlfn.NORM.DIST(0,VLOOKUP($D40,ratings,2,0)-VLOOKUP($D28,ratings,2,0),$A$1,1)*$M28*$M40+_xlfn.NORM.DIST(0,VLOOKUP($D41,ratings,2,0)-VLOOKUP($D28,ratings,2,0),$A$1,1)*$M28*$M41+_xlfn.NORM.DIST(0,VLOOKUP($D42,ratings,2,0)-VLOOKUP($D28,ratings,2,0),$A$1,1)*$M28*$M42+_xlfn.NORM.DIST(0,VLOOKUP($D43,ratings,2,0)-VLOOKUP($D28,ratings,2,0),$A$1,1)*$M28*$M43+_xlfn.NORM.DIST(0,VLOOKUP($D44,ratings,2,0)-VLOOKUP($D28,ratings,2,0),$A$1,1)*$M28*$M44+_xlfn.NORM.DIST(0,VLOOKUP($D45,ratings,2,0)-VLOOKUP($D28,ratings,2,0),$A$1,1)*$M28*$M45+_xlfn.NORM.DIST(0,VLOOKUP($D46,ratings,2,0)-VLOOKUP($D28,ratings,2,0),$A$1,1)*$M28*$M46+_xlfn.NORM.DIST(0,VLOOKUP($D47,ratings,2,0)-VLOOKUP($D28,ratings,2,0),$A$1,1)*$M28*$M47+_xlfn.NORM.DIST(0,VLOOKUP($D48,ratings,2,0)-VLOOKUP($D28,ratings,2,0),$A$1,1)*$M28*$M48+_xlfn.NORM.DIST(0,VLOOKUP($D49,ratings,2,0)-VLOOKUP($D28,ratings,2,0),$A$1,1)*$M28*$M49+_xlfn.NORM.DIST(0,VLOOKUP($D50,ratings,2,0)-VLOOKUP($D28,ratings,2,0),$A$1,1)*$M28*$M50+_xlfn.NORM.DIST(0,VLOOKUP($D51,ratings,2,0)-VLOOKUP($D28,ratings,2,0),$A$1,1)*$M28*$M51+_xlfn.NORM.DIST(0,VLOOKUP($D52,ratings,2,0)-VLOOKUP($D28,ratings,2,0),$A$1,1)*$M28*$M52+_xlfn.NORM.DIST(0,VLOOKUP($D53,ratings,2,0)-VLOOKUP($D28,ratings,2,0),$A$1,1)*$M28*$M53+_xlfn.NORM.DIST(0,VLOOKUP($D54,ratings,2,0)-VLOOKUP($D28,ratings,2,0),$A$1,1)*$M28*$M54+_xlfn.NORM.DIST(0,VLOOKUP($D55,ratings,2,0)-VLOOKUP($D28,ratings,2,0),$A$1,1)*$M28*$M55+_xlfn.NORM.DIST(0,VLOOKUP($D56,ratings,2,0)-VLOOKUP($D28,ratings,2,0),$A$1,1)*$M28*$M56+_xlfn.NORM.DIST(0,VLOOKUP($D59,ratings,2,0)-VLOOKUP($D28,ratings,2,0),$A$1,1)*$M28*$M59+_xlfn.NORM.DIST(0,VLOOKUP($D58,ratings,2,0)-VLOOKUP($D28,ratings,2,0),$A$1,1)*$M28*$M58+_xlfn.NORM.DIST(0,VLOOKUP($D57,ratings,2,0)-VLOOKUP($D28,ratings,2,0),$A$1,1)*$M28*$M57</f>
        <v>#N/A</v>
      </c>
      <c r="P28" s="172" t="str">
        <f t="shared" si="3"/>
        <v/>
      </c>
      <c r="Q28" s="6"/>
      <c r="R28" s="6"/>
      <c r="S28" s="11"/>
      <c r="T28" s="6">
        <f t="shared" ref="T28:U28" si="31">C28</f>
        <v>3</v>
      </c>
      <c r="U28" s="6" t="str">
        <f t="shared" si="31"/>
        <v>Kansas State</v>
      </c>
      <c r="V28" s="173" t="str">
        <f>VLOOKUP($U29,ratings,2,0)-VLOOKUP($U28,ratings,2,0)</f>
        <v>#N/A</v>
      </c>
      <c r="W28" s="173" t="str">
        <f>VLOOKUP($U29,ratings20,3,0)+VLOOKUP($U28,ratings20,3,0)-144</f>
        <v>#N/A</v>
      </c>
      <c r="X28" s="174" t="str">
        <f t="shared" si="5"/>
        <v>#N/A</v>
      </c>
      <c r="Y28" s="175" t="str">
        <f t="shared" si="6"/>
        <v>#N/A</v>
      </c>
      <c r="Z28" s="176" t="str">
        <f>(W28/2)+(V29/2)</f>
        <v>#N/A</v>
      </c>
      <c r="AA28" s="6" t="str">
        <f>W28</f>
        <v>#N/A</v>
      </c>
      <c r="AB28" s="6"/>
      <c r="AC28" s="6"/>
      <c r="AD28" s="6"/>
    </row>
    <row r="29" ht="14.25" customHeight="1">
      <c r="B29" s="37" t="s">
        <v>26</v>
      </c>
      <c r="C29" s="178">
        <v>14.0</v>
      </c>
      <c r="D29" s="38" t="s">
        <v>321</v>
      </c>
      <c r="E29" s="411">
        <v>0.0</v>
      </c>
      <c r="F29" s="13"/>
      <c r="G29" s="25" t="str">
        <f>_xlfn.NORM.DIST(0,VLOOKUP(D27,ratings,2,0)-VLOOKUP(D29,ratings,2,0),$A$1,1)*E29*E27+_xlfn.NORM.DIST(0,VLOOKUP(D26,ratings,2,0)-VLOOKUP(D29,ratings,2,0),$A$1,1)*E29*E26</f>
        <v>#N/A</v>
      </c>
      <c r="H29" s="13"/>
      <c r="I29" s="26" t="str">
        <f>_xlfn.NORM.DIST(0,VLOOKUP($D33,ratings,2,0)-VLOOKUP($D29,ratings,2,0),$A$1,1)*$G29*$G33+_xlfn.NORM.DIST(0,VLOOKUP($D30,ratings,2,0)-VLOOKUP($D29,ratings,2,0),$A$1,1)*$G29*$G30+_xlfn.NORM.DIST(0,VLOOKUP($D31,ratings,2,0)-VLOOKUP($D29,ratings,2,0),$A$1,1)*$G29*$G31+_xlfn.NORM.DIST(0,VLOOKUP($D32,ratings,2,0)-VLOOKUP($D29,ratings,2,0),$A$1,1)*$G29*$G32</f>
        <v>#N/A</v>
      </c>
      <c r="J29" s="26"/>
      <c r="K29" s="26" t="str">
        <f>_xlfn.NORM.DIST(0,VLOOKUP($D21,ratings,2,0)-VLOOKUP($D29,ratings,2,0),$A$1,1)*$I29*$I21+_xlfn.NORM.DIST(0,VLOOKUP($D20,ratings,2,0)-VLOOKUP($D29,ratings,2,0),$A$1,1)*$I29*$I20+_xlfn.NORM.DIST(0,VLOOKUP($D19,ratings,2,0)-VLOOKUP($D29,ratings,2,0),$A$1,1)*$I29*$I19+_xlfn.NORM.DIST(0,VLOOKUP($D18,ratings,2,0)-VLOOKUP($D29,ratings,2,0),$A$1,1)*$I29*$I18+_xlfn.NORM.DIST(0,VLOOKUP($D25,ratings,2,0)-VLOOKUP($D29,ratings,2,0),$A$1,1)*$I29*$I25+_xlfn.NORM.DIST(0,VLOOKUP($D24,ratings,2,0)-VLOOKUP($D29,ratings,2,0),$A$1,1)*$I29*$I24+_xlfn.NORM.DIST(0,VLOOKUP($D23,ratings,2,0)-VLOOKUP($D29,ratings,2,0),$A$1,1)*$I29*$I23+_xlfn.NORM.DIST(0,VLOOKUP($D22,ratings,2,0)-VLOOKUP($D29,ratings,2,0),$A$1,1)*$I29*$I22</f>
        <v>#N/A</v>
      </c>
      <c r="L29" s="15" t="str">
        <f t="shared" si="2"/>
        <v/>
      </c>
      <c r="M29" s="26" t="str">
        <f>_xlfn.NORM.DIST(0,VLOOKUP($D12,ratings,2,0)-VLOOKUP($D29,ratings,2,0),$A$1,1)*$K29*$K12+_xlfn.NORM.DIST(0,VLOOKUP($D13,ratings,2,0)-VLOOKUP($D29,ratings,2,0),$A$1,1)*$K29*$K13+_xlfn.NORM.DIST(0,VLOOKUP($D11,ratings,2,0)-VLOOKUP($D29,ratings,2,0),$A$1,1)*$K29*$K11+_xlfn.NORM.DIST(0,VLOOKUP($D10,ratings,2,0)-VLOOKUP($D29,ratings,2,0),$A$1,1)*$K29*$K10+_xlfn.NORM.DIST(0,VLOOKUP($D9,ratings,2,0)-VLOOKUP($D29,ratings,2,0),$A$1,1)*$K29*$K9+_xlfn.NORM.DIST(0,VLOOKUP($D8,ratings,2,0)-VLOOKUP($D29,ratings,2,0),$A$1,1)*$K29*$K8+_xlfn.NORM.DIST(0,VLOOKUP($D7,ratings,2,0)-VLOOKUP($D29,ratings,2,0),$A$1,1)*$K29*$K7+_xlfn.NORM.DIST(0,VLOOKUP($D6,ratings,2,0)-VLOOKUP($D29,ratings,2,0),$A$1,1)*$K29*$K6+_xlfn.NORM.DIST(0,VLOOKUP($D5,ratings,2,0)-VLOOKUP($D29,ratings,2,0),$A$1,1)*$K29*$K5+_xlfn.NORM.DIST(0,VLOOKUP($D4,ratings,2,0)-VLOOKUP($D29,ratings,2,0),$A$1,1)*$K29*$K4+_xlfn.NORM.DIST(0,VLOOKUP($D3,ratings,2,0)-VLOOKUP($D29,ratings,2,0),$A$1,1)*$K29*$K3+_xlfn.NORM.DIST(0,VLOOKUP($D2,ratings,2,0)-VLOOKUP($D29,ratings,2,0),$A$1,1)*$K29*$K2+_xlfn.NORM.DIST(0,VLOOKUP($D17,ratings,2,0)-VLOOKUP($D29,ratings,2,0),$A$1,1)*$K29*$K17+_xlfn.NORM.DIST(0,VLOOKUP($D16,ratings,2,0)-VLOOKUP($D29,ratings,2,0),$A$1,1)*$K29*$K16+_xlfn.NORM.DIST(0,VLOOKUP($D15,ratings,2,0)-VLOOKUP($D29,ratings,2,0),$A$1,1)*$K29*$K15+_xlfn.NORM.DIST(0,VLOOKUP($D14,ratings,2,0)-VLOOKUP($D29,ratings,2,0),$A$1,1)*$K29*$K14</f>
        <v>#N/A</v>
      </c>
      <c r="N29" s="13"/>
      <c r="O29" s="180" t="str">
        <f>_xlfn.NORM.DIST(0,VLOOKUP($D61,ratings,2,0)-VLOOKUP($D29,ratings,2,0),$A$1,1)*$M29*$M61+_xlfn.NORM.DIST(0,VLOOKUP($D62,ratings,2,0)-VLOOKUP($D29,ratings,2,0),$A$1,1)*$M29*$M62+_xlfn.NORM.DIST(0,VLOOKUP($D63,ratings,2,0)-VLOOKUP($D29,ratings,2,0),$A$1,1)*$M29*$M63+_xlfn.NORM.DIST(0,VLOOKUP($D64,ratings,2,0)-VLOOKUP($D29,ratings,2,0),$A$1,1)*$M29*$M64+_xlfn.NORM.DIST(0,VLOOKUP($D65,ratings,2,0)-VLOOKUP($D29,ratings,2,0),$A$1,1)*$M29*$M65+_xlfn.NORM.DIST(0,VLOOKUP($D34,ratings,2,0)-VLOOKUP($D29,ratings,2,0),$A$1,1)*$M29*$M34+_xlfn.NORM.DIST(0,VLOOKUP($D35,ratings,2,0)-VLOOKUP($D29,ratings,2,0),$A$1,1)*$M29*$M35+_xlfn.NORM.DIST(0,VLOOKUP($D36,ratings,2,0)-VLOOKUP($D29,ratings,2,0),$A$1,1)*$M29*$M36+_xlfn.NORM.DIST(0,VLOOKUP($D37,ratings,2,0)-VLOOKUP($D29,ratings,2,0),$A$1,1)*$M29*$M37+_xlfn.NORM.DIST(0,VLOOKUP($D38,ratings,2,0)-VLOOKUP($D29,ratings,2,0),$A$1,1)*$M29*$M38+_xlfn.NORM.DIST(0,VLOOKUP($D39,ratings,2,0)-VLOOKUP($D29,ratings,2,0),$A$1,1)*$M29*$M39+_xlfn.NORM.DIST(0,VLOOKUP($D40,ratings,2,0)-VLOOKUP($D29,ratings,2,0),$A$1,1)*$M29*$M40+_xlfn.NORM.DIST(0,VLOOKUP($D41,ratings,2,0)-VLOOKUP($D29,ratings,2,0),$A$1,1)*$M29*$M41+_xlfn.NORM.DIST(0,VLOOKUP($D42,ratings,2,0)-VLOOKUP($D29,ratings,2,0),$A$1,1)*$M29*$M42+_xlfn.NORM.DIST(0,VLOOKUP($D43,ratings,2,0)-VLOOKUP($D29,ratings,2,0),$A$1,1)*$M29*$M43+_xlfn.NORM.DIST(0,VLOOKUP($D44,ratings,2,0)-VLOOKUP($D29,ratings,2,0),$A$1,1)*$M29*$M44+_xlfn.NORM.DIST(0,VLOOKUP($D45,ratings,2,0)-VLOOKUP($D29,ratings,2,0),$A$1,1)*$M29*$M45+_xlfn.NORM.DIST(0,VLOOKUP($D46,ratings,2,0)-VLOOKUP($D29,ratings,2,0),$A$1,1)*$M29*$M46+_xlfn.NORM.DIST(0,VLOOKUP($D47,ratings,2,0)-VLOOKUP($D29,ratings,2,0),$A$1,1)*$M29*$M47+_xlfn.NORM.DIST(0,VLOOKUP($D48,ratings,2,0)-VLOOKUP($D29,ratings,2,0),$A$1,1)*$M29*$M48+_xlfn.NORM.DIST(0,VLOOKUP($D49,ratings,2,0)-VLOOKUP($D29,ratings,2,0),$A$1,1)*$M29*$M49+_xlfn.NORM.DIST(0,VLOOKUP($D50,ratings,2,0)-VLOOKUP($D29,ratings,2,0),$A$1,1)*$M29*$M50+_xlfn.NORM.DIST(0,VLOOKUP($D51,ratings,2,0)-VLOOKUP($D29,ratings,2,0),$A$1,1)*$M29*$M51+_xlfn.NORM.DIST(0,VLOOKUP($D52,ratings,2,0)-VLOOKUP($D29,ratings,2,0),$A$1,1)*$M29*$M52+_xlfn.NORM.DIST(0,VLOOKUP($D53,ratings,2,0)-VLOOKUP($D29,ratings,2,0),$A$1,1)*$M29*$M53+_xlfn.NORM.DIST(0,VLOOKUP($D54,ratings,2,0)-VLOOKUP($D29,ratings,2,0),$A$1,1)*$M29*$M54+_xlfn.NORM.DIST(0,VLOOKUP($D55,ratings,2,0)-VLOOKUP($D29,ratings,2,0),$A$1,1)*$M29*$M55+_xlfn.NORM.DIST(0,VLOOKUP($D56,ratings,2,0)-VLOOKUP($D29,ratings,2,0),$A$1,1)*$M29*$M56+_xlfn.NORM.DIST(0,VLOOKUP($D57,ratings,2,0)-VLOOKUP($D29,ratings,2,0),$A$1,1)*$M29*$M57+_xlfn.NORM.DIST(0,VLOOKUP($D60,ratings,2,0)-VLOOKUP($D29,ratings,2,0),$A$1,1)*$M29*$M60+_xlfn.NORM.DIST(0,VLOOKUP($D59,ratings,2,0)-VLOOKUP($D29,ratings,2,0),$A$1,1)*$M29*$M59+_xlfn.NORM.DIST(0,VLOOKUP($D58,ratings,2,0)-VLOOKUP($D29,ratings,2,0),$A$1,1)*$M29*$M58</f>
        <v>#N/A</v>
      </c>
      <c r="P29" s="172" t="str">
        <f t="shared" si="3"/>
        <v/>
      </c>
      <c r="Q29" s="6"/>
      <c r="R29" s="6"/>
      <c r="S29" s="6"/>
      <c r="T29" s="6">
        <f t="shared" ref="T29:U29" si="32">C29</f>
        <v>14</v>
      </c>
      <c r="U29" s="160" t="str">
        <f t="shared" si="32"/>
        <v>Montana St</v>
      </c>
      <c r="V29" s="181" t="str">
        <f>VLOOKUP(U28,ratings,2,0)-VLOOKUP(U29,ratings,2,0)</f>
        <v>#N/A</v>
      </c>
      <c r="W29" s="181"/>
      <c r="X29" s="174" t="str">
        <f t="shared" si="5"/>
        <v>#N/A</v>
      </c>
      <c r="Y29" s="175" t="str">
        <f t="shared" si="6"/>
        <v>#N/A</v>
      </c>
      <c r="Z29" s="182" t="str">
        <f>(W28/2)+(V28/2)</f>
        <v>#N/A</v>
      </c>
      <c r="AA29" s="6" t="str">
        <f>V29</f>
        <v>#N/A</v>
      </c>
      <c r="AB29" s="6"/>
      <c r="AC29" s="6"/>
      <c r="AD29" s="6"/>
    </row>
    <row r="30" ht="14.25" customHeight="1">
      <c r="B30" s="37" t="s">
        <v>26</v>
      </c>
      <c r="C30" s="37">
        <v>7.0</v>
      </c>
      <c r="D30" s="11" t="s">
        <v>322</v>
      </c>
      <c r="E30" s="409">
        <v>1.0</v>
      </c>
      <c r="F30" s="13"/>
      <c r="G30" s="416">
        <v>1.0</v>
      </c>
      <c r="H30" s="13"/>
      <c r="I30" s="12">
        <v>0.0</v>
      </c>
      <c r="J30" s="13"/>
      <c r="K30" s="13" t="str">
        <f>_xlfn.NORM.DIST(0,VLOOKUP($D22,ratings,2,0)-VLOOKUP($D30,ratings,2,0),$A$1,1)*$I30*$I22+_xlfn.NORM.DIST(0,VLOOKUP($D21,ratings,2,0)-VLOOKUP($D30,ratings,2,0),$A$1,1)*$I30*$I21+_xlfn.NORM.DIST(0,VLOOKUP($D20,ratings,2,0)-VLOOKUP($D30,ratings,2,0),$A$1,1)*$I30*$I20+_xlfn.NORM.DIST(0,VLOOKUP($D19,ratings,2,0)-VLOOKUP($D30,ratings,2,0),$A$1,1)*$I30*$I19+_xlfn.NORM.DIST(0,VLOOKUP($D18,ratings,2,0)-VLOOKUP($D30,ratings,2,0),$A$1,1)*$I30*$I18+_xlfn.NORM.DIST(0,VLOOKUP($D25,ratings,2,0)-VLOOKUP($D30,ratings,2,0),$A$1,1)*$I30*$I25+_xlfn.NORM.DIST(0,VLOOKUP($D24,ratings,2,0)-VLOOKUP($D30,ratings,2,0),$A$1,1)*$I30*$I24+_xlfn.NORM.DIST(0,VLOOKUP($D23,ratings,2,0)-VLOOKUP($D30,ratings,2,0),$A$1,1)*$I30*$I23</f>
        <v>#N/A</v>
      </c>
      <c r="L30" s="15" t="str">
        <f t="shared" si="2"/>
        <v/>
      </c>
      <c r="M30" s="13" t="str">
        <f>_xlfn.NORM.DIST(0,VLOOKUP($D13,ratings,2,0)-VLOOKUP($D30,ratings,2,0),$A$1,1)*$K30*$K13+_xlfn.NORM.DIST(0,VLOOKUP($D14,ratings,2,0)-VLOOKUP($D30,ratings,2,0),$A$1,1)*$K30*$K14+_xlfn.NORM.DIST(0,VLOOKUP($D12,ratings,2,0)-VLOOKUP($D30,ratings,2,0),$A$1,1)*$K30*$K12+_xlfn.NORM.DIST(0,VLOOKUP($D11,ratings,2,0)-VLOOKUP($D30,ratings,2,0),$A$1,1)*$K30*$K11+_xlfn.NORM.DIST(0,VLOOKUP($D10,ratings,2,0)-VLOOKUP($D30,ratings,2,0),$A$1,1)*$K30*$K10+_xlfn.NORM.DIST(0,VLOOKUP($D9,ratings,2,0)-VLOOKUP($D30,ratings,2,0),$A$1,1)*$K30*$K9+_xlfn.NORM.DIST(0,VLOOKUP($D8,ratings,2,0)-VLOOKUP($D30,ratings,2,0),$A$1,1)*$K30*$K8+_xlfn.NORM.DIST(0,VLOOKUP($D7,ratings,2,0)-VLOOKUP($D30,ratings,2,0),$A$1,1)*$K30*$K7+_xlfn.NORM.DIST(0,VLOOKUP($D6,ratings,2,0)-VLOOKUP($D30,ratings,2,0),$A$1,1)*$K30*$K6+_xlfn.NORM.DIST(0,VLOOKUP($D5,ratings,2,0)-VLOOKUP($D30,ratings,2,0),$A$1,1)*$K30*$K5+_xlfn.NORM.DIST(0,VLOOKUP($D4,ratings,2,0)-VLOOKUP($D30,ratings,2,0),$A$1,1)*$K30*$K4+_xlfn.NORM.DIST(0,VLOOKUP($D3,ratings,2,0)-VLOOKUP($D30,ratings,2,0),$A$1,1)*$K30*$K3+_xlfn.NORM.DIST(0,VLOOKUP($D2,ratings,2,0)-VLOOKUP($D30,ratings,2,0),$A$1,1)*$K30*$K2+_xlfn.NORM.DIST(0,VLOOKUP($D17,ratings,2,0)-VLOOKUP($D30,ratings,2,0),$A$1,1)*$K30*$K17+_xlfn.NORM.DIST(0,VLOOKUP($D16,ratings,2,0)-VLOOKUP($D30,ratings,2,0),$A$1,1)*$K30*$K16+_xlfn.NORM.DIST(0,VLOOKUP($D15,ratings,2,0)-VLOOKUP($D30,ratings,2,0),$A$1,1)*$K30*$K15</f>
        <v>#N/A</v>
      </c>
      <c r="N30" s="13"/>
      <c r="O30" s="171" t="str">
        <f>_xlfn.NORM.DIST(0,VLOOKUP($D62,ratings,2,0)-VLOOKUP($D30,ratings,2,0),$A$1,1)*$M30*$M62+_xlfn.NORM.DIST(0,VLOOKUP($D63,ratings,2,0)-VLOOKUP($D30,ratings,2,0),$A$1,1)*$M30*$M63+_xlfn.NORM.DIST(0,VLOOKUP($D64,ratings,2,0)-VLOOKUP($D30,ratings,2,0),$A$1,1)*$M30*$M64+_xlfn.NORM.DIST(0,VLOOKUP($D65,ratings,2,0)-VLOOKUP($D30,ratings,2,0),$A$1,1)*$M30*$M65+_xlfn.NORM.DIST(0,VLOOKUP($D34,ratings,2,0)-VLOOKUP($D30,ratings,2,0),$A$1,1)*$M30*$M34+_xlfn.NORM.DIST(0,VLOOKUP($D35,ratings,2,0)-VLOOKUP($D30,ratings,2,0),$A$1,1)*$M30*$M35+_xlfn.NORM.DIST(0,VLOOKUP($D36,ratings,2,0)-VLOOKUP($D30,ratings,2,0),$A$1,1)*$M30*$M36+_xlfn.NORM.DIST(0,VLOOKUP($D37,ratings,2,0)-VLOOKUP($D30,ratings,2,0),$A$1,1)*$M30*$M37+_xlfn.NORM.DIST(0,VLOOKUP($D38,ratings,2,0)-VLOOKUP($D30,ratings,2,0),$A$1,1)*$M30*$M38+_xlfn.NORM.DIST(0,VLOOKUP($D39,ratings,2,0)-VLOOKUP($D30,ratings,2,0),$A$1,1)*$M30*$M39+_xlfn.NORM.DIST(0,VLOOKUP($D40,ratings,2,0)-VLOOKUP($D30,ratings,2,0),$A$1,1)*$M30*$M40+_xlfn.NORM.DIST(0,VLOOKUP($D41,ratings,2,0)-VLOOKUP($D30,ratings,2,0),$A$1,1)*$M30*$M41+_xlfn.NORM.DIST(0,VLOOKUP($D42,ratings,2,0)-VLOOKUP($D30,ratings,2,0),$A$1,1)*$M30*$M42+_xlfn.NORM.DIST(0,VLOOKUP($D43,ratings,2,0)-VLOOKUP($D30,ratings,2,0),$A$1,1)*$M30*$M43+_xlfn.NORM.DIST(0,VLOOKUP($D44,ratings,2,0)-VLOOKUP($D30,ratings,2,0),$A$1,1)*$M30*$M44+_xlfn.NORM.DIST(0,VLOOKUP($D45,ratings,2,0)-VLOOKUP($D30,ratings,2,0),$A$1,1)*$M30*$M45+_xlfn.NORM.DIST(0,VLOOKUP($D46,ratings,2,0)-VLOOKUP($D30,ratings,2,0),$A$1,1)*$M30*$M46+_xlfn.NORM.DIST(0,VLOOKUP($D47,ratings,2,0)-VLOOKUP($D30,ratings,2,0),$A$1,1)*$M30*$M47+_xlfn.NORM.DIST(0,VLOOKUP($D48,ratings,2,0)-VLOOKUP($D30,ratings,2,0),$A$1,1)*$M30*$M48+_xlfn.NORM.DIST(0,VLOOKUP($D49,ratings,2,0)-VLOOKUP($D30,ratings,2,0),$A$1,1)*$M30*$M49+_xlfn.NORM.DIST(0,VLOOKUP($D50,ratings,2,0)-VLOOKUP($D30,ratings,2,0),$A$1,1)*$M30*$M50+_xlfn.NORM.DIST(0,VLOOKUP($D51,ratings,2,0)-VLOOKUP($D30,ratings,2,0),$A$1,1)*$M30*$M51+_xlfn.NORM.DIST(0,VLOOKUP($D52,ratings,2,0)-VLOOKUP($D30,ratings,2,0),$A$1,1)*$M30*$M52+_xlfn.NORM.DIST(0,VLOOKUP($D53,ratings,2,0)-VLOOKUP($D30,ratings,2,0),$A$1,1)*$M30*$M53+_xlfn.NORM.DIST(0,VLOOKUP($D54,ratings,2,0)-VLOOKUP($D30,ratings,2,0),$A$1,1)*$M30*$M54+_xlfn.NORM.DIST(0,VLOOKUP($D55,ratings,2,0)-VLOOKUP($D30,ratings,2,0),$A$1,1)*$M30*$M55+_xlfn.NORM.DIST(0,VLOOKUP($D56,ratings,2,0)-VLOOKUP($D30,ratings,2,0),$A$1,1)*$M30*$M56+_xlfn.NORM.DIST(0,VLOOKUP($D57,ratings,2,0)-VLOOKUP($D30,ratings,2,0),$A$1,1)*$M30*$M57+_xlfn.NORM.DIST(0,VLOOKUP($D58,ratings,2,0)-VLOOKUP($D30,ratings,2,0),$A$1,1)*$M30*$M58+_xlfn.NORM.DIST(0,VLOOKUP($D61,ratings,2,0)-VLOOKUP($D30,ratings,2,0),$A$1,1)*$M30*$M61+_xlfn.NORM.DIST(0,VLOOKUP($D60,ratings,2,0)-VLOOKUP($D30,ratings,2,0),$A$1,1)*$M30*$M60+_xlfn.NORM.DIST(0,VLOOKUP($D59,ratings,2,0)-VLOOKUP($D30,ratings,2,0),$A$1,1)*$M30*$M59</f>
        <v>#N/A</v>
      </c>
      <c r="P30" s="172" t="str">
        <f t="shared" si="3"/>
        <v/>
      </c>
      <c r="Q30" s="6"/>
      <c r="R30" s="6"/>
      <c r="S30" s="11"/>
      <c r="T30" s="6">
        <f t="shared" ref="T30:U30" si="33">C30</f>
        <v>7</v>
      </c>
      <c r="U30" s="6" t="str">
        <f t="shared" si="33"/>
        <v>Michigan St</v>
      </c>
      <c r="V30" s="173" t="str">
        <f>VLOOKUP($U31,ratings,2,0)-VLOOKUP($U30,ratings,2,0)</f>
        <v>#N/A</v>
      </c>
      <c r="W30" s="173" t="str">
        <f>VLOOKUP($U31,ratings20,3,0)+VLOOKUP($U30,ratings20,3,0)-144</f>
        <v>#N/A</v>
      </c>
      <c r="X30" s="174" t="str">
        <f t="shared" si="5"/>
        <v>#N/A</v>
      </c>
      <c r="Y30" s="175" t="str">
        <f t="shared" si="6"/>
        <v>#N/A</v>
      </c>
      <c r="Z30" s="176" t="str">
        <f>(W30/2)+(V31/2)</f>
        <v>#N/A</v>
      </c>
      <c r="AA30" s="6" t="str">
        <f>W30</f>
        <v>#N/A</v>
      </c>
      <c r="AB30" s="6"/>
      <c r="AC30" s="6"/>
      <c r="AD30" s="6"/>
    </row>
    <row r="31" ht="14.25" customHeight="1">
      <c r="B31" s="37" t="s">
        <v>26</v>
      </c>
      <c r="C31" s="178">
        <v>10.0</v>
      </c>
      <c r="D31" s="38" t="s">
        <v>323</v>
      </c>
      <c r="E31" s="411">
        <v>0.0</v>
      </c>
      <c r="F31" s="13"/>
      <c r="G31" s="25" t="str">
        <f>_xlfn.NORM.DIST(0,VLOOKUP(D33,ratings,2,0)-VLOOKUP(D31,ratings,2,0),$A$1,1)*E31*E33+_xlfn.NORM.DIST(0,VLOOKUP(D32,ratings,2,0)-VLOOKUP(D31,ratings,2,0),$A$1,1)*E31*E32</f>
        <v>#N/A</v>
      </c>
      <c r="H31" s="13"/>
      <c r="I31" s="26" t="str">
        <f>_xlfn.NORM.DIST(0,VLOOKUP($D27,ratings,2,0)-VLOOKUP($D31,ratings,2,0),$A$1,1)*$G31*$G27+_xlfn.NORM.DIST(0,VLOOKUP($D26,ratings,2,0)-VLOOKUP($D31,ratings,2,0),$A$1,1)*$G31*$G26+_xlfn.NORM.DIST(0,VLOOKUP($D29,ratings,2,0)-VLOOKUP($D31,ratings,2,0),$A$1,1)*$G31*$G29+_xlfn.NORM.DIST(0,VLOOKUP($D28,ratings,2,0)-VLOOKUP($D31,ratings,2,0),$A$1,1)*$G31*$G28</f>
        <v>#N/A</v>
      </c>
      <c r="J31" s="26"/>
      <c r="K31" s="26" t="str">
        <f>_xlfn.NORM.DIST(0,VLOOKUP($D23,ratings,2,0)-VLOOKUP($D31,ratings,2,0),$A$1,1)*$I31*$I23+_xlfn.NORM.DIST(0,VLOOKUP($D22,ratings,2,0)-VLOOKUP($D31,ratings,2,0),$A$1,1)*$I31*$I22+_xlfn.NORM.DIST(0,VLOOKUP($D21,ratings,2,0)-VLOOKUP($D31,ratings,2,0),$A$1,1)*$I31*$I21+_xlfn.NORM.DIST(0,VLOOKUP($D20,ratings,2,0)-VLOOKUP($D31,ratings,2,0),$A$1,1)*$I31*$I20+_xlfn.NORM.DIST(0,VLOOKUP($D19,ratings,2,0)-VLOOKUP($D31,ratings,2,0),$A$1,1)*$I31*$I19+_xlfn.NORM.DIST(0,VLOOKUP($D18,ratings,2,0)-VLOOKUP($D31,ratings,2,0),$A$1,1)*$I31*$I18+_xlfn.NORM.DIST(0,VLOOKUP($D25,ratings,2,0)-VLOOKUP($D31,ratings,2,0),$A$1,1)*$I31*$I25+_xlfn.NORM.DIST(0,VLOOKUP($D24,ratings,2,0)-VLOOKUP($D31,ratings,2,0),$A$1,1)*$I31*$I24</f>
        <v>#N/A</v>
      </c>
      <c r="L31" s="15" t="str">
        <f t="shared" si="2"/>
        <v/>
      </c>
      <c r="M31" s="26" t="str">
        <f>_xlfn.NORM.DIST(0,VLOOKUP($D14,ratings,2,0)-VLOOKUP($D31,ratings,2,0),$A$1,1)*$K31*$K14+_xlfn.NORM.DIST(0,VLOOKUP($D15,ratings,2,0)-VLOOKUP($D31,ratings,2,0),$A$1,1)*$K31*$K15+_xlfn.NORM.DIST(0,VLOOKUP($D13,ratings,2,0)-VLOOKUP($D31,ratings,2,0),$A$1,1)*$K31*$K13+_xlfn.NORM.DIST(0,VLOOKUP($D12,ratings,2,0)-VLOOKUP($D31,ratings,2,0),$A$1,1)*$K31*$K12+_xlfn.NORM.DIST(0,VLOOKUP($D11,ratings,2,0)-VLOOKUP($D31,ratings,2,0),$A$1,1)*$K31*$K11+_xlfn.NORM.DIST(0,VLOOKUP($D10,ratings,2,0)-VLOOKUP($D31,ratings,2,0),$A$1,1)*$K31*$K10+_xlfn.NORM.DIST(0,VLOOKUP($D9,ratings,2,0)-VLOOKUP($D31,ratings,2,0),$A$1,1)*$K31*$K9+_xlfn.NORM.DIST(0,VLOOKUP($D8,ratings,2,0)-VLOOKUP($D31,ratings,2,0),$A$1,1)*$K31*$K8+_xlfn.NORM.DIST(0,VLOOKUP($D7,ratings,2,0)-VLOOKUP($D31,ratings,2,0),$A$1,1)*$K31*$K7+_xlfn.NORM.DIST(0,VLOOKUP($D6,ratings,2,0)-VLOOKUP($D31,ratings,2,0),$A$1,1)*$K31*$K6+_xlfn.NORM.DIST(0,VLOOKUP($D5,ratings,2,0)-VLOOKUP($D31,ratings,2,0),$A$1,1)*$K31*$K5+_xlfn.NORM.DIST(0,VLOOKUP($D4,ratings,2,0)-VLOOKUP($D31,ratings,2,0),$A$1,1)*$K31*$K4+_xlfn.NORM.DIST(0,VLOOKUP($D3,ratings,2,0)-VLOOKUP($D31,ratings,2,0),$A$1,1)*$K31*$K3+_xlfn.NORM.DIST(0,VLOOKUP($D2,ratings,2,0)-VLOOKUP($D31,ratings,2,0),$A$1,1)*$K31*$K2+_xlfn.NORM.DIST(0,VLOOKUP($D17,ratings,2,0)-VLOOKUP($D31,ratings,2,0),$A$1,1)*$K31*$K17+_xlfn.NORM.DIST(0,VLOOKUP($D16,ratings,2,0)-VLOOKUP($D31,ratings,2,0),$A$1,1)*$K31*$K16</f>
        <v>#N/A</v>
      </c>
      <c r="N31" s="13"/>
      <c r="O31" s="180" t="str">
        <f>_xlfn.NORM.DIST(0,VLOOKUP($D63,ratings,2,0)-VLOOKUP($D31,ratings,2,0),$A$1,1)*$M31*$M63+_xlfn.NORM.DIST(0,VLOOKUP($D64,ratings,2,0)-VLOOKUP($D31,ratings,2,0),$A$1,1)*$M31*$M64+_xlfn.NORM.DIST(0,VLOOKUP($D65,ratings,2,0)-VLOOKUP($D31,ratings,2,0),$A$1,1)*$M31*$M65+_xlfn.NORM.DIST(0,VLOOKUP($D34,ratings,2,0)-VLOOKUP($D31,ratings,2,0),$A$1,1)*$M31*$M34+_xlfn.NORM.DIST(0,VLOOKUP($D35,ratings,2,0)-VLOOKUP($D31,ratings,2,0),$A$1,1)*$M31*$M35+_xlfn.NORM.DIST(0,VLOOKUP($D36,ratings,2,0)-VLOOKUP($D31,ratings,2,0),$A$1,1)*$M31*$M36+_xlfn.NORM.DIST(0,VLOOKUP($D37,ratings,2,0)-VLOOKUP($D31,ratings,2,0),$A$1,1)*$M31*$M37+_xlfn.NORM.DIST(0,VLOOKUP($D38,ratings,2,0)-VLOOKUP($D31,ratings,2,0),$A$1,1)*$M31*$M38+_xlfn.NORM.DIST(0,VLOOKUP($D39,ratings,2,0)-VLOOKUP($D31,ratings,2,0),$A$1,1)*$M31*$M39+_xlfn.NORM.DIST(0,VLOOKUP($D40,ratings,2,0)-VLOOKUP($D31,ratings,2,0),$A$1,1)*$M31*$M40+_xlfn.NORM.DIST(0,VLOOKUP($D41,ratings,2,0)-VLOOKUP($D31,ratings,2,0),$A$1,1)*$M31*$M41+_xlfn.NORM.DIST(0,VLOOKUP($D42,ratings,2,0)-VLOOKUP($D31,ratings,2,0),$A$1,1)*$M31*$M42+_xlfn.NORM.DIST(0,VLOOKUP($D43,ratings,2,0)-VLOOKUP($D31,ratings,2,0),$A$1,1)*$M31*$M43+_xlfn.NORM.DIST(0,VLOOKUP($D44,ratings,2,0)-VLOOKUP($D31,ratings,2,0),$A$1,1)*$M31*$M44+_xlfn.NORM.DIST(0,VLOOKUP($D45,ratings,2,0)-VLOOKUP($D31,ratings,2,0),$A$1,1)*$M31*$M45+_xlfn.NORM.DIST(0,VLOOKUP($D46,ratings,2,0)-VLOOKUP($D31,ratings,2,0),$A$1,1)*$M31*$M46+_xlfn.NORM.DIST(0,VLOOKUP($D47,ratings,2,0)-VLOOKUP($D31,ratings,2,0),$A$1,1)*$M31*$M47+_xlfn.NORM.DIST(0,VLOOKUP($D48,ratings,2,0)-VLOOKUP($D31,ratings,2,0),$A$1,1)*$M31*$M48+_xlfn.NORM.DIST(0,VLOOKUP($D49,ratings,2,0)-VLOOKUP($D31,ratings,2,0),$A$1,1)*$M31*$M49+_xlfn.NORM.DIST(0,VLOOKUP($D50,ratings,2,0)-VLOOKUP($D31,ratings,2,0),$A$1,1)*$M31*$M50+_xlfn.NORM.DIST(0,VLOOKUP($D51,ratings,2,0)-VLOOKUP($D31,ratings,2,0),$A$1,1)*$M31*$M51+_xlfn.NORM.DIST(0,VLOOKUP($D52,ratings,2,0)-VLOOKUP($D31,ratings,2,0),$A$1,1)*$M31*$M52+_xlfn.NORM.DIST(0,VLOOKUP($D53,ratings,2,0)-VLOOKUP($D31,ratings,2,0),$A$1,1)*$M31*$M53+_xlfn.NORM.DIST(0,VLOOKUP($D54,ratings,2,0)-VLOOKUP($D31,ratings,2,0),$A$1,1)*$M31*$M54+_xlfn.NORM.DIST(0,VLOOKUP($D55,ratings,2,0)-VLOOKUP($D31,ratings,2,0),$A$1,1)*$M31*$M55+_xlfn.NORM.DIST(0,VLOOKUP($D56,ratings,2,0)-VLOOKUP($D31,ratings,2,0),$A$1,1)*$M31*$M56+_xlfn.NORM.DIST(0,VLOOKUP($D57,ratings,2,0)-VLOOKUP($D31,ratings,2,0),$A$1,1)*$M31*$M57+_xlfn.NORM.DIST(0,VLOOKUP($D58,ratings,2,0)-VLOOKUP($D31,ratings,2,0),$A$1,1)*$M31*$M58+_xlfn.NORM.DIST(0,VLOOKUP($D59,ratings,2,0)-VLOOKUP($D31,ratings,2,0),$A$1,1)*$M31*$M59+_xlfn.NORM.DIST(0,VLOOKUP($D62,ratings,2,0)-VLOOKUP($D31,ratings,2,0),$A$1,1)*$M31*$M62+_xlfn.NORM.DIST(0,VLOOKUP($D61,ratings,2,0)-VLOOKUP($D31,ratings,2,0),$A$1,1)*$M31*$M61+_xlfn.NORM.DIST(0,VLOOKUP($D60,ratings,2,0)-VLOOKUP($D31,ratings,2,0),$A$1,1)*$M31*$M60</f>
        <v>#N/A</v>
      </c>
      <c r="P31" s="172" t="str">
        <f t="shared" si="3"/>
        <v/>
      </c>
      <c r="Q31" s="6"/>
      <c r="R31" s="6"/>
      <c r="S31" s="6"/>
      <c r="T31" s="6">
        <f t="shared" ref="T31:U31" si="34">C31</f>
        <v>10</v>
      </c>
      <c r="U31" s="160" t="str">
        <f t="shared" si="34"/>
        <v>USC</v>
      </c>
      <c r="V31" s="181" t="str">
        <f>VLOOKUP(U30,ratings,2,0)-VLOOKUP(U31,ratings,2,0)</f>
        <v>#N/A</v>
      </c>
      <c r="W31" s="181"/>
      <c r="X31" s="174" t="str">
        <f t="shared" si="5"/>
        <v>#N/A</v>
      </c>
      <c r="Y31" s="175" t="str">
        <f t="shared" si="6"/>
        <v>#N/A</v>
      </c>
      <c r="Z31" s="182" t="str">
        <f>(W30/2)+(V30/2)</f>
        <v>#N/A</v>
      </c>
      <c r="AA31" s="6" t="str">
        <f>V31</f>
        <v>#N/A</v>
      </c>
      <c r="AB31" s="6"/>
      <c r="AC31" s="6"/>
      <c r="AD31" s="6"/>
    </row>
    <row r="32" ht="14.25" customHeight="1">
      <c r="B32" s="37" t="s">
        <v>26</v>
      </c>
      <c r="C32" s="37">
        <v>2.0</v>
      </c>
      <c r="D32" s="11" t="s">
        <v>35</v>
      </c>
      <c r="E32" s="409">
        <v>1.0</v>
      </c>
      <c r="F32" s="13"/>
      <c r="G32" s="420">
        <v>0.0</v>
      </c>
      <c r="H32" s="13"/>
      <c r="I32" s="13" t="str">
        <f>_xlfn.NORM.DIST(0,VLOOKUP($D28,ratings,2,0)-VLOOKUP($D32,ratings,2,0),$A$1,1)*$G32*$G28+_xlfn.NORM.DIST(0,VLOOKUP($D27,ratings,2,0)-VLOOKUP($D32,ratings,2,0),$A$1,1)*$G32*$G27+_xlfn.NORM.DIST(0,VLOOKUP($D26,ratings,2,0)-VLOOKUP($D32,ratings,2,0),$A$1,1)*$G32*$G26+_xlfn.NORM.DIST(0,VLOOKUP($D29,ratings,2,0)-VLOOKUP($D32,ratings,2,0),$A$1,1)*$G32*$G29</f>
        <v>#N/A</v>
      </c>
      <c r="J32" s="13"/>
      <c r="K32" s="13" t="str">
        <f>_xlfn.NORM.DIST(0,VLOOKUP($D24,ratings,2,0)-VLOOKUP($D32,ratings,2,0),$A$1,1)*$I32*$I24+_xlfn.NORM.DIST(0,VLOOKUP($D23,ratings,2,0)-VLOOKUP($D32,ratings,2,0),$A$1,1)*$I32*$I23+_xlfn.NORM.DIST(0,VLOOKUP($D22,ratings,2,0)-VLOOKUP($D32,ratings,2,0),$A$1,1)*$I32*$I22+_xlfn.NORM.DIST(0,VLOOKUP($D21,ratings,2,0)-VLOOKUP($D32,ratings,2,0),$A$1,1)*$I32*$I21+_xlfn.NORM.DIST(0,VLOOKUP($D20,ratings,2,0)-VLOOKUP($D32,ratings,2,0),$A$1,1)*$I32*$I20+_xlfn.NORM.DIST(0,VLOOKUP($D19,ratings,2,0)-VLOOKUP($D32,ratings,2,0),$A$1,1)*$I32*$I19+_xlfn.NORM.DIST(0,VLOOKUP($D18,ratings,2,0)-VLOOKUP($D32,ratings,2,0),$A$1,1)*$I32*$I18+_xlfn.NORM.DIST(0,VLOOKUP($D25,ratings,2,0)-VLOOKUP($D32,ratings,2,0),$A$1,1)*$I32*$I25</f>
        <v>#N/A</v>
      </c>
      <c r="L32" s="15" t="str">
        <f t="shared" si="2"/>
        <v/>
      </c>
      <c r="M32" s="13" t="str">
        <f>_xlfn.NORM.DIST(0,VLOOKUP($D15,ratings,2,0)-VLOOKUP($D32,ratings,2,0),$A$1,1)*$K32*$K15+_xlfn.NORM.DIST(0,VLOOKUP($D16,ratings,2,0)-VLOOKUP($D32,ratings,2,0),$A$1,1)*$K32*$K16+_xlfn.NORM.DIST(0,VLOOKUP($D14,ratings,2,0)-VLOOKUP($D32,ratings,2,0),$A$1,1)*$K32*$K14+_xlfn.NORM.DIST(0,VLOOKUP($D13,ratings,2,0)-VLOOKUP($D32,ratings,2,0),$A$1,1)*$K32*$K13+_xlfn.NORM.DIST(0,VLOOKUP($D12,ratings,2,0)-VLOOKUP($D32,ratings,2,0),$A$1,1)*$K32*$K12+_xlfn.NORM.DIST(0,VLOOKUP($D11,ratings,2,0)-VLOOKUP($D32,ratings,2,0),$A$1,1)*$K32*$K11+_xlfn.NORM.DIST(0,VLOOKUP($D10,ratings,2,0)-VLOOKUP($D32,ratings,2,0),$A$1,1)*$K32*$K10+_xlfn.NORM.DIST(0,VLOOKUP($D9,ratings,2,0)-VLOOKUP($D32,ratings,2,0),$A$1,1)*$K32*$K9+_xlfn.NORM.DIST(0,VLOOKUP($D8,ratings,2,0)-VLOOKUP($D32,ratings,2,0),$A$1,1)*$K32*$K8+_xlfn.NORM.DIST(0,VLOOKUP($D7,ratings,2,0)-VLOOKUP($D32,ratings,2,0),$A$1,1)*$K32*$K7+_xlfn.NORM.DIST(0,VLOOKUP($D6,ratings,2,0)-VLOOKUP($D32,ratings,2,0),$A$1,1)*$K32*$K6+_xlfn.NORM.DIST(0,VLOOKUP($D5,ratings,2,0)-VLOOKUP($D32,ratings,2,0),$A$1,1)*$K32*$K5+_xlfn.NORM.DIST(0,VLOOKUP($D4,ratings,2,0)-VLOOKUP($D32,ratings,2,0),$A$1,1)*$K32*$K4+_xlfn.NORM.DIST(0,VLOOKUP($D3,ratings,2,0)-VLOOKUP($D32,ratings,2,0),$A$1,1)*$K32*$K3+_xlfn.NORM.DIST(0,VLOOKUP($D2,ratings,2,0)-VLOOKUP($D32,ratings,2,0),$A$1,1)*$K32*$K2+_xlfn.NORM.DIST(0,VLOOKUP($D17,ratings,2,0)-VLOOKUP($D32,ratings,2,0),$A$1,1)*$K32*$K17</f>
        <v>#N/A</v>
      </c>
      <c r="N32" s="13"/>
      <c r="O32" s="171" t="str">
        <f>_xlfn.NORM.DIST(0,VLOOKUP($D64,ratings,2,0)-VLOOKUP($D32,ratings,2,0),$A$1,1)*$M32*$M64+_xlfn.NORM.DIST(0,VLOOKUP($D65,ratings,2,0)-VLOOKUP($D32,ratings,2,0),$A$1,1)*$M32*$M65+_xlfn.NORM.DIST(0,VLOOKUP($D34,ratings,2,0)-VLOOKUP($D32,ratings,2,0),$A$1,1)*$M32*$M34+_xlfn.NORM.DIST(0,VLOOKUP($D35,ratings,2,0)-VLOOKUP($D32,ratings,2,0),$A$1,1)*$M32*$M35+_xlfn.NORM.DIST(0,VLOOKUP($D36,ratings,2,0)-VLOOKUP($D32,ratings,2,0),$A$1,1)*$M32*$M36+_xlfn.NORM.DIST(0,VLOOKUP($D37,ratings,2,0)-VLOOKUP($D32,ratings,2,0),$A$1,1)*$M32*$M37+_xlfn.NORM.DIST(0,VLOOKUP($D38,ratings,2,0)-VLOOKUP($D32,ratings,2,0),$A$1,1)*$M32*$M38+_xlfn.NORM.DIST(0,VLOOKUP($D39,ratings,2,0)-VLOOKUP($D32,ratings,2,0),$A$1,1)*$M32*$M39+_xlfn.NORM.DIST(0,VLOOKUP($D40,ratings,2,0)-VLOOKUP($D32,ratings,2,0),$A$1,1)*$M32*$M40+_xlfn.NORM.DIST(0,VLOOKUP($D41,ratings,2,0)-VLOOKUP($D32,ratings,2,0),$A$1,1)*$M32*$M41+_xlfn.NORM.DIST(0,VLOOKUP($D42,ratings,2,0)-VLOOKUP($D32,ratings,2,0),$A$1,1)*$M32*$M42+_xlfn.NORM.DIST(0,VLOOKUP($D43,ratings,2,0)-VLOOKUP($D32,ratings,2,0),$A$1,1)*$M32*$M43+_xlfn.NORM.DIST(0,VLOOKUP($D44,ratings,2,0)-VLOOKUP($D32,ratings,2,0),$A$1,1)*$M32*$M44+_xlfn.NORM.DIST(0,VLOOKUP($D45,ratings,2,0)-VLOOKUP($D32,ratings,2,0),$A$1,1)*$M32*$M45+_xlfn.NORM.DIST(0,VLOOKUP($D46,ratings,2,0)-VLOOKUP($D32,ratings,2,0),$A$1,1)*$M32*$M46+_xlfn.NORM.DIST(0,VLOOKUP($D47,ratings,2,0)-VLOOKUP($D32,ratings,2,0),$A$1,1)*$M32*$M47+_xlfn.NORM.DIST(0,VLOOKUP($D48,ratings,2,0)-VLOOKUP($D32,ratings,2,0),$A$1,1)*$M32*$M48+_xlfn.NORM.DIST(0,VLOOKUP($D49,ratings,2,0)-VLOOKUP($D32,ratings,2,0),$A$1,1)*$M32*$M49+_xlfn.NORM.DIST(0,VLOOKUP($D50,ratings,2,0)-VLOOKUP($D32,ratings,2,0),$A$1,1)*$M32*$M50+_xlfn.NORM.DIST(0,VLOOKUP($D51,ratings,2,0)-VLOOKUP($D32,ratings,2,0),$A$1,1)*$M32*$M51+_xlfn.NORM.DIST(0,VLOOKUP($D52,ratings,2,0)-VLOOKUP($D32,ratings,2,0),$A$1,1)*$M32*$M52+_xlfn.NORM.DIST(0,VLOOKUP($D53,ratings,2,0)-VLOOKUP($D32,ratings,2,0),$A$1,1)*$M32*$M53+_xlfn.NORM.DIST(0,VLOOKUP($D54,ratings,2,0)-VLOOKUP($D32,ratings,2,0),$A$1,1)*$M32*$M54+_xlfn.NORM.DIST(0,VLOOKUP($D55,ratings,2,0)-VLOOKUP($D32,ratings,2,0),$A$1,1)*$M32*$M55+_xlfn.NORM.DIST(0,VLOOKUP($D56,ratings,2,0)-VLOOKUP($D32,ratings,2,0),$A$1,1)*$M32*$M56+_xlfn.NORM.DIST(0,VLOOKUP($D57,ratings,2,0)-VLOOKUP($D32,ratings,2,0),$A$1,1)*$M32*$M57+_xlfn.NORM.DIST(0,VLOOKUP($D58,ratings,2,0)-VLOOKUP($D32,ratings,2,0),$A$1,1)*$M32*$M58+_xlfn.NORM.DIST(0,VLOOKUP($D59,ratings,2,0)-VLOOKUP($D32,ratings,2,0),$A$1,1)*$M32*$M59+_xlfn.NORM.DIST(0,VLOOKUP($D60,ratings,2,0)-VLOOKUP($D32,ratings,2,0),$A$1,1)*$M32*$M60+_xlfn.NORM.DIST(0,VLOOKUP($D63,ratings,2,0)-VLOOKUP($D32,ratings,2,0),$A$1,1)*$M32*$M63+_xlfn.NORM.DIST(0,VLOOKUP($D62,ratings,2,0)-VLOOKUP($D32,ratings,2,0),$A$1,1)*$M32*$M62+_xlfn.NORM.DIST(0,VLOOKUP($D61,ratings,2,0)-VLOOKUP($D32,ratings,2,0),$A$1,1)*$M32*$M61</f>
        <v>#N/A</v>
      </c>
      <c r="P32" s="172" t="str">
        <f t="shared" si="3"/>
        <v/>
      </c>
      <c r="Q32" s="6"/>
      <c r="R32" s="6"/>
      <c r="S32" s="11"/>
      <c r="T32" s="6">
        <f t="shared" ref="T32:U32" si="35">C32</f>
        <v>2</v>
      </c>
      <c r="U32" s="6" t="str">
        <f t="shared" si="35"/>
        <v>Marquette</v>
      </c>
      <c r="V32" s="173" t="str">
        <f>VLOOKUP($U33,ratings,2,0)-VLOOKUP($U32,ratings,2,0)</f>
        <v>#N/A</v>
      </c>
      <c r="W32" s="173" t="str">
        <f>VLOOKUP($U33,ratings20,3,0)+VLOOKUP($U32,ratings20,3,0)-144</f>
        <v>#N/A</v>
      </c>
      <c r="X32" s="174" t="str">
        <f t="shared" si="5"/>
        <v>#N/A</v>
      </c>
      <c r="Y32" s="175" t="str">
        <f t="shared" si="6"/>
        <v>#N/A</v>
      </c>
      <c r="Z32" s="176" t="str">
        <f>(W32/2)+(V33/2)</f>
        <v>#N/A</v>
      </c>
      <c r="AA32" s="6" t="str">
        <f>W32</f>
        <v>#N/A</v>
      </c>
      <c r="AB32" s="6"/>
      <c r="AC32" s="6"/>
      <c r="AD32" s="6"/>
    </row>
    <row r="33" ht="14.25" customHeight="1">
      <c r="B33" s="37" t="s">
        <v>26</v>
      </c>
      <c r="C33" s="183">
        <v>15.0</v>
      </c>
      <c r="D33" s="54" t="s">
        <v>324</v>
      </c>
      <c r="E33" s="412">
        <v>0.0</v>
      </c>
      <c r="F33" s="13"/>
      <c r="G33" s="84" t="str">
        <f>_xlfn.NORM.DIST(0,VLOOKUP(D31,ratings,2,0)-VLOOKUP(D33,ratings,2,0),$A$1,1)*E33*E31+_xlfn.NORM.DIST(0,VLOOKUP(D30,ratings,2,0)-VLOOKUP(D33,ratings,2,0),$A$1,1)*E33*E30</f>
        <v>#N/A</v>
      </c>
      <c r="H33" s="13"/>
      <c r="I33" s="85" t="str">
        <f>_xlfn.NORM.DIST(0,VLOOKUP($D29,ratings,2,0)-VLOOKUP($D33,ratings,2,0),$A$1,1)*$G33*$G29+_xlfn.NORM.DIST(0,VLOOKUP($D28,ratings,2,0)-VLOOKUP($D33,ratings,2,0),$A$1,1)*$G33*$G28+_xlfn.NORM.DIST(0,VLOOKUP($D27,ratings,2,0)-VLOOKUP($D33,ratings,2,0),$A$1,1)*$G33*$G27+_xlfn.NORM.DIST(0,VLOOKUP($D26,ratings,2,0)-VLOOKUP($D33,ratings,2,0),$A$1,1)*$G33*$G26</f>
        <v>#N/A</v>
      </c>
      <c r="J33" s="85"/>
      <c r="K33" s="85" t="str">
        <f>_xlfn.NORM.DIST(0,VLOOKUP($D25,ratings,2,0)-VLOOKUP($D33,ratings,2,0),$A$1,1)*$I33*$I25+_xlfn.NORM.DIST(0,VLOOKUP($D24,ratings,2,0)-VLOOKUP($D33,ratings,2,0),$A$1,1)*$I33*$I24+_xlfn.NORM.DIST(0,VLOOKUP($D23,ratings,2,0)-VLOOKUP($D33,ratings,2,0),$A$1,1)*$I33*$I23+_xlfn.NORM.DIST(0,VLOOKUP($D22,ratings,2,0)-VLOOKUP($D33,ratings,2,0),$A$1,1)*$I33*$I22+_xlfn.NORM.DIST(0,VLOOKUP($D21,ratings,2,0)-VLOOKUP($D33,ratings,2,0),$A$1,1)*$I33*$I21+_xlfn.NORM.DIST(0,VLOOKUP($D20,ratings,2,0)-VLOOKUP($D33,ratings,2,0),$A$1,1)*$I33*$I20+_xlfn.NORM.DIST(0,VLOOKUP($D19,ratings,2,0)-VLOOKUP($D33,ratings,2,0),$A$1,1)*$I33*$I19+_xlfn.NORM.DIST(0,VLOOKUP($D18,ratings,2,0)-VLOOKUP($D33,ratings,2,0),$A$1,1)*$I33*$I18</f>
        <v>#N/A</v>
      </c>
      <c r="L33" s="15" t="str">
        <f t="shared" si="2"/>
        <v/>
      </c>
      <c r="M33" s="85" t="str">
        <f>_xlfn.NORM.DIST(0,VLOOKUP($D16,ratings,2,0)-VLOOKUP($D33,ratings,2,0),$A$1,1)*$K33*$K16+_xlfn.NORM.DIST(0,VLOOKUP($D17,ratings,2,0)-VLOOKUP($D33,ratings,2,0),$A$1,1)*$K33*$K17+_xlfn.NORM.DIST(0,VLOOKUP($D15,ratings,2,0)-VLOOKUP($D33,ratings,2,0),$A$1,1)*$K33*$K15+_xlfn.NORM.DIST(0,VLOOKUP($D14,ratings,2,0)-VLOOKUP($D33,ratings,2,0),$A$1,1)*$K33*$K14+_xlfn.NORM.DIST(0,VLOOKUP($D13,ratings,2,0)-VLOOKUP($D33,ratings,2,0),$A$1,1)*$K33*$K13+_xlfn.NORM.DIST(0,VLOOKUP($D12,ratings,2,0)-VLOOKUP($D33,ratings,2,0),$A$1,1)*$K33*$K12+_xlfn.NORM.DIST(0,VLOOKUP($D11,ratings,2,0)-VLOOKUP($D33,ratings,2,0),$A$1,1)*$K33*$K11+_xlfn.NORM.DIST(0,VLOOKUP($D10,ratings,2,0)-VLOOKUP($D33,ratings,2,0),$A$1,1)*$K33*$K10+_xlfn.NORM.DIST(0,VLOOKUP($D9,ratings,2,0)-VLOOKUP($D33,ratings,2,0),$A$1,1)*$K33*$K9+_xlfn.NORM.DIST(0,VLOOKUP($D8,ratings,2,0)-VLOOKUP($D33,ratings,2,0),$A$1,1)*$K33*$K8+_xlfn.NORM.DIST(0,VLOOKUP($D7,ratings,2,0)-VLOOKUP($D33,ratings,2,0),$A$1,1)*$K33*$K7+_xlfn.NORM.DIST(0,VLOOKUP($D6,ratings,2,0)-VLOOKUP($D33,ratings,2,0),$A$1,1)*$K33*$K6+_xlfn.NORM.DIST(0,VLOOKUP($D5,ratings,2,0)-VLOOKUP($D33,ratings,2,0),$A$1,1)*$K33*$K5+_xlfn.NORM.DIST(0,VLOOKUP($D4,ratings,2,0)-VLOOKUP($D33,ratings,2,0),$A$1,1)*$K33*$K4+_xlfn.NORM.DIST(0,VLOOKUP($D3,ratings,2,0)-VLOOKUP($D33,ratings,2,0),$A$1,1)*$K33*$K3+_xlfn.NORM.DIST(0,VLOOKUP($D2,ratings,2,0)-VLOOKUP($D33,ratings,2,0),$A$1,1)*$K33*$K2</f>
        <v>#N/A</v>
      </c>
      <c r="N33" s="13"/>
      <c r="O33" s="185" t="str">
        <f>_xlfn.NORM.DIST(0,VLOOKUP($D65,ratings,2,0)-VLOOKUP($D33,ratings,2,0),$A$1,1)*$M33*$M65+_xlfn.NORM.DIST(0,VLOOKUP($D34,ratings,2,0)-VLOOKUP($D33,ratings,2,0),$A$1,1)*$M33*$M34+_xlfn.NORM.DIST(0,VLOOKUP($D35,ratings,2,0)-VLOOKUP($D33,ratings,2,0),$A$1,1)*$M33*$M35+_xlfn.NORM.DIST(0,VLOOKUP($D36,ratings,2,0)-VLOOKUP($D33,ratings,2,0),$A$1,1)*$M33*$M36+_xlfn.NORM.DIST(0,VLOOKUP($D37,ratings,2,0)-VLOOKUP($D33,ratings,2,0),$A$1,1)*$M33*$M37+_xlfn.NORM.DIST(0,VLOOKUP($D38,ratings,2,0)-VLOOKUP($D33,ratings,2,0),$A$1,1)*$M33*$M38+_xlfn.NORM.DIST(0,VLOOKUP($D39,ratings,2,0)-VLOOKUP($D33,ratings,2,0),$A$1,1)*$M33*$M39+_xlfn.NORM.DIST(0,VLOOKUP($D40,ratings,2,0)-VLOOKUP($D33,ratings,2,0),$A$1,1)*$M33*$M40+_xlfn.NORM.DIST(0,VLOOKUP($D41,ratings,2,0)-VLOOKUP($D33,ratings,2,0),$A$1,1)*$M33*$M41+_xlfn.NORM.DIST(0,VLOOKUP($D42,ratings,2,0)-VLOOKUP($D33,ratings,2,0),$A$1,1)*$M33*$M42+_xlfn.NORM.DIST(0,VLOOKUP($D43,ratings,2,0)-VLOOKUP($D33,ratings,2,0),$A$1,1)*$M33*$M43+_xlfn.NORM.DIST(0,VLOOKUP($D44,ratings,2,0)-VLOOKUP($D33,ratings,2,0),$A$1,1)*$M33*$M44+_xlfn.NORM.DIST(0,VLOOKUP($D45,ratings,2,0)-VLOOKUP($D33,ratings,2,0),$A$1,1)*$M33*$M45+_xlfn.NORM.DIST(0,VLOOKUP($D46,ratings,2,0)-VLOOKUP($D33,ratings,2,0),$A$1,1)*$M33*$M46+_xlfn.NORM.DIST(0,VLOOKUP($D47,ratings,2,0)-VLOOKUP($D33,ratings,2,0),$A$1,1)*$M33*$M47+_xlfn.NORM.DIST(0,VLOOKUP($D48,ratings,2,0)-VLOOKUP($D33,ratings,2,0),$A$1,1)*$M33*$M48+_xlfn.NORM.DIST(0,VLOOKUP($D49,ratings,2,0)-VLOOKUP($D33,ratings,2,0),$A$1,1)*$M33*$M49+_xlfn.NORM.DIST(0,VLOOKUP($D50,ratings,2,0)-VLOOKUP($D33,ratings,2,0),$A$1,1)*$M33*$M50+_xlfn.NORM.DIST(0,VLOOKUP($D51,ratings,2,0)-VLOOKUP($D33,ratings,2,0),$A$1,1)*$M33*$M51+_xlfn.NORM.DIST(0,VLOOKUP($D52,ratings,2,0)-VLOOKUP($D33,ratings,2,0),$A$1,1)*$M33*$M52+_xlfn.NORM.DIST(0,VLOOKUP($D53,ratings,2,0)-VLOOKUP($D33,ratings,2,0),$A$1,1)*$M33*$M53+_xlfn.NORM.DIST(0,VLOOKUP($D54,ratings,2,0)-VLOOKUP($D33,ratings,2,0),$A$1,1)*$M33*$M54+_xlfn.NORM.DIST(0,VLOOKUP($D55,ratings,2,0)-VLOOKUP($D33,ratings,2,0),$A$1,1)*$M33*$M55+_xlfn.NORM.DIST(0,VLOOKUP($D56,ratings,2,0)-VLOOKUP($D33,ratings,2,0),$A$1,1)*$M33*$M56+_xlfn.NORM.DIST(0,VLOOKUP($D57,ratings,2,0)-VLOOKUP($D33,ratings,2,0),$A$1,1)*$M33*$M57+_xlfn.NORM.DIST(0,VLOOKUP($D58,ratings,2,0)-VLOOKUP($D33,ratings,2,0),$A$1,1)*$M33*$M58+_xlfn.NORM.DIST(0,VLOOKUP($D59,ratings,2,0)-VLOOKUP($D33,ratings,2,0),$A$1,1)*$M33*$M59+_xlfn.NORM.DIST(0,VLOOKUP($D60,ratings,2,0)-VLOOKUP($D33,ratings,2,0),$A$1,1)*$M33*$M60+_xlfn.NORM.DIST(0,VLOOKUP($D61,ratings,2,0)-VLOOKUP($D33,ratings,2,0),$A$1,1)*$M33*$M61+_xlfn.NORM.DIST(0,VLOOKUP($D64,ratings,2,0)-VLOOKUP($D33,ratings,2,0),$A$1,1)*$M33*$M64+_xlfn.NORM.DIST(0,VLOOKUP($D63,ratings,2,0)-VLOOKUP($D33,ratings,2,0),$A$1,1)*$M33*$M63+_xlfn.NORM.DIST(0,VLOOKUP($D62,ratings,2,0)-VLOOKUP($D33,ratings,2,0),$A$1,1)*$M33*$M62</f>
        <v>#N/A</v>
      </c>
      <c r="P33" s="172" t="str">
        <f t="shared" si="3"/>
        <v/>
      </c>
      <c r="Q33" s="6"/>
      <c r="R33" s="6"/>
      <c r="S33" s="6"/>
      <c r="T33" s="6">
        <f t="shared" ref="T33:U33" si="36">C33</f>
        <v>15</v>
      </c>
      <c r="U33" s="160" t="str">
        <f t="shared" si="36"/>
        <v>Vermont</v>
      </c>
      <c r="V33" s="181" t="str">
        <f>VLOOKUP(U32,ratings,2,0)-VLOOKUP(U33,ratings,2,0)</f>
        <v>#N/A</v>
      </c>
      <c r="W33" s="181"/>
      <c r="X33" s="174" t="str">
        <f t="shared" si="5"/>
        <v>#N/A</v>
      </c>
      <c r="Y33" s="175" t="str">
        <f t="shared" si="6"/>
        <v>#N/A</v>
      </c>
      <c r="Z33" s="182" t="str">
        <f>(W32/2)+(V32/2)</f>
        <v>#N/A</v>
      </c>
      <c r="AA33" s="6" t="str">
        <f>V33</f>
        <v>#N/A</v>
      </c>
      <c r="AB33" s="6"/>
      <c r="AC33" s="6"/>
      <c r="AD33" s="6"/>
    </row>
    <row r="34" ht="14.25" customHeight="1">
      <c r="A34" s="121" t="s">
        <v>42</v>
      </c>
      <c r="B34" s="37" t="s">
        <v>28</v>
      </c>
      <c r="C34" s="37">
        <v>1.0</v>
      </c>
      <c r="D34" s="11" t="s">
        <v>74</v>
      </c>
      <c r="E34" s="12">
        <v>1.0</v>
      </c>
      <c r="F34" s="13"/>
      <c r="G34" s="12">
        <v>1.0</v>
      </c>
      <c r="H34" s="13"/>
      <c r="I34" s="414">
        <v>0.0</v>
      </c>
      <c r="J34" s="13"/>
      <c r="K34" s="13" t="str">
        <f>_xlfn.NORM.DIST(0,VLOOKUP($D42,ratings,2,0)-VLOOKUP($D34,ratings,2,0),$A$1,1)*$I34*$I42+_xlfn.NORM.DIST(0,VLOOKUP($D43,ratings,2,0)-VLOOKUP($D34,ratings,2,0),$A$1,1)*$I34*$I43+_xlfn.NORM.DIST(0,VLOOKUP($D44,ratings,2,0)-VLOOKUP($D34,ratings,2,0),$A$1,1)*$I34*$I44+_xlfn.NORM.DIST(0,VLOOKUP($D45,ratings,2,0)-VLOOKUP($D34,ratings,2,0),$A$1,1)*$I34*$I45+_xlfn.NORM.DIST(0,VLOOKUP($D46,ratings,2,0)-VLOOKUP($D34,ratings,2,0),$A$1,1)*$I34*$I46+_xlfn.NORM.DIST(0,VLOOKUP($D47,ratings,2,0)-VLOOKUP($D34,ratings,2,0),$A$1,1)*$I34*$I47+_xlfn.NORM.DIST(0,VLOOKUP($D48,ratings,2,0)-VLOOKUP($D34,ratings,2,0),$A$1,1)*$I34*$I48+_xlfn.NORM.DIST(0,VLOOKUP($D49,ratings,2,0)-VLOOKUP($D34,ratings,2,0),$A$1,1)*$I34*$I49</f>
        <v>#N/A</v>
      </c>
      <c r="L34" s="15" t="str">
        <f t="shared" si="2"/>
        <v/>
      </c>
      <c r="M34" s="13" t="str">
        <f>_xlfn.NORM.DIST(0,VLOOKUP($D50,ratings,2,0)-VLOOKUP($D34,ratings,2,0),$A$1,1)*$K34*$K50+_xlfn.NORM.DIST(0,VLOOKUP($D51,ratings,2,0)-VLOOKUP($D34,ratings,2,0),$A$1,1)*$K34*$K51+_xlfn.NORM.DIST(0,VLOOKUP($D52,ratings,2,0)-VLOOKUP($D34,ratings,2,0),$A$1,1)*$K34*$K52+_xlfn.NORM.DIST(0,VLOOKUP($D53,ratings,2,0)-VLOOKUP($D34,ratings,2,0),$A$1,1)*$K34*$K53+_xlfn.NORM.DIST(0,VLOOKUP($D54,ratings,2,0)-VLOOKUP($D34,ratings,2,0),$A$1,1)*$K34*$K54+_xlfn.NORM.DIST(0,VLOOKUP($D55,ratings,2,0)-VLOOKUP($D34,ratings,2,0),$A$1,1)*$K34*$K55+_xlfn.NORM.DIST(0,VLOOKUP($D56,ratings,2,0)-VLOOKUP($D34,ratings,2,0),$A$1,1)*$K34*$K56+_xlfn.NORM.DIST(0,VLOOKUP($D57,ratings,2,0)-VLOOKUP($D34,ratings,2,0),$A$1,1)*$K34*$K57+_xlfn.NORM.DIST(0,VLOOKUP($D58,ratings,2,0)-VLOOKUP($D34,ratings,2,0),$A$1,1)*$K34*$K58+_xlfn.NORM.DIST(0,VLOOKUP($D59,ratings,2,0)-VLOOKUP($D34,ratings,2,0),$A$1,1)*$K34*$K59+_xlfn.NORM.DIST(0,VLOOKUP($D60,ratings,2,0)-VLOOKUP($D34,ratings,2,0),$A$1,1)*$K34*$K60+_xlfn.NORM.DIST(0,VLOOKUP($D61,ratings,2,0)-VLOOKUP($D34,ratings,2,0),$A$1,1)*$K34*$K61+_xlfn.NORM.DIST(0,VLOOKUP($D62,ratings,2,0)-VLOOKUP($D34,ratings,2,0),$A$1,1)*$K34*$K62+_xlfn.NORM.DIST(0,VLOOKUP($D63,ratings,2,0)-VLOOKUP($D34,ratings,2,0),$A$1,1)*$K34*$K63+_xlfn.NORM.DIST(0,VLOOKUP($D64,ratings,2,0)-VLOOKUP($D34,ratings,2,0),$A$1,1)*$K34*$K64+_xlfn.NORM.DIST(0,VLOOKUP($D65,ratings,2,0)-VLOOKUP($D34,ratings,2,0),$A$1,1)*$K34*$K65</f>
        <v>#N/A</v>
      </c>
      <c r="N34" s="13"/>
      <c r="O34" s="171" t="str">
        <f>_xlfn.NORM.DIST(0,VLOOKUP($D$33,ratings,2,0)-VLOOKUP($D34,ratings,2,0),$A$1,1)*$M34*$M$33+_xlfn.NORM.DIST(0,VLOOKUP($D$2,ratings,2,0)-VLOOKUP($D34,ratings,2,0),$A$1,1)*$M34*$M$2+_xlfn.NORM.DIST(0,VLOOKUP($D$3,ratings,2,0)-VLOOKUP($D34,ratings,2,0),$A$1,1)*$M34*$M$3+_xlfn.NORM.DIST(0,VLOOKUP($D$4,ratings,2,0)-VLOOKUP($D34,ratings,2,0),$A$1,1)*$M34*$M$4+_xlfn.NORM.DIST(0,VLOOKUP($D$5,ratings,2,0)-VLOOKUP($D34,ratings,2,0),$A$1,1)*$M34*$M$5+_xlfn.NORM.DIST(0,VLOOKUP($D$6,ratings,2,0)-VLOOKUP($D34,ratings,2,0),$A$1,1)*$M34*$M$6+_xlfn.NORM.DIST(0,VLOOKUP($D$7,ratings,2,0)-VLOOKUP($D34,ratings,2,0),$A$1,1)*$M34*$M$7+_xlfn.NORM.DIST(0,VLOOKUP($D$8,ratings,2,0)-VLOOKUP($D34,ratings,2,0),$A$1,1)*$M34*$M$8+_xlfn.NORM.DIST(0,VLOOKUP($D$9,ratings,2,0)-VLOOKUP($D34,ratings,2,0),$A$1,1)*$M34*$M$9+_xlfn.NORM.DIST(0,VLOOKUP($D$10,ratings,2,0)-VLOOKUP($D34,ratings,2,0),$A$1,1)*$M34*$M$10+_xlfn.NORM.DIST(0,VLOOKUP($D$11,ratings,2,0)-VLOOKUP($D34,ratings,2,0),$A$1,1)*$M34*$M$11+_xlfn.NORM.DIST(0,VLOOKUP($D$12,ratings,2,0)-VLOOKUP($D34,ratings,2,0),$A$1,1)*$M34*$M$12+_xlfn.NORM.DIST(0,VLOOKUP($D$13,ratings,2,0)-VLOOKUP($D34,ratings,2,0),$A$1,1)*$M34*$M$13+_xlfn.NORM.DIST(0,VLOOKUP($D$14,ratings,2,0)-VLOOKUP($D34,ratings,2,0),$A$1,1)*$M34*$M$14+_xlfn.NORM.DIST(0,VLOOKUP($D$15,ratings,2,0)-VLOOKUP($D34,ratings,2,0),$A$1,1)*$M34*$M$15+_xlfn.NORM.DIST(0,VLOOKUP($D$16,ratings,2,0)-VLOOKUP($D34,ratings,2,0),$A$1,1)*$M34*$M$16+_xlfn.NORM.DIST(0,VLOOKUP($D$17,ratings,2,0)-VLOOKUP($D34,ratings,2,0),$A$1,1)*$M34*$M$17+_xlfn.NORM.DIST(0,VLOOKUP($D$18,ratings,2,0)-VLOOKUP($D34,ratings,2,0),$A$1,1)*$M34*$M$18+_xlfn.NORM.DIST(0,VLOOKUP($D$19,ratings,2,0)-VLOOKUP($D34,ratings,2,0),$A$1,1)*$M34*$M$19+_xlfn.NORM.DIST(0,VLOOKUP($D$20,ratings,2,0)-VLOOKUP($D34,ratings,2,0),$A$1,1)*$M34*$M$20+_xlfn.NORM.DIST(0,VLOOKUP($D$21,ratings,2,0)-VLOOKUP($D34,ratings,2,0),$A$1,1)*$M34*$M$21+_xlfn.NORM.DIST(0,VLOOKUP($D$22,ratings,2,0)-VLOOKUP($D34,ratings,2,0),$A$1,1)*$M34*$M$22+_xlfn.NORM.DIST(0,VLOOKUP($D$23,ratings,2,0)-VLOOKUP($D34,ratings,2,0),$A$1,1)*$M34*$M$23+_xlfn.NORM.DIST(0,VLOOKUP($D$24,ratings,2,0)-VLOOKUP($D34,ratings,2,0),$A$1,1)*$M34*$M$24+_xlfn.NORM.DIST(0,VLOOKUP($D$25,ratings,2,0)-VLOOKUP($D34,ratings,2,0),$A$1,1)*$M34*$M$25+_xlfn.NORM.DIST(0,VLOOKUP($D$26,ratings,2,0)-VLOOKUP($D34,ratings,2,0),$A$1,1)*$M34*$M$26+_xlfn.NORM.DIST(0,VLOOKUP($D$27,ratings,2,0)-VLOOKUP($D34,ratings,2,0),$A$1,1)*$M34*$M$27+_xlfn.NORM.DIST(0,VLOOKUP($D$28,ratings,2,0)-VLOOKUP($D34,ratings,2,0),$A$1,1)*$M34*$M$28+_xlfn.NORM.DIST(0,VLOOKUP($D$29,ratings,2,0)-VLOOKUP($D34,ratings,2,0),$A$1,1)*$M34*$M$29+_xlfn.NORM.DIST(0,VLOOKUP($D$32,ratings,2,0)-VLOOKUP($D34,ratings,2,0),$A$1,1)*$M34*$M$32+_xlfn.NORM.DIST(0,VLOOKUP($D$31,ratings,2,0)-VLOOKUP($D34,ratings,2,0),$A$1,1)*$M34*$M$31+_xlfn.NORM.DIST(0,VLOOKUP($D$30,ratings,2,0)-VLOOKUP($D34,ratings,2,0),$A$1,1)*$M34*$M$30</f>
        <v>#N/A</v>
      </c>
      <c r="P34" s="172" t="str">
        <f t="shared" si="3"/>
        <v/>
      </c>
      <c r="Q34" s="6"/>
      <c r="R34" s="6"/>
      <c r="S34" s="11"/>
      <c r="T34" s="6">
        <f t="shared" ref="T34:U34" si="37">C34</f>
        <v>1</v>
      </c>
      <c r="U34" s="6" t="str">
        <f t="shared" si="37"/>
        <v>Houston</v>
      </c>
      <c r="V34" s="173" t="str">
        <f>VLOOKUP($U35,ratings,2,0)-VLOOKUP($U34,ratings,2,0)</f>
        <v>#N/A</v>
      </c>
      <c r="W34" s="173" t="str">
        <f>VLOOKUP($U35,ratings20,3,0)+VLOOKUP($U34,ratings20,3,0)-144</f>
        <v>#N/A</v>
      </c>
      <c r="X34" s="174" t="str">
        <f t="shared" si="5"/>
        <v>#N/A</v>
      </c>
      <c r="Y34" s="175" t="str">
        <f t="shared" si="6"/>
        <v>#N/A</v>
      </c>
      <c r="Z34" s="176" t="str">
        <f>(W34/2)+(V35/2)</f>
        <v>#N/A</v>
      </c>
      <c r="AA34" s="6" t="str">
        <f>W34</f>
        <v>#N/A</v>
      </c>
      <c r="AB34" s="6"/>
      <c r="AC34" s="6"/>
      <c r="AD34" s="6"/>
    </row>
    <row r="35" ht="14.25" customHeight="1">
      <c r="B35" s="37" t="s">
        <v>28</v>
      </c>
      <c r="C35" s="178">
        <v>16.0</v>
      </c>
      <c r="D35" s="38" t="s">
        <v>325</v>
      </c>
      <c r="E35" s="24">
        <v>0.0</v>
      </c>
      <c r="F35" s="13"/>
      <c r="G35" s="26" t="str">
        <f>_xlfn.NORM.DIST(0,VLOOKUP(D37,ratings,2,0)-VLOOKUP(D35,ratings,2,0),$A$1,1)*E35*E37+_xlfn.NORM.DIST(0,VLOOKUP(D36,ratings,2,0)-VLOOKUP(D35,ratings,2,0),$A$1,1)*E35*E36</f>
        <v>#N/A</v>
      </c>
      <c r="H35" s="13"/>
      <c r="I35" s="26" t="str">
        <f>_xlfn.NORM.DIST(0,VLOOKUP($D39,ratings,2,0)-VLOOKUP($D35,ratings,2,0),$A$1,1)*$G35*$G39+_xlfn.NORM.DIST(0,VLOOKUP($D40,ratings,2,0)-VLOOKUP($D35,ratings,2,0),$A$1,1)*$G35*$G40+_xlfn.NORM.DIST(0,VLOOKUP($D41,ratings,2,0)-VLOOKUP($D35,ratings,2,0),$A$1,1)*$G35*$G41+_xlfn.NORM.DIST(0,VLOOKUP($D38,ratings,2,0)-VLOOKUP($D35,ratings,2,0),$A$1,1)*$G35*$G38</f>
        <v>#N/A</v>
      </c>
      <c r="J35" s="26"/>
      <c r="K35" s="26" t="str">
        <f>_xlfn.NORM.DIST(0,VLOOKUP($D43,ratings,2,0)-VLOOKUP($D35,ratings,2,0),$A$1,1)*$I35*$I43+_xlfn.NORM.DIST(0,VLOOKUP($D44,ratings,2,0)-VLOOKUP($D35,ratings,2,0),$A$1,1)*$I35*$I44+_xlfn.NORM.DIST(0,VLOOKUP($D45,ratings,2,0)-VLOOKUP($D35,ratings,2,0),$A$1,1)*$I35*$I45+_xlfn.NORM.DIST(0,VLOOKUP($D46,ratings,2,0)-VLOOKUP($D35,ratings,2,0),$A$1,1)*$I35*$I46+_xlfn.NORM.DIST(0,VLOOKUP($D47,ratings,2,0)-VLOOKUP($D35,ratings,2,0),$A$1,1)*$I35*$I47+_xlfn.NORM.DIST(0,VLOOKUP($D48,ratings,2,0)-VLOOKUP($D35,ratings,2,0),$A$1,1)*$I35*$I48+_xlfn.NORM.DIST(0,VLOOKUP($D49,ratings,2,0)-VLOOKUP($D35,ratings,2,0),$A$1,1)*$I35*$I49+_xlfn.NORM.DIST(0,VLOOKUP($D42,ratings,2,0)-VLOOKUP($D35,ratings,2,0),$A$1,1)*$I35*$I42</f>
        <v>#N/A</v>
      </c>
      <c r="L35" s="15" t="str">
        <f t="shared" si="2"/>
        <v/>
      </c>
      <c r="M35" s="26" t="str">
        <f>_xlfn.NORM.DIST(0,VLOOKUP($D51,ratings,2,0)-VLOOKUP($D35,ratings,2,0),$A$1,1)*$K35*$K51+_xlfn.NORM.DIST(0,VLOOKUP($D52,ratings,2,0)-VLOOKUP($D35,ratings,2,0),$A$1,1)*$K35*$K52+_xlfn.NORM.DIST(0,VLOOKUP($D53,ratings,2,0)-VLOOKUP($D35,ratings,2,0),$A$1,1)*$K35*$K53+_xlfn.NORM.DIST(0,VLOOKUP($D54,ratings,2,0)-VLOOKUP($D35,ratings,2,0),$A$1,1)*$K35*$K54+_xlfn.NORM.DIST(0,VLOOKUP($D55,ratings,2,0)-VLOOKUP($D35,ratings,2,0),$A$1,1)*$K35*$K55+_xlfn.NORM.DIST(0,VLOOKUP($D56,ratings,2,0)-VLOOKUP($D35,ratings,2,0),$A$1,1)*$K35*$K56+_xlfn.NORM.DIST(0,VLOOKUP($D57,ratings,2,0)-VLOOKUP($D35,ratings,2,0),$A$1,1)*$K35*$K57+_xlfn.NORM.DIST(0,VLOOKUP($D58,ratings,2,0)-VLOOKUP($D35,ratings,2,0),$A$1,1)*$K35*$K58+_xlfn.NORM.DIST(0,VLOOKUP($D59,ratings,2,0)-VLOOKUP($D35,ratings,2,0),$A$1,1)*$K35*$K59+_xlfn.NORM.DIST(0,VLOOKUP($D60,ratings,2,0)-VLOOKUP($D35,ratings,2,0),$A$1,1)*$K35*$K60+_xlfn.NORM.DIST(0,VLOOKUP($D61,ratings,2,0)-VLOOKUP($D35,ratings,2,0),$A$1,1)*$K35*$K61+_xlfn.NORM.DIST(0,VLOOKUP($D62,ratings,2,0)-VLOOKUP($D35,ratings,2,0),$A$1,1)*$K35*$K62+_xlfn.NORM.DIST(0,VLOOKUP($D63,ratings,2,0)-VLOOKUP($D35,ratings,2,0),$A$1,1)*$K35*$K63+_xlfn.NORM.DIST(0,VLOOKUP($D64,ratings,2,0)-VLOOKUP($D35,ratings,2,0),$A$1,1)*$K35*$K64+_xlfn.NORM.DIST(0,VLOOKUP($D65,ratings,2,0)-VLOOKUP($D35,ratings,2,0),$A$1,1)*$K35*$K65+_xlfn.NORM.DIST(0,VLOOKUP($D50,ratings,2,0)-VLOOKUP($D35,ratings,2,0),$A$1,1)*$K35*$K50</f>
        <v>#N/A</v>
      </c>
      <c r="N35" s="13"/>
      <c r="O35" s="180" t="str">
        <f>_xlfn.NORM.DIST(0,VLOOKUP($D$33,ratings,2,0)-VLOOKUP($D35,ratings,2,0),$A$1,1)*$M35*$M$33+_xlfn.NORM.DIST(0,VLOOKUP($D$2,ratings,2,0)-VLOOKUP($D35,ratings,2,0),$A$1,1)*$M35*$M$2+_xlfn.NORM.DIST(0,VLOOKUP($D$3,ratings,2,0)-VLOOKUP($D35,ratings,2,0),$A$1,1)*$M35*$M$3+_xlfn.NORM.DIST(0,VLOOKUP($D$4,ratings,2,0)-VLOOKUP($D35,ratings,2,0),$A$1,1)*$M35*$M$4+_xlfn.NORM.DIST(0,VLOOKUP($D$5,ratings,2,0)-VLOOKUP($D35,ratings,2,0),$A$1,1)*$M35*$M$5+_xlfn.NORM.DIST(0,VLOOKUP($D$6,ratings,2,0)-VLOOKUP($D35,ratings,2,0),$A$1,1)*$M35*$M$6+_xlfn.NORM.DIST(0,VLOOKUP($D$7,ratings,2,0)-VLOOKUP($D35,ratings,2,0),$A$1,1)*$M35*$M$7+_xlfn.NORM.DIST(0,VLOOKUP($D$8,ratings,2,0)-VLOOKUP($D35,ratings,2,0),$A$1,1)*$M35*$M$8+_xlfn.NORM.DIST(0,VLOOKUP($D$9,ratings,2,0)-VLOOKUP($D35,ratings,2,0),$A$1,1)*$M35*$M$9+_xlfn.NORM.DIST(0,VLOOKUP($D$10,ratings,2,0)-VLOOKUP($D35,ratings,2,0),$A$1,1)*$M35*$M$10+_xlfn.NORM.DIST(0,VLOOKUP($D$11,ratings,2,0)-VLOOKUP($D35,ratings,2,0),$A$1,1)*$M35*$M$11+_xlfn.NORM.DIST(0,VLOOKUP($D$12,ratings,2,0)-VLOOKUP($D35,ratings,2,0),$A$1,1)*$M35*$M$12+_xlfn.NORM.DIST(0,VLOOKUP($D$13,ratings,2,0)-VLOOKUP($D35,ratings,2,0),$A$1,1)*$M35*$M$13+_xlfn.NORM.DIST(0,VLOOKUP($D$14,ratings,2,0)-VLOOKUP($D35,ratings,2,0),$A$1,1)*$M35*$M$14+_xlfn.NORM.DIST(0,VLOOKUP($D$15,ratings,2,0)-VLOOKUP($D35,ratings,2,0),$A$1,1)*$M35*$M$15+_xlfn.NORM.DIST(0,VLOOKUP($D$16,ratings,2,0)-VLOOKUP($D35,ratings,2,0),$A$1,1)*$M35*$M$16+_xlfn.NORM.DIST(0,VLOOKUP($D$17,ratings,2,0)-VLOOKUP($D35,ratings,2,0),$A$1,1)*$M35*$M$17+_xlfn.NORM.DIST(0,VLOOKUP($D$18,ratings,2,0)-VLOOKUP($D35,ratings,2,0),$A$1,1)*$M35*$M$18+_xlfn.NORM.DIST(0,VLOOKUP($D$19,ratings,2,0)-VLOOKUP($D35,ratings,2,0),$A$1,1)*$M35*$M$19+_xlfn.NORM.DIST(0,VLOOKUP($D$20,ratings,2,0)-VLOOKUP($D35,ratings,2,0),$A$1,1)*$M35*$M$20+_xlfn.NORM.DIST(0,VLOOKUP($D$21,ratings,2,0)-VLOOKUP($D35,ratings,2,0),$A$1,1)*$M35*$M$21+_xlfn.NORM.DIST(0,VLOOKUP($D$22,ratings,2,0)-VLOOKUP($D35,ratings,2,0),$A$1,1)*$M35*$M$22+_xlfn.NORM.DIST(0,VLOOKUP($D$23,ratings,2,0)-VLOOKUP($D35,ratings,2,0),$A$1,1)*$M35*$M$23+_xlfn.NORM.DIST(0,VLOOKUP($D$24,ratings,2,0)-VLOOKUP($D35,ratings,2,0),$A$1,1)*$M35*$M$24+_xlfn.NORM.DIST(0,VLOOKUP($D$25,ratings,2,0)-VLOOKUP($D35,ratings,2,0),$A$1,1)*$M35*$M$25+_xlfn.NORM.DIST(0,VLOOKUP($D$26,ratings,2,0)-VLOOKUP($D35,ratings,2,0),$A$1,1)*$M35*$M$26+_xlfn.NORM.DIST(0,VLOOKUP($D$27,ratings,2,0)-VLOOKUP($D35,ratings,2,0),$A$1,1)*$M35*$M$27+_xlfn.NORM.DIST(0,VLOOKUP($D$28,ratings,2,0)-VLOOKUP($D35,ratings,2,0),$A$1,1)*$M35*$M$28+_xlfn.NORM.DIST(0,VLOOKUP($D$29,ratings,2,0)-VLOOKUP($D35,ratings,2,0),$A$1,1)*$M35*$M$29+_xlfn.NORM.DIST(0,VLOOKUP($D$32,ratings,2,0)-VLOOKUP($D35,ratings,2,0),$A$1,1)*$M35*$M$32+_xlfn.NORM.DIST(0,VLOOKUP($D$31,ratings,2,0)-VLOOKUP($D35,ratings,2,0),$A$1,1)*$M35*$M$31+_xlfn.NORM.DIST(0,VLOOKUP($D$30,ratings,2,0)-VLOOKUP($D35,ratings,2,0),$A$1,1)*$M35*$M$30</f>
        <v>#N/A</v>
      </c>
      <c r="P35" s="172" t="str">
        <f t="shared" si="3"/>
        <v/>
      </c>
      <c r="Q35" s="6"/>
      <c r="R35" s="6"/>
      <c r="S35" s="6"/>
      <c r="T35" s="6">
        <f t="shared" ref="T35:U35" si="38">C35</f>
        <v>16</v>
      </c>
      <c r="U35" s="160" t="str">
        <f t="shared" si="38"/>
        <v>N Kentucky</v>
      </c>
      <c r="V35" s="181" t="str">
        <f>VLOOKUP(U34,ratings,2,0)-VLOOKUP(U35,ratings,2,0)</f>
        <v>#N/A</v>
      </c>
      <c r="W35" s="181"/>
      <c r="X35" s="174" t="str">
        <f t="shared" si="5"/>
        <v>#N/A</v>
      </c>
      <c r="Y35" s="175" t="str">
        <f t="shared" si="6"/>
        <v>#N/A</v>
      </c>
      <c r="Z35" s="182" t="str">
        <f>(W34/2)+(V34/2)</f>
        <v>#N/A</v>
      </c>
      <c r="AA35" s="6" t="str">
        <f>V35</f>
        <v>#N/A</v>
      </c>
      <c r="AB35" s="6"/>
      <c r="AC35" s="6"/>
      <c r="AD35" s="6"/>
    </row>
    <row r="36" ht="14.25" customHeight="1">
      <c r="B36" s="37" t="s">
        <v>28</v>
      </c>
      <c r="C36" s="37">
        <v>8.0</v>
      </c>
      <c r="D36" s="11" t="s">
        <v>326</v>
      </c>
      <c r="E36" s="12">
        <v>0.0</v>
      </c>
      <c r="F36" s="13"/>
      <c r="G36" s="13" t="str">
        <f>_xlfn.NORM.DIST(0,VLOOKUP(D34,ratings,2,0)-VLOOKUP(D36,ratings,2,0),$A$1,1)*E36*E34+_xlfn.NORM.DIST(0,VLOOKUP(D35,ratings,2,0)-VLOOKUP(D36,ratings,2,0),$A$1,1)*E36*E35</f>
        <v>#N/A</v>
      </c>
      <c r="H36" s="13"/>
      <c r="I36" s="13" t="str">
        <f>_xlfn.NORM.DIST(0,VLOOKUP($D40,ratings,2,0)-VLOOKUP($D36,ratings,2,0),$A$1,1)*$G36*$G40+_xlfn.NORM.DIST(0,VLOOKUP($D41,ratings,2,0)-VLOOKUP($D36,ratings,2,0),$A$1,1)*$G36*$G41+_xlfn.NORM.DIST(0,VLOOKUP($D38,ratings,2,0)-VLOOKUP($D36,ratings,2,0),$A$1,1)*$G36*$G38+_xlfn.NORM.DIST(0,VLOOKUP($D39,ratings,2,0)-VLOOKUP($D36,ratings,2,0),$A$1,1)*$G36*$G39</f>
        <v>#N/A</v>
      </c>
      <c r="J36" s="13"/>
      <c r="K36" s="13" t="str">
        <f>_xlfn.NORM.DIST(0,VLOOKUP($D44,ratings,2,0)-VLOOKUP($D36,ratings,2,0),$A$1,1)*$I36*$I44+_xlfn.NORM.DIST(0,VLOOKUP($D45,ratings,2,0)-VLOOKUP($D36,ratings,2,0),$A$1,1)*$I36*$I45+_xlfn.NORM.DIST(0,VLOOKUP($D46,ratings,2,0)-VLOOKUP($D36,ratings,2,0),$A$1,1)*$I36*$I46+_xlfn.NORM.DIST(0,VLOOKUP($D47,ratings,2,0)-VLOOKUP($D36,ratings,2,0),$A$1,1)*$I36*$I47+_xlfn.NORM.DIST(0,VLOOKUP($D48,ratings,2,0)-VLOOKUP($D36,ratings,2,0),$A$1,1)*$I36*$I48+_xlfn.NORM.DIST(0,VLOOKUP($D49,ratings,2,0)-VLOOKUP($D36,ratings,2,0),$A$1,1)*$I36*$I49+_xlfn.NORM.DIST(0,VLOOKUP($D42,ratings,2,0)-VLOOKUP($D36,ratings,2,0),$A$1,1)*$I36*$I42+_xlfn.NORM.DIST(0,VLOOKUP($D43,ratings,2,0)-VLOOKUP($D36,ratings,2,0),$A$1,1)*$I36*$I43</f>
        <v>#N/A</v>
      </c>
      <c r="L36" s="15" t="str">
        <f t="shared" si="2"/>
        <v/>
      </c>
      <c r="M36" s="13" t="str">
        <f>_xlfn.NORM.DIST(0,VLOOKUP($D52,ratings,2,0)-VLOOKUP($D36,ratings,2,0),$A$1,1)*$K36*$K52+_xlfn.NORM.DIST(0,VLOOKUP($D53,ratings,2,0)-VLOOKUP($D36,ratings,2,0),$A$1,1)*$K36*$K53+_xlfn.NORM.DIST(0,VLOOKUP($D54,ratings,2,0)-VLOOKUP($D36,ratings,2,0),$A$1,1)*$K36*$K54+_xlfn.NORM.DIST(0,VLOOKUP($D55,ratings,2,0)-VLOOKUP($D36,ratings,2,0),$A$1,1)*$K36*$K55+_xlfn.NORM.DIST(0,VLOOKUP($D56,ratings,2,0)-VLOOKUP($D36,ratings,2,0),$A$1,1)*$K36*$K56+_xlfn.NORM.DIST(0,VLOOKUP($D57,ratings,2,0)-VLOOKUP($D36,ratings,2,0),$A$1,1)*$K36*$K57+_xlfn.NORM.DIST(0,VLOOKUP($D58,ratings,2,0)-VLOOKUP($D36,ratings,2,0),$A$1,1)*$K36*$K58+_xlfn.NORM.DIST(0,VLOOKUP($D59,ratings,2,0)-VLOOKUP($D36,ratings,2,0),$A$1,1)*$K36*$K59+_xlfn.NORM.DIST(0,VLOOKUP($D60,ratings,2,0)-VLOOKUP($D36,ratings,2,0),$A$1,1)*$K36*$K60+_xlfn.NORM.DIST(0,VLOOKUP($D61,ratings,2,0)-VLOOKUP($D36,ratings,2,0),$A$1,1)*$K36*$K61+_xlfn.NORM.DIST(0,VLOOKUP($D62,ratings,2,0)-VLOOKUP($D36,ratings,2,0),$A$1,1)*$K36*$K62+_xlfn.NORM.DIST(0,VLOOKUP($D63,ratings,2,0)-VLOOKUP($D36,ratings,2,0),$A$1,1)*$K36*$K63+_xlfn.NORM.DIST(0,VLOOKUP($D64,ratings,2,0)-VLOOKUP($D36,ratings,2,0),$A$1,1)*$K36*$K64+_xlfn.NORM.DIST(0,VLOOKUP($D65,ratings,2,0)-VLOOKUP($D36,ratings,2,0),$A$1,1)*$K36*$K65+_xlfn.NORM.DIST(0,VLOOKUP($D50,ratings,2,0)-VLOOKUP($D36,ratings,2,0),$A$1,1)*$K36*$K50+_xlfn.NORM.DIST(0,VLOOKUP($D51,ratings,2,0)-VLOOKUP($D36,ratings,2,0),$A$1,1)*$K36*$K51</f>
        <v>#N/A</v>
      </c>
      <c r="N36" s="13"/>
      <c r="O36" s="171" t="str">
        <f>_xlfn.NORM.DIST(0,VLOOKUP($D$33,ratings,2,0)-VLOOKUP($D36,ratings,2,0),$A$1,1)*$M36*$M$33+_xlfn.NORM.DIST(0,VLOOKUP($D$2,ratings,2,0)-VLOOKUP($D36,ratings,2,0),$A$1,1)*$M36*$M$2+_xlfn.NORM.DIST(0,VLOOKUP($D$3,ratings,2,0)-VLOOKUP($D36,ratings,2,0),$A$1,1)*$M36*$M$3+_xlfn.NORM.DIST(0,VLOOKUP($D$4,ratings,2,0)-VLOOKUP($D36,ratings,2,0),$A$1,1)*$M36*$M$4+_xlfn.NORM.DIST(0,VLOOKUP($D$5,ratings,2,0)-VLOOKUP($D36,ratings,2,0),$A$1,1)*$M36*$M$5+_xlfn.NORM.DIST(0,VLOOKUP($D$6,ratings,2,0)-VLOOKUP($D36,ratings,2,0),$A$1,1)*$M36*$M$6+_xlfn.NORM.DIST(0,VLOOKUP($D$7,ratings,2,0)-VLOOKUP($D36,ratings,2,0),$A$1,1)*$M36*$M$7+_xlfn.NORM.DIST(0,VLOOKUP($D$8,ratings,2,0)-VLOOKUP($D36,ratings,2,0),$A$1,1)*$M36*$M$8+_xlfn.NORM.DIST(0,VLOOKUP($D$9,ratings,2,0)-VLOOKUP($D36,ratings,2,0),$A$1,1)*$M36*$M$9+_xlfn.NORM.DIST(0,VLOOKUP($D$10,ratings,2,0)-VLOOKUP($D36,ratings,2,0),$A$1,1)*$M36*$M$10+_xlfn.NORM.DIST(0,VLOOKUP($D$11,ratings,2,0)-VLOOKUP($D36,ratings,2,0),$A$1,1)*$M36*$M$11+_xlfn.NORM.DIST(0,VLOOKUP($D$12,ratings,2,0)-VLOOKUP($D36,ratings,2,0),$A$1,1)*$M36*$M$12+_xlfn.NORM.DIST(0,VLOOKUP($D$13,ratings,2,0)-VLOOKUP($D36,ratings,2,0),$A$1,1)*$M36*$M$13+_xlfn.NORM.DIST(0,VLOOKUP($D$14,ratings,2,0)-VLOOKUP($D36,ratings,2,0),$A$1,1)*$M36*$M$14+_xlfn.NORM.DIST(0,VLOOKUP($D$15,ratings,2,0)-VLOOKUP($D36,ratings,2,0),$A$1,1)*$M36*$M$15+_xlfn.NORM.DIST(0,VLOOKUP($D$16,ratings,2,0)-VLOOKUP($D36,ratings,2,0),$A$1,1)*$M36*$M$16+_xlfn.NORM.DIST(0,VLOOKUP($D$17,ratings,2,0)-VLOOKUP($D36,ratings,2,0),$A$1,1)*$M36*$M$17+_xlfn.NORM.DIST(0,VLOOKUP($D$18,ratings,2,0)-VLOOKUP($D36,ratings,2,0),$A$1,1)*$M36*$M$18+_xlfn.NORM.DIST(0,VLOOKUP($D$19,ratings,2,0)-VLOOKUP($D36,ratings,2,0),$A$1,1)*$M36*$M$19+_xlfn.NORM.DIST(0,VLOOKUP($D$20,ratings,2,0)-VLOOKUP($D36,ratings,2,0),$A$1,1)*$M36*$M$20+_xlfn.NORM.DIST(0,VLOOKUP($D$21,ratings,2,0)-VLOOKUP($D36,ratings,2,0),$A$1,1)*$M36*$M$21+_xlfn.NORM.DIST(0,VLOOKUP($D$22,ratings,2,0)-VLOOKUP($D36,ratings,2,0),$A$1,1)*$M36*$M$22+_xlfn.NORM.DIST(0,VLOOKUP($D$23,ratings,2,0)-VLOOKUP($D36,ratings,2,0),$A$1,1)*$M36*$M$23+_xlfn.NORM.DIST(0,VLOOKUP($D$24,ratings,2,0)-VLOOKUP($D36,ratings,2,0),$A$1,1)*$M36*$M$24+_xlfn.NORM.DIST(0,VLOOKUP($D$25,ratings,2,0)-VLOOKUP($D36,ratings,2,0),$A$1,1)*$M36*$M$25+_xlfn.NORM.DIST(0,VLOOKUP($D$26,ratings,2,0)-VLOOKUP($D36,ratings,2,0),$A$1,1)*$M36*$M$26+_xlfn.NORM.DIST(0,VLOOKUP($D$27,ratings,2,0)-VLOOKUP($D36,ratings,2,0),$A$1,1)*$M36*$M$27+_xlfn.NORM.DIST(0,VLOOKUP($D$28,ratings,2,0)-VLOOKUP($D36,ratings,2,0),$A$1,1)*$M36*$M$28+_xlfn.NORM.DIST(0,VLOOKUP($D$29,ratings,2,0)-VLOOKUP($D36,ratings,2,0),$A$1,1)*$M36*$M$29+_xlfn.NORM.DIST(0,VLOOKUP($D$32,ratings,2,0)-VLOOKUP($D36,ratings,2,0),$A$1,1)*$M36*$M$32+_xlfn.NORM.DIST(0,VLOOKUP($D$31,ratings,2,0)-VLOOKUP($D36,ratings,2,0),$A$1,1)*$M36*$M$31+_xlfn.NORM.DIST(0,VLOOKUP($D$30,ratings,2,0)-VLOOKUP($D36,ratings,2,0),$A$1,1)*$M36*$M$30</f>
        <v>#N/A</v>
      </c>
      <c r="P36" s="172" t="str">
        <f t="shared" si="3"/>
        <v/>
      </c>
      <c r="Q36" s="6"/>
      <c r="R36" s="6"/>
      <c r="S36" s="11"/>
      <c r="T36" s="6">
        <f t="shared" ref="T36:U36" si="39">C36</f>
        <v>8</v>
      </c>
      <c r="U36" s="6" t="str">
        <f t="shared" si="39"/>
        <v>Iowa</v>
      </c>
      <c r="V36" s="173" t="str">
        <f>VLOOKUP($U37,ratings,2,0)-VLOOKUP($U36,ratings,2,0)</f>
        <v>#N/A</v>
      </c>
      <c r="W36" s="173" t="str">
        <f>VLOOKUP($U37,ratings20,3,0)+VLOOKUP($U36,ratings20,3,0)-144</f>
        <v>#N/A</v>
      </c>
      <c r="X36" s="174" t="str">
        <f t="shared" si="5"/>
        <v>#N/A</v>
      </c>
      <c r="Y36" s="175" t="str">
        <f t="shared" si="6"/>
        <v>#N/A</v>
      </c>
      <c r="Z36" s="176" t="str">
        <f>(W36/2)+(V37/2)</f>
        <v>#N/A</v>
      </c>
      <c r="AA36" s="6" t="str">
        <f>W36</f>
        <v>#N/A</v>
      </c>
      <c r="AB36" s="6"/>
      <c r="AC36" s="6"/>
      <c r="AD36" s="6"/>
    </row>
    <row r="37" ht="14.25" customHeight="1">
      <c r="B37" s="37" t="s">
        <v>28</v>
      </c>
      <c r="C37" s="421">
        <v>9.0</v>
      </c>
      <c r="D37" s="11" t="s">
        <v>20</v>
      </c>
      <c r="E37" s="12">
        <v>1.0</v>
      </c>
      <c r="F37" s="13"/>
      <c r="G37" s="12">
        <v>0.0</v>
      </c>
      <c r="H37" s="13"/>
      <c r="I37" s="13" t="str">
        <f>_xlfn.NORM.DIST(0,VLOOKUP($D41,ratings,2,0)-VLOOKUP($D37,ratings,2,0),$A$1,1)*$G37*$G41+_xlfn.NORM.DIST(0,VLOOKUP($D38,ratings,2,0)-VLOOKUP($D37,ratings,2,0),$A$1,1)*$G37*$G38+_xlfn.NORM.DIST(0,VLOOKUP($D39,ratings,2,0)-VLOOKUP($D37,ratings,2,0),$A$1,1)*$G37*$G39+_xlfn.NORM.DIST(0,VLOOKUP($D40,ratings,2,0)-VLOOKUP($D37,ratings,2,0),$A$1,1)*$G37*$G40</f>
        <v>#N/A</v>
      </c>
      <c r="J37" s="13"/>
      <c r="K37" s="13" t="str">
        <f>_xlfn.NORM.DIST(0,VLOOKUP($D45,ratings,2,0)-VLOOKUP($D37,ratings,2,0),$A$1,1)*$I37*$I45+_xlfn.NORM.DIST(0,VLOOKUP($D46,ratings,2,0)-VLOOKUP($D37,ratings,2,0),$A$1,1)*$I37*$I46+_xlfn.NORM.DIST(0,VLOOKUP($D47,ratings,2,0)-VLOOKUP($D37,ratings,2,0),$A$1,1)*$I37*$I47+_xlfn.NORM.DIST(0,VLOOKUP($D48,ratings,2,0)-VLOOKUP($D37,ratings,2,0),$A$1,1)*$I37*$I48+_xlfn.NORM.DIST(0,VLOOKUP($D49,ratings,2,0)-VLOOKUP($D37,ratings,2,0),$A$1,1)*$I37*$I49+_xlfn.NORM.DIST(0,VLOOKUP($D42,ratings,2,0)-VLOOKUP($D37,ratings,2,0),$A$1,1)*$I37*$I42+_xlfn.NORM.DIST(0,VLOOKUP($D43,ratings,2,0)-VLOOKUP($D37,ratings,2,0),$A$1,1)*$I37*$I43+_xlfn.NORM.DIST(0,VLOOKUP($D44,ratings,2,0)-VLOOKUP($D37,ratings,2,0),$A$1,1)*$I37*$I44</f>
        <v>#N/A</v>
      </c>
      <c r="L37" s="15" t="str">
        <f t="shared" si="2"/>
        <v/>
      </c>
      <c r="M37" s="13" t="str">
        <f>_xlfn.NORM.DIST(0,VLOOKUP($D53,ratings,2,0)-VLOOKUP($D37,ratings,2,0),$A$1,1)*$K37*$K53+_xlfn.NORM.DIST(0,VLOOKUP($D54,ratings,2,0)-VLOOKUP($D37,ratings,2,0),$A$1,1)*$K37*$K54+_xlfn.NORM.DIST(0,VLOOKUP($D55,ratings,2,0)-VLOOKUP($D37,ratings,2,0),$A$1,1)*$K37*$K55+_xlfn.NORM.DIST(0,VLOOKUP($D56,ratings,2,0)-VLOOKUP($D37,ratings,2,0),$A$1,1)*$K37*$K56+_xlfn.NORM.DIST(0,VLOOKUP($D57,ratings,2,0)-VLOOKUP($D37,ratings,2,0),$A$1,1)*$K37*$K57+_xlfn.NORM.DIST(0,VLOOKUP($D58,ratings,2,0)-VLOOKUP($D37,ratings,2,0),$A$1,1)*$K37*$K58+_xlfn.NORM.DIST(0,VLOOKUP($D59,ratings,2,0)-VLOOKUP($D37,ratings,2,0),$A$1,1)*$K37*$K59+_xlfn.NORM.DIST(0,VLOOKUP($D60,ratings,2,0)-VLOOKUP($D37,ratings,2,0),$A$1,1)*$K37*$K60+_xlfn.NORM.DIST(0,VLOOKUP($D61,ratings,2,0)-VLOOKUP($D37,ratings,2,0),$A$1,1)*$K37*$K61+_xlfn.NORM.DIST(0,VLOOKUP($D62,ratings,2,0)-VLOOKUP($D37,ratings,2,0),$A$1,1)*$K37*$K62+_xlfn.NORM.DIST(0,VLOOKUP($D63,ratings,2,0)-VLOOKUP($D37,ratings,2,0),$A$1,1)*$K37*$K63+_xlfn.NORM.DIST(0,VLOOKUP($D64,ratings,2,0)-VLOOKUP($D37,ratings,2,0),$A$1,1)*$K37*$K64+_xlfn.NORM.DIST(0,VLOOKUP($D65,ratings,2,0)-VLOOKUP($D37,ratings,2,0),$A$1,1)*$K37*$K65+_xlfn.NORM.DIST(0,VLOOKUP($D50,ratings,2,0)-VLOOKUP($D37,ratings,2,0),$A$1,1)*$K37*$K50+_xlfn.NORM.DIST(0,VLOOKUP($D51,ratings,2,0)-VLOOKUP($D37,ratings,2,0),$A$1,1)*$K37*$K51+_xlfn.NORM.DIST(0,VLOOKUP($D52,ratings,2,0)-VLOOKUP($D37,ratings,2,0),$A$1,1)*$K37*$K52</f>
        <v>#N/A</v>
      </c>
      <c r="N37" s="13"/>
      <c r="O37" s="171" t="str">
        <f>_xlfn.NORM.DIST(0,VLOOKUP($D$33,ratings,2,0)-VLOOKUP($D37,ratings,2,0),$A$1,1)*$M37*$M$33+_xlfn.NORM.DIST(0,VLOOKUP($D$2,ratings,2,0)-VLOOKUP($D37,ratings,2,0),$A$1,1)*$M37*$M$2+_xlfn.NORM.DIST(0,VLOOKUP($D$3,ratings,2,0)-VLOOKUP($D37,ratings,2,0),$A$1,1)*$M37*$M$3+_xlfn.NORM.DIST(0,VLOOKUP($D$4,ratings,2,0)-VLOOKUP($D37,ratings,2,0),$A$1,1)*$M37*$M$4+_xlfn.NORM.DIST(0,VLOOKUP($D$5,ratings,2,0)-VLOOKUP($D37,ratings,2,0),$A$1,1)*$M37*$M$5+_xlfn.NORM.DIST(0,VLOOKUP($D$6,ratings,2,0)-VLOOKUP($D37,ratings,2,0),$A$1,1)*$M37*$M$6+_xlfn.NORM.DIST(0,VLOOKUP($D$7,ratings,2,0)-VLOOKUP($D37,ratings,2,0),$A$1,1)*$M37*$M$7+_xlfn.NORM.DIST(0,VLOOKUP($D$8,ratings,2,0)-VLOOKUP($D37,ratings,2,0),$A$1,1)*$M37*$M$8+_xlfn.NORM.DIST(0,VLOOKUP($D$9,ratings,2,0)-VLOOKUP($D37,ratings,2,0),$A$1,1)*$M37*$M$9+_xlfn.NORM.DIST(0,VLOOKUP($D$10,ratings,2,0)-VLOOKUP($D37,ratings,2,0),$A$1,1)*$M37*$M$10+_xlfn.NORM.DIST(0,VLOOKUP($D$11,ratings,2,0)-VLOOKUP($D37,ratings,2,0),$A$1,1)*$M37*$M$11+_xlfn.NORM.DIST(0,VLOOKUP($D$12,ratings,2,0)-VLOOKUP($D37,ratings,2,0),$A$1,1)*$M37*$M$12+_xlfn.NORM.DIST(0,VLOOKUP($D$13,ratings,2,0)-VLOOKUP($D37,ratings,2,0),$A$1,1)*$M37*$M$13+_xlfn.NORM.DIST(0,VLOOKUP($D$14,ratings,2,0)-VLOOKUP($D37,ratings,2,0),$A$1,1)*$M37*$M$14+_xlfn.NORM.DIST(0,VLOOKUP($D$15,ratings,2,0)-VLOOKUP($D37,ratings,2,0),$A$1,1)*$M37*$M$15+_xlfn.NORM.DIST(0,VLOOKUP($D$16,ratings,2,0)-VLOOKUP($D37,ratings,2,0),$A$1,1)*$M37*$M$16+_xlfn.NORM.DIST(0,VLOOKUP($D$17,ratings,2,0)-VLOOKUP($D37,ratings,2,0),$A$1,1)*$M37*$M$17+_xlfn.NORM.DIST(0,VLOOKUP($D$18,ratings,2,0)-VLOOKUP($D37,ratings,2,0),$A$1,1)*$M37*$M$18+_xlfn.NORM.DIST(0,VLOOKUP($D$19,ratings,2,0)-VLOOKUP($D37,ratings,2,0),$A$1,1)*$M37*$M$19+_xlfn.NORM.DIST(0,VLOOKUP($D$20,ratings,2,0)-VLOOKUP($D37,ratings,2,0),$A$1,1)*$M37*$M$20+_xlfn.NORM.DIST(0,VLOOKUP($D$21,ratings,2,0)-VLOOKUP($D37,ratings,2,0),$A$1,1)*$M37*$M$21+_xlfn.NORM.DIST(0,VLOOKUP($D$22,ratings,2,0)-VLOOKUP($D37,ratings,2,0),$A$1,1)*$M37*$M$22+_xlfn.NORM.DIST(0,VLOOKUP($D$23,ratings,2,0)-VLOOKUP($D37,ratings,2,0),$A$1,1)*$M37*$M$23+_xlfn.NORM.DIST(0,VLOOKUP($D$24,ratings,2,0)-VLOOKUP($D37,ratings,2,0),$A$1,1)*$M37*$M$24+_xlfn.NORM.DIST(0,VLOOKUP($D$25,ratings,2,0)-VLOOKUP($D37,ratings,2,0),$A$1,1)*$M37*$M$25+_xlfn.NORM.DIST(0,VLOOKUP($D$26,ratings,2,0)-VLOOKUP($D37,ratings,2,0),$A$1,1)*$M37*$M$26+_xlfn.NORM.DIST(0,VLOOKUP($D$27,ratings,2,0)-VLOOKUP($D37,ratings,2,0),$A$1,1)*$M37*$M$27+_xlfn.NORM.DIST(0,VLOOKUP($D$28,ratings,2,0)-VLOOKUP($D37,ratings,2,0),$A$1,1)*$M37*$M$28+_xlfn.NORM.DIST(0,VLOOKUP($D$29,ratings,2,0)-VLOOKUP($D37,ratings,2,0),$A$1,1)*$M37*$M$29+_xlfn.NORM.DIST(0,VLOOKUP($D$32,ratings,2,0)-VLOOKUP($D37,ratings,2,0),$A$1,1)*$M37*$M$32+_xlfn.NORM.DIST(0,VLOOKUP($D$31,ratings,2,0)-VLOOKUP($D37,ratings,2,0),$A$1,1)*$M37*$M$31+_xlfn.NORM.DIST(0,VLOOKUP($D$30,ratings,2,0)-VLOOKUP($D37,ratings,2,0),$A$1,1)*$M37*$M$30</f>
        <v>#N/A</v>
      </c>
      <c r="P37" s="172" t="str">
        <f t="shared" si="3"/>
        <v/>
      </c>
      <c r="Q37" s="6"/>
      <c r="R37" s="6"/>
      <c r="S37" s="6"/>
      <c r="T37" s="6">
        <f t="shared" ref="T37:U37" si="40">C37</f>
        <v>9</v>
      </c>
      <c r="U37" s="160" t="str">
        <f t="shared" si="40"/>
        <v>Auburn</v>
      </c>
      <c r="V37" s="181" t="str">
        <f>VLOOKUP(U36,ratings,2,0)-VLOOKUP(U37,ratings,2,0)</f>
        <v>#N/A</v>
      </c>
      <c r="W37" s="181"/>
      <c r="X37" s="174" t="str">
        <f t="shared" si="5"/>
        <v>#N/A</v>
      </c>
      <c r="Y37" s="175" t="str">
        <f t="shared" si="6"/>
        <v>#N/A</v>
      </c>
      <c r="Z37" s="182" t="str">
        <f>(W36/2)+(V36/2)</f>
        <v>#N/A</v>
      </c>
      <c r="AA37" s="6" t="str">
        <f>V37</f>
        <v>#N/A</v>
      </c>
      <c r="AB37" s="6"/>
      <c r="AC37" s="6"/>
      <c r="AD37" s="6"/>
    </row>
    <row r="38" ht="14.25" customHeight="1">
      <c r="B38" s="37" t="s">
        <v>28</v>
      </c>
      <c r="C38" s="422">
        <v>5.0</v>
      </c>
      <c r="D38" s="423" t="s">
        <v>108</v>
      </c>
      <c r="E38" s="424">
        <v>1.0</v>
      </c>
      <c r="F38" s="425"/>
      <c r="G38" s="426">
        <v>1.0</v>
      </c>
      <c r="H38" s="425"/>
      <c r="I38" s="426">
        <v>1.0</v>
      </c>
      <c r="J38" s="425"/>
      <c r="K38" s="426">
        <v>1.0</v>
      </c>
      <c r="L38" s="427">
        <f t="shared" si="2"/>
        <v>1</v>
      </c>
      <c r="M38" s="425" t="str">
        <f>_xlfn.NORM.DIST(0,VLOOKUP($D54,ratings,2,0)-VLOOKUP($D38,ratings,2,0),$A$1,1)*$K38*$K54+_xlfn.NORM.DIST(0,VLOOKUP($D55,ratings,2,0)-VLOOKUP($D38,ratings,2,0),$A$1,1)*$K38*$K55+_xlfn.NORM.DIST(0,VLOOKUP($D56,ratings,2,0)-VLOOKUP($D38,ratings,2,0),$A$1,1)*$K38*$K56+_xlfn.NORM.DIST(0,VLOOKUP($D57,ratings,2,0)-VLOOKUP($D38,ratings,2,0),$A$1,1)*$K38*$K57+_xlfn.NORM.DIST(0,VLOOKUP($D58,ratings,2,0)-VLOOKUP($D38,ratings,2,0),$A$1,1)*$K38*$K58+_xlfn.NORM.DIST(0,VLOOKUP($D59,ratings,2,0)-VLOOKUP($D38,ratings,2,0),$A$1,1)*$K38*$K59+_xlfn.NORM.DIST(0,VLOOKUP($D60,ratings,2,0)-VLOOKUP($D38,ratings,2,0),$A$1,1)*$K38*$K60+_xlfn.NORM.DIST(0,VLOOKUP($D61,ratings,2,0)-VLOOKUP($D38,ratings,2,0),$A$1,1)*$K38*$K61+_xlfn.NORM.DIST(0,VLOOKUP($D62,ratings,2,0)-VLOOKUP($D38,ratings,2,0),$A$1,1)*$K38*$K62+_xlfn.NORM.DIST(0,VLOOKUP($D63,ratings,2,0)-VLOOKUP($D38,ratings,2,0),$A$1,1)*$K38*$K63+_xlfn.NORM.DIST(0,VLOOKUP($D64,ratings,2,0)-VLOOKUP($D38,ratings,2,0),$A$1,1)*$K38*$K64+_xlfn.NORM.DIST(0,VLOOKUP($D65,ratings,2,0)-VLOOKUP($D38,ratings,2,0),$A$1,1)*$K38*$K65+_xlfn.NORM.DIST(0,VLOOKUP($D50,ratings,2,0)-VLOOKUP($D38,ratings,2,0),$A$1,1)*$K38*$K50+_xlfn.NORM.DIST(0,VLOOKUP($D51,ratings,2,0)-VLOOKUP($D38,ratings,2,0),$A$1,1)*$K38*$K51+_xlfn.NORM.DIST(0,VLOOKUP($D52,ratings,2,0)-VLOOKUP($D38,ratings,2,0),$A$1,1)*$K38*$K52+_xlfn.NORM.DIST(0,VLOOKUP($D53,ratings,2,0)-VLOOKUP($D38,ratings,2,0),$A$1,1)*$K38*$K53</f>
        <v>#N/A</v>
      </c>
      <c r="N38" s="425"/>
      <c r="O38" s="428" t="str">
        <f>_xlfn.NORM.DIST(0,VLOOKUP($D$33,ratings,2,0)-VLOOKUP($D38,ratings,2,0),$A$1,1)*$M38*$M$33+_xlfn.NORM.DIST(0,VLOOKUP($D$2,ratings,2,0)-VLOOKUP($D38,ratings,2,0),$A$1,1)*$M38*$M$2+_xlfn.NORM.DIST(0,VLOOKUP($D$3,ratings,2,0)-VLOOKUP($D38,ratings,2,0),$A$1,1)*$M38*$M$3+_xlfn.NORM.DIST(0,VLOOKUP($D$4,ratings,2,0)-VLOOKUP($D38,ratings,2,0),$A$1,1)*$M38*$M$4+_xlfn.NORM.DIST(0,VLOOKUP($D$5,ratings,2,0)-VLOOKUP($D38,ratings,2,0),$A$1,1)*$M38*$M$5+_xlfn.NORM.DIST(0,VLOOKUP($D$6,ratings,2,0)-VLOOKUP($D38,ratings,2,0),$A$1,1)*$M38*$M$6+_xlfn.NORM.DIST(0,VLOOKUP($D$7,ratings,2,0)-VLOOKUP($D38,ratings,2,0),$A$1,1)*$M38*$M$7+_xlfn.NORM.DIST(0,VLOOKUP($D$8,ratings,2,0)-VLOOKUP($D38,ratings,2,0),$A$1,1)*$M38*$M$8+_xlfn.NORM.DIST(0,VLOOKUP($D$9,ratings,2,0)-VLOOKUP($D38,ratings,2,0),$A$1,1)*$M38*$M$9+_xlfn.NORM.DIST(0,VLOOKUP($D$10,ratings,2,0)-VLOOKUP($D38,ratings,2,0),$A$1,1)*$M38*$M$10+_xlfn.NORM.DIST(0,VLOOKUP($D$11,ratings,2,0)-VLOOKUP($D38,ratings,2,0),$A$1,1)*$M38*$M$11+_xlfn.NORM.DIST(0,VLOOKUP($D$12,ratings,2,0)-VLOOKUP($D38,ratings,2,0),$A$1,1)*$M38*$M$12+_xlfn.NORM.DIST(0,VLOOKUP($D$13,ratings,2,0)-VLOOKUP($D38,ratings,2,0),$A$1,1)*$M38*$M$13+_xlfn.NORM.DIST(0,VLOOKUP($D$14,ratings,2,0)-VLOOKUP($D38,ratings,2,0),$A$1,1)*$M38*$M$14+_xlfn.NORM.DIST(0,VLOOKUP($D$15,ratings,2,0)-VLOOKUP($D38,ratings,2,0),$A$1,1)*$M38*$M$15+_xlfn.NORM.DIST(0,VLOOKUP($D$16,ratings,2,0)-VLOOKUP($D38,ratings,2,0),$A$1,1)*$M38*$M$16+_xlfn.NORM.DIST(0,VLOOKUP($D$17,ratings,2,0)-VLOOKUP($D38,ratings,2,0),$A$1,1)*$M38*$M$17+_xlfn.NORM.DIST(0,VLOOKUP($D$18,ratings,2,0)-VLOOKUP($D38,ratings,2,0),$A$1,1)*$M38*$M$18+_xlfn.NORM.DIST(0,VLOOKUP($D$19,ratings,2,0)-VLOOKUP($D38,ratings,2,0),$A$1,1)*$M38*$M$19+_xlfn.NORM.DIST(0,VLOOKUP($D$20,ratings,2,0)-VLOOKUP($D38,ratings,2,0),$A$1,1)*$M38*$M$20+_xlfn.NORM.DIST(0,VLOOKUP($D$21,ratings,2,0)-VLOOKUP($D38,ratings,2,0),$A$1,1)*$M38*$M$21+_xlfn.NORM.DIST(0,VLOOKUP($D$22,ratings,2,0)-VLOOKUP($D38,ratings,2,0),$A$1,1)*$M38*$M$22+_xlfn.NORM.DIST(0,VLOOKUP($D$23,ratings,2,0)-VLOOKUP($D38,ratings,2,0),$A$1,1)*$M38*$M$23+_xlfn.NORM.DIST(0,VLOOKUP($D$24,ratings,2,0)-VLOOKUP($D38,ratings,2,0),$A$1,1)*$M38*$M$24+_xlfn.NORM.DIST(0,VLOOKUP($D$25,ratings,2,0)-VLOOKUP($D38,ratings,2,0),$A$1,1)*$M38*$M$25+_xlfn.NORM.DIST(0,VLOOKUP($D$26,ratings,2,0)-VLOOKUP($D38,ratings,2,0),$A$1,1)*$M38*$M$26+_xlfn.NORM.DIST(0,VLOOKUP($D$27,ratings,2,0)-VLOOKUP($D38,ratings,2,0),$A$1,1)*$M38*$M$27+_xlfn.NORM.DIST(0,VLOOKUP($D$28,ratings,2,0)-VLOOKUP($D38,ratings,2,0),$A$1,1)*$M38*$M$28+_xlfn.NORM.DIST(0,VLOOKUP($D$29,ratings,2,0)-VLOOKUP($D38,ratings,2,0),$A$1,1)*$M38*$M$29+_xlfn.NORM.DIST(0,VLOOKUP($D$32,ratings,2,0)-VLOOKUP($D38,ratings,2,0),$A$1,1)*$M38*$M$32+_xlfn.NORM.DIST(0,VLOOKUP($D$31,ratings,2,0)-VLOOKUP($D38,ratings,2,0),$A$1,1)*$M38*$M$31+_xlfn.NORM.DIST(0,VLOOKUP($D$30,ratings,2,0)-VLOOKUP($D38,ratings,2,0),$A$1,1)*$M38*$M$30</f>
        <v>#N/A</v>
      </c>
      <c r="P38" s="172" t="str">
        <f t="shared" si="3"/>
        <v/>
      </c>
      <c r="Q38" s="6"/>
      <c r="R38" s="6"/>
      <c r="S38" s="11"/>
      <c r="T38" s="6">
        <f t="shared" ref="T38:U38" si="41">C38</f>
        <v>5</v>
      </c>
      <c r="U38" s="6" t="str">
        <f t="shared" si="41"/>
        <v>Miami (FL)</v>
      </c>
      <c r="V38" s="173" t="str">
        <f>VLOOKUP($U39,ratings,2,0)-VLOOKUP($U38,ratings,2,0)</f>
        <v>#N/A</v>
      </c>
      <c r="W38" s="173" t="str">
        <f>VLOOKUP($U39,ratings20,3,0)+VLOOKUP($U38,ratings20,3,0)-144</f>
        <v>#N/A</v>
      </c>
      <c r="X38" s="174" t="str">
        <f t="shared" si="5"/>
        <v>#N/A</v>
      </c>
      <c r="Y38" s="175" t="str">
        <f t="shared" si="6"/>
        <v>#N/A</v>
      </c>
      <c r="Z38" s="176" t="str">
        <f>(W38/2)+(V39/2)</f>
        <v>#N/A</v>
      </c>
      <c r="AA38" s="6" t="str">
        <f>W38</f>
        <v>#N/A</v>
      </c>
      <c r="AB38" s="6"/>
      <c r="AC38" s="6"/>
      <c r="AD38" s="6"/>
    </row>
    <row r="39" ht="14.25" customHeight="1">
      <c r="B39" s="37" t="s">
        <v>28</v>
      </c>
      <c r="C39" s="178">
        <v>12.0</v>
      </c>
      <c r="D39" s="38" t="s">
        <v>51</v>
      </c>
      <c r="E39" s="411">
        <v>0.0</v>
      </c>
      <c r="F39" s="26"/>
      <c r="G39" s="26" t="str">
        <f>_xlfn.NORM.DIST(0,VLOOKUP(D41,ratings,2,0)-VLOOKUP(D39,ratings,2,0),$A$1,1)*E39*E41+_xlfn.NORM.DIST(0,VLOOKUP(D40,ratings,2,0)-VLOOKUP(D39,ratings,2,0),$A$1,1)*E39*E40</f>
        <v>#N/A</v>
      </c>
      <c r="H39" s="26"/>
      <c r="I39" s="26" t="str">
        <f>_xlfn.NORM.DIST(0,VLOOKUP($D35,ratings,2,0)-VLOOKUP($D39,ratings,2,0),$A$1,1)*$G39*$G35+_xlfn.NORM.DIST(0,VLOOKUP($D34,ratings,2,0)-VLOOKUP($D39,ratings,2,0),$A$1,1)*$G39*$G34+_xlfn.NORM.DIST(0,VLOOKUP($D37,ratings,2,0)-VLOOKUP($D39,ratings,2,0),$A$1,1)*$G39*$G37+_xlfn.NORM.DIST(0,VLOOKUP($D36,ratings,2,0)-VLOOKUP($D39,ratings,2,0),$A$1,1)*$G39*$G36</f>
        <v>#N/A</v>
      </c>
      <c r="J39" s="26"/>
      <c r="K39" s="26" t="str">
        <f>_xlfn.NORM.DIST(0,VLOOKUP($D47,ratings,2,0)-VLOOKUP($D39,ratings,2,0),$A$1,1)*$I39*$I47+_xlfn.NORM.DIST(0,VLOOKUP($D48,ratings,2,0)-VLOOKUP($D39,ratings,2,0),$A$1,1)*$I39*$I48+_xlfn.NORM.DIST(0,VLOOKUP($D49,ratings,2,0)-VLOOKUP($D39,ratings,2,0),$A$1,1)*$I39*$I49+_xlfn.NORM.DIST(0,VLOOKUP($D42,ratings,2,0)-VLOOKUP($D39,ratings,2,0),$A$1,1)*$I39*$I42+_xlfn.NORM.DIST(0,VLOOKUP($D43,ratings,2,0)-VLOOKUP($D39,ratings,2,0),$A$1,1)*$I39*$I43+_xlfn.NORM.DIST(0,VLOOKUP($D44,ratings,2,0)-VLOOKUP($D39,ratings,2,0),$A$1,1)*$I39*$I44+_xlfn.NORM.DIST(0,VLOOKUP($D45,ratings,2,0)-VLOOKUP($D39,ratings,2,0),$A$1,1)*$I39*$I45+_xlfn.NORM.DIST(0,VLOOKUP($D46,ratings,2,0)-VLOOKUP($D39,ratings,2,0),$A$1,1)*$I39*$I46</f>
        <v>#N/A</v>
      </c>
      <c r="L39" s="429" t="str">
        <f t="shared" si="2"/>
        <v/>
      </c>
      <c r="M39" s="26" t="str">
        <f>_xlfn.NORM.DIST(0,VLOOKUP($D55,ratings,2,0)-VLOOKUP($D39,ratings,2,0),$A$1,1)*$K39*$K55+_xlfn.NORM.DIST(0,VLOOKUP($D56,ratings,2,0)-VLOOKUP($D39,ratings,2,0),$A$1,1)*$K39*$K56+_xlfn.NORM.DIST(0,VLOOKUP($D57,ratings,2,0)-VLOOKUP($D39,ratings,2,0),$A$1,1)*$K39*$K57+_xlfn.NORM.DIST(0,VLOOKUP($D58,ratings,2,0)-VLOOKUP($D39,ratings,2,0),$A$1,1)*$K39*$K58+_xlfn.NORM.DIST(0,VLOOKUP($D59,ratings,2,0)-VLOOKUP($D39,ratings,2,0),$A$1,1)*$K39*$K59+_xlfn.NORM.DIST(0,VLOOKUP($D60,ratings,2,0)-VLOOKUP($D39,ratings,2,0),$A$1,1)*$K39*$K60+_xlfn.NORM.DIST(0,VLOOKUP($D61,ratings,2,0)-VLOOKUP($D39,ratings,2,0),$A$1,1)*$K39*$K61+_xlfn.NORM.DIST(0,VLOOKUP($D62,ratings,2,0)-VLOOKUP($D39,ratings,2,0),$A$1,1)*$K39*$K62+_xlfn.NORM.DIST(0,VLOOKUP($D63,ratings,2,0)-VLOOKUP($D39,ratings,2,0),$A$1,1)*$K39*$K63+_xlfn.NORM.DIST(0,VLOOKUP($D64,ratings,2,0)-VLOOKUP($D39,ratings,2,0),$A$1,1)*$K39*$K64+_xlfn.NORM.DIST(0,VLOOKUP($D65,ratings,2,0)-VLOOKUP($D39,ratings,2,0),$A$1,1)*$K39*$K65+_xlfn.NORM.DIST(0,VLOOKUP($D50,ratings,2,0)-VLOOKUP($D39,ratings,2,0),$A$1,1)*$K39*$K50+_xlfn.NORM.DIST(0,VLOOKUP($D51,ratings,2,0)-VLOOKUP($D39,ratings,2,0),$A$1,1)*$K39*$K51+_xlfn.NORM.DIST(0,VLOOKUP($D52,ratings,2,0)-VLOOKUP($D39,ratings,2,0),$A$1,1)*$K39*$K52+_xlfn.NORM.DIST(0,VLOOKUP($D53,ratings,2,0)-VLOOKUP($D39,ratings,2,0),$A$1,1)*$K39*$K53+_xlfn.NORM.DIST(0,VLOOKUP($D54,ratings,2,0)-VLOOKUP($D39,ratings,2,0),$A$1,1)*$K39*$K54</f>
        <v>#N/A</v>
      </c>
      <c r="N39" s="26"/>
      <c r="O39" s="430" t="str">
        <f>_xlfn.NORM.DIST(0,VLOOKUP($D$33,ratings,2,0)-VLOOKUP($D39,ratings,2,0),$A$1,1)*$M39*$M$33+_xlfn.NORM.DIST(0,VLOOKUP($D$2,ratings,2,0)-VLOOKUP($D39,ratings,2,0),$A$1,1)*$M39*$M$2+_xlfn.NORM.DIST(0,VLOOKUP($D$3,ratings,2,0)-VLOOKUP($D39,ratings,2,0),$A$1,1)*$M39*$M$3+_xlfn.NORM.DIST(0,VLOOKUP($D$4,ratings,2,0)-VLOOKUP($D39,ratings,2,0),$A$1,1)*$M39*$M$4+_xlfn.NORM.DIST(0,VLOOKUP($D$5,ratings,2,0)-VLOOKUP($D39,ratings,2,0),$A$1,1)*$M39*$M$5+_xlfn.NORM.DIST(0,VLOOKUP($D$6,ratings,2,0)-VLOOKUP($D39,ratings,2,0),$A$1,1)*$M39*$M$6+_xlfn.NORM.DIST(0,VLOOKUP($D$7,ratings,2,0)-VLOOKUP($D39,ratings,2,0),$A$1,1)*$M39*$M$7+_xlfn.NORM.DIST(0,VLOOKUP($D$8,ratings,2,0)-VLOOKUP($D39,ratings,2,0),$A$1,1)*$M39*$M$8+_xlfn.NORM.DIST(0,VLOOKUP($D$9,ratings,2,0)-VLOOKUP($D39,ratings,2,0),$A$1,1)*$M39*$M$9+_xlfn.NORM.DIST(0,VLOOKUP($D$10,ratings,2,0)-VLOOKUP($D39,ratings,2,0),$A$1,1)*$M39*$M$10+_xlfn.NORM.DIST(0,VLOOKUP($D$11,ratings,2,0)-VLOOKUP($D39,ratings,2,0),$A$1,1)*$M39*$M$11+_xlfn.NORM.DIST(0,VLOOKUP($D$12,ratings,2,0)-VLOOKUP($D39,ratings,2,0),$A$1,1)*$M39*$M$12+_xlfn.NORM.DIST(0,VLOOKUP($D$13,ratings,2,0)-VLOOKUP($D39,ratings,2,0),$A$1,1)*$M39*$M$13+_xlfn.NORM.DIST(0,VLOOKUP($D$14,ratings,2,0)-VLOOKUP($D39,ratings,2,0),$A$1,1)*$M39*$M$14+_xlfn.NORM.DIST(0,VLOOKUP($D$15,ratings,2,0)-VLOOKUP($D39,ratings,2,0),$A$1,1)*$M39*$M$15+_xlfn.NORM.DIST(0,VLOOKUP($D$16,ratings,2,0)-VLOOKUP($D39,ratings,2,0),$A$1,1)*$M39*$M$16+_xlfn.NORM.DIST(0,VLOOKUP($D$17,ratings,2,0)-VLOOKUP($D39,ratings,2,0),$A$1,1)*$M39*$M$17+_xlfn.NORM.DIST(0,VLOOKUP($D$18,ratings,2,0)-VLOOKUP($D39,ratings,2,0),$A$1,1)*$M39*$M$18+_xlfn.NORM.DIST(0,VLOOKUP($D$19,ratings,2,0)-VLOOKUP($D39,ratings,2,0),$A$1,1)*$M39*$M$19+_xlfn.NORM.DIST(0,VLOOKUP($D$20,ratings,2,0)-VLOOKUP($D39,ratings,2,0),$A$1,1)*$M39*$M$20+_xlfn.NORM.DIST(0,VLOOKUP($D$21,ratings,2,0)-VLOOKUP($D39,ratings,2,0),$A$1,1)*$M39*$M$21+_xlfn.NORM.DIST(0,VLOOKUP($D$22,ratings,2,0)-VLOOKUP($D39,ratings,2,0),$A$1,1)*$M39*$M$22+_xlfn.NORM.DIST(0,VLOOKUP($D$23,ratings,2,0)-VLOOKUP($D39,ratings,2,0),$A$1,1)*$M39*$M$23+_xlfn.NORM.DIST(0,VLOOKUP($D$24,ratings,2,0)-VLOOKUP($D39,ratings,2,0),$A$1,1)*$M39*$M$24+_xlfn.NORM.DIST(0,VLOOKUP($D$25,ratings,2,0)-VLOOKUP($D39,ratings,2,0),$A$1,1)*$M39*$M$25+_xlfn.NORM.DIST(0,VLOOKUP($D$26,ratings,2,0)-VLOOKUP($D39,ratings,2,0),$A$1,1)*$M39*$M$26+_xlfn.NORM.DIST(0,VLOOKUP($D$27,ratings,2,0)-VLOOKUP($D39,ratings,2,0),$A$1,1)*$M39*$M$27+_xlfn.NORM.DIST(0,VLOOKUP($D$28,ratings,2,0)-VLOOKUP($D39,ratings,2,0),$A$1,1)*$M39*$M$28+_xlfn.NORM.DIST(0,VLOOKUP($D$29,ratings,2,0)-VLOOKUP($D39,ratings,2,0),$A$1,1)*$M39*$M$29+_xlfn.NORM.DIST(0,VLOOKUP($D$32,ratings,2,0)-VLOOKUP($D39,ratings,2,0),$A$1,1)*$M39*$M$32+_xlfn.NORM.DIST(0,VLOOKUP($D$31,ratings,2,0)-VLOOKUP($D39,ratings,2,0),$A$1,1)*$M39*$M$31+_xlfn.NORM.DIST(0,VLOOKUP($D$30,ratings,2,0)-VLOOKUP($D39,ratings,2,0),$A$1,1)*$M39*$M$30</f>
        <v>#N/A</v>
      </c>
      <c r="P39" s="172" t="str">
        <f t="shared" si="3"/>
        <v/>
      </c>
      <c r="Q39" s="6"/>
      <c r="R39" s="6"/>
      <c r="S39" s="6"/>
      <c r="T39" s="6">
        <f t="shared" ref="T39:U39" si="42">C39</f>
        <v>12</v>
      </c>
      <c r="U39" s="160" t="str">
        <f t="shared" si="42"/>
        <v>Drake</v>
      </c>
      <c r="V39" s="181" t="str">
        <f>VLOOKUP(U38,ratings,2,0)-VLOOKUP(U39,ratings,2,0)</f>
        <v>#N/A</v>
      </c>
      <c r="W39" s="181"/>
      <c r="X39" s="174" t="str">
        <f t="shared" si="5"/>
        <v>#N/A</v>
      </c>
      <c r="Y39" s="175" t="str">
        <f t="shared" si="6"/>
        <v>#N/A</v>
      </c>
      <c r="Z39" s="182" t="str">
        <f>(W38/2)+(V38/2)</f>
        <v>#N/A</v>
      </c>
      <c r="AA39" s="6" t="str">
        <f>V39</f>
        <v>#N/A</v>
      </c>
      <c r="AB39" s="6"/>
      <c r="AC39" s="6"/>
      <c r="AD39" s="6"/>
    </row>
    <row r="40" ht="14.25" customHeight="1">
      <c r="B40" s="37" t="s">
        <v>28</v>
      </c>
      <c r="C40" s="37">
        <v>4.0</v>
      </c>
      <c r="D40" s="11" t="s">
        <v>327</v>
      </c>
      <c r="E40" s="409">
        <v>1.0</v>
      </c>
      <c r="F40" s="13"/>
      <c r="G40" s="12">
        <v>0.0</v>
      </c>
      <c r="H40" s="13"/>
      <c r="I40" s="13" t="str">
        <f>_xlfn.NORM.DIST(0,VLOOKUP($D36,ratings,2,0)-VLOOKUP($D40,ratings,2,0),$A$1,1)*$G40*$G36+_xlfn.NORM.DIST(0,VLOOKUP($D35,ratings,2,0)-VLOOKUP($D40,ratings,2,0),$A$1,1)*$G40*$G35+_xlfn.NORM.DIST(0,VLOOKUP($D34,ratings,2,0)-VLOOKUP($D40,ratings,2,0),$A$1,1)*$G40*$G34+_xlfn.NORM.DIST(0,VLOOKUP($D37,ratings,2,0)-VLOOKUP($D40,ratings,2,0),$A$1,1)*$G40*$G37</f>
        <v>#N/A</v>
      </c>
      <c r="J40" s="13"/>
      <c r="K40" s="13" t="str">
        <f>_xlfn.NORM.DIST(0,VLOOKUP($D48,ratings,2,0)-VLOOKUP($D40,ratings,2,0),$A$1,1)*$I40*$I48+_xlfn.NORM.DIST(0,VLOOKUP($D49,ratings,2,0)-VLOOKUP($D40,ratings,2,0),$A$1,1)*$I40*$I49+_xlfn.NORM.DIST(0,VLOOKUP($D42,ratings,2,0)-VLOOKUP($D40,ratings,2,0),$A$1,1)*$I40*$I42+_xlfn.NORM.DIST(0,VLOOKUP($D43,ratings,2,0)-VLOOKUP($D40,ratings,2,0),$A$1,1)*$I40*$I43+_xlfn.NORM.DIST(0,VLOOKUP($D44,ratings,2,0)-VLOOKUP($D40,ratings,2,0),$A$1,1)*$I40*$I44+_xlfn.NORM.DIST(0,VLOOKUP($D45,ratings,2,0)-VLOOKUP($D40,ratings,2,0),$A$1,1)*$I40*$I45+_xlfn.NORM.DIST(0,VLOOKUP($D46,ratings,2,0)-VLOOKUP($D40,ratings,2,0),$A$1,1)*$I40*$I46+_xlfn.NORM.DIST(0,VLOOKUP($D47,ratings,2,0)-VLOOKUP($D40,ratings,2,0),$A$1,1)*$I40*$I47</f>
        <v>#N/A</v>
      </c>
      <c r="L40" s="15" t="str">
        <f t="shared" si="2"/>
        <v/>
      </c>
      <c r="M40" s="13" t="str">
        <f>_xlfn.NORM.DIST(0,VLOOKUP($D56,ratings,2,0)-VLOOKUP($D40,ratings,2,0),$A$1,1)*$K40*$K56+_xlfn.NORM.DIST(0,VLOOKUP($D57,ratings,2,0)-VLOOKUP($D40,ratings,2,0),$A$1,1)*$K40*$K57+_xlfn.NORM.DIST(0,VLOOKUP($D58,ratings,2,0)-VLOOKUP($D40,ratings,2,0),$A$1,1)*$K40*$K58+_xlfn.NORM.DIST(0,VLOOKUP($D59,ratings,2,0)-VLOOKUP($D40,ratings,2,0),$A$1,1)*$K40*$K59+_xlfn.NORM.DIST(0,VLOOKUP($D60,ratings,2,0)-VLOOKUP($D40,ratings,2,0),$A$1,1)*$K40*$K60+_xlfn.NORM.DIST(0,VLOOKUP($D61,ratings,2,0)-VLOOKUP($D40,ratings,2,0),$A$1,1)*$K40*$K61+_xlfn.NORM.DIST(0,VLOOKUP($D62,ratings,2,0)-VLOOKUP($D40,ratings,2,0),$A$1,1)*$K40*$K62+_xlfn.NORM.DIST(0,VLOOKUP($D63,ratings,2,0)-VLOOKUP($D40,ratings,2,0),$A$1,1)*$K40*$K63+_xlfn.NORM.DIST(0,VLOOKUP($D64,ratings,2,0)-VLOOKUP($D40,ratings,2,0),$A$1,1)*$K40*$K64+_xlfn.NORM.DIST(0,VLOOKUP($D65,ratings,2,0)-VLOOKUP($D40,ratings,2,0),$A$1,1)*$K40*$K65+_xlfn.NORM.DIST(0,VLOOKUP($D50,ratings,2,0)-VLOOKUP($D40,ratings,2,0),$A$1,1)*$K40*$K50+_xlfn.NORM.DIST(0,VLOOKUP($D51,ratings,2,0)-VLOOKUP($D40,ratings,2,0),$A$1,1)*$K40*$K51+_xlfn.NORM.DIST(0,VLOOKUP($D52,ratings,2,0)-VLOOKUP($D40,ratings,2,0),$A$1,1)*$K40*$K52+_xlfn.NORM.DIST(0,VLOOKUP($D53,ratings,2,0)-VLOOKUP($D40,ratings,2,0),$A$1,1)*$K40*$K53+_xlfn.NORM.DIST(0,VLOOKUP($D54,ratings,2,0)-VLOOKUP($D40,ratings,2,0),$A$1,1)*$K40*$K54+_xlfn.NORM.DIST(0,VLOOKUP($D55,ratings,2,0)-VLOOKUP($D40,ratings,2,0),$A$1,1)*$K40*$K55</f>
        <v>#N/A</v>
      </c>
      <c r="N40" s="13"/>
      <c r="O40" s="171" t="str">
        <f>_xlfn.NORM.DIST(0,VLOOKUP($D$33,ratings,2,0)-VLOOKUP($D40,ratings,2,0),$A$1,1)*$M40*$M$33+_xlfn.NORM.DIST(0,VLOOKUP($D$2,ratings,2,0)-VLOOKUP($D40,ratings,2,0),$A$1,1)*$M40*$M$2+_xlfn.NORM.DIST(0,VLOOKUP($D$3,ratings,2,0)-VLOOKUP($D40,ratings,2,0),$A$1,1)*$M40*$M$3+_xlfn.NORM.DIST(0,VLOOKUP($D$4,ratings,2,0)-VLOOKUP($D40,ratings,2,0),$A$1,1)*$M40*$M$4+_xlfn.NORM.DIST(0,VLOOKUP($D$5,ratings,2,0)-VLOOKUP($D40,ratings,2,0),$A$1,1)*$M40*$M$5+_xlfn.NORM.DIST(0,VLOOKUP($D$6,ratings,2,0)-VLOOKUP($D40,ratings,2,0),$A$1,1)*$M40*$M$6+_xlfn.NORM.DIST(0,VLOOKUP($D$7,ratings,2,0)-VLOOKUP($D40,ratings,2,0),$A$1,1)*$M40*$M$7+_xlfn.NORM.DIST(0,VLOOKUP($D$8,ratings,2,0)-VLOOKUP($D40,ratings,2,0),$A$1,1)*$M40*$M$8+_xlfn.NORM.DIST(0,VLOOKUP($D$9,ratings,2,0)-VLOOKUP($D40,ratings,2,0),$A$1,1)*$M40*$M$9+_xlfn.NORM.DIST(0,VLOOKUP($D$10,ratings,2,0)-VLOOKUP($D40,ratings,2,0),$A$1,1)*$M40*$M$10+_xlfn.NORM.DIST(0,VLOOKUP($D$11,ratings,2,0)-VLOOKUP($D40,ratings,2,0),$A$1,1)*$M40*$M$11+_xlfn.NORM.DIST(0,VLOOKUP($D$12,ratings,2,0)-VLOOKUP($D40,ratings,2,0),$A$1,1)*$M40*$M$12+_xlfn.NORM.DIST(0,VLOOKUP($D$13,ratings,2,0)-VLOOKUP($D40,ratings,2,0),$A$1,1)*$M40*$M$13+_xlfn.NORM.DIST(0,VLOOKUP($D$14,ratings,2,0)-VLOOKUP($D40,ratings,2,0),$A$1,1)*$M40*$M$14+_xlfn.NORM.DIST(0,VLOOKUP($D$15,ratings,2,0)-VLOOKUP($D40,ratings,2,0),$A$1,1)*$M40*$M$15+_xlfn.NORM.DIST(0,VLOOKUP($D$16,ratings,2,0)-VLOOKUP($D40,ratings,2,0),$A$1,1)*$M40*$M$16+_xlfn.NORM.DIST(0,VLOOKUP($D$17,ratings,2,0)-VLOOKUP($D40,ratings,2,0),$A$1,1)*$M40*$M$17+_xlfn.NORM.DIST(0,VLOOKUP($D$18,ratings,2,0)-VLOOKUP($D40,ratings,2,0),$A$1,1)*$M40*$M$18+_xlfn.NORM.DIST(0,VLOOKUP($D$19,ratings,2,0)-VLOOKUP($D40,ratings,2,0),$A$1,1)*$M40*$M$19+_xlfn.NORM.DIST(0,VLOOKUP($D$20,ratings,2,0)-VLOOKUP($D40,ratings,2,0),$A$1,1)*$M40*$M$20+_xlfn.NORM.DIST(0,VLOOKUP($D$21,ratings,2,0)-VLOOKUP($D40,ratings,2,0),$A$1,1)*$M40*$M$21+_xlfn.NORM.DIST(0,VLOOKUP($D$22,ratings,2,0)-VLOOKUP($D40,ratings,2,0),$A$1,1)*$M40*$M$22+_xlfn.NORM.DIST(0,VLOOKUP($D$23,ratings,2,0)-VLOOKUP($D40,ratings,2,0),$A$1,1)*$M40*$M$23+_xlfn.NORM.DIST(0,VLOOKUP($D$24,ratings,2,0)-VLOOKUP($D40,ratings,2,0),$A$1,1)*$M40*$M$24+_xlfn.NORM.DIST(0,VLOOKUP($D$25,ratings,2,0)-VLOOKUP($D40,ratings,2,0),$A$1,1)*$M40*$M$25+_xlfn.NORM.DIST(0,VLOOKUP($D$26,ratings,2,0)-VLOOKUP($D40,ratings,2,0),$A$1,1)*$M40*$M$26+_xlfn.NORM.DIST(0,VLOOKUP($D$27,ratings,2,0)-VLOOKUP($D40,ratings,2,0),$A$1,1)*$M40*$M$27+_xlfn.NORM.DIST(0,VLOOKUP($D$28,ratings,2,0)-VLOOKUP($D40,ratings,2,0),$A$1,1)*$M40*$M$28+_xlfn.NORM.DIST(0,VLOOKUP($D$29,ratings,2,0)-VLOOKUP($D40,ratings,2,0),$A$1,1)*$M40*$M$29+_xlfn.NORM.DIST(0,VLOOKUP($D$32,ratings,2,0)-VLOOKUP($D40,ratings,2,0),$A$1,1)*$M40*$M$32+_xlfn.NORM.DIST(0,VLOOKUP($D$31,ratings,2,0)-VLOOKUP($D40,ratings,2,0),$A$1,1)*$M40*$M$31+_xlfn.NORM.DIST(0,VLOOKUP($D$30,ratings,2,0)-VLOOKUP($D40,ratings,2,0),$A$1,1)*$M40*$M$30</f>
        <v>#N/A</v>
      </c>
      <c r="P40" s="172" t="str">
        <f t="shared" si="3"/>
        <v/>
      </c>
      <c r="Q40" s="6"/>
      <c r="R40" s="6"/>
      <c r="S40" s="11"/>
      <c r="T40" s="6">
        <f t="shared" ref="T40:U40" si="43">C40</f>
        <v>4</v>
      </c>
      <c r="U40" s="6" t="str">
        <f t="shared" si="43"/>
        <v>Indiana</v>
      </c>
      <c r="V40" s="173" t="str">
        <f>VLOOKUP($U41,ratings,2,0)-VLOOKUP($U40,ratings,2,0)</f>
        <v>#N/A</v>
      </c>
      <c r="W40" s="173" t="str">
        <f>VLOOKUP($U41,ratings20,3,0)+VLOOKUP($U40,ratings20,3,0)-144</f>
        <v>#N/A</v>
      </c>
      <c r="X40" s="174" t="str">
        <f t="shared" si="5"/>
        <v>#N/A</v>
      </c>
      <c r="Y40" s="175" t="str">
        <f t="shared" si="6"/>
        <v>#N/A</v>
      </c>
      <c r="Z40" s="176" t="str">
        <f>(W40/2)+(V41/2)</f>
        <v>#N/A</v>
      </c>
      <c r="AA40" s="6" t="str">
        <f>W40</f>
        <v>#N/A</v>
      </c>
      <c r="AB40" s="6"/>
      <c r="AC40" s="6"/>
      <c r="AD40" s="6"/>
    </row>
    <row r="41" ht="14.25" customHeight="1">
      <c r="B41" s="37" t="s">
        <v>28</v>
      </c>
      <c r="C41" s="183">
        <v>13.0</v>
      </c>
      <c r="D41" s="54" t="s">
        <v>328</v>
      </c>
      <c r="E41" s="431">
        <v>0.0</v>
      </c>
      <c r="F41" s="13"/>
      <c r="G41" s="85" t="str">
        <f>_xlfn.NORM.DIST(0,VLOOKUP(D39,ratings,2,0)-VLOOKUP(D41,ratings,2,0),$A$1,1)*E41*E39+_xlfn.NORM.DIST(0,VLOOKUP(D38,ratings,2,0)-VLOOKUP(D41,ratings,2,0),$A$1,1)*E41*E38</f>
        <v>#N/A</v>
      </c>
      <c r="H41" s="13"/>
      <c r="I41" s="85" t="str">
        <f>_xlfn.NORM.DIST(0,VLOOKUP($D37,ratings,2,0)-VLOOKUP($D41,ratings,2,0),$A$1,1)*$G41*$G37+_xlfn.NORM.DIST(0,VLOOKUP($D36,ratings,2,0)-VLOOKUP($D41,ratings,2,0),$A$1,1)*$G41*$G36+_xlfn.NORM.DIST(0,VLOOKUP($D35,ratings,2,0)-VLOOKUP($D41,ratings,2,0),$A$1,1)*$G41*$G35+_xlfn.NORM.DIST(0,VLOOKUP($D34,ratings,2,0)-VLOOKUP($D41,ratings,2,0),$A$1,1)*$G41*$G34</f>
        <v>#N/A</v>
      </c>
      <c r="J41" s="85"/>
      <c r="K41" s="85" t="str">
        <f>_xlfn.NORM.DIST(0,VLOOKUP($D49,ratings,2,0)-VLOOKUP($D41,ratings,2,0),$A$1,1)*$I41*$I49+_xlfn.NORM.DIST(0,VLOOKUP($D42,ratings,2,0)-VLOOKUP($D41,ratings,2,0),$A$1,1)*$I41*$I42+_xlfn.NORM.DIST(0,VLOOKUP($D43,ratings,2,0)-VLOOKUP($D41,ratings,2,0),$A$1,1)*$I41*$I43+_xlfn.NORM.DIST(0,VLOOKUP($D44,ratings,2,0)-VLOOKUP($D41,ratings,2,0),$A$1,1)*$I41*$I44+_xlfn.NORM.DIST(0,VLOOKUP($D45,ratings,2,0)-VLOOKUP($D41,ratings,2,0),$A$1,1)*$I41*$I45+_xlfn.NORM.DIST(0,VLOOKUP($D46,ratings,2,0)-VLOOKUP($D41,ratings,2,0),$A$1,1)*$I41*$I46+_xlfn.NORM.DIST(0,VLOOKUP($D47,ratings,2,0)-VLOOKUP($D41,ratings,2,0),$A$1,1)*$I41*$I47+_xlfn.NORM.DIST(0,VLOOKUP($D48,ratings,2,0)-VLOOKUP($D41,ratings,2,0),$A$1,1)*$I41*$I48</f>
        <v>#N/A</v>
      </c>
      <c r="L41" s="15" t="str">
        <f t="shared" si="2"/>
        <v/>
      </c>
      <c r="M41" s="85" t="str">
        <f>_xlfn.NORM.DIST(0,VLOOKUP($D57,ratings,2,0)-VLOOKUP($D41,ratings,2,0),$A$1,1)*$K41*$K57+_xlfn.NORM.DIST(0,VLOOKUP($D58,ratings,2,0)-VLOOKUP($D41,ratings,2,0),$A$1,1)*$K41*$K58+_xlfn.NORM.DIST(0,VLOOKUP($D59,ratings,2,0)-VLOOKUP($D41,ratings,2,0),$A$1,1)*$K41*$K59+_xlfn.NORM.DIST(0,VLOOKUP($D60,ratings,2,0)-VLOOKUP($D41,ratings,2,0),$A$1,1)*$K41*$K60+_xlfn.NORM.DIST(0,VLOOKUP($D61,ratings,2,0)-VLOOKUP($D41,ratings,2,0),$A$1,1)*$K41*$K61+_xlfn.NORM.DIST(0,VLOOKUP($D62,ratings,2,0)-VLOOKUP($D41,ratings,2,0),$A$1,1)*$K41*$K62+_xlfn.NORM.DIST(0,VLOOKUP($D63,ratings,2,0)-VLOOKUP($D41,ratings,2,0),$A$1,1)*$K41*$K63+_xlfn.NORM.DIST(0,VLOOKUP($D64,ratings,2,0)-VLOOKUP($D41,ratings,2,0),$A$1,1)*$K41*$K64+_xlfn.NORM.DIST(0,VLOOKUP($D65,ratings,2,0)-VLOOKUP($D41,ratings,2,0),$A$1,1)*$K41*$K65+_xlfn.NORM.DIST(0,VLOOKUP($D50,ratings,2,0)-VLOOKUP($D41,ratings,2,0),$A$1,1)*$K41*$K50+_xlfn.NORM.DIST(0,VLOOKUP($D51,ratings,2,0)-VLOOKUP($D41,ratings,2,0),$A$1,1)*$K41*$K51+_xlfn.NORM.DIST(0,VLOOKUP($D52,ratings,2,0)-VLOOKUP($D41,ratings,2,0),$A$1,1)*$K41*$K52+_xlfn.NORM.DIST(0,VLOOKUP($D53,ratings,2,0)-VLOOKUP($D41,ratings,2,0),$A$1,1)*$K41*$K53+_xlfn.NORM.DIST(0,VLOOKUP($D54,ratings,2,0)-VLOOKUP($D41,ratings,2,0),$A$1,1)*$K41*$K54+_xlfn.NORM.DIST(0,VLOOKUP($D55,ratings,2,0)-VLOOKUP($D41,ratings,2,0),$A$1,1)*$K41*$K55+_xlfn.NORM.DIST(0,VLOOKUP($D56,ratings,2,0)-VLOOKUP($D41,ratings,2,0),$A$1,1)*$K41*$K56</f>
        <v>#N/A</v>
      </c>
      <c r="N41" s="13"/>
      <c r="O41" s="185" t="str">
        <f>_xlfn.NORM.DIST(0,VLOOKUP($D$33,ratings,2,0)-VLOOKUP($D41,ratings,2,0),$A$1,1)*$M41*$M$33+_xlfn.NORM.DIST(0,VLOOKUP($D$2,ratings,2,0)-VLOOKUP($D41,ratings,2,0),$A$1,1)*$M41*$M$2+_xlfn.NORM.DIST(0,VLOOKUP($D$3,ratings,2,0)-VLOOKUP($D41,ratings,2,0),$A$1,1)*$M41*$M$3+_xlfn.NORM.DIST(0,VLOOKUP($D$4,ratings,2,0)-VLOOKUP($D41,ratings,2,0),$A$1,1)*$M41*$M$4+_xlfn.NORM.DIST(0,VLOOKUP($D$5,ratings,2,0)-VLOOKUP($D41,ratings,2,0),$A$1,1)*$M41*$M$5+_xlfn.NORM.DIST(0,VLOOKUP($D$6,ratings,2,0)-VLOOKUP($D41,ratings,2,0),$A$1,1)*$M41*$M$6+_xlfn.NORM.DIST(0,VLOOKUP($D$7,ratings,2,0)-VLOOKUP($D41,ratings,2,0),$A$1,1)*$M41*$M$7+_xlfn.NORM.DIST(0,VLOOKUP($D$8,ratings,2,0)-VLOOKUP($D41,ratings,2,0),$A$1,1)*$M41*$M$8+_xlfn.NORM.DIST(0,VLOOKUP($D$9,ratings,2,0)-VLOOKUP($D41,ratings,2,0),$A$1,1)*$M41*$M$9+_xlfn.NORM.DIST(0,VLOOKUP($D$10,ratings,2,0)-VLOOKUP($D41,ratings,2,0),$A$1,1)*$M41*$M$10+_xlfn.NORM.DIST(0,VLOOKUP($D$11,ratings,2,0)-VLOOKUP($D41,ratings,2,0),$A$1,1)*$M41*$M$11+_xlfn.NORM.DIST(0,VLOOKUP($D$12,ratings,2,0)-VLOOKUP($D41,ratings,2,0),$A$1,1)*$M41*$M$12+_xlfn.NORM.DIST(0,VLOOKUP($D$13,ratings,2,0)-VLOOKUP($D41,ratings,2,0),$A$1,1)*$M41*$M$13+_xlfn.NORM.DIST(0,VLOOKUP($D$14,ratings,2,0)-VLOOKUP($D41,ratings,2,0),$A$1,1)*$M41*$M$14+_xlfn.NORM.DIST(0,VLOOKUP($D$15,ratings,2,0)-VLOOKUP($D41,ratings,2,0),$A$1,1)*$M41*$M$15+_xlfn.NORM.DIST(0,VLOOKUP($D$16,ratings,2,0)-VLOOKUP($D41,ratings,2,0),$A$1,1)*$M41*$M$16+_xlfn.NORM.DIST(0,VLOOKUP($D$17,ratings,2,0)-VLOOKUP($D41,ratings,2,0),$A$1,1)*$M41*$M$17+_xlfn.NORM.DIST(0,VLOOKUP($D$18,ratings,2,0)-VLOOKUP($D41,ratings,2,0),$A$1,1)*$M41*$M$18+_xlfn.NORM.DIST(0,VLOOKUP($D$19,ratings,2,0)-VLOOKUP($D41,ratings,2,0),$A$1,1)*$M41*$M$19+_xlfn.NORM.DIST(0,VLOOKUP($D$20,ratings,2,0)-VLOOKUP($D41,ratings,2,0),$A$1,1)*$M41*$M$20+_xlfn.NORM.DIST(0,VLOOKUP($D$21,ratings,2,0)-VLOOKUP($D41,ratings,2,0),$A$1,1)*$M41*$M$21+_xlfn.NORM.DIST(0,VLOOKUP($D$22,ratings,2,0)-VLOOKUP($D41,ratings,2,0),$A$1,1)*$M41*$M$22+_xlfn.NORM.DIST(0,VLOOKUP($D$23,ratings,2,0)-VLOOKUP($D41,ratings,2,0),$A$1,1)*$M41*$M$23+_xlfn.NORM.DIST(0,VLOOKUP($D$24,ratings,2,0)-VLOOKUP($D41,ratings,2,0),$A$1,1)*$M41*$M$24+_xlfn.NORM.DIST(0,VLOOKUP($D$25,ratings,2,0)-VLOOKUP($D41,ratings,2,0),$A$1,1)*$M41*$M$25+_xlfn.NORM.DIST(0,VLOOKUP($D$26,ratings,2,0)-VLOOKUP($D41,ratings,2,0),$A$1,1)*$M41*$M$26+_xlfn.NORM.DIST(0,VLOOKUP($D$27,ratings,2,0)-VLOOKUP($D41,ratings,2,0),$A$1,1)*$M41*$M$27+_xlfn.NORM.DIST(0,VLOOKUP($D$28,ratings,2,0)-VLOOKUP($D41,ratings,2,0),$A$1,1)*$M41*$M$28+_xlfn.NORM.DIST(0,VLOOKUP($D$29,ratings,2,0)-VLOOKUP($D41,ratings,2,0),$A$1,1)*$M41*$M$29+_xlfn.NORM.DIST(0,VLOOKUP($D$32,ratings,2,0)-VLOOKUP($D41,ratings,2,0),$A$1,1)*$M41*$M$32+_xlfn.NORM.DIST(0,VLOOKUP($D$31,ratings,2,0)-VLOOKUP($D41,ratings,2,0),$A$1,1)*$M41*$M$31+_xlfn.NORM.DIST(0,VLOOKUP($D$30,ratings,2,0)-VLOOKUP($D41,ratings,2,0),$A$1,1)*$M41*$M$30</f>
        <v>#N/A</v>
      </c>
      <c r="P41" s="172" t="str">
        <f t="shared" si="3"/>
        <v/>
      </c>
      <c r="Q41" s="6"/>
      <c r="R41" s="6"/>
      <c r="S41" s="6"/>
      <c r="T41" s="6">
        <f t="shared" ref="T41:U41" si="44">C41</f>
        <v>13</v>
      </c>
      <c r="U41" s="160" t="str">
        <f t="shared" si="44"/>
        <v>Kent State</v>
      </c>
      <c r="V41" s="181" t="str">
        <f>VLOOKUP(U40,ratings,2,0)-VLOOKUP(U41,ratings,2,0)</f>
        <v>#N/A</v>
      </c>
      <c r="W41" s="181"/>
      <c r="X41" s="174" t="str">
        <f t="shared" si="5"/>
        <v>#N/A</v>
      </c>
      <c r="Y41" s="175" t="str">
        <f t="shared" si="6"/>
        <v>#N/A</v>
      </c>
      <c r="Z41" s="182" t="str">
        <f>(W40/2)+(V40/2)</f>
        <v>#N/A</v>
      </c>
      <c r="AA41" s="6" t="str">
        <f>V41</f>
        <v>#N/A</v>
      </c>
      <c r="AB41" s="6"/>
      <c r="AC41" s="6"/>
      <c r="AD41" s="6"/>
    </row>
    <row r="42" ht="14.25" customHeight="1">
      <c r="B42" s="37" t="s">
        <v>28</v>
      </c>
      <c r="C42" s="37">
        <v>6.0</v>
      </c>
      <c r="D42" s="11" t="s">
        <v>102</v>
      </c>
      <c r="E42" s="409">
        <v>0.0</v>
      </c>
      <c r="F42" s="13"/>
      <c r="G42" s="13" t="str">
        <f>_xlfn.NORM.DIST(0,VLOOKUP(D44,ratings,2,0)-VLOOKUP(D42,ratings,2,0),$A$1,1)*E42*E44+_xlfn.NORM.DIST(0,VLOOKUP(D45,ratings,2,0)-VLOOKUP(D42,ratings,2,0),$A$1,1)*E42*E45</f>
        <v>#N/A</v>
      </c>
      <c r="H42" s="13"/>
      <c r="I42" s="13" t="str">
        <f>_xlfn.NORM.DIST(0,VLOOKUP($D46,ratings,2,0)-VLOOKUP($D42,ratings,2,0),$A$1,1)*$G42*$G46+_xlfn.NORM.DIST(0,VLOOKUP($D47,ratings,2,0)-VLOOKUP($D42,ratings,2,0),$A$1,1)*$G42*$G47+_xlfn.NORM.DIST(0,VLOOKUP($D48,ratings,2,0)-VLOOKUP($D42,ratings,2,0),$A$1,1)*$G42*$G48+_xlfn.NORM.DIST(0,VLOOKUP($D49,ratings,2,0)-VLOOKUP($D42,ratings,2,0),$A$1,1)*$G42*$G49</f>
        <v>#N/A</v>
      </c>
      <c r="J42" s="13"/>
      <c r="K42" s="13" t="str">
        <f>_xlfn.NORM.DIST(0,VLOOKUP($D34,ratings,2,0)-VLOOKUP($D42,ratings,2,0),$A$1,1)*$I42*$I34+_xlfn.NORM.DIST(0,VLOOKUP($D41,ratings,2,0)-VLOOKUP($D42,ratings,2,0),$A$1,1)*$I42*$I41+_xlfn.NORM.DIST(0,VLOOKUP($D40,ratings,2,0)-VLOOKUP($D42,ratings,2,0),$A$1,1)*$I42*$I40+_xlfn.NORM.DIST(0,VLOOKUP($D39,ratings,2,0)-VLOOKUP($D42,ratings,2,0),$A$1,1)*$I42*$I39+_xlfn.NORM.DIST(0,VLOOKUP($D38,ratings,2,0)-VLOOKUP($D42,ratings,2,0),$A$1,1)*$I42*$I38+_xlfn.NORM.DIST(0,VLOOKUP($D37,ratings,2,0)-VLOOKUP($D42,ratings,2,0),$A$1,1)*$I42*$I37+_xlfn.NORM.DIST(0,VLOOKUP($D36,ratings,2,0)-VLOOKUP($D42,ratings,2,0),$A$1,1)*$I42*$I36+_xlfn.NORM.DIST(0,VLOOKUP($D35,ratings,2,0)-VLOOKUP($D42,ratings,2,0),$A$1,1)*$I42*$I35</f>
        <v>#N/A</v>
      </c>
      <c r="L42" s="15" t="str">
        <f t="shared" si="2"/>
        <v/>
      </c>
      <c r="M42" s="13" t="str">
        <f>_xlfn.NORM.DIST(0,VLOOKUP($D58,ratings,2,0)-VLOOKUP($D42,ratings,2,0),$A$1,1)*$K42*$K58+_xlfn.NORM.DIST(0,VLOOKUP($D59,ratings,2,0)-VLOOKUP($D42,ratings,2,0),$A$1,1)*$K42*$K59+_xlfn.NORM.DIST(0,VLOOKUP($D60,ratings,2,0)-VLOOKUP($D42,ratings,2,0),$A$1,1)*$K42*$K60+_xlfn.NORM.DIST(0,VLOOKUP($D61,ratings,2,0)-VLOOKUP($D42,ratings,2,0),$A$1,1)*$K42*$K61+_xlfn.NORM.DIST(0,VLOOKUP($D62,ratings,2,0)-VLOOKUP($D42,ratings,2,0),$A$1,1)*$K42*$K62+_xlfn.NORM.DIST(0,VLOOKUP($D63,ratings,2,0)-VLOOKUP($D42,ratings,2,0),$A$1,1)*$K42*$K63+_xlfn.NORM.DIST(0,VLOOKUP($D64,ratings,2,0)-VLOOKUP($D42,ratings,2,0),$A$1,1)*$K42*$K64+_xlfn.NORM.DIST(0,VLOOKUP($D65,ratings,2,0)-VLOOKUP($D42,ratings,2,0),$A$1,1)*$K42*$K65+_xlfn.NORM.DIST(0,VLOOKUP($D50,ratings,2,0)-VLOOKUP($D42,ratings,2,0),$A$1,1)*$K42*$K50+_xlfn.NORM.DIST(0,VLOOKUP($D51,ratings,2,0)-VLOOKUP($D42,ratings,2,0),$A$1,1)*$K42*$K51+_xlfn.NORM.DIST(0,VLOOKUP($D52,ratings,2,0)-VLOOKUP($D42,ratings,2,0),$A$1,1)*$K42*$K52+_xlfn.NORM.DIST(0,VLOOKUP($D53,ratings,2,0)-VLOOKUP($D42,ratings,2,0),$A$1,1)*$K42*$K53+_xlfn.NORM.DIST(0,VLOOKUP($D54,ratings,2,0)-VLOOKUP($D42,ratings,2,0),$A$1,1)*$K42*$K54+_xlfn.NORM.DIST(0,VLOOKUP($D55,ratings,2,0)-VLOOKUP($D42,ratings,2,0),$A$1,1)*$K42*$K55+_xlfn.NORM.DIST(0,VLOOKUP($D56,ratings,2,0)-VLOOKUP($D42,ratings,2,0),$A$1,1)*$K42*$K56+_xlfn.NORM.DIST(0,VLOOKUP($D57,ratings,2,0)-VLOOKUP($D42,ratings,2,0),$A$1,1)*$K42*$K57</f>
        <v>#N/A</v>
      </c>
      <c r="N42" s="13"/>
      <c r="O42" s="171" t="str">
        <f>_xlfn.NORM.DIST(0,VLOOKUP($D$33,ratings,2,0)-VLOOKUP($D42,ratings,2,0),$A$1,1)*$M42*$M$33+_xlfn.NORM.DIST(0,VLOOKUP($D$2,ratings,2,0)-VLOOKUP($D42,ratings,2,0),$A$1,1)*$M42*$M$2+_xlfn.NORM.DIST(0,VLOOKUP($D$3,ratings,2,0)-VLOOKUP($D42,ratings,2,0),$A$1,1)*$M42*$M$3+_xlfn.NORM.DIST(0,VLOOKUP($D$4,ratings,2,0)-VLOOKUP($D42,ratings,2,0),$A$1,1)*$M42*$M$4+_xlfn.NORM.DIST(0,VLOOKUP($D$5,ratings,2,0)-VLOOKUP($D42,ratings,2,0),$A$1,1)*$M42*$M$5+_xlfn.NORM.DIST(0,VLOOKUP($D$6,ratings,2,0)-VLOOKUP($D42,ratings,2,0),$A$1,1)*$M42*$M$6+_xlfn.NORM.DIST(0,VLOOKUP($D$7,ratings,2,0)-VLOOKUP($D42,ratings,2,0),$A$1,1)*$M42*$M$7+_xlfn.NORM.DIST(0,VLOOKUP($D$8,ratings,2,0)-VLOOKUP($D42,ratings,2,0),$A$1,1)*$M42*$M$8+_xlfn.NORM.DIST(0,VLOOKUP($D$9,ratings,2,0)-VLOOKUP($D42,ratings,2,0),$A$1,1)*$M42*$M$9+_xlfn.NORM.DIST(0,VLOOKUP($D$10,ratings,2,0)-VLOOKUP($D42,ratings,2,0),$A$1,1)*$M42*$M$10+_xlfn.NORM.DIST(0,VLOOKUP($D$11,ratings,2,0)-VLOOKUP($D42,ratings,2,0),$A$1,1)*$M42*$M$11+_xlfn.NORM.DIST(0,VLOOKUP($D$12,ratings,2,0)-VLOOKUP($D42,ratings,2,0),$A$1,1)*$M42*$M$12+_xlfn.NORM.DIST(0,VLOOKUP($D$13,ratings,2,0)-VLOOKUP($D42,ratings,2,0),$A$1,1)*$M42*$M$13+_xlfn.NORM.DIST(0,VLOOKUP($D$14,ratings,2,0)-VLOOKUP($D42,ratings,2,0),$A$1,1)*$M42*$M$14+_xlfn.NORM.DIST(0,VLOOKUP($D$15,ratings,2,0)-VLOOKUP($D42,ratings,2,0),$A$1,1)*$M42*$M$15+_xlfn.NORM.DIST(0,VLOOKUP($D$16,ratings,2,0)-VLOOKUP($D42,ratings,2,0),$A$1,1)*$M42*$M$16+_xlfn.NORM.DIST(0,VLOOKUP($D$17,ratings,2,0)-VLOOKUP($D42,ratings,2,0),$A$1,1)*$M42*$M$17+_xlfn.NORM.DIST(0,VLOOKUP($D$18,ratings,2,0)-VLOOKUP($D42,ratings,2,0),$A$1,1)*$M42*$M$18+_xlfn.NORM.DIST(0,VLOOKUP($D$19,ratings,2,0)-VLOOKUP($D42,ratings,2,0),$A$1,1)*$M42*$M$19+_xlfn.NORM.DIST(0,VLOOKUP($D$20,ratings,2,0)-VLOOKUP($D42,ratings,2,0),$A$1,1)*$M42*$M$20+_xlfn.NORM.DIST(0,VLOOKUP($D$21,ratings,2,0)-VLOOKUP($D42,ratings,2,0),$A$1,1)*$M42*$M$21+_xlfn.NORM.DIST(0,VLOOKUP($D$22,ratings,2,0)-VLOOKUP($D42,ratings,2,0),$A$1,1)*$M42*$M$22+_xlfn.NORM.DIST(0,VLOOKUP($D$23,ratings,2,0)-VLOOKUP($D42,ratings,2,0),$A$1,1)*$M42*$M$23+_xlfn.NORM.DIST(0,VLOOKUP($D$24,ratings,2,0)-VLOOKUP($D42,ratings,2,0),$A$1,1)*$M42*$M$24+_xlfn.NORM.DIST(0,VLOOKUP($D$25,ratings,2,0)-VLOOKUP($D42,ratings,2,0),$A$1,1)*$M42*$M$25+_xlfn.NORM.DIST(0,VLOOKUP($D$26,ratings,2,0)-VLOOKUP($D42,ratings,2,0),$A$1,1)*$M42*$M$26+_xlfn.NORM.DIST(0,VLOOKUP($D$27,ratings,2,0)-VLOOKUP($D42,ratings,2,0),$A$1,1)*$M42*$M$27+_xlfn.NORM.DIST(0,VLOOKUP($D$28,ratings,2,0)-VLOOKUP($D42,ratings,2,0),$A$1,1)*$M42*$M$28+_xlfn.NORM.DIST(0,VLOOKUP($D$29,ratings,2,0)-VLOOKUP($D42,ratings,2,0),$A$1,1)*$M42*$M$29+_xlfn.NORM.DIST(0,VLOOKUP($D$32,ratings,2,0)-VLOOKUP($D42,ratings,2,0),$A$1,1)*$M42*$M$32+_xlfn.NORM.DIST(0,VLOOKUP($D$31,ratings,2,0)-VLOOKUP($D42,ratings,2,0),$A$1,1)*$M42*$M$31+_xlfn.NORM.DIST(0,VLOOKUP($D$30,ratings,2,0)-VLOOKUP($D42,ratings,2,0),$A$1,1)*$M42*$M$30</f>
        <v>#N/A</v>
      </c>
      <c r="P42" s="172" t="str">
        <f t="shared" si="3"/>
        <v/>
      </c>
      <c r="Q42" s="6"/>
      <c r="R42" s="6"/>
      <c r="S42" s="11"/>
      <c r="T42" s="6">
        <f t="shared" ref="T42:U42" si="45">C42</f>
        <v>6</v>
      </c>
      <c r="U42" s="6" t="str">
        <f t="shared" si="45"/>
        <v>Iowa State</v>
      </c>
      <c r="V42" s="173" t="str">
        <f>VLOOKUP($U43,ratings,2,0)-VLOOKUP($U42,ratings,2,0)</f>
        <v>#N/A</v>
      </c>
      <c r="W42" s="173" t="str">
        <f>VLOOKUP($U43,ratings20,3,0)+VLOOKUP($U42,ratings20,3,0)-144</f>
        <v>#N/A</v>
      </c>
      <c r="X42" s="174" t="str">
        <f t="shared" si="5"/>
        <v>#N/A</v>
      </c>
      <c r="Y42" s="175" t="str">
        <f t="shared" si="6"/>
        <v>#N/A</v>
      </c>
      <c r="Z42" s="176" t="str">
        <f>(W42/2)+(V43/2)</f>
        <v>#N/A</v>
      </c>
      <c r="AA42" s="6" t="str">
        <f>W42</f>
        <v>#N/A</v>
      </c>
      <c r="AB42" s="6"/>
      <c r="AC42" s="6"/>
      <c r="AD42" s="6"/>
    </row>
    <row r="43" ht="14.25" customHeight="1">
      <c r="B43" s="37" t="s">
        <v>28</v>
      </c>
      <c r="C43" s="178">
        <v>11.0</v>
      </c>
      <c r="D43" s="354" t="s">
        <v>329</v>
      </c>
      <c r="E43" s="411">
        <v>1.0</v>
      </c>
      <c r="F43" s="13"/>
      <c r="G43" s="24">
        <v>0.0</v>
      </c>
      <c r="H43" s="13"/>
      <c r="I43" s="26" t="str">
        <f>_xlfn.NORM.DIST(0,VLOOKUP($D47,ratings,2,0)-VLOOKUP($D43,ratings,2,0),$A$1,1)*$G43*$G47+_xlfn.NORM.DIST(0,VLOOKUP($D48,ratings,2,0)-VLOOKUP($D43,ratings,2,0),$A$1,1)*$G43*$G48+_xlfn.NORM.DIST(0,VLOOKUP($D49,ratings,2,0)-VLOOKUP($D43,ratings,2,0),$A$1,1)*$G43*$G49+_xlfn.NORM.DIST(0,VLOOKUP($D46,ratings,2,0)-VLOOKUP($D43,ratings,2,0),$A$1,1)*$G43*$G46</f>
        <v>#N/A</v>
      </c>
      <c r="J43" s="26"/>
      <c r="K43" s="26" t="str">
        <f>_xlfn.NORM.DIST(0,VLOOKUP($D35,ratings,2,0)-VLOOKUP($D43,ratings,2,0),$A$1,1)*$I43*$I35+_xlfn.NORM.DIST(0,VLOOKUP($D34,ratings,2,0)-VLOOKUP($D43,ratings,2,0),$A$1,1)*$I43*$I34+_xlfn.NORM.DIST(0,VLOOKUP($D41,ratings,2,0)-VLOOKUP($D43,ratings,2,0),$A$1,1)*$I43*$I41+_xlfn.NORM.DIST(0,VLOOKUP($D40,ratings,2,0)-VLOOKUP($D43,ratings,2,0),$A$1,1)*$I43*$I40+_xlfn.NORM.DIST(0,VLOOKUP($D39,ratings,2,0)-VLOOKUP($D43,ratings,2,0),$A$1,1)*$I43*$I39+_xlfn.NORM.DIST(0,VLOOKUP($D38,ratings,2,0)-VLOOKUP($D43,ratings,2,0),$A$1,1)*$I43*$I38+_xlfn.NORM.DIST(0,VLOOKUP($D37,ratings,2,0)-VLOOKUP($D43,ratings,2,0),$A$1,1)*$I43*$I37+_xlfn.NORM.DIST(0,VLOOKUP($D36,ratings,2,0)-VLOOKUP($D43,ratings,2,0),$A$1,1)*$I43*$I36</f>
        <v>#N/A</v>
      </c>
      <c r="L43" s="15" t="str">
        <f t="shared" si="2"/>
        <v/>
      </c>
      <c r="M43" s="26" t="str">
        <f>_xlfn.NORM.DIST(0,VLOOKUP($D59,ratings,2,0)-VLOOKUP($D43,ratings,2,0),$A$1,1)*$K43*$K59+_xlfn.NORM.DIST(0,VLOOKUP($D60,ratings,2,0)-VLOOKUP($D43,ratings,2,0),$A$1,1)*$K43*$K60+_xlfn.NORM.DIST(0,VLOOKUP($D61,ratings,2,0)-VLOOKUP($D43,ratings,2,0),$A$1,1)*$K43*$K61+_xlfn.NORM.DIST(0,VLOOKUP($D62,ratings,2,0)-VLOOKUP($D43,ratings,2,0),$A$1,1)*$K43*$K62+_xlfn.NORM.DIST(0,VLOOKUP($D63,ratings,2,0)-VLOOKUP($D43,ratings,2,0),$A$1,1)*$K43*$K63+_xlfn.NORM.DIST(0,VLOOKUP($D64,ratings,2,0)-VLOOKUP($D43,ratings,2,0),$A$1,1)*$K43*$K64+_xlfn.NORM.DIST(0,VLOOKUP($D65,ratings,2,0)-VLOOKUP($D43,ratings,2,0),$A$1,1)*$K43*$K65+_xlfn.NORM.DIST(0,VLOOKUP($D50,ratings,2,0)-VLOOKUP($D43,ratings,2,0),$A$1,1)*$K43*$K50+_xlfn.NORM.DIST(0,VLOOKUP($D51,ratings,2,0)-VLOOKUP($D43,ratings,2,0),$A$1,1)*$K43*$K51+_xlfn.NORM.DIST(0,VLOOKUP($D52,ratings,2,0)-VLOOKUP($D43,ratings,2,0),$A$1,1)*$K43*$K52+_xlfn.NORM.DIST(0,VLOOKUP($D53,ratings,2,0)-VLOOKUP($D43,ratings,2,0),$A$1,1)*$K43*$K53+_xlfn.NORM.DIST(0,VLOOKUP($D54,ratings,2,0)-VLOOKUP($D43,ratings,2,0),$A$1,1)*$K43*$K54+_xlfn.NORM.DIST(0,VLOOKUP($D55,ratings,2,0)-VLOOKUP($D43,ratings,2,0),$A$1,1)*$K43*$K55+_xlfn.NORM.DIST(0,VLOOKUP($D56,ratings,2,0)-VLOOKUP($D43,ratings,2,0),$A$1,1)*$K43*$K56+_xlfn.NORM.DIST(0,VLOOKUP($D57,ratings,2,0)-VLOOKUP($D43,ratings,2,0),$A$1,1)*$K43*$K57+_xlfn.NORM.DIST(0,VLOOKUP($D58,ratings,2,0)-VLOOKUP($D43,ratings,2,0),$A$1,1)*$K43*$K58</f>
        <v>#N/A</v>
      </c>
      <c r="N43" s="13"/>
      <c r="O43" s="180" t="str">
        <f>_xlfn.NORM.DIST(0,VLOOKUP($D$33,ratings,2,0)-VLOOKUP($D43,ratings,2,0),$A$1,1)*$M43*$M$33+_xlfn.NORM.DIST(0,VLOOKUP($D$2,ratings,2,0)-VLOOKUP($D43,ratings,2,0),$A$1,1)*$M43*$M$2+_xlfn.NORM.DIST(0,VLOOKUP($D$3,ratings,2,0)-VLOOKUP($D43,ratings,2,0),$A$1,1)*$M43*$M$3+_xlfn.NORM.DIST(0,VLOOKUP($D$4,ratings,2,0)-VLOOKUP($D43,ratings,2,0),$A$1,1)*$M43*$M$4+_xlfn.NORM.DIST(0,VLOOKUP($D$5,ratings,2,0)-VLOOKUP($D43,ratings,2,0),$A$1,1)*$M43*$M$5+_xlfn.NORM.DIST(0,VLOOKUP($D$6,ratings,2,0)-VLOOKUP($D43,ratings,2,0),$A$1,1)*$M43*$M$6+_xlfn.NORM.DIST(0,VLOOKUP($D$7,ratings,2,0)-VLOOKUP($D43,ratings,2,0),$A$1,1)*$M43*$M$7+_xlfn.NORM.DIST(0,VLOOKUP($D$8,ratings,2,0)-VLOOKUP($D43,ratings,2,0),$A$1,1)*$M43*$M$8+_xlfn.NORM.DIST(0,VLOOKUP($D$9,ratings,2,0)-VLOOKUP($D43,ratings,2,0),$A$1,1)*$M43*$M$9+_xlfn.NORM.DIST(0,VLOOKUP($D$10,ratings,2,0)-VLOOKUP($D43,ratings,2,0),$A$1,1)*$M43*$M$10+_xlfn.NORM.DIST(0,VLOOKUP($D$11,ratings,2,0)-VLOOKUP($D43,ratings,2,0),$A$1,1)*$M43*$M$11+_xlfn.NORM.DIST(0,VLOOKUP($D$12,ratings,2,0)-VLOOKUP($D43,ratings,2,0),$A$1,1)*$M43*$M$12+_xlfn.NORM.DIST(0,VLOOKUP($D$13,ratings,2,0)-VLOOKUP($D43,ratings,2,0),$A$1,1)*$M43*$M$13+_xlfn.NORM.DIST(0,VLOOKUP($D$14,ratings,2,0)-VLOOKUP($D43,ratings,2,0),$A$1,1)*$M43*$M$14+_xlfn.NORM.DIST(0,VLOOKUP($D$15,ratings,2,0)-VLOOKUP($D43,ratings,2,0),$A$1,1)*$M43*$M$15+_xlfn.NORM.DIST(0,VLOOKUP($D$16,ratings,2,0)-VLOOKUP($D43,ratings,2,0),$A$1,1)*$M43*$M$16+_xlfn.NORM.DIST(0,VLOOKUP($D$17,ratings,2,0)-VLOOKUP($D43,ratings,2,0),$A$1,1)*$M43*$M$17+_xlfn.NORM.DIST(0,VLOOKUP($D$18,ratings,2,0)-VLOOKUP($D43,ratings,2,0),$A$1,1)*$M43*$M$18+_xlfn.NORM.DIST(0,VLOOKUP($D$19,ratings,2,0)-VLOOKUP($D43,ratings,2,0),$A$1,1)*$M43*$M$19+_xlfn.NORM.DIST(0,VLOOKUP($D$20,ratings,2,0)-VLOOKUP($D43,ratings,2,0),$A$1,1)*$M43*$M$20+_xlfn.NORM.DIST(0,VLOOKUP($D$21,ratings,2,0)-VLOOKUP($D43,ratings,2,0),$A$1,1)*$M43*$M$21+_xlfn.NORM.DIST(0,VLOOKUP($D$22,ratings,2,0)-VLOOKUP($D43,ratings,2,0),$A$1,1)*$M43*$M$22+_xlfn.NORM.DIST(0,VLOOKUP($D$23,ratings,2,0)-VLOOKUP($D43,ratings,2,0),$A$1,1)*$M43*$M$23+_xlfn.NORM.DIST(0,VLOOKUP($D$24,ratings,2,0)-VLOOKUP($D43,ratings,2,0),$A$1,1)*$M43*$M$24+_xlfn.NORM.DIST(0,VLOOKUP($D$25,ratings,2,0)-VLOOKUP($D43,ratings,2,0),$A$1,1)*$M43*$M$25+_xlfn.NORM.DIST(0,VLOOKUP($D$26,ratings,2,0)-VLOOKUP($D43,ratings,2,0),$A$1,1)*$M43*$M$26+_xlfn.NORM.DIST(0,VLOOKUP($D$27,ratings,2,0)-VLOOKUP($D43,ratings,2,0),$A$1,1)*$M43*$M$27+_xlfn.NORM.DIST(0,VLOOKUP($D$28,ratings,2,0)-VLOOKUP($D43,ratings,2,0),$A$1,1)*$M43*$M$28+_xlfn.NORM.DIST(0,VLOOKUP($D$29,ratings,2,0)-VLOOKUP($D43,ratings,2,0),$A$1,1)*$M43*$M$29+_xlfn.NORM.DIST(0,VLOOKUP($D$32,ratings,2,0)-VLOOKUP($D43,ratings,2,0),$A$1,1)*$M43*$M$32+_xlfn.NORM.DIST(0,VLOOKUP($D$31,ratings,2,0)-VLOOKUP($D43,ratings,2,0),$A$1,1)*$M43*$M$31+_xlfn.NORM.DIST(0,VLOOKUP($D$30,ratings,2,0)-VLOOKUP($D43,ratings,2,0),$A$1,1)*$M43*$M$30</f>
        <v>#N/A</v>
      </c>
      <c r="P43" s="172" t="str">
        <f t="shared" si="3"/>
        <v/>
      </c>
      <c r="Q43" s="6"/>
      <c r="R43" s="6"/>
      <c r="S43" s="6"/>
      <c r="T43" s="6">
        <f t="shared" ref="T43:U43" si="46">C43</f>
        <v>11</v>
      </c>
      <c r="U43" s="160" t="str">
        <f t="shared" si="46"/>
        <v>Pittsburgh</v>
      </c>
      <c r="V43" s="181" t="str">
        <f>VLOOKUP(U42,ratings,2,0)-VLOOKUP(U43,ratings,2,0)</f>
        <v>#N/A</v>
      </c>
      <c r="W43" s="181"/>
      <c r="X43" s="174" t="str">
        <f t="shared" si="5"/>
        <v>#N/A</v>
      </c>
      <c r="Y43" s="175" t="str">
        <f t="shared" si="6"/>
        <v>#N/A</v>
      </c>
      <c r="Z43" s="182" t="str">
        <f>(W42/2)+(V42/2)</f>
        <v>#N/A</v>
      </c>
      <c r="AA43" s="6" t="str">
        <f>V43</f>
        <v>#N/A</v>
      </c>
      <c r="AB43" s="6"/>
      <c r="AC43" s="6"/>
      <c r="AD43" s="6"/>
    </row>
    <row r="44" ht="14.25" customHeight="1">
      <c r="B44" s="37" t="s">
        <v>28</v>
      </c>
      <c r="C44" s="37">
        <v>3.0</v>
      </c>
      <c r="D44" s="11" t="s">
        <v>83</v>
      </c>
      <c r="E44" s="409">
        <v>1.0</v>
      </c>
      <c r="F44" s="13"/>
      <c r="G44" s="12">
        <v>1.0</v>
      </c>
      <c r="H44" s="13"/>
      <c r="I44" s="409">
        <v>0.0</v>
      </c>
      <c r="J44" s="13"/>
      <c r="K44" s="13" t="str">
        <f>_xlfn.NORM.DIST(0,VLOOKUP($D36,ratings,2,0)-VLOOKUP($D44,ratings,2,0),$A$1,1)*$I44*$I36+_xlfn.NORM.DIST(0,VLOOKUP($D35,ratings,2,0)-VLOOKUP($D44,ratings,2,0),$A$1,1)*$I44*$I35+_xlfn.NORM.DIST(0,VLOOKUP($D34,ratings,2,0)-VLOOKUP($D44,ratings,2,0),$A$1,1)*$I44*$I34+_xlfn.NORM.DIST(0,VLOOKUP($D41,ratings,2,0)-VLOOKUP($D44,ratings,2,0),$A$1,1)*$I44*$I41+_xlfn.NORM.DIST(0,VLOOKUP($D40,ratings,2,0)-VLOOKUP($D44,ratings,2,0),$A$1,1)*$I44*$I40+_xlfn.NORM.DIST(0,VLOOKUP($D39,ratings,2,0)-VLOOKUP($D44,ratings,2,0),$A$1,1)*$I44*$I39+_xlfn.NORM.DIST(0,VLOOKUP($D38,ratings,2,0)-VLOOKUP($D44,ratings,2,0),$A$1,1)*$I44*$I38+_xlfn.NORM.DIST(0,VLOOKUP($D37,ratings,2,0)-VLOOKUP($D44,ratings,2,0),$A$1,1)*$I44*$I37</f>
        <v>#N/A</v>
      </c>
      <c r="L44" s="15" t="str">
        <f t="shared" si="2"/>
        <v/>
      </c>
      <c r="M44" s="13" t="str">
        <f>_xlfn.NORM.DIST(0,VLOOKUP($D60,ratings,2,0)-VLOOKUP($D44,ratings,2,0),$A$1,1)*$K44*$K60+_xlfn.NORM.DIST(0,VLOOKUP($D61,ratings,2,0)-VLOOKUP($D44,ratings,2,0),$A$1,1)*$K44*$K61+_xlfn.NORM.DIST(0,VLOOKUP($D62,ratings,2,0)-VLOOKUP($D44,ratings,2,0),$A$1,1)*$K44*$K62+_xlfn.NORM.DIST(0,VLOOKUP($D63,ratings,2,0)-VLOOKUP($D44,ratings,2,0),$A$1,1)*$K44*$K63+_xlfn.NORM.DIST(0,VLOOKUP($D64,ratings,2,0)-VLOOKUP($D44,ratings,2,0),$A$1,1)*$K44*$K64+_xlfn.NORM.DIST(0,VLOOKUP($D65,ratings,2,0)-VLOOKUP($D44,ratings,2,0),$A$1,1)*$K44*$K65+_xlfn.NORM.DIST(0,VLOOKUP($D50,ratings,2,0)-VLOOKUP($D44,ratings,2,0),$A$1,1)*$K44*$K50+_xlfn.NORM.DIST(0,VLOOKUP($D51,ratings,2,0)-VLOOKUP($D44,ratings,2,0),$A$1,1)*$K44*$K51+_xlfn.NORM.DIST(0,VLOOKUP($D52,ratings,2,0)-VLOOKUP($D44,ratings,2,0),$A$1,1)*$K44*$K52+_xlfn.NORM.DIST(0,VLOOKUP($D53,ratings,2,0)-VLOOKUP($D44,ratings,2,0),$A$1,1)*$K44*$K53+_xlfn.NORM.DIST(0,VLOOKUP($D54,ratings,2,0)-VLOOKUP($D44,ratings,2,0),$A$1,1)*$K44*$K54+_xlfn.NORM.DIST(0,VLOOKUP($D55,ratings,2,0)-VLOOKUP($D44,ratings,2,0),$A$1,1)*$K44*$K55+_xlfn.NORM.DIST(0,VLOOKUP($D56,ratings,2,0)-VLOOKUP($D44,ratings,2,0),$A$1,1)*$K44*$K56+_xlfn.NORM.DIST(0,VLOOKUP($D57,ratings,2,0)-VLOOKUP($D44,ratings,2,0),$A$1,1)*$K44*$K57+_xlfn.NORM.DIST(0,VLOOKUP($D58,ratings,2,0)-VLOOKUP($D44,ratings,2,0),$A$1,1)*$K44*$K58+_xlfn.NORM.DIST(0,VLOOKUP($D59,ratings,2,0)-VLOOKUP($D44,ratings,2,0),$A$1,1)*$K44*$K59</f>
        <v>#N/A</v>
      </c>
      <c r="N44" s="13"/>
      <c r="O44" s="171" t="str">
        <f>_xlfn.NORM.DIST(0,VLOOKUP($D$33,ratings,2,0)-VLOOKUP($D44,ratings,2,0),$A$1,1)*$M44*$M$33+_xlfn.NORM.DIST(0,VLOOKUP($D$2,ratings,2,0)-VLOOKUP($D44,ratings,2,0),$A$1,1)*$M44*$M$2+_xlfn.NORM.DIST(0,VLOOKUP($D$3,ratings,2,0)-VLOOKUP($D44,ratings,2,0),$A$1,1)*$M44*$M$3+_xlfn.NORM.DIST(0,VLOOKUP($D$4,ratings,2,0)-VLOOKUP($D44,ratings,2,0),$A$1,1)*$M44*$M$4+_xlfn.NORM.DIST(0,VLOOKUP($D$5,ratings,2,0)-VLOOKUP($D44,ratings,2,0),$A$1,1)*$M44*$M$5+_xlfn.NORM.DIST(0,VLOOKUP($D$6,ratings,2,0)-VLOOKUP($D44,ratings,2,0),$A$1,1)*$M44*$M$6+_xlfn.NORM.DIST(0,VLOOKUP($D$7,ratings,2,0)-VLOOKUP($D44,ratings,2,0),$A$1,1)*$M44*$M$7+_xlfn.NORM.DIST(0,VLOOKUP($D$8,ratings,2,0)-VLOOKUP($D44,ratings,2,0),$A$1,1)*$M44*$M$8+_xlfn.NORM.DIST(0,VLOOKUP($D$9,ratings,2,0)-VLOOKUP($D44,ratings,2,0),$A$1,1)*$M44*$M$9+_xlfn.NORM.DIST(0,VLOOKUP($D$10,ratings,2,0)-VLOOKUP($D44,ratings,2,0),$A$1,1)*$M44*$M$10+_xlfn.NORM.DIST(0,VLOOKUP($D$11,ratings,2,0)-VLOOKUP($D44,ratings,2,0),$A$1,1)*$M44*$M$11+_xlfn.NORM.DIST(0,VLOOKUP($D$12,ratings,2,0)-VLOOKUP($D44,ratings,2,0),$A$1,1)*$M44*$M$12+_xlfn.NORM.DIST(0,VLOOKUP($D$13,ratings,2,0)-VLOOKUP($D44,ratings,2,0),$A$1,1)*$M44*$M$13+_xlfn.NORM.DIST(0,VLOOKUP($D$14,ratings,2,0)-VLOOKUP($D44,ratings,2,0),$A$1,1)*$M44*$M$14+_xlfn.NORM.DIST(0,VLOOKUP($D$15,ratings,2,0)-VLOOKUP($D44,ratings,2,0),$A$1,1)*$M44*$M$15+_xlfn.NORM.DIST(0,VLOOKUP($D$16,ratings,2,0)-VLOOKUP($D44,ratings,2,0),$A$1,1)*$M44*$M$16+_xlfn.NORM.DIST(0,VLOOKUP($D$17,ratings,2,0)-VLOOKUP($D44,ratings,2,0),$A$1,1)*$M44*$M$17+_xlfn.NORM.DIST(0,VLOOKUP($D$18,ratings,2,0)-VLOOKUP($D44,ratings,2,0),$A$1,1)*$M44*$M$18+_xlfn.NORM.DIST(0,VLOOKUP($D$19,ratings,2,0)-VLOOKUP($D44,ratings,2,0),$A$1,1)*$M44*$M$19+_xlfn.NORM.DIST(0,VLOOKUP($D$20,ratings,2,0)-VLOOKUP($D44,ratings,2,0),$A$1,1)*$M44*$M$20+_xlfn.NORM.DIST(0,VLOOKUP($D$21,ratings,2,0)-VLOOKUP($D44,ratings,2,0),$A$1,1)*$M44*$M$21+_xlfn.NORM.DIST(0,VLOOKUP($D$22,ratings,2,0)-VLOOKUP($D44,ratings,2,0),$A$1,1)*$M44*$M$22+_xlfn.NORM.DIST(0,VLOOKUP($D$23,ratings,2,0)-VLOOKUP($D44,ratings,2,0),$A$1,1)*$M44*$M$23+_xlfn.NORM.DIST(0,VLOOKUP($D$24,ratings,2,0)-VLOOKUP($D44,ratings,2,0),$A$1,1)*$M44*$M$24+_xlfn.NORM.DIST(0,VLOOKUP($D$25,ratings,2,0)-VLOOKUP($D44,ratings,2,0),$A$1,1)*$M44*$M$25+_xlfn.NORM.DIST(0,VLOOKUP($D$26,ratings,2,0)-VLOOKUP($D44,ratings,2,0),$A$1,1)*$M44*$M$26+_xlfn.NORM.DIST(0,VLOOKUP($D$27,ratings,2,0)-VLOOKUP($D44,ratings,2,0),$A$1,1)*$M44*$M$27+_xlfn.NORM.DIST(0,VLOOKUP($D$28,ratings,2,0)-VLOOKUP($D44,ratings,2,0),$A$1,1)*$M44*$M$28+_xlfn.NORM.DIST(0,VLOOKUP($D$29,ratings,2,0)-VLOOKUP($D44,ratings,2,0),$A$1,1)*$M44*$M$29+_xlfn.NORM.DIST(0,VLOOKUP($D$32,ratings,2,0)-VLOOKUP($D44,ratings,2,0),$A$1,1)*$M44*$M$32+_xlfn.NORM.DIST(0,VLOOKUP($D$31,ratings,2,0)-VLOOKUP($D44,ratings,2,0),$A$1,1)*$M44*$M$31+_xlfn.NORM.DIST(0,VLOOKUP($D$30,ratings,2,0)-VLOOKUP($D44,ratings,2,0),$A$1,1)*$M44*$M$30</f>
        <v>#N/A</v>
      </c>
      <c r="P44" s="172" t="str">
        <f t="shared" si="3"/>
        <v/>
      </c>
      <c r="Q44" s="6"/>
      <c r="R44" s="6"/>
      <c r="S44" s="11"/>
      <c r="T44" s="6">
        <f t="shared" ref="T44:U44" si="47">C44</f>
        <v>3</v>
      </c>
      <c r="U44" s="6" t="str">
        <f t="shared" si="47"/>
        <v>Xavier</v>
      </c>
      <c r="V44" s="173" t="str">
        <f>VLOOKUP($U45,ratings,2,0)-VLOOKUP($U44,ratings,2,0)</f>
        <v>#N/A</v>
      </c>
      <c r="W44" s="173" t="str">
        <f>VLOOKUP($U45,ratings22,3,0)+VLOOKUP($U44,ratings22,3,0)-144</f>
        <v>#N/A</v>
      </c>
      <c r="X44" s="174" t="str">
        <f t="shared" si="5"/>
        <v>#N/A</v>
      </c>
      <c r="Y44" s="175" t="str">
        <f t="shared" si="6"/>
        <v>#N/A</v>
      </c>
      <c r="Z44" s="176" t="str">
        <f>(W44/2)+(V45/2)</f>
        <v>#N/A</v>
      </c>
      <c r="AA44" s="6" t="str">
        <f>W44</f>
        <v>#N/A</v>
      </c>
      <c r="AB44" s="6"/>
      <c r="AC44" s="6"/>
      <c r="AD44" s="6"/>
    </row>
    <row r="45" ht="14.25" customHeight="1">
      <c r="B45" s="37" t="s">
        <v>28</v>
      </c>
      <c r="C45" s="178">
        <v>14.0</v>
      </c>
      <c r="D45" s="38" t="s">
        <v>330</v>
      </c>
      <c r="E45" s="411">
        <v>0.0</v>
      </c>
      <c r="F45" s="13"/>
      <c r="G45" s="26" t="str">
        <f>_xlfn.NORM.DIST(0,VLOOKUP(D43,ratings,2,0)-VLOOKUP(D45,ratings,2,0),$A$1,1)*E45*E43+_xlfn.NORM.DIST(0,VLOOKUP(D42,ratings,2,0)-VLOOKUP(D45,ratings,2,0),$A$1,1)*E45*E42</f>
        <v>#N/A</v>
      </c>
      <c r="H45" s="13"/>
      <c r="I45" s="26" t="str">
        <f>_xlfn.NORM.DIST(0,VLOOKUP($D49,ratings,2,0)-VLOOKUP($D45,ratings,2,0),$A$1,1)*$G45*$G49+_xlfn.NORM.DIST(0,VLOOKUP($D46,ratings,2,0)-VLOOKUP($D45,ratings,2,0),$A$1,1)*$G45*$G46+_xlfn.NORM.DIST(0,VLOOKUP($D47,ratings,2,0)-VLOOKUP($D45,ratings,2,0),$A$1,1)*$G45*$G47+_xlfn.NORM.DIST(0,VLOOKUP($D48,ratings,2,0)-VLOOKUP($D45,ratings,2,0),$A$1,1)*$G45*$G48</f>
        <v>#N/A</v>
      </c>
      <c r="J45" s="26"/>
      <c r="K45" s="26" t="str">
        <f>_xlfn.NORM.DIST(0,VLOOKUP($D37,ratings,2,0)-VLOOKUP($D45,ratings,2,0),$A$1,1)*$I45*$I37+_xlfn.NORM.DIST(0,VLOOKUP($D36,ratings,2,0)-VLOOKUP($D45,ratings,2,0),$A$1,1)*$I45*$I36+_xlfn.NORM.DIST(0,VLOOKUP($D35,ratings,2,0)-VLOOKUP($D45,ratings,2,0),$A$1,1)*$I45*$I35+_xlfn.NORM.DIST(0,VLOOKUP($D34,ratings,2,0)-VLOOKUP($D45,ratings,2,0),$A$1,1)*$I45*$I34+_xlfn.NORM.DIST(0,VLOOKUP($D41,ratings,2,0)-VLOOKUP($D45,ratings,2,0),$A$1,1)*$I45*$I41+_xlfn.NORM.DIST(0,VLOOKUP($D40,ratings,2,0)-VLOOKUP($D45,ratings,2,0),$A$1,1)*$I45*$I40+_xlfn.NORM.DIST(0,VLOOKUP($D39,ratings,2,0)-VLOOKUP($D45,ratings,2,0),$A$1,1)*$I45*$I39+_xlfn.NORM.DIST(0,VLOOKUP($D38,ratings,2,0)-VLOOKUP($D45,ratings,2,0),$A$1,1)*$I45*$I38</f>
        <v>#N/A</v>
      </c>
      <c r="L45" s="15" t="str">
        <f t="shared" si="2"/>
        <v/>
      </c>
      <c r="M45" s="26" t="str">
        <f>_xlfn.NORM.DIST(0,VLOOKUP($D61,ratings,2,0)-VLOOKUP($D45,ratings,2,0),$A$1,1)*$K45*$K61+_xlfn.NORM.DIST(0,VLOOKUP($D62,ratings,2,0)-VLOOKUP($D45,ratings,2,0),$A$1,1)*$K45*$K62+_xlfn.NORM.DIST(0,VLOOKUP($D63,ratings,2,0)-VLOOKUP($D45,ratings,2,0),$A$1,1)*$K45*$K63+_xlfn.NORM.DIST(0,VLOOKUP($D64,ratings,2,0)-VLOOKUP($D45,ratings,2,0),$A$1,1)*$K45*$K64+_xlfn.NORM.DIST(0,VLOOKUP($D65,ratings,2,0)-VLOOKUP($D45,ratings,2,0),$A$1,1)*$K45*$K65+_xlfn.NORM.DIST(0,VLOOKUP($D50,ratings,2,0)-VLOOKUP($D45,ratings,2,0),$A$1,1)*$K45*$K50+_xlfn.NORM.DIST(0,VLOOKUP($D51,ratings,2,0)-VLOOKUP($D45,ratings,2,0),$A$1,1)*$K45*$K51+_xlfn.NORM.DIST(0,VLOOKUP($D52,ratings,2,0)-VLOOKUP($D45,ratings,2,0),$A$1,1)*$K45*$K52+_xlfn.NORM.DIST(0,VLOOKUP($D53,ratings,2,0)-VLOOKUP($D45,ratings,2,0),$A$1,1)*$K45*$K53+_xlfn.NORM.DIST(0,VLOOKUP($D54,ratings,2,0)-VLOOKUP($D45,ratings,2,0),$A$1,1)*$K45*$K54+_xlfn.NORM.DIST(0,VLOOKUP($D55,ratings,2,0)-VLOOKUP($D45,ratings,2,0),$A$1,1)*$K45*$K55+_xlfn.NORM.DIST(0,VLOOKUP($D56,ratings,2,0)-VLOOKUP($D45,ratings,2,0),$A$1,1)*$K45*$K56+_xlfn.NORM.DIST(0,VLOOKUP($D57,ratings,2,0)-VLOOKUP($D45,ratings,2,0),$A$1,1)*$K45*$K57+_xlfn.NORM.DIST(0,VLOOKUP($D58,ratings,2,0)-VLOOKUP($D45,ratings,2,0),$A$1,1)*$K45*$K58+_xlfn.NORM.DIST(0,VLOOKUP($D59,ratings,2,0)-VLOOKUP($D45,ratings,2,0),$A$1,1)*$K45*$K59+_xlfn.NORM.DIST(0,VLOOKUP($D60,ratings,2,0)-VLOOKUP($D45,ratings,2,0),$A$1,1)*$K45*$K60</f>
        <v>#N/A</v>
      </c>
      <c r="N45" s="13"/>
      <c r="O45" s="180" t="str">
        <f>_xlfn.NORM.DIST(0,VLOOKUP($D$33,ratings,2,0)-VLOOKUP($D45,ratings,2,0),$A$1,1)*$M45*$M$33+_xlfn.NORM.DIST(0,VLOOKUP($D$2,ratings,2,0)-VLOOKUP($D45,ratings,2,0),$A$1,1)*$M45*$M$2+_xlfn.NORM.DIST(0,VLOOKUP($D$3,ratings,2,0)-VLOOKUP($D45,ratings,2,0),$A$1,1)*$M45*$M$3+_xlfn.NORM.DIST(0,VLOOKUP($D$4,ratings,2,0)-VLOOKUP($D45,ratings,2,0),$A$1,1)*$M45*$M$4+_xlfn.NORM.DIST(0,VLOOKUP($D$5,ratings,2,0)-VLOOKUP($D45,ratings,2,0),$A$1,1)*$M45*$M$5+_xlfn.NORM.DIST(0,VLOOKUP($D$6,ratings,2,0)-VLOOKUP($D45,ratings,2,0),$A$1,1)*$M45*$M$6+_xlfn.NORM.DIST(0,VLOOKUP($D$7,ratings,2,0)-VLOOKUP($D45,ratings,2,0),$A$1,1)*$M45*$M$7+_xlfn.NORM.DIST(0,VLOOKUP($D$8,ratings,2,0)-VLOOKUP($D45,ratings,2,0),$A$1,1)*$M45*$M$8+_xlfn.NORM.DIST(0,VLOOKUP($D$9,ratings,2,0)-VLOOKUP($D45,ratings,2,0),$A$1,1)*$M45*$M$9+_xlfn.NORM.DIST(0,VLOOKUP($D$10,ratings,2,0)-VLOOKUP($D45,ratings,2,0),$A$1,1)*$M45*$M$10+_xlfn.NORM.DIST(0,VLOOKUP($D$11,ratings,2,0)-VLOOKUP($D45,ratings,2,0),$A$1,1)*$M45*$M$11+_xlfn.NORM.DIST(0,VLOOKUP($D$12,ratings,2,0)-VLOOKUP($D45,ratings,2,0),$A$1,1)*$M45*$M$12+_xlfn.NORM.DIST(0,VLOOKUP($D$13,ratings,2,0)-VLOOKUP($D45,ratings,2,0),$A$1,1)*$M45*$M$13+_xlfn.NORM.DIST(0,VLOOKUP($D$14,ratings,2,0)-VLOOKUP($D45,ratings,2,0),$A$1,1)*$M45*$M$14+_xlfn.NORM.DIST(0,VLOOKUP($D$15,ratings,2,0)-VLOOKUP($D45,ratings,2,0),$A$1,1)*$M45*$M$15+_xlfn.NORM.DIST(0,VLOOKUP($D$16,ratings,2,0)-VLOOKUP($D45,ratings,2,0),$A$1,1)*$M45*$M$16+_xlfn.NORM.DIST(0,VLOOKUP($D$17,ratings,2,0)-VLOOKUP($D45,ratings,2,0),$A$1,1)*$M45*$M$17+_xlfn.NORM.DIST(0,VLOOKUP($D$18,ratings,2,0)-VLOOKUP($D45,ratings,2,0),$A$1,1)*$M45*$M$18+_xlfn.NORM.DIST(0,VLOOKUP($D$19,ratings,2,0)-VLOOKUP($D45,ratings,2,0),$A$1,1)*$M45*$M$19+_xlfn.NORM.DIST(0,VLOOKUP($D$20,ratings,2,0)-VLOOKUP($D45,ratings,2,0),$A$1,1)*$M45*$M$20+_xlfn.NORM.DIST(0,VLOOKUP($D$21,ratings,2,0)-VLOOKUP($D45,ratings,2,0),$A$1,1)*$M45*$M$21+_xlfn.NORM.DIST(0,VLOOKUP($D$22,ratings,2,0)-VLOOKUP($D45,ratings,2,0),$A$1,1)*$M45*$M$22+_xlfn.NORM.DIST(0,VLOOKUP($D$23,ratings,2,0)-VLOOKUP($D45,ratings,2,0),$A$1,1)*$M45*$M$23+_xlfn.NORM.DIST(0,VLOOKUP($D$24,ratings,2,0)-VLOOKUP($D45,ratings,2,0),$A$1,1)*$M45*$M$24+_xlfn.NORM.DIST(0,VLOOKUP($D$25,ratings,2,0)-VLOOKUP($D45,ratings,2,0),$A$1,1)*$M45*$M$25+_xlfn.NORM.DIST(0,VLOOKUP($D$26,ratings,2,0)-VLOOKUP($D45,ratings,2,0),$A$1,1)*$M45*$M$26+_xlfn.NORM.DIST(0,VLOOKUP($D$27,ratings,2,0)-VLOOKUP($D45,ratings,2,0),$A$1,1)*$M45*$M$27+_xlfn.NORM.DIST(0,VLOOKUP($D$28,ratings,2,0)-VLOOKUP($D45,ratings,2,0),$A$1,1)*$M45*$M$28+_xlfn.NORM.DIST(0,VLOOKUP($D$29,ratings,2,0)-VLOOKUP($D45,ratings,2,0),$A$1,1)*$M45*$M$29+_xlfn.NORM.DIST(0,VLOOKUP($D$32,ratings,2,0)-VLOOKUP($D45,ratings,2,0),$A$1,1)*$M45*$M$32+_xlfn.NORM.DIST(0,VLOOKUP($D$31,ratings,2,0)-VLOOKUP($D45,ratings,2,0),$A$1,1)*$M45*$M$31+_xlfn.NORM.DIST(0,VLOOKUP($D$30,ratings,2,0)-VLOOKUP($D45,ratings,2,0),$A$1,1)*$M45*$M$30</f>
        <v>#N/A</v>
      </c>
      <c r="P45" s="172" t="str">
        <f t="shared" si="3"/>
        <v/>
      </c>
      <c r="Q45" s="6"/>
      <c r="R45" s="6"/>
      <c r="S45" s="6"/>
      <c r="T45" s="6">
        <f t="shared" ref="T45:U45" si="48">C45</f>
        <v>14</v>
      </c>
      <c r="U45" s="160" t="str">
        <f t="shared" si="48"/>
        <v>Kennesaw St</v>
      </c>
      <c r="V45" s="181" t="str">
        <f>VLOOKUP(U44,ratings,2,0)-VLOOKUP(U45,ratings,2,0)</f>
        <v>#N/A</v>
      </c>
      <c r="W45" s="181"/>
      <c r="X45" s="174" t="str">
        <f t="shared" si="5"/>
        <v>#N/A</v>
      </c>
      <c r="Y45" s="175" t="str">
        <f t="shared" si="6"/>
        <v>#N/A</v>
      </c>
      <c r="Z45" s="182" t="str">
        <f>(W44/2)+(V44/2)</f>
        <v>#N/A</v>
      </c>
      <c r="AA45" s="6" t="str">
        <f>V45</f>
        <v>#N/A</v>
      </c>
      <c r="AB45" s="6"/>
      <c r="AC45" s="6"/>
      <c r="AD45" s="6"/>
    </row>
    <row r="46" ht="14.25" customHeight="1">
      <c r="B46" s="37" t="s">
        <v>28</v>
      </c>
      <c r="C46" s="37">
        <v>7.0</v>
      </c>
      <c r="D46" s="11" t="s">
        <v>27</v>
      </c>
      <c r="E46" s="409">
        <v>0.0</v>
      </c>
      <c r="F46" s="13"/>
      <c r="G46" s="13" t="str">
        <f>_xlfn.NORM.DIST(0,VLOOKUP(D48,ratings,2,0)-VLOOKUP(D46,ratings,2,0),$A$1,1)*E46*E48+_xlfn.NORM.DIST(0,VLOOKUP(D49,ratings,2,0)-VLOOKUP(D46,ratings,2,0),$A$1,1)*E46*E49</f>
        <v>#N/A</v>
      </c>
      <c r="H46" s="13"/>
      <c r="I46" s="13" t="str">
        <f>_xlfn.NORM.DIST(0,VLOOKUP($D42,ratings,2,0)-VLOOKUP($D46,ratings,2,0),$A$1,1)*$G46*$G42+_xlfn.NORM.DIST(0,VLOOKUP($D45,ratings,2,0)-VLOOKUP($D46,ratings,2,0),$A$1,1)*$G46*$G45+_xlfn.NORM.DIST(0,VLOOKUP($D44,ratings,2,0)-VLOOKUP($D46,ratings,2,0),$A$1,1)*$G46*$G44+_xlfn.NORM.DIST(0,VLOOKUP($D43,ratings,2,0)-VLOOKUP($D46,ratings,2,0),$A$1,1)*$G46*$G43</f>
        <v>#N/A</v>
      </c>
      <c r="J46" s="13"/>
      <c r="K46" s="13" t="str">
        <f>_xlfn.NORM.DIST(0,VLOOKUP($D38,ratings,2,0)-VLOOKUP($D46,ratings,2,0),$A$1,1)*$I46*$I38+_xlfn.NORM.DIST(0,VLOOKUP($D37,ratings,2,0)-VLOOKUP($D46,ratings,2,0),$A$1,1)*$I46*$I37+_xlfn.NORM.DIST(0,VLOOKUP($D36,ratings,2,0)-VLOOKUP($D46,ratings,2,0),$A$1,1)*$I46*$I36+_xlfn.NORM.DIST(0,VLOOKUP($D35,ratings,2,0)-VLOOKUP($D46,ratings,2,0),$A$1,1)*$I46*$I35+_xlfn.NORM.DIST(0,VLOOKUP($D34,ratings,2,0)-VLOOKUP($D46,ratings,2,0),$A$1,1)*$I46*$I34+_xlfn.NORM.DIST(0,VLOOKUP($D41,ratings,2,0)-VLOOKUP($D46,ratings,2,0),$A$1,1)*$I46*$I41+_xlfn.NORM.DIST(0,VLOOKUP($D40,ratings,2,0)-VLOOKUP($D46,ratings,2,0),$A$1,1)*$I46*$I40+_xlfn.NORM.DIST(0,VLOOKUP($D39,ratings,2,0)-VLOOKUP($D46,ratings,2,0),$A$1,1)*$I46*$I39</f>
        <v>#N/A</v>
      </c>
      <c r="L46" s="15" t="str">
        <f t="shared" si="2"/>
        <v/>
      </c>
      <c r="M46" s="13" t="str">
        <f>_xlfn.NORM.DIST(0,VLOOKUP($D62,ratings,2,0)-VLOOKUP($D46,ratings,2,0),$A$1,1)*$K46*$K62+_xlfn.NORM.DIST(0,VLOOKUP($D63,ratings,2,0)-VLOOKUP($D46,ratings,2,0),$A$1,1)*$K46*$K63+_xlfn.NORM.DIST(0,VLOOKUP($D64,ratings,2,0)-VLOOKUP($D46,ratings,2,0),$A$1,1)*$K46*$K64+_xlfn.NORM.DIST(0,VLOOKUP($D65,ratings,2,0)-VLOOKUP($D46,ratings,2,0),$A$1,1)*$K46*$K65+_xlfn.NORM.DIST(0,VLOOKUP($D50,ratings,2,0)-VLOOKUP($D46,ratings,2,0),$A$1,1)*$K46*$K50+_xlfn.NORM.DIST(0,VLOOKUP($D51,ratings,2,0)-VLOOKUP($D46,ratings,2,0),$A$1,1)*$K46*$K51+_xlfn.NORM.DIST(0,VLOOKUP($D52,ratings,2,0)-VLOOKUP($D46,ratings,2,0),$A$1,1)*$K46*$K52+_xlfn.NORM.DIST(0,VLOOKUP($D53,ratings,2,0)-VLOOKUP($D46,ratings,2,0),$A$1,1)*$K46*$K53+_xlfn.NORM.DIST(0,VLOOKUP($D54,ratings,2,0)-VLOOKUP($D46,ratings,2,0),$A$1,1)*$K46*$K54+_xlfn.NORM.DIST(0,VLOOKUP($D55,ratings,2,0)-VLOOKUP($D46,ratings,2,0),$A$1,1)*$K46*$K55+_xlfn.NORM.DIST(0,VLOOKUP($D56,ratings,2,0)-VLOOKUP($D46,ratings,2,0),$A$1,1)*$K46*$K56+_xlfn.NORM.DIST(0,VLOOKUP($D57,ratings,2,0)-VLOOKUP($D46,ratings,2,0),$A$1,1)*$K46*$K57+_xlfn.NORM.DIST(0,VLOOKUP($D58,ratings,2,0)-VLOOKUP($D46,ratings,2,0),$A$1,1)*$K46*$K58+_xlfn.NORM.DIST(0,VLOOKUP($D59,ratings,2,0)-VLOOKUP($D46,ratings,2,0),$A$1,1)*$K46*$K59+_xlfn.NORM.DIST(0,VLOOKUP($D60,ratings,2,0)-VLOOKUP($D46,ratings,2,0),$A$1,1)*$K46*$K60+_xlfn.NORM.DIST(0,VLOOKUP($D61,ratings,2,0)-VLOOKUP($D46,ratings,2,0),$A$1,1)*$K46*$K61</f>
        <v>#N/A</v>
      </c>
      <c r="N46" s="13"/>
      <c r="O46" s="171" t="str">
        <f>_xlfn.NORM.DIST(0,VLOOKUP($D$33,ratings,2,0)-VLOOKUP($D46,ratings,2,0),$A$1,1)*$M46*$M$33+_xlfn.NORM.DIST(0,VLOOKUP($D$2,ratings,2,0)-VLOOKUP($D46,ratings,2,0),$A$1,1)*$M46*$M$2+_xlfn.NORM.DIST(0,VLOOKUP($D$3,ratings,2,0)-VLOOKUP($D46,ratings,2,0),$A$1,1)*$M46*$M$3+_xlfn.NORM.DIST(0,VLOOKUP($D$4,ratings,2,0)-VLOOKUP($D46,ratings,2,0),$A$1,1)*$M46*$M$4+_xlfn.NORM.DIST(0,VLOOKUP($D$5,ratings,2,0)-VLOOKUP($D46,ratings,2,0),$A$1,1)*$M46*$M$5+_xlfn.NORM.DIST(0,VLOOKUP($D$6,ratings,2,0)-VLOOKUP($D46,ratings,2,0),$A$1,1)*$M46*$M$6+_xlfn.NORM.DIST(0,VLOOKUP($D$7,ratings,2,0)-VLOOKUP($D46,ratings,2,0),$A$1,1)*$M46*$M$7+_xlfn.NORM.DIST(0,VLOOKUP($D$8,ratings,2,0)-VLOOKUP($D46,ratings,2,0),$A$1,1)*$M46*$M$8+_xlfn.NORM.DIST(0,VLOOKUP($D$9,ratings,2,0)-VLOOKUP($D46,ratings,2,0),$A$1,1)*$M46*$M$9+_xlfn.NORM.DIST(0,VLOOKUP($D$10,ratings,2,0)-VLOOKUP($D46,ratings,2,0),$A$1,1)*$M46*$M$10+_xlfn.NORM.DIST(0,VLOOKUP($D$11,ratings,2,0)-VLOOKUP($D46,ratings,2,0),$A$1,1)*$M46*$M$11+_xlfn.NORM.DIST(0,VLOOKUP($D$12,ratings,2,0)-VLOOKUP($D46,ratings,2,0),$A$1,1)*$M46*$M$12+_xlfn.NORM.DIST(0,VLOOKUP($D$13,ratings,2,0)-VLOOKUP($D46,ratings,2,0),$A$1,1)*$M46*$M$13+_xlfn.NORM.DIST(0,VLOOKUP($D$14,ratings,2,0)-VLOOKUP($D46,ratings,2,0),$A$1,1)*$M46*$M$14+_xlfn.NORM.DIST(0,VLOOKUP($D$15,ratings,2,0)-VLOOKUP($D46,ratings,2,0),$A$1,1)*$M46*$M$15+_xlfn.NORM.DIST(0,VLOOKUP($D$16,ratings,2,0)-VLOOKUP($D46,ratings,2,0),$A$1,1)*$M46*$M$16+_xlfn.NORM.DIST(0,VLOOKUP($D$17,ratings,2,0)-VLOOKUP($D46,ratings,2,0),$A$1,1)*$M46*$M$17+_xlfn.NORM.DIST(0,VLOOKUP($D$18,ratings,2,0)-VLOOKUP($D46,ratings,2,0),$A$1,1)*$M46*$M$18+_xlfn.NORM.DIST(0,VLOOKUP($D$19,ratings,2,0)-VLOOKUP($D46,ratings,2,0),$A$1,1)*$M46*$M$19+_xlfn.NORM.DIST(0,VLOOKUP($D$20,ratings,2,0)-VLOOKUP($D46,ratings,2,0),$A$1,1)*$M46*$M$20+_xlfn.NORM.DIST(0,VLOOKUP($D$21,ratings,2,0)-VLOOKUP($D46,ratings,2,0),$A$1,1)*$M46*$M$21+_xlfn.NORM.DIST(0,VLOOKUP($D$22,ratings,2,0)-VLOOKUP($D46,ratings,2,0),$A$1,1)*$M46*$M$22+_xlfn.NORM.DIST(0,VLOOKUP($D$23,ratings,2,0)-VLOOKUP($D46,ratings,2,0),$A$1,1)*$M46*$M$23+_xlfn.NORM.DIST(0,VLOOKUP($D$24,ratings,2,0)-VLOOKUP($D46,ratings,2,0),$A$1,1)*$M46*$M$24+_xlfn.NORM.DIST(0,VLOOKUP($D$25,ratings,2,0)-VLOOKUP($D46,ratings,2,0),$A$1,1)*$M46*$M$25+_xlfn.NORM.DIST(0,VLOOKUP($D$26,ratings,2,0)-VLOOKUP($D46,ratings,2,0),$A$1,1)*$M46*$M$26+_xlfn.NORM.DIST(0,VLOOKUP($D$27,ratings,2,0)-VLOOKUP($D46,ratings,2,0),$A$1,1)*$M46*$M$27+_xlfn.NORM.DIST(0,VLOOKUP($D$28,ratings,2,0)-VLOOKUP($D46,ratings,2,0),$A$1,1)*$M46*$M$28+_xlfn.NORM.DIST(0,VLOOKUP($D$29,ratings,2,0)-VLOOKUP($D46,ratings,2,0),$A$1,1)*$M46*$M$29+_xlfn.NORM.DIST(0,VLOOKUP($D$32,ratings,2,0)-VLOOKUP($D46,ratings,2,0),$A$1,1)*$M46*$M$32+_xlfn.NORM.DIST(0,VLOOKUP($D$31,ratings,2,0)-VLOOKUP($D46,ratings,2,0),$A$1,1)*$M46*$M$31+_xlfn.NORM.DIST(0,VLOOKUP($D$30,ratings,2,0)-VLOOKUP($D46,ratings,2,0),$A$1,1)*$M46*$M$30</f>
        <v>#N/A</v>
      </c>
      <c r="P46" s="172" t="str">
        <f t="shared" si="3"/>
        <v/>
      </c>
      <c r="Q46" s="6"/>
      <c r="R46" s="6"/>
      <c r="S46" s="11"/>
      <c r="T46" s="6">
        <f t="shared" ref="T46:U46" si="49">C46</f>
        <v>7</v>
      </c>
      <c r="U46" s="6" t="str">
        <f t="shared" si="49"/>
        <v>Texas A&amp;M</v>
      </c>
      <c r="V46" s="173" t="str">
        <f>VLOOKUP($U47,ratings,2,0)-VLOOKUP($U46,ratings,2,0)</f>
        <v>#N/A</v>
      </c>
      <c r="W46" s="173" t="str">
        <f>VLOOKUP($U47,ratings20,3,0)+VLOOKUP($U46,ratings20,3,0)-144</f>
        <v>#N/A</v>
      </c>
      <c r="X46" s="174" t="str">
        <f t="shared" si="5"/>
        <v>#N/A</v>
      </c>
      <c r="Y46" s="175" t="str">
        <f t="shared" si="6"/>
        <v>#N/A</v>
      </c>
      <c r="Z46" s="176" t="str">
        <f>(W46/2)+(V47/2)</f>
        <v>#N/A</v>
      </c>
      <c r="AA46" s="6" t="str">
        <f>W46</f>
        <v>#N/A</v>
      </c>
      <c r="AB46" s="6"/>
      <c r="AC46" s="6"/>
      <c r="AD46" s="6"/>
    </row>
    <row r="47" ht="14.25" customHeight="1">
      <c r="B47" s="37" t="s">
        <v>28</v>
      </c>
      <c r="C47" s="178">
        <v>10.0</v>
      </c>
      <c r="D47" s="38" t="s">
        <v>331</v>
      </c>
      <c r="E47" s="411">
        <v>1.0</v>
      </c>
      <c r="F47" s="13"/>
      <c r="G47" s="24">
        <v>0.0</v>
      </c>
      <c r="H47" s="13"/>
      <c r="I47" s="26" t="str">
        <f>_xlfn.NORM.DIST(0,VLOOKUP($D43,ratings,2,0)-VLOOKUP($D47,ratings,2,0),$A$1,1)*$G47*$G43+_xlfn.NORM.DIST(0,VLOOKUP($D42,ratings,2,0)-VLOOKUP($D47,ratings,2,0),$A$1,1)*$G47*$G42+_xlfn.NORM.DIST(0,VLOOKUP($D45,ratings,2,0)-VLOOKUP($D47,ratings,2,0),$A$1,1)*$G47*$G45+_xlfn.NORM.DIST(0,VLOOKUP($D44,ratings,2,0)-VLOOKUP($D47,ratings,2,0),$A$1,1)*$G47*$G44</f>
        <v>#N/A</v>
      </c>
      <c r="J47" s="26"/>
      <c r="K47" s="26" t="str">
        <f>_xlfn.NORM.DIST(0,VLOOKUP($D39,ratings,2,0)-VLOOKUP($D47,ratings,2,0),$A$1,1)*$I47*$I39+_xlfn.NORM.DIST(0,VLOOKUP($D38,ratings,2,0)-VLOOKUP($D47,ratings,2,0),$A$1,1)*$I47*$I38+_xlfn.NORM.DIST(0,VLOOKUP($D37,ratings,2,0)-VLOOKUP($D47,ratings,2,0),$A$1,1)*$I47*$I37+_xlfn.NORM.DIST(0,VLOOKUP($D36,ratings,2,0)-VLOOKUP($D47,ratings,2,0),$A$1,1)*$I47*$I36+_xlfn.NORM.DIST(0,VLOOKUP($D35,ratings,2,0)-VLOOKUP($D47,ratings,2,0),$A$1,1)*$I47*$I35+_xlfn.NORM.DIST(0,VLOOKUP($D34,ratings,2,0)-VLOOKUP($D47,ratings,2,0),$A$1,1)*$I47*$I34+_xlfn.NORM.DIST(0,VLOOKUP($D41,ratings,2,0)-VLOOKUP($D47,ratings,2,0),$A$1,1)*$I47*$I41+_xlfn.NORM.DIST(0,VLOOKUP($D40,ratings,2,0)-VLOOKUP($D47,ratings,2,0),$A$1,1)*$I47*$I40</f>
        <v>#N/A</v>
      </c>
      <c r="L47" s="15" t="str">
        <f t="shared" si="2"/>
        <v/>
      </c>
      <c r="M47" s="26" t="str">
        <f>_xlfn.NORM.DIST(0,VLOOKUP($D63,ratings,2,0)-VLOOKUP($D47,ratings,2,0),$A$1,1)*$K47*$K63+_xlfn.NORM.DIST(0,VLOOKUP($D64,ratings,2,0)-VLOOKUP($D47,ratings,2,0),$A$1,1)*$K47*$K64+_xlfn.NORM.DIST(0,VLOOKUP($D65,ratings,2,0)-VLOOKUP($D47,ratings,2,0),$A$1,1)*$K47*$K65+_xlfn.NORM.DIST(0,VLOOKUP($D50,ratings,2,0)-VLOOKUP($D47,ratings,2,0),$A$1,1)*$K47*$K50+_xlfn.NORM.DIST(0,VLOOKUP($D51,ratings,2,0)-VLOOKUP($D47,ratings,2,0),$A$1,1)*$K47*$K51+_xlfn.NORM.DIST(0,VLOOKUP($D52,ratings,2,0)-VLOOKUP($D47,ratings,2,0),$A$1,1)*$K47*$K52+_xlfn.NORM.DIST(0,VLOOKUP($D53,ratings,2,0)-VLOOKUP($D47,ratings,2,0),$A$1,1)*$K47*$K53+_xlfn.NORM.DIST(0,VLOOKUP($D54,ratings,2,0)-VLOOKUP($D47,ratings,2,0),$A$1,1)*$K47*$K54+_xlfn.NORM.DIST(0,VLOOKUP($D55,ratings,2,0)-VLOOKUP($D47,ratings,2,0),$A$1,1)*$K47*$K55+_xlfn.NORM.DIST(0,VLOOKUP($D56,ratings,2,0)-VLOOKUP($D47,ratings,2,0),$A$1,1)*$K47*$K56+_xlfn.NORM.DIST(0,VLOOKUP($D57,ratings,2,0)-VLOOKUP($D47,ratings,2,0),$A$1,1)*$K47*$K57+_xlfn.NORM.DIST(0,VLOOKUP($D58,ratings,2,0)-VLOOKUP($D47,ratings,2,0),$A$1,1)*$K47*$K58+_xlfn.NORM.DIST(0,VLOOKUP($D59,ratings,2,0)-VLOOKUP($D47,ratings,2,0),$A$1,1)*$K47*$K59+_xlfn.NORM.DIST(0,VLOOKUP($D60,ratings,2,0)-VLOOKUP($D47,ratings,2,0),$A$1,1)*$K47*$K60+_xlfn.NORM.DIST(0,VLOOKUP($D61,ratings,2,0)-VLOOKUP($D47,ratings,2,0),$A$1,1)*$K47*$K61+_xlfn.NORM.DIST(0,VLOOKUP($D62,ratings,2,0)-VLOOKUP($D47,ratings,2,0),$A$1,1)*$K47*$K62</f>
        <v>#N/A</v>
      </c>
      <c r="N47" s="13"/>
      <c r="O47" s="180" t="str">
        <f>_xlfn.NORM.DIST(0,VLOOKUP($D$33,ratings,2,0)-VLOOKUP($D47,ratings,2,0),$A$1,1)*$M47*$M$33+_xlfn.NORM.DIST(0,VLOOKUP($D$2,ratings,2,0)-VLOOKUP($D47,ratings,2,0),$A$1,1)*$M47*$M$2+_xlfn.NORM.DIST(0,VLOOKUP($D$3,ratings,2,0)-VLOOKUP($D47,ratings,2,0),$A$1,1)*$M47*$M$3+_xlfn.NORM.DIST(0,VLOOKUP($D$4,ratings,2,0)-VLOOKUP($D47,ratings,2,0),$A$1,1)*$M47*$M$4+_xlfn.NORM.DIST(0,VLOOKUP($D$5,ratings,2,0)-VLOOKUP($D47,ratings,2,0),$A$1,1)*$M47*$M$5+_xlfn.NORM.DIST(0,VLOOKUP($D$6,ratings,2,0)-VLOOKUP($D47,ratings,2,0),$A$1,1)*$M47*$M$6+_xlfn.NORM.DIST(0,VLOOKUP($D$7,ratings,2,0)-VLOOKUP($D47,ratings,2,0),$A$1,1)*$M47*$M$7+_xlfn.NORM.DIST(0,VLOOKUP($D$8,ratings,2,0)-VLOOKUP($D47,ratings,2,0),$A$1,1)*$M47*$M$8+_xlfn.NORM.DIST(0,VLOOKUP($D$9,ratings,2,0)-VLOOKUP($D47,ratings,2,0),$A$1,1)*$M47*$M$9+_xlfn.NORM.DIST(0,VLOOKUP($D$10,ratings,2,0)-VLOOKUP($D47,ratings,2,0),$A$1,1)*$M47*$M$10+_xlfn.NORM.DIST(0,VLOOKUP($D$11,ratings,2,0)-VLOOKUP($D47,ratings,2,0),$A$1,1)*$M47*$M$11+_xlfn.NORM.DIST(0,VLOOKUP($D$12,ratings,2,0)-VLOOKUP($D47,ratings,2,0),$A$1,1)*$M47*$M$12+_xlfn.NORM.DIST(0,VLOOKUP($D$13,ratings,2,0)-VLOOKUP($D47,ratings,2,0),$A$1,1)*$M47*$M$13+_xlfn.NORM.DIST(0,VLOOKUP($D$14,ratings,2,0)-VLOOKUP($D47,ratings,2,0),$A$1,1)*$M47*$M$14+_xlfn.NORM.DIST(0,VLOOKUP($D$15,ratings,2,0)-VLOOKUP($D47,ratings,2,0),$A$1,1)*$M47*$M$15+_xlfn.NORM.DIST(0,VLOOKUP($D$16,ratings,2,0)-VLOOKUP($D47,ratings,2,0),$A$1,1)*$M47*$M$16+_xlfn.NORM.DIST(0,VLOOKUP($D$17,ratings,2,0)-VLOOKUP($D47,ratings,2,0),$A$1,1)*$M47*$M$17+_xlfn.NORM.DIST(0,VLOOKUP($D$18,ratings,2,0)-VLOOKUP($D47,ratings,2,0),$A$1,1)*$M47*$M$18+_xlfn.NORM.DIST(0,VLOOKUP($D$19,ratings,2,0)-VLOOKUP($D47,ratings,2,0),$A$1,1)*$M47*$M$19+_xlfn.NORM.DIST(0,VLOOKUP($D$20,ratings,2,0)-VLOOKUP($D47,ratings,2,0),$A$1,1)*$M47*$M$20+_xlfn.NORM.DIST(0,VLOOKUP($D$21,ratings,2,0)-VLOOKUP($D47,ratings,2,0),$A$1,1)*$M47*$M$21+_xlfn.NORM.DIST(0,VLOOKUP($D$22,ratings,2,0)-VLOOKUP($D47,ratings,2,0),$A$1,1)*$M47*$M$22+_xlfn.NORM.DIST(0,VLOOKUP($D$23,ratings,2,0)-VLOOKUP($D47,ratings,2,0),$A$1,1)*$M47*$M$23+_xlfn.NORM.DIST(0,VLOOKUP($D$24,ratings,2,0)-VLOOKUP($D47,ratings,2,0),$A$1,1)*$M47*$M$24+_xlfn.NORM.DIST(0,VLOOKUP($D$25,ratings,2,0)-VLOOKUP($D47,ratings,2,0),$A$1,1)*$M47*$M$25+_xlfn.NORM.DIST(0,VLOOKUP($D$26,ratings,2,0)-VLOOKUP($D47,ratings,2,0),$A$1,1)*$M47*$M$26+_xlfn.NORM.DIST(0,VLOOKUP($D$27,ratings,2,0)-VLOOKUP($D47,ratings,2,0),$A$1,1)*$M47*$M$27+_xlfn.NORM.DIST(0,VLOOKUP($D$28,ratings,2,0)-VLOOKUP($D47,ratings,2,0),$A$1,1)*$M47*$M$28+_xlfn.NORM.DIST(0,VLOOKUP($D$29,ratings,2,0)-VLOOKUP($D47,ratings,2,0),$A$1,1)*$M47*$M$29+_xlfn.NORM.DIST(0,VLOOKUP($D$32,ratings,2,0)-VLOOKUP($D47,ratings,2,0),$A$1,1)*$M47*$M$32+_xlfn.NORM.DIST(0,VLOOKUP($D$31,ratings,2,0)-VLOOKUP($D47,ratings,2,0),$A$1,1)*$M47*$M$31+_xlfn.NORM.DIST(0,VLOOKUP($D$30,ratings,2,0)-VLOOKUP($D47,ratings,2,0),$A$1,1)*$M47*$M$30</f>
        <v>#N/A</v>
      </c>
      <c r="P47" s="172" t="str">
        <f t="shared" si="3"/>
        <v/>
      </c>
      <c r="Q47" s="6"/>
      <c r="R47" s="6"/>
      <c r="S47" s="6"/>
      <c r="T47" s="6">
        <f t="shared" ref="T47:U47" si="50">C47</f>
        <v>10</v>
      </c>
      <c r="U47" s="160" t="str">
        <f t="shared" si="50"/>
        <v>Penn State</v>
      </c>
      <c r="V47" s="181" t="str">
        <f>VLOOKUP(U46,ratings,2,0)-VLOOKUP(U47,ratings,2,0)</f>
        <v>#N/A</v>
      </c>
      <c r="W47" s="181"/>
      <c r="X47" s="174" t="str">
        <f t="shared" si="5"/>
        <v>#N/A</v>
      </c>
      <c r="Y47" s="175" t="str">
        <f t="shared" si="6"/>
        <v>#N/A</v>
      </c>
      <c r="Z47" s="182" t="str">
        <f>(W46/2)+(V46/2)</f>
        <v>#N/A</v>
      </c>
      <c r="AA47" s="6" t="str">
        <f>V47</f>
        <v>#N/A</v>
      </c>
      <c r="AB47" s="6"/>
      <c r="AC47" s="6"/>
      <c r="AD47" s="6"/>
    </row>
    <row r="48" ht="14.25" customHeight="1">
      <c r="B48" s="37" t="s">
        <v>28</v>
      </c>
      <c r="C48" s="37">
        <v>2.0</v>
      </c>
      <c r="D48" s="11" t="s">
        <v>93</v>
      </c>
      <c r="E48" s="409">
        <v>1.0</v>
      </c>
      <c r="F48" s="13"/>
      <c r="G48" s="12">
        <v>1.0</v>
      </c>
      <c r="H48" s="13"/>
      <c r="I48" s="12">
        <v>1.0</v>
      </c>
      <c r="J48" s="13"/>
      <c r="K48" s="12">
        <v>0.0</v>
      </c>
      <c r="L48" s="15" t="str">
        <f t="shared" si="2"/>
        <v/>
      </c>
      <c r="M48" s="13" t="str">
        <f>_xlfn.NORM.DIST(0,VLOOKUP($D64,ratings,2,0)-VLOOKUP($D48,ratings,2,0),$A$1,1)*$K48*$K64+_xlfn.NORM.DIST(0,VLOOKUP($D65,ratings,2,0)-VLOOKUP($D48,ratings,2,0),$A$1,1)*$K48*$K65+_xlfn.NORM.DIST(0,VLOOKUP($D50,ratings,2,0)-VLOOKUP($D48,ratings,2,0),$A$1,1)*$K48*$K50+_xlfn.NORM.DIST(0,VLOOKUP($D51,ratings,2,0)-VLOOKUP($D48,ratings,2,0),$A$1,1)*$K48*$K51+_xlfn.NORM.DIST(0,VLOOKUP($D52,ratings,2,0)-VLOOKUP($D48,ratings,2,0),$A$1,1)*$K48*$K52+_xlfn.NORM.DIST(0,VLOOKUP($D53,ratings,2,0)-VLOOKUP($D48,ratings,2,0),$A$1,1)*$K48*$K53+_xlfn.NORM.DIST(0,VLOOKUP($D54,ratings,2,0)-VLOOKUP($D48,ratings,2,0),$A$1,1)*$K48*$K54+_xlfn.NORM.DIST(0,VLOOKUP($D55,ratings,2,0)-VLOOKUP($D48,ratings,2,0),$A$1,1)*$K48*$K55+_xlfn.NORM.DIST(0,VLOOKUP($D56,ratings,2,0)-VLOOKUP($D48,ratings,2,0),$A$1,1)*$K48*$K56+_xlfn.NORM.DIST(0,VLOOKUP($D57,ratings,2,0)-VLOOKUP($D48,ratings,2,0),$A$1,1)*$K48*$K57+_xlfn.NORM.DIST(0,VLOOKUP($D58,ratings,2,0)-VLOOKUP($D48,ratings,2,0),$A$1,1)*$K48*$K58+_xlfn.NORM.DIST(0,VLOOKUP($D59,ratings,2,0)-VLOOKUP($D48,ratings,2,0),$A$1,1)*$K48*$K59+_xlfn.NORM.DIST(0,VLOOKUP($D60,ratings,2,0)-VLOOKUP($D48,ratings,2,0),$A$1,1)*$K48*$K60+_xlfn.NORM.DIST(0,VLOOKUP($D61,ratings,2,0)-VLOOKUP($D48,ratings,2,0),$A$1,1)*$K48*$K61+_xlfn.NORM.DIST(0,VLOOKUP($D62,ratings,2,0)-VLOOKUP($D48,ratings,2,0),$A$1,1)*$K48*$K62+_xlfn.NORM.DIST(0,VLOOKUP($D63,ratings,2,0)-VLOOKUP($D48,ratings,2,0),$A$1,1)*$K48*$K63</f>
        <v>#N/A</v>
      </c>
      <c r="N48" s="13"/>
      <c r="O48" s="171" t="str">
        <f>_xlfn.NORM.DIST(0,VLOOKUP($D$33,ratings,2,0)-VLOOKUP($D48,ratings,2,0),$A$1,1)*$M48*$M$33+_xlfn.NORM.DIST(0,VLOOKUP($D$2,ratings,2,0)-VLOOKUP($D48,ratings,2,0),$A$1,1)*$M48*$M$2+_xlfn.NORM.DIST(0,VLOOKUP($D$3,ratings,2,0)-VLOOKUP($D48,ratings,2,0),$A$1,1)*$M48*$M$3+_xlfn.NORM.DIST(0,VLOOKUP($D$4,ratings,2,0)-VLOOKUP($D48,ratings,2,0),$A$1,1)*$M48*$M$4+_xlfn.NORM.DIST(0,VLOOKUP($D$5,ratings,2,0)-VLOOKUP($D48,ratings,2,0),$A$1,1)*$M48*$M$5+_xlfn.NORM.DIST(0,VLOOKUP($D$6,ratings,2,0)-VLOOKUP($D48,ratings,2,0),$A$1,1)*$M48*$M$6+_xlfn.NORM.DIST(0,VLOOKUP($D$7,ratings,2,0)-VLOOKUP($D48,ratings,2,0),$A$1,1)*$M48*$M$7+_xlfn.NORM.DIST(0,VLOOKUP($D$8,ratings,2,0)-VLOOKUP($D48,ratings,2,0),$A$1,1)*$M48*$M$8+_xlfn.NORM.DIST(0,VLOOKUP($D$9,ratings,2,0)-VLOOKUP($D48,ratings,2,0),$A$1,1)*$M48*$M$9+_xlfn.NORM.DIST(0,VLOOKUP($D$10,ratings,2,0)-VLOOKUP($D48,ratings,2,0),$A$1,1)*$M48*$M$10+_xlfn.NORM.DIST(0,VLOOKUP($D$11,ratings,2,0)-VLOOKUP($D48,ratings,2,0),$A$1,1)*$M48*$M$11+_xlfn.NORM.DIST(0,VLOOKUP($D$12,ratings,2,0)-VLOOKUP($D48,ratings,2,0),$A$1,1)*$M48*$M$12+_xlfn.NORM.DIST(0,VLOOKUP($D$13,ratings,2,0)-VLOOKUP($D48,ratings,2,0),$A$1,1)*$M48*$M$13+_xlfn.NORM.DIST(0,VLOOKUP($D$14,ratings,2,0)-VLOOKUP($D48,ratings,2,0),$A$1,1)*$M48*$M$14+_xlfn.NORM.DIST(0,VLOOKUP($D$15,ratings,2,0)-VLOOKUP($D48,ratings,2,0),$A$1,1)*$M48*$M$15+_xlfn.NORM.DIST(0,VLOOKUP($D$16,ratings,2,0)-VLOOKUP($D48,ratings,2,0),$A$1,1)*$M48*$M$16+_xlfn.NORM.DIST(0,VLOOKUP($D$17,ratings,2,0)-VLOOKUP($D48,ratings,2,0),$A$1,1)*$M48*$M$17+_xlfn.NORM.DIST(0,VLOOKUP($D$18,ratings,2,0)-VLOOKUP($D48,ratings,2,0),$A$1,1)*$M48*$M$18+_xlfn.NORM.DIST(0,VLOOKUP($D$19,ratings,2,0)-VLOOKUP($D48,ratings,2,0),$A$1,1)*$M48*$M$19+_xlfn.NORM.DIST(0,VLOOKUP($D$20,ratings,2,0)-VLOOKUP($D48,ratings,2,0),$A$1,1)*$M48*$M$20+_xlfn.NORM.DIST(0,VLOOKUP($D$21,ratings,2,0)-VLOOKUP($D48,ratings,2,0),$A$1,1)*$M48*$M$21+_xlfn.NORM.DIST(0,VLOOKUP($D$22,ratings,2,0)-VLOOKUP($D48,ratings,2,0),$A$1,1)*$M48*$M$22+_xlfn.NORM.DIST(0,VLOOKUP($D$23,ratings,2,0)-VLOOKUP($D48,ratings,2,0),$A$1,1)*$M48*$M$23+_xlfn.NORM.DIST(0,VLOOKUP($D$24,ratings,2,0)-VLOOKUP($D48,ratings,2,0),$A$1,1)*$M48*$M$24+_xlfn.NORM.DIST(0,VLOOKUP($D$25,ratings,2,0)-VLOOKUP($D48,ratings,2,0),$A$1,1)*$M48*$M$25+_xlfn.NORM.DIST(0,VLOOKUP($D$26,ratings,2,0)-VLOOKUP($D48,ratings,2,0),$A$1,1)*$M48*$M$26+_xlfn.NORM.DIST(0,VLOOKUP($D$27,ratings,2,0)-VLOOKUP($D48,ratings,2,0),$A$1,1)*$M48*$M$27+_xlfn.NORM.DIST(0,VLOOKUP($D$28,ratings,2,0)-VLOOKUP($D48,ratings,2,0),$A$1,1)*$M48*$M$28+_xlfn.NORM.DIST(0,VLOOKUP($D$29,ratings,2,0)-VLOOKUP($D48,ratings,2,0),$A$1,1)*$M48*$M$29+_xlfn.NORM.DIST(0,VLOOKUP($D$32,ratings,2,0)-VLOOKUP($D48,ratings,2,0),$A$1,1)*$M48*$M$32+_xlfn.NORM.DIST(0,VLOOKUP($D$31,ratings,2,0)-VLOOKUP($D48,ratings,2,0),$A$1,1)*$M48*$M$31+_xlfn.NORM.DIST(0,VLOOKUP($D$30,ratings,2,0)-VLOOKUP($D48,ratings,2,0),$A$1,1)*$M48*$M$30</f>
        <v>#N/A</v>
      </c>
      <c r="P48" s="172" t="str">
        <f t="shared" si="3"/>
        <v/>
      </c>
      <c r="Q48" s="6"/>
      <c r="R48" s="6"/>
      <c r="S48" s="11"/>
      <c r="T48" s="6">
        <f t="shared" ref="T48:U48" si="51">C48</f>
        <v>2</v>
      </c>
      <c r="U48" s="6" t="str">
        <f t="shared" si="51"/>
        <v>Texas</v>
      </c>
      <c r="V48" s="173" t="str">
        <f>VLOOKUP($U49,ratings,2,0)-VLOOKUP($U48,ratings,2,0)</f>
        <v>#N/A</v>
      </c>
      <c r="W48" s="173" t="str">
        <f>VLOOKUP($U49,ratings20,3,0)+VLOOKUP($U48,ratings20,3,0)-144</f>
        <v>#N/A</v>
      </c>
      <c r="X48" s="174" t="str">
        <f t="shared" si="5"/>
        <v>#N/A</v>
      </c>
      <c r="Y48" s="175" t="str">
        <f t="shared" si="6"/>
        <v>#N/A</v>
      </c>
      <c r="Z48" s="176" t="str">
        <f>(W48/2)+(V49/2)</f>
        <v>#N/A</v>
      </c>
      <c r="AA48" s="6" t="str">
        <f>W48</f>
        <v>#N/A</v>
      </c>
      <c r="AB48" s="6"/>
      <c r="AC48" s="6"/>
      <c r="AD48" s="6"/>
    </row>
    <row r="49" ht="14.25" customHeight="1">
      <c r="B49" s="37" t="s">
        <v>28</v>
      </c>
      <c r="C49" s="183">
        <v>15.0</v>
      </c>
      <c r="D49" s="54" t="s">
        <v>332</v>
      </c>
      <c r="E49" s="412">
        <v>0.0</v>
      </c>
      <c r="F49" s="13"/>
      <c r="G49" s="85" t="str">
        <f>_xlfn.NORM.DIST(0,VLOOKUP(D47,ratings,2,0)-VLOOKUP(D49,ratings,2,0),$A$1,1)*E49*E47+_xlfn.NORM.DIST(0,VLOOKUP(D46,ratings,2,0)-VLOOKUP(D49,ratings,2,0),$A$1,1)*E49*E46</f>
        <v>#N/A</v>
      </c>
      <c r="H49" s="13"/>
      <c r="I49" s="85" t="str">
        <f>_xlfn.NORM.DIST(0,VLOOKUP($D45,ratings,2,0)-VLOOKUP($D49,ratings,2,0),$A$1,1)*$G49*$G45+_xlfn.NORM.DIST(0,VLOOKUP($D44,ratings,2,0)-VLOOKUP($D49,ratings,2,0),$A$1,1)*$G49*$G44+_xlfn.NORM.DIST(0,VLOOKUP($D43,ratings,2,0)-VLOOKUP($D49,ratings,2,0),$A$1,1)*$G49*$G43+_xlfn.NORM.DIST(0,VLOOKUP($D42,ratings,2,0)-VLOOKUP($D49,ratings,2,0),$A$1,1)*$G49*$G42</f>
        <v>#N/A</v>
      </c>
      <c r="J49" s="85"/>
      <c r="K49" s="85" t="str">
        <f>_xlfn.NORM.DIST(0,VLOOKUP($D41,ratings,2,0)-VLOOKUP($D49,ratings,2,0),$A$1,1)*$I49*$I41+_xlfn.NORM.DIST(0,VLOOKUP($D40,ratings,2,0)-VLOOKUP($D49,ratings,2,0),$A$1,1)*$I49*$I40+_xlfn.NORM.DIST(0,VLOOKUP($D39,ratings,2,0)-VLOOKUP($D49,ratings,2,0),$A$1,1)*$I49*$I39+_xlfn.NORM.DIST(0,VLOOKUP($D38,ratings,2,0)-VLOOKUP($D49,ratings,2,0),$A$1,1)*$I49*$I38+_xlfn.NORM.DIST(0,VLOOKUP($D37,ratings,2,0)-VLOOKUP($D49,ratings,2,0),$A$1,1)*$I49*$I37+_xlfn.NORM.DIST(0,VLOOKUP($D36,ratings,2,0)-VLOOKUP($D49,ratings,2,0),$A$1,1)*$I49*$I36+_xlfn.NORM.DIST(0,VLOOKUP($D35,ratings,2,0)-VLOOKUP($D49,ratings,2,0),$A$1,1)*$I49*$I35+_xlfn.NORM.DIST(0,VLOOKUP($D34,ratings,2,0)-VLOOKUP($D49,ratings,2,0),$A$1,1)*$I49*$I34</f>
        <v>#N/A</v>
      </c>
      <c r="L49" s="15" t="str">
        <f t="shared" si="2"/>
        <v/>
      </c>
      <c r="M49" s="85" t="str">
        <f>_xlfn.NORM.DIST(0,VLOOKUP($D65,ratings,2,0)-VLOOKUP($D49,ratings,2,0),$A$1,1)*$K49*$K65+_xlfn.NORM.DIST(0,VLOOKUP($D50,ratings,2,0)-VLOOKUP($D49,ratings,2,0),$A$1,1)*$K49*$K50+_xlfn.NORM.DIST(0,VLOOKUP($D51,ratings,2,0)-VLOOKUP($D49,ratings,2,0),$A$1,1)*$K49*$K51+_xlfn.NORM.DIST(0,VLOOKUP($D52,ratings,2,0)-VLOOKUP($D49,ratings,2,0),$A$1,1)*$K49*$K52+_xlfn.NORM.DIST(0,VLOOKUP($D53,ratings,2,0)-VLOOKUP($D49,ratings,2,0),$A$1,1)*$K49*$K53+_xlfn.NORM.DIST(0,VLOOKUP($D54,ratings,2,0)-VLOOKUP($D49,ratings,2,0),$A$1,1)*$K49*$K54+_xlfn.NORM.DIST(0,VLOOKUP($D55,ratings,2,0)-VLOOKUP($D49,ratings,2,0),$A$1,1)*$K49*$K55+_xlfn.NORM.DIST(0,VLOOKUP($D56,ratings,2,0)-VLOOKUP($D49,ratings,2,0),$A$1,1)*$K49*$K56+_xlfn.NORM.DIST(0,VLOOKUP($D57,ratings,2,0)-VLOOKUP($D49,ratings,2,0),$A$1,1)*$K49*$K57+_xlfn.NORM.DIST(0,VLOOKUP($D58,ratings,2,0)-VLOOKUP($D49,ratings,2,0),$A$1,1)*$K49*$K58+_xlfn.NORM.DIST(0,VLOOKUP($D59,ratings,2,0)-VLOOKUP($D49,ratings,2,0),$A$1,1)*$K49*$K59+_xlfn.NORM.DIST(0,VLOOKUP($D60,ratings,2,0)-VLOOKUP($D49,ratings,2,0),$A$1,1)*$K49*$K60+_xlfn.NORM.DIST(0,VLOOKUP($D61,ratings,2,0)-VLOOKUP($D49,ratings,2,0),$A$1,1)*$K49*$K61+_xlfn.NORM.DIST(0,VLOOKUP($D62,ratings,2,0)-VLOOKUP($D49,ratings,2,0),$A$1,1)*$K49*$K62+_xlfn.NORM.DIST(0,VLOOKUP($D63,ratings,2,0)-VLOOKUP($D49,ratings,2,0),$A$1,1)*$K49*$K63+_xlfn.NORM.DIST(0,VLOOKUP($D64,ratings,2,0)-VLOOKUP($D49,ratings,2,0),$A$1,1)*$K49*$K64</f>
        <v>#N/A</v>
      </c>
      <c r="N49" s="13"/>
      <c r="O49" s="185" t="str">
        <f>_xlfn.NORM.DIST(0,VLOOKUP($D$33,ratings,2,0)-VLOOKUP($D49,ratings,2,0),$A$1,1)*$M49*$M$33+_xlfn.NORM.DIST(0,VLOOKUP($D$2,ratings,2,0)-VLOOKUP($D49,ratings,2,0),$A$1,1)*$M49*$M$2+_xlfn.NORM.DIST(0,VLOOKUP($D$3,ratings,2,0)-VLOOKUP($D49,ratings,2,0),$A$1,1)*$M49*$M$3+_xlfn.NORM.DIST(0,VLOOKUP($D$4,ratings,2,0)-VLOOKUP($D49,ratings,2,0),$A$1,1)*$M49*$M$4+_xlfn.NORM.DIST(0,VLOOKUP($D$5,ratings,2,0)-VLOOKUP($D49,ratings,2,0),$A$1,1)*$M49*$M$5+_xlfn.NORM.DIST(0,VLOOKUP($D$6,ratings,2,0)-VLOOKUP($D49,ratings,2,0),$A$1,1)*$M49*$M$6+_xlfn.NORM.DIST(0,VLOOKUP($D$7,ratings,2,0)-VLOOKUP($D49,ratings,2,0),$A$1,1)*$M49*$M$7+_xlfn.NORM.DIST(0,VLOOKUP($D$8,ratings,2,0)-VLOOKUP($D49,ratings,2,0),$A$1,1)*$M49*$M$8+_xlfn.NORM.DIST(0,VLOOKUP($D$9,ratings,2,0)-VLOOKUP($D49,ratings,2,0),$A$1,1)*$M49*$M$9+_xlfn.NORM.DIST(0,VLOOKUP($D$10,ratings,2,0)-VLOOKUP($D49,ratings,2,0),$A$1,1)*$M49*$M$10+_xlfn.NORM.DIST(0,VLOOKUP($D$11,ratings,2,0)-VLOOKUP($D49,ratings,2,0),$A$1,1)*$M49*$M$11+_xlfn.NORM.DIST(0,VLOOKUP($D$12,ratings,2,0)-VLOOKUP($D49,ratings,2,0),$A$1,1)*$M49*$M$12+_xlfn.NORM.DIST(0,VLOOKUP($D$13,ratings,2,0)-VLOOKUP($D49,ratings,2,0),$A$1,1)*$M49*$M$13+_xlfn.NORM.DIST(0,VLOOKUP($D$14,ratings,2,0)-VLOOKUP($D49,ratings,2,0),$A$1,1)*$M49*$M$14+_xlfn.NORM.DIST(0,VLOOKUP($D$15,ratings,2,0)-VLOOKUP($D49,ratings,2,0),$A$1,1)*$M49*$M$15+_xlfn.NORM.DIST(0,VLOOKUP($D$16,ratings,2,0)-VLOOKUP($D49,ratings,2,0),$A$1,1)*$M49*$M$16+_xlfn.NORM.DIST(0,VLOOKUP($D$17,ratings,2,0)-VLOOKUP($D49,ratings,2,0),$A$1,1)*$M49*$M$17+_xlfn.NORM.DIST(0,VLOOKUP($D$18,ratings,2,0)-VLOOKUP($D49,ratings,2,0),$A$1,1)*$M49*$M$18+_xlfn.NORM.DIST(0,VLOOKUP($D$19,ratings,2,0)-VLOOKUP($D49,ratings,2,0),$A$1,1)*$M49*$M$19+_xlfn.NORM.DIST(0,VLOOKUP($D$20,ratings,2,0)-VLOOKUP($D49,ratings,2,0),$A$1,1)*$M49*$M$20+_xlfn.NORM.DIST(0,VLOOKUP($D$21,ratings,2,0)-VLOOKUP($D49,ratings,2,0),$A$1,1)*$M49*$M$21+_xlfn.NORM.DIST(0,VLOOKUP($D$22,ratings,2,0)-VLOOKUP($D49,ratings,2,0),$A$1,1)*$M49*$M$22+_xlfn.NORM.DIST(0,VLOOKUP($D$23,ratings,2,0)-VLOOKUP($D49,ratings,2,0),$A$1,1)*$M49*$M$23+_xlfn.NORM.DIST(0,VLOOKUP($D$24,ratings,2,0)-VLOOKUP($D49,ratings,2,0),$A$1,1)*$M49*$M$24+_xlfn.NORM.DIST(0,VLOOKUP($D$25,ratings,2,0)-VLOOKUP($D49,ratings,2,0),$A$1,1)*$M49*$M$25+_xlfn.NORM.DIST(0,VLOOKUP($D$26,ratings,2,0)-VLOOKUP($D49,ratings,2,0),$A$1,1)*$M49*$M$26+_xlfn.NORM.DIST(0,VLOOKUP($D$27,ratings,2,0)-VLOOKUP($D49,ratings,2,0),$A$1,1)*$M49*$M$27+_xlfn.NORM.DIST(0,VLOOKUP($D$28,ratings,2,0)-VLOOKUP($D49,ratings,2,0),$A$1,1)*$M49*$M$28+_xlfn.NORM.DIST(0,VLOOKUP($D$29,ratings,2,0)-VLOOKUP($D49,ratings,2,0),$A$1,1)*$M49*$M$29+_xlfn.NORM.DIST(0,VLOOKUP($D$32,ratings,2,0)-VLOOKUP($D49,ratings,2,0),$A$1,1)*$M49*$M$32+_xlfn.NORM.DIST(0,VLOOKUP($D$31,ratings,2,0)-VLOOKUP($D49,ratings,2,0),$A$1,1)*$M49*$M$31+_xlfn.NORM.DIST(0,VLOOKUP($D$30,ratings,2,0)-VLOOKUP($D49,ratings,2,0),$A$1,1)*$M49*$M$30</f>
        <v>#N/A</v>
      </c>
      <c r="P49" s="172" t="str">
        <f t="shared" si="3"/>
        <v/>
      </c>
      <c r="Q49" s="6"/>
      <c r="R49" s="6"/>
      <c r="S49" s="6"/>
      <c r="T49" s="6">
        <f t="shared" ref="T49:U49" si="52">C49</f>
        <v>15</v>
      </c>
      <c r="U49" s="160" t="str">
        <f t="shared" si="52"/>
        <v>Colgate</v>
      </c>
      <c r="V49" s="181" t="str">
        <f>VLOOKUP(U48,ratings,2,0)-VLOOKUP(U49,ratings,2,0)</f>
        <v>#N/A</v>
      </c>
      <c r="W49" s="181"/>
      <c r="X49" s="174" t="str">
        <f t="shared" si="5"/>
        <v>#N/A</v>
      </c>
      <c r="Y49" s="175" t="str">
        <f t="shared" si="6"/>
        <v>#N/A</v>
      </c>
      <c r="Z49" s="182" t="str">
        <f>(W48/2)+(V48/2)</f>
        <v>#N/A</v>
      </c>
      <c r="AA49" s="6" t="str">
        <f>V49</f>
        <v>#N/A</v>
      </c>
      <c r="AB49" s="6"/>
      <c r="AC49" s="6"/>
      <c r="AD49" s="6"/>
    </row>
    <row r="50" ht="14.25" customHeight="1">
      <c r="A50" s="87" t="s">
        <v>40</v>
      </c>
      <c r="B50" s="37" t="s">
        <v>30</v>
      </c>
      <c r="C50" s="37">
        <v>1.0</v>
      </c>
      <c r="D50" s="11" t="s">
        <v>54</v>
      </c>
      <c r="E50" s="12">
        <v>1.0</v>
      </c>
      <c r="F50" s="13"/>
      <c r="G50" s="12">
        <v>0.0</v>
      </c>
      <c r="H50" s="13"/>
      <c r="I50" s="13" t="str">
        <f>_xlfn.NORM.DIST(0,VLOOKUP($D54,ratings,2,0)-VLOOKUP($D50,ratings,2,0),$A$1,1)*$G50*$G54+_xlfn.NORM.DIST(0,VLOOKUP($D55,ratings,2,0)-VLOOKUP($D50,ratings,2,0),$A$1,1)*$G50*$G55+_xlfn.NORM.DIST(0,VLOOKUP($D56,ratings,2,0)-VLOOKUP($D50,ratings,2,0),$A$1,1)*$G50*$G56+_xlfn.NORM.DIST(0,VLOOKUP($D57,ratings,2,0)-VLOOKUP($D50,ratings,2,0),$A$1,1)*$G50*$G57</f>
        <v>#N/A</v>
      </c>
      <c r="J50" s="13"/>
      <c r="K50" s="13" t="str">
        <f>_xlfn.NORM.DIST(0,VLOOKUP($D58,ratings,2,0)-VLOOKUP($D50,ratings,2,0),$A$1,1)*$I50*$I58+_xlfn.NORM.DIST(0,VLOOKUP($D59,ratings,2,0)-VLOOKUP($D50,ratings,2,0),$A$1,1)*$I50*$I59+_xlfn.NORM.DIST(0,VLOOKUP($D60,ratings,2,0)-VLOOKUP($D50,ratings,2,0),$A$1,1)*$I50*$I60+_xlfn.NORM.DIST(0,VLOOKUP($D61,ratings,2,0)-VLOOKUP($D50,ratings,2,0),$A$1,1)*$I50*$I61+_xlfn.NORM.DIST(0,VLOOKUP($D62,ratings,2,0)-VLOOKUP($D50,ratings,2,0),$A$1,1)*$I50*$I62+_xlfn.NORM.DIST(0,VLOOKUP($D63,ratings,2,0)-VLOOKUP($D50,ratings,2,0),$A$1,1)*$I50*$I63+_xlfn.NORM.DIST(0,VLOOKUP($D64,ratings,2,0)-VLOOKUP($D50,ratings,2,0),$A$1,1)*$I50*$I64+_xlfn.NORM.DIST(0,VLOOKUP($D65,ratings,2,0)-VLOOKUP($D50,ratings,2,0),$A$1,1)*$I50*$I65</f>
        <v>#N/A</v>
      </c>
      <c r="L50" s="15" t="str">
        <f t="shared" si="2"/>
        <v/>
      </c>
      <c r="M50" s="13" t="str">
        <f>_xlfn.NORM.DIST(0,VLOOKUP($D49,ratings,2,0)-VLOOKUP($D50,ratings,2,0),$A$1,1)*$K50*$K49+_xlfn.NORM.DIST(0,VLOOKUP($D34,ratings,2,0)-VLOOKUP($D50,ratings,2,0),$A$1,1)*$K50*$K34+_xlfn.NORM.DIST(0,VLOOKUP($D48,ratings,2,0)-VLOOKUP($D50,ratings,2,0),$A$1,1)*$K50*$K48+_xlfn.NORM.DIST(0,VLOOKUP($D47,ratings,2,0)-VLOOKUP($D50,ratings,2,0),$A$1,1)*$K50*$K47+_xlfn.NORM.DIST(0,VLOOKUP($D46,ratings,2,0)-VLOOKUP($D50,ratings,2,0),$A$1,1)*$K50*$K46+_xlfn.NORM.DIST(0,VLOOKUP($D45,ratings,2,0)-VLOOKUP($D50,ratings,2,0),$A$1,1)*$K50*$K45+_xlfn.NORM.DIST(0,VLOOKUP($D44,ratings,2,0)-VLOOKUP($D50,ratings,2,0),$A$1,1)*$K50*$K44+_xlfn.NORM.DIST(0,VLOOKUP($D43,ratings,2,0)-VLOOKUP($D50,ratings,2,0),$A$1,1)*$K50*$K43+_xlfn.NORM.DIST(0,VLOOKUP($D42,ratings,2,0)-VLOOKUP($D50,ratings,2,0),$A$1,1)*$K50*$K42+_xlfn.NORM.DIST(0,VLOOKUP($D41,ratings,2,0)-VLOOKUP($D50,ratings,2,0),$A$1,1)*$K50*$K41+_xlfn.NORM.DIST(0,VLOOKUP($D40,ratings,2,0)-VLOOKUP($D50,ratings,2,0),$A$1,1)*$K50*$K40+_xlfn.NORM.DIST(0,VLOOKUP($D39,ratings,2,0)-VLOOKUP($D50,ratings,2,0),$A$1,1)*$K50*$K39+_xlfn.NORM.DIST(0,VLOOKUP($D38,ratings,2,0)-VLOOKUP($D50,ratings,2,0),$A$1,1)*$K50*$K38+_xlfn.NORM.DIST(0,VLOOKUP($D37,ratings,2,0)-VLOOKUP($D50,ratings,2,0),$A$1,1)*$K50*$K37+_xlfn.NORM.DIST(0,VLOOKUP($D36,ratings,2,0)-VLOOKUP($D50,ratings,2,0),$A$1,1)*$K50*$K36+_xlfn.NORM.DIST(0,VLOOKUP($D35,ratings,2,0)-VLOOKUP($D50,ratings,2,0),$A$1,1)*$K50*$K35</f>
        <v>#N/A</v>
      </c>
      <c r="N50" s="13"/>
      <c r="O50" s="171" t="str">
        <f>_xlfn.NORM.DIST(0,VLOOKUP($D$33,ratings,2,0)-VLOOKUP($D50,ratings,2,0),$A$1,1)*$M50*$M$33+_xlfn.NORM.DIST(0,VLOOKUP($D$2,ratings,2,0)-VLOOKUP($D50,ratings,2,0),$A$1,1)*$M50*$M$2+_xlfn.NORM.DIST(0,VLOOKUP($D$3,ratings,2,0)-VLOOKUP($D50,ratings,2,0),$A$1,1)*$M50*$M$3+_xlfn.NORM.DIST(0,VLOOKUP($D$4,ratings,2,0)-VLOOKUP($D50,ratings,2,0),$A$1,1)*$M50*$M$4+_xlfn.NORM.DIST(0,VLOOKUP($D$5,ratings,2,0)-VLOOKUP($D50,ratings,2,0),$A$1,1)*$M50*$M$5+_xlfn.NORM.DIST(0,VLOOKUP($D$6,ratings,2,0)-VLOOKUP($D50,ratings,2,0),$A$1,1)*$M50*$M$6+_xlfn.NORM.DIST(0,VLOOKUP($D$7,ratings,2,0)-VLOOKUP($D50,ratings,2,0),$A$1,1)*$M50*$M$7+_xlfn.NORM.DIST(0,VLOOKUP($D$8,ratings,2,0)-VLOOKUP($D50,ratings,2,0),$A$1,1)*$M50*$M$8+_xlfn.NORM.DIST(0,VLOOKUP($D$9,ratings,2,0)-VLOOKUP($D50,ratings,2,0),$A$1,1)*$M50*$M$9+_xlfn.NORM.DIST(0,VLOOKUP($D$10,ratings,2,0)-VLOOKUP($D50,ratings,2,0),$A$1,1)*$M50*$M$10+_xlfn.NORM.DIST(0,VLOOKUP($D$11,ratings,2,0)-VLOOKUP($D50,ratings,2,0),$A$1,1)*$M50*$M$11+_xlfn.NORM.DIST(0,VLOOKUP($D$12,ratings,2,0)-VLOOKUP($D50,ratings,2,0),$A$1,1)*$M50*$M$12+_xlfn.NORM.DIST(0,VLOOKUP($D$13,ratings,2,0)-VLOOKUP($D50,ratings,2,0),$A$1,1)*$M50*$M$13+_xlfn.NORM.DIST(0,VLOOKUP($D$14,ratings,2,0)-VLOOKUP($D50,ratings,2,0),$A$1,1)*$M50*$M$14+_xlfn.NORM.DIST(0,VLOOKUP($D$15,ratings,2,0)-VLOOKUP($D50,ratings,2,0),$A$1,1)*$M50*$M$15+_xlfn.NORM.DIST(0,VLOOKUP($D$16,ratings,2,0)-VLOOKUP($D50,ratings,2,0),$A$1,1)*$M50*$M$16+_xlfn.NORM.DIST(0,VLOOKUP($D$17,ratings,2,0)-VLOOKUP($D50,ratings,2,0),$A$1,1)*$M50*$M$17+_xlfn.NORM.DIST(0,VLOOKUP($D$18,ratings,2,0)-VLOOKUP($D50,ratings,2,0),$A$1,1)*$M50*$M$18+_xlfn.NORM.DIST(0,VLOOKUP($D$19,ratings,2,0)-VLOOKUP($D50,ratings,2,0),$A$1,1)*$M50*$M$19+_xlfn.NORM.DIST(0,VLOOKUP($D$20,ratings,2,0)-VLOOKUP($D50,ratings,2,0),$A$1,1)*$M50*$M$20+_xlfn.NORM.DIST(0,VLOOKUP($D$21,ratings,2,0)-VLOOKUP($D50,ratings,2,0),$A$1,1)*$M50*$M$21+_xlfn.NORM.DIST(0,VLOOKUP($D$22,ratings,2,0)-VLOOKUP($D50,ratings,2,0),$A$1,1)*$M50*$M$22+_xlfn.NORM.DIST(0,VLOOKUP($D$23,ratings,2,0)-VLOOKUP($D50,ratings,2,0),$A$1,1)*$M50*$M$23+_xlfn.NORM.DIST(0,VLOOKUP($D$24,ratings,2,0)-VLOOKUP($D50,ratings,2,0),$A$1,1)*$M50*$M$24+_xlfn.NORM.DIST(0,VLOOKUP($D$25,ratings,2,0)-VLOOKUP($D50,ratings,2,0),$A$1,1)*$M50*$M$25+_xlfn.NORM.DIST(0,VLOOKUP($D$26,ratings,2,0)-VLOOKUP($D50,ratings,2,0),$A$1,1)*$M50*$M$26+_xlfn.NORM.DIST(0,VLOOKUP($D$27,ratings,2,0)-VLOOKUP($D50,ratings,2,0),$A$1,1)*$M50*$M$27+_xlfn.NORM.DIST(0,VLOOKUP($D$28,ratings,2,0)-VLOOKUP($D50,ratings,2,0),$A$1,1)*$M50*$M$28+_xlfn.NORM.DIST(0,VLOOKUP($D$29,ratings,2,0)-VLOOKUP($D50,ratings,2,0),$A$1,1)*$M50*$M$29+_xlfn.NORM.DIST(0,VLOOKUP($D$32,ratings,2,0)-VLOOKUP($D50,ratings,2,0),$A$1,1)*$M50*$M$32+_xlfn.NORM.DIST(0,VLOOKUP($D$31,ratings,2,0)-VLOOKUP($D50,ratings,2,0),$A$1,1)*$M50*$M$31+_xlfn.NORM.DIST(0,VLOOKUP($D$30,ratings,2,0)-VLOOKUP($D50,ratings,2,0),$A$1,1)*$M50*$M$30</f>
        <v>#N/A</v>
      </c>
      <c r="P50" s="172" t="str">
        <f t="shared" si="3"/>
        <v/>
      </c>
      <c r="Q50" s="6"/>
      <c r="R50" s="6"/>
      <c r="S50" s="11"/>
      <c r="T50" s="6">
        <f t="shared" ref="T50:U50" si="53">C50</f>
        <v>1</v>
      </c>
      <c r="U50" s="6" t="str">
        <f t="shared" si="53"/>
        <v>Kansas</v>
      </c>
      <c r="V50" s="173" t="str">
        <f>VLOOKUP($U51,ratings,2,0)-VLOOKUP($U50,ratings,2,0)</f>
        <v>#N/A</v>
      </c>
      <c r="W50" s="173" t="str">
        <f>VLOOKUP($U51,ratings20,3,0)+VLOOKUP($U50,ratings20,3,0)-144</f>
        <v>#N/A</v>
      </c>
      <c r="X50" s="174" t="str">
        <f t="shared" si="5"/>
        <v>#N/A</v>
      </c>
      <c r="Y50" s="175" t="str">
        <f t="shared" si="6"/>
        <v>#N/A</v>
      </c>
      <c r="Z50" s="176" t="str">
        <f>(W50/2)+(V51/2)</f>
        <v>#N/A</v>
      </c>
      <c r="AA50" s="6" t="str">
        <f>W50</f>
        <v>#N/A</v>
      </c>
      <c r="AB50" s="6"/>
      <c r="AC50" s="6"/>
      <c r="AD50" s="6"/>
    </row>
    <row r="51" ht="14.25" customHeight="1">
      <c r="B51" s="37" t="s">
        <v>30</v>
      </c>
      <c r="C51" s="178">
        <v>16.0</v>
      </c>
      <c r="D51" s="38" t="s">
        <v>333</v>
      </c>
      <c r="E51" s="24">
        <v>0.0</v>
      </c>
      <c r="F51" s="13"/>
      <c r="G51" s="26" t="str">
        <f>_xlfn.NORM.DIST(0,VLOOKUP(D53,ratings,2,0)-VLOOKUP(D51,ratings,2,0),$A$1,1)*E51*E53+_xlfn.NORM.DIST(0,VLOOKUP(D52,ratings,2,0)-VLOOKUP(D51,ratings,2,0),$A$1,1)*E51*E52</f>
        <v>#N/A</v>
      </c>
      <c r="H51" s="13"/>
      <c r="I51" s="26" t="str">
        <f>_xlfn.NORM.DIST(0,VLOOKUP($D55,ratings,2,0)-VLOOKUP($D51,ratings,2,0),$A$1,1)*$G51*$G55+_xlfn.NORM.DIST(0,VLOOKUP($D56,ratings,2,0)-VLOOKUP($D51,ratings,2,0),$A$1,1)*$G51*$G56+_xlfn.NORM.DIST(0,VLOOKUP($D57,ratings,2,0)-VLOOKUP($D51,ratings,2,0),$A$1,1)*$G51*$G57+_xlfn.NORM.DIST(0,VLOOKUP($D54,ratings,2,0)-VLOOKUP($D51,ratings,2,0),$A$1,1)*$G51*$G54</f>
        <v>#N/A</v>
      </c>
      <c r="J51" s="26"/>
      <c r="K51" s="26" t="str">
        <f>_xlfn.NORM.DIST(0,VLOOKUP($D59,ratings,2,0)-VLOOKUP($D51,ratings,2,0),$A$1,1)*$I51*$I59+_xlfn.NORM.DIST(0,VLOOKUP($D60,ratings,2,0)-VLOOKUP($D51,ratings,2,0),$A$1,1)*$I51*$I60+_xlfn.NORM.DIST(0,VLOOKUP($D61,ratings,2,0)-VLOOKUP($D51,ratings,2,0),$A$1,1)*$I51*$I61+_xlfn.NORM.DIST(0,VLOOKUP($D62,ratings,2,0)-VLOOKUP($D51,ratings,2,0),$A$1,1)*$I51*$I62+_xlfn.NORM.DIST(0,VLOOKUP($D63,ratings,2,0)-VLOOKUP($D51,ratings,2,0),$A$1,1)*$I51*$I63+_xlfn.NORM.DIST(0,VLOOKUP($D64,ratings,2,0)-VLOOKUP($D51,ratings,2,0),$A$1,1)*$I51*$I64+_xlfn.NORM.DIST(0,VLOOKUP($D65,ratings,2,0)-VLOOKUP($D51,ratings,2,0),$A$1,1)*$I51*$I65+_xlfn.NORM.DIST(0,VLOOKUP($D58,ratings,2,0)-VLOOKUP($D51,ratings,2,0),$A$1,1)*$I51*$I58</f>
        <v>#N/A</v>
      </c>
      <c r="L51" s="15" t="str">
        <f t="shared" si="2"/>
        <v/>
      </c>
      <c r="M51" s="26" t="str">
        <f>_xlfn.NORM.DIST(0,VLOOKUP($D34,ratings,2,0)-VLOOKUP($D51,ratings,2,0),$A$1,1)*$K51*$K34+_xlfn.NORM.DIST(0,VLOOKUP($D35,ratings,2,0)-VLOOKUP($D51,ratings,2,0),$A$1,1)*$K51*$K35+_xlfn.NORM.DIST(0,VLOOKUP($D49,ratings,2,0)-VLOOKUP($D51,ratings,2,0),$A$1,1)*$K51*$K49+_xlfn.NORM.DIST(0,VLOOKUP($D48,ratings,2,0)-VLOOKUP($D51,ratings,2,0),$A$1,1)*$K51*$K48+_xlfn.NORM.DIST(0,VLOOKUP($D47,ratings,2,0)-VLOOKUP($D51,ratings,2,0),$A$1,1)*$K51*$K47+_xlfn.NORM.DIST(0,VLOOKUP($D46,ratings,2,0)-VLOOKUP($D51,ratings,2,0),$A$1,1)*$K51*$K46+_xlfn.NORM.DIST(0,VLOOKUP($D45,ratings,2,0)-VLOOKUP($D51,ratings,2,0),$A$1,1)*$K51*$K45+_xlfn.NORM.DIST(0,VLOOKUP($D44,ratings,2,0)-VLOOKUP($D51,ratings,2,0),$A$1,1)*$K51*$K44+_xlfn.NORM.DIST(0,VLOOKUP($D43,ratings,2,0)-VLOOKUP($D51,ratings,2,0),$A$1,1)*$K51*$K43+_xlfn.NORM.DIST(0,VLOOKUP($D42,ratings,2,0)-VLOOKUP($D51,ratings,2,0),$A$1,1)*$K51*$K42+_xlfn.NORM.DIST(0,VLOOKUP($D41,ratings,2,0)-VLOOKUP($D51,ratings,2,0),$A$1,1)*$K51*$K41+_xlfn.NORM.DIST(0,VLOOKUP($D40,ratings,2,0)-VLOOKUP($D51,ratings,2,0),$A$1,1)*$K51*$K40+_xlfn.NORM.DIST(0,VLOOKUP($D39,ratings,2,0)-VLOOKUP($D51,ratings,2,0),$A$1,1)*$K51*$K39+_xlfn.NORM.DIST(0,VLOOKUP($D38,ratings,2,0)-VLOOKUP($D51,ratings,2,0),$A$1,1)*$K51*$K38+_xlfn.NORM.DIST(0,VLOOKUP($D37,ratings,2,0)-VLOOKUP($D51,ratings,2,0),$A$1,1)*$K51*$K37+_xlfn.NORM.DIST(0,VLOOKUP($D36,ratings,2,0)-VLOOKUP($D51,ratings,2,0),$A$1,1)*$K51*$K36</f>
        <v>#N/A</v>
      </c>
      <c r="N51" s="13"/>
      <c r="O51" s="180" t="str">
        <f>_xlfn.NORM.DIST(0,VLOOKUP($D$33,ratings,2,0)-VLOOKUP($D51,ratings,2,0),$A$1,1)*$M51*$M$33+_xlfn.NORM.DIST(0,VLOOKUP($D$2,ratings,2,0)-VLOOKUP($D51,ratings,2,0),$A$1,1)*$M51*$M$2+_xlfn.NORM.DIST(0,VLOOKUP($D$3,ratings,2,0)-VLOOKUP($D51,ratings,2,0),$A$1,1)*$M51*$M$3+_xlfn.NORM.DIST(0,VLOOKUP($D$4,ratings,2,0)-VLOOKUP($D51,ratings,2,0),$A$1,1)*$M51*$M$4+_xlfn.NORM.DIST(0,VLOOKUP($D$5,ratings,2,0)-VLOOKUP($D51,ratings,2,0),$A$1,1)*$M51*$M$5+_xlfn.NORM.DIST(0,VLOOKUP($D$6,ratings,2,0)-VLOOKUP($D51,ratings,2,0),$A$1,1)*$M51*$M$6+_xlfn.NORM.DIST(0,VLOOKUP($D$7,ratings,2,0)-VLOOKUP($D51,ratings,2,0),$A$1,1)*$M51*$M$7+_xlfn.NORM.DIST(0,VLOOKUP($D$8,ratings,2,0)-VLOOKUP($D51,ratings,2,0),$A$1,1)*$M51*$M$8+_xlfn.NORM.DIST(0,VLOOKUP($D$9,ratings,2,0)-VLOOKUP($D51,ratings,2,0),$A$1,1)*$M51*$M$9+_xlfn.NORM.DIST(0,VLOOKUP($D$10,ratings,2,0)-VLOOKUP($D51,ratings,2,0),$A$1,1)*$M51*$M$10+_xlfn.NORM.DIST(0,VLOOKUP($D$11,ratings,2,0)-VLOOKUP($D51,ratings,2,0),$A$1,1)*$M51*$M$11+_xlfn.NORM.DIST(0,VLOOKUP($D$12,ratings,2,0)-VLOOKUP($D51,ratings,2,0),$A$1,1)*$M51*$M$12+_xlfn.NORM.DIST(0,VLOOKUP($D$13,ratings,2,0)-VLOOKUP($D51,ratings,2,0),$A$1,1)*$M51*$M$13+_xlfn.NORM.DIST(0,VLOOKUP($D$14,ratings,2,0)-VLOOKUP($D51,ratings,2,0),$A$1,1)*$M51*$M$14+_xlfn.NORM.DIST(0,VLOOKUP($D$15,ratings,2,0)-VLOOKUP($D51,ratings,2,0),$A$1,1)*$M51*$M$15+_xlfn.NORM.DIST(0,VLOOKUP($D$16,ratings,2,0)-VLOOKUP($D51,ratings,2,0),$A$1,1)*$M51*$M$16+_xlfn.NORM.DIST(0,VLOOKUP($D$17,ratings,2,0)-VLOOKUP($D51,ratings,2,0),$A$1,1)*$M51*$M$17+_xlfn.NORM.DIST(0,VLOOKUP($D$18,ratings,2,0)-VLOOKUP($D51,ratings,2,0),$A$1,1)*$M51*$M$18+_xlfn.NORM.DIST(0,VLOOKUP($D$19,ratings,2,0)-VLOOKUP($D51,ratings,2,0),$A$1,1)*$M51*$M$19+_xlfn.NORM.DIST(0,VLOOKUP($D$20,ratings,2,0)-VLOOKUP($D51,ratings,2,0),$A$1,1)*$M51*$M$20+_xlfn.NORM.DIST(0,VLOOKUP($D$21,ratings,2,0)-VLOOKUP($D51,ratings,2,0),$A$1,1)*$M51*$M$21+_xlfn.NORM.DIST(0,VLOOKUP($D$22,ratings,2,0)-VLOOKUP($D51,ratings,2,0),$A$1,1)*$M51*$M$22+_xlfn.NORM.DIST(0,VLOOKUP($D$23,ratings,2,0)-VLOOKUP($D51,ratings,2,0),$A$1,1)*$M51*$M$23+_xlfn.NORM.DIST(0,VLOOKUP($D$24,ratings,2,0)-VLOOKUP($D51,ratings,2,0),$A$1,1)*$M51*$M$24+_xlfn.NORM.DIST(0,VLOOKUP($D$25,ratings,2,0)-VLOOKUP($D51,ratings,2,0),$A$1,1)*$M51*$M$25+_xlfn.NORM.DIST(0,VLOOKUP($D$26,ratings,2,0)-VLOOKUP($D51,ratings,2,0),$A$1,1)*$M51*$M$26+_xlfn.NORM.DIST(0,VLOOKUP($D$27,ratings,2,0)-VLOOKUP($D51,ratings,2,0),$A$1,1)*$M51*$M$27+_xlfn.NORM.DIST(0,VLOOKUP($D$28,ratings,2,0)-VLOOKUP($D51,ratings,2,0),$A$1,1)*$M51*$M$28+_xlfn.NORM.DIST(0,VLOOKUP($D$29,ratings,2,0)-VLOOKUP($D51,ratings,2,0),$A$1,1)*$M51*$M$29+_xlfn.NORM.DIST(0,VLOOKUP($D$32,ratings,2,0)-VLOOKUP($D51,ratings,2,0),$A$1,1)*$M51*$M$32+_xlfn.NORM.DIST(0,VLOOKUP($D$31,ratings,2,0)-VLOOKUP($D51,ratings,2,0),$A$1,1)*$M51*$M$31+_xlfn.NORM.DIST(0,VLOOKUP($D$30,ratings,2,0)-VLOOKUP($D51,ratings,2,0),$A$1,1)*$M51*$M$30</f>
        <v>#N/A</v>
      </c>
      <c r="P51" s="172" t="str">
        <f t="shared" si="3"/>
        <v/>
      </c>
      <c r="Q51" s="6"/>
      <c r="R51" s="6"/>
      <c r="S51" s="6"/>
      <c r="T51" s="6">
        <f t="shared" ref="T51:T65" si="54">C51</f>
        <v>16</v>
      </c>
      <c r="U51" s="160" t="s">
        <v>361</v>
      </c>
      <c r="V51" s="181" t="str">
        <f>VLOOKUP(U50,ratings,2,0)-VLOOKUP(U51,ratings,2,0)</f>
        <v>#N/A</v>
      </c>
      <c r="W51" s="181"/>
      <c r="X51" s="174" t="str">
        <f t="shared" si="5"/>
        <v>#N/A</v>
      </c>
      <c r="Y51" s="175" t="str">
        <f t="shared" si="6"/>
        <v>#N/A</v>
      </c>
      <c r="Z51" s="182" t="str">
        <f>(W50/2)+(V50/2)</f>
        <v>#N/A</v>
      </c>
      <c r="AA51" s="6" t="str">
        <f>V51</f>
        <v>#N/A</v>
      </c>
      <c r="AB51" s="6"/>
      <c r="AC51" s="6"/>
      <c r="AD51" s="6"/>
    </row>
    <row r="52" ht="14.25" customHeight="1">
      <c r="B52" s="37" t="s">
        <v>30</v>
      </c>
      <c r="C52" s="37">
        <v>8.0</v>
      </c>
      <c r="D52" s="11" t="s">
        <v>55</v>
      </c>
      <c r="E52" s="12">
        <v>1.0</v>
      </c>
      <c r="F52" s="13"/>
      <c r="G52" s="12">
        <v>1.0</v>
      </c>
      <c r="H52" s="13"/>
      <c r="I52" s="12">
        <v>0.0</v>
      </c>
      <c r="J52" s="13"/>
      <c r="K52" s="13" t="str">
        <f>_xlfn.NORM.DIST(0,VLOOKUP($D60,ratings,2,0)-VLOOKUP($D52,ratings,2,0),$A$1,1)*$I52*$I60+_xlfn.NORM.DIST(0,VLOOKUP($D61,ratings,2,0)-VLOOKUP($D52,ratings,2,0),$A$1,1)*$I52*$I61+_xlfn.NORM.DIST(0,VLOOKUP($D62,ratings,2,0)-VLOOKUP($D52,ratings,2,0),$A$1,1)*$I52*$I62+_xlfn.NORM.DIST(0,VLOOKUP($D63,ratings,2,0)-VLOOKUP($D52,ratings,2,0),$A$1,1)*$I52*$I63+_xlfn.NORM.DIST(0,VLOOKUP($D64,ratings,2,0)-VLOOKUP($D52,ratings,2,0),$A$1,1)*$I52*$I64+_xlfn.NORM.DIST(0,VLOOKUP($D65,ratings,2,0)-VLOOKUP($D52,ratings,2,0),$A$1,1)*$I52*$I65+_xlfn.NORM.DIST(0,VLOOKUP($D58,ratings,2,0)-VLOOKUP($D52,ratings,2,0),$A$1,1)*$I52*$I58+_xlfn.NORM.DIST(0,VLOOKUP($D59,ratings,2,0)-VLOOKUP($D52,ratings,2,0),$A$1,1)*$I52*$I59</f>
        <v>#N/A</v>
      </c>
      <c r="L52" s="15" t="str">
        <f t="shared" si="2"/>
        <v/>
      </c>
      <c r="M52" s="13" t="str">
        <f>_xlfn.NORM.DIST(0,VLOOKUP($D35,ratings,2,0)-VLOOKUP($D52,ratings,2,0),$A$1,1)*$K52*$K35+_xlfn.NORM.DIST(0,VLOOKUP($D36,ratings,2,0)-VLOOKUP($D52,ratings,2,0),$A$1,1)*$K52*$K36+_xlfn.NORM.DIST(0,VLOOKUP($D34,ratings,2,0)-VLOOKUP($D52,ratings,2,0),$A$1,1)*$K52*$K34+_xlfn.NORM.DIST(0,VLOOKUP($D49,ratings,2,0)-VLOOKUP($D52,ratings,2,0),$A$1,1)*$K52*$K49+_xlfn.NORM.DIST(0,VLOOKUP($D48,ratings,2,0)-VLOOKUP($D52,ratings,2,0),$A$1,1)*$K52*$K48+_xlfn.NORM.DIST(0,VLOOKUP($D47,ratings,2,0)-VLOOKUP($D52,ratings,2,0),$A$1,1)*$K52*$K47+_xlfn.NORM.DIST(0,VLOOKUP($D46,ratings,2,0)-VLOOKUP($D52,ratings,2,0),$A$1,1)*$K52*$K46+_xlfn.NORM.DIST(0,VLOOKUP($D45,ratings,2,0)-VLOOKUP($D52,ratings,2,0),$A$1,1)*$K52*$K45+_xlfn.NORM.DIST(0,VLOOKUP($D44,ratings,2,0)-VLOOKUP($D52,ratings,2,0),$A$1,1)*$K52*$K44+_xlfn.NORM.DIST(0,VLOOKUP($D43,ratings,2,0)-VLOOKUP($D52,ratings,2,0),$A$1,1)*$K52*$K43+_xlfn.NORM.DIST(0,VLOOKUP($D42,ratings,2,0)-VLOOKUP($D52,ratings,2,0),$A$1,1)*$K52*$K42+_xlfn.NORM.DIST(0,VLOOKUP($D41,ratings,2,0)-VLOOKUP($D52,ratings,2,0),$A$1,1)*$K52*$K41+_xlfn.NORM.DIST(0,VLOOKUP($D40,ratings,2,0)-VLOOKUP($D52,ratings,2,0),$A$1,1)*$K52*$K40+_xlfn.NORM.DIST(0,VLOOKUP($D39,ratings,2,0)-VLOOKUP($D52,ratings,2,0),$A$1,1)*$K52*$K39+_xlfn.NORM.DIST(0,VLOOKUP($D38,ratings,2,0)-VLOOKUP($D52,ratings,2,0),$A$1,1)*$K52*$K38+_xlfn.NORM.DIST(0,VLOOKUP($D37,ratings,2,0)-VLOOKUP($D52,ratings,2,0),$A$1,1)*$K52*$K37</f>
        <v>#N/A</v>
      </c>
      <c r="N52" s="13"/>
      <c r="O52" s="171" t="str">
        <f>_xlfn.NORM.DIST(0,VLOOKUP($D$33,ratings,2,0)-VLOOKUP($D52,ratings,2,0),$A$1,1)*$M52*$M$33+_xlfn.NORM.DIST(0,VLOOKUP($D$2,ratings,2,0)-VLOOKUP($D52,ratings,2,0),$A$1,1)*$M52*$M$2+_xlfn.NORM.DIST(0,VLOOKUP($D$3,ratings,2,0)-VLOOKUP($D52,ratings,2,0),$A$1,1)*$M52*$M$3+_xlfn.NORM.DIST(0,VLOOKUP($D$4,ratings,2,0)-VLOOKUP($D52,ratings,2,0),$A$1,1)*$M52*$M$4+_xlfn.NORM.DIST(0,VLOOKUP($D$5,ratings,2,0)-VLOOKUP($D52,ratings,2,0),$A$1,1)*$M52*$M$5+_xlfn.NORM.DIST(0,VLOOKUP($D$6,ratings,2,0)-VLOOKUP($D52,ratings,2,0),$A$1,1)*$M52*$M$6+_xlfn.NORM.DIST(0,VLOOKUP($D$7,ratings,2,0)-VLOOKUP($D52,ratings,2,0),$A$1,1)*$M52*$M$7+_xlfn.NORM.DIST(0,VLOOKUP($D$8,ratings,2,0)-VLOOKUP($D52,ratings,2,0),$A$1,1)*$M52*$M$8+_xlfn.NORM.DIST(0,VLOOKUP($D$9,ratings,2,0)-VLOOKUP($D52,ratings,2,0),$A$1,1)*$M52*$M$9+_xlfn.NORM.DIST(0,VLOOKUP($D$10,ratings,2,0)-VLOOKUP($D52,ratings,2,0),$A$1,1)*$M52*$M$10+_xlfn.NORM.DIST(0,VLOOKUP($D$11,ratings,2,0)-VLOOKUP($D52,ratings,2,0),$A$1,1)*$M52*$M$11+_xlfn.NORM.DIST(0,VLOOKUP($D$12,ratings,2,0)-VLOOKUP($D52,ratings,2,0),$A$1,1)*$M52*$M$12+_xlfn.NORM.DIST(0,VLOOKUP($D$13,ratings,2,0)-VLOOKUP($D52,ratings,2,0),$A$1,1)*$M52*$M$13+_xlfn.NORM.DIST(0,VLOOKUP($D$14,ratings,2,0)-VLOOKUP($D52,ratings,2,0),$A$1,1)*$M52*$M$14+_xlfn.NORM.DIST(0,VLOOKUP($D$15,ratings,2,0)-VLOOKUP($D52,ratings,2,0),$A$1,1)*$M52*$M$15+_xlfn.NORM.DIST(0,VLOOKUP($D$16,ratings,2,0)-VLOOKUP($D52,ratings,2,0),$A$1,1)*$M52*$M$16+_xlfn.NORM.DIST(0,VLOOKUP($D$17,ratings,2,0)-VLOOKUP($D52,ratings,2,0),$A$1,1)*$M52*$M$17+_xlfn.NORM.DIST(0,VLOOKUP($D$18,ratings,2,0)-VLOOKUP($D52,ratings,2,0),$A$1,1)*$M52*$M$18+_xlfn.NORM.DIST(0,VLOOKUP($D$19,ratings,2,0)-VLOOKUP($D52,ratings,2,0),$A$1,1)*$M52*$M$19+_xlfn.NORM.DIST(0,VLOOKUP($D$20,ratings,2,0)-VLOOKUP($D52,ratings,2,0),$A$1,1)*$M52*$M$20+_xlfn.NORM.DIST(0,VLOOKUP($D$21,ratings,2,0)-VLOOKUP($D52,ratings,2,0),$A$1,1)*$M52*$M$21+_xlfn.NORM.DIST(0,VLOOKUP($D$22,ratings,2,0)-VLOOKUP($D52,ratings,2,0),$A$1,1)*$M52*$M$22+_xlfn.NORM.DIST(0,VLOOKUP($D$23,ratings,2,0)-VLOOKUP($D52,ratings,2,0),$A$1,1)*$M52*$M$23+_xlfn.NORM.DIST(0,VLOOKUP($D$24,ratings,2,0)-VLOOKUP($D52,ratings,2,0),$A$1,1)*$M52*$M$24+_xlfn.NORM.DIST(0,VLOOKUP($D$25,ratings,2,0)-VLOOKUP($D52,ratings,2,0),$A$1,1)*$M52*$M$25+_xlfn.NORM.DIST(0,VLOOKUP($D$26,ratings,2,0)-VLOOKUP($D52,ratings,2,0),$A$1,1)*$M52*$M$26+_xlfn.NORM.DIST(0,VLOOKUP($D$27,ratings,2,0)-VLOOKUP($D52,ratings,2,0),$A$1,1)*$M52*$M$27+_xlfn.NORM.DIST(0,VLOOKUP($D$28,ratings,2,0)-VLOOKUP($D52,ratings,2,0),$A$1,1)*$M52*$M$28+_xlfn.NORM.DIST(0,VLOOKUP($D$29,ratings,2,0)-VLOOKUP($D52,ratings,2,0),$A$1,1)*$M52*$M$29+_xlfn.NORM.DIST(0,VLOOKUP($D$32,ratings,2,0)-VLOOKUP($D52,ratings,2,0),$A$1,1)*$M52*$M$32+_xlfn.NORM.DIST(0,VLOOKUP($D$31,ratings,2,0)-VLOOKUP($D52,ratings,2,0),$A$1,1)*$M52*$M$31+_xlfn.NORM.DIST(0,VLOOKUP($D$30,ratings,2,0)-VLOOKUP($D52,ratings,2,0),$A$1,1)*$M52*$M$30</f>
        <v>#N/A</v>
      </c>
      <c r="P52" s="172" t="str">
        <f t="shared" si="3"/>
        <v/>
      </c>
      <c r="Q52" s="6"/>
      <c r="R52" s="6"/>
      <c r="S52" s="11"/>
      <c r="T52" s="6">
        <f t="shared" si="54"/>
        <v>8</v>
      </c>
      <c r="U52" s="6" t="str">
        <f t="shared" ref="U52:U65" si="55">D52</f>
        <v>Arkansas</v>
      </c>
      <c r="V52" s="173">
        <f>VLOOKUP($U53,ratings,2,0)-VLOOKUP($U52,ratings,2,0)</f>
        <v>4.5</v>
      </c>
      <c r="W52" s="173">
        <f>VLOOKUP($U53,ratings20,3,0)+VLOOKUP($U52,ratings20,3,0)-144</f>
        <v>159</v>
      </c>
      <c r="X52" s="174">
        <f t="shared" si="5"/>
        <v>0.3594235668</v>
      </c>
      <c r="Y52" s="175">
        <f t="shared" si="6"/>
        <v>178.2232698</v>
      </c>
      <c r="Z52" s="176">
        <f>(W52/2)+(V53/2)</f>
        <v>77.25</v>
      </c>
      <c r="AA52" s="6">
        <f>W52</f>
        <v>159</v>
      </c>
      <c r="AB52" s="6"/>
      <c r="AC52" s="6"/>
      <c r="AD52" s="6"/>
    </row>
    <row r="53" ht="14.25" customHeight="1">
      <c r="B53" s="37" t="s">
        <v>30</v>
      </c>
      <c r="C53" s="178">
        <v>9.0</v>
      </c>
      <c r="D53" s="38" t="s">
        <v>82</v>
      </c>
      <c r="E53" s="24">
        <v>0.0</v>
      </c>
      <c r="F53" s="13"/>
      <c r="G53" s="26" t="str">
        <f>_xlfn.NORM.DIST(0,VLOOKUP(D51,ratings,2,0)-VLOOKUP(D53,ratings,2,0),$A$1,1)*E53*E51+_xlfn.NORM.DIST(0,VLOOKUP(D50,ratings,2,0)-VLOOKUP(D53,ratings,2,0),$A$1,1)*E53*E50</f>
        <v>#N/A</v>
      </c>
      <c r="H53" s="13"/>
      <c r="I53" s="26" t="str">
        <f>_xlfn.NORM.DIST(0,VLOOKUP($D57,ratings,2,0)-VLOOKUP($D53,ratings,2,0),$A$1,1)*$G53*$G57+_xlfn.NORM.DIST(0,VLOOKUP($D54,ratings,2,0)-VLOOKUP($D53,ratings,2,0),$A$1,1)*$G53*$G54+_xlfn.NORM.DIST(0,VLOOKUP($D55,ratings,2,0)-VLOOKUP($D53,ratings,2,0),$A$1,1)*$G53*$G55+_xlfn.NORM.DIST(0,VLOOKUP($D56,ratings,2,0)-VLOOKUP($D53,ratings,2,0),$A$1,1)*$G53*$G56</f>
        <v>#N/A</v>
      </c>
      <c r="J53" s="26"/>
      <c r="K53" s="26" t="str">
        <f>_xlfn.NORM.DIST(0,VLOOKUP($D61,ratings,2,0)-VLOOKUP($D53,ratings,2,0),$A$1,1)*$I53*$I61+_xlfn.NORM.DIST(0,VLOOKUP($D62,ratings,2,0)-VLOOKUP($D53,ratings,2,0),$A$1,1)*$I53*$I62+_xlfn.NORM.DIST(0,VLOOKUP($D63,ratings,2,0)-VLOOKUP($D53,ratings,2,0),$A$1,1)*$I53*$I63+_xlfn.NORM.DIST(0,VLOOKUP($D64,ratings,2,0)-VLOOKUP($D53,ratings,2,0),$A$1,1)*$I53*$I64+_xlfn.NORM.DIST(0,VLOOKUP($D65,ratings,2,0)-VLOOKUP($D53,ratings,2,0),$A$1,1)*$I53*$I65+_xlfn.NORM.DIST(0,VLOOKUP($D58,ratings,2,0)-VLOOKUP($D53,ratings,2,0),$A$1,1)*$I53*$I58+_xlfn.NORM.DIST(0,VLOOKUP($D59,ratings,2,0)-VLOOKUP($D53,ratings,2,0),$A$1,1)*$I53*$I59+_xlfn.NORM.DIST(0,VLOOKUP($D60,ratings,2,0)-VLOOKUP($D53,ratings,2,0),$A$1,1)*$I53*$I60</f>
        <v>#N/A</v>
      </c>
      <c r="L53" s="15" t="str">
        <f t="shared" si="2"/>
        <v/>
      </c>
      <c r="M53" s="26" t="str">
        <f>_xlfn.NORM.DIST(0,VLOOKUP($D36,ratings,2,0)-VLOOKUP($D53,ratings,2,0),$A$1,1)*$K53*$K36+_xlfn.NORM.DIST(0,VLOOKUP($D37,ratings,2,0)-VLOOKUP($D53,ratings,2,0),$A$1,1)*$K53*$K37+_xlfn.NORM.DIST(0,VLOOKUP($D35,ratings,2,0)-VLOOKUP($D53,ratings,2,0),$A$1,1)*$K53*$K35+_xlfn.NORM.DIST(0,VLOOKUP($D34,ratings,2,0)-VLOOKUP($D53,ratings,2,0),$A$1,1)*$K53*$K34+_xlfn.NORM.DIST(0,VLOOKUP($D49,ratings,2,0)-VLOOKUP($D53,ratings,2,0),$A$1,1)*$K53*$K49+_xlfn.NORM.DIST(0,VLOOKUP($D48,ratings,2,0)-VLOOKUP($D53,ratings,2,0),$A$1,1)*$K53*$K48+_xlfn.NORM.DIST(0,VLOOKUP($D47,ratings,2,0)-VLOOKUP($D53,ratings,2,0),$A$1,1)*$K53*$K47+_xlfn.NORM.DIST(0,VLOOKUP($D46,ratings,2,0)-VLOOKUP($D53,ratings,2,0),$A$1,1)*$K53*$K46+_xlfn.NORM.DIST(0,VLOOKUP($D45,ratings,2,0)-VLOOKUP($D53,ratings,2,0),$A$1,1)*$K53*$K45+_xlfn.NORM.DIST(0,VLOOKUP($D44,ratings,2,0)-VLOOKUP($D53,ratings,2,0),$A$1,1)*$K53*$K44+_xlfn.NORM.DIST(0,VLOOKUP($D43,ratings,2,0)-VLOOKUP($D53,ratings,2,0),$A$1,1)*$K53*$K43+_xlfn.NORM.DIST(0,VLOOKUP($D42,ratings,2,0)-VLOOKUP($D53,ratings,2,0),$A$1,1)*$K53*$K42+_xlfn.NORM.DIST(0,VLOOKUP($D41,ratings,2,0)-VLOOKUP($D53,ratings,2,0),$A$1,1)*$K53*$K41+_xlfn.NORM.DIST(0,VLOOKUP($D40,ratings,2,0)-VLOOKUP($D53,ratings,2,0),$A$1,1)*$K53*$K40+_xlfn.NORM.DIST(0,VLOOKUP($D39,ratings,2,0)-VLOOKUP($D53,ratings,2,0),$A$1,1)*$K53*$K39+_xlfn.NORM.DIST(0,VLOOKUP($D38,ratings,2,0)-VLOOKUP($D53,ratings,2,0),$A$1,1)*$K53*$K38</f>
        <v>#N/A</v>
      </c>
      <c r="N53" s="13"/>
      <c r="O53" s="180" t="str">
        <f>_xlfn.NORM.DIST(0,VLOOKUP($D$33,ratings,2,0)-VLOOKUP($D53,ratings,2,0),$A$1,1)*$M53*$M$33+_xlfn.NORM.DIST(0,VLOOKUP($D$2,ratings,2,0)-VLOOKUP($D53,ratings,2,0),$A$1,1)*$M53*$M$2+_xlfn.NORM.DIST(0,VLOOKUP($D$3,ratings,2,0)-VLOOKUP($D53,ratings,2,0),$A$1,1)*$M53*$M$3+_xlfn.NORM.DIST(0,VLOOKUP($D$4,ratings,2,0)-VLOOKUP($D53,ratings,2,0),$A$1,1)*$M53*$M$4+_xlfn.NORM.DIST(0,VLOOKUP($D$5,ratings,2,0)-VLOOKUP($D53,ratings,2,0),$A$1,1)*$M53*$M$5+_xlfn.NORM.DIST(0,VLOOKUP($D$6,ratings,2,0)-VLOOKUP($D53,ratings,2,0),$A$1,1)*$M53*$M$6+_xlfn.NORM.DIST(0,VLOOKUP($D$7,ratings,2,0)-VLOOKUP($D53,ratings,2,0),$A$1,1)*$M53*$M$7+_xlfn.NORM.DIST(0,VLOOKUP($D$8,ratings,2,0)-VLOOKUP($D53,ratings,2,0),$A$1,1)*$M53*$M$8+_xlfn.NORM.DIST(0,VLOOKUP($D$9,ratings,2,0)-VLOOKUP($D53,ratings,2,0),$A$1,1)*$M53*$M$9+_xlfn.NORM.DIST(0,VLOOKUP($D$10,ratings,2,0)-VLOOKUP($D53,ratings,2,0),$A$1,1)*$M53*$M$10+_xlfn.NORM.DIST(0,VLOOKUP($D$11,ratings,2,0)-VLOOKUP($D53,ratings,2,0),$A$1,1)*$M53*$M$11+_xlfn.NORM.DIST(0,VLOOKUP($D$12,ratings,2,0)-VLOOKUP($D53,ratings,2,0),$A$1,1)*$M53*$M$12+_xlfn.NORM.DIST(0,VLOOKUP($D$13,ratings,2,0)-VLOOKUP($D53,ratings,2,0),$A$1,1)*$M53*$M$13+_xlfn.NORM.DIST(0,VLOOKUP($D$14,ratings,2,0)-VLOOKUP($D53,ratings,2,0),$A$1,1)*$M53*$M$14+_xlfn.NORM.DIST(0,VLOOKUP($D$15,ratings,2,0)-VLOOKUP($D53,ratings,2,0),$A$1,1)*$M53*$M$15+_xlfn.NORM.DIST(0,VLOOKUP($D$16,ratings,2,0)-VLOOKUP($D53,ratings,2,0),$A$1,1)*$M53*$M$16+_xlfn.NORM.DIST(0,VLOOKUP($D$17,ratings,2,0)-VLOOKUP($D53,ratings,2,0),$A$1,1)*$M53*$M$17+_xlfn.NORM.DIST(0,VLOOKUP($D$18,ratings,2,0)-VLOOKUP($D53,ratings,2,0),$A$1,1)*$M53*$M$18+_xlfn.NORM.DIST(0,VLOOKUP($D$19,ratings,2,0)-VLOOKUP($D53,ratings,2,0),$A$1,1)*$M53*$M$19+_xlfn.NORM.DIST(0,VLOOKUP($D$20,ratings,2,0)-VLOOKUP($D53,ratings,2,0),$A$1,1)*$M53*$M$20+_xlfn.NORM.DIST(0,VLOOKUP($D$21,ratings,2,0)-VLOOKUP($D53,ratings,2,0),$A$1,1)*$M53*$M$21+_xlfn.NORM.DIST(0,VLOOKUP($D$22,ratings,2,0)-VLOOKUP($D53,ratings,2,0),$A$1,1)*$M53*$M$22+_xlfn.NORM.DIST(0,VLOOKUP($D$23,ratings,2,0)-VLOOKUP($D53,ratings,2,0),$A$1,1)*$M53*$M$23+_xlfn.NORM.DIST(0,VLOOKUP($D$24,ratings,2,0)-VLOOKUP($D53,ratings,2,0),$A$1,1)*$M53*$M$24+_xlfn.NORM.DIST(0,VLOOKUP($D$25,ratings,2,0)-VLOOKUP($D53,ratings,2,0),$A$1,1)*$M53*$M$25+_xlfn.NORM.DIST(0,VLOOKUP($D$26,ratings,2,0)-VLOOKUP($D53,ratings,2,0),$A$1,1)*$M53*$M$26+_xlfn.NORM.DIST(0,VLOOKUP($D$27,ratings,2,0)-VLOOKUP($D53,ratings,2,0),$A$1,1)*$M53*$M$27+_xlfn.NORM.DIST(0,VLOOKUP($D$28,ratings,2,0)-VLOOKUP($D53,ratings,2,0),$A$1,1)*$M53*$M$28+_xlfn.NORM.DIST(0,VLOOKUP($D$29,ratings,2,0)-VLOOKUP($D53,ratings,2,0),$A$1,1)*$M53*$M$29+_xlfn.NORM.DIST(0,VLOOKUP($D$32,ratings,2,0)-VLOOKUP($D53,ratings,2,0),$A$1,1)*$M53*$M$32+_xlfn.NORM.DIST(0,VLOOKUP($D$31,ratings,2,0)-VLOOKUP($D53,ratings,2,0),$A$1,1)*$M53*$M$31+_xlfn.NORM.DIST(0,VLOOKUP($D$30,ratings,2,0)-VLOOKUP($D53,ratings,2,0),$A$1,1)*$M53*$M$30</f>
        <v>#N/A</v>
      </c>
      <c r="P53" s="172" t="str">
        <f t="shared" si="3"/>
        <v/>
      </c>
      <c r="Q53" s="6"/>
      <c r="R53" s="6"/>
      <c r="S53" s="6"/>
      <c r="T53" s="6">
        <f t="shared" si="54"/>
        <v>9</v>
      </c>
      <c r="U53" s="160" t="str">
        <f t="shared" si="55"/>
        <v>Illinois</v>
      </c>
      <c r="V53" s="181">
        <f>VLOOKUP(U52,ratings,2,0)-VLOOKUP(U53,ratings,2,0)</f>
        <v>-4.5</v>
      </c>
      <c r="W53" s="181"/>
      <c r="X53" s="174">
        <f t="shared" si="5"/>
        <v>0.6405764332</v>
      </c>
      <c r="Y53" s="175">
        <f t="shared" si="6"/>
        <v>-178.2232698</v>
      </c>
      <c r="Z53" s="182">
        <f>(W52/2)+(V52/2)</f>
        <v>81.75</v>
      </c>
      <c r="AA53" s="6">
        <f>V53</f>
        <v>-4.5</v>
      </c>
      <c r="AB53" s="6"/>
      <c r="AC53" s="6"/>
      <c r="AD53" s="6"/>
    </row>
    <row r="54" ht="14.25" customHeight="1">
      <c r="B54" s="37" t="s">
        <v>30</v>
      </c>
      <c r="C54" s="37">
        <v>5.0</v>
      </c>
      <c r="D54" s="11" t="s">
        <v>70</v>
      </c>
      <c r="E54" s="409">
        <v>1.0</v>
      </c>
      <c r="F54" s="13"/>
      <c r="G54" s="12">
        <v>0.0</v>
      </c>
      <c r="H54" s="13"/>
      <c r="I54" s="13" t="str">
        <f>_xlfn.NORM.DIST(0,VLOOKUP($D50,ratings,2,0)-VLOOKUP($D54,ratings,2,0),$A$1,1)*$G54*$G50+_xlfn.NORM.DIST(0,VLOOKUP($D53,ratings,2,0)-VLOOKUP($D54,ratings,2,0),$A$1,1)*$G54*$G53+_xlfn.NORM.DIST(0,VLOOKUP($D52,ratings,2,0)-VLOOKUP($D54,ratings,2,0),$A$1,1)*$G54*$G52+_xlfn.NORM.DIST(0,VLOOKUP($D51,ratings,2,0)-VLOOKUP($D54,ratings,2,0),$A$1,1)*$G54*$G51</f>
        <v>#N/A</v>
      </c>
      <c r="J54" s="13"/>
      <c r="K54" s="13" t="str">
        <f>_xlfn.NORM.DIST(0,VLOOKUP($D62,ratings,2,0)-VLOOKUP($D54,ratings,2,0),$A$1,1)*$I54*$I62+_xlfn.NORM.DIST(0,VLOOKUP($D63,ratings,2,0)-VLOOKUP($D54,ratings,2,0),$A$1,1)*$I54*$I63+_xlfn.NORM.DIST(0,VLOOKUP($D64,ratings,2,0)-VLOOKUP($D54,ratings,2,0),$A$1,1)*$I54*$I64+_xlfn.NORM.DIST(0,VLOOKUP($D65,ratings,2,0)-VLOOKUP($D54,ratings,2,0),$A$1,1)*$I54*$I65+_xlfn.NORM.DIST(0,VLOOKUP($D58,ratings,2,0)-VLOOKUP($D54,ratings,2,0),$A$1,1)*$I54*$I58+_xlfn.NORM.DIST(0,VLOOKUP($D59,ratings,2,0)-VLOOKUP($D54,ratings,2,0),$A$1,1)*$I54*$I59+_xlfn.NORM.DIST(0,VLOOKUP($D60,ratings,2,0)-VLOOKUP($D54,ratings,2,0),$A$1,1)*$I54*$I60+_xlfn.NORM.DIST(0,VLOOKUP($D61,ratings,2,0)-VLOOKUP($D54,ratings,2,0),$A$1,1)*$I54*$I61</f>
        <v>#N/A</v>
      </c>
      <c r="L54" s="15" t="str">
        <f t="shared" si="2"/>
        <v/>
      </c>
      <c r="M54" s="13" t="str">
        <f>_xlfn.NORM.DIST(0,VLOOKUP($D37,ratings,2,0)-VLOOKUP($D54,ratings,2,0),$A$1,1)*$K54*$K37+_xlfn.NORM.DIST(0,VLOOKUP($D38,ratings,2,0)-VLOOKUP($D54,ratings,2,0),$A$1,1)*$K54*$K38+_xlfn.NORM.DIST(0,VLOOKUP($D36,ratings,2,0)-VLOOKUP($D54,ratings,2,0),$A$1,1)*$K54*$K36+_xlfn.NORM.DIST(0,VLOOKUP($D35,ratings,2,0)-VLOOKUP($D54,ratings,2,0),$A$1,1)*$K54*$K35+_xlfn.NORM.DIST(0,VLOOKUP($D34,ratings,2,0)-VLOOKUP($D54,ratings,2,0),$A$1,1)*$K54*$K34+_xlfn.NORM.DIST(0,VLOOKUP($D49,ratings,2,0)-VLOOKUP($D54,ratings,2,0),$A$1,1)*$K54*$K49+_xlfn.NORM.DIST(0,VLOOKUP($D48,ratings,2,0)-VLOOKUP($D54,ratings,2,0),$A$1,1)*$K54*$K48+_xlfn.NORM.DIST(0,VLOOKUP($D47,ratings,2,0)-VLOOKUP($D54,ratings,2,0),$A$1,1)*$K54*$K47+_xlfn.NORM.DIST(0,VLOOKUP($D46,ratings,2,0)-VLOOKUP($D54,ratings,2,0),$A$1,1)*$K54*$K46+_xlfn.NORM.DIST(0,VLOOKUP($D45,ratings,2,0)-VLOOKUP($D54,ratings,2,0),$A$1,1)*$K54*$K45+_xlfn.NORM.DIST(0,VLOOKUP($D44,ratings,2,0)-VLOOKUP($D54,ratings,2,0),$A$1,1)*$K54*$K44+_xlfn.NORM.DIST(0,VLOOKUP($D43,ratings,2,0)-VLOOKUP($D54,ratings,2,0),$A$1,1)*$K54*$K43+_xlfn.NORM.DIST(0,VLOOKUP($D42,ratings,2,0)-VLOOKUP($D54,ratings,2,0),$A$1,1)*$K54*$K42+_xlfn.NORM.DIST(0,VLOOKUP($D41,ratings,2,0)-VLOOKUP($D54,ratings,2,0),$A$1,1)*$K54*$K41+_xlfn.NORM.DIST(0,VLOOKUP($D40,ratings,2,0)-VLOOKUP($D54,ratings,2,0),$A$1,1)*$K54*$K40+_xlfn.NORM.DIST(0,VLOOKUP($D39,ratings,2,0)-VLOOKUP($D54,ratings,2,0),$A$1,1)*$K54*$K39</f>
        <v>#N/A</v>
      </c>
      <c r="N54" s="13"/>
      <c r="O54" s="171" t="str">
        <f>_xlfn.NORM.DIST(0,VLOOKUP($D$33,ratings,2,0)-VLOOKUP($D54,ratings,2,0),$A$1,1)*$M54*$M$33+_xlfn.NORM.DIST(0,VLOOKUP($D$2,ratings,2,0)-VLOOKUP($D54,ratings,2,0),$A$1,1)*$M54*$M$2+_xlfn.NORM.DIST(0,VLOOKUP($D$3,ratings,2,0)-VLOOKUP($D54,ratings,2,0),$A$1,1)*$M54*$M$3+_xlfn.NORM.DIST(0,VLOOKUP($D$4,ratings,2,0)-VLOOKUP($D54,ratings,2,0),$A$1,1)*$M54*$M$4+_xlfn.NORM.DIST(0,VLOOKUP($D$5,ratings,2,0)-VLOOKUP($D54,ratings,2,0),$A$1,1)*$M54*$M$5+_xlfn.NORM.DIST(0,VLOOKUP($D$6,ratings,2,0)-VLOOKUP($D54,ratings,2,0),$A$1,1)*$M54*$M$6+_xlfn.NORM.DIST(0,VLOOKUP($D$7,ratings,2,0)-VLOOKUP($D54,ratings,2,0),$A$1,1)*$M54*$M$7+_xlfn.NORM.DIST(0,VLOOKUP($D$8,ratings,2,0)-VLOOKUP($D54,ratings,2,0),$A$1,1)*$M54*$M$8+_xlfn.NORM.DIST(0,VLOOKUP($D$9,ratings,2,0)-VLOOKUP($D54,ratings,2,0),$A$1,1)*$M54*$M$9+_xlfn.NORM.DIST(0,VLOOKUP($D$10,ratings,2,0)-VLOOKUP($D54,ratings,2,0),$A$1,1)*$M54*$M$10+_xlfn.NORM.DIST(0,VLOOKUP($D$11,ratings,2,0)-VLOOKUP($D54,ratings,2,0),$A$1,1)*$M54*$M$11+_xlfn.NORM.DIST(0,VLOOKUP($D$12,ratings,2,0)-VLOOKUP($D54,ratings,2,0),$A$1,1)*$M54*$M$12+_xlfn.NORM.DIST(0,VLOOKUP($D$13,ratings,2,0)-VLOOKUP($D54,ratings,2,0),$A$1,1)*$M54*$M$13+_xlfn.NORM.DIST(0,VLOOKUP($D$14,ratings,2,0)-VLOOKUP($D54,ratings,2,0),$A$1,1)*$M54*$M$14+_xlfn.NORM.DIST(0,VLOOKUP($D$15,ratings,2,0)-VLOOKUP($D54,ratings,2,0),$A$1,1)*$M54*$M$15+_xlfn.NORM.DIST(0,VLOOKUP($D$16,ratings,2,0)-VLOOKUP($D54,ratings,2,0),$A$1,1)*$M54*$M$16+_xlfn.NORM.DIST(0,VLOOKUP($D$17,ratings,2,0)-VLOOKUP($D54,ratings,2,0),$A$1,1)*$M54*$M$17+_xlfn.NORM.DIST(0,VLOOKUP($D$18,ratings,2,0)-VLOOKUP($D54,ratings,2,0),$A$1,1)*$M54*$M$18+_xlfn.NORM.DIST(0,VLOOKUP($D$19,ratings,2,0)-VLOOKUP($D54,ratings,2,0),$A$1,1)*$M54*$M$19+_xlfn.NORM.DIST(0,VLOOKUP($D$20,ratings,2,0)-VLOOKUP($D54,ratings,2,0),$A$1,1)*$M54*$M$20+_xlfn.NORM.DIST(0,VLOOKUP($D$21,ratings,2,0)-VLOOKUP($D54,ratings,2,0),$A$1,1)*$M54*$M$21+_xlfn.NORM.DIST(0,VLOOKUP($D$22,ratings,2,0)-VLOOKUP($D54,ratings,2,0),$A$1,1)*$M54*$M$22+_xlfn.NORM.DIST(0,VLOOKUP($D$23,ratings,2,0)-VLOOKUP($D54,ratings,2,0),$A$1,1)*$M54*$M$23+_xlfn.NORM.DIST(0,VLOOKUP($D$24,ratings,2,0)-VLOOKUP($D54,ratings,2,0),$A$1,1)*$M54*$M$24+_xlfn.NORM.DIST(0,VLOOKUP($D$25,ratings,2,0)-VLOOKUP($D54,ratings,2,0),$A$1,1)*$M54*$M$25+_xlfn.NORM.DIST(0,VLOOKUP($D$26,ratings,2,0)-VLOOKUP($D54,ratings,2,0),$A$1,1)*$M54*$M$26+_xlfn.NORM.DIST(0,VLOOKUP($D$27,ratings,2,0)-VLOOKUP($D54,ratings,2,0),$A$1,1)*$M54*$M$27+_xlfn.NORM.DIST(0,VLOOKUP($D$28,ratings,2,0)-VLOOKUP($D54,ratings,2,0),$A$1,1)*$M54*$M$28+_xlfn.NORM.DIST(0,VLOOKUP($D$29,ratings,2,0)-VLOOKUP($D54,ratings,2,0),$A$1,1)*$M54*$M$29+_xlfn.NORM.DIST(0,VLOOKUP($D$32,ratings,2,0)-VLOOKUP($D54,ratings,2,0),$A$1,1)*$M54*$M$32+_xlfn.NORM.DIST(0,VLOOKUP($D$31,ratings,2,0)-VLOOKUP($D54,ratings,2,0),$A$1,1)*$M54*$M$31+_xlfn.NORM.DIST(0,VLOOKUP($D$30,ratings,2,0)-VLOOKUP($D54,ratings,2,0),$A$1,1)*$M54*$M$30</f>
        <v>#N/A</v>
      </c>
      <c r="P54" s="172" t="str">
        <f t="shared" si="3"/>
        <v/>
      </c>
      <c r="Q54" s="6"/>
      <c r="R54" s="6"/>
      <c r="S54" s="11"/>
      <c r="T54" s="6">
        <f t="shared" si="54"/>
        <v>5</v>
      </c>
      <c r="U54" s="6" t="str">
        <f t="shared" si="55"/>
        <v>Saint Mary's</v>
      </c>
      <c r="V54" s="173">
        <f>VLOOKUP($U55,ratings,2,0)-VLOOKUP($U54,ratings,2,0)</f>
        <v>-2</v>
      </c>
      <c r="W54" s="173">
        <f>VLOOKUP($U55,ratings20,3,0)+VLOOKUP($U54,ratings20,3,0)-144</f>
        <v>129.5</v>
      </c>
      <c r="X54" s="174">
        <f t="shared" si="5"/>
        <v>0.5635594629</v>
      </c>
      <c r="Y54" s="175">
        <f t="shared" si="6"/>
        <v>-129.1262875</v>
      </c>
      <c r="Z54" s="176">
        <f>(W54/2)+(V55/2)</f>
        <v>65.75</v>
      </c>
      <c r="AA54" s="6">
        <f>W54</f>
        <v>129.5</v>
      </c>
      <c r="AB54" s="6"/>
      <c r="AC54" s="6"/>
      <c r="AD54" s="6"/>
    </row>
    <row r="55" ht="14.25" customHeight="1">
      <c r="B55" s="37" t="s">
        <v>30</v>
      </c>
      <c r="C55" s="178">
        <v>12.0</v>
      </c>
      <c r="D55" s="38" t="s">
        <v>67</v>
      </c>
      <c r="E55" s="411">
        <v>0.0</v>
      </c>
      <c r="F55" s="13"/>
      <c r="G55" s="26" t="str">
        <f>_xlfn.NORM.DIST(0,VLOOKUP(D57,ratings,2,0)-VLOOKUP(D55,ratings,2,0),$A$1,1)*E55*E57+_xlfn.NORM.DIST(0,VLOOKUP(D56,ratings,2,0)-VLOOKUP(D55,ratings,2,0),$A$1,1)*E55*E56</f>
        <v>#N/A</v>
      </c>
      <c r="H55" s="13"/>
      <c r="I55" s="26" t="str">
        <f>_xlfn.NORM.DIST(0,VLOOKUP($D51,ratings,2,0)-VLOOKUP($D55,ratings,2,0),$A$1,1)*$G55*$G51+_xlfn.NORM.DIST(0,VLOOKUP($D50,ratings,2,0)-VLOOKUP($D55,ratings,2,0),$A$1,1)*$G55*$G50+_xlfn.NORM.DIST(0,VLOOKUP($D53,ratings,2,0)-VLOOKUP($D55,ratings,2,0),$A$1,1)*$G55*$G53+_xlfn.NORM.DIST(0,VLOOKUP($D52,ratings,2,0)-VLOOKUP($D55,ratings,2,0),$A$1,1)*$G55*$G52</f>
        <v>#N/A</v>
      </c>
      <c r="J55" s="26"/>
      <c r="K55" s="26" t="str">
        <f>_xlfn.NORM.DIST(0,VLOOKUP($D63,ratings,2,0)-VLOOKUP($D55,ratings,2,0),$A$1,1)*$I55*$I63+_xlfn.NORM.DIST(0,VLOOKUP($D64,ratings,2,0)-VLOOKUP($D55,ratings,2,0),$A$1,1)*$I55*$I64+_xlfn.NORM.DIST(0,VLOOKUP($D65,ratings,2,0)-VLOOKUP($D55,ratings,2,0),$A$1,1)*$I55*$I65+_xlfn.NORM.DIST(0,VLOOKUP($D58,ratings,2,0)-VLOOKUP($D55,ratings,2,0),$A$1,1)*$I55*$I58+_xlfn.NORM.DIST(0,VLOOKUP($D59,ratings,2,0)-VLOOKUP($D55,ratings,2,0),$A$1,1)*$I55*$I59+_xlfn.NORM.DIST(0,VLOOKUP($D60,ratings,2,0)-VLOOKUP($D55,ratings,2,0),$A$1,1)*$I55*$I60+_xlfn.NORM.DIST(0,VLOOKUP($D61,ratings,2,0)-VLOOKUP($D55,ratings,2,0),$A$1,1)*$I55*$I61+_xlfn.NORM.DIST(0,VLOOKUP($D62,ratings,2,0)-VLOOKUP($D55,ratings,2,0),$A$1,1)*$I55*$I62</f>
        <v>#N/A</v>
      </c>
      <c r="L55" s="15" t="str">
        <f t="shared" si="2"/>
        <v/>
      </c>
      <c r="M55" s="26" t="str">
        <f>_xlfn.NORM.DIST(0,VLOOKUP($D38,ratings,2,0)-VLOOKUP($D55,ratings,2,0),$A$1,1)*$K55*$K38+_xlfn.NORM.DIST(0,VLOOKUP($D39,ratings,2,0)-VLOOKUP($D55,ratings,2,0),$A$1,1)*$K55*$K39+_xlfn.NORM.DIST(0,VLOOKUP($D37,ratings,2,0)-VLOOKUP($D55,ratings,2,0),$A$1,1)*$K55*$K37+_xlfn.NORM.DIST(0,VLOOKUP($D36,ratings,2,0)-VLOOKUP($D55,ratings,2,0),$A$1,1)*$K55*$K36+_xlfn.NORM.DIST(0,VLOOKUP($D35,ratings,2,0)-VLOOKUP($D55,ratings,2,0),$A$1,1)*$K55*$K35+_xlfn.NORM.DIST(0,VLOOKUP($D34,ratings,2,0)-VLOOKUP($D55,ratings,2,0),$A$1,1)*$K55*$K34+_xlfn.NORM.DIST(0,VLOOKUP($D49,ratings,2,0)-VLOOKUP($D55,ratings,2,0),$A$1,1)*$K55*$K49+_xlfn.NORM.DIST(0,VLOOKUP($D48,ratings,2,0)-VLOOKUP($D55,ratings,2,0),$A$1,1)*$K55*$K48+_xlfn.NORM.DIST(0,VLOOKUP($D47,ratings,2,0)-VLOOKUP($D55,ratings,2,0),$A$1,1)*$K55*$K47+_xlfn.NORM.DIST(0,VLOOKUP($D46,ratings,2,0)-VLOOKUP($D55,ratings,2,0),$A$1,1)*$K55*$K46+_xlfn.NORM.DIST(0,VLOOKUP($D45,ratings,2,0)-VLOOKUP($D55,ratings,2,0),$A$1,1)*$K55*$K45+_xlfn.NORM.DIST(0,VLOOKUP($D44,ratings,2,0)-VLOOKUP($D55,ratings,2,0),$A$1,1)*$K55*$K44+_xlfn.NORM.DIST(0,VLOOKUP($D43,ratings,2,0)-VLOOKUP($D55,ratings,2,0),$A$1,1)*$K55*$K43+_xlfn.NORM.DIST(0,VLOOKUP($D42,ratings,2,0)-VLOOKUP($D55,ratings,2,0),$A$1,1)*$K55*$K42+_xlfn.NORM.DIST(0,VLOOKUP($D41,ratings,2,0)-VLOOKUP($D55,ratings,2,0),$A$1,1)*$K55*$K41+_xlfn.NORM.DIST(0,VLOOKUP($D40,ratings,2,0)-VLOOKUP($D55,ratings,2,0),$A$1,1)*$K55*$K40</f>
        <v>#N/A</v>
      </c>
      <c r="N55" s="13"/>
      <c r="O55" s="180" t="str">
        <f>_xlfn.NORM.DIST(0,VLOOKUP($D$33,ratings,2,0)-VLOOKUP($D55,ratings,2,0),$A$1,1)*$M55*$M$33+_xlfn.NORM.DIST(0,VLOOKUP($D$2,ratings,2,0)-VLOOKUP($D55,ratings,2,0),$A$1,1)*$M55*$M$2+_xlfn.NORM.DIST(0,VLOOKUP($D$3,ratings,2,0)-VLOOKUP($D55,ratings,2,0),$A$1,1)*$M55*$M$3+_xlfn.NORM.DIST(0,VLOOKUP($D$4,ratings,2,0)-VLOOKUP($D55,ratings,2,0),$A$1,1)*$M55*$M$4+_xlfn.NORM.DIST(0,VLOOKUP($D$5,ratings,2,0)-VLOOKUP($D55,ratings,2,0),$A$1,1)*$M55*$M$5+_xlfn.NORM.DIST(0,VLOOKUP($D$6,ratings,2,0)-VLOOKUP($D55,ratings,2,0),$A$1,1)*$M55*$M$6+_xlfn.NORM.DIST(0,VLOOKUP($D$7,ratings,2,0)-VLOOKUP($D55,ratings,2,0),$A$1,1)*$M55*$M$7+_xlfn.NORM.DIST(0,VLOOKUP($D$8,ratings,2,0)-VLOOKUP($D55,ratings,2,0),$A$1,1)*$M55*$M$8+_xlfn.NORM.DIST(0,VLOOKUP($D$9,ratings,2,0)-VLOOKUP($D55,ratings,2,0),$A$1,1)*$M55*$M$9+_xlfn.NORM.DIST(0,VLOOKUP($D$10,ratings,2,0)-VLOOKUP($D55,ratings,2,0),$A$1,1)*$M55*$M$10+_xlfn.NORM.DIST(0,VLOOKUP($D$11,ratings,2,0)-VLOOKUP($D55,ratings,2,0),$A$1,1)*$M55*$M$11+_xlfn.NORM.DIST(0,VLOOKUP($D$12,ratings,2,0)-VLOOKUP($D55,ratings,2,0),$A$1,1)*$M55*$M$12+_xlfn.NORM.DIST(0,VLOOKUP($D$13,ratings,2,0)-VLOOKUP($D55,ratings,2,0),$A$1,1)*$M55*$M$13+_xlfn.NORM.DIST(0,VLOOKUP($D$14,ratings,2,0)-VLOOKUP($D55,ratings,2,0),$A$1,1)*$M55*$M$14+_xlfn.NORM.DIST(0,VLOOKUP($D$15,ratings,2,0)-VLOOKUP($D55,ratings,2,0),$A$1,1)*$M55*$M$15+_xlfn.NORM.DIST(0,VLOOKUP($D$16,ratings,2,0)-VLOOKUP($D55,ratings,2,0),$A$1,1)*$M55*$M$16+_xlfn.NORM.DIST(0,VLOOKUP($D$17,ratings,2,0)-VLOOKUP($D55,ratings,2,0),$A$1,1)*$M55*$M$17+_xlfn.NORM.DIST(0,VLOOKUP($D$18,ratings,2,0)-VLOOKUP($D55,ratings,2,0),$A$1,1)*$M55*$M$18+_xlfn.NORM.DIST(0,VLOOKUP($D$19,ratings,2,0)-VLOOKUP($D55,ratings,2,0),$A$1,1)*$M55*$M$19+_xlfn.NORM.DIST(0,VLOOKUP($D$20,ratings,2,0)-VLOOKUP($D55,ratings,2,0),$A$1,1)*$M55*$M$20+_xlfn.NORM.DIST(0,VLOOKUP($D$21,ratings,2,0)-VLOOKUP($D55,ratings,2,0),$A$1,1)*$M55*$M$21+_xlfn.NORM.DIST(0,VLOOKUP($D$22,ratings,2,0)-VLOOKUP($D55,ratings,2,0),$A$1,1)*$M55*$M$22+_xlfn.NORM.DIST(0,VLOOKUP($D$23,ratings,2,0)-VLOOKUP($D55,ratings,2,0),$A$1,1)*$M55*$M$23+_xlfn.NORM.DIST(0,VLOOKUP($D$24,ratings,2,0)-VLOOKUP($D55,ratings,2,0),$A$1,1)*$M55*$M$24+_xlfn.NORM.DIST(0,VLOOKUP($D$25,ratings,2,0)-VLOOKUP($D55,ratings,2,0),$A$1,1)*$M55*$M$25+_xlfn.NORM.DIST(0,VLOOKUP($D$26,ratings,2,0)-VLOOKUP($D55,ratings,2,0),$A$1,1)*$M55*$M$26+_xlfn.NORM.DIST(0,VLOOKUP($D$27,ratings,2,0)-VLOOKUP($D55,ratings,2,0),$A$1,1)*$M55*$M$27+_xlfn.NORM.DIST(0,VLOOKUP($D$28,ratings,2,0)-VLOOKUP($D55,ratings,2,0),$A$1,1)*$M55*$M$28+_xlfn.NORM.DIST(0,VLOOKUP($D$29,ratings,2,0)-VLOOKUP($D55,ratings,2,0),$A$1,1)*$M55*$M$29+_xlfn.NORM.DIST(0,VLOOKUP($D$32,ratings,2,0)-VLOOKUP($D55,ratings,2,0),$A$1,1)*$M55*$M$32+_xlfn.NORM.DIST(0,VLOOKUP($D$31,ratings,2,0)-VLOOKUP($D55,ratings,2,0),$A$1,1)*$M55*$M$31+_xlfn.NORM.DIST(0,VLOOKUP($D$30,ratings,2,0)-VLOOKUP($D55,ratings,2,0),$A$1,1)*$M55*$M$30</f>
        <v>#N/A</v>
      </c>
      <c r="P55" s="172" t="str">
        <f t="shared" si="3"/>
        <v/>
      </c>
      <c r="Q55" s="6"/>
      <c r="R55" s="6"/>
      <c r="S55" s="6"/>
      <c r="T55" s="6">
        <f t="shared" si="54"/>
        <v>12</v>
      </c>
      <c r="U55" s="160" t="str">
        <f t="shared" si="55"/>
        <v>VCU</v>
      </c>
      <c r="V55" s="181">
        <f>VLOOKUP(U54,ratings,2,0)-VLOOKUP(U55,ratings,2,0)</f>
        <v>2</v>
      </c>
      <c r="W55" s="181"/>
      <c r="X55" s="174">
        <f t="shared" si="5"/>
        <v>0.4364405371</v>
      </c>
      <c r="Y55" s="175">
        <f t="shared" si="6"/>
        <v>129.1262875</v>
      </c>
      <c r="Z55" s="182">
        <f>(W54/2)+(V54/2)</f>
        <v>63.75</v>
      </c>
      <c r="AA55" s="6">
        <f>V55</f>
        <v>2</v>
      </c>
      <c r="AB55" s="6"/>
      <c r="AC55" s="6"/>
      <c r="AD55" s="6"/>
    </row>
    <row r="56" ht="14.25" customHeight="1">
      <c r="B56" s="37" t="s">
        <v>30</v>
      </c>
      <c r="C56" s="37">
        <v>4.0</v>
      </c>
      <c r="D56" s="11" t="s">
        <v>334</v>
      </c>
      <c r="E56" s="409">
        <v>1.0</v>
      </c>
      <c r="F56" s="13"/>
      <c r="G56" s="12">
        <v>1.0</v>
      </c>
      <c r="H56" s="13"/>
      <c r="I56" s="12">
        <v>1.0</v>
      </c>
      <c r="J56" s="13"/>
      <c r="K56" s="12">
        <v>1.0</v>
      </c>
      <c r="L56" s="15">
        <f t="shared" si="2"/>
        <v>1</v>
      </c>
      <c r="M56" s="13" t="str">
        <f>_xlfn.NORM.DIST(0,VLOOKUP($D39,ratings,2,0)-VLOOKUP($D56,ratings,2,0),$A$1,1)*$K56*$K39+_xlfn.NORM.DIST(0,VLOOKUP($D40,ratings,2,0)-VLOOKUP($D56,ratings,2,0),$A$1,1)*$K56*$K40+_xlfn.NORM.DIST(0,VLOOKUP($D38,ratings,2,0)-VLOOKUP($D56,ratings,2,0),$A$1,1)*$K56*$K38+_xlfn.NORM.DIST(0,VLOOKUP($D37,ratings,2,0)-VLOOKUP($D56,ratings,2,0),$A$1,1)*$K56*$K37+_xlfn.NORM.DIST(0,VLOOKUP($D36,ratings,2,0)-VLOOKUP($D56,ratings,2,0),$A$1,1)*$K56*$K36+_xlfn.NORM.DIST(0,VLOOKUP($D35,ratings,2,0)-VLOOKUP($D56,ratings,2,0),$A$1,1)*$K56*$K35+_xlfn.NORM.DIST(0,VLOOKUP($D34,ratings,2,0)-VLOOKUP($D56,ratings,2,0),$A$1,1)*$K56*$K34+_xlfn.NORM.DIST(0,VLOOKUP($D49,ratings,2,0)-VLOOKUP($D56,ratings,2,0),$A$1,1)*$K56*$K49+_xlfn.NORM.DIST(0,VLOOKUP($D48,ratings,2,0)-VLOOKUP($D56,ratings,2,0),$A$1,1)*$K56*$K48+_xlfn.NORM.DIST(0,VLOOKUP($D47,ratings,2,0)-VLOOKUP($D56,ratings,2,0),$A$1,1)*$K56*$K47+_xlfn.NORM.DIST(0,VLOOKUP($D46,ratings,2,0)-VLOOKUP($D56,ratings,2,0),$A$1,1)*$K56*$K46+_xlfn.NORM.DIST(0,VLOOKUP($D45,ratings,2,0)-VLOOKUP($D56,ratings,2,0),$A$1,1)*$K56*$K45+_xlfn.NORM.DIST(0,VLOOKUP($D44,ratings,2,0)-VLOOKUP($D56,ratings,2,0),$A$1,1)*$K56*$K44+_xlfn.NORM.DIST(0,VLOOKUP($D43,ratings,2,0)-VLOOKUP($D56,ratings,2,0),$A$1,1)*$K56*$K43+_xlfn.NORM.DIST(0,VLOOKUP($D42,ratings,2,0)-VLOOKUP($D56,ratings,2,0),$A$1,1)*$K56*$K42+_xlfn.NORM.DIST(0,VLOOKUP($D41,ratings,2,0)-VLOOKUP($D56,ratings,2,0),$A$1,1)*$K56*$K41</f>
        <v>#N/A</v>
      </c>
      <c r="N56" s="13"/>
      <c r="O56" s="171" t="str">
        <f>_xlfn.NORM.DIST(0,VLOOKUP($D$33,ratings,2,0)-VLOOKUP($D56,ratings,2,0),$A$1,1)*$M56*$M$33+_xlfn.NORM.DIST(0,VLOOKUP($D$2,ratings,2,0)-VLOOKUP($D56,ratings,2,0),$A$1,1)*$M56*$M$2+_xlfn.NORM.DIST(0,VLOOKUP($D$3,ratings,2,0)-VLOOKUP($D56,ratings,2,0),$A$1,1)*$M56*$M$3+_xlfn.NORM.DIST(0,VLOOKUP($D$4,ratings,2,0)-VLOOKUP($D56,ratings,2,0),$A$1,1)*$M56*$M$4+_xlfn.NORM.DIST(0,VLOOKUP($D$5,ratings,2,0)-VLOOKUP($D56,ratings,2,0),$A$1,1)*$M56*$M$5+_xlfn.NORM.DIST(0,VLOOKUP($D$6,ratings,2,0)-VLOOKUP($D56,ratings,2,0),$A$1,1)*$M56*$M$6+_xlfn.NORM.DIST(0,VLOOKUP($D$7,ratings,2,0)-VLOOKUP($D56,ratings,2,0),$A$1,1)*$M56*$M$7+_xlfn.NORM.DIST(0,VLOOKUP($D$8,ratings,2,0)-VLOOKUP($D56,ratings,2,0),$A$1,1)*$M56*$M$8+_xlfn.NORM.DIST(0,VLOOKUP($D$9,ratings,2,0)-VLOOKUP($D56,ratings,2,0),$A$1,1)*$M56*$M$9+_xlfn.NORM.DIST(0,VLOOKUP($D$10,ratings,2,0)-VLOOKUP($D56,ratings,2,0),$A$1,1)*$M56*$M$10+_xlfn.NORM.DIST(0,VLOOKUP($D$11,ratings,2,0)-VLOOKUP($D56,ratings,2,0),$A$1,1)*$M56*$M$11+_xlfn.NORM.DIST(0,VLOOKUP($D$12,ratings,2,0)-VLOOKUP($D56,ratings,2,0),$A$1,1)*$M56*$M$12+_xlfn.NORM.DIST(0,VLOOKUP($D$13,ratings,2,0)-VLOOKUP($D56,ratings,2,0),$A$1,1)*$M56*$M$13+_xlfn.NORM.DIST(0,VLOOKUP($D$14,ratings,2,0)-VLOOKUP($D56,ratings,2,0),$A$1,1)*$M56*$M$14+_xlfn.NORM.DIST(0,VLOOKUP($D$15,ratings,2,0)-VLOOKUP($D56,ratings,2,0),$A$1,1)*$M56*$M$15+_xlfn.NORM.DIST(0,VLOOKUP($D$16,ratings,2,0)-VLOOKUP($D56,ratings,2,0),$A$1,1)*$M56*$M$16+_xlfn.NORM.DIST(0,VLOOKUP($D$17,ratings,2,0)-VLOOKUP($D56,ratings,2,0),$A$1,1)*$M56*$M$17+_xlfn.NORM.DIST(0,VLOOKUP($D$18,ratings,2,0)-VLOOKUP($D56,ratings,2,0),$A$1,1)*$M56*$M$18+_xlfn.NORM.DIST(0,VLOOKUP($D$19,ratings,2,0)-VLOOKUP($D56,ratings,2,0),$A$1,1)*$M56*$M$19+_xlfn.NORM.DIST(0,VLOOKUP($D$20,ratings,2,0)-VLOOKUP($D56,ratings,2,0),$A$1,1)*$M56*$M$20+_xlfn.NORM.DIST(0,VLOOKUP($D$21,ratings,2,0)-VLOOKUP($D56,ratings,2,0),$A$1,1)*$M56*$M$21+_xlfn.NORM.DIST(0,VLOOKUP($D$22,ratings,2,0)-VLOOKUP($D56,ratings,2,0),$A$1,1)*$M56*$M$22+_xlfn.NORM.DIST(0,VLOOKUP($D$23,ratings,2,0)-VLOOKUP($D56,ratings,2,0),$A$1,1)*$M56*$M$23+_xlfn.NORM.DIST(0,VLOOKUP($D$24,ratings,2,0)-VLOOKUP($D56,ratings,2,0),$A$1,1)*$M56*$M$24+_xlfn.NORM.DIST(0,VLOOKUP($D$25,ratings,2,0)-VLOOKUP($D56,ratings,2,0),$A$1,1)*$M56*$M$25+_xlfn.NORM.DIST(0,VLOOKUP($D$26,ratings,2,0)-VLOOKUP($D56,ratings,2,0),$A$1,1)*$M56*$M$26+_xlfn.NORM.DIST(0,VLOOKUP($D$27,ratings,2,0)-VLOOKUP($D56,ratings,2,0),$A$1,1)*$M56*$M$27+_xlfn.NORM.DIST(0,VLOOKUP($D$28,ratings,2,0)-VLOOKUP($D56,ratings,2,0),$A$1,1)*$M56*$M$28+_xlfn.NORM.DIST(0,VLOOKUP($D$29,ratings,2,0)-VLOOKUP($D56,ratings,2,0),$A$1,1)*$M56*$M$29+_xlfn.NORM.DIST(0,VLOOKUP($D$32,ratings,2,0)-VLOOKUP($D56,ratings,2,0),$A$1,1)*$M56*$M$32+_xlfn.NORM.DIST(0,VLOOKUP($D$31,ratings,2,0)-VLOOKUP($D56,ratings,2,0),$A$1,1)*$M56*$M$31+_xlfn.NORM.DIST(0,VLOOKUP($D$30,ratings,2,0)-VLOOKUP($D56,ratings,2,0),$A$1,1)*$M56*$M$30</f>
        <v>#N/A</v>
      </c>
      <c r="P56" s="172" t="str">
        <f t="shared" si="3"/>
        <v/>
      </c>
      <c r="Q56" s="6"/>
      <c r="R56" s="6"/>
      <c r="S56" s="11"/>
      <c r="T56" s="6">
        <f t="shared" si="54"/>
        <v>4</v>
      </c>
      <c r="U56" s="6" t="str">
        <f t="shared" si="55"/>
        <v>UConn</v>
      </c>
      <c r="V56" s="173" t="str">
        <f>VLOOKUP($U57,ratings,2,0)-VLOOKUP($U56,ratings,2,0)</f>
        <v>#N/A</v>
      </c>
      <c r="W56" s="173" t="str">
        <f>VLOOKUP($U57,ratings20,3,0)+VLOOKUP($U56,ratings20,3,0)-144</f>
        <v>#N/A</v>
      </c>
      <c r="X56" s="174" t="str">
        <f t="shared" si="5"/>
        <v>#N/A</v>
      </c>
      <c r="Y56" s="175" t="str">
        <f t="shared" si="6"/>
        <v>#N/A</v>
      </c>
      <c r="Z56" s="176" t="str">
        <f>(W56/2)+(V57/2)</f>
        <v>#N/A</v>
      </c>
      <c r="AA56" s="6" t="str">
        <f>W56</f>
        <v>#N/A</v>
      </c>
      <c r="AB56" s="6"/>
      <c r="AC56" s="6"/>
      <c r="AD56" s="6"/>
    </row>
    <row r="57" ht="14.25" customHeight="1">
      <c r="B57" s="37" t="s">
        <v>30</v>
      </c>
      <c r="C57" s="183">
        <v>13.0</v>
      </c>
      <c r="D57" s="54" t="s">
        <v>335</v>
      </c>
      <c r="E57" s="412">
        <v>0.0</v>
      </c>
      <c r="F57" s="13"/>
      <c r="G57" s="85" t="str">
        <f>_xlfn.NORM.DIST(0,VLOOKUP(D55,ratings,2,0)-VLOOKUP(D57,ratings,2,0),$A$1,1)*E57*E55+_xlfn.NORM.DIST(0,VLOOKUP(D54,ratings,2,0)-VLOOKUP(D57,ratings,2,0),$A$1,1)*E57*E54</f>
        <v>#N/A</v>
      </c>
      <c r="H57" s="13"/>
      <c r="I57" s="85" t="str">
        <f>_xlfn.NORM.DIST(0,VLOOKUP($D53,ratings,2,0)-VLOOKUP($D57,ratings,2,0),$A$1,1)*$G57*$G53+_xlfn.NORM.DIST(0,VLOOKUP($D52,ratings,2,0)-VLOOKUP($D57,ratings,2,0),$A$1,1)*$G57*$G52+_xlfn.NORM.DIST(0,VLOOKUP($D51,ratings,2,0)-VLOOKUP($D57,ratings,2,0),$A$1,1)*$G57*$G51+_xlfn.NORM.DIST(0,VLOOKUP($D50,ratings,2,0)-VLOOKUP($D57,ratings,2,0),$A$1,1)*$G57*$G50</f>
        <v>#N/A</v>
      </c>
      <c r="J57" s="85"/>
      <c r="K57" s="85" t="str">
        <f>_xlfn.NORM.DIST(0,VLOOKUP($D65,ratings,2,0)-VLOOKUP($D57,ratings,2,0),$A$1,1)*$I57*$I65+_xlfn.NORM.DIST(0,VLOOKUP($D58,ratings,2,0)-VLOOKUP($D57,ratings,2,0),$A$1,1)*$I57*$I58+_xlfn.NORM.DIST(0,VLOOKUP($D59,ratings,2,0)-VLOOKUP($D57,ratings,2,0),$A$1,1)*$I57*$I59+_xlfn.NORM.DIST(0,VLOOKUP($D60,ratings,2,0)-VLOOKUP($D57,ratings,2,0),$A$1,1)*$I57*$I60+_xlfn.NORM.DIST(0,VLOOKUP($D61,ratings,2,0)-VLOOKUP($D57,ratings,2,0),$A$1,1)*$I57*$I61+_xlfn.NORM.DIST(0,VLOOKUP($D62,ratings,2,0)-VLOOKUP($D57,ratings,2,0),$A$1,1)*$I57*$I62+_xlfn.NORM.DIST(0,VLOOKUP($D63,ratings,2,0)-VLOOKUP($D57,ratings,2,0),$A$1,1)*$I57*$I63+_xlfn.NORM.DIST(0,VLOOKUP($D64,ratings,2,0)-VLOOKUP($D57,ratings,2,0),$A$1,1)*$I57*$I64</f>
        <v>#N/A</v>
      </c>
      <c r="L57" s="15" t="str">
        <f t="shared" si="2"/>
        <v/>
      </c>
      <c r="M57" s="85" t="str">
        <f>_xlfn.NORM.DIST(0,VLOOKUP($D40,ratings,2,0)-VLOOKUP($D57,ratings,2,0),$A$1,1)*$K57*$K40+_xlfn.NORM.DIST(0,VLOOKUP($D41,ratings,2,0)-VLOOKUP($D57,ratings,2,0),$A$1,1)*$K57*$K41+_xlfn.NORM.DIST(0,VLOOKUP($D39,ratings,2,0)-VLOOKUP($D57,ratings,2,0),$A$1,1)*$K57*$K39+_xlfn.NORM.DIST(0,VLOOKUP($D38,ratings,2,0)-VLOOKUP($D57,ratings,2,0),$A$1,1)*$K57*$K38+_xlfn.NORM.DIST(0,VLOOKUP($D37,ratings,2,0)-VLOOKUP($D57,ratings,2,0),$A$1,1)*$K57*$K37+_xlfn.NORM.DIST(0,VLOOKUP($D36,ratings,2,0)-VLOOKUP($D57,ratings,2,0),$A$1,1)*$K57*$K36+_xlfn.NORM.DIST(0,VLOOKUP($D35,ratings,2,0)-VLOOKUP($D57,ratings,2,0),$A$1,1)*$K57*$K35+_xlfn.NORM.DIST(0,VLOOKUP($D34,ratings,2,0)-VLOOKUP($D57,ratings,2,0),$A$1,1)*$K57*$K34+_xlfn.NORM.DIST(0,VLOOKUP($D49,ratings,2,0)-VLOOKUP($D57,ratings,2,0),$A$1,1)*$K57*$K49+_xlfn.NORM.DIST(0,VLOOKUP($D48,ratings,2,0)-VLOOKUP($D57,ratings,2,0),$A$1,1)*$K57*$K48+_xlfn.NORM.DIST(0,VLOOKUP($D47,ratings,2,0)-VLOOKUP($D57,ratings,2,0),$A$1,1)*$K57*$K47+_xlfn.NORM.DIST(0,VLOOKUP($D46,ratings,2,0)-VLOOKUP($D57,ratings,2,0),$A$1,1)*$K57*$K46+_xlfn.NORM.DIST(0,VLOOKUP($D45,ratings,2,0)-VLOOKUP($D57,ratings,2,0),$A$1,1)*$K57*$K45+_xlfn.NORM.DIST(0,VLOOKUP($D44,ratings,2,0)-VLOOKUP($D57,ratings,2,0),$A$1,1)*$K57*$K44+_xlfn.NORM.DIST(0,VLOOKUP($D43,ratings,2,0)-VLOOKUP($D57,ratings,2,0),$A$1,1)*$K57*$K43+_xlfn.NORM.DIST(0,VLOOKUP($D42,ratings,2,0)-VLOOKUP($D57,ratings,2,0),$A$1,1)*$K57*$K42</f>
        <v>#N/A</v>
      </c>
      <c r="N57" s="13"/>
      <c r="O57" s="185" t="str">
        <f>_xlfn.NORM.DIST(0,VLOOKUP($D$33,ratings,2,0)-VLOOKUP($D57,ratings,2,0),$A$1,1)*$M57*$M$33+_xlfn.NORM.DIST(0,VLOOKUP($D$2,ratings,2,0)-VLOOKUP($D57,ratings,2,0),$A$1,1)*$M57*$M$2+_xlfn.NORM.DIST(0,VLOOKUP($D$3,ratings,2,0)-VLOOKUP($D57,ratings,2,0),$A$1,1)*$M57*$M$3+_xlfn.NORM.DIST(0,VLOOKUP($D$4,ratings,2,0)-VLOOKUP($D57,ratings,2,0),$A$1,1)*$M57*$M$4+_xlfn.NORM.DIST(0,VLOOKUP($D$5,ratings,2,0)-VLOOKUP($D57,ratings,2,0),$A$1,1)*$M57*$M$5+_xlfn.NORM.DIST(0,VLOOKUP($D$6,ratings,2,0)-VLOOKUP($D57,ratings,2,0),$A$1,1)*$M57*$M$6+_xlfn.NORM.DIST(0,VLOOKUP($D$7,ratings,2,0)-VLOOKUP($D57,ratings,2,0),$A$1,1)*$M57*$M$7+_xlfn.NORM.DIST(0,VLOOKUP($D$8,ratings,2,0)-VLOOKUP($D57,ratings,2,0),$A$1,1)*$M57*$M$8+_xlfn.NORM.DIST(0,VLOOKUP($D$9,ratings,2,0)-VLOOKUP($D57,ratings,2,0),$A$1,1)*$M57*$M$9+_xlfn.NORM.DIST(0,VLOOKUP($D$10,ratings,2,0)-VLOOKUP($D57,ratings,2,0),$A$1,1)*$M57*$M$10+_xlfn.NORM.DIST(0,VLOOKUP($D$11,ratings,2,0)-VLOOKUP($D57,ratings,2,0),$A$1,1)*$M57*$M$11+_xlfn.NORM.DIST(0,VLOOKUP($D$12,ratings,2,0)-VLOOKUP($D57,ratings,2,0),$A$1,1)*$M57*$M$12+_xlfn.NORM.DIST(0,VLOOKUP($D$13,ratings,2,0)-VLOOKUP($D57,ratings,2,0),$A$1,1)*$M57*$M$13+_xlfn.NORM.DIST(0,VLOOKUP($D$14,ratings,2,0)-VLOOKUP($D57,ratings,2,0),$A$1,1)*$M57*$M$14+_xlfn.NORM.DIST(0,VLOOKUP($D$15,ratings,2,0)-VLOOKUP($D57,ratings,2,0),$A$1,1)*$M57*$M$15+_xlfn.NORM.DIST(0,VLOOKUP($D$16,ratings,2,0)-VLOOKUP($D57,ratings,2,0),$A$1,1)*$M57*$M$16+_xlfn.NORM.DIST(0,VLOOKUP($D$17,ratings,2,0)-VLOOKUP($D57,ratings,2,0),$A$1,1)*$M57*$M$17+_xlfn.NORM.DIST(0,VLOOKUP($D$18,ratings,2,0)-VLOOKUP($D57,ratings,2,0),$A$1,1)*$M57*$M$18+_xlfn.NORM.DIST(0,VLOOKUP($D$19,ratings,2,0)-VLOOKUP($D57,ratings,2,0),$A$1,1)*$M57*$M$19+_xlfn.NORM.DIST(0,VLOOKUP($D$20,ratings,2,0)-VLOOKUP($D57,ratings,2,0),$A$1,1)*$M57*$M$20+_xlfn.NORM.DIST(0,VLOOKUP($D$21,ratings,2,0)-VLOOKUP($D57,ratings,2,0),$A$1,1)*$M57*$M$21+_xlfn.NORM.DIST(0,VLOOKUP($D$22,ratings,2,0)-VLOOKUP($D57,ratings,2,0),$A$1,1)*$M57*$M$22+_xlfn.NORM.DIST(0,VLOOKUP($D$23,ratings,2,0)-VLOOKUP($D57,ratings,2,0),$A$1,1)*$M57*$M$23+_xlfn.NORM.DIST(0,VLOOKUP($D$24,ratings,2,0)-VLOOKUP($D57,ratings,2,0),$A$1,1)*$M57*$M$24+_xlfn.NORM.DIST(0,VLOOKUP($D$25,ratings,2,0)-VLOOKUP($D57,ratings,2,0),$A$1,1)*$M57*$M$25+_xlfn.NORM.DIST(0,VLOOKUP($D$26,ratings,2,0)-VLOOKUP($D57,ratings,2,0),$A$1,1)*$M57*$M$26+_xlfn.NORM.DIST(0,VLOOKUP($D$27,ratings,2,0)-VLOOKUP($D57,ratings,2,0),$A$1,1)*$M57*$M$27+_xlfn.NORM.DIST(0,VLOOKUP($D$28,ratings,2,0)-VLOOKUP($D57,ratings,2,0),$A$1,1)*$M57*$M$28+_xlfn.NORM.DIST(0,VLOOKUP($D$29,ratings,2,0)-VLOOKUP($D57,ratings,2,0),$A$1,1)*$M57*$M$29+_xlfn.NORM.DIST(0,VLOOKUP($D$32,ratings,2,0)-VLOOKUP($D57,ratings,2,0),$A$1,1)*$M57*$M$32+_xlfn.NORM.DIST(0,VLOOKUP($D$31,ratings,2,0)-VLOOKUP($D57,ratings,2,0),$A$1,1)*$M57*$M$31+_xlfn.NORM.DIST(0,VLOOKUP($D$30,ratings,2,0)-VLOOKUP($D57,ratings,2,0),$A$1,1)*$M57*$M$30</f>
        <v>#N/A</v>
      </c>
      <c r="P57" s="172" t="str">
        <f t="shared" si="3"/>
        <v/>
      </c>
      <c r="Q57" s="6"/>
      <c r="R57" s="6"/>
      <c r="S57" s="6"/>
      <c r="T57" s="6">
        <f t="shared" si="54"/>
        <v>13</v>
      </c>
      <c r="U57" s="160" t="str">
        <f t="shared" si="55"/>
        <v>Iona</v>
      </c>
      <c r="V57" s="181" t="str">
        <f>VLOOKUP(U56,ratings,2,0)-VLOOKUP(U57,ratings,2,0)</f>
        <v>#N/A</v>
      </c>
      <c r="W57" s="181"/>
      <c r="X57" s="174" t="str">
        <f t="shared" si="5"/>
        <v>#N/A</v>
      </c>
      <c r="Y57" s="175" t="str">
        <f t="shared" si="6"/>
        <v>#N/A</v>
      </c>
      <c r="Z57" s="182" t="str">
        <f>(W56/2)+(V56/2)</f>
        <v>#N/A</v>
      </c>
      <c r="AA57" s="6" t="str">
        <f>V57</f>
        <v>#N/A</v>
      </c>
      <c r="AB57" s="6"/>
      <c r="AC57" s="6"/>
      <c r="AD57" s="6"/>
    </row>
    <row r="58" ht="14.25" customHeight="1">
      <c r="B58" s="37" t="s">
        <v>30</v>
      </c>
      <c r="C58" s="37">
        <v>6.0</v>
      </c>
      <c r="D58" s="11" t="s">
        <v>336</v>
      </c>
      <c r="E58" s="409">
        <v>1.0</v>
      </c>
      <c r="F58" s="13"/>
      <c r="G58" s="12">
        <v>0.0</v>
      </c>
      <c r="H58" s="13"/>
      <c r="I58" s="13" t="str">
        <f>_xlfn.NORM.DIST(0,VLOOKUP($D62,ratings,2,0)-VLOOKUP($D58,ratings,2,0),$A$1,1)*$G58*$G62+_xlfn.NORM.DIST(0,VLOOKUP($D63,ratings,2,0)-VLOOKUP($D58,ratings,2,0),$A$1,1)*$G58*$G63+_xlfn.NORM.DIST(0,VLOOKUP($D64,ratings,2,0)-VLOOKUP($D58,ratings,2,0),$A$1,1)*$G58*$G64+_xlfn.NORM.DIST(0,VLOOKUP($D65,ratings,2,0)-VLOOKUP($D58,ratings,2,0),$A$1,1)*$G58*$G65</f>
        <v>#N/A</v>
      </c>
      <c r="J58" s="13"/>
      <c r="K58" s="13" t="str">
        <f>_xlfn.NORM.DIST(0,VLOOKUP($D50,ratings,2,0)-VLOOKUP($D58,ratings,2,0),$A$1,1)*$I58*$I50+_xlfn.NORM.DIST(0,VLOOKUP($D57,ratings,2,0)-VLOOKUP($D58,ratings,2,0),$A$1,1)*$I58*$I57+_xlfn.NORM.DIST(0,VLOOKUP($D56,ratings,2,0)-VLOOKUP($D58,ratings,2,0),$A$1,1)*$I58*$I56+_xlfn.NORM.DIST(0,VLOOKUP($D55,ratings,2,0)-VLOOKUP($D58,ratings,2,0),$A$1,1)*$I58*$I55+_xlfn.NORM.DIST(0,VLOOKUP($D54,ratings,2,0)-VLOOKUP($D58,ratings,2,0),$A$1,1)*$I58*$I54+_xlfn.NORM.DIST(0,VLOOKUP($D53,ratings,2,0)-VLOOKUP($D58,ratings,2,0),$A$1,1)*$I58*$I53+_xlfn.NORM.DIST(0,VLOOKUP($D52,ratings,2,0)-VLOOKUP($D58,ratings,2,0),$A$1,1)*$I58*$I52+_xlfn.NORM.DIST(0,VLOOKUP($D51,ratings,2,0)-VLOOKUP($D58,ratings,2,0),$A$1,1)*$I58*$I51</f>
        <v>#N/A</v>
      </c>
      <c r="L58" s="15" t="str">
        <f t="shared" si="2"/>
        <v/>
      </c>
      <c r="M58" s="13" t="str">
        <f>_xlfn.NORM.DIST(0,VLOOKUP($D41,ratings,2,0)-VLOOKUP($D58,ratings,2,0),$A$1,1)*$K58*$K41+_xlfn.NORM.DIST(0,VLOOKUP($D42,ratings,2,0)-VLOOKUP($D58,ratings,2,0),$A$1,1)*$K58*$K42+_xlfn.NORM.DIST(0,VLOOKUP($D40,ratings,2,0)-VLOOKUP($D58,ratings,2,0),$A$1,1)*$K58*$K40+_xlfn.NORM.DIST(0,VLOOKUP($D39,ratings,2,0)-VLOOKUP($D58,ratings,2,0),$A$1,1)*$K58*$K39+_xlfn.NORM.DIST(0,VLOOKUP($D38,ratings,2,0)-VLOOKUP($D58,ratings,2,0),$A$1,1)*$K58*$K38+_xlfn.NORM.DIST(0,VLOOKUP($D37,ratings,2,0)-VLOOKUP($D58,ratings,2,0),$A$1,1)*$K58*$K37+_xlfn.NORM.DIST(0,VLOOKUP($D36,ratings,2,0)-VLOOKUP($D58,ratings,2,0),$A$1,1)*$K58*$K36+_xlfn.NORM.DIST(0,VLOOKUP($D35,ratings,2,0)-VLOOKUP($D58,ratings,2,0),$A$1,1)*$K58*$K35+_xlfn.NORM.DIST(0,VLOOKUP($D34,ratings,2,0)-VLOOKUP($D58,ratings,2,0),$A$1,1)*$K58*$K34+_xlfn.NORM.DIST(0,VLOOKUP($D49,ratings,2,0)-VLOOKUP($D58,ratings,2,0),$A$1,1)*$K58*$K49+_xlfn.NORM.DIST(0,VLOOKUP($D48,ratings,2,0)-VLOOKUP($D58,ratings,2,0),$A$1,1)*$K58*$K48+_xlfn.NORM.DIST(0,VLOOKUP($D47,ratings,2,0)-VLOOKUP($D58,ratings,2,0),$A$1,1)*$K58*$K47+_xlfn.NORM.DIST(0,VLOOKUP($D46,ratings,2,0)-VLOOKUP($D58,ratings,2,0),$A$1,1)*$K58*$K46+_xlfn.NORM.DIST(0,VLOOKUP($D45,ratings,2,0)-VLOOKUP($D58,ratings,2,0),$A$1,1)*$K58*$K45+_xlfn.NORM.DIST(0,VLOOKUP($D44,ratings,2,0)-VLOOKUP($D58,ratings,2,0),$A$1,1)*$K58*$K44+_xlfn.NORM.DIST(0,VLOOKUP($D43,ratings,2,0)-VLOOKUP($D58,ratings,2,0),$A$1,1)*$K58*$K43</f>
        <v>#N/A</v>
      </c>
      <c r="N58" s="13"/>
      <c r="O58" s="171" t="str">
        <f>_xlfn.NORM.DIST(0,VLOOKUP($D$33,ratings,2,0)-VLOOKUP($D58,ratings,2,0),$A$1,1)*$M58*$M$33+_xlfn.NORM.DIST(0,VLOOKUP($D$2,ratings,2,0)-VLOOKUP($D58,ratings,2,0),$A$1,1)*$M58*$M$2+_xlfn.NORM.DIST(0,VLOOKUP($D$3,ratings,2,0)-VLOOKUP($D58,ratings,2,0),$A$1,1)*$M58*$M$3+_xlfn.NORM.DIST(0,VLOOKUP($D$4,ratings,2,0)-VLOOKUP($D58,ratings,2,0),$A$1,1)*$M58*$M$4+_xlfn.NORM.DIST(0,VLOOKUP($D$5,ratings,2,0)-VLOOKUP($D58,ratings,2,0),$A$1,1)*$M58*$M$5+_xlfn.NORM.DIST(0,VLOOKUP($D$6,ratings,2,0)-VLOOKUP($D58,ratings,2,0),$A$1,1)*$M58*$M$6+_xlfn.NORM.DIST(0,VLOOKUP($D$7,ratings,2,0)-VLOOKUP($D58,ratings,2,0),$A$1,1)*$M58*$M$7+_xlfn.NORM.DIST(0,VLOOKUP($D$8,ratings,2,0)-VLOOKUP($D58,ratings,2,0),$A$1,1)*$M58*$M$8+_xlfn.NORM.DIST(0,VLOOKUP($D$9,ratings,2,0)-VLOOKUP($D58,ratings,2,0),$A$1,1)*$M58*$M$9+_xlfn.NORM.DIST(0,VLOOKUP($D$10,ratings,2,0)-VLOOKUP($D58,ratings,2,0),$A$1,1)*$M58*$M$10+_xlfn.NORM.DIST(0,VLOOKUP($D$11,ratings,2,0)-VLOOKUP($D58,ratings,2,0),$A$1,1)*$M58*$M$11+_xlfn.NORM.DIST(0,VLOOKUP($D$12,ratings,2,0)-VLOOKUP($D58,ratings,2,0),$A$1,1)*$M58*$M$12+_xlfn.NORM.DIST(0,VLOOKUP($D$13,ratings,2,0)-VLOOKUP($D58,ratings,2,0),$A$1,1)*$M58*$M$13+_xlfn.NORM.DIST(0,VLOOKUP($D$14,ratings,2,0)-VLOOKUP($D58,ratings,2,0),$A$1,1)*$M58*$M$14+_xlfn.NORM.DIST(0,VLOOKUP($D$15,ratings,2,0)-VLOOKUP($D58,ratings,2,0),$A$1,1)*$M58*$M$15+_xlfn.NORM.DIST(0,VLOOKUP($D$16,ratings,2,0)-VLOOKUP($D58,ratings,2,0),$A$1,1)*$M58*$M$16+_xlfn.NORM.DIST(0,VLOOKUP($D$17,ratings,2,0)-VLOOKUP($D58,ratings,2,0),$A$1,1)*$M58*$M$17+_xlfn.NORM.DIST(0,VLOOKUP($D$18,ratings,2,0)-VLOOKUP($D58,ratings,2,0),$A$1,1)*$M58*$M$18+_xlfn.NORM.DIST(0,VLOOKUP($D$19,ratings,2,0)-VLOOKUP($D58,ratings,2,0),$A$1,1)*$M58*$M$19+_xlfn.NORM.DIST(0,VLOOKUP($D$20,ratings,2,0)-VLOOKUP($D58,ratings,2,0),$A$1,1)*$M58*$M$20+_xlfn.NORM.DIST(0,VLOOKUP($D$21,ratings,2,0)-VLOOKUP($D58,ratings,2,0),$A$1,1)*$M58*$M$21+_xlfn.NORM.DIST(0,VLOOKUP($D$22,ratings,2,0)-VLOOKUP($D58,ratings,2,0),$A$1,1)*$M58*$M$22+_xlfn.NORM.DIST(0,VLOOKUP($D$23,ratings,2,0)-VLOOKUP($D58,ratings,2,0),$A$1,1)*$M58*$M$23+_xlfn.NORM.DIST(0,VLOOKUP($D$24,ratings,2,0)-VLOOKUP($D58,ratings,2,0),$A$1,1)*$M58*$M$24+_xlfn.NORM.DIST(0,VLOOKUP($D$25,ratings,2,0)-VLOOKUP($D58,ratings,2,0),$A$1,1)*$M58*$M$25+_xlfn.NORM.DIST(0,VLOOKUP($D$26,ratings,2,0)-VLOOKUP($D58,ratings,2,0),$A$1,1)*$M58*$M$26+_xlfn.NORM.DIST(0,VLOOKUP($D$27,ratings,2,0)-VLOOKUP($D58,ratings,2,0),$A$1,1)*$M58*$M$27+_xlfn.NORM.DIST(0,VLOOKUP($D$28,ratings,2,0)-VLOOKUP($D58,ratings,2,0),$A$1,1)*$M58*$M$28+_xlfn.NORM.DIST(0,VLOOKUP($D$29,ratings,2,0)-VLOOKUP($D58,ratings,2,0),$A$1,1)*$M58*$M$29+_xlfn.NORM.DIST(0,VLOOKUP($D$32,ratings,2,0)-VLOOKUP($D58,ratings,2,0),$A$1,1)*$M58*$M$32+_xlfn.NORM.DIST(0,VLOOKUP($D$31,ratings,2,0)-VLOOKUP($D58,ratings,2,0),$A$1,1)*$M58*$M$31+_xlfn.NORM.DIST(0,VLOOKUP($D$30,ratings,2,0)-VLOOKUP($D58,ratings,2,0),$A$1,1)*$M58*$M$30</f>
        <v>#N/A</v>
      </c>
      <c r="P58" s="172" t="str">
        <f t="shared" si="3"/>
        <v/>
      </c>
      <c r="Q58" s="6"/>
      <c r="R58" s="6"/>
      <c r="S58" s="11"/>
      <c r="T58" s="6">
        <f t="shared" si="54"/>
        <v>6</v>
      </c>
      <c r="U58" s="6" t="str">
        <f t="shared" si="55"/>
        <v>TCU</v>
      </c>
      <c r="V58" s="173" t="str">
        <f>VLOOKUP($U59,ratings,2,0)-VLOOKUP($U58,ratings,2,0)</f>
        <v>#N/A</v>
      </c>
      <c r="W58" s="173" t="str">
        <f>VLOOKUP($U59,ratings20,3,0)+VLOOKUP($U58,ratings20,3,0)-144</f>
        <v>#N/A</v>
      </c>
      <c r="X58" s="174" t="str">
        <f t="shared" si="5"/>
        <v>#N/A</v>
      </c>
      <c r="Y58" s="175" t="str">
        <f t="shared" si="6"/>
        <v>#N/A</v>
      </c>
      <c r="Z58" s="176" t="str">
        <f>(W58/2)+(V59/2)</f>
        <v>#N/A</v>
      </c>
      <c r="AA58" s="6" t="str">
        <f>W58</f>
        <v>#N/A</v>
      </c>
      <c r="AB58" s="6"/>
      <c r="AC58" s="6"/>
      <c r="AD58" s="6"/>
    </row>
    <row r="59" ht="14.25" customHeight="1">
      <c r="B59" s="37" t="s">
        <v>30</v>
      </c>
      <c r="C59" s="178">
        <v>11.0</v>
      </c>
      <c r="D59" s="23" t="s">
        <v>337</v>
      </c>
      <c r="E59" s="411">
        <v>0.0</v>
      </c>
      <c r="F59" s="13"/>
      <c r="G59" s="26" t="str">
        <f>_xlfn.NORM.DIST(0,VLOOKUP(D61,ratings,2,0)-VLOOKUP(D59,ratings,2,0),$A$1,1)*E59*E61+_xlfn.NORM.DIST(0,VLOOKUP(D60,ratings,2,0)-VLOOKUP(D59,ratings,2,0),$A$1,1)*E59*E60</f>
        <v>#N/A</v>
      </c>
      <c r="H59" s="13"/>
      <c r="I59" s="26" t="str">
        <f>_xlfn.NORM.DIST(0,VLOOKUP($D63,ratings,2,0)-VLOOKUP($D59,ratings,2,0),$A$1,1)*$G59*$G63+_xlfn.NORM.DIST(0,VLOOKUP($D64,ratings,2,0)-VLOOKUP($D59,ratings,2,0),$A$1,1)*$G59*$G64+_xlfn.NORM.DIST(0,VLOOKUP($D65,ratings,2,0)-VLOOKUP($D59,ratings,2,0),$A$1,1)*$G59*$G65+_xlfn.NORM.DIST(0,VLOOKUP($D62,ratings,2,0)-VLOOKUP($D59,ratings,2,0),$A$1,1)*$G59*$G62</f>
        <v>#N/A</v>
      </c>
      <c r="J59" s="26"/>
      <c r="K59" s="26" t="str">
        <f>_xlfn.NORM.DIST(0,VLOOKUP($D51,ratings,2,0)-VLOOKUP($D59,ratings,2,0),$A$1,1)*$I59*$I51+_xlfn.NORM.DIST(0,VLOOKUP($D50,ratings,2,0)-VLOOKUP($D59,ratings,2,0),$A$1,1)*$I59*$I50+_xlfn.NORM.DIST(0,VLOOKUP($D57,ratings,2,0)-VLOOKUP($D59,ratings,2,0),$A$1,1)*$I59*$I57+_xlfn.NORM.DIST(0,VLOOKUP($D56,ratings,2,0)-VLOOKUP($D59,ratings,2,0),$A$1,1)*$I59*$I56+_xlfn.NORM.DIST(0,VLOOKUP($D55,ratings,2,0)-VLOOKUP($D59,ratings,2,0),$A$1,1)*$I59*$I55+_xlfn.NORM.DIST(0,VLOOKUP($D54,ratings,2,0)-VLOOKUP($D59,ratings,2,0),$A$1,1)*$I59*$I54+_xlfn.NORM.DIST(0,VLOOKUP($D53,ratings,2,0)-VLOOKUP($D59,ratings,2,0),$A$1,1)*$I59*$I53+_xlfn.NORM.DIST(0,VLOOKUP($D52,ratings,2,0)-VLOOKUP($D59,ratings,2,0),$A$1,1)*$I59*$I52</f>
        <v>#N/A</v>
      </c>
      <c r="L59" s="15" t="str">
        <f t="shared" si="2"/>
        <v/>
      </c>
      <c r="M59" s="26" t="str">
        <f>_xlfn.NORM.DIST(0,VLOOKUP($D42,ratings,2,0)-VLOOKUP($D59,ratings,2,0),$A$1,1)*$K59*$K42+_xlfn.NORM.DIST(0,VLOOKUP($D43,ratings,2,0)-VLOOKUP($D59,ratings,2,0),$A$1,1)*$K59*$K43+_xlfn.NORM.DIST(0,VLOOKUP($D41,ratings,2,0)-VLOOKUP($D59,ratings,2,0),$A$1,1)*$K59*$K41+_xlfn.NORM.DIST(0,VLOOKUP($D40,ratings,2,0)-VLOOKUP($D59,ratings,2,0),$A$1,1)*$K59*$K40+_xlfn.NORM.DIST(0,VLOOKUP($D39,ratings,2,0)-VLOOKUP($D59,ratings,2,0),$A$1,1)*$K59*$K39+_xlfn.NORM.DIST(0,VLOOKUP($D38,ratings,2,0)-VLOOKUP($D59,ratings,2,0),$A$1,1)*$K59*$K38+_xlfn.NORM.DIST(0,VLOOKUP($D37,ratings,2,0)-VLOOKUP($D59,ratings,2,0),$A$1,1)*$K59*$K37+_xlfn.NORM.DIST(0,VLOOKUP($D36,ratings,2,0)-VLOOKUP($D59,ratings,2,0),$A$1,1)*$K59*$K36+_xlfn.NORM.DIST(0,VLOOKUP($D35,ratings,2,0)-VLOOKUP($D59,ratings,2,0),$A$1,1)*$K59*$K35+_xlfn.NORM.DIST(0,VLOOKUP($D34,ratings,2,0)-VLOOKUP($D59,ratings,2,0),$A$1,1)*$K59*$K34+_xlfn.NORM.DIST(0,VLOOKUP($D49,ratings,2,0)-VLOOKUP($D59,ratings,2,0),$A$1,1)*$K59*$K49+_xlfn.NORM.DIST(0,VLOOKUP($D48,ratings,2,0)-VLOOKUP($D59,ratings,2,0),$A$1,1)*$K59*$K48+_xlfn.NORM.DIST(0,VLOOKUP($D47,ratings,2,0)-VLOOKUP($D59,ratings,2,0),$A$1,1)*$K59*$K47+_xlfn.NORM.DIST(0,VLOOKUP($D46,ratings,2,0)-VLOOKUP($D59,ratings,2,0),$A$1,1)*$K59*$K46+_xlfn.NORM.DIST(0,VLOOKUP($D45,ratings,2,0)-VLOOKUP($D59,ratings,2,0),$A$1,1)*$K59*$K45+_xlfn.NORM.DIST(0,VLOOKUP($D44,ratings,2,0)-VLOOKUP($D59,ratings,2,0),$A$1,1)*$K59*$K44</f>
        <v>#N/A</v>
      </c>
      <c r="N59" s="13"/>
      <c r="O59" s="180" t="str">
        <f>_xlfn.NORM.DIST(0,VLOOKUP($D$33,ratings,2,0)-VLOOKUP($D59,ratings,2,0),$A$1,1)*$M59*$M$33+_xlfn.NORM.DIST(0,VLOOKUP($D$2,ratings,2,0)-VLOOKUP($D59,ratings,2,0),$A$1,1)*$M59*$M$2+_xlfn.NORM.DIST(0,VLOOKUP($D$3,ratings,2,0)-VLOOKUP($D59,ratings,2,0),$A$1,1)*$M59*$M$3+_xlfn.NORM.DIST(0,VLOOKUP($D$4,ratings,2,0)-VLOOKUP($D59,ratings,2,0),$A$1,1)*$M59*$M$4+_xlfn.NORM.DIST(0,VLOOKUP($D$5,ratings,2,0)-VLOOKUP($D59,ratings,2,0),$A$1,1)*$M59*$M$5+_xlfn.NORM.DIST(0,VLOOKUP($D$6,ratings,2,0)-VLOOKUP($D59,ratings,2,0),$A$1,1)*$M59*$M$6+_xlfn.NORM.DIST(0,VLOOKUP($D$7,ratings,2,0)-VLOOKUP($D59,ratings,2,0),$A$1,1)*$M59*$M$7+_xlfn.NORM.DIST(0,VLOOKUP($D$8,ratings,2,0)-VLOOKUP($D59,ratings,2,0),$A$1,1)*$M59*$M$8+_xlfn.NORM.DIST(0,VLOOKUP($D$9,ratings,2,0)-VLOOKUP($D59,ratings,2,0),$A$1,1)*$M59*$M$9+_xlfn.NORM.DIST(0,VLOOKUP($D$10,ratings,2,0)-VLOOKUP($D59,ratings,2,0),$A$1,1)*$M59*$M$10+_xlfn.NORM.DIST(0,VLOOKUP($D$11,ratings,2,0)-VLOOKUP($D59,ratings,2,0),$A$1,1)*$M59*$M$11+_xlfn.NORM.DIST(0,VLOOKUP($D$12,ratings,2,0)-VLOOKUP($D59,ratings,2,0),$A$1,1)*$M59*$M$12+_xlfn.NORM.DIST(0,VLOOKUP($D$13,ratings,2,0)-VLOOKUP($D59,ratings,2,0),$A$1,1)*$M59*$M$13+_xlfn.NORM.DIST(0,VLOOKUP($D$14,ratings,2,0)-VLOOKUP($D59,ratings,2,0),$A$1,1)*$M59*$M$14+_xlfn.NORM.DIST(0,VLOOKUP($D$15,ratings,2,0)-VLOOKUP($D59,ratings,2,0),$A$1,1)*$M59*$M$15+_xlfn.NORM.DIST(0,VLOOKUP($D$16,ratings,2,0)-VLOOKUP($D59,ratings,2,0),$A$1,1)*$M59*$M$16+_xlfn.NORM.DIST(0,VLOOKUP($D$17,ratings,2,0)-VLOOKUP($D59,ratings,2,0),$A$1,1)*$M59*$M$17+_xlfn.NORM.DIST(0,VLOOKUP($D$18,ratings,2,0)-VLOOKUP($D59,ratings,2,0),$A$1,1)*$M59*$M$18+_xlfn.NORM.DIST(0,VLOOKUP($D$19,ratings,2,0)-VLOOKUP($D59,ratings,2,0),$A$1,1)*$M59*$M$19+_xlfn.NORM.DIST(0,VLOOKUP($D$20,ratings,2,0)-VLOOKUP($D59,ratings,2,0),$A$1,1)*$M59*$M$20+_xlfn.NORM.DIST(0,VLOOKUP($D$21,ratings,2,0)-VLOOKUP($D59,ratings,2,0),$A$1,1)*$M59*$M$21+_xlfn.NORM.DIST(0,VLOOKUP($D$22,ratings,2,0)-VLOOKUP($D59,ratings,2,0),$A$1,1)*$M59*$M$22+_xlfn.NORM.DIST(0,VLOOKUP($D$23,ratings,2,0)-VLOOKUP($D59,ratings,2,0),$A$1,1)*$M59*$M$23+_xlfn.NORM.DIST(0,VLOOKUP($D$24,ratings,2,0)-VLOOKUP($D59,ratings,2,0),$A$1,1)*$M59*$M$24+_xlfn.NORM.DIST(0,VLOOKUP($D$25,ratings,2,0)-VLOOKUP($D59,ratings,2,0),$A$1,1)*$M59*$M$25+_xlfn.NORM.DIST(0,VLOOKUP($D$26,ratings,2,0)-VLOOKUP($D59,ratings,2,0),$A$1,1)*$M59*$M$26+_xlfn.NORM.DIST(0,VLOOKUP($D$27,ratings,2,0)-VLOOKUP($D59,ratings,2,0),$A$1,1)*$M59*$M$27+_xlfn.NORM.DIST(0,VLOOKUP($D$28,ratings,2,0)-VLOOKUP($D59,ratings,2,0),$A$1,1)*$M59*$M$28+_xlfn.NORM.DIST(0,VLOOKUP($D$29,ratings,2,0)-VLOOKUP($D59,ratings,2,0),$A$1,1)*$M59*$M$29+_xlfn.NORM.DIST(0,VLOOKUP($D$32,ratings,2,0)-VLOOKUP($D59,ratings,2,0),$A$1,1)*$M59*$M$32+_xlfn.NORM.DIST(0,VLOOKUP($D$31,ratings,2,0)-VLOOKUP($D59,ratings,2,0),$A$1,1)*$M59*$M$31+_xlfn.NORM.DIST(0,VLOOKUP($D$30,ratings,2,0)-VLOOKUP($D59,ratings,2,0),$A$1,1)*$M59*$M$30</f>
        <v>#N/A</v>
      </c>
      <c r="P59" s="172" t="str">
        <f t="shared" si="3"/>
        <v/>
      </c>
      <c r="Q59" s="6"/>
      <c r="R59" s="6"/>
      <c r="S59" s="6"/>
      <c r="T59" s="6">
        <f t="shared" si="54"/>
        <v>11</v>
      </c>
      <c r="U59" s="160" t="str">
        <f t="shared" si="55"/>
        <v>Arizona St</v>
      </c>
      <c r="V59" s="181" t="str">
        <f>VLOOKUP(U58,ratings,2,0)-VLOOKUP(U59,ratings,2,0)</f>
        <v>#N/A</v>
      </c>
      <c r="W59" s="181"/>
      <c r="X59" s="174" t="str">
        <f t="shared" si="5"/>
        <v>#N/A</v>
      </c>
      <c r="Y59" s="175" t="str">
        <f t="shared" si="6"/>
        <v>#N/A</v>
      </c>
      <c r="Z59" s="182" t="str">
        <f>(W58/2)+(V58/2)</f>
        <v>#N/A</v>
      </c>
      <c r="AA59" s="6" t="str">
        <f>V59</f>
        <v>#N/A</v>
      </c>
      <c r="AB59" s="6"/>
      <c r="AC59" s="6"/>
      <c r="AD59" s="6"/>
    </row>
    <row r="60" ht="14.25" customHeight="1">
      <c r="B60" s="37" t="s">
        <v>30</v>
      </c>
      <c r="C60" s="37">
        <v>3.0</v>
      </c>
      <c r="D60" s="11" t="s">
        <v>76</v>
      </c>
      <c r="E60" s="409">
        <v>1.0</v>
      </c>
      <c r="F60" s="13"/>
      <c r="G60" s="12">
        <v>1.0</v>
      </c>
      <c r="H60" s="13"/>
      <c r="I60" s="12">
        <v>1.0</v>
      </c>
      <c r="J60" s="13"/>
      <c r="K60" s="12">
        <v>0.0</v>
      </c>
      <c r="L60" s="15" t="str">
        <f t="shared" si="2"/>
        <v/>
      </c>
      <c r="M60" s="13" t="str">
        <f>_xlfn.NORM.DIST(0,VLOOKUP($D43,ratings,2,0)-VLOOKUP($D60,ratings,2,0),$A$1,1)*$K60*$K43+_xlfn.NORM.DIST(0,VLOOKUP($D44,ratings,2,0)-VLOOKUP($D60,ratings,2,0),$A$1,1)*$K60*$K44+_xlfn.NORM.DIST(0,VLOOKUP($D42,ratings,2,0)-VLOOKUP($D60,ratings,2,0),$A$1,1)*$K60*$K42+_xlfn.NORM.DIST(0,VLOOKUP($D41,ratings,2,0)-VLOOKUP($D60,ratings,2,0),$A$1,1)*$K60*$K41+_xlfn.NORM.DIST(0,VLOOKUP($D40,ratings,2,0)-VLOOKUP($D60,ratings,2,0),$A$1,1)*$K60*$K40+_xlfn.NORM.DIST(0,VLOOKUP($D39,ratings,2,0)-VLOOKUP($D60,ratings,2,0),$A$1,1)*$K60*$K39+_xlfn.NORM.DIST(0,VLOOKUP($D38,ratings,2,0)-VLOOKUP($D60,ratings,2,0),$A$1,1)*$K60*$K38+_xlfn.NORM.DIST(0,VLOOKUP($D37,ratings,2,0)-VLOOKUP($D60,ratings,2,0),$A$1,1)*$K60*$K37+_xlfn.NORM.DIST(0,VLOOKUP($D36,ratings,2,0)-VLOOKUP($D60,ratings,2,0),$A$1,1)*$K60*$K36+_xlfn.NORM.DIST(0,VLOOKUP($D35,ratings,2,0)-VLOOKUP($D60,ratings,2,0),$A$1,1)*$K60*$K35+_xlfn.NORM.DIST(0,VLOOKUP($D34,ratings,2,0)-VLOOKUP($D60,ratings,2,0),$A$1,1)*$K60*$K34+_xlfn.NORM.DIST(0,VLOOKUP($D49,ratings,2,0)-VLOOKUP($D60,ratings,2,0),$A$1,1)*$K60*$K49+_xlfn.NORM.DIST(0,VLOOKUP($D48,ratings,2,0)-VLOOKUP($D60,ratings,2,0),$A$1,1)*$K60*$K48+_xlfn.NORM.DIST(0,VLOOKUP($D47,ratings,2,0)-VLOOKUP($D60,ratings,2,0),$A$1,1)*$K60*$K47+_xlfn.NORM.DIST(0,VLOOKUP($D46,ratings,2,0)-VLOOKUP($D60,ratings,2,0),$A$1,1)*$K60*$K46+_xlfn.NORM.DIST(0,VLOOKUP($D45,ratings,2,0)-VLOOKUP($D60,ratings,2,0),$A$1,1)*$K60*$K45</f>
        <v>#N/A</v>
      </c>
      <c r="N60" s="13"/>
      <c r="O60" s="171" t="str">
        <f>_xlfn.NORM.DIST(0,VLOOKUP($D$33,ratings,2,0)-VLOOKUP($D60,ratings,2,0),$A$1,1)*$M60*$M$33+_xlfn.NORM.DIST(0,VLOOKUP($D$2,ratings,2,0)-VLOOKUP($D60,ratings,2,0),$A$1,1)*$M60*$M$2+_xlfn.NORM.DIST(0,VLOOKUP($D$3,ratings,2,0)-VLOOKUP($D60,ratings,2,0),$A$1,1)*$M60*$M$3+_xlfn.NORM.DIST(0,VLOOKUP($D$4,ratings,2,0)-VLOOKUP($D60,ratings,2,0),$A$1,1)*$M60*$M$4+_xlfn.NORM.DIST(0,VLOOKUP($D$5,ratings,2,0)-VLOOKUP($D60,ratings,2,0),$A$1,1)*$M60*$M$5+_xlfn.NORM.DIST(0,VLOOKUP($D$6,ratings,2,0)-VLOOKUP($D60,ratings,2,0),$A$1,1)*$M60*$M$6+_xlfn.NORM.DIST(0,VLOOKUP($D$7,ratings,2,0)-VLOOKUP($D60,ratings,2,0),$A$1,1)*$M60*$M$7+_xlfn.NORM.DIST(0,VLOOKUP($D$8,ratings,2,0)-VLOOKUP($D60,ratings,2,0),$A$1,1)*$M60*$M$8+_xlfn.NORM.DIST(0,VLOOKUP($D$9,ratings,2,0)-VLOOKUP($D60,ratings,2,0),$A$1,1)*$M60*$M$9+_xlfn.NORM.DIST(0,VLOOKUP($D$10,ratings,2,0)-VLOOKUP($D60,ratings,2,0),$A$1,1)*$M60*$M$10+_xlfn.NORM.DIST(0,VLOOKUP($D$11,ratings,2,0)-VLOOKUP($D60,ratings,2,0),$A$1,1)*$M60*$M$11+_xlfn.NORM.DIST(0,VLOOKUP($D$12,ratings,2,0)-VLOOKUP($D60,ratings,2,0),$A$1,1)*$M60*$M$12+_xlfn.NORM.DIST(0,VLOOKUP($D$13,ratings,2,0)-VLOOKUP($D60,ratings,2,0),$A$1,1)*$M60*$M$13+_xlfn.NORM.DIST(0,VLOOKUP($D$14,ratings,2,0)-VLOOKUP($D60,ratings,2,0),$A$1,1)*$M60*$M$14+_xlfn.NORM.DIST(0,VLOOKUP($D$15,ratings,2,0)-VLOOKUP($D60,ratings,2,0),$A$1,1)*$M60*$M$15+_xlfn.NORM.DIST(0,VLOOKUP($D$16,ratings,2,0)-VLOOKUP($D60,ratings,2,0),$A$1,1)*$M60*$M$16+_xlfn.NORM.DIST(0,VLOOKUP($D$17,ratings,2,0)-VLOOKUP($D60,ratings,2,0),$A$1,1)*$M60*$M$17+_xlfn.NORM.DIST(0,VLOOKUP($D$18,ratings,2,0)-VLOOKUP($D60,ratings,2,0),$A$1,1)*$M60*$M$18+_xlfn.NORM.DIST(0,VLOOKUP($D$19,ratings,2,0)-VLOOKUP($D60,ratings,2,0),$A$1,1)*$M60*$M$19+_xlfn.NORM.DIST(0,VLOOKUP($D$20,ratings,2,0)-VLOOKUP($D60,ratings,2,0),$A$1,1)*$M60*$M$20+_xlfn.NORM.DIST(0,VLOOKUP($D$21,ratings,2,0)-VLOOKUP($D60,ratings,2,0),$A$1,1)*$M60*$M$21+_xlfn.NORM.DIST(0,VLOOKUP($D$22,ratings,2,0)-VLOOKUP($D60,ratings,2,0),$A$1,1)*$M60*$M$22+_xlfn.NORM.DIST(0,VLOOKUP($D$23,ratings,2,0)-VLOOKUP($D60,ratings,2,0),$A$1,1)*$M60*$M$23+_xlfn.NORM.DIST(0,VLOOKUP($D$24,ratings,2,0)-VLOOKUP($D60,ratings,2,0),$A$1,1)*$M60*$M$24+_xlfn.NORM.DIST(0,VLOOKUP($D$25,ratings,2,0)-VLOOKUP($D60,ratings,2,0),$A$1,1)*$M60*$M$25+_xlfn.NORM.DIST(0,VLOOKUP($D$26,ratings,2,0)-VLOOKUP($D60,ratings,2,0),$A$1,1)*$M60*$M$26+_xlfn.NORM.DIST(0,VLOOKUP($D$27,ratings,2,0)-VLOOKUP($D60,ratings,2,0),$A$1,1)*$M60*$M$27+_xlfn.NORM.DIST(0,VLOOKUP($D$28,ratings,2,0)-VLOOKUP($D60,ratings,2,0),$A$1,1)*$M60*$M$28+_xlfn.NORM.DIST(0,VLOOKUP($D$29,ratings,2,0)-VLOOKUP($D60,ratings,2,0),$A$1,1)*$M60*$M$29+_xlfn.NORM.DIST(0,VLOOKUP($D$32,ratings,2,0)-VLOOKUP($D60,ratings,2,0),$A$1,1)*$M60*$M$32+_xlfn.NORM.DIST(0,VLOOKUP($D$31,ratings,2,0)-VLOOKUP($D60,ratings,2,0),$A$1,1)*$M60*$M$31+_xlfn.NORM.DIST(0,VLOOKUP($D$30,ratings,2,0)-VLOOKUP($D60,ratings,2,0),$A$1,1)*$M60*$M$30</f>
        <v>#N/A</v>
      </c>
      <c r="P60" s="172" t="str">
        <f t="shared" si="3"/>
        <v/>
      </c>
      <c r="Q60" s="6"/>
      <c r="R60" s="6"/>
      <c r="S60" s="11"/>
      <c r="T60" s="6">
        <f t="shared" si="54"/>
        <v>3</v>
      </c>
      <c r="U60" s="6" t="str">
        <f t="shared" si="55"/>
        <v>Gonzaga</v>
      </c>
      <c r="V60" s="173">
        <f>VLOOKUP($U61,ratings,2,0)-VLOOKUP($U60,ratings,2,0)</f>
        <v>-13.5</v>
      </c>
      <c r="W60" s="173">
        <f>VLOOKUP($U61,ratings20,3,0)+VLOOKUP($U60,ratings20,3,0)-144</f>
        <v>159</v>
      </c>
      <c r="X60" s="174">
        <f t="shared" si="5"/>
        <v>0.8599289099</v>
      </c>
      <c r="Y60" s="175">
        <f t="shared" si="6"/>
        <v>-613.9231938</v>
      </c>
      <c r="Z60" s="176">
        <f>(W60/2)+(V61/2)</f>
        <v>86.25</v>
      </c>
      <c r="AA60" s="6">
        <f>W60</f>
        <v>159</v>
      </c>
      <c r="AB60" s="6"/>
      <c r="AC60" s="6"/>
      <c r="AD60" s="6"/>
    </row>
    <row r="61" ht="14.25" customHeight="1">
      <c r="B61" s="37" t="s">
        <v>30</v>
      </c>
      <c r="C61" s="178">
        <v>14.0</v>
      </c>
      <c r="D61" s="38" t="s">
        <v>49</v>
      </c>
      <c r="E61" s="411">
        <v>0.0</v>
      </c>
      <c r="F61" s="13"/>
      <c r="G61" s="26" t="str">
        <f>_xlfn.NORM.DIST(0,VLOOKUP(D59,ratings,2,0)-VLOOKUP(D61,ratings,2,0),$A$1,1)*E61*E59+_xlfn.NORM.DIST(0,VLOOKUP(D58,ratings,2,0)-VLOOKUP(D61,ratings,2,0),$A$1,1)*E61*E58</f>
        <v>#N/A</v>
      </c>
      <c r="H61" s="13"/>
      <c r="I61" s="26" t="str">
        <f>_xlfn.NORM.DIST(0,VLOOKUP($D65,ratings,2,0)-VLOOKUP($D61,ratings,2,0),$A$1,1)*$G61*$G65+_xlfn.NORM.DIST(0,VLOOKUP($D62,ratings,2,0)-VLOOKUP($D61,ratings,2,0),$A$1,1)*$G61*$G62+_xlfn.NORM.DIST(0,VLOOKUP($D63,ratings,2,0)-VLOOKUP($D61,ratings,2,0),$A$1,1)*$G61*$G63+_xlfn.NORM.DIST(0,VLOOKUP($D64,ratings,2,0)-VLOOKUP($D61,ratings,2,0),$A$1,1)*$G61*$G64</f>
        <v>#N/A</v>
      </c>
      <c r="J61" s="26"/>
      <c r="K61" s="26" t="str">
        <f>_xlfn.NORM.DIST(0,VLOOKUP($D53,ratings,2,0)-VLOOKUP($D61,ratings,2,0),$A$1,1)*$I61*$I53+_xlfn.NORM.DIST(0,VLOOKUP($D52,ratings,2,0)-VLOOKUP($D61,ratings,2,0),$A$1,1)*$I61*$I52+_xlfn.NORM.DIST(0,VLOOKUP($D51,ratings,2,0)-VLOOKUP($D61,ratings,2,0),$A$1,1)*$I61*$I51+_xlfn.NORM.DIST(0,VLOOKUP($D50,ratings,2,0)-VLOOKUP($D61,ratings,2,0),$A$1,1)*$I61*$I50+_xlfn.NORM.DIST(0,VLOOKUP($D57,ratings,2,0)-VLOOKUP($D61,ratings,2,0),$A$1,1)*$I61*$I57+_xlfn.NORM.DIST(0,VLOOKUP($D56,ratings,2,0)-VLOOKUP($D61,ratings,2,0),$A$1,1)*$I61*$I56+_xlfn.NORM.DIST(0,VLOOKUP($D55,ratings,2,0)-VLOOKUP($D61,ratings,2,0),$A$1,1)*$I61*$I55+_xlfn.NORM.DIST(0,VLOOKUP($D54,ratings,2,0)-VLOOKUP($D61,ratings,2,0),$A$1,1)*$I61*$I54</f>
        <v>#N/A</v>
      </c>
      <c r="L61" s="15" t="str">
        <f t="shared" si="2"/>
        <v/>
      </c>
      <c r="M61" s="26" t="str">
        <f>_xlfn.NORM.DIST(0,VLOOKUP($D44,ratings,2,0)-VLOOKUP($D61,ratings,2,0),$A$1,1)*$K61*$K44+_xlfn.NORM.DIST(0,VLOOKUP($D45,ratings,2,0)-VLOOKUP($D61,ratings,2,0),$A$1,1)*$K61*$K45+_xlfn.NORM.DIST(0,VLOOKUP($D43,ratings,2,0)-VLOOKUP($D61,ratings,2,0),$A$1,1)*$K61*$K43+_xlfn.NORM.DIST(0,VLOOKUP($D42,ratings,2,0)-VLOOKUP($D61,ratings,2,0),$A$1,1)*$K61*$K42+_xlfn.NORM.DIST(0,VLOOKUP($D41,ratings,2,0)-VLOOKUP($D61,ratings,2,0),$A$1,1)*$K61*$K41+_xlfn.NORM.DIST(0,VLOOKUP($D40,ratings,2,0)-VLOOKUP($D61,ratings,2,0),$A$1,1)*$K61*$K40+_xlfn.NORM.DIST(0,VLOOKUP($D39,ratings,2,0)-VLOOKUP($D61,ratings,2,0),$A$1,1)*$K61*$K39+_xlfn.NORM.DIST(0,VLOOKUP($D38,ratings,2,0)-VLOOKUP($D61,ratings,2,0),$A$1,1)*$K61*$K38+_xlfn.NORM.DIST(0,VLOOKUP($D37,ratings,2,0)-VLOOKUP($D61,ratings,2,0),$A$1,1)*$K61*$K37+_xlfn.NORM.DIST(0,VLOOKUP($D36,ratings,2,0)-VLOOKUP($D61,ratings,2,0),$A$1,1)*$K61*$K36+_xlfn.NORM.DIST(0,VLOOKUP($D35,ratings,2,0)-VLOOKUP($D61,ratings,2,0),$A$1,1)*$K61*$K35+_xlfn.NORM.DIST(0,VLOOKUP($D34,ratings,2,0)-VLOOKUP($D61,ratings,2,0),$A$1,1)*$K61*$K34+_xlfn.NORM.DIST(0,VLOOKUP($D49,ratings,2,0)-VLOOKUP($D61,ratings,2,0),$A$1,1)*$K61*$K49+_xlfn.NORM.DIST(0,VLOOKUP($D48,ratings,2,0)-VLOOKUP($D61,ratings,2,0),$A$1,1)*$K61*$K48+_xlfn.NORM.DIST(0,VLOOKUP($D47,ratings,2,0)-VLOOKUP($D61,ratings,2,0),$A$1,1)*$K61*$K47+_xlfn.NORM.DIST(0,VLOOKUP($D46,ratings,2,0)-VLOOKUP($D61,ratings,2,0),$A$1,1)*$K61*$K46</f>
        <v>#N/A</v>
      </c>
      <c r="N61" s="13"/>
      <c r="O61" s="180" t="str">
        <f>_xlfn.NORM.DIST(0,VLOOKUP($D$33,ratings,2,0)-VLOOKUP($D61,ratings,2,0),$A$1,1)*$M61*$M$33+_xlfn.NORM.DIST(0,VLOOKUP($D$2,ratings,2,0)-VLOOKUP($D61,ratings,2,0),$A$1,1)*$M61*$M$2+_xlfn.NORM.DIST(0,VLOOKUP($D$3,ratings,2,0)-VLOOKUP($D61,ratings,2,0),$A$1,1)*$M61*$M$3+_xlfn.NORM.DIST(0,VLOOKUP($D$4,ratings,2,0)-VLOOKUP($D61,ratings,2,0),$A$1,1)*$M61*$M$4+_xlfn.NORM.DIST(0,VLOOKUP($D$5,ratings,2,0)-VLOOKUP($D61,ratings,2,0),$A$1,1)*$M61*$M$5+_xlfn.NORM.DIST(0,VLOOKUP($D$6,ratings,2,0)-VLOOKUP($D61,ratings,2,0),$A$1,1)*$M61*$M$6+_xlfn.NORM.DIST(0,VLOOKUP($D$7,ratings,2,0)-VLOOKUP($D61,ratings,2,0),$A$1,1)*$M61*$M$7+_xlfn.NORM.DIST(0,VLOOKUP($D$8,ratings,2,0)-VLOOKUP($D61,ratings,2,0),$A$1,1)*$M61*$M$8+_xlfn.NORM.DIST(0,VLOOKUP($D$9,ratings,2,0)-VLOOKUP($D61,ratings,2,0),$A$1,1)*$M61*$M$9+_xlfn.NORM.DIST(0,VLOOKUP($D$10,ratings,2,0)-VLOOKUP($D61,ratings,2,0),$A$1,1)*$M61*$M$10+_xlfn.NORM.DIST(0,VLOOKUP($D$11,ratings,2,0)-VLOOKUP($D61,ratings,2,0),$A$1,1)*$M61*$M$11+_xlfn.NORM.DIST(0,VLOOKUP($D$12,ratings,2,0)-VLOOKUP($D61,ratings,2,0),$A$1,1)*$M61*$M$12+_xlfn.NORM.DIST(0,VLOOKUP($D$13,ratings,2,0)-VLOOKUP($D61,ratings,2,0),$A$1,1)*$M61*$M$13+_xlfn.NORM.DIST(0,VLOOKUP($D$14,ratings,2,0)-VLOOKUP($D61,ratings,2,0),$A$1,1)*$M61*$M$14+_xlfn.NORM.DIST(0,VLOOKUP($D$15,ratings,2,0)-VLOOKUP($D61,ratings,2,0),$A$1,1)*$M61*$M$15+_xlfn.NORM.DIST(0,VLOOKUP($D$16,ratings,2,0)-VLOOKUP($D61,ratings,2,0),$A$1,1)*$M61*$M$16+_xlfn.NORM.DIST(0,VLOOKUP($D$17,ratings,2,0)-VLOOKUP($D61,ratings,2,0),$A$1,1)*$M61*$M$17+_xlfn.NORM.DIST(0,VLOOKUP($D$18,ratings,2,0)-VLOOKUP($D61,ratings,2,0),$A$1,1)*$M61*$M$18+_xlfn.NORM.DIST(0,VLOOKUP($D$19,ratings,2,0)-VLOOKUP($D61,ratings,2,0),$A$1,1)*$M61*$M$19+_xlfn.NORM.DIST(0,VLOOKUP($D$20,ratings,2,0)-VLOOKUP($D61,ratings,2,0),$A$1,1)*$M61*$M$20+_xlfn.NORM.DIST(0,VLOOKUP($D$21,ratings,2,0)-VLOOKUP($D61,ratings,2,0),$A$1,1)*$M61*$M$21+_xlfn.NORM.DIST(0,VLOOKUP($D$22,ratings,2,0)-VLOOKUP($D61,ratings,2,0),$A$1,1)*$M61*$M$22+_xlfn.NORM.DIST(0,VLOOKUP($D$23,ratings,2,0)-VLOOKUP($D61,ratings,2,0),$A$1,1)*$M61*$M$23+_xlfn.NORM.DIST(0,VLOOKUP($D$24,ratings,2,0)-VLOOKUP($D61,ratings,2,0),$A$1,1)*$M61*$M$24+_xlfn.NORM.DIST(0,VLOOKUP($D$25,ratings,2,0)-VLOOKUP($D61,ratings,2,0),$A$1,1)*$M61*$M$25+_xlfn.NORM.DIST(0,VLOOKUP($D$26,ratings,2,0)-VLOOKUP($D61,ratings,2,0),$A$1,1)*$M61*$M$26+_xlfn.NORM.DIST(0,VLOOKUP($D$27,ratings,2,0)-VLOOKUP($D61,ratings,2,0),$A$1,1)*$M61*$M$27+_xlfn.NORM.DIST(0,VLOOKUP($D$28,ratings,2,0)-VLOOKUP($D61,ratings,2,0),$A$1,1)*$M61*$M$28+_xlfn.NORM.DIST(0,VLOOKUP($D$29,ratings,2,0)-VLOOKUP($D61,ratings,2,0),$A$1,1)*$M61*$M$29+_xlfn.NORM.DIST(0,VLOOKUP($D$32,ratings,2,0)-VLOOKUP($D61,ratings,2,0),$A$1,1)*$M61*$M$32+_xlfn.NORM.DIST(0,VLOOKUP($D$31,ratings,2,0)-VLOOKUP($D61,ratings,2,0),$A$1,1)*$M61*$M$31+_xlfn.NORM.DIST(0,VLOOKUP($D$30,ratings,2,0)-VLOOKUP($D61,ratings,2,0),$A$1,1)*$M61*$M$30</f>
        <v>#N/A</v>
      </c>
      <c r="P61" s="172" t="str">
        <f t="shared" si="3"/>
        <v/>
      </c>
      <c r="Q61" s="6"/>
      <c r="R61" s="6"/>
      <c r="S61" s="6"/>
      <c r="T61" s="6">
        <f t="shared" si="54"/>
        <v>14</v>
      </c>
      <c r="U61" s="160" t="str">
        <f t="shared" si="55"/>
        <v>Grand Canyon</v>
      </c>
      <c r="V61" s="181">
        <f>VLOOKUP(U60,ratings,2,0)-VLOOKUP(U61,ratings,2,0)</f>
        <v>13.5</v>
      </c>
      <c r="W61" s="181"/>
      <c r="X61" s="174">
        <f t="shared" si="5"/>
        <v>0.1400710901</v>
      </c>
      <c r="Y61" s="175">
        <f t="shared" si="6"/>
        <v>613.9231938</v>
      </c>
      <c r="Z61" s="182">
        <f>(W60/2)+(V60/2)</f>
        <v>72.75</v>
      </c>
      <c r="AA61" s="6">
        <f>V61</f>
        <v>13.5</v>
      </c>
      <c r="AB61" s="6"/>
      <c r="AC61" s="6"/>
      <c r="AD61" s="6"/>
    </row>
    <row r="62" ht="14.25" customHeight="1">
      <c r="B62" s="37" t="s">
        <v>30</v>
      </c>
      <c r="C62" s="37">
        <v>7.0</v>
      </c>
      <c r="D62" s="11" t="s">
        <v>338</v>
      </c>
      <c r="E62" s="409">
        <v>1.0</v>
      </c>
      <c r="F62" s="13"/>
      <c r="G62" s="12">
        <v>0.0</v>
      </c>
      <c r="H62" s="13"/>
      <c r="I62" s="13" t="str">
        <f>_xlfn.NORM.DIST(0,VLOOKUP($D58,ratings,2,0)-VLOOKUP($D62,ratings,2,0),$A$1,1)*$G62*$G58+_xlfn.NORM.DIST(0,VLOOKUP($D61,ratings,2,0)-VLOOKUP($D62,ratings,2,0),$A$1,1)*$G62*$G61+_xlfn.NORM.DIST(0,VLOOKUP($D60,ratings,2,0)-VLOOKUP($D62,ratings,2,0),$A$1,1)*$G62*$G60+_xlfn.NORM.DIST(0,VLOOKUP($D59,ratings,2,0)-VLOOKUP($D62,ratings,2,0),$A$1,1)*$G62*$G59</f>
        <v>#N/A</v>
      </c>
      <c r="J62" s="13"/>
      <c r="K62" s="13" t="str">
        <f>_xlfn.NORM.DIST(0,VLOOKUP($D54,ratings,2,0)-VLOOKUP($D62,ratings,2,0),$A$1,1)*$I62*$I54+_xlfn.NORM.DIST(0,VLOOKUP($D53,ratings,2,0)-VLOOKUP($D62,ratings,2,0),$A$1,1)*$I62*$I53+_xlfn.NORM.DIST(0,VLOOKUP($D52,ratings,2,0)-VLOOKUP($D62,ratings,2,0),$A$1,1)*$I62*$I52+_xlfn.NORM.DIST(0,VLOOKUP($D51,ratings,2,0)-VLOOKUP($D62,ratings,2,0),$A$1,1)*$I62*$I51+_xlfn.NORM.DIST(0,VLOOKUP($D50,ratings,2,0)-VLOOKUP($D62,ratings,2,0),$A$1,1)*$I62*$I50+_xlfn.NORM.DIST(0,VLOOKUP($D57,ratings,2,0)-VLOOKUP($D62,ratings,2,0),$A$1,1)*$I62*$I57+_xlfn.NORM.DIST(0,VLOOKUP($D56,ratings,2,0)-VLOOKUP($D62,ratings,2,0),$A$1,1)*$I62*$I56+_xlfn.NORM.DIST(0,VLOOKUP($D55,ratings,2,0)-VLOOKUP($D62,ratings,2,0),$A$1,1)*$I62*$I55</f>
        <v>#N/A</v>
      </c>
      <c r="L62" s="15" t="str">
        <f t="shared" si="2"/>
        <v/>
      </c>
      <c r="M62" s="13" t="str">
        <f>_xlfn.NORM.DIST(0,VLOOKUP($D45,ratings,2,0)-VLOOKUP($D62,ratings,2,0),$A$1,1)*$K62*$K45+_xlfn.NORM.DIST(0,VLOOKUP($D46,ratings,2,0)-VLOOKUP($D62,ratings,2,0),$A$1,1)*$K62*$K46+_xlfn.NORM.DIST(0,VLOOKUP($D44,ratings,2,0)-VLOOKUP($D62,ratings,2,0),$A$1,1)*$K62*$K44+_xlfn.NORM.DIST(0,VLOOKUP($D43,ratings,2,0)-VLOOKUP($D62,ratings,2,0),$A$1,1)*$K62*$K43+_xlfn.NORM.DIST(0,VLOOKUP($D42,ratings,2,0)-VLOOKUP($D62,ratings,2,0),$A$1,1)*$K62*$K42+_xlfn.NORM.DIST(0,VLOOKUP($D41,ratings,2,0)-VLOOKUP($D62,ratings,2,0),$A$1,1)*$K62*$K41+_xlfn.NORM.DIST(0,VLOOKUP($D40,ratings,2,0)-VLOOKUP($D62,ratings,2,0),$A$1,1)*$K62*$K40+_xlfn.NORM.DIST(0,VLOOKUP($D39,ratings,2,0)-VLOOKUP($D62,ratings,2,0),$A$1,1)*$K62*$K39+_xlfn.NORM.DIST(0,VLOOKUP($D38,ratings,2,0)-VLOOKUP($D62,ratings,2,0),$A$1,1)*$K62*$K38+_xlfn.NORM.DIST(0,VLOOKUP($D37,ratings,2,0)-VLOOKUP($D62,ratings,2,0),$A$1,1)*$K62*$K37+_xlfn.NORM.DIST(0,VLOOKUP($D36,ratings,2,0)-VLOOKUP($D62,ratings,2,0),$A$1,1)*$K62*$K36+_xlfn.NORM.DIST(0,VLOOKUP($D35,ratings,2,0)-VLOOKUP($D62,ratings,2,0),$A$1,1)*$K62*$K35+_xlfn.NORM.DIST(0,VLOOKUP($D34,ratings,2,0)-VLOOKUP($D62,ratings,2,0),$A$1,1)*$K62*$K34+_xlfn.NORM.DIST(0,VLOOKUP($D49,ratings,2,0)-VLOOKUP($D62,ratings,2,0),$A$1,1)*$K62*$K49+_xlfn.NORM.DIST(0,VLOOKUP($D48,ratings,2,0)-VLOOKUP($D62,ratings,2,0),$A$1,1)*$K62*$K48+_xlfn.NORM.DIST(0,VLOOKUP($D47,ratings,2,0)-VLOOKUP($D62,ratings,2,0),$A$1,1)*$K62*$K47</f>
        <v>#N/A</v>
      </c>
      <c r="N62" s="13"/>
      <c r="O62" s="171" t="str">
        <f>_xlfn.NORM.DIST(0,VLOOKUP($D$33,ratings,2,0)-VLOOKUP($D62,ratings,2,0),$A$1,1)*$M62*$M$33+_xlfn.NORM.DIST(0,VLOOKUP($D$2,ratings,2,0)-VLOOKUP($D62,ratings,2,0),$A$1,1)*$M62*$M$2+_xlfn.NORM.DIST(0,VLOOKUP($D$3,ratings,2,0)-VLOOKUP($D62,ratings,2,0),$A$1,1)*$M62*$M$3+_xlfn.NORM.DIST(0,VLOOKUP($D$4,ratings,2,0)-VLOOKUP($D62,ratings,2,0),$A$1,1)*$M62*$M$4+_xlfn.NORM.DIST(0,VLOOKUP($D$5,ratings,2,0)-VLOOKUP($D62,ratings,2,0),$A$1,1)*$M62*$M$5+_xlfn.NORM.DIST(0,VLOOKUP($D$6,ratings,2,0)-VLOOKUP($D62,ratings,2,0),$A$1,1)*$M62*$M$6+_xlfn.NORM.DIST(0,VLOOKUP($D$7,ratings,2,0)-VLOOKUP($D62,ratings,2,0),$A$1,1)*$M62*$M$7+_xlfn.NORM.DIST(0,VLOOKUP($D$8,ratings,2,0)-VLOOKUP($D62,ratings,2,0),$A$1,1)*$M62*$M$8+_xlfn.NORM.DIST(0,VLOOKUP($D$9,ratings,2,0)-VLOOKUP($D62,ratings,2,0),$A$1,1)*$M62*$M$9+_xlfn.NORM.DIST(0,VLOOKUP($D$10,ratings,2,0)-VLOOKUP($D62,ratings,2,0),$A$1,1)*$M62*$M$10+_xlfn.NORM.DIST(0,VLOOKUP($D$11,ratings,2,0)-VLOOKUP($D62,ratings,2,0),$A$1,1)*$M62*$M$11+_xlfn.NORM.DIST(0,VLOOKUP($D$12,ratings,2,0)-VLOOKUP($D62,ratings,2,0),$A$1,1)*$M62*$M$12+_xlfn.NORM.DIST(0,VLOOKUP($D$13,ratings,2,0)-VLOOKUP($D62,ratings,2,0),$A$1,1)*$M62*$M$13+_xlfn.NORM.DIST(0,VLOOKUP($D$14,ratings,2,0)-VLOOKUP($D62,ratings,2,0),$A$1,1)*$M62*$M$14+_xlfn.NORM.DIST(0,VLOOKUP($D$15,ratings,2,0)-VLOOKUP($D62,ratings,2,0),$A$1,1)*$M62*$M$15+_xlfn.NORM.DIST(0,VLOOKUP($D$16,ratings,2,0)-VLOOKUP($D62,ratings,2,0),$A$1,1)*$M62*$M$16+_xlfn.NORM.DIST(0,VLOOKUP($D$17,ratings,2,0)-VLOOKUP($D62,ratings,2,0),$A$1,1)*$M62*$M$17+_xlfn.NORM.DIST(0,VLOOKUP($D$18,ratings,2,0)-VLOOKUP($D62,ratings,2,0),$A$1,1)*$M62*$M$18+_xlfn.NORM.DIST(0,VLOOKUP($D$19,ratings,2,0)-VLOOKUP($D62,ratings,2,0),$A$1,1)*$M62*$M$19+_xlfn.NORM.DIST(0,VLOOKUP($D$20,ratings,2,0)-VLOOKUP($D62,ratings,2,0),$A$1,1)*$M62*$M$20+_xlfn.NORM.DIST(0,VLOOKUP($D$21,ratings,2,0)-VLOOKUP($D62,ratings,2,0),$A$1,1)*$M62*$M$21+_xlfn.NORM.DIST(0,VLOOKUP($D$22,ratings,2,0)-VLOOKUP($D62,ratings,2,0),$A$1,1)*$M62*$M$22+_xlfn.NORM.DIST(0,VLOOKUP($D$23,ratings,2,0)-VLOOKUP($D62,ratings,2,0),$A$1,1)*$M62*$M$23+_xlfn.NORM.DIST(0,VLOOKUP($D$24,ratings,2,0)-VLOOKUP($D62,ratings,2,0),$A$1,1)*$M62*$M$24+_xlfn.NORM.DIST(0,VLOOKUP($D$25,ratings,2,0)-VLOOKUP($D62,ratings,2,0),$A$1,1)*$M62*$M$25+_xlfn.NORM.DIST(0,VLOOKUP($D$26,ratings,2,0)-VLOOKUP($D62,ratings,2,0),$A$1,1)*$M62*$M$26+_xlfn.NORM.DIST(0,VLOOKUP($D$27,ratings,2,0)-VLOOKUP($D62,ratings,2,0),$A$1,1)*$M62*$M$27+_xlfn.NORM.DIST(0,VLOOKUP($D$28,ratings,2,0)-VLOOKUP($D62,ratings,2,0),$A$1,1)*$M62*$M$28+_xlfn.NORM.DIST(0,VLOOKUP($D$29,ratings,2,0)-VLOOKUP($D62,ratings,2,0),$A$1,1)*$M62*$M$29+_xlfn.NORM.DIST(0,VLOOKUP($D$32,ratings,2,0)-VLOOKUP($D62,ratings,2,0),$A$1,1)*$M62*$M$32+_xlfn.NORM.DIST(0,VLOOKUP($D$31,ratings,2,0)-VLOOKUP($D62,ratings,2,0),$A$1,1)*$M62*$M$31+_xlfn.NORM.DIST(0,VLOOKUP($D$30,ratings,2,0)-VLOOKUP($D62,ratings,2,0),$A$1,1)*$M62*$M$30</f>
        <v>#N/A</v>
      </c>
      <c r="P62" s="172" t="str">
        <f t="shared" si="3"/>
        <v/>
      </c>
      <c r="Q62" s="6"/>
      <c r="R62" s="6"/>
      <c r="S62" s="11"/>
      <c r="T62" s="6">
        <f t="shared" si="54"/>
        <v>7</v>
      </c>
      <c r="U62" s="6" t="str">
        <f t="shared" si="55"/>
        <v>Northwestern</v>
      </c>
      <c r="V62" s="173" t="str">
        <f>VLOOKUP($U63,ratings,2,0)-VLOOKUP($U62,ratings,2,0)</f>
        <v>#N/A</v>
      </c>
      <c r="W62" s="173" t="str">
        <f>VLOOKUP($U63,ratings20,3,0)+VLOOKUP($U62,ratings20,3,0)-144</f>
        <v>#N/A</v>
      </c>
      <c r="X62" s="174" t="str">
        <f t="shared" si="5"/>
        <v>#N/A</v>
      </c>
      <c r="Y62" s="175" t="str">
        <f t="shared" si="6"/>
        <v>#N/A</v>
      </c>
      <c r="Z62" s="176" t="str">
        <f>(W62/2)+(V63/2)</f>
        <v>#N/A</v>
      </c>
      <c r="AA62" s="6" t="str">
        <f>W62</f>
        <v>#N/A</v>
      </c>
      <c r="AB62" s="6"/>
      <c r="AC62" s="6"/>
      <c r="AD62" s="6"/>
    </row>
    <row r="63" ht="14.25" customHeight="1">
      <c r="B63" s="37" t="s">
        <v>30</v>
      </c>
      <c r="C63" s="178">
        <v>10.0</v>
      </c>
      <c r="D63" s="38" t="s">
        <v>339</v>
      </c>
      <c r="E63" s="411">
        <v>0.0</v>
      </c>
      <c r="F63" s="13"/>
      <c r="G63" s="26" t="str">
        <f>_xlfn.NORM.DIST(0,VLOOKUP(D65,ratings,2,0)-VLOOKUP(D63,ratings,2,0),$A$1,1)*E63*E65+_xlfn.NORM.DIST(0,VLOOKUP(D64,ratings,2,0)-VLOOKUP(D63,ratings,2,0),$A$1,1)*E63*E64</f>
        <v>#N/A</v>
      </c>
      <c r="H63" s="13"/>
      <c r="I63" s="26" t="str">
        <f>_xlfn.NORM.DIST(0,VLOOKUP($D59,ratings,2,0)-VLOOKUP($D63,ratings,2,0),$A$1,1)*$G63*$G59+_xlfn.NORM.DIST(0,VLOOKUP($D58,ratings,2,0)-VLOOKUP($D63,ratings,2,0),$A$1,1)*$G63*$G58+_xlfn.NORM.DIST(0,VLOOKUP($D61,ratings,2,0)-VLOOKUP($D63,ratings,2,0),$A$1,1)*$G63*$G61+_xlfn.NORM.DIST(0,VLOOKUP($D60,ratings,2,0)-VLOOKUP($D63,ratings,2,0),$A$1,1)*$G63*$G60</f>
        <v>#N/A</v>
      </c>
      <c r="J63" s="26"/>
      <c r="K63" s="26" t="str">
        <f>_xlfn.NORM.DIST(0,VLOOKUP($D55,ratings,2,0)-VLOOKUP($D63,ratings,2,0),$A$1,1)*$I63*$I55+_xlfn.NORM.DIST(0,VLOOKUP($D54,ratings,2,0)-VLOOKUP($D63,ratings,2,0),$A$1,1)*$I63*$I54+_xlfn.NORM.DIST(0,VLOOKUP($D53,ratings,2,0)-VLOOKUP($D63,ratings,2,0),$A$1,1)*$I63*$I53+_xlfn.NORM.DIST(0,VLOOKUP($D52,ratings,2,0)-VLOOKUP($D63,ratings,2,0),$A$1,1)*$I63*$I52+_xlfn.NORM.DIST(0,VLOOKUP($D51,ratings,2,0)-VLOOKUP($D63,ratings,2,0),$A$1,1)*$I63*$I51+_xlfn.NORM.DIST(0,VLOOKUP($D50,ratings,2,0)-VLOOKUP($D63,ratings,2,0),$A$1,1)*$I63*$I50+_xlfn.NORM.DIST(0,VLOOKUP($D57,ratings,2,0)-VLOOKUP($D63,ratings,2,0),$A$1,1)*$I63*$I57+_xlfn.NORM.DIST(0,VLOOKUP($D56,ratings,2,0)-VLOOKUP($D63,ratings,2,0),$A$1,1)*$I63*$I56</f>
        <v>#N/A</v>
      </c>
      <c r="L63" s="15" t="str">
        <f t="shared" si="2"/>
        <v/>
      </c>
      <c r="M63" s="26" t="str">
        <f>_xlfn.NORM.DIST(0,VLOOKUP($D46,ratings,2,0)-VLOOKUP($D63,ratings,2,0),$A$1,1)*$K63*$K46+_xlfn.NORM.DIST(0,VLOOKUP($D47,ratings,2,0)-VLOOKUP($D63,ratings,2,0),$A$1,1)*$K63*$K47+_xlfn.NORM.DIST(0,VLOOKUP($D45,ratings,2,0)-VLOOKUP($D63,ratings,2,0),$A$1,1)*$K63*$K45+_xlfn.NORM.DIST(0,VLOOKUP($D44,ratings,2,0)-VLOOKUP($D63,ratings,2,0),$A$1,1)*$K63*$K44+_xlfn.NORM.DIST(0,VLOOKUP($D43,ratings,2,0)-VLOOKUP($D63,ratings,2,0),$A$1,1)*$K63*$K43+_xlfn.NORM.DIST(0,VLOOKUP($D42,ratings,2,0)-VLOOKUP($D63,ratings,2,0),$A$1,1)*$K63*$K42+_xlfn.NORM.DIST(0,VLOOKUP($D41,ratings,2,0)-VLOOKUP($D63,ratings,2,0),$A$1,1)*$K63*$K41+_xlfn.NORM.DIST(0,VLOOKUP($D40,ratings,2,0)-VLOOKUP($D63,ratings,2,0),$A$1,1)*$K63*$K40+_xlfn.NORM.DIST(0,VLOOKUP($D39,ratings,2,0)-VLOOKUP($D63,ratings,2,0),$A$1,1)*$K63*$K39+_xlfn.NORM.DIST(0,VLOOKUP($D38,ratings,2,0)-VLOOKUP($D63,ratings,2,0),$A$1,1)*$K63*$K38+_xlfn.NORM.DIST(0,VLOOKUP($D37,ratings,2,0)-VLOOKUP($D63,ratings,2,0),$A$1,1)*$K63*$K37+_xlfn.NORM.DIST(0,VLOOKUP($D36,ratings,2,0)-VLOOKUP($D63,ratings,2,0),$A$1,1)*$K63*$K36+_xlfn.NORM.DIST(0,VLOOKUP($D35,ratings,2,0)-VLOOKUP($D63,ratings,2,0),$A$1,1)*$K63*$K35+_xlfn.NORM.DIST(0,VLOOKUP($D34,ratings,2,0)-VLOOKUP($D63,ratings,2,0),$A$1,1)*$K63*$K34+_xlfn.NORM.DIST(0,VLOOKUP($D49,ratings,2,0)-VLOOKUP($D63,ratings,2,0),$A$1,1)*$K63*$K49+_xlfn.NORM.DIST(0,VLOOKUP($D48,ratings,2,0)-VLOOKUP($D63,ratings,2,0),$A$1,1)*$K63*$K48</f>
        <v>#N/A</v>
      </c>
      <c r="N63" s="13"/>
      <c r="O63" s="180" t="str">
        <f>_xlfn.NORM.DIST(0,VLOOKUP($D$33,ratings,2,0)-VLOOKUP($D63,ratings,2,0),$A$1,1)*$M63*$M$33+_xlfn.NORM.DIST(0,VLOOKUP($D$2,ratings,2,0)-VLOOKUP($D63,ratings,2,0),$A$1,1)*$M63*$M$2+_xlfn.NORM.DIST(0,VLOOKUP($D$3,ratings,2,0)-VLOOKUP($D63,ratings,2,0),$A$1,1)*$M63*$M$3+_xlfn.NORM.DIST(0,VLOOKUP($D$4,ratings,2,0)-VLOOKUP($D63,ratings,2,0),$A$1,1)*$M63*$M$4+_xlfn.NORM.DIST(0,VLOOKUP($D$5,ratings,2,0)-VLOOKUP($D63,ratings,2,0),$A$1,1)*$M63*$M$5+_xlfn.NORM.DIST(0,VLOOKUP($D$6,ratings,2,0)-VLOOKUP($D63,ratings,2,0),$A$1,1)*$M63*$M$6+_xlfn.NORM.DIST(0,VLOOKUP($D$7,ratings,2,0)-VLOOKUP($D63,ratings,2,0),$A$1,1)*$M63*$M$7+_xlfn.NORM.DIST(0,VLOOKUP($D$8,ratings,2,0)-VLOOKUP($D63,ratings,2,0),$A$1,1)*$M63*$M$8+_xlfn.NORM.DIST(0,VLOOKUP($D$9,ratings,2,0)-VLOOKUP($D63,ratings,2,0),$A$1,1)*$M63*$M$9+_xlfn.NORM.DIST(0,VLOOKUP($D$10,ratings,2,0)-VLOOKUP($D63,ratings,2,0),$A$1,1)*$M63*$M$10+_xlfn.NORM.DIST(0,VLOOKUP($D$11,ratings,2,0)-VLOOKUP($D63,ratings,2,0),$A$1,1)*$M63*$M$11+_xlfn.NORM.DIST(0,VLOOKUP($D$12,ratings,2,0)-VLOOKUP($D63,ratings,2,0),$A$1,1)*$M63*$M$12+_xlfn.NORM.DIST(0,VLOOKUP($D$13,ratings,2,0)-VLOOKUP($D63,ratings,2,0),$A$1,1)*$M63*$M$13+_xlfn.NORM.DIST(0,VLOOKUP($D$14,ratings,2,0)-VLOOKUP($D63,ratings,2,0),$A$1,1)*$M63*$M$14+_xlfn.NORM.DIST(0,VLOOKUP($D$15,ratings,2,0)-VLOOKUP($D63,ratings,2,0),$A$1,1)*$M63*$M$15+_xlfn.NORM.DIST(0,VLOOKUP($D$16,ratings,2,0)-VLOOKUP($D63,ratings,2,0),$A$1,1)*$M63*$M$16+_xlfn.NORM.DIST(0,VLOOKUP($D$17,ratings,2,0)-VLOOKUP($D63,ratings,2,0),$A$1,1)*$M63*$M$17+_xlfn.NORM.DIST(0,VLOOKUP($D$18,ratings,2,0)-VLOOKUP($D63,ratings,2,0),$A$1,1)*$M63*$M$18+_xlfn.NORM.DIST(0,VLOOKUP($D$19,ratings,2,0)-VLOOKUP($D63,ratings,2,0),$A$1,1)*$M63*$M$19+_xlfn.NORM.DIST(0,VLOOKUP($D$20,ratings,2,0)-VLOOKUP($D63,ratings,2,0),$A$1,1)*$M63*$M$20+_xlfn.NORM.DIST(0,VLOOKUP($D$21,ratings,2,0)-VLOOKUP($D63,ratings,2,0),$A$1,1)*$M63*$M$21+_xlfn.NORM.DIST(0,VLOOKUP($D$22,ratings,2,0)-VLOOKUP($D63,ratings,2,0),$A$1,1)*$M63*$M$22+_xlfn.NORM.DIST(0,VLOOKUP($D$23,ratings,2,0)-VLOOKUP($D63,ratings,2,0),$A$1,1)*$M63*$M$23+_xlfn.NORM.DIST(0,VLOOKUP($D$24,ratings,2,0)-VLOOKUP($D63,ratings,2,0),$A$1,1)*$M63*$M$24+_xlfn.NORM.DIST(0,VLOOKUP($D$25,ratings,2,0)-VLOOKUP($D63,ratings,2,0),$A$1,1)*$M63*$M$25+_xlfn.NORM.DIST(0,VLOOKUP($D$26,ratings,2,0)-VLOOKUP($D63,ratings,2,0),$A$1,1)*$M63*$M$26+_xlfn.NORM.DIST(0,VLOOKUP($D$27,ratings,2,0)-VLOOKUP($D63,ratings,2,0),$A$1,1)*$M63*$M$27+_xlfn.NORM.DIST(0,VLOOKUP($D$28,ratings,2,0)-VLOOKUP($D63,ratings,2,0),$A$1,1)*$M63*$M$28+_xlfn.NORM.DIST(0,VLOOKUP($D$29,ratings,2,0)-VLOOKUP($D63,ratings,2,0),$A$1,1)*$M63*$M$29+_xlfn.NORM.DIST(0,VLOOKUP($D$32,ratings,2,0)-VLOOKUP($D63,ratings,2,0),$A$1,1)*$M63*$M$32+_xlfn.NORM.DIST(0,VLOOKUP($D$31,ratings,2,0)-VLOOKUP($D63,ratings,2,0),$A$1,1)*$M63*$M$31+_xlfn.NORM.DIST(0,VLOOKUP($D$30,ratings,2,0)-VLOOKUP($D63,ratings,2,0),$A$1,1)*$M63*$M$30</f>
        <v>#N/A</v>
      </c>
      <c r="P63" s="172" t="str">
        <f t="shared" si="3"/>
        <v/>
      </c>
      <c r="Q63" s="6"/>
      <c r="R63" s="6"/>
      <c r="S63" s="6"/>
      <c r="T63" s="6">
        <f t="shared" si="54"/>
        <v>10</v>
      </c>
      <c r="U63" s="160" t="str">
        <f t="shared" si="55"/>
        <v>Boise State</v>
      </c>
      <c r="V63" s="181" t="str">
        <f>VLOOKUP(U62,ratings,2,0)-VLOOKUP(U63,ratings,2,0)</f>
        <v>#N/A</v>
      </c>
      <c r="W63" s="181"/>
      <c r="X63" s="174" t="str">
        <f t="shared" si="5"/>
        <v>#N/A</v>
      </c>
      <c r="Y63" s="175" t="str">
        <f t="shared" si="6"/>
        <v>#N/A</v>
      </c>
      <c r="Z63" s="182" t="str">
        <f>(W62/2)+(V62/2)</f>
        <v>#N/A</v>
      </c>
      <c r="AA63" s="6" t="str">
        <f>V63</f>
        <v>#N/A</v>
      </c>
      <c r="AB63" s="6"/>
      <c r="AC63" s="6"/>
      <c r="AD63" s="6"/>
    </row>
    <row r="64" ht="14.25" customHeight="1">
      <c r="B64" s="37" t="s">
        <v>30</v>
      </c>
      <c r="C64" s="37">
        <v>2.0</v>
      </c>
      <c r="D64" s="11" t="s">
        <v>86</v>
      </c>
      <c r="E64" s="409">
        <v>1.0</v>
      </c>
      <c r="F64" s="13"/>
      <c r="G64" s="12">
        <v>1.0</v>
      </c>
      <c r="H64" s="13"/>
      <c r="I64" s="12">
        <v>0.0</v>
      </c>
      <c r="J64" s="13"/>
      <c r="K64" s="13" t="str">
        <f>_xlfn.NORM.DIST(0,VLOOKUP($D56,ratings,2,0)-VLOOKUP($D64,ratings,2,0),$A$1,1)*$I64*$I56+_xlfn.NORM.DIST(0,VLOOKUP($D55,ratings,2,0)-VLOOKUP($D64,ratings,2,0),$A$1,1)*$I64*$I55+_xlfn.NORM.DIST(0,VLOOKUP($D54,ratings,2,0)-VLOOKUP($D64,ratings,2,0),$A$1,1)*$I64*$I54+_xlfn.NORM.DIST(0,VLOOKUP($D53,ratings,2,0)-VLOOKUP($D64,ratings,2,0),$A$1,1)*$I64*$I53+_xlfn.NORM.DIST(0,VLOOKUP($D52,ratings,2,0)-VLOOKUP($D64,ratings,2,0),$A$1,1)*$I64*$I52+_xlfn.NORM.DIST(0,VLOOKUP($D51,ratings,2,0)-VLOOKUP($D64,ratings,2,0),$A$1,1)*$I64*$I51+_xlfn.NORM.DIST(0,VLOOKUP($D50,ratings,2,0)-VLOOKUP($D64,ratings,2,0),$A$1,1)*$I64*$I50+_xlfn.NORM.DIST(0,VLOOKUP($D57,ratings,2,0)-VLOOKUP($D64,ratings,2,0),$A$1,1)*$I64*$I57</f>
        <v>#N/A</v>
      </c>
      <c r="L64" s="15" t="str">
        <f t="shared" si="2"/>
        <v/>
      </c>
      <c r="M64" s="13" t="str">
        <f>_xlfn.NORM.DIST(0,VLOOKUP($D47,ratings,2,0)-VLOOKUP($D64,ratings,2,0),$A$1,1)*$K64*$K47+_xlfn.NORM.DIST(0,VLOOKUP($D48,ratings,2,0)-VLOOKUP($D64,ratings,2,0),$A$1,1)*$K64*$K48+_xlfn.NORM.DIST(0,VLOOKUP($D46,ratings,2,0)-VLOOKUP($D64,ratings,2,0),$A$1,1)*$K64*$K46+_xlfn.NORM.DIST(0,VLOOKUP($D45,ratings,2,0)-VLOOKUP($D64,ratings,2,0),$A$1,1)*$K64*$K45+_xlfn.NORM.DIST(0,VLOOKUP($D44,ratings,2,0)-VLOOKUP($D64,ratings,2,0),$A$1,1)*$K64*$K44+_xlfn.NORM.DIST(0,VLOOKUP($D43,ratings,2,0)-VLOOKUP($D64,ratings,2,0),$A$1,1)*$K64*$K43+_xlfn.NORM.DIST(0,VLOOKUP($D42,ratings,2,0)-VLOOKUP($D64,ratings,2,0),$A$1,1)*$K64*$K42+_xlfn.NORM.DIST(0,VLOOKUP($D41,ratings,2,0)-VLOOKUP($D64,ratings,2,0),$A$1,1)*$K64*$K41+_xlfn.NORM.DIST(0,VLOOKUP($D40,ratings,2,0)-VLOOKUP($D64,ratings,2,0),$A$1,1)*$K64*$K40+_xlfn.NORM.DIST(0,VLOOKUP($D39,ratings,2,0)-VLOOKUP($D64,ratings,2,0),$A$1,1)*$K64*$K39+_xlfn.NORM.DIST(0,VLOOKUP($D38,ratings,2,0)-VLOOKUP($D64,ratings,2,0),$A$1,1)*$K64*$K38+_xlfn.NORM.DIST(0,VLOOKUP($D37,ratings,2,0)-VLOOKUP($D64,ratings,2,0),$A$1,1)*$K64*$K37+_xlfn.NORM.DIST(0,VLOOKUP($D36,ratings,2,0)-VLOOKUP($D64,ratings,2,0),$A$1,1)*$K64*$K36+_xlfn.NORM.DIST(0,VLOOKUP($D35,ratings,2,0)-VLOOKUP($D64,ratings,2,0),$A$1,1)*$K64*$K35+_xlfn.NORM.DIST(0,VLOOKUP($D34,ratings,2,0)-VLOOKUP($D64,ratings,2,0),$A$1,1)*$K64*$K34+_xlfn.NORM.DIST(0,VLOOKUP($D49,ratings,2,0)-VLOOKUP($D64,ratings,2,0),$A$1,1)*$K64*$K49</f>
        <v>#N/A</v>
      </c>
      <c r="N64" s="13"/>
      <c r="O64" s="171" t="str">
        <f>_xlfn.NORM.DIST(0,VLOOKUP($D$33,ratings,2,0)-VLOOKUP($D64,ratings,2,0),$A$1,1)*$M64*$M$33+_xlfn.NORM.DIST(0,VLOOKUP($D$2,ratings,2,0)-VLOOKUP($D64,ratings,2,0),$A$1,1)*$M64*$M$2+_xlfn.NORM.DIST(0,VLOOKUP($D$3,ratings,2,0)-VLOOKUP($D64,ratings,2,0),$A$1,1)*$M64*$M$3+_xlfn.NORM.DIST(0,VLOOKUP($D$4,ratings,2,0)-VLOOKUP($D64,ratings,2,0),$A$1,1)*$M64*$M$4+_xlfn.NORM.DIST(0,VLOOKUP($D$5,ratings,2,0)-VLOOKUP($D64,ratings,2,0),$A$1,1)*$M64*$M$5+_xlfn.NORM.DIST(0,VLOOKUP($D$6,ratings,2,0)-VLOOKUP($D64,ratings,2,0),$A$1,1)*$M64*$M$6+_xlfn.NORM.DIST(0,VLOOKUP($D$7,ratings,2,0)-VLOOKUP($D64,ratings,2,0),$A$1,1)*$M64*$M$7+_xlfn.NORM.DIST(0,VLOOKUP($D$8,ratings,2,0)-VLOOKUP($D64,ratings,2,0),$A$1,1)*$M64*$M$8+_xlfn.NORM.DIST(0,VLOOKUP($D$9,ratings,2,0)-VLOOKUP($D64,ratings,2,0),$A$1,1)*$M64*$M$9+_xlfn.NORM.DIST(0,VLOOKUP($D$10,ratings,2,0)-VLOOKUP($D64,ratings,2,0),$A$1,1)*$M64*$M$10+_xlfn.NORM.DIST(0,VLOOKUP($D$11,ratings,2,0)-VLOOKUP($D64,ratings,2,0),$A$1,1)*$M64*$M$11+_xlfn.NORM.DIST(0,VLOOKUP($D$12,ratings,2,0)-VLOOKUP($D64,ratings,2,0),$A$1,1)*$M64*$M$12+_xlfn.NORM.DIST(0,VLOOKUP($D$13,ratings,2,0)-VLOOKUP($D64,ratings,2,0),$A$1,1)*$M64*$M$13+_xlfn.NORM.DIST(0,VLOOKUP($D$14,ratings,2,0)-VLOOKUP($D64,ratings,2,0),$A$1,1)*$M64*$M$14+_xlfn.NORM.DIST(0,VLOOKUP($D$15,ratings,2,0)-VLOOKUP($D64,ratings,2,0),$A$1,1)*$M64*$M$15+_xlfn.NORM.DIST(0,VLOOKUP($D$16,ratings,2,0)-VLOOKUP($D64,ratings,2,0),$A$1,1)*$M64*$M$16+_xlfn.NORM.DIST(0,VLOOKUP($D$17,ratings,2,0)-VLOOKUP($D64,ratings,2,0),$A$1,1)*$M64*$M$17+_xlfn.NORM.DIST(0,VLOOKUP($D$18,ratings,2,0)-VLOOKUP($D64,ratings,2,0),$A$1,1)*$M64*$M$18+_xlfn.NORM.DIST(0,VLOOKUP($D$19,ratings,2,0)-VLOOKUP($D64,ratings,2,0),$A$1,1)*$M64*$M$19+_xlfn.NORM.DIST(0,VLOOKUP($D$20,ratings,2,0)-VLOOKUP($D64,ratings,2,0),$A$1,1)*$M64*$M$20+_xlfn.NORM.DIST(0,VLOOKUP($D$21,ratings,2,0)-VLOOKUP($D64,ratings,2,0),$A$1,1)*$M64*$M$21+_xlfn.NORM.DIST(0,VLOOKUP($D$22,ratings,2,0)-VLOOKUP($D64,ratings,2,0),$A$1,1)*$M64*$M$22+_xlfn.NORM.DIST(0,VLOOKUP($D$23,ratings,2,0)-VLOOKUP($D64,ratings,2,0),$A$1,1)*$M64*$M$23+_xlfn.NORM.DIST(0,VLOOKUP($D$24,ratings,2,0)-VLOOKUP($D64,ratings,2,0),$A$1,1)*$M64*$M$24+_xlfn.NORM.DIST(0,VLOOKUP($D$25,ratings,2,0)-VLOOKUP($D64,ratings,2,0),$A$1,1)*$M64*$M$25+_xlfn.NORM.DIST(0,VLOOKUP($D$26,ratings,2,0)-VLOOKUP($D64,ratings,2,0),$A$1,1)*$M64*$M$26+_xlfn.NORM.DIST(0,VLOOKUP($D$27,ratings,2,0)-VLOOKUP($D64,ratings,2,0),$A$1,1)*$M64*$M$27+_xlfn.NORM.DIST(0,VLOOKUP($D$28,ratings,2,0)-VLOOKUP($D64,ratings,2,0),$A$1,1)*$M64*$M$28+_xlfn.NORM.DIST(0,VLOOKUP($D$29,ratings,2,0)-VLOOKUP($D64,ratings,2,0),$A$1,1)*$M64*$M$29+_xlfn.NORM.DIST(0,VLOOKUP($D$32,ratings,2,0)-VLOOKUP($D64,ratings,2,0),$A$1,1)*$M64*$M$32+_xlfn.NORM.DIST(0,VLOOKUP($D$31,ratings,2,0)-VLOOKUP($D64,ratings,2,0),$A$1,1)*$M64*$M$31+_xlfn.NORM.DIST(0,VLOOKUP($D$30,ratings,2,0)-VLOOKUP($D64,ratings,2,0),$A$1,1)*$M64*$M$30</f>
        <v>#N/A</v>
      </c>
      <c r="P64" s="172" t="str">
        <f t="shared" si="3"/>
        <v/>
      </c>
      <c r="Q64" s="6"/>
      <c r="R64" s="6"/>
      <c r="S64" s="11"/>
      <c r="T64" s="6">
        <f t="shared" si="54"/>
        <v>2</v>
      </c>
      <c r="U64" s="6" t="str">
        <f t="shared" si="55"/>
        <v>UCLA</v>
      </c>
      <c r="V64" s="173" t="str">
        <f>VLOOKUP($U65,ratings,2,0)-VLOOKUP($U64,ratings,2,0)</f>
        <v>#N/A</v>
      </c>
      <c r="W64" s="173" t="str">
        <f>VLOOKUP($U65,ratings20,3,0)+VLOOKUP($U64,ratings20,3,0)-144</f>
        <v>#N/A</v>
      </c>
      <c r="X64" s="174" t="str">
        <f t="shared" si="5"/>
        <v>#N/A</v>
      </c>
      <c r="Y64" s="175" t="str">
        <f t="shared" si="6"/>
        <v>#N/A</v>
      </c>
      <c r="Z64" s="176" t="str">
        <f>(W64/2)+(V65/2)</f>
        <v>#N/A</v>
      </c>
      <c r="AA64" s="6" t="str">
        <f>W64</f>
        <v>#N/A</v>
      </c>
      <c r="AB64" s="6"/>
      <c r="AC64" s="6"/>
      <c r="AD64" s="6"/>
    </row>
    <row r="65" ht="14.25" customHeight="1">
      <c r="B65" s="37" t="s">
        <v>30</v>
      </c>
      <c r="C65" s="183">
        <v>15.0</v>
      </c>
      <c r="D65" s="54" t="s">
        <v>340</v>
      </c>
      <c r="E65" s="411">
        <v>0.0</v>
      </c>
      <c r="F65" s="13"/>
      <c r="G65" s="85" t="str">
        <f>_xlfn.NORM.DIST(0,VLOOKUP(D63,ratings,2,0)-VLOOKUP(D65,ratings,2,0),$A$1,1)*E65*E63+_xlfn.NORM.DIST(0,VLOOKUP(D62,ratings,2,0)-VLOOKUP(D65,ratings,2,0),$A$1,1)*E65*E62</f>
        <v>#N/A</v>
      </c>
      <c r="H65" s="13"/>
      <c r="I65" s="85" t="str">
        <f>_xlfn.NORM.DIST(0,VLOOKUP($D61,ratings,2,0)-VLOOKUP($D65,ratings,2,0),$A$1,1)*$G65*$G61+_xlfn.NORM.DIST(0,VLOOKUP($D60,ratings,2,0)-VLOOKUP($D65,ratings,2,0),$A$1,1)*$G65*$G60+_xlfn.NORM.DIST(0,VLOOKUP($D59,ratings,2,0)-VLOOKUP($D65,ratings,2,0),$A$1,1)*$G65*$G59+_xlfn.NORM.DIST(0,VLOOKUP($D58,ratings,2,0)-VLOOKUP($D65,ratings,2,0),$A$1,1)*$G65*$G58</f>
        <v>#N/A</v>
      </c>
      <c r="J65" s="85"/>
      <c r="K65" s="85" t="str">
        <f>_xlfn.NORM.DIST(0,VLOOKUP($D57,ratings,2,0)-VLOOKUP($D65,ratings,2,0),$A$1,1)*$I65*$I57+_xlfn.NORM.DIST(0,VLOOKUP($D56,ratings,2,0)-VLOOKUP($D65,ratings,2,0),$A$1,1)*$I65*$I56+_xlfn.NORM.DIST(0,VLOOKUP($D55,ratings,2,0)-VLOOKUP($D65,ratings,2,0),$A$1,1)*$I65*$I55+_xlfn.NORM.DIST(0,VLOOKUP($D54,ratings,2,0)-VLOOKUP($D65,ratings,2,0),$A$1,1)*$I65*$I54+_xlfn.NORM.DIST(0,VLOOKUP($D53,ratings,2,0)-VLOOKUP($D65,ratings,2,0),$A$1,1)*$I65*$I53+_xlfn.NORM.DIST(0,VLOOKUP($D52,ratings,2,0)-VLOOKUP($D65,ratings,2,0),$A$1,1)*$I65*$I52+_xlfn.NORM.DIST(0,VLOOKUP($D51,ratings,2,0)-VLOOKUP($D65,ratings,2,0),$A$1,1)*$I65*$I51+_xlfn.NORM.DIST(0,VLOOKUP($D50,ratings,2,0)-VLOOKUP($D65,ratings,2,0),$A$1,1)*$I65*$I50</f>
        <v>#N/A</v>
      </c>
      <c r="L65" s="15" t="str">
        <f t="shared" si="2"/>
        <v/>
      </c>
      <c r="M65" s="85" t="str">
        <f>_xlfn.NORM.DIST(0,VLOOKUP($D48,ratings,2,0)-VLOOKUP($D65,ratings,2,0),$A$1,1)*$K65*$K48+_xlfn.NORM.DIST(0,VLOOKUP($D49,ratings,2,0)-VLOOKUP($D65,ratings,2,0),$A$1,1)*$K65*$K49+_xlfn.NORM.DIST(0,VLOOKUP($D47,ratings,2,0)-VLOOKUP($D65,ratings,2,0),$A$1,1)*$K65*$K47+_xlfn.NORM.DIST(0,VLOOKUP($D46,ratings,2,0)-VLOOKUP($D65,ratings,2,0),$A$1,1)*$K65*$K46+_xlfn.NORM.DIST(0,VLOOKUP($D45,ratings,2,0)-VLOOKUP($D65,ratings,2,0),$A$1,1)*$K65*$K45+_xlfn.NORM.DIST(0,VLOOKUP($D44,ratings,2,0)-VLOOKUP($D65,ratings,2,0),$A$1,1)*$K65*$K44+_xlfn.NORM.DIST(0,VLOOKUP($D43,ratings,2,0)-VLOOKUP($D65,ratings,2,0),$A$1,1)*$K65*$K43+_xlfn.NORM.DIST(0,VLOOKUP($D42,ratings,2,0)-VLOOKUP($D65,ratings,2,0),$A$1,1)*$K65*$K42+_xlfn.NORM.DIST(0,VLOOKUP($D41,ratings,2,0)-VLOOKUP($D65,ratings,2,0),$A$1,1)*$K65*$K41+_xlfn.NORM.DIST(0,VLOOKUP($D40,ratings,2,0)-VLOOKUP($D65,ratings,2,0),$A$1,1)*$K65*$K40+_xlfn.NORM.DIST(0,VLOOKUP($D39,ratings,2,0)-VLOOKUP($D65,ratings,2,0),$A$1,1)*$K65*$K39+_xlfn.NORM.DIST(0,VLOOKUP($D38,ratings,2,0)-VLOOKUP($D65,ratings,2,0),$A$1,1)*$K65*$K38+_xlfn.NORM.DIST(0,VLOOKUP($D37,ratings,2,0)-VLOOKUP($D65,ratings,2,0),$A$1,1)*$K65*$K37+_xlfn.NORM.DIST(0,VLOOKUP($D36,ratings,2,0)-VLOOKUP($D65,ratings,2,0),$A$1,1)*$K65*$K36+_xlfn.NORM.DIST(0,VLOOKUP($D35,ratings,2,0)-VLOOKUP($D65,ratings,2,0),$A$1,1)*$K65*$K35+_xlfn.NORM.DIST(0,VLOOKUP($D34,ratings,2,0)-VLOOKUP($D65,ratings,2,0),$A$1,1)*$K65*$K34</f>
        <v>#N/A</v>
      </c>
      <c r="N65" s="13"/>
      <c r="O65" s="185" t="str">
        <f>_xlfn.NORM.DIST(0,VLOOKUP($D$33,ratings,2,0)-VLOOKUP($D65,ratings,2,0),$A$1,1)*$M65*$M$33+_xlfn.NORM.DIST(0,VLOOKUP($D$2,ratings,2,0)-VLOOKUP($D65,ratings,2,0),$A$1,1)*$M65*$M$2+_xlfn.NORM.DIST(0,VLOOKUP($D$3,ratings,2,0)-VLOOKUP($D65,ratings,2,0),$A$1,1)*$M65*$M$3+_xlfn.NORM.DIST(0,VLOOKUP($D$4,ratings,2,0)-VLOOKUP($D65,ratings,2,0),$A$1,1)*$M65*$M$4+_xlfn.NORM.DIST(0,VLOOKUP($D$5,ratings,2,0)-VLOOKUP($D65,ratings,2,0),$A$1,1)*$M65*$M$5+_xlfn.NORM.DIST(0,VLOOKUP($D$6,ratings,2,0)-VLOOKUP($D65,ratings,2,0),$A$1,1)*$M65*$M$6+_xlfn.NORM.DIST(0,VLOOKUP($D$7,ratings,2,0)-VLOOKUP($D65,ratings,2,0),$A$1,1)*$M65*$M$7+_xlfn.NORM.DIST(0,VLOOKUP($D$8,ratings,2,0)-VLOOKUP($D65,ratings,2,0),$A$1,1)*$M65*$M$8+_xlfn.NORM.DIST(0,VLOOKUP($D$9,ratings,2,0)-VLOOKUP($D65,ratings,2,0),$A$1,1)*$M65*$M$9+_xlfn.NORM.DIST(0,VLOOKUP($D$10,ratings,2,0)-VLOOKUP($D65,ratings,2,0),$A$1,1)*$M65*$M$10+_xlfn.NORM.DIST(0,VLOOKUP($D$11,ratings,2,0)-VLOOKUP($D65,ratings,2,0),$A$1,1)*$M65*$M$11+_xlfn.NORM.DIST(0,VLOOKUP($D$12,ratings,2,0)-VLOOKUP($D65,ratings,2,0),$A$1,1)*$M65*$M$12+_xlfn.NORM.DIST(0,VLOOKUP($D$13,ratings,2,0)-VLOOKUP($D65,ratings,2,0),$A$1,1)*$M65*$M$13+_xlfn.NORM.DIST(0,VLOOKUP($D$14,ratings,2,0)-VLOOKUP($D65,ratings,2,0),$A$1,1)*$M65*$M$14+_xlfn.NORM.DIST(0,VLOOKUP($D$15,ratings,2,0)-VLOOKUP($D65,ratings,2,0),$A$1,1)*$M65*$M$15+_xlfn.NORM.DIST(0,VLOOKUP($D$16,ratings,2,0)-VLOOKUP($D65,ratings,2,0),$A$1,1)*$M65*$M$16+_xlfn.NORM.DIST(0,VLOOKUP($D$17,ratings,2,0)-VLOOKUP($D65,ratings,2,0),$A$1,1)*$M65*$M$17+_xlfn.NORM.DIST(0,VLOOKUP($D$18,ratings,2,0)-VLOOKUP($D65,ratings,2,0),$A$1,1)*$M65*$M$18+_xlfn.NORM.DIST(0,VLOOKUP($D$19,ratings,2,0)-VLOOKUP($D65,ratings,2,0),$A$1,1)*$M65*$M$19+_xlfn.NORM.DIST(0,VLOOKUP($D$20,ratings,2,0)-VLOOKUP($D65,ratings,2,0),$A$1,1)*$M65*$M$20+_xlfn.NORM.DIST(0,VLOOKUP($D$21,ratings,2,0)-VLOOKUP($D65,ratings,2,0),$A$1,1)*$M65*$M$21+_xlfn.NORM.DIST(0,VLOOKUP($D$22,ratings,2,0)-VLOOKUP($D65,ratings,2,0),$A$1,1)*$M65*$M$22+_xlfn.NORM.DIST(0,VLOOKUP($D$23,ratings,2,0)-VLOOKUP($D65,ratings,2,0),$A$1,1)*$M65*$M$23+_xlfn.NORM.DIST(0,VLOOKUP($D$24,ratings,2,0)-VLOOKUP($D65,ratings,2,0),$A$1,1)*$M65*$M$24+_xlfn.NORM.DIST(0,VLOOKUP($D$25,ratings,2,0)-VLOOKUP($D65,ratings,2,0),$A$1,1)*$M65*$M$25+_xlfn.NORM.DIST(0,VLOOKUP($D$26,ratings,2,0)-VLOOKUP($D65,ratings,2,0),$A$1,1)*$M65*$M$26+_xlfn.NORM.DIST(0,VLOOKUP($D$27,ratings,2,0)-VLOOKUP($D65,ratings,2,0),$A$1,1)*$M65*$M$27+_xlfn.NORM.DIST(0,VLOOKUP($D$28,ratings,2,0)-VLOOKUP($D65,ratings,2,0),$A$1,1)*$M65*$M$28+_xlfn.NORM.DIST(0,VLOOKUP($D$29,ratings,2,0)-VLOOKUP($D65,ratings,2,0),$A$1,1)*$M65*$M$29+_xlfn.NORM.DIST(0,VLOOKUP($D$32,ratings,2,0)-VLOOKUP($D65,ratings,2,0),$A$1,1)*$M65*$M$32+_xlfn.NORM.DIST(0,VLOOKUP($D$31,ratings,2,0)-VLOOKUP($D65,ratings,2,0),$A$1,1)*$M65*$M$31+_xlfn.NORM.DIST(0,VLOOKUP($D$30,ratings,2,0)-VLOOKUP($D65,ratings,2,0),$A$1,1)*$M65*$M$30</f>
        <v>#N/A</v>
      </c>
      <c r="P65" s="172" t="str">
        <f t="shared" si="3"/>
        <v/>
      </c>
      <c r="Q65" s="6"/>
      <c r="R65" s="6"/>
      <c r="S65" s="6"/>
      <c r="T65" s="6">
        <f t="shared" si="54"/>
        <v>15</v>
      </c>
      <c r="U65" s="160" t="str">
        <f t="shared" si="55"/>
        <v>UNC Asheville</v>
      </c>
      <c r="V65" s="181" t="str">
        <f>VLOOKUP(U64,ratings,2,0)-VLOOKUP(U65,ratings,2,0)</f>
        <v>#N/A</v>
      </c>
      <c r="W65" s="181"/>
      <c r="X65" s="174" t="str">
        <f t="shared" si="5"/>
        <v>#N/A</v>
      </c>
      <c r="Y65" s="175" t="str">
        <f t="shared" si="6"/>
        <v>#N/A</v>
      </c>
      <c r="Z65" s="182" t="str">
        <f>(W64/2)+(V64/2)</f>
        <v>#N/A</v>
      </c>
      <c r="AA65" s="6" t="str">
        <f>V65</f>
        <v>#N/A</v>
      </c>
      <c r="AB65" s="6"/>
      <c r="AC65" s="6"/>
      <c r="AD65" s="6"/>
    </row>
    <row r="66" ht="14.25" hidden="1" customHeight="1">
      <c r="A66" s="196"/>
      <c r="B66" s="7"/>
      <c r="C66" s="7"/>
      <c r="D66" s="7"/>
      <c r="E66" s="136"/>
      <c r="F66" s="136"/>
      <c r="G66" s="136"/>
      <c r="H66" s="136"/>
      <c r="I66" s="136"/>
      <c r="J66" s="136"/>
      <c r="K66" s="136"/>
      <c r="L66" s="137"/>
      <c r="M66" s="136"/>
      <c r="N66" s="136"/>
      <c r="O66" s="197"/>
      <c r="P66" s="6"/>
      <c r="Q66" s="6"/>
      <c r="R66" s="6"/>
      <c r="S66" s="6"/>
      <c r="T66" s="6"/>
      <c r="U66" s="6"/>
      <c r="V66" s="6"/>
      <c r="W66" s="6"/>
      <c r="X66" s="46"/>
      <c r="Y66" s="6"/>
      <c r="Z66" s="6"/>
      <c r="AA66" s="6"/>
      <c r="AB66" s="6"/>
      <c r="AC66" s="6"/>
      <c r="AD66" s="6"/>
    </row>
    <row r="67" ht="14.25" hidden="1" customHeight="1">
      <c r="A67" s="196"/>
      <c r="B67" s="7"/>
      <c r="C67" s="7"/>
      <c r="D67" s="7"/>
      <c r="E67" s="136"/>
      <c r="F67" s="136"/>
      <c r="G67" s="136"/>
      <c r="H67" s="136"/>
      <c r="I67" s="136"/>
      <c r="J67" s="136"/>
      <c r="K67" s="136"/>
      <c r="L67" s="137"/>
      <c r="M67" s="136"/>
      <c r="N67" s="136"/>
      <c r="O67" s="197"/>
      <c r="P67" s="6"/>
      <c r="Q67" s="6"/>
      <c r="R67" s="6"/>
      <c r="S67" s="6"/>
      <c r="T67" s="6"/>
      <c r="U67" s="6"/>
      <c r="V67" s="6"/>
      <c r="W67" s="6"/>
      <c r="X67" s="46"/>
      <c r="Y67" s="6"/>
      <c r="Z67" s="6"/>
      <c r="AA67" s="6"/>
      <c r="AB67" s="6"/>
      <c r="AC67" s="6"/>
      <c r="AD67" s="6"/>
    </row>
    <row r="68" ht="14.25" hidden="1" customHeight="1">
      <c r="A68" s="196"/>
      <c r="B68" s="7"/>
      <c r="C68" s="7"/>
      <c r="D68" s="7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97"/>
      <c r="P68" s="6"/>
      <c r="Q68" s="6"/>
      <c r="R68" s="6"/>
      <c r="S68" s="6"/>
      <c r="T68" s="6"/>
      <c r="U68" s="6"/>
      <c r="V68" s="6"/>
      <c r="W68" s="6"/>
      <c r="X68" s="46"/>
      <c r="Y68" s="6"/>
      <c r="Z68" s="6"/>
      <c r="AA68" s="6"/>
      <c r="AB68" s="6"/>
      <c r="AC68" s="6"/>
      <c r="AD68" s="6"/>
    </row>
    <row r="69" ht="14.25" hidden="1" customHeight="1">
      <c r="A69" s="196"/>
      <c r="B69" s="7"/>
      <c r="C69" s="7"/>
      <c r="D69" s="7"/>
      <c r="E69" s="136"/>
      <c r="F69" s="136"/>
      <c r="G69" s="136"/>
      <c r="H69" s="136"/>
      <c r="I69" s="136"/>
      <c r="J69" s="136"/>
      <c r="K69" s="136"/>
      <c r="L69" s="137"/>
      <c r="M69" s="136"/>
      <c r="N69" s="136"/>
      <c r="O69" s="197"/>
      <c r="P69" s="6"/>
      <c r="Q69" s="6"/>
      <c r="R69" s="6"/>
      <c r="S69" s="6"/>
      <c r="T69" s="6"/>
      <c r="U69" s="6"/>
      <c r="V69" s="6"/>
      <c r="W69" s="6"/>
      <c r="X69" s="46"/>
      <c r="Y69" s="6"/>
      <c r="Z69" s="6"/>
      <c r="AA69" s="6"/>
      <c r="AB69" s="6"/>
      <c r="AC69" s="6"/>
      <c r="AD69" s="6"/>
    </row>
    <row r="70" ht="14.25" hidden="1" customHeight="1">
      <c r="A70" s="196"/>
      <c r="B70" s="7"/>
      <c r="C70" s="7"/>
      <c r="D70" s="7"/>
      <c r="E70" s="136">
        <f>E51</f>
        <v>0</v>
      </c>
      <c r="F70" s="136"/>
      <c r="G70" s="136" t="str">
        <f>G51</f>
        <v>#N/A</v>
      </c>
      <c r="H70" s="136"/>
      <c r="I70" s="136" t="str">
        <f>I51</f>
        <v>#N/A</v>
      </c>
      <c r="J70" s="136"/>
      <c r="K70" s="136" t="str">
        <f>K51</f>
        <v>#N/A</v>
      </c>
      <c r="L70" s="137"/>
      <c r="M70" s="136" t="str">
        <f>M51</f>
        <v>#N/A</v>
      </c>
      <c r="N70" s="136"/>
      <c r="O70" s="197" t="str">
        <f>O51</f>
        <v>#N/A</v>
      </c>
      <c r="P70" s="6"/>
      <c r="Q70" s="6"/>
      <c r="R70" s="6"/>
      <c r="S70" s="6"/>
      <c r="T70" s="6"/>
      <c r="U70" s="6"/>
      <c r="V70" s="6"/>
      <c r="W70" s="6"/>
      <c r="X70" s="46"/>
      <c r="Y70" s="6"/>
      <c r="Z70" s="6"/>
      <c r="AA70" s="6"/>
      <c r="AB70" s="6"/>
      <c r="AC70" s="6"/>
      <c r="AD70" s="6"/>
    </row>
    <row r="71" ht="14.25" hidden="1" customHeight="1">
      <c r="A71" s="198" t="s">
        <v>19</v>
      </c>
      <c r="B71" s="7"/>
      <c r="C71" s="7"/>
      <c r="D71" s="4" t="s">
        <v>2</v>
      </c>
      <c r="E71" s="3" t="s">
        <v>3</v>
      </c>
      <c r="F71" s="136"/>
      <c r="G71" s="3" t="s">
        <v>5</v>
      </c>
      <c r="H71" s="136"/>
      <c r="I71" s="3" t="s">
        <v>6</v>
      </c>
      <c r="J71" s="136"/>
      <c r="K71" s="3" t="s">
        <v>7</v>
      </c>
      <c r="L71" s="137"/>
      <c r="M71" s="5" t="s">
        <v>9</v>
      </c>
      <c r="N71" s="136"/>
      <c r="O71" s="199" t="s">
        <v>10</v>
      </c>
      <c r="P71" s="6"/>
      <c r="Q71" s="6"/>
      <c r="R71" s="6"/>
      <c r="S71" s="6"/>
      <c r="T71" s="6"/>
      <c r="U71" s="2" t="s">
        <v>12</v>
      </c>
      <c r="V71" s="2" t="s">
        <v>13</v>
      </c>
      <c r="W71" s="2" t="s">
        <v>14</v>
      </c>
      <c r="X71" s="200" t="s">
        <v>15</v>
      </c>
      <c r="Y71" s="2" t="s">
        <v>16</v>
      </c>
      <c r="Z71" s="2" t="s">
        <v>17</v>
      </c>
      <c r="AA71" s="6"/>
      <c r="AB71" s="6"/>
      <c r="AC71" s="6"/>
      <c r="AD71" s="6"/>
    </row>
    <row r="72" ht="14.25" hidden="1" customHeight="1">
      <c r="A72" s="196"/>
      <c r="B72" s="37" t="s">
        <v>19</v>
      </c>
      <c r="C72" s="37">
        <v>16.0</v>
      </c>
      <c r="D72" s="37" t="s">
        <v>348</v>
      </c>
      <c r="E72" s="136" t="str">
        <f>E70*$R72</f>
        <v>#N/A</v>
      </c>
      <c r="F72" s="136"/>
      <c r="G72" s="136" t="str">
        <f>G70*$R72</f>
        <v>#N/A</v>
      </c>
      <c r="H72" s="136"/>
      <c r="I72" s="136" t="str">
        <f>I70*$R72</f>
        <v>#N/A</v>
      </c>
      <c r="J72" s="136"/>
      <c r="K72" s="136" t="str">
        <f>K70*$R72</f>
        <v>#N/A</v>
      </c>
      <c r="L72" s="15" t="str">
        <f t="shared" ref="L72:L73" si="57">1/K72</f>
        <v>#N/A</v>
      </c>
      <c r="M72" s="136" t="str">
        <f>M70*$R72</f>
        <v>#N/A</v>
      </c>
      <c r="N72" s="136"/>
      <c r="O72" s="197" t="str">
        <f>O70*$R72</f>
        <v>#N/A</v>
      </c>
      <c r="P72" s="172" t="str">
        <f t="shared" ref="P72:P73" si="58">1/O72</f>
        <v>#N/A</v>
      </c>
      <c r="Q72" s="6"/>
      <c r="R72" s="139" t="str">
        <f>_xlfn.NORM.DIST(0,VLOOKUP(D73,ratings,2,0)-VLOOKUP(D72,ratings,2,0),$A$1,1)</f>
        <v>#N/A</v>
      </c>
      <c r="S72" s="6"/>
      <c r="T72" s="6">
        <f t="shared" ref="T72:U72" si="56">C72</f>
        <v>16</v>
      </c>
      <c r="U72" s="6" t="str">
        <f t="shared" si="56"/>
        <v>Wright State</v>
      </c>
      <c r="V72" s="173" t="str">
        <f>VLOOKUP($U73,ratings,2,0)-VLOOKUP($U72,ratings,2,0)</f>
        <v>#N/A</v>
      </c>
      <c r="W72" s="173" t="str">
        <f>VLOOKUP($U73,ratings22,3,0)+VLOOKUP($U72,ratings22,3,0)-144</f>
        <v>#N/A</v>
      </c>
      <c r="X72" s="174" t="str">
        <f t="shared" ref="X72:X73" si="60">_xlfn.NORM.DIST(0,V72,12.5,1)</f>
        <v>#N/A</v>
      </c>
      <c r="Y72" s="175" t="str">
        <f t="shared" ref="Y72:Y73" si="61">IF(X72&gt;0.5,-(X72/(1-X72)),(1-X72)/X72)*100</f>
        <v>#N/A</v>
      </c>
      <c r="Z72" s="176" t="str">
        <f>(W72/2)+(V73/2)</f>
        <v>#N/A</v>
      </c>
      <c r="AA72" s="6" t="str">
        <f>W72</f>
        <v>#N/A</v>
      </c>
      <c r="AB72" s="6"/>
      <c r="AC72" s="6"/>
      <c r="AD72" s="6"/>
    </row>
    <row r="73" ht="14.25" hidden="1" customHeight="1">
      <c r="A73" s="196"/>
      <c r="B73" s="37" t="s">
        <v>19</v>
      </c>
      <c r="C73" s="37">
        <v>16.0</v>
      </c>
      <c r="D73" s="184" t="s">
        <v>372</v>
      </c>
      <c r="E73" s="136" t="str">
        <f>E70*$R73</f>
        <v>#N/A</v>
      </c>
      <c r="F73" s="136"/>
      <c r="G73" s="136" t="str">
        <f>G70*$R73</f>
        <v>#N/A</v>
      </c>
      <c r="H73" s="136"/>
      <c r="I73" s="136" t="str">
        <f>I70*$R73</f>
        <v>#N/A</v>
      </c>
      <c r="J73" s="136"/>
      <c r="K73" s="136" t="str">
        <f>K70*$R73</f>
        <v>#N/A</v>
      </c>
      <c r="L73" s="15" t="str">
        <f t="shared" si="57"/>
        <v>#N/A</v>
      </c>
      <c r="M73" s="136" t="str">
        <f>M70*$R73</f>
        <v>#N/A</v>
      </c>
      <c r="N73" s="136"/>
      <c r="O73" s="197" t="str">
        <f>O70*$R73</f>
        <v>#N/A</v>
      </c>
      <c r="P73" s="172" t="str">
        <f t="shared" si="58"/>
        <v>#N/A</v>
      </c>
      <c r="Q73" s="6"/>
      <c r="R73" s="141" t="str">
        <f>_xlfn.NORM.DIST(0,VLOOKUP(D72,ratings,2,0)-VLOOKUP(D73,ratings,2,0),$A$1,1)</f>
        <v>#N/A</v>
      </c>
      <c r="S73" s="6"/>
      <c r="T73" s="6">
        <f t="shared" ref="T73:U73" si="59">C73</f>
        <v>16</v>
      </c>
      <c r="U73" s="160" t="str">
        <f t="shared" si="59"/>
        <v>Bryant U</v>
      </c>
      <c r="V73" s="181" t="str">
        <f>VLOOKUP(U72,ratings,2,0)-VLOOKUP(U73,ratings,2,0)</f>
        <v>#N/A</v>
      </c>
      <c r="W73" s="181"/>
      <c r="X73" s="174" t="str">
        <f t="shared" si="60"/>
        <v>#N/A</v>
      </c>
      <c r="Y73" s="175" t="str">
        <f t="shared" si="61"/>
        <v>#N/A</v>
      </c>
      <c r="Z73" s="182" t="str">
        <f>(W72/2)+(V72/2)</f>
        <v>#N/A</v>
      </c>
      <c r="AA73" s="6" t="str">
        <f>V73</f>
        <v>#N/A</v>
      </c>
      <c r="AB73" s="6"/>
      <c r="AC73" s="6"/>
      <c r="AD73" s="6"/>
    </row>
    <row r="74" ht="14.25" hidden="1" customHeight="1">
      <c r="A74" s="196"/>
      <c r="B74" s="7"/>
      <c r="C74" s="7"/>
      <c r="D74" s="7"/>
      <c r="E74" s="136"/>
      <c r="F74" s="136"/>
      <c r="G74" s="136"/>
      <c r="H74" s="136"/>
      <c r="I74" s="136"/>
      <c r="J74" s="136"/>
      <c r="K74" s="136"/>
      <c r="L74" s="137"/>
      <c r="M74" s="136"/>
      <c r="N74" s="136"/>
      <c r="O74" s="197"/>
      <c r="P74" s="6"/>
      <c r="Q74" s="6"/>
      <c r="R74" s="6"/>
      <c r="S74" s="6"/>
      <c r="T74" s="6"/>
      <c r="U74" s="6"/>
      <c r="V74" s="6"/>
      <c r="W74" s="6"/>
      <c r="X74" s="46"/>
      <c r="Y74" s="6"/>
      <c r="Z74" s="6"/>
      <c r="AA74" s="6"/>
      <c r="AB74" s="6"/>
      <c r="AC74" s="6"/>
      <c r="AD74" s="6"/>
    </row>
    <row r="75" ht="14.25" hidden="1" customHeight="1">
      <c r="A75" s="196"/>
      <c r="B75" s="7"/>
      <c r="C75" s="7"/>
      <c r="D75" s="7"/>
      <c r="E75" s="136">
        <f>E59</f>
        <v>0</v>
      </c>
      <c r="F75" s="136"/>
      <c r="G75" s="136" t="str">
        <f>G59</f>
        <v>#N/A</v>
      </c>
      <c r="H75" s="136"/>
      <c r="I75" s="136" t="str">
        <f>I59</f>
        <v>#N/A</v>
      </c>
      <c r="J75" s="136"/>
      <c r="K75" s="136" t="str">
        <f>K59</f>
        <v>#N/A</v>
      </c>
      <c r="L75" s="137"/>
      <c r="M75" s="136" t="str">
        <f>M59</f>
        <v>#N/A</v>
      </c>
      <c r="N75" s="136"/>
      <c r="O75" s="197" t="str">
        <f>O59</f>
        <v>#N/A</v>
      </c>
      <c r="P75" s="6"/>
      <c r="Q75" s="6"/>
      <c r="R75" s="6"/>
      <c r="S75" s="6"/>
      <c r="T75" s="6"/>
      <c r="U75" s="6"/>
      <c r="V75" s="6"/>
      <c r="W75" s="6"/>
      <c r="X75" s="46"/>
      <c r="Y75" s="6"/>
      <c r="Z75" s="6"/>
      <c r="AA75" s="6"/>
      <c r="AB75" s="6"/>
      <c r="AC75" s="6"/>
      <c r="AD75" s="6"/>
    </row>
    <row r="76" ht="14.25" hidden="1" customHeight="1">
      <c r="A76" s="196"/>
      <c r="B76" s="7"/>
      <c r="C76" s="7"/>
      <c r="D76" s="4" t="s">
        <v>2</v>
      </c>
      <c r="E76" s="3" t="s">
        <v>3</v>
      </c>
      <c r="F76" s="136"/>
      <c r="G76" s="3" t="s">
        <v>5</v>
      </c>
      <c r="H76" s="136"/>
      <c r="I76" s="3" t="s">
        <v>6</v>
      </c>
      <c r="J76" s="136"/>
      <c r="K76" s="3" t="s">
        <v>7</v>
      </c>
      <c r="L76" s="137"/>
      <c r="M76" s="5" t="s">
        <v>9</v>
      </c>
      <c r="N76" s="136"/>
      <c r="O76" s="199" t="s">
        <v>10</v>
      </c>
      <c r="P76" s="6"/>
      <c r="Q76" s="6"/>
      <c r="R76" s="6"/>
      <c r="S76" s="6"/>
      <c r="T76" s="6"/>
      <c r="U76" s="2" t="s">
        <v>12</v>
      </c>
      <c r="V76" s="2" t="s">
        <v>13</v>
      </c>
      <c r="W76" s="2" t="s">
        <v>14</v>
      </c>
      <c r="X76" s="200" t="s">
        <v>15</v>
      </c>
      <c r="Y76" s="2" t="s">
        <v>16</v>
      </c>
      <c r="Z76" s="2" t="s">
        <v>17</v>
      </c>
      <c r="AA76" s="6"/>
      <c r="AB76" s="6"/>
      <c r="AC76" s="6"/>
      <c r="AD76" s="6"/>
    </row>
    <row r="77" ht="14.25" hidden="1" customHeight="1">
      <c r="A77" s="198" t="s">
        <v>30</v>
      </c>
      <c r="B77" s="37" t="s">
        <v>30</v>
      </c>
      <c r="C77" s="37">
        <v>11.0</v>
      </c>
      <c r="D77" s="37" t="s">
        <v>373</v>
      </c>
      <c r="E77" s="136" t="str">
        <f>E75*$R77</f>
        <v>#N/A</v>
      </c>
      <c r="F77" s="136"/>
      <c r="G77" s="136" t="str">
        <f>G75*$R77</f>
        <v>#N/A</v>
      </c>
      <c r="H77" s="136"/>
      <c r="I77" s="136" t="str">
        <f>I75*$R77</f>
        <v>#N/A</v>
      </c>
      <c r="J77" s="136"/>
      <c r="K77" s="136" t="str">
        <f>K75*$R77</f>
        <v>#N/A</v>
      </c>
      <c r="L77" s="15" t="str">
        <f t="shared" ref="L77:L78" si="63">1/K77</f>
        <v>#N/A</v>
      </c>
      <c r="M77" s="136" t="str">
        <f>M75*$R77</f>
        <v>#N/A</v>
      </c>
      <c r="N77" s="136"/>
      <c r="O77" s="197" t="str">
        <f>O75*$R77</f>
        <v>#N/A</v>
      </c>
      <c r="P77" s="172" t="str">
        <f t="shared" ref="P77:P78" si="64">1/O77</f>
        <v>#N/A</v>
      </c>
      <c r="Q77" s="6"/>
      <c r="R77" s="139" t="str">
        <f>_xlfn.NORM.DIST(0,VLOOKUP(D78,ratings,2,0)-VLOOKUP(D77,ratings,2,0),$A$1,1)</f>
        <v>#N/A</v>
      </c>
      <c r="S77" s="6"/>
      <c r="T77" s="6">
        <f t="shared" ref="T77:U77" si="62">C77</f>
        <v>11</v>
      </c>
      <c r="U77" s="6" t="str">
        <f t="shared" si="62"/>
        <v>Rutgers</v>
      </c>
      <c r="V77" s="173" t="str">
        <f>VLOOKUP($U78,ratings,2,0)-VLOOKUP($U77,ratings,2,0)</f>
        <v>#N/A</v>
      </c>
      <c r="W77" s="173" t="str">
        <f>VLOOKUP($U78,ratings20,3,0)+VLOOKUP($U77,ratings20,3,0)-144</f>
        <v>#N/A</v>
      </c>
      <c r="X77" s="174" t="str">
        <f t="shared" ref="X77:X78" si="66">_xlfn.NORM.DIST(0,V77,12.5,1)</f>
        <v>#N/A</v>
      </c>
      <c r="Y77" s="175" t="str">
        <f t="shared" ref="Y77:Y78" si="67">IF(X77&gt;0.5,-(X77/(1-X77)),(1-X77)/X77)*100</f>
        <v>#N/A</v>
      </c>
      <c r="Z77" s="176" t="str">
        <f>(W77/2)+(V78/2)</f>
        <v>#N/A</v>
      </c>
      <c r="AA77" s="6" t="str">
        <f>W77</f>
        <v>#N/A</v>
      </c>
      <c r="AB77" s="6"/>
      <c r="AC77" s="6"/>
      <c r="AD77" s="6"/>
    </row>
    <row r="78" ht="14.25" hidden="1" customHeight="1">
      <c r="A78" s="196"/>
      <c r="B78" s="37" t="s">
        <v>30</v>
      </c>
      <c r="C78" s="37">
        <v>11.0</v>
      </c>
      <c r="D78" s="184" t="s">
        <v>369</v>
      </c>
      <c r="E78" s="136" t="str">
        <f>E75*$R78</f>
        <v>#N/A</v>
      </c>
      <c r="F78" s="136"/>
      <c r="G78" s="136" t="str">
        <f>G75*$R78</f>
        <v>#N/A</v>
      </c>
      <c r="H78" s="136"/>
      <c r="I78" s="136" t="str">
        <f>I75*$R78</f>
        <v>#N/A</v>
      </c>
      <c r="J78" s="136"/>
      <c r="K78" s="136" t="str">
        <f>K75*$R78</f>
        <v>#N/A</v>
      </c>
      <c r="L78" s="15" t="str">
        <f t="shared" si="63"/>
        <v>#N/A</v>
      </c>
      <c r="M78" s="136" t="str">
        <f>M75*$R78</f>
        <v>#N/A</v>
      </c>
      <c r="N78" s="136"/>
      <c r="O78" s="197" t="str">
        <f>O75*$R78</f>
        <v>#N/A</v>
      </c>
      <c r="P78" s="172" t="str">
        <f t="shared" si="64"/>
        <v>#N/A</v>
      </c>
      <c r="Q78" s="6"/>
      <c r="R78" s="141" t="str">
        <f>_xlfn.NORM.DIST(0,VLOOKUP(D77,ratings,2,0)-VLOOKUP(D78,ratings,2,0),$A$1,1)</f>
        <v>#N/A</v>
      </c>
      <c r="S78" s="6"/>
      <c r="T78" s="6">
        <f t="shared" ref="T78:U78" si="65">C78</f>
        <v>11</v>
      </c>
      <c r="U78" s="160" t="str">
        <f t="shared" si="65"/>
        <v>Notre Dame</v>
      </c>
      <c r="V78" s="181" t="str">
        <f>VLOOKUP(U77,ratings,2,0)-VLOOKUP(U78,ratings,2,0)</f>
        <v>#N/A</v>
      </c>
      <c r="W78" s="181"/>
      <c r="X78" s="174" t="str">
        <f t="shared" si="66"/>
        <v>#N/A</v>
      </c>
      <c r="Y78" s="175" t="str">
        <f t="shared" si="67"/>
        <v>#N/A</v>
      </c>
      <c r="Z78" s="182" t="str">
        <f>(W77/2)+(V77/2)</f>
        <v>#N/A</v>
      </c>
      <c r="AA78" s="6" t="str">
        <f>V78</f>
        <v>#N/A</v>
      </c>
      <c r="AB78" s="6"/>
      <c r="AC78" s="6"/>
      <c r="AD78" s="6"/>
    </row>
    <row r="79" ht="14.25" hidden="1" customHeight="1">
      <c r="A79" s="196"/>
      <c r="B79" s="7"/>
      <c r="C79" s="7"/>
      <c r="D79" s="7"/>
      <c r="E79" s="136"/>
      <c r="F79" s="136"/>
      <c r="G79" s="136"/>
      <c r="H79" s="136"/>
      <c r="I79" s="136"/>
      <c r="J79" s="136"/>
      <c r="K79" s="136"/>
      <c r="L79" s="137"/>
      <c r="M79" s="136"/>
      <c r="N79" s="136"/>
      <c r="O79" s="197"/>
      <c r="P79" s="6"/>
      <c r="Q79" s="6"/>
      <c r="R79" s="6"/>
      <c r="S79" s="6"/>
      <c r="T79" s="6"/>
      <c r="U79" s="6"/>
      <c r="V79" s="6"/>
      <c r="W79" s="6"/>
      <c r="X79" s="46"/>
      <c r="Y79" s="6"/>
      <c r="Z79" s="6"/>
      <c r="AA79" s="6"/>
      <c r="AB79" s="6"/>
      <c r="AC79" s="6"/>
      <c r="AD79" s="6"/>
    </row>
    <row r="80" ht="14.25" hidden="1" customHeight="1">
      <c r="A80" s="196"/>
      <c r="B80" s="7"/>
      <c r="C80" s="7"/>
      <c r="D80" s="7"/>
      <c r="E80" s="136">
        <f>E35</f>
        <v>0</v>
      </c>
      <c r="F80" s="136"/>
      <c r="G80" s="136" t="str">
        <f>G35</f>
        <v>#N/A</v>
      </c>
      <c r="H80" s="136"/>
      <c r="I80" s="136" t="str">
        <f>I35</f>
        <v>#N/A</v>
      </c>
      <c r="J80" s="136"/>
      <c r="K80" s="136" t="str">
        <f>K35</f>
        <v>#N/A</v>
      </c>
      <c r="L80" s="137"/>
      <c r="M80" s="136" t="str">
        <f>M35</f>
        <v>#N/A</v>
      </c>
      <c r="N80" s="136"/>
      <c r="O80" s="197" t="str">
        <f>O35</f>
        <v>#N/A</v>
      </c>
      <c r="P80" s="6"/>
      <c r="Q80" s="6"/>
      <c r="R80" s="6"/>
      <c r="S80" s="6"/>
      <c r="T80" s="6"/>
      <c r="U80" s="6"/>
      <c r="V80" s="6"/>
      <c r="W80" s="6"/>
      <c r="X80" s="46"/>
      <c r="Y80" s="6"/>
      <c r="Z80" s="6"/>
      <c r="AA80" s="6"/>
      <c r="AB80" s="6"/>
      <c r="AC80" s="6"/>
      <c r="AD80" s="6"/>
    </row>
    <row r="81" ht="14.25" hidden="1" customHeight="1">
      <c r="A81" s="196"/>
      <c r="B81" s="7"/>
      <c r="C81" s="7"/>
      <c r="D81" s="4" t="s">
        <v>2</v>
      </c>
      <c r="E81" s="3" t="s">
        <v>3</v>
      </c>
      <c r="F81" s="136"/>
      <c r="G81" s="3" t="s">
        <v>5</v>
      </c>
      <c r="H81" s="136"/>
      <c r="I81" s="3" t="s">
        <v>6</v>
      </c>
      <c r="J81" s="136"/>
      <c r="K81" s="3" t="s">
        <v>7</v>
      </c>
      <c r="L81" s="137"/>
      <c r="M81" s="5" t="s">
        <v>9</v>
      </c>
      <c r="N81" s="136"/>
      <c r="O81" s="199" t="s">
        <v>10</v>
      </c>
      <c r="P81" s="6"/>
      <c r="Q81" s="6"/>
      <c r="R81" s="6"/>
      <c r="S81" s="6"/>
      <c r="T81" s="6"/>
      <c r="U81" s="2" t="s">
        <v>12</v>
      </c>
      <c r="V81" s="2" t="s">
        <v>13</v>
      </c>
      <c r="W81" s="2" t="s">
        <v>14</v>
      </c>
      <c r="X81" s="200" t="s">
        <v>15</v>
      </c>
      <c r="Y81" s="2" t="s">
        <v>16</v>
      </c>
      <c r="Z81" s="2" t="s">
        <v>17</v>
      </c>
      <c r="AA81" s="6"/>
      <c r="AB81" s="6"/>
      <c r="AC81" s="6"/>
      <c r="AD81" s="6"/>
    </row>
    <row r="82" ht="14.25" hidden="1" customHeight="1">
      <c r="A82" s="198" t="s">
        <v>26</v>
      </c>
      <c r="B82" s="37" t="s">
        <v>26</v>
      </c>
      <c r="C82" s="37">
        <v>16.0</v>
      </c>
      <c r="D82" s="37" t="s">
        <v>316</v>
      </c>
      <c r="E82" s="136" t="str">
        <f>E80*$R82</f>
        <v>#N/A</v>
      </c>
      <c r="F82" s="136"/>
      <c r="G82" s="136" t="str">
        <f>G80*$R82</f>
        <v>#N/A</v>
      </c>
      <c r="H82" s="136"/>
      <c r="I82" s="136" t="str">
        <f>I80*$R82</f>
        <v>#N/A</v>
      </c>
      <c r="J82" s="136"/>
      <c r="K82" s="136" t="str">
        <f>K80*$R82</f>
        <v>#N/A</v>
      </c>
      <c r="L82" s="15" t="str">
        <f t="shared" ref="L82:L83" si="69">1/K82</f>
        <v>#N/A</v>
      </c>
      <c r="M82" s="136" t="str">
        <f>M80*$R82</f>
        <v>#N/A</v>
      </c>
      <c r="N82" s="136"/>
      <c r="O82" s="197" t="str">
        <f>O80*$R82</f>
        <v>#N/A</v>
      </c>
      <c r="P82" s="172" t="str">
        <f t="shared" ref="P82:P83" si="70">1/O82</f>
        <v>#N/A</v>
      </c>
      <c r="Q82" s="6"/>
      <c r="R82" s="139" t="str">
        <f>_xlfn.NORM.DIST(0,VLOOKUP(D83,ratings,2,0)-VLOOKUP(D82,ratings,2,0),$A$1,1)</f>
        <v>#N/A</v>
      </c>
      <c r="S82" s="6"/>
      <c r="T82" s="6">
        <f t="shared" ref="T82:U82" si="68">C82</f>
        <v>16</v>
      </c>
      <c r="U82" s="6" t="str">
        <f t="shared" si="68"/>
        <v>Texas Southern</v>
      </c>
      <c r="V82" s="173" t="str">
        <f>VLOOKUP($U83,ratings,2,0)-VLOOKUP($U82,ratings,2,0)</f>
        <v>#N/A</v>
      </c>
      <c r="W82" s="173" t="str">
        <f>VLOOKUP($U83,ratings20,3,0)+VLOOKUP($U82,ratings20,3,0)-144</f>
        <v>#N/A</v>
      </c>
      <c r="X82" s="174" t="str">
        <f t="shared" ref="X82:X83" si="72">_xlfn.NORM.DIST(0,V82,12.5,1)</f>
        <v>#N/A</v>
      </c>
      <c r="Y82" s="175" t="str">
        <f t="shared" ref="Y82:Y83" si="73">IF(X82&gt;0.5,-(X82/(1-X82)),(1-X82)/X82)*100</f>
        <v>#N/A</v>
      </c>
      <c r="Z82" s="176" t="str">
        <f>(W82/2)+(V83/2)</f>
        <v>#N/A</v>
      </c>
      <c r="AA82" s="6" t="str">
        <f>W82</f>
        <v>#N/A</v>
      </c>
      <c r="AB82" s="6"/>
      <c r="AC82" s="6"/>
      <c r="AD82" s="6"/>
    </row>
    <row r="83" ht="14.25" hidden="1" customHeight="1">
      <c r="A83" s="196"/>
      <c r="B83" s="37" t="s">
        <v>26</v>
      </c>
      <c r="C83" s="37">
        <v>16.0</v>
      </c>
      <c r="D83" s="184" t="s">
        <v>305</v>
      </c>
      <c r="E83" s="136" t="str">
        <f>E80*$R83</f>
        <v>#N/A</v>
      </c>
      <c r="F83" s="136"/>
      <c r="G83" s="136" t="str">
        <f>G80*$R83</f>
        <v>#N/A</v>
      </c>
      <c r="H83" s="136"/>
      <c r="I83" s="136" t="str">
        <f>I80*$R83</f>
        <v>#N/A</v>
      </c>
      <c r="J83" s="136"/>
      <c r="K83" s="136" t="str">
        <f>K80*$R83</f>
        <v>#N/A</v>
      </c>
      <c r="L83" s="15" t="str">
        <f t="shared" si="69"/>
        <v>#N/A</v>
      </c>
      <c r="M83" s="136" t="str">
        <f>M80*$R83</f>
        <v>#N/A</v>
      </c>
      <c r="N83" s="136"/>
      <c r="O83" s="197" t="str">
        <f>O80*$R83</f>
        <v>#N/A</v>
      </c>
      <c r="P83" s="172" t="str">
        <f t="shared" si="70"/>
        <v>#N/A</v>
      </c>
      <c r="Q83" s="6"/>
      <c r="R83" s="141" t="str">
        <f>_xlfn.NORM.DIST(0,VLOOKUP(D82,ratings,2,0)-VLOOKUP(D83,ratings,2,0),$A$1,1)</f>
        <v>#N/A</v>
      </c>
      <c r="S83" s="6"/>
      <c r="T83" s="6">
        <f t="shared" ref="T83:U83" si="71">C83</f>
        <v>16</v>
      </c>
      <c r="U83" s="160" t="str">
        <f t="shared" si="71"/>
        <v>Texas A&amp;M-CC</v>
      </c>
      <c r="V83" s="181" t="str">
        <f>VLOOKUP(U82,ratings,2,0)-VLOOKUP(U83,ratings,2,0)</f>
        <v>#N/A</v>
      </c>
      <c r="W83" s="181"/>
      <c r="X83" s="174" t="str">
        <f t="shared" si="72"/>
        <v>#N/A</v>
      </c>
      <c r="Y83" s="175" t="str">
        <f t="shared" si="73"/>
        <v>#N/A</v>
      </c>
      <c r="Z83" s="182" t="str">
        <f>(W82/2)+(V82/2)</f>
        <v>#N/A</v>
      </c>
      <c r="AA83" s="6" t="str">
        <f>V83</f>
        <v>#N/A</v>
      </c>
      <c r="AB83" s="6"/>
      <c r="AC83" s="6"/>
      <c r="AD83" s="6"/>
    </row>
    <row r="84" ht="14.25" hidden="1" customHeight="1">
      <c r="A84" s="196"/>
      <c r="B84" s="7"/>
      <c r="C84" s="7"/>
      <c r="D84" s="7"/>
      <c r="E84" s="136"/>
      <c r="F84" s="136"/>
      <c r="G84" s="136"/>
      <c r="H84" s="136"/>
      <c r="I84" s="136"/>
      <c r="J84" s="136"/>
      <c r="K84" s="136"/>
      <c r="L84" s="137"/>
      <c r="M84" s="136"/>
      <c r="N84" s="136"/>
      <c r="O84" s="197"/>
      <c r="P84" s="6"/>
      <c r="Q84" s="6"/>
      <c r="R84" s="6"/>
      <c r="S84" s="6"/>
      <c r="T84" s="6"/>
      <c r="U84" s="6"/>
      <c r="V84" s="6"/>
      <c r="W84" s="6"/>
      <c r="X84" s="46"/>
      <c r="Y84" s="6"/>
      <c r="Z84" s="6"/>
      <c r="AA84" s="6"/>
      <c r="AB84" s="6"/>
      <c r="AC84" s="6"/>
      <c r="AD84" s="6"/>
    </row>
    <row r="85" ht="14.25" hidden="1" customHeight="1">
      <c r="A85" s="196"/>
      <c r="B85" s="7"/>
      <c r="C85" s="7"/>
      <c r="D85" s="7"/>
      <c r="E85" s="136">
        <f>E43</f>
        <v>1</v>
      </c>
      <c r="F85" s="136"/>
      <c r="G85" s="136">
        <f>G43</f>
        <v>0</v>
      </c>
      <c r="H85" s="136"/>
      <c r="I85" s="136" t="str">
        <f>I43</f>
        <v>#N/A</v>
      </c>
      <c r="J85" s="136"/>
      <c r="K85" s="136" t="str">
        <f>K43</f>
        <v>#N/A</v>
      </c>
      <c r="L85" s="137"/>
      <c r="M85" s="136" t="str">
        <f>M43</f>
        <v>#N/A</v>
      </c>
      <c r="N85" s="136"/>
      <c r="O85" s="197" t="str">
        <f>O43</f>
        <v>#N/A</v>
      </c>
      <c r="P85" s="6"/>
      <c r="Q85" s="6"/>
      <c r="R85" s="6"/>
      <c r="S85" s="6"/>
      <c r="T85" s="6"/>
      <c r="U85" s="6"/>
      <c r="V85" s="6"/>
      <c r="W85" s="6"/>
      <c r="X85" s="46"/>
      <c r="Y85" s="6"/>
      <c r="Z85" s="6"/>
      <c r="AA85" s="6"/>
      <c r="AB85" s="6"/>
      <c r="AC85" s="6"/>
      <c r="AD85" s="6"/>
    </row>
    <row r="86" ht="14.25" hidden="1" customHeight="1">
      <c r="A86" s="196"/>
      <c r="B86" s="7"/>
      <c r="C86" s="7"/>
      <c r="D86" s="4" t="s">
        <v>2</v>
      </c>
      <c r="E86" s="3" t="s">
        <v>3</v>
      </c>
      <c r="F86" s="136"/>
      <c r="G86" s="3" t="s">
        <v>5</v>
      </c>
      <c r="H86" s="136"/>
      <c r="I86" s="3" t="s">
        <v>6</v>
      </c>
      <c r="J86" s="136"/>
      <c r="K86" s="3" t="s">
        <v>7</v>
      </c>
      <c r="L86" s="137"/>
      <c r="M86" s="5" t="s">
        <v>9</v>
      </c>
      <c r="N86" s="136"/>
      <c r="O86" s="199" t="s">
        <v>10</v>
      </c>
      <c r="P86" s="6"/>
      <c r="Q86" s="6"/>
      <c r="R86" s="6"/>
      <c r="S86" s="6"/>
      <c r="T86" s="6"/>
      <c r="U86" s="2" t="s">
        <v>12</v>
      </c>
      <c r="V86" s="2" t="s">
        <v>13</v>
      </c>
      <c r="W86" s="2" t="s">
        <v>14</v>
      </c>
      <c r="X86" s="200" t="s">
        <v>15</v>
      </c>
      <c r="Y86" s="2" t="s">
        <v>16</v>
      </c>
      <c r="Z86" s="2" t="s">
        <v>17</v>
      </c>
      <c r="AA86" s="6"/>
      <c r="AB86" s="6"/>
      <c r="AC86" s="6"/>
      <c r="AD86" s="6"/>
    </row>
    <row r="87" ht="14.25" hidden="1" customHeight="1">
      <c r="A87" s="198" t="s">
        <v>28</v>
      </c>
      <c r="B87" s="37" t="s">
        <v>28</v>
      </c>
      <c r="C87" s="37">
        <v>12.0</v>
      </c>
      <c r="D87" s="37" t="s">
        <v>374</v>
      </c>
      <c r="E87" s="136" t="str">
        <f>E85*$R87</f>
        <v>#N/A</v>
      </c>
      <c r="F87" s="136"/>
      <c r="G87" s="136" t="str">
        <f>G85*$R87</f>
        <v>#N/A</v>
      </c>
      <c r="H87" s="136"/>
      <c r="I87" s="136" t="str">
        <f>I85*$R87</f>
        <v>#N/A</v>
      </c>
      <c r="J87" s="136"/>
      <c r="K87" s="136" t="str">
        <f>K85*$R87</f>
        <v>#N/A</v>
      </c>
      <c r="L87" s="15" t="str">
        <f t="shared" ref="L87:L88" si="75">1/K87</f>
        <v>#N/A</v>
      </c>
      <c r="M87" s="136" t="str">
        <f>M85*$R87</f>
        <v>#N/A</v>
      </c>
      <c r="N87" s="136"/>
      <c r="O87" s="197" t="str">
        <f>O85*$R87</f>
        <v>#N/A</v>
      </c>
      <c r="P87" s="172" t="str">
        <f t="shared" ref="P87:P88" si="76">1/O87</f>
        <v>#N/A</v>
      </c>
      <c r="Q87" s="6"/>
      <c r="R87" s="139" t="str">
        <f>_xlfn.NORM.DIST(0,VLOOKUP(D88,ratings,2,0)-VLOOKUP(D87,ratings,2,0),$A$1,1)</f>
        <v>#N/A</v>
      </c>
      <c r="S87" s="6"/>
      <c r="T87" s="6">
        <f t="shared" ref="T87:U87" si="74">C87</f>
        <v>12</v>
      </c>
      <c r="U87" s="6" t="str">
        <f t="shared" si="74"/>
        <v>Wyoming</v>
      </c>
      <c r="V87" s="173" t="str">
        <f>VLOOKUP($U88,ratings,2,0)-VLOOKUP($U87,ratings,2,0)</f>
        <v>#N/A</v>
      </c>
      <c r="W87" s="173" t="str">
        <f>VLOOKUP($U88,ratings22,3,0)+VLOOKUP($U87,ratings22,3,0)-144</f>
        <v>#N/A</v>
      </c>
      <c r="X87" s="174" t="str">
        <f t="shared" ref="X87:X88" si="78">_xlfn.NORM.DIST(0,V87,12.5,1)</f>
        <v>#N/A</v>
      </c>
      <c r="Y87" s="175" t="str">
        <f t="shared" ref="Y87:Y88" si="79">IF(X87&gt;0.5,-(X87/(1-X87)),(1-X87)/X87)*100</f>
        <v>#N/A</v>
      </c>
      <c r="Z87" s="176" t="str">
        <f>(W87/2)+(V88/2)</f>
        <v>#N/A</v>
      </c>
      <c r="AA87" s="6" t="str">
        <f>W87</f>
        <v>#N/A</v>
      </c>
      <c r="AB87" s="6"/>
      <c r="AC87" s="6"/>
      <c r="AD87" s="6"/>
    </row>
    <row r="88" ht="14.25" hidden="1" customHeight="1">
      <c r="A88" s="196"/>
      <c r="B88" s="37" t="s">
        <v>28</v>
      </c>
      <c r="C88" s="37">
        <v>12.0</v>
      </c>
      <c r="D88" s="184" t="s">
        <v>327</v>
      </c>
      <c r="E88" s="136" t="str">
        <f>E85*$R88</f>
        <v>#N/A</v>
      </c>
      <c r="F88" s="136"/>
      <c r="G88" s="136" t="str">
        <f>G85*$R88</f>
        <v>#N/A</v>
      </c>
      <c r="H88" s="136"/>
      <c r="I88" s="136" t="str">
        <f>I85*$R88</f>
        <v>#N/A</v>
      </c>
      <c r="J88" s="136"/>
      <c r="K88" s="136" t="str">
        <f>K85*$R88</f>
        <v>#N/A</v>
      </c>
      <c r="L88" s="15" t="str">
        <f t="shared" si="75"/>
        <v>#N/A</v>
      </c>
      <c r="M88" s="136" t="str">
        <f>M85*$R88</f>
        <v>#N/A</v>
      </c>
      <c r="N88" s="136"/>
      <c r="O88" s="197" t="str">
        <f>O85*$R88</f>
        <v>#N/A</v>
      </c>
      <c r="P88" s="172" t="str">
        <f t="shared" si="76"/>
        <v>#N/A</v>
      </c>
      <c r="Q88" s="6"/>
      <c r="R88" s="141" t="str">
        <f>_xlfn.NORM.DIST(0,VLOOKUP(D87,ratings,2,0)-VLOOKUP(D88,ratings,2,0),$A$1,1)</f>
        <v>#N/A</v>
      </c>
      <c r="S88" s="6"/>
      <c r="T88" s="6">
        <f t="shared" ref="T88:U88" si="77">C88</f>
        <v>12</v>
      </c>
      <c r="U88" s="160" t="str">
        <f t="shared" si="77"/>
        <v>Indiana</v>
      </c>
      <c r="V88" s="181" t="str">
        <f>VLOOKUP(U87,ratings,2,0)-VLOOKUP(U88,ratings,2,0)</f>
        <v>#N/A</v>
      </c>
      <c r="W88" s="181"/>
      <c r="X88" s="174" t="str">
        <f t="shared" si="78"/>
        <v>#N/A</v>
      </c>
      <c r="Y88" s="175" t="str">
        <f t="shared" si="79"/>
        <v>#N/A</v>
      </c>
      <c r="Z88" s="182" t="str">
        <f>(W87/2)+(V87/2)</f>
        <v>#N/A</v>
      </c>
      <c r="AA88" s="6" t="str">
        <f>V88</f>
        <v>#N/A</v>
      </c>
      <c r="AB88" s="6"/>
      <c r="AC88" s="6"/>
      <c r="AD88" s="6"/>
    </row>
    <row r="89" ht="14.25" hidden="1" customHeight="1">
      <c r="A89" s="196"/>
      <c r="B89" s="7"/>
      <c r="C89" s="7"/>
      <c r="D89" s="7"/>
      <c r="E89" s="136"/>
      <c r="F89" s="136"/>
      <c r="G89" s="136"/>
      <c r="H89" s="136"/>
      <c r="I89" s="136"/>
      <c r="J89" s="136"/>
      <c r="K89" s="136"/>
      <c r="L89" s="137"/>
      <c r="M89" s="136"/>
      <c r="N89" s="136"/>
      <c r="O89" s="197"/>
      <c r="P89" s="6"/>
      <c r="Q89" s="6"/>
      <c r="R89" s="6"/>
      <c r="S89" s="6"/>
      <c r="T89" s="6"/>
      <c r="U89" s="6"/>
      <c r="V89" s="6"/>
      <c r="W89" s="6"/>
      <c r="X89" s="46"/>
      <c r="Y89" s="6"/>
      <c r="Z89" s="6"/>
      <c r="AA89" s="6"/>
      <c r="AB89" s="6"/>
      <c r="AC89" s="6"/>
      <c r="AD89" s="6"/>
    </row>
    <row r="90" ht="14.25" hidden="1" customHeight="1">
      <c r="A90" s="196"/>
      <c r="B90" s="7"/>
      <c r="C90" s="7"/>
      <c r="D90" s="7"/>
      <c r="E90" s="136"/>
      <c r="F90" s="136"/>
      <c r="G90" s="136"/>
      <c r="H90" s="136"/>
      <c r="I90" s="136"/>
      <c r="J90" s="136"/>
      <c r="K90" s="136"/>
      <c r="L90" s="137"/>
      <c r="M90" s="136"/>
      <c r="N90" s="136"/>
      <c r="O90" s="197"/>
      <c r="P90" s="6"/>
      <c r="Q90" s="6"/>
      <c r="R90" s="6"/>
      <c r="S90" s="6"/>
      <c r="T90" s="6"/>
      <c r="U90" s="6"/>
      <c r="V90" s="6"/>
      <c r="W90" s="6"/>
      <c r="X90" s="46"/>
      <c r="Y90" s="6"/>
      <c r="Z90" s="6"/>
      <c r="AA90" s="6"/>
      <c r="AB90" s="6"/>
      <c r="AC90" s="6"/>
      <c r="AD90" s="6"/>
    </row>
    <row r="91" ht="14.25" hidden="1" customHeight="1">
      <c r="A91" s="196"/>
      <c r="B91" s="7"/>
      <c r="C91" s="7"/>
      <c r="D91" s="7"/>
      <c r="E91" s="136"/>
      <c r="F91" s="136"/>
      <c r="G91" s="136"/>
      <c r="H91" s="136"/>
      <c r="I91" s="136"/>
      <c r="J91" s="136"/>
      <c r="K91" s="136"/>
      <c r="L91" s="137"/>
      <c r="M91" s="136"/>
      <c r="N91" s="136"/>
      <c r="O91" s="197"/>
      <c r="P91" s="6"/>
      <c r="Q91" s="6"/>
      <c r="R91" s="6"/>
      <c r="S91" s="6"/>
      <c r="T91" s="6"/>
      <c r="U91" s="6"/>
      <c r="V91" s="6"/>
      <c r="W91" s="6"/>
      <c r="X91" s="46"/>
      <c r="Y91" s="6"/>
      <c r="Z91" s="6"/>
      <c r="AA91" s="6"/>
      <c r="AB91" s="6"/>
      <c r="AC91" s="6"/>
      <c r="AD91" s="6"/>
    </row>
    <row r="92" ht="14.25" hidden="1" customHeight="1">
      <c r="A92" s="196"/>
      <c r="B92" s="7"/>
      <c r="C92" s="7"/>
      <c r="D92" s="7"/>
      <c r="E92" s="136"/>
      <c r="F92" s="136"/>
      <c r="G92" s="136"/>
      <c r="H92" s="136"/>
      <c r="I92" s="136"/>
      <c r="J92" s="136"/>
      <c r="K92" s="136"/>
      <c r="L92" s="137"/>
      <c r="M92" s="136"/>
      <c r="N92" s="136"/>
      <c r="O92" s="197"/>
      <c r="P92" s="6"/>
      <c r="Q92" s="6"/>
      <c r="R92" s="6"/>
      <c r="S92" s="6"/>
      <c r="T92" s="6"/>
      <c r="U92" s="6"/>
      <c r="V92" s="6"/>
      <c r="W92" s="6"/>
      <c r="X92" s="46"/>
      <c r="Y92" s="6"/>
      <c r="Z92" s="6"/>
      <c r="AA92" s="6"/>
      <c r="AB92" s="6"/>
      <c r="AC92" s="6"/>
      <c r="AD92" s="6"/>
    </row>
    <row r="93" ht="14.25" hidden="1" customHeight="1">
      <c r="A93" s="196"/>
      <c r="B93" s="7"/>
      <c r="C93" s="7"/>
      <c r="D93" s="7"/>
      <c r="E93" s="136"/>
      <c r="F93" s="136"/>
      <c r="G93" s="136"/>
      <c r="H93" s="136"/>
      <c r="I93" s="136"/>
      <c r="J93" s="136"/>
      <c r="K93" s="136"/>
      <c r="L93" s="137"/>
      <c r="M93" s="136"/>
      <c r="N93" s="136"/>
      <c r="O93" s="197"/>
      <c r="P93" s="6"/>
      <c r="Q93" s="6"/>
      <c r="R93" s="6"/>
      <c r="S93" s="6"/>
      <c r="T93" s="6"/>
      <c r="U93" s="6"/>
      <c r="V93" s="6"/>
      <c r="W93" s="6"/>
      <c r="X93" s="46"/>
      <c r="Y93" s="6"/>
      <c r="Z93" s="6"/>
      <c r="AA93" s="6"/>
      <c r="AB93" s="6"/>
      <c r="AC93" s="6"/>
      <c r="AD93" s="6"/>
    </row>
    <row r="94" ht="14.25" hidden="1" customHeight="1">
      <c r="A94" s="196"/>
      <c r="B94" s="7"/>
      <c r="C94" s="7"/>
      <c r="D94" s="7"/>
      <c r="E94" s="136"/>
      <c r="F94" s="136"/>
      <c r="G94" s="136"/>
      <c r="H94" s="136"/>
      <c r="I94" s="136"/>
      <c r="J94" s="136"/>
      <c r="K94" s="136"/>
      <c r="L94" s="137"/>
      <c r="M94" s="136"/>
      <c r="N94" s="136"/>
      <c r="O94" s="197"/>
      <c r="P94" s="6"/>
      <c r="Q94" s="6"/>
      <c r="R94" s="6"/>
      <c r="S94" s="6"/>
      <c r="T94" s="6"/>
      <c r="U94" s="6"/>
      <c r="V94" s="6"/>
      <c r="W94" s="6"/>
      <c r="X94" s="46"/>
      <c r="Y94" s="6"/>
      <c r="Z94" s="6"/>
      <c r="AA94" s="6"/>
      <c r="AB94" s="6"/>
      <c r="AC94" s="6"/>
      <c r="AD94" s="6"/>
    </row>
    <row r="95" ht="14.25" hidden="1" customHeight="1">
      <c r="A95" s="196"/>
      <c r="B95" s="7"/>
      <c r="C95" s="7"/>
      <c r="D95" s="7"/>
      <c r="E95" s="136"/>
      <c r="F95" s="136"/>
      <c r="G95" s="136"/>
      <c r="H95" s="136"/>
      <c r="I95" s="136"/>
      <c r="J95" s="136"/>
      <c r="K95" s="136"/>
      <c r="L95" s="137"/>
      <c r="M95" s="136"/>
      <c r="N95" s="136"/>
      <c r="O95" s="197"/>
      <c r="P95" s="6"/>
      <c r="Q95" s="6"/>
      <c r="R95" s="6"/>
      <c r="S95" s="6"/>
      <c r="T95" s="6"/>
      <c r="U95" s="6"/>
      <c r="V95" s="6"/>
      <c r="W95" s="6"/>
      <c r="X95" s="46"/>
      <c r="Y95" s="6"/>
      <c r="Z95" s="6"/>
      <c r="AA95" s="6"/>
      <c r="AB95" s="6"/>
      <c r="AC95" s="6"/>
      <c r="AD95" s="6"/>
    </row>
    <row r="96" ht="14.25" hidden="1" customHeight="1">
      <c r="A96" s="196"/>
      <c r="B96" s="7"/>
      <c r="C96" s="7"/>
      <c r="D96" s="7"/>
      <c r="E96" s="136"/>
      <c r="F96" s="136"/>
      <c r="G96" s="136"/>
      <c r="H96" s="136"/>
      <c r="I96" s="136"/>
      <c r="J96" s="136"/>
      <c r="K96" s="136"/>
      <c r="L96" s="137"/>
      <c r="M96" s="136"/>
      <c r="N96" s="136"/>
      <c r="O96" s="197"/>
      <c r="P96" s="6"/>
      <c r="Q96" s="6"/>
      <c r="R96" s="6"/>
      <c r="S96" s="6"/>
      <c r="T96" s="6"/>
      <c r="U96" s="6"/>
      <c r="V96" s="6"/>
      <c r="W96" s="6"/>
      <c r="X96" s="46"/>
      <c r="Y96" s="6"/>
      <c r="Z96" s="6"/>
      <c r="AA96" s="6"/>
      <c r="AB96" s="6"/>
      <c r="AC96" s="6"/>
      <c r="AD96" s="6"/>
    </row>
    <row r="97" ht="14.25" hidden="1" customHeight="1">
      <c r="A97" s="196"/>
      <c r="B97" s="7"/>
      <c r="C97" s="7"/>
      <c r="D97" s="7"/>
      <c r="E97" s="136"/>
      <c r="F97" s="136"/>
      <c r="G97" s="136"/>
      <c r="H97" s="136"/>
      <c r="I97" s="136"/>
      <c r="J97" s="136"/>
      <c r="K97" s="136"/>
      <c r="L97" s="137"/>
      <c r="M97" s="136"/>
      <c r="N97" s="136"/>
      <c r="O97" s="197"/>
      <c r="P97" s="6"/>
      <c r="Q97" s="6"/>
      <c r="R97" s="6"/>
      <c r="S97" s="6"/>
      <c r="T97" s="6"/>
      <c r="U97" s="6"/>
      <c r="V97" s="6"/>
      <c r="W97" s="6"/>
      <c r="X97" s="46"/>
      <c r="Y97" s="6"/>
      <c r="Z97" s="6"/>
      <c r="AA97" s="6"/>
      <c r="AB97" s="6"/>
      <c r="AC97" s="6"/>
      <c r="AD97" s="6"/>
    </row>
    <row r="98" ht="14.25" hidden="1" customHeight="1">
      <c r="A98" s="196"/>
      <c r="B98" s="7"/>
      <c r="C98" s="7"/>
      <c r="D98" s="7"/>
      <c r="E98" s="136"/>
      <c r="F98" s="136"/>
      <c r="G98" s="136"/>
      <c r="H98" s="136"/>
      <c r="I98" s="136"/>
      <c r="J98" s="136"/>
      <c r="K98" s="136"/>
      <c r="L98" s="137"/>
      <c r="M98" s="136"/>
      <c r="N98" s="136"/>
      <c r="O98" s="197"/>
      <c r="P98" s="6"/>
      <c r="Q98" s="6"/>
      <c r="R98" s="6"/>
      <c r="S98" s="6"/>
      <c r="T98" s="6"/>
      <c r="U98" s="6"/>
      <c r="V98" s="6"/>
      <c r="W98" s="6"/>
      <c r="X98" s="46"/>
      <c r="Y98" s="6"/>
      <c r="Z98" s="6"/>
      <c r="AA98" s="6"/>
      <c r="AB98" s="6"/>
      <c r="AC98" s="6"/>
      <c r="AD98" s="6"/>
    </row>
    <row r="99" ht="14.25" hidden="1" customHeight="1">
      <c r="A99" s="196"/>
      <c r="B99" s="7"/>
      <c r="C99" s="7"/>
      <c r="D99" s="7"/>
      <c r="E99" s="136"/>
      <c r="F99" s="136"/>
      <c r="G99" s="136"/>
      <c r="H99" s="136"/>
      <c r="I99" s="136"/>
      <c r="J99" s="136"/>
      <c r="K99" s="136"/>
      <c r="L99" s="137"/>
      <c r="M99" s="136"/>
      <c r="N99" s="136"/>
      <c r="O99" s="197"/>
      <c r="P99" s="6"/>
      <c r="Q99" s="6"/>
      <c r="R99" s="6"/>
      <c r="S99" s="6"/>
      <c r="T99" s="6"/>
      <c r="U99" s="6"/>
      <c r="V99" s="6"/>
      <c r="W99" s="6"/>
      <c r="X99" s="46"/>
      <c r="Y99" s="6"/>
      <c r="Z99" s="6"/>
      <c r="AA99" s="6"/>
      <c r="AB99" s="6"/>
      <c r="AC99" s="6"/>
      <c r="AD99" s="6"/>
    </row>
    <row r="100" ht="14.25" hidden="1" customHeight="1">
      <c r="A100" s="196"/>
      <c r="B100" s="7"/>
      <c r="C100" s="7"/>
      <c r="D100" s="7"/>
      <c r="E100" s="136"/>
      <c r="F100" s="136"/>
      <c r="G100" s="136"/>
      <c r="H100" s="136"/>
      <c r="I100" s="136"/>
      <c r="J100" s="136"/>
      <c r="K100" s="136"/>
      <c r="L100" s="137"/>
      <c r="M100" s="136"/>
      <c r="N100" s="136"/>
      <c r="O100" s="197"/>
      <c r="P100" s="6"/>
      <c r="Q100" s="6"/>
      <c r="R100" s="6"/>
      <c r="S100" s="6"/>
      <c r="T100" s="6"/>
      <c r="U100" s="6"/>
      <c r="V100" s="6"/>
      <c r="W100" s="6"/>
      <c r="X100" s="46"/>
      <c r="Y100" s="6"/>
      <c r="Z100" s="6"/>
      <c r="AA100" s="6"/>
      <c r="AB100" s="6"/>
      <c r="AC100" s="6"/>
      <c r="AD100" s="6"/>
    </row>
    <row r="101" ht="14.25" hidden="1" customHeight="1">
      <c r="A101" s="196"/>
      <c r="B101" s="7"/>
      <c r="C101" s="7"/>
      <c r="D101" s="7"/>
      <c r="E101" s="136"/>
      <c r="F101" s="136"/>
      <c r="G101" s="136"/>
      <c r="H101" s="136"/>
      <c r="I101" s="136"/>
      <c r="J101" s="136"/>
      <c r="K101" s="136"/>
      <c r="L101" s="137"/>
      <c r="M101" s="136"/>
      <c r="N101" s="136"/>
      <c r="O101" s="197"/>
      <c r="P101" s="6"/>
      <c r="Q101" s="6"/>
      <c r="R101" s="6"/>
      <c r="S101" s="6"/>
      <c r="T101" s="6"/>
      <c r="U101" s="6"/>
      <c r="V101" s="6"/>
      <c r="W101" s="6"/>
      <c r="X101" s="46"/>
      <c r="Y101" s="6"/>
      <c r="Z101" s="6"/>
      <c r="AA101" s="6"/>
      <c r="AB101" s="6"/>
      <c r="AC101" s="6"/>
      <c r="AD101" s="6"/>
    </row>
    <row r="102" ht="14.25" hidden="1" customHeight="1">
      <c r="A102" s="196"/>
      <c r="B102" s="7"/>
      <c r="C102" s="7"/>
      <c r="D102" s="7"/>
      <c r="E102" s="136"/>
      <c r="F102" s="136"/>
      <c r="G102" s="136"/>
      <c r="H102" s="136"/>
      <c r="I102" s="136"/>
      <c r="J102" s="136"/>
      <c r="K102" s="136"/>
      <c r="L102" s="137"/>
      <c r="M102" s="136"/>
      <c r="N102" s="136"/>
      <c r="O102" s="197"/>
      <c r="P102" s="6"/>
      <c r="Q102" s="6"/>
      <c r="R102" s="6"/>
      <c r="S102" s="6"/>
      <c r="T102" s="6"/>
      <c r="U102" s="6"/>
      <c r="V102" s="6"/>
      <c r="W102" s="6"/>
      <c r="X102" s="46"/>
      <c r="Y102" s="6"/>
      <c r="Z102" s="6"/>
      <c r="AA102" s="6"/>
      <c r="AB102" s="6"/>
      <c r="AC102" s="6"/>
      <c r="AD102" s="6"/>
    </row>
    <row r="103" ht="14.25" hidden="1" customHeight="1">
      <c r="A103" s="196"/>
      <c r="B103" s="7"/>
      <c r="C103" s="7"/>
      <c r="D103" s="7"/>
      <c r="E103" s="136"/>
      <c r="F103" s="136"/>
      <c r="G103" s="136"/>
      <c r="H103" s="136"/>
      <c r="I103" s="136"/>
      <c r="J103" s="136"/>
      <c r="K103" s="136"/>
      <c r="L103" s="137"/>
      <c r="M103" s="136"/>
      <c r="N103" s="136"/>
      <c r="O103" s="197"/>
      <c r="P103" s="6"/>
      <c r="Q103" s="6"/>
      <c r="R103" s="6"/>
      <c r="S103" s="6"/>
      <c r="T103" s="6"/>
      <c r="U103" s="6"/>
      <c r="V103" s="6"/>
      <c r="W103" s="6"/>
      <c r="X103" s="46"/>
      <c r="Y103" s="6"/>
      <c r="Z103" s="6"/>
      <c r="AA103" s="6"/>
      <c r="AB103" s="6"/>
      <c r="AC103" s="6"/>
      <c r="AD103" s="6"/>
    </row>
    <row r="104" ht="14.25" hidden="1" customHeight="1">
      <c r="A104" s="196"/>
      <c r="B104" s="7"/>
      <c r="C104" s="7"/>
      <c r="D104" s="7"/>
      <c r="E104" s="136"/>
      <c r="F104" s="136"/>
      <c r="G104" s="136"/>
      <c r="H104" s="136"/>
      <c r="I104" s="136"/>
      <c r="J104" s="136"/>
      <c r="K104" s="136"/>
      <c r="L104" s="137"/>
      <c r="M104" s="136"/>
      <c r="N104" s="136"/>
      <c r="O104" s="197"/>
      <c r="P104" s="6"/>
      <c r="Q104" s="6"/>
      <c r="R104" s="6"/>
      <c r="S104" s="6"/>
      <c r="T104" s="6"/>
      <c r="U104" s="6"/>
      <c r="V104" s="6"/>
      <c r="W104" s="6"/>
      <c r="X104" s="46"/>
      <c r="Y104" s="6"/>
      <c r="Z104" s="6"/>
      <c r="AA104" s="6"/>
      <c r="AB104" s="6"/>
      <c r="AC104" s="6"/>
      <c r="AD104" s="6"/>
    </row>
    <row r="105" ht="14.25" hidden="1" customHeight="1">
      <c r="A105" s="196"/>
      <c r="B105" s="7"/>
      <c r="C105" s="7"/>
      <c r="D105" s="7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97"/>
      <c r="P105" s="6"/>
      <c r="Q105" s="6"/>
      <c r="R105" s="6"/>
      <c r="S105" s="6"/>
      <c r="T105" s="6"/>
      <c r="U105" s="6"/>
      <c r="V105" s="6"/>
      <c r="W105" s="6"/>
      <c r="X105" s="46"/>
      <c r="Y105" s="6"/>
      <c r="Z105" s="6"/>
      <c r="AA105" s="6"/>
      <c r="AB105" s="6"/>
      <c r="AC105" s="6"/>
      <c r="AD105" s="6"/>
    </row>
    <row r="106" ht="14.25" hidden="1" customHeight="1">
      <c r="A106" s="196"/>
      <c r="B106" s="7"/>
      <c r="C106" s="7"/>
      <c r="D106" s="7"/>
      <c r="E106" s="136"/>
      <c r="F106" s="136"/>
      <c r="G106" s="136"/>
      <c r="H106" s="136"/>
      <c r="I106" s="136"/>
      <c r="J106" s="136"/>
      <c r="K106" s="136"/>
      <c r="L106" s="137"/>
      <c r="M106" s="136"/>
      <c r="N106" s="136"/>
      <c r="O106" s="197"/>
      <c r="P106" s="6"/>
      <c r="Q106" s="6"/>
      <c r="R106" s="6"/>
      <c r="S106" s="6"/>
      <c r="T106" s="6"/>
      <c r="U106" s="6"/>
      <c r="V106" s="6"/>
      <c r="W106" s="6"/>
      <c r="X106" s="46"/>
      <c r="Y106" s="6"/>
      <c r="Z106" s="6"/>
      <c r="AA106" s="6"/>
      <c r="AB106" s="6"/>
      <c r="AC106" s="6"/>
      <c r="AD106" s="6"/>
    </row>
    <row r="107" ht="14.25" hidden="1" customHeight="1">
      <c r="A107" s="196"/>
      <c r="B107" s="7"/>
      <c r="C107" s="7"/>
      <c r="D107" s="7"/>
      <c r="E107" s="136"/>
      <c r="F107" s="136"/>
      <c r="G107" s="136"/>
      <c r="H107" s="136"/>
      <c r="I107" s="136"/>
      <c r="J107" s="136"/>
      <c r="K107" s="136"/>
      <c r="L107" s="137"/>
      <c r="M107" s="136"/>
      <c r="N107" s="136"/>
      <c r="O107" s="197"/>
      <c r="P107" s="6"/>
      <c r="Q107" s="6"/>
      <c r="R107" s="6"/>
      <c r="S107" s="6"/>
      <c r="T107" s="6"/>
      <c r="U107" s="6"/>
      <c r="V107" s="6"/>
      <c r="W107" s="6"/>
      <c r="X107" s="46"/>
      <c r="Y107" s="6"/>
      <c r="Z107" s="6"/>
      <c r="AA107" s="6"/>
      <c r="AB107" s="6"/>
      <c r="AC107" s="6"/>
      <c r="AD107" s="6"/>
    </row>
    <row r="108" ht="14.25" hidden="1" customHeight="1">
      <c r="A108" s="196"/>
      <c r="B108" s="7"/>
      <c r="C108" s="7"/>
      <c r="D108" s="7"/>
      <c r="E108" s="136"/>
      <c r="F108" s="136"/>
      <c r="G108" s="136"/>
      <c r="H108" s="136"/>
      <c r="I108" s="136"/>
      <c r="J108" s="136"/>
      <c r="K108" s="136"/>
      <c r="L108" s="137"/>
      <c r="M108" s="136"/>
      <c r="N108" s="136"/>
      <c r="O108" s="197"/>
      <c r="P108" s="6"/>
      <c r="Q108" s="6"/>
      <c r="R108" s="6"/>
      <c r="S108" s="6"/>
      <c r="T108" s="6"/>
      <c r="U108" s="6"/>
      <c r="V108" s="6"/>
      <c r="W108" s="6"/>
      <c r="X108" s="46"/>
      <c r="Y108" s="6"/>
      <c r="Z108" s="6"/>
      <c r="AA108" s="6"/>
      <c r="AB108" s="6"/>
      <c r="AC108" s="6"/>
      <c r="AD108" s="6"/>
    </row>
    <row r="109" ht="14.25" hidden="1" customHeight="1">
      <c r="A109" s="196"/>
      <c r="B109" s="7"/>
      <c r="C109" s="7"/>
      <c r="D109" s="7"/>
      <c r="E109" s="136"/>
      <c r="F109" s="136"/>
      <c r="G109" s="136"/>
      <c r="H109" s="136"/>
      <c r="I109" s="136"/>
      <c r="J109" s="136"/>
      <c r="K109" s="136"/>
      <c r="L109" s="137"/>
      <c r="M109" s="136"/>
      <c r="N109" s="136"/>
      <c r="O109" s="197"/>
      <c r="P109" s="6"/>
      <c r="Q109" s="6"/>
      <c r="R109" s="6"/>
      <c r="S109" s="6"/>
      <c r="T109" s="6"/>
      <c r="U109" s="6"/>
      <c r="V109" s="6"/>
      <c r="W109" s="6"/>
      <c r="X109" s="46"/>
      <c r="Y109" s="6"/>
      <c r="Z109" s="6"/>
      <c r="AA109" s="6"/>
      <c r="AB109" s="6"/>
      <c r="AC109" s="6"/>
      <c r="AD109" s="6"/>
    </row>
    <row r="110" ht="14.25" hidden="1" customHeight="1">
      <c r="A110" s="196"/>
      <c r="B110" s="7"/>
      <c r="C110" s="7"/>
      <c r="D110" s="7"/>
      <c r="E110" s="136"/>
      <c r="F110" s="136"/>
      <c r="G110" s="136"/>
      <c r="H110" s="136"/>
      <c r="I110" s="136"/>
      <c r="J110" s="136"/>
      <c r="K110" s="136"/>
      <c r="L110" s="137"/>
      <c r="M110" s="136"/>
      <c r="N110" s="136"/>
      <c r="O110" s="197"/>
      <c r="P110" s="6"/>
      <c r="Q110" s="6"/>
      <c r="R110" s="6"/>
      <c r="S110" s="6"/>
      <c r="T110" s="6"/>
      <c r="U110" s="6"/>
      <c r="V110" s="6"/>
      <c r="W110" s="6"/>
      <c r="X110" s="46"/>
      <c r="Y110" s="6"/>
      <c r="Z110" s="6"/>
      <c r="AA110" s="6"/>
      <c r="AB110" s="6"/>
      <c r="AC110" s="6"/>
      <c r="AD110" s="6"/>
    </row>
    <row r="111" ht="14.25" hidden="1" customHeight="1">
      <c r="A111" s="196"/>
      <c r="B111" s="7"/>
      <c r="C111" s="7"/>
      <c r="D111" s="7"/>
      <c r="E111" s="136"/>
      <c r="F111" s="136"/>
      <c r="G111" s="136"/>
      <c r="H111" s="136"/>
      <c r="I111" s="136"/>
      <c r="J111" s="136"/>
      <c r="K111" s="136"/>
      <c r="L111" s="137"/>
      <c r="M111" s="136"/>
      <c r="N111" s="136"/>
      <c r="O111" s="197"/>
      <c r="P111" s="6"/>
      <c r="Q111" s="6"/>
      <c r="R111" s="6"/>
      <c r="S111" s="6"/>
      <c r="T111" s="6"/>
      <c r="U111" s="6"/>
      <c r="V111" s="6"/>
      <c r="W111" s="6"/>
      <c r="X111" s="46"/>
      <c r="Y111" s="6"/>
      <c r="Z111" s="6"/>
      <c r="AA111" s="6"/>
      <c r="AB111" s="6"/>
      <c r="AC111" s="6"/>
      <c r="AD111" s="6"/>
    </row>
    <row r="112" ht="14.25" hidden="1" customHeight="1">
      <c r="A112" s="196"/>
      <c r="B112" s="7"/>
      <c r="C112" s="7"/>
      <c r="D112" s="7"/>
      <c r="E112" s="136"/>
      <c r="F112" s="136"/>
      <c r="G112" s="136"/>
      <c r="H112" s="136"/>
      <c r="I112" s="136"/>
      <c r="J112" s="136"/>
      <c r="K112" s="136"/>
      <c r="L112" s="137"/>
      <c r="M112" s="136"/>
      <c r="N112" s="136"/>
      <c r="O112" s="197"/>
      <c r="P112" s="6"/>
      <c r="Q112" s="6"/>
      <c r="R112" s="6"/>
      <c r="S112" s="6"/>
      <c r="T112" s="6"/>
      <c r="U112" s="6"/>
      <c r="V112" s="6"/>
      <c r="W112" s="6"/>
      <c r="X112" s="46"/>
      <c r="Y112" s="6"/>
      <c r="Z112" s="6"/>
      <c r="AA112" s="6"/>
      <c r="AB112" s="6"/>
      <c r="AC112" s="6"/>
      <c r="AD112" s="6"/>
    </row>
    <row r="113" ht="14.25" hidden="1" customHeight="1">
      <c r="A113" s="196"/>
      <c r="B113" s="7"/>
      <c r="C113" s="7"/>
      <c r="D113" s="7"/>
      <c r="E113" s="136"/>
      <c r="F113" s="136"/>
      <c r="G113" s="136"/>
      <c r="H113" s="136"/>
      <c r="I113" s="136"/>
      <c r="J113" s="136"/>
      <c r="K113" s="136"/>
      <c r="L113" s="137"/>
      <c r="M113" s="136"/>
      <c r="N113" s="136"/>
      <c r="O113" s="197"/>
      <c r="P113" s="6"/>
      <c r="Q113" s="6"/>
      <c r="R113" s="6"/>
      <c r="S113" s="6"/>
      <c r="T113" s="6"/>
      <c r="U113" s="6"/>
      <c r="V113" s="6"/>
      <c r="W113" s="6"/>
      <c r="X113" s="46"/>
      <c r="Y113" s="6"/>
      <c r="Z113" s="6"/>
      <c r="AA113" s="6"/>
      <c r="AB113" s="6"/>
      <c r="AC113" s="6"/>
      <c r="AD113" s="6"/>
    </row>
    <row r="114" ht="14.25" hidden="1" customHeight="1">
      <c r="A114" s="196"/>
      <c r="B114" s="7"/>
      <c r="C114" s="7"/>
      <c r="D114" s="7"/>
      <c r="E114" s="136"/>
      <c r="F114" s="136"/>
      <c r="G114" s="136"/>
      <c r="H114" s="136"/>
      <c r="I114" s="136"/>
      <c r="J114" s="136"/>
      <c r="K114" s="136"/>
      <c r="L114" s="137"/>
      <c r="M114" s="136"/>
      <c r="N114" s="136"/>
      <c r="O114" s="197"/>
      <c r="P114" s="6"/>
      <c r="Q114" s="6"/>
      <c r="R114" s="6"/>
      <c r="S114" s="6"/>
      <c r="T114" s="6"/>
      <c r="U114" s="6"/>
      <c r="V114" s="6"/>
      <c r="W114" s="6"/>
      <c r="X114" s="46"/>
      <c r="Y114" s="6"/>
      <c r="Z114" s="6"/>
      <c r="AA114" s="6"/>
      <c r="AB114" s="6"/>
      <c r="AC114" s="6"/>
      <c r="AD114" s="6"/>
    </row>
    <row r="115" ht="14.25" hidden="1" customHeight="1">
      <c r="A115" s="196"/>
      <c r="B115" s="7"/>
      <c r="C115" s="7"/>
      <c r="D115" s="7"/>
      <c r="E115" s="136"/>
      <c r="F115" s="136"/>
      <c r="G115" s="136"/>
      <c r="H115" s="136"/>
      <c r="I115" s="136"/>
      <c r="J115" s="136"/>
      <c r="K115" s="136"/>
      <c r="L115" s="137"/>
      <c r="M115" s="136"/>
      <c r="N115" s="136"/>
      <c r="O115" s="197"/>
      <c r="P115" s="6"/>
      <c r="Q115" s="6"/>
      <c r="R115" s="6"/>
      <c r="S115" s="6"/>
      <c r="T115" s="6"/>
      <c r="U115" s="6"/>
      <c r="V115" s="6"/>
      <c r="W115" s="6"/>
      <c r="X115" s="46"/>
      <c r="Y115" s="6"/>
      <c r="Z115" s="6"/>
      <c r="AA115" s="6"/>
      <c r="AB115" s="6"/>
      <c r="AC115" s="6"/>
      <c r="AD115" s="6"/>
    </row>
    <row r="116" ht="14.25" hidden="1" customHeight="1">
      <c r="A116" s="196"/>
      <c r="B116" s="7"/>
      <c r="C116" s="7"/>
      <c r="D116" s="7"/>
      <c r="E116" s="136"/>
      <c r="F116" s="136"/>
      <c r="G116" s="136"/>
      <c r="H116" s="136"/>
      <c r="I116" s="136"/>
      <c r="J116" s="136"/>
      <c r="K116" s="136"/>
      <c r="L116" s="137"/>
      <c r="M116" s="136"/>
      <c r="N116" s="136"/>
      <c r="O116" s="197"/>
      <c r="P116" s="6"/>
      <c r="Q116" s="6"/>
      <c r="R116" s="6"/>
      <c r="S116" s="6"/>
      <c r="T116" s="6"/>
      <c r="U116" s="6"/>
      <c r="V116" s="6"/>
      <c r="W116" s="6"/>
      <c r="X116" s="46"/>
      <c r="Y116" s="6"/>
      <c r="Z116" s="6"/>
      <c r="AA116" s="6"/>
      <c r="AB116" s="6"/>
      <c r="AC116" s="6"/>
      <c r="AD116" s="6"/>
    </row>
    <row r="117" ht="14.25" hidden="1" customHeight="1">
      <c r="A117" s="196"/>
      <c r="B117" s="7"/>
      <c r="C117" s="7"/>
      <c r="D117" s="7"/>
      <c r="E117" s="136"/>
      <c r="F117" s="136"/>
      <c r="G117" s="136"/>
      <c r="H117" s="136"/>
      <c r="I117" s="136"/>
      <c r="J117" s="136"/>
      <c r="K117" s="136"/>
      <c r="L117" s="137"/>
      <c r="M117" s="136"/>
      <c r="N117" s="136"/>
      <c r="O117" s="197"/>
      <c r="P117" s="6"/>
      <c r="Q117" s="6"/>
      <c r="R117" s="6"/>
      <c r="S117" s="6"/>
      <c r="T117" s="6"/>
      <c r="U117" s="6"/>
      <c r="V117" s="6"/>
      <c r="W117" s="6"/>
      <c r="X117" s="46"/>
      <c r="Y117" s="6"/>
      <c r="Z117" s="6"/>
      <c r="AA117" s="6"/>
      <c r="AB117" s="6"/>
      <c r="AC117" s="6"/>
      <c r="AD117" s="6"/>
    </row>
    <row r="118" ht="14.25" hidden="1" customHeight="1">
      <c r="A118" s="196"/>
      <c r="B118" s="7"/>
      <c r="C118" s="7"/>
      <c r="D118" s="7"/>
      <c r="E118" s="136"/>
      <c r="F118" s="136"/>
      <c r="G118" s="136"/>
      <c r="H118" s="136"/>
      <c r="I118" s="136"/>
      <c r="J118" s="136"/>
      <c r="K118" s="136"/>
      <c r="L118" s="137"/>
      <c r="M118" s="136"/>
      <c r="N118" s="136"/>
      <c r="O118" s="197"/>
      <c r="P118" s="6"/>
      <c r="Q118" s="6"/>
      <c r="R118" s="6"/>
      <c r="S118" s="6"/>
      <c r="T118" s="6"/>
      <c r="U118" s="6"/>
      <c r="V118" s="6"/>
      <c r="W118" s="6"/>
      <c r="X118" s="46"/>
      <c r="Y118" s="6"/>
      <c r="Z118" s="6"/>
      <c r="AA118" s="6"/>
      <c r="AB118" s="6"/>
      <c r="AC118" s="6"/>
      <c r="AD118" s="6"/>
    </row>
    <row r="119" ht="14.25" hidden="1" customHeight="1">
      <c r="A119" s="196"/>
      <c r="B119" s="7"/>
      <c r="C119" s="7"/>
      <c r="D119" s="7"/>
      <c r="E119" s="136"/>
      <c r="F119" s="136"/>
      <c r="G119" s="136"/>
      <c r="H119" s="136"/>
      <c r="I119" s="136"/>
      <c r="J119" s="136"/>
      <c r="K119" s="136"/>
      <c r="L119" s="137"/>
      <c r="M119" s="136"/>
      <c r="N119" s="136"/>
      <c r="O119" s="197"/>
      <c r="P119" s="6"/>
      <c r="Q119" s="6"/>
      <c r="R119" s="6"/>
      <c r="S119" s="6"/>
      <c r="T119" s="6"/>
      <c r="U119" s="6"/>
      <c r="V119" s="6"/>
      <c r="W119" s="6"/>
      <c r="X119" s="46"/>
      <c r="Y119" s="6"/>
      <c r="Z119" s="6"/>
      <c r="AA119" s="6"/>
      <c r="AB119" s="6"/>
      <c r="AC119" s="6"/>
      <c r="AD119" s="6"/>
    </row>
    <row r="120" ht="14.25" hidden="1" customHeight="1">
      <c r="A120" s="196"/>
      <c r="B120" s="7"/>
      <c r="C120" s="7"/>
      <c r="D120" s="7"/>
      <c r="E120" s="136"/>
      <c r="F120" s="136"/>
      <c r="G120" s="136"/>
      <c r="H120" s="136"/>
      <c r="I120" s="136"/>
      <c r="J120" s="136"/>
      <c r="K120" s="136"/>
      <c r="L120" s="137"/>
      <c r="M120" s="136"/>
      <c r="N120" s="136"/>
      <c r="O120" s="197"/>
      <c r="P120" s="6"/>
      <c r="Q120" s="6"/>
      <c r="R120" s="6"/>
      <c r="S120" s="6"/>
      <c r="T120" s="6"/>
      <c r="U120" s="6"/>
      <c r="V120" s="6"/>
      <c r="W120" s="6"/>
      <c r="X120" s="46"/>
      <c r="Y120" s="6"/>
      <c r="Z120" s="6"/>
      <c r="AA120" s="6"/>
      <c r="AB120" s="6"/>
      <c r="AC120" s="6"/>
      <c r="AD120" s="6"/>
    </row>
    <row r="121" ht="14.25" hidden="1" customHeight="1">
      <c r="A121" s="196"/>
      <c r="B121" s="7"/>
      <c r="C121" s="7"/>
      <c r="D121" s="7"/>
      <c r="E121" s="136"/>
      <c r="F121" s="136"/>
      <c r="G121" s="136"/>
      <c r="H121" s="136"/>
      <c r="I121" s="136"/>
      <c r="J121" s="136"/>
      <c r="K121" s="136"/>
      <c r="L121" s="137"/>
      <c r="M121" s="136"/>
      <c r="N121" s="136"/>
      <c r="O121" s="197"/>
      <c r="P121" s="6"/>
      <c r="Q121" s="6"/>
      <c r="R121" s="6"/>
      <c r="S121" s="6"/>
      <c r="T121" s="6"/>
      <c r="U121" s="6"/>
      <c r="V121" s="6"/>
      <c r="W121" s="6"/>
      <c r="X121" s="46"/>
      <c r="Y121" s="6"/>
      <c r="Z121" s="6"/>
      <c r="AA121" s="6"/>
      <c r="AB121" s="6"/>
      <c r="AC121" s="6"/>
      <c r="AD121" s="6"/>
    </row>
    <row r="122" ht="14.25" hidden="1" customHeight="1">
      <c r="A122" s="196"/>
      <c r="B122" s="7"/>
      <c r="C122" s="7"/>
      <c r="D122" s="7"/>
      <c r="E122" s="136"/>
      <c r="F122" s="136"/>
      <c r="G122" s="136"/>
      <c r="H122" s="136"/>
      <c r="I122" s="136"/>
      <c r="J122" s="136"/>
      <c r="K122" s="136"/>
      <c r="L122" s="137"/>
      <c r="M122" s="136"/>
      <c r="N122" s="136"/>
      <c r="O122" s="197"/>
      <c r="P122" s="6"/>
      <c r="Q122" s="6"/>
      <c r="R122" s="6"/>
      <c r="S122" s="6"/>
      <c r="T122" s="6"/>
      <c r="U122" s="6"/>
      <c r="V122" s="6"/>
      <c r="W122" s="6"/>
      <c r="X122" s="46"/>
      <c r="Y122" s="6"/>
      <c r="Z122" s="6"/>
      <c r="AA122" s="6"/>
      <c r="AB122" s="6"/>
      <c r="AC122" s="6"/>
      <c r="AD122" s="6"/>
    </row>
    <row r="123" ht="14.25" hidden="1" customHeight="1">
      <c r="A123" s="196"/>
      <c r="B123" s="7"/>
      <c r="C123" s="7"/>
      <c r="D123" s="7"/>
      <c r="E123" s="136"/>
      <c r="F123" s="136"/>
      <c r="G123" s="136"/>
      <c r="H123" s="136"/>
      <c r="I123" s="136"/>
      <c r="J123" s="136"/>
      <c r="K123" s="136"/>
      <c r="L123" s="137"/>
      <c r="M123" s="136"/>
      <c r="N123" s="136"/>
      <c r="O123" s="197"/>
      <c r="P123" s="6"/>
      <c r="Q123" s="6"/>
      <c r="R123" s="6"/>
      <c r="S123" s="6"/>
      <c r="T123" s="6"/>
      <c r="U123" s="6"/>
      <c r="V123" s="6"/>
      <c r="W123" s="6"/>
      <c r="X123" s="46"/>
      <c r="Y123" s="6"/>
      <c r="Z123" s="6"/>
      <c r="AA123" s="6"/>
      <c r="AB123" s="6"/>
      <c r="AC123" s="6"/>
      <c r="AD123" s="6"/>
    </row>
    <row r="124" ht="14.25" hidden="1" customHeight="1">
      <c r="A124" s="196"/>
      <c r="B124" s="7"/>
      <c r="C124" s="7"/>
      <c r="D124" s="7"/>
      <c r="E124" s="136"/>
      <c r="F124" s="136"/>
      <c r="G124" s="136"/>
      <c r="H124" s="136"/>
      <c r="I124" s="136"/>
      <c r="J124" s="136"/>
      <c r="K124" s="136"/>
      <c r="L124" s="137"/>
      <c r="M124" s="136"/>
      <c r="N124" s="136"/>
      <c r="O124" s="197"/>
      <c r="P124" s="6"/>
      <c r="Q124" s="6"/>
      <c r="R124" s="6"/>
      <c r="S124" s="6"/>
      <c r="T124" s="6"/>
      <c r="U124" s="6"/>
      <c r="V124" s="6"/>
      <c r="W124" s="6"/>
      <c r="X124" s="46"/>
      <c r="Y124" s="6"/>
      <c r="Z124" s="6"/>
      <c r="AA124" s="6"/>
      <c r="AB124" s="6"/>
      <c r="AC124" s="6"/>
      <c r="AD124" s="6"/>
    </row>
    <row r="125" ht="14.25" hidden="1" customHeight="1">
      <c r="A125" s="196"/>
      <c r="B125" s="7"/>
      <c r="C125" s="7"/>
      <c r="D125" s="7"/>
      <c r="E125" s="136"/>
      <c r="F125" s="136"/>
      <c r="G125" s="136"/>
      <c r="H125" s="136"/>
      <c r="I125" s="136"/>
      <c r="J125" s="136"/>
      <c r="K125" s="136"/>
      <c r="L125" s="137"/>
      <c r="M125" s="136"/>
      <c r="N125" s="136"/>
      <c r="O125" s="197"/>
      <c r="P125" s="6"/>
      <c r="Q125" s="6"/>
      <c r="R125" s="6"/>
      <c r="S125" s="6"/>
      <c r="T125" s="6"/>
      <c r="U125" s="6"/>
      <c r="V125" s="6"/>
      <c r="W125" s="6"/>
      <c r="X125" s="46"/>
      <c r="Y125" s="6"/>
      <c r="Z125" s="6"/>
      <c r="AA125" s="6"/>
      <c r="AB125" s="6"/>
      <c r="AC125" s="6"/>
      <c r="AD125" s="6"/>
    </row>
    <row r="126" ht="14.25" hidden="1" customHeight="1">
      <c r="A126" s="196"/>
      <c r="B126" s="7"/>
      <c r="C126" s="7"/>
      <c r="D126" s="7"/>
      <c r="E126" s="136"/>
      <c r="F126" s="136"/>
      <c r="G126" s="136"/>
      <c r="H126" s="136"/>
      <c r="I126" s="136"/>
      <c r="J126" s="136"/>
      <c r="K126" s="136"/>
      <c r="L126" s="137"/>
      <c r="M126" s="136"/>
      <c r="N126" s="136"/>
      <c r="O126" s="197"/>
      <c r="P126" s="6"/>
      <c r="Q126" s="6"/>
      <c r="R126" s="6"/>
      <c r="S126" s="6"/>
      <c r="T126" s="6"/>
      <c r="U126" s="6"/>
      <c r="V126" s="6"/>
      <c r="W126" s="6"/>
      <c r="X126" s="46"/>
      <c r="Y126" s="6"/>
      <c r="Z126" s="6"/>
      <c r="AA126" s="6"/>
      <c r="AB126" s="6"/>
      <c r="AC126" s="6"/>
      <c r="AD126" s="6"/>
    </row>
    <row r="127" ht="14.25" hidden="1" customHeight="1">
      <c r="A127" s="196"/>
      <c r="B127" s="7"/>
      <c r="C127" s="7"/>
      <c r="D127" s="7"/>
      <c r="E127" s="136"/>
      <c r="F127" s="136"/>
      <c r="G127" s="136"/>
      <c r="H127" s="136"/>
      <c r="I127" s="136"/>
      <c r="J127" s="136"/>
      <c r="K127" s="136"/>
      <c r="L127" s="137"/>
      <c r="M127" s="136"/>
      <c r="N127" s="136"/>
      <c r="O127" s="197"/>
      <c r="P127" s="6"/>
      <c r="Q127" s="6"/>
      <c r="R127" s="6"/>
      <c r="S127" s="6"/>
      <c r="T127" s="6"/>
      <c r="U127" s="6"/>
      <c r="V127" s="6"/>
      <c r="W127" s="6"/>
      <c r="X127" s="46"/>
      <c r="Y127" s="6"/>
      <c r="Z127" s="6"/>
      <c r="AA127" s="6"/>
      <c r="AB127" s="6"/>
      <c r="AC127" s="6"/>
      <c r="AD127" s="6"/>
    </row>
    <row r="128" ht="14.25" hidden="1" customHeight="1">
      <c r="A128" s="196"/>
      <c r="B128" s="7"/>
      <c r="C128" s="7"/>
      <c r="D128" s="7"/>
      <c r="E128" s="136"/>
      <c r="F128" s="136"/>
      <c r="G128" s="136"/>
      <c r="H128" s="136"/>
      <c r="I128" s="136"/>
      <c r="J128" s="136"/>
      <c r="K128" s="136"/>
      <c r="L128" s="137"/>
      <c r="M128" s="136"/>
      <c r="N128" s="136"/>
      <c r="O128" s="197"/>
      <c r="P128" s="6"/>
      <c r="Q128" s="6"/>
      <c r="R128" s="6"/>
      <c r="S128" s="6"/>
      <c r="T128" s="6"/>
      <c r="U128" s="6"/>
      <c r="V128" s="6"/>
      <c r="W128" s="6"/>
      <c r="X128" s="46"/>
      <c r="Y128" s="6"/>
      <c r="Z128" s="6"/>
      <c r="AA128" s="6"/>
      <c r="AB128" s="6"/>
      <c r="AC128" s="6"/>
      <c r="AD128" s="6"/>
    </row>
    <row r="129" ht="14.25" hidden="1" customHeight="1">
      <c r="A129" s="196"/>
      <c r="B129" s="7"/>
      <c r="C129" s="7"/>
      <c r="D129" s="7"/>
      <c r="E129" s="136"/>
      <c r="F129" s="136"/>
      <c r="G129" s="136"/>
      <c r="H129" s="136"/>
      <c r="I129" s="136"/>
      <c r="J129" s="136"/>
      <c r="K129" s="136"/>
      <c r="L129" s="137"/>
      <c r="M129" s="136"/>
      <c r="N129" s="136"/>
      <c r="O129" s="197"/>
      <c r="P129" s="6"/>
      <c r="Q129" s="6"/>
      <c r="R129" s="6"/>
      <c r="S129" s="6"/>
      <c r="T129" s="6"/>
      <c r="U129" s="6"/>
      <c r="V129" s="6"/>
      <c r="W129" s="6"/>
      <c r="X129" s="46"/>
      <c r="Y129" s="6"/>
      <c r="Z129" s="6"/>
      <c r="AA129" s="6"/>
      <c r="AB129" s="6"/>
      <c r="AC129" s="6"/>
      <c r="AD129" s="6"/>
    </row>
    <row r="130" ht="14.25" hidden="1" customHeight="1">
      <c r="A130" s="196"/>
      <c r="B130" s="7"/>
      <c r="C130" s="7"/>
      <c r="D130" s="7"/>
      <c r="E130" s="136"/>
      <c r="F130" s="136"/>
      <c r="G130" s="136"/>
      <c r="H130" s="136"/>
      <c r="I130" s="136"/>
      <c r="J130" s="136"/>
      <c r="K130" s="136"/>
      <c r="L130" s="137"/>
      <c r="M130" s="136"/>
      <c r="N130" s="136"/>
      <c r="O130" s="197"/>
      <c r="P130" s="6"/>
      <c r="Q130" s="6"/>
      <c r="R130" s="6"/>
      <c r="S130" s="6"/>
      <c r="T130" s="6"/>
      <c r="U130" s="6"/>
      <c r="V130" s="6"/>
      <c r="W130" s="6"/>
      <c r="X130" s="46"/>
      <c r="Y130" s="6"/>
      <c r="Z130" s="6"/>
      <c r="AA130" s="6"/>
      <c r="AB130" s="6"/>
      <c r="AC130" s="6"/>
      <c r="AD130" s="6"/>
    </row>
    <row r="131" ht="14.25" hidden="1" customHeight="1">
      <c r="A131" s="196"/>
      <c r="B131" s="7"/>
      <c r="C131" s="7"/>
      <c r="D131" s="7"/>
      <c r="E131" s="136"/>
      <c r="F131" s="136"/>
      <c r="G131" s="136"/>
      <c r="H131" s="136"/>
      <c r="I131" s="136"/>
      <c r="J131" s="136"/>
      <c r="K131" s="136"/>
      <c r="L131" s="137"/>
      <c r="M131" s="136"/>
      <c r="N131" s="136"/>
      <c r="O131" s="197"/>
      <c r="P131" s="6"/>
      <c r="Q131" s="6"/>
      <c r="R131" s="6"/>
      <c r="S131" s="6"/>
      <c r="T131" s="6"/>
      <c r="U131" s="6"/>
      <c r="V131" s="6"/>
      <c r="W131" s="6"/>
      <c r="X131" s="46"/>
      <c r="Y131" s="6"/>
      <c r="Z131" s="6"/>
      <c r="AA131" s="6"/>
      <c r="AB131" s="6"/>
      <c r="AC131" s="6"/>
      <c r="AD131" s="6"/>
    </row>
    <row r="132" ht="14.25" hidden="1" customHeight="1">
      <c r="A132" s="196"/>
      <c r="B132" s="7"/>
      <c r="C132" s="7"/>
      <c r="D132" s="7"/>
      <c r="E132" s="136"/>
      <c r="F132" s="136"/>
      <c r="G132" s="136"/>
      <c r="H132" s="136"/>
      <c r="I132" s="136"/>
      <c r="J132" s="136"/>
      <c r="K132" s="136"/>
      <c r="L132" s="137"/>
      <c r="M132" s="136"/>
      <c r="N132" s="136"/>
      <c r="O132" s="197"/>
      <c r="P132" s="6"/>
      <c r="Q132" s="6"/>
      <c r="R132" s="6"/>
      <c r="S132" s="6"/>
      <c r="T132" s="6"/>
      <c r="U132" s="6"/>
      <c r="V132" s="6"/>
      <c r="W132" s="6"/>
      <c r="X132" s="46"/>
      <c r="Y132" s="6"/>
      <c r="Z132" s="6"/>
      <c r="AA132" s="6"/>
      <c r="AB132" s="6"/>
      <c r="AC132" s="6"/>
      <c r="AD132" s="6"/>
    </row>
    <row r="133" ht="14.25" hidden="1" customHeight="1">
      <c r="A133" s="196"/>
      <c r="B133" s="7"/>
      <c r="C133" s="7"/>
      <c r="D133" s="7"/>
      <c r="E133" s="136"/>
      <c r="F133" s="136"/>
      <c r="G133" s="136"/>
      <c r="H133" s="136"/>
      <c r="I133" s="136"/>
      <c r="J133" s="136"/>
      <c r="K133" s="136"/>
      <c r="L133" s="137"/>
      <c r="M133" s="136"/>
      <c r="N133" s="136"/>
      <c r="O133" s="197"/>
      <c r="P133" s="6"/>
      <c r="Q133" s="6"/>
      <c r="R133" s="6"/>
      <c r="S133" s="6"/>
      <c r="T133" s="6"/>
      <c r="U133" s="6"/>
      <c r="V133" s="6"/>
      <c r="W133" s="6"/>
      <c r="X133" s="46"/>
      <c r="Y133" s="6"/>
      <c r="Z133" s="6"/>
      <c r="AA133" s="6"/>
      <c r="AB133" s="6"/>
      <c r="AC133" s="6"/>
      <c r="AD133" s="6"/>
    </row>
    <row r="134" ht="14.25" hidden="1" customHeight="1">
      <c r="A134" s="196"/>
      <c r="B134" s="7"/>
      <c r="C134" s="7"/>
      <c r="D134" s="7"/>
      <c r="E134" s="136"/>
      <c r="F134" s="136"/>
      <c r="G134" s="136"/>
      <c r="H134" s="136"/>
      <c r="I134" s="136"/>
      <c r="J134" s="136"/>
      <c r="K134" s="136"/>
      <c r="L134" s="137"/>
      <c r="M134" s="136"/>
      <c r="N134" s="136"/>
      <c r="O134" s="197"/>
      <c r="P134" s="6"/>
      <c r="Q134" s="6"/>
      <c r="R134" s="6"/>
      <c r="S134" s="6"/>
      <c r="T134" s="6"/>
      <c r="U134" s="6"/>
      <c r="V134" s="6"/>
      <c r="W134" s="6"/>
      <c r="X134" s="46"/>
      <c r="Y134" s="6"/>
      <c r="Z134" s="6"/>
      <c r="AA134" s="6"/>
      <c r="AB134" s="6"/>
      <c r="AC134" s="6"/>
      <c r="AD134" s="6"/>
    </row>
    <row r="135" ht="14.25" hidden="1" customHeight="1">
      <c r="A135" s="196"/>
      <c r="B135" s="7"/>
      <c r="C135" s="7"/>
      <c r="D135" s="7"/>
      <c r="E135" s="136"/>
      <c r="F135" s="136"/>
      <c r="G135" s="136"/>
      <c r="H135" s="136"/>
      <c r="I135" s="136"/>
      <c r="J135" s="136"/>
      <c r="K135" s="136"/>
      <c r="L135" s="137"/>
      <c r="M135" s="136"/>
      <c r="N135" s="136"/>
      <c r="O135" s="197"/>
      <c r="P135" s="6"/>
      <c r="Q135" s="6"/>
      <c r="R135" s="6"/>
      <c r="S135" s="6"/>
      <c r="T135" s="6"/>
      <c r="U135" s="6"/>
      <c r="V135" s="6"/>
      <c r="W135" s="6"/>
      <c r="X135" s="46"/>
      <c r="Y135" s="6"/>
      <c r="Z135" s="6"/>
      <c r="AA135" s="6"/>
      <c r="AB135" s="6"/>
      <c r="AC135" s="6"/>
      <c r="AD135" s="6"/>
    </row>
    <row r="136" ht="14.25" hidden="1" customHeight="1">
      <c r="A136" s="196"/>
      <c r="B136" s="7"/>
      <c r="C136" s="7"/>
      <c r="D136" s="7"/>
      <c r="E136" s="136"/>
      <c r="F136" s="136"/>
      <c r="G136" s="136"/>
      <c r="H136" s="136"/>
      <c r="I136" s="136"/>
      <c r="J136" s="136"/>
      <c r="K136" s="136"/>
      <c r="L136" s="137"/>
      <c r="M136" s="136"/>
      <c r="N136" s="136"/>
      <c r="O136" s="197"/>
      <c r="P136" s="6"/>
      <c r="Q136" s="6"/>
      <c r="R136" s="6"/>
      <c r="S136" s="6"/>
      <c r="T136" s="6"/>
      <c r="U136" s="6"/>
      <c r="V136" s="6"/>
      <c r="W136" s="6"/>
      <c r="X136" s="46"/>
      <c r="Y136" s="6"/>
      <c r="Z136" s="6"/>
      <c r="AA136" s="6"/>
      <c r="AB136" s="6"/>
      <c r="AC136" s="6"/>
      <c r="AD136" s="6"/>
    </row>
    <row r="137" ht="14.25" hidden="1" customHeight="1">
      <c r="A137" s="196"/>
      <c r="B137" s="7"/>
      <c r="C137" s="7"/>
      <c r="D137" s="7"/>
      <c r="E137" s="136"/>
      <c r="F137" s="136"/>
      <c r="G137" s="136"/>
      <c r="H137" s="136"/>
      <c r="I137" s="136"/>
      <c r="J137" s="136"/>
      <c r="K137" s="136"/>
      <c r="L137" s="137"/>
      <c r="M137" s="136"/>
      <c r="N137" s="136"/>
      <c r="O137" s="197"/>
      <c r="P137" s="6"/>
      <c r="Q137" s="6"/>
      <c r="R137" s="6"/>
      <c r="S137" s="6"/>
      <c r="T137" s="6"/>
      <c r="U137" s="6"/>
      <c r="V137" s="6"/>
      <c r="W137" s="6"/>
      <c r="X137" s="46"/>
      <c r="Y137" s="6"/>
      <c r="Z137" s="6"/>
      <c r="AA137" s="6"/>
      <c r="AB137" s="6"/>
      <c r="AC137" s="6"/>
      <c r="AD137" s="6"/>
    </row>
    <row r="138" ht="14.25" hidden="1" customHeight="1">
      <c r="A138" s="196"/>
      <c r="B138" s="7"/>
      <c r="C138" s="7"/>
      <c r="D138" s="7"/>
      <c r="E138" s="136"/>
      <c r="F138" s="136"/>
      <c r="G138" s="136"/>
      <c r="H138" s="136"/>
      <c r="I138" s="136"/>
      <c r="J138" s="136"/>
      <c r="K138" s="136"/>
      <c r="L138" s="137"/>
      <c r="M138" s="136"/>
      <c r="N138" s="136"/>
      <c r="O138" s="197"/>
      <c r="P138" s="6"/>
      <c r="Q138" s="6"/>
      <c r="R138" s="6"/>
      <c r="S138" s="6"/>
      <c r="T138" s="6"/>
      <c r="U138" s="6"/>
      <c r="V138" s="6"/>
      <c r="W138" s="6"/>
      <c r="X138" s="46"/>
      <c r="Y138" s="6"/>
      <c r="Z138" s="6"/>
      <c r="AA138" s="6"/>
      <c r="AB138" s="6"/>
      <c r="AC138" s="6"/>
      <c r="AD138" s="6"/>
    </row>
    <row r="139" ht="14.25" hidden="1" customHeight="1">
      <c r="A139" s="196"/>
      <c r="B139" s="7"/>
      <c r="C139" s="7"/>
      <c r="D139" s="7"/>
      <c r="E139" s="136"/>
      <c r="F139" s="136"/>
      <c r="G139" s="136"/>
      <c r="H139" s="136"/>
      <c r="I139" s="136"/>
      <c r="J139" s="136"/>
      <c r="K139" s="136"/>
      <c r="L139" s="137"/>
      <c r="M139" s="136"/>
      <c r="N139" s="136"/>
      <c r="O139" s="197"/>
      <c r="P139" s="6"/>
      <c r="Q139" s="6"/>
      <c r="R139" s="6"/>
      <c r="S139" s="6"/>
      <c r="T139" s="6"/>
      <c r="U139" s="6"/>
      <c r="V139" s="6"/>
      <c r="W139" s="6"/>
      <c r="X139" s="46"/>
      <c r="Y139" s="6"/>
      <c r="Z139" s="6"/>
      <c r="AA139" s="6"/>
      <c r="AB139" s="6"/>
      <c r="AC139" s="6"/>
      <c r="AD139" s="6"/>
    </row>
    <row r="140" ht="14.25" hidden="1" customHeight="1">
      <c r="A140" s="196"/>
      <c r="B140" s="7"/>
      <c r="C140" s="7"/>
      <c r="D140" s="7"/>
      <c r="E140" s="136"/>
      <c r="F140" s="136"/>
      <c r="G140" s="136"/>
      <c r="H140" s="136"/>
      <c r="I140" s="136"/>
      <c r="J140" s="136"/>
      <c r="K140" s="136"/>
      <c r="L140" s="137"/>
      <c r="M140" s="136"/>
      <c r="N140" s="136"/>
      <c r="O140" s="197"/>
      <c r="P140" s="6"/>
      <c r="Q140" s="6"/>
      <c r="R140" s="6"/>
      <c r="S140" s="6"/>
      <c r="T140" s="6"/>
      <c r="U140" s="6"/>
      <c r="V140" s="6"/>
      <c r="W140" s="6"/>
      <c r="X140" s="46"/>
      <c r="Y140" s="6"/>
      <c r="Z140" s="6"/>
      <c r="AA140" s="6"/>
      <c r="AB140" s="6"/>
      <c r="AC140" s="6"/>
      <c r="AD140" s="6"/>
    </row>
    <row r="141" ht="14.25" hidden="1" customHeight="1">
      <c r="A141" s="196"/>
      <c r="B141" s="7"/>
      <c r="C141" s="7"/>
      <c r="D141" s="7"/>
      <c r="E141" s="136"/>
      <c r="F141" s="136"/>
      <c r="G141" s="136"/>
      <c r="H141" s="136"/>
      <c r="I141" s="136"/>
      <c r="J141" s="136"/>
      <c r="K141" s="136"/>
      <c r="L141" s="137"/>
      <c r="M141" s="136"/>
      <c r="N141" s="136"/>
      <c r="O141" s="197"/>
      <c r="P141" s="6"/>
      <c r="Q141" s="6"/>
      <c r="R141" s="6"/>
      <c r="S141" s="6"/>
      <c r="T141" s="6"/>
      <c r="U141" s="6"/>
      <c r="V141" s="6"/>
      <c r="W141" s="6"/>
      <c r="X141" s="46"/>
      <c r="Y141" s="6"/>
      <c r="Z141" s="6"/>
      <c r="AA141" s="6"/>
      <c r="AB141" s="6"/>
      <c r="AC141" s="6"/>
      <c r="AD141" s="6"/>
    </row>
    <row r="142" ht="14.25" hidden="1" customHeight="1">
      <c r="A142" s="196"/>
      <c r="B142" s="7"/>
      <c r="C142" s="7"/>
      <c r="D142" s="7"/>
      <c r="E142" s="136"/>
      <c r="F142" s="136"/>
      <c r="G142" s="136"/>
      <c r="H142" s="136"/>
      <c r="I142" s="136"/>
      <c r="J142" s="136"/>
      <c r="K142" s="136"/>
      <c r="L142" s="137"/>
      <c r="M142" s="136"/>
      <c r="N142" s="136"/>
      <c r="O142" s="197"/>
      <c r="P142" s="6"/>
      <c r="Q142" s="6"/>
      <c r="R142" s="6"/>
      <c r="S142" s="6"/>
      <c r="T142" s="6"/>
      <c r="U142" s="6"/>
      <c r="V142" s="6"/>
      <c r="W142" s="6"/>
      <c r="X142" s="46"/>
      <c r="Y142" s="6"/>
      <c r="Z142" s="6"/>
      <c r="AA142" s="6"/>
      <c r="AB142" s="6"/>
      <c r="AC142" s="6"/>
      <c r="AD142" s="6"/>
    </row>
    <row r="143" ht="14.25" hidden="1" customHeight="1">
      <c r="A143" s="196"/>
      <c r="B143" s="7"/>
      <c r="C143" s="7"/>
      <c r="D143" s="7"/>
      <c r="E143" s="136"/>
      <c r="F143" s="136"/>
      <c r="G143" s="136"/>
      <c r="H143" s="136"/>
      <c r="I143" s="136"/>
      <c r="J143" s="136"/>
      <c r="K143" s="136"/>
      <c r="L143" s="137"/>
      <c r="M143" s="136"/>
      <c r="N143" s="136"/>
      <c r="O143" s="197"/>
      <c r="P143" s="6"/>
      <c r="Q143" s="6"/>
      <c r="R143" s="6"/>
      <c r="S143" s="6"/>
      <c r="T143" s="6"/>
      <c r="U143" s="6"/>
      <c r="V143" s="6"/>
      <c r="W143" s="6"/>
      <c r="X143" s="46"/>
      <c r="Y143" s="6"/>
      <c r="Z143" s="6"/>
      <c r="AA143" s="6"/>
      <c r="AB143" s="6"/>
      <c r="AC143" s="6"/>
      <c r="AD143" s="6"/>
    </row>
    <row r="144" ht="14.25" hidden="1" customHeight="1">
      <c r="A144" s="196"/>
      <c r="B144" s="7"/>
      <c r="C144" s="7"/>
      <c r="D144" s="7"/>
      <c r="E144" s="136"/>
      <c r="F144" s="136"/>
      <c r="G144" s="136"/>
      <c r="H144" s="136"/>
      <c r="I144" s="136"/>
      <c r="J144" s="136"/>
      <c r="K144" s="136"/>
      <c r="L144" s="137"/>
      <c r="M144" s="136"/>
      <c r="N144" s="136"/>
      <c r="O144" s="197"/>
      <c r="P144" s="6"/>
      <c r="Q144" s="6"/>
      <c r="R144" s="6"/>
      <c r="S144" s="6"/>
      <c r="T144" s="6"/>
      <c r="U144" s="6"/>
      <c r="V144" s="6"/>
      <c r="W144" s="6"/>
      <c r="X144" s="46"/>
      <c r="Y144" s="6"/>
      <c r="Z144" s="6"/>
      <c r="AA144" s="6"/>
      <c r="AB144" s="6"/>
      <c r="AC144" s="6"/>
      <c r="AD144" s="6"/>
    </row>
    <row r="145" ht="14.25" hidden="1" customHeight="1">
      <c r="A145" s="196"/>
      <c r="B145" s="7"/>
      <c r="C145" s="7"/>
      <c r="D145" s="7"/>
      <c r="E145" s="136"/>
      <c r="F145" s="136"/>
      <c r="G145" s="136"/>
      <c r="H145" s="136"/>
      <c r="I145" s="136"/>
      <c r="J145" s="136"/>
      <c r="K145" s="136"/>
      <c r="L145" s="137"/>
      <c r="M145" s="136"/>
      <c r="N145" s="136"/>
      <c r="O145" s="197"/>
      <c r="P145" s="6"/>
      <c r="Q145" s="6"/>
      <c r="R145" s="6"/>
      <c r="S145" s="6"/>
      <c r="T145" s="6"/>
      <c r="U145" s="6"/>
      <c r="V145" s="6"/>
      <c r="W145" s="6"/>
      <c r="X145" s="46"/>
      <c r="Y145" s="6"/>
      <c r="Z145" s="6"/>
      <c r="AA145" s="6"/>
      <c r="AB145" s="6"/>
      <c r="AC145" s="6"/>
      <c r="AD145" s="6"/>
    </row>
    <row r="146" ht="14.25" hidden="1" customHeight="1">
      <c r="A146" s="196"/>
      <c r="B146" s="7"/>
      <c r="C146" s="7"/>
      <c r="D146" s="7"/>
      <c r="E146" s="136"/>
      <c r="F146" s="136"/>
      <c r="G146" s="136"/>
      <c r="H146" s="136"/>
      <c r="I146" s="136"/>
      <c r="J146" s="136"/>
      <c r="K146" s="136"/>
      <c r="L146" s="137"/>
      <c r="M146" s="136"/>
      <c r="N146" s="136"/>
      <c r="O146" s="197"/>
      <c r="P146" s="6"/>
      <c r="Q146" s="6"/>
      <c r="R146" s="6"/>
      <c r="S146" s="6"/>
      <c r="T146" s="6"/>
      <c r="U146" s="6"/>
      <c r="V146" s="6"/>
      <c r="W146" s="6"/>
      <c r="X146" s="46"/>
      <c r="Y146" s="6"/>
      <c r="Z146" s="6"/>
      <c r="AA146" s="6"/>
      <c r="AB146" s="6"/>
      <c r="AC146" s="6"/>
      <c r="AD146" s="6"/>
    </row>
    <row r="147" ht="14.25" hidden="1" customHeight="1">
      <c r="A147" s="196"/>
      <c r="B147" s="7"/>
      <c r="C147" s="7"/>
      <c r="D147" s="7"/>
      <c r="E147" s="136"/>
      <c r="F147" s="136"/>
      <c r="G147" s="136"/>
      <c r="H147" s="136"/>
      <c r="I147" s="136"/>
      <c r="J147" s="136"/>
      <c r="K147" s="136"/>
      <c r="L147" s="137"/>
      <c r="M147" s="136"/>
      <c r="N147" s="136"/>
      <c r="O147" s="197"/>
      <c r="P147" s="6"/>
      <c r="Q147" s="6"/>
      <c r="R147" s="6"/>
      <c r="S147" s="6"/>
      <c r="T147" s="6"/>
      <c r="U147" s="6"/>
      <c r="V147" s="6"/>
      <c r="W147" s="6"/>
      <c r="X147" s="46"/>
      <c r="Y147" s="6"/>
      <c r="Z147" s="6"/>
      <c r="AA147" s="6"/>
      <c r="AB147" s="6"/>
      <c r="AC147" s="6"/>
      <c r="AD147" s="6"/>
    </row>
    <row r="148" ht="14.25" hidden="1" customHeight="1">
      <c r="A148" s="196"/>
      <c r="B148" s="7"/>
      <c r="C148" s="7"/>
      <c r="D148" s="7"/>
      <c r="E148" s="136"/>
      <c r="F148" s="136"/>
      <c r="G148" s="136"/>
      <c r="H148" s="136"/>
      <c r="I148" s="136"/>
      <c r="J148" s="136"/>
      <c r="K148" s="136"/>
      <c r="L148" s="137"/>
      <c r="M148" s="136"/>
      <c r="N148" s="136"/>
      <c r="O148" s="197"/>
      <c r="P148" s="6"/>
      <c r="Q148" s="6"/>
      <c r="R148" s="6"/>
      <c r="S148" s="6"/>
      <c r="T148" s="6"/>
      <c r="U148" s="6"/>
      <c r="V148" s="6"/>
      <c r="W148" s="6"/>
      <c r="X148" s="46"/>
      <c r="Y148" s="6"/>
      <c r="Z148" s="6"/>
      <c r="AA148" s="6"/>
      <c r="AB148" s="6"/>
      <c r="AC148" s="6"/>
      <c r="AD148" s="6"/>
    </row>
    <row r="149" ht="14.25" hidden="1" customHeight="1">
      <c r="A149" s="196"/>
      <c r="B149" s="7"/>
      <c r="C149" s="7"/>
      <c r="D149" s="7"/>
      <c r="E149" s="136"/>
      <c r="F149" s="136"/>
      <c r="G149" s="136"/>
      <c r="H149" s="136"/>
      <c r="I149" s="136"/>
      <c r="J149" s="136"/>
      <c r="K149" s="136"/>
      <c r="L149" s="137"/>
      <c r="M149" s="136"/>
      <c r="N149" s="136"/>
      <c r="O149" s="197"/>
      <c r="P149" s="6"/>
      <c r="Q149" s="6"/>
      <c r="R149" s="6"/>
      <c r="S149" s="6"/>
      <c r="T149" s="6"/>
      <c r="U149" s="6"/>
      <c r="V149" s="6"/>
      <c r="W149" s="6"/>
      <c r="X149" s="46"/>
      <c r="Y149" s="6"/>
      <c r="Z149" s="6"/>
      <c r="AA149" s="6"/>
      <c r="AB149" s="6"/>
      <c r="AC149" s="6"/>
      <c r="AD149" s="6"/>
    </row>
    <row r="150" ht="14.25" hidden="1" customHeight="1">
      <c r="A150" s="196"/>
      <c r="B150" s="7"/>
      <c r="C150" s="7"/>
      <c r="D150" s="7"/>
      <c r="E150" s="136"/>
      <c r="F150" s="136"/>
      <c r="G150" s="136"/>
      <c r="H150" s="136"/>
      <c r="I150" s="136"/>
      <c r="J150" s="136"/>
      <c r="K150" s="136"/>
      <c r="L150" s="137"/>
      <c r="M150" s="136"/>
      <c r="N150" s="136"/>
      <c r="O150" s="197"/>
      <c r="P150" s="6"/>
      <c r="Q150" s="6"/>
      <c r="R150" s="6"/>
      <c r="S150" s="6"/>
      <c r="T150" s="6"/>
      <c r="U150" s="6"/>
      <c r="V150" s="6"/>
      <c r="W150" s="6"/>
      <c r="X150" s="46"/>
      <c r="Y150" s="6"/>
      <c r="Z150" s="6"/>
      <c r="AA150" s="6"/>
      <c r="AB150" s="6"/>
      <c r="AC150" s="6"/>
      <c r="AD150" s="6"/>
    </row>
    <row r="151" ht="14.25" hidden="1" customHeight="1">
      <c r="A151" s="196"/>
      <c r="B151" s="7"/>
      <c r="C151" s="7"/>
      <c r="D151" s="7"/>
      <c r="E151" s="136"/>
      <c r="F151" s="136"/>
      <c r="G151" s="136"/>
      <c r="H151" s="136"/>
      <c r="I151" s="136"/>
      <c r="J151" s="136"/>
      <c r="K151" s="136"/>
      <c r="L151" s="137"/>
      <c r="M151" s="136"/>
      <c r="N151" s="136"/>
      <c r="O151" s="197"/>
      <c r="P151" s="6"/>
      <c r="Q151" s="6"/>
      <c r="R151" s="6"/>
      <c r="S151" s="6"/>
      <c r="T151" s="6"/>
      <c r="U151" s="6"/>
      <c r="V151" s="6"/>
      <c r="W151" s="6"/>
      <c r="X151" s="46"/>
      <c r="Y151" s="6"/>
      <c r="Z151" s="6"/>
      <c r="AA151" s="6"/>
      <c r="AB151" s="6"/>
      <c r="AC151" s="6"/>
      <c r="AD151" s="6"/>
    </row>
    <row r="152" ht="14.25" hidden="1" customHeight="1">
      <c r="A152" s="196"/>
      <c r="B152" s="7"/>
      <c r="C152" s="7"/>
      <c r="D152" s="7"/>
      <c r="E152" s="136"/>
      <c r="F152" s="136"/>
      <c r="G152" s="136"/>
      <c r="H152" s="136"/>
      <c r="I152" s="136"/>
      <c r="J152" s="136"/>
      <c r="K152" s="136"/>
      <c r="L152" s="137"/>
      <c r="M152" s="136"/>
      <c r="N152" s="136"/>
      <c r="O152" s="197"/>
      <c r="P152" s="6"/>
      <c r="Q152" s="6"/>
      <c r="R152" s="6"/>
      <c r="S152" s="6"/>
      <c r="T152" s="6"/>
      <c r="U152" s="6"/>
      <c r="V152" s="6"/>
      <c r="W152" s="6"/>
      <c r="X152" s="46"/>
      <c r="Y152" s="6"/>
      <c r="Z152" s="6"/>
      <c r="AA152" s="6"/>
      <c r="AB152" s="6"/>
      <c r="AC152" s="6"/>
      <c r="AD152" s="6"/>
    </row>
    <row r="153" ht="14.25" hidden="1" customHeight="1">
      <c r="A153" s="196"/>
      <c r="B153" s="7"/>
      <c r="C153" s="7"/>
      <c r="D153" s="7"/>
      <c r="E153" s="136"/>
      <c r="F153" s="136"/>
      <c r="G153" s="136"/>
      <c r="H153" s="136"/>
      <c r="I153" s="136"/>
      <c r="J153" s="136"/>
      <c r="K153" s="136"/>
      <c r="L153" s="137"/>
      <c r="M153" s="136"/>
      <c r="N153" s="136"/>
      <c r="O153" s="197"/>
      <c r="P153" s="6"/>
      <c r="Q153" s="6"/>
      <c r="R153" s="6"/>
      <c r="S153" s="6"/>
      <c r="T153" s="6"/>
      <c r="U153" s="6"/>
      <c r="V153" s="6"/>
      <c r="W153" s="6"/>
      <c r="X153" s="46"/>
      <c r="Y153" s="6"/>
      <c r="Z153" s="6"/>
      <c r="AA153" s="6"/>
      <c r="AB153" s="6"/>
      <c r="AC153" s="6"/>
      <c r="AD153" s="6"/>
    </row>
    <row r="154" ht="14.25" hidden="1" customHeight="1">
      <c r="A154" s="196"/>
      <c r="B154" s="7"/>
      <c r="C154" s="7"/>
      <c r="D154" s="7"/>
      <c r="E154" s="136"/>
      <c r="F154" s="136"/>
      <c r="G154" s="136"/>
      <c r="H154" s="136"/>
      <c r="I154" s="136"/>
      <c r="J154" s="136"/>
      <c r="K154" s="136"/>
      <c r="L154" s="137"/>
      <c r="M154" s="136"/>
      <c r="N154" s="136"/>
      <c r="O154" s="197"/>
      <c r="P154" s="6"/>
      <c r="Q154" s="6"/>
      <c r="R154" s="6"/>
      <c r="S154" s="6"/>
      <c r="T154" s="6"/>
      <c r="U154" s="6"/>
      <c r="V154" s="6"/>
      <c r="W154" s="6"/>
      <c r="X154" s="46"/>
      <c r="Y154" s="6"/>
      <c r="Z154" s="6"/>
      <c r="AA154" s="6"/>
      <c r="AB154" s="6"/>
      <c r="AC154" s="6"/>
      <c r="AD154" s="6"/>
    </row>
    <row r="155" ht="14.25" hidden="1" customHeight="1">
      <c r="A155" s="196"/>
      <c r="B155" s="7"/>
      <c r="C155" s="7"/>
      <c r="D155" s="7"/>
      <c r="E155" s="136"/>
      <c r="F155" s="136"/>
      <c r="G155" s="136"/>
      <c r="H155" s="136"/>
      <c r="I155" s="136"/>
      <c r="J155" s="136"/>
      <c r="K155" s="136"/>
      <c r="L155" s="137"/>
      <c r="M155" s="136"/>
      <c r="N155" s="136"/>
      <c r="O155" s="197"/>
      <c r="P155" s="6"/>
      <c r="Q155" s="6"/>
      <c r="R155" s="6"/>
      <c r="S155" s="6"/>
      <c r="T155" s="6"/>
      <c r="U155" s="6"/>
      <c r="V155" s="6"/>
      <c r="W155" s="6"/>
      <c r="X155" s="46"/>
      <c r="Y155" s="6"/>
      <c r="Z155" s="6"/>
      <c r="AA155" s="6"/>
      <c r="AB155" s="6"/>
      <c r="AC155" s="6"/>
      <c r="AD155" s="6"/>
    </row>
    <row r="156" ht="14.25" hidden="1" customHeight="1">
      <c r="A156" s="196"/>
      <c r="B156" s="7"/>
      <c r="C156" s="7"/>
      <c r="D156" s="7"/>
      <c r="E156" s="136"/>
      <c r="F156" s="136"/>
      <c r="G156" s="136"/>
      <c r="H156" s="136"/>
      <c r="I156" s="136"/>
      <c r="J156" s="136"/>
      <c r="K156" s="136"/>
      <c r="L156" s="137"/>
      <c r="M156" s="136"/>
      <c r="N156" s="136"/>
      <c r="O156" s="197"/>
      <c r="P156" s="6"/>
      <c r="Q156" s="6"/>
      <c r="R156" s="6"/>
      <c r="S156" s="6"/>
      <c r="T156" s="6"/>
      <c r="U156" s="6"/>
      <c r="V156" s="6"/>
      <c r="W156" s="6"/>
      <c r="X156" s="46"/>
      <c r="Y156" s="6"/>
      <c r="Z156" s="6"/>
      <c r="AA156" s="6"/>
      <c r="AB156" s="6"/>
      <c r="AC156" s="6"/>
      <c r="AD156" s="6"/>
    </row>
    <row r="157" ht="14.25" hidden="1" customHeight="1">
      <c r="A157" s="196"/>
      <c r="B157" s="7"/>
      <c r="C157" s="7"/>
      <c r="D157" s="7"/>
      <c r="E157" s="136"/>
      <c r="F157" s="136"/>
      <c r="G157" s="136"/>
      <c r="H157" s="136"/>
      <c r="I157" s="136"/>
      <c r="J157" s="136"/>
      <c r="K157" s="136"/>
      <c r="L157" s="137"/>
      <c r="M157" s="136"/>
      <c r="N157" s="136"/>
      <c r="O157" s="197"/>
      <c r="P157" s="6"/>
      <c r="Q157" s="6"/>
      <c r="R157" s="6"/>
      <c r="S157" s="6"/>
      <c r="T157" s="6"/>
      <c r="U157" s="6"/>
      <c r="V157" s="6"/>
      <c r="W157" s="6"/>
      <c r="X157" s="46"/>
      <c r="Y157" s="6"/>
      <c r="Z157" s="6"/>
      <c r="AA157" s="6"/>
      <c r="AB157" s="6"/>
      <c r="AC157" s="6"/>
      <c r="AD157" s="6"/>
    </row>
    <row r="158" ht="14.25" hidden="1" customHeight="1">
      <c r="A158" s="196"/>
      <c r="B158" s="7"/>
      <c r="C158" s="7"/>
      <c r="D158" s="7"/>
      <c r="E158" s="136"/>
      <c r="F158" s="136"/>
      <c r="G158" s="136"/>
      <c r="H158" s="136"/>
      <c r="I158" s="136"/>
      <c r="J158" s="136"/>
      <c r="K158" s="136"/>
      <c r="L158" s="137"/>
      <c r="M158" s="136"/>
      <c r="N158" s="136"/>
      <c r="O158" s="197"/>
      <c r="P158" s="6"/>
      <c r="Q158" s="6"/>
      <c r="R158" s="6"/>
      <c r="S158" s="6"/>
      <c r="T158" s="6"/>
      <c r="U158" s="6"/>
      <c r="V158" s="6"/>
      <c r="W158" s="6"/>
      <c r="X158" s="46"/>
      <c r="Y158" s="6"/>
      <c r="Z158" s="6"/>
      <c r="AA158" s="6"/>
      <c r="AB158" s="6"/>
      <c r="AC158" s="6"/>
      <c r="AD158" s="6"/>
    </row>
    <row r="159" ht="14.25" hidden="1" customHeight="1">
      <c r="A159" s="196"/>
      <c r="B159" s="7"/>
      <c r="C159" s="7"/>
      <c r="D159" s="7"/>
      <c r="E159" s="136"/>
      <c r="F159" s="136"/>
      <c r="G159" s="136"/>
      <c r="H159" s="136"/>
      <c r="I159" s="136"/>
      <c r="J159" s="136"/>
      <c r="K159" s="136"/>
      <c r="L159" s="137"/>
      <c r="M159" s="136"/>
      <c r="N159" s="136"/>
      <c r="O159" s="197"/>
      <c r="P159" s="6"/>
      <c r="Q159" s="6"/>
      <c r="R159" s="6"/>
      <c r="S159" s="6"/>
      <c r="T159" s="6"/>
      <c r="U159" s="6"/>
      <c r="V159" s="6"/>
      <c r="W159" s="6"/>
      <c r="X159" s="46"/>
      <c r="Y159" s="6"/>
      <c r="Z159" s="6"/>
      <c r="AA159" s="6"/>
      <c r="AB159" s="6"/>
      <c r="AC159" s="6"/>
      <c r="AD159" s="6"/>
    </row>
    <row r="160" ht="14.25" hidden="1" customHeight="1">
      <c r="A160" s="196"/>
      <c r="B160" s="7"/>
      <c r="C160" s="7"/>
      <c r="D160" s="7"/>
      <c r="E160" s="136"/>
      <c r="F160" s="136"/>
      <c r="G160" s="136"/>
      <c r="H160" s="136"/>
      <c r="I160" s="136"/>
      <c r="J160" s="136"/>
      <c r="K160" s="136"/>
      <c r="L160" s="137"/>
      <c r="M160" s="136"/>
      <c r="N160" s="136"/>
      <c r="O160" s="197"/>
      <c r="P160" s="6"/>
      <c r="Q160" s="6"/>
      <c r="R160" s="6"/>
      <c r="S160" s="6"/>
      <c r="T160" s="6"/>
      <c r="U160" s="6"/>
      <c r="V160" s="6"/>
      <c r="W160" s="6"/>
      <c r="X160" s="46"/>
      <c r="Y160" s="6"/>
      <c r="Z160" s="6"/>
      <c r="AA160" s="6"/>
      <c r="AB160" s="6"/>
      <c r="AC160" s="6"/>
      <c r="AD160" s="6"/>
    </row>
    <row r="161" ht="14.25" hidden="1" customHeight="1">
      <c r="A161" s="196"/>
      <c r="B161" s="7"/>
      <c r="C161" s="7"/>
      <c r="D161" s="7"/>
      <c r="E161" s="136"/>
      <c r="F161" s="136"/>
      <c r="G161" s="136"/>
      <c r="H161" s="136"/>
      <c r="I161" s="136"/>
      <c r="J161" s="136"/>
      <c r="K161" s="136"/>
      <c r="L161" s="137"/>
      <c r="M161" s="136"/>
      <c r="N161" s="136"/>
      <c r="O161" s="197"/>
      <c r="P161" s="6"/>
      <c r="Q161" s="6"/>
      <c r="R161" s="6"/>
      <c r="S161" s="6"/>
      <c r="T161" s="6"/>
      <c r="U161" s="6"/>
      <c r="V161" s="6"/>
      <c r="W161" s="6"/>
      <c r="X161" s="46"/>
      <c r="Y161" s="6"/>
      <c r="Z161" s="6"/>
      <c r="AA161" s="6"/>
      <c r="AB161" s="6"/>
      <c r="AC161" s="6"/>
      <c r="AD161" s="6"/>
    </row>
    <row r="162" ht="14.25" hidden="1" customHeight="1">
      <c r="A162" s="196"/>
      <c r="B162" s="7"/>
      <c r="C162" s="7"/>
      <c r="D162" s="7"/>
      <c r="E162" s="136"/>
      <c r="F162" s="136"/>
      <c r="G162" s="136"/>
      <c r="H162" s="136"/>
      <c r="I162" s="136"/>
      <c r="J162" s="136"/>
      <c r="K162" s="136"/>
      <c r="L162" s="137"/>
      <c r="M162" s="136"/>
      <c r="N162" s="136"/>
      <c r="O162" s="197"/>
      <c r="P162" s="6"/>
      <c r="Q162" s="6"/>
      <c r="R162" s="6"/>
      <c r="S162" s="6"/>
      <c r="T162" s="6"/>
      <c r="U162" s="6"/>
      <c r="V162" s="6"/>
      <c r="W162" s="6"/>
      <c r="X162" s="46"/>
      <c r="Y162" s="6"/>
      <c r="Z162" s="6"/>
      <c r="AA162" s="6"/>
      <c r="AB162" s="6"/>
      <c r="AC162" s="6"/>
      <c r="AD162" s="6"/>
    </row>
    <row r="163" ht="14.25" hidden="1" customHeight="1">
      <c r="A163" s="196"/>
      <c r="B163" s="7"/>
      <c r="C163" s="7"/>
      <c r="D163" s="7"/>
      <c r="E163" s="136"/>
      <c r="F163" s="136"/>
      <c r="G163" s="136"/>
      <c r="H163" s="136"/>
      <c r="I163" s="136"/>
      <c r="J163" s="136"/>
      <c r="K163" s="136"/>
      <c r="L163" s="137"/>
      <c r="M163" s="136"/>
      <c r="N163" s="136"/>
      <c r="O163" s="197"/>
      <c r="P163" s="6"/>
      <c r="Q163" s="6"/>
      <c r="R163" s="6"/>
      <c r="S163" s="6"/>
      <c r="T163" s="6"/>
      <c r="U163" s="6"/>
      <c r="V163" s="6"/>
      <c r="W163" s="6"/>
      <c r="X163" s="46"/>
      <c r="Y163" s="6"/>
      <c r="Z163" s="6"/>
      <c r="AA163" s="6"/>
      <c r="AB163" s="6"/>
      <c r="AC163" s="6"/>
      <c r="AD163" s="6"/>
    </row>
    <row r="164" ht="14.25" hidden="1" customHeight="1">
      <c r="A164" s="196"/>
      <c r="B164" s="7"/>
      <c r="C164" s="7"/>
      <c r="D164" s="7"/>
      <c r="E164" s="136"/>
      <c r="F164" s="136"/>
      <c r="G164" s="136"/>
      <c r="H164" s="136"/>
      <c r="I164" s="136"/>
      <c r="J164" s="136"/>
      <c r="K164" s="136"/>
      <c r="L164" s="137"/>
      <c r="M164" s="136"/>
      <c r="N164" s="136"/>
      <c r="O164" s="197"/>
      <c r="P164" s="6"/>
      <c r="Q164" s="6"/>
      <c r="R164" s="6"/>
      <c r="S164" s="6"/>
      <c r="T164" s="6"/>
      <c r="U164" s="6"/>
      <c r="V164" s="6"/>
      <c r="W164" s="6"/>
      <c r="X164" s="46"/>
      <c r="Y164" s="6"/>
      <c r="Z164" s="6"/>
      <c r="AA164" s="6"/>
      <c r="AB164" s="6"/>
      <c r="AC164" s="6"/>
      <c r="AD164" s="6"/>
    </row>
    <row r="165" ht="14.25" hidden="1" customHeight="1">
      <c r="A165" s="196"/>
      <c r="B165" s="7"/>
      <c r="C165" s="7"/>
      <c r="D165" s="7"/>
      <c r="E165" s="136"/>
      <c r="F165" s="136"/>
      <c r="G165" s="136"/>
      <c r="H165" s="136"/>
      <c r="I165" s="136"/>
      <c r="J165" s="136"/>
      <c r="K165" s="136"/>
      <c r="L165" s="137"/>
      <c r="M165" s="136"/>
      <c r="N165" s="136"/>
      <c r="O165" s="197"/>
      <c r="P165" s="6"/>
      <c r="Q165" s="6"/>
      <c r="R165" s="6"/>
      <c r="S165" s="6"/>
      <c r="T165" s="6"/>
      <c r="U165" s="6"/>
      <c r="V165" s="6"/>
      <c r="W165" s="6"/>
      <c r="X165" s="46"/>
      <c r="Y165" s="6"/>
      <c r="Z165" s="6"/>
      <c r="AA165" s="6"/>
      <c r="AB165" s="6"/>
      <c r="AC165" s="6"/>
      <c r="AD165" s="6"/>
    </row>
    <row r="166" ht="14.25" hidden="1" customHeight="1">
      <c r="A166" s="196"/>
      <c r="B166" s="7"/>
      <c r="C166" s="7"/>
      <c r="D166" s="7"/>
      <c r="E166" s="136"/>
      <c r="F166" s="136"/>
      <c r="G166" s="136"/>
      <c r="H166" s="136"/>
      <c r="I166" s="136"/>
      <c r="J166" s="136"/>
      <c r="K166" s="136"/>
      <c r="L166" s="137"/>
      <c r="M166" s="136"/>
      <c r="N166" s="136"/>
      <c r="O166" s="197"/>
      <c r="P166" s="6"/>
      <c r="Q166" s="6"/>
      <c r="R166" s="6"/>
      <c r="S166" s="6"/>
      <c r="T166" s="6"/>
      <c r="U166" s="6"/>
      <c r="V166" s="6"/>
      <c r="W166" s="6"/>
      <c r="X166" s="46"/>
      <c r="Y166" s="6"/>
      <c r="Z166" s="6"/>
      <c r="AA166" s="6"/>
      <c r="AB166" s="6"/>
      <c r="AC166" s="6"/>
      <c r="AD166" s="6"/>
    </row>
    <row r="167" ht="14.25" hidden="1" customHeight="1">
      <c r="A167" s="196"/>
      <c r="B167" s="7"/>
      <c r="C167" s="7"/>
      <c r="D167" s="7"/>
      <c r="E167" s="136"/>
      <c r="F167" s="136"/>
      <c r="G167" s="136"/>
      <c r="H167" s="136"/>
      <c r="I167" s="136"/>
      <c r="J167" s="136"/>
      <c r="K167" s="136"/>
      <c r="L167" s="137"/>
      <c r="M167" s="136"/>
      <c r="N167" s="136"/>
      <c r="O167" s="197"/>
      <c r="P167" s="6"/>
      <c r="Q167" s="6"/>
      <c r="R167" s="6"/>
      <c r="S167" s="6"/>
      <c r="T167" s="6"/>
      <c r="U167" s="6"/>
      <c r="V167" s="6"/>
      <c r="W167" s="6"/>
      <c r="X167" s="46"/>
      <c r="Y167" s="6"/>
      <c r="Z167" s="6"/>
      <c r="AA167" s="6"/>
      <c r="AB167" s="6"/>
      <c r="AC167" s="6"/>
      <c r="AD167" s="6"/>
    </row>
    <row r="168" ht="14.25" hidden="1" customHeight="1">
      <c r="A168" s="196"/>
      <c r="B168" s="7"/>
      <c r="C168" s="7"/>
      <c r="D168" s="7"/>
      <c r="E168" s="136"/>
      <c r="F168" s="136"/>
      <c r="G168" s="136"/>
      <c r="H168" s="136"/>
      <c r="I168" s="136"/>
      <c r="J168" s="136"/>
      <c r="K168" s="136"/>
      <c r="L168" s="137"/>
      <c r="M168" s="136"/>
      <c r="N168" s="136"/>
      <c r="O168" s="197"/>
      <c r="P168" s="6"/>
      <c r="Q168" s="6"/>
      <c r="R168" s="6"/>
      <c r="S168" s="6"/>
      <c r="T168" s="6"/>
      <c r="U168" s="6"/>
      <c r="V168" s="6"/>
      <c r="W168" s="6"/>
      <c r="X168" s="46"/>
      <c r="Y168" s="6"/>
      <c r="Z168" s="6"/>
      <c r="AA168" s="6"/>
      <c r="AB168" s="6"/>
      <c r="AC168" s="6"/>
      <c r="AD168" s="6"/>
    </row>
    <row r="169" ht="14.25" hidden="1" customHeight="1">
      <c r="A169" s="196"/>
      <c r="B169" s="7"/>
      <c r="C169" s="7"/>
      <c r="D169" s="7"/>
      <c r="E169" s="136"/>
      <c r="F169" s="136"/>
      <c r="G169" s="136"/>
      <c r="H169" s="136"/>
      <c r="I169" s="136"/>
      <c r="J169" s="136"/>
      <c r="K169" s="136"/>
      <c r="L169" s="137"/>
      <c r="M169" s="136"/>
      <c r="N169" s="136"/>
      <c r="O169" s="197"/>
      <c r="P169" s="6"/>
      <c r="Q169" s="6"/>
      <c r="R169" s="6"/>
      <c r="S169" s="6"/>
      <c r="T169" s="6"/>
      <c r="U169" s="6"/>
      <c r="V169" s="6"/>
      <c r="W169" s="6"/>
      <c r="X169" s="46"/>
      <c r="Y169" s="6"/>
      <c r="Z169" s="6"/>
      <c r="AA169" s="6"/>
      <c r="AB169" s="6"/>
      <c r="AC169" s="6"/>
      <c r="AD169" s="6"/>
    </row>
    <row r="170" ht="14.25" hidden="1" customHeight="1">
      <c r="A170" s="196"/>
      <c r="B170" s="7"/>
      <c r="C170" s="7"/>
      <c r="D170" s="7"/>
      <c r="E170" s="136"/>
      <c r="F170" s="136"/>
      <c r="G170" s="136"/>
      <c r="H170" s="136"/>
      <c r="I170" s="136"/>
      <c r="J170" s="136"/>
      <c r="K170" s="136"/>
      <c r="L170" s="137"/>
      <c r="M170" s="136"/>
      <c r="N170" s="136"/>
      <c r="O170" s="197"/>
      <c r="P170" s="6"/>
      <c r="Q170" s="6"/>
      <c r="R170" s="6"/>
      <c r="S170" s="6"/>
      <c r="T170" s="6"/>
      <c r="U170" s="6"/>
      <c r="V170" s="6"/>
      <c r="W170" s="6"/>
      <c r="X170" s="46"/>
      <c r="Y170" s="6"/>
      <c r="Z170" s="6"/>
      <c r="AA170" s="6"/>
      <c r="AB170" s="6"/>
      <c r="AC170" s="6"/>
      <c r="AD170" s="6"/>
    </row>
    <row r="171" ht="14.25" hidden="1" customHeight="1">
      <c r="A171" s="196"/>
      <c r="B171" s="7"/>
      <c r="C171" s="7"/>
      <c r="D171" s="7"/>
      <c r="E171" s="136"/>
      <c r="F171" s="136"/>
      <c r="G171" s="136"/>
      <c r="H171" s="136"/>
      <c r="I171" s="136"/>
      <c r="J171" s="136"/>
      <c r="K171" s="136"/>
      <c r="L171" s="137"/>
      <c r="M171" s="136"/>
      <c r="N171" s="136"/>
      <c r="O171" s="197"/>
      <c r="P171" s="6"/>
      <c r="Q171" s="6"/>
      <c r="R171" s="6"/>
      <c r="S171" s="6"/>
      <c r="T171" s="6"/>
      <c r="U171" s="6"/>
      <c r="V171" s="6"/>
      <c r="W171" s="6"/>
      <c r="X171" s="46"/>
      <c r="Y171" s="6"/>
      <c r="Z171" s="6"/>
      <c r="AA171" s="6"/>
      <c r="AB171" s="6"/>
      <c r="AC171" s="6"/>
      <c r="AD171" s="6"/>
    </row>
    <row r="172" ht="14.25" hidden="1" customHeight="1">
      <c r="A172" s="196"/>
      <c r="B172" s="7"/>
      <c r="C172" s="7"/>
      <c r="D172" s="7"/>
      <c r="E172" s="136"/>
      <c r="F172" s="136"/>
      <c r="G172" s="136"/>
      <c r="H172" s="136"/>
      <c r="I172" s="136"/>
      <c r="J172" s="136"/>
      <c r="K172" s="136"/>
      <c r="L172" s="137"/>
      <c r="M172" s="136"/>
      <c r="N172" s="136"/>
      <c r="O172" s="197"/>
      <c r="P172" s="6"/>
      <c r="Q172" s="6"/>
      <c r="R172" s="6"/>
      <c r="S172" s="6"/>
      <c r="T172" s="6"/>
      <c r="U172" s="6"/>
      <c r="V172" s="6"/>
      <c r="W172" s="6"/>
      <c r="X172" s="46"/>
      <c r="Y172" s="6"/>
      <c r="Z172" s="6"/>
      <c r="AA172" s="6"/>
      <c r="AB172" s="6"/>
      <c r="AC172" s="6"/>
      <c r="AD172" s="6"/>
    </row>
    <row r="173" ht="14.25" hidden="1" customHeight="1">
      <c r="A173" s="196"/>
      <c r="B173" s="7"/>
      <c r="C173" s="7"/>
      <c r="D173" s="7"/>
      <c r="E173" s="136"/>
      <c r="F173" s="136"/>
      <c r="G173" s="136"/>
      <c r="H173" s="136"/>
      <c r="I173" s="136"/>
      <c r="J173" s="136"/>
      <c r="K173" s="136"/>
      <c r="L173" s="137"/>
      <c r="M173" s="136"/>
      <c r="N173" s="136"/>
      <c r="O173" s="197"/>
      <c r="P173" s="6"/>
      <c r="Q173" s="6"/>
      <c r="R173" s="6"/>
      <c r="S173" s="6"/>
      <c r="T173" s="6"/>
      <c r="U173" s="6"/>
      <c r="V173" s="6"/>
      <c r="W173" s="6"/>
      <c r="X173" s="46"/>
      <c r="Y173" s="6"/>
      <c r="Z173" s="6"/>
      <c r="AA173" s="6"/>
      <c r="AB173" s="6"/>
      <c r="AC173" s="6"/>
      <c r="AD173" s="6"/>
    </row>
    <row r="174" ht="14.25" hidden="1" customHeight="1">
      <c r="A174" s="196"/>
      <c r="B174" s="7"/>
      <c r="C174" s="7"/>
      <c r="D174" s="7"/>
      <c r="E174" s="136"/>
      <c r="F174" s="136"/>
      <c r="G174" s="136"/>
      <c r="H174" s="136"/>
      <c r="I174" s="136"/>
      <c r="J174" s="136"/>
      <c r="K174" s="136"/>
      <c r="L174" s="137"/>
      <c r="M174" s="136"/>
      <c r="N174" s="136"/>
      <c r="O174" s="197"/>
      <c r="P174" s="6"/>
      <c r="Q174" s="6"/>
      <c r="R174" s="6"/>
      <c r="S174" s="6"/>
      <c r="T174" s="6"/>
      <c r="U174" s="6"/>
      <c r="V174" s="6"/>
      <c r="W174" s="6"/>
      <c r="X174" s="46"/>
      <c r="Y174" s="6"/>
      <c r="Z174" s="6"/>
      <c r="AA174" s="6"/>
      <c r="AB174" s="6"/>
      <c r="AC174" s="6"/>
      <c r="AD174" s="6"/>
    </row>
    <row r="175" ht="14.25" hidden="1" customHeight="1">
      <c r="A175" s="196"/>
      <c r="B175" s="7"/>
      <c r="C175" s="7"/>
      <c r="D175" s="7"/>
      <c r="E175" s="136"/>
      <c r="F175" s="136"/>
      <c r="G175" s="136"/>
      <c r="H175" s="136"/>
      <c r="I175" s="136"/>
      <c r="J175" s="136"/>
      <c r="K175" s="136"/>
      <c r="L175" s="137"/>
      <c r="M175" s="136"/>
      <c r="N175" s="136"/>
      <c r="O175" s="197"/>
      <c r="P175" s="6"/>
      <c r="Q175" s="6"/>
      <c r="R175" s="6"/>
      <c r="S175" s="6"/>
      <c r="T175" s="6"/>
      <c r="U175" s="6"/>
      <c r="V175" s="6"/>
      <c r="W175" s="6"/>
      <c r="X175" s="46"/>
      <c r="Y175" s="6"/>
      <c r="Z175" s="6"/>
      <c r="AA175" s="6"/>
      <c r="AB175" s="6"/>
      <c r="AC175" s="6"/>
      <c r="AD175" s="6"/>
    </row>
    <row r="176" ht="14.25" hidden="1" customHeight="1">
      <c r="A176" s="196"/>
      <c r="B176" s="7"/>
      <c r="C176" s="7"/>
      <c r="D176" s="7"/>
      <c r="E176" s="136"/>
      <c r="F176" s="136"/>
      <c r="G176" s="136"/>
      <c r="H176" s="136"/>
      <c r="I176" s="136"/>
      <c r="J176" s="136"/>
      <c r="K176" s="136"/>
      <c r="L176" s="137"/>
      <c r="M176" s="136"/>
      <c r="N176" s="136"/>
      <c r="O176" s="197"/>
      <c r="P176" s="6"/>
      <c r="Q176" s="6"/>
      <c r="R176" s="6"/>
      <c r="S176" s="6"/>
      <c r="T176" s="6"/>
      <c r="U176" s="6"/>
      <c r="V176" s="6"/>
      <c r="W176" s="6"/>
      <c r="X176" s="46"/>
      <c r="Y176" s="6"/>
      <c r="Z176" s="6"/>
      <c r="AA176" s="6"/>
      <c r="AB176" s="6"/>
      <c r="AC176" s="6"/>
      <c r="AD176" s="6"/>
    </row>
    <row r="177" ht="14.25" hidden="1" customHeight="1">
      <c r="A177" s="196"/>
      <c r="B177" s="7"/>
      <c r="C177" s="7"/>
      <c r="D177" s="7"/>
      <c r="E177" s="136"/>
      <c r="F177" s="136"/>
      <c r="G177" s="136"/>
      <c r="H177" s="136"/>
      <c r="I177" s="136"/>
      <c r="J177" s="136"/>
      <c r="K177" s="136"/>
      <c r="L177" s="137"/>
      <c r="M177" s="136"/>
      <c r="N177" s="136"/>
      <c r="O177" s="197"/>
      <c r="P177" s="6"/>
      <c r="Q177" s="6"/>
      <c r="R177" s="6"/>
      <c r="S177" s="6"/>
      <c r="T177" s="6"/>
      <c r="U177" s="6"/>
      <c r="V177" s="6"/>
      <c r="W177" s="6"/>
      <c r="X177" s="46"/>
      <c r="Y177" s="6"/>
      <c r="Z177" s="6"/>
      <c r="AA177" s="6"/>
      <c r="AB177" s="6"/>
      <c r="AC177" s="6"/>
      <c r="AD177" s="6"/>
    </row>
    <row r="178" ht="14.25" hidden="1" customHeight="1">
      <c r="A178" s="196"/>
      <c r="B178" s="7"/>
      <c r="C178" s="7"/>
      <c r="D178" s="7"/>
      <c r="E178" s="136"/>
      <c r="F178" s="136"/>
      <c r="G178" s="136"/>
      <c r="H178" s="136"/>
      <c r="I178" s="136"/>
      <c r="J178" s="136"/>
      <c r="K178" s="136"/>
      <c r="L178" s="137"/>
      <c r="M178" s="136"/>
      <c r="N178" s="136"/>
      <c r="O178" s="197"/>
      <c r="P178" s="6"/>
      <c r="Q178" s="6"/>
      <c r="R178" s="6"/>
      <c r="S178" s="6"/>
      <c r="T178" s="6"/>
      <c r="U178" s="6"/>
      <c r="V178" s="6"/>
      <c r="W178" s="6"/>
      <c r="X178" s="46"/>
      <c r="Y178" s="6"/>
      <c r="Z178" s="6"/>
      <c r="AA178" s="6"/>
      <c r="AB178" s="6"/>
      <c r="AC178" s="6"/>
      <c r="AD178" s="6"/>
    </row>
    <row r="179" ht="14.25" hidden="1" customHeight="1">
      <c r="A179" s="196"/>
      <c r="B179" s="7"/>
      <c r="C179" s="7"/>
      <c r="D179" s="7"/>
      <c r="E179" s="136"/>
      <c r="F179" s="136"/>
      <c r="G179" s="136"/>
      <c r="H179" s="136"/>
      <c r="I179" s="136"/>
      <c r="J179" s="136"/>
      <c r="K179" s="136"/>
      <c r="L179" s="137"/>
      <c r="M179" s="136"/>
      <c r="N179" s="136"/>
      <c r="O179" s="197"/>
      <c r="P179" s="6"/>
      <c r="Q179" s="6"/>
      <c r="R179" s="6"/>
      <c r="S179" s="6"/>
      <c r="T179" s="6"/>
      <c r="U179" s="6"/>
      <c r="V179" s="6"/>
      <c r="W179" s="6"/>
      <c r="X179" s="46"/>
      <c r="Y179" s="6"/>
      <c r="Z179" s="6"/>
      <c r="AA179" s="6"/>
      <c r="AB179" s="6"/>
      <c r="AC179" s="6"/>
      <c r="AD179" s="6"/>
    </row>
    <row r="180" ht="14.25" hidden="1" customHeight="1">
      <c r="A180" s="196"/>
      <c r="B180" s="7"/>
      <c r="C180" s="7"/>
      <c r="D180" s="7"/>
      <c r="E180" s="136"/>
      <c r="F180" s="136"/>
      <c r="G180" s="136"/>
      <c r="H180" s="136"/>
      <c r="I180" s="136"/>
      <c r="J180" s="136"/>
      <c r="K180" s="136"/>
      <c r="L180" s="137"/>
      <c r="M180" s="136"/>
      <c r="N180" s="136"/>
      <c r="O180" s="197"/>
      <c r="P180" s="6"/>
      <c r="Q180" s="6"/>
      <c r="R180" s="6"/>
      <c r="S180" s="6"/>
      <c r="T180" s="6"/>
      <c r="U180" s="6"/>
      <c r="V180" s="6"/>
      <c r="W180" s="6"/>
      <c r="X180" s="46"/>
      <c r="Y180" s="6"/>
      <c r="Z180" s="6"/>
      <c r="AA180" s="6"/>
      <c r="AB180" s="6"/>
      <c r="AC180" s="6"/>
      <c r="AD180" s="6"/>
    </row>
    <row r="181" ht="14.25" hidden="1" customHeight="1">
      <c r="A181" s="196"/>
      <c r="B181" s="7"/>
      <c r="C181" s="7"/>
      <c r="D181" s="7"/>
      <c r="E181" s="136"/>
      <c r="F181" s="136"/>
      <c r="G181" s="136"/>
      <c r="H181" s="136"/>
      <c r="I181" s="136"/>
      <c r="J181" s="136"/>
      <c r="K181" s="136"/>
      <c r="L181" s="137"/>
      <c r="M181" s="136"/>
      <c r="N181" s="136"/>
      <c r="O181" s="197"/>
      <c r="P181" s="6"/>
      <c r="Q181" s="6"/>
      <c r="R181" s="6"/>
      <c r="S181" s="6"/>
      <c r="T181" s="6"/>
      <c r="U181" s="6"/>
      <c r="V181" s="6"/>
      <c r="W181" s="6"/>
      <c r="X181" s="46"/>
      <c r="Y181" s="6"/>
      <c r="Z181" s="6"/>
      <c r="AA181" s="6"/>
      <c r="AB181" s="6"/>
      <c r="AC181" s="6"/>
      <c r="AD181" s="6"/>
    </row>
    <row r="182" ht="14.25" hidden="1" customHeight="1">
      <c r="A182" s="196"/>
      <c r="B182" s="7"/>
      <c r="C182" s="7"/>
      <c r="D182" s="7"/>
      <c r="E182" s="136"/>
      <c r="F182" s="136"/>
      <c r="G182" s="136"/>
      <c r="H182" s="136"/>
      <c r="I182" s="136"/>
      <c r="J182" s="136"/>
      <c r="K182" s="136"/>
      <c r="L182" s="137"/>
      <c r="M182" s="136"/>
      <c r="N182" s="136"/>
      <c r="O182" s="197"/>
      <c r="P182" s="6"/>
      <c r="Q182" s="6"/>
      <c r="R182" s="6"/>
      <c r="S182" s="6"/>
      <c r="T182" s="6"/>
      <c r="U182" s="6"/>
      <c r="V182" s="6"/>
      <c r="W182" s="6"/>
      <c r="X182" s="46"/>
      <c r="Y182" s="6"/>
      <c r="Z182" s="6"/>
      <c r="AA182" s="6"/>
      <c r="AB182" s="6"/>
      <c r="AC182" s="6"/>
      <c r="AD182" s="6"/>
    </row>
    <row r="183" ht="14.25" hidden="1" customHeight="1">
      <c r="A183" s="196"/>
      <c r="B183" s="7"/>
      <c r="C183" s="7"/>
      <c r="D183" s="7"/>
      <c r="E183" s="136"/>
      <c r="F183" s="136"/>
      <c r="G183" s="136"/>
      <c r="H183" s="136"/>
      <c r="I183" s="136"/>
      <c r="J183" s="136"/>
      <c r="K183" s="136"/>
      <c r="L183" s="137"/>
      <c r="M183" s="136"/>
      <c r="N183" s="136"/>
      <c r="O183" s="197"/>
      <c r="P183" s="6"/>
      <c r="Q183" s="6"/>
      <c r="R183" s="6"/>
      <c r="S183" s="6"/>
      <c r="T183" s="6"/>
      <c r="U183" s="6"/>
      <c r="V183" s="6"/>
      <c r="W183" s="6"/>
      <c r="X183" s="46"/>
      <c r="Y183" s="6"/>
      <c r="Z183" s="6"/>
      <c r="AA183" s="6"/>
      <c r="AB183" s="6"/>
      <c r="AC183" s="6"/>
      <c r="AD183" s="6"/>
    </row>
    <row r="184" ht="14.25" hidden="1" customHeight="1">
      <c r="A184" s="196"/>
      <c r="B184" s="7"/>
      <c r="C184" s="7"/>
      <c r="D184" s="7"/>
      <c r="E184" s="136"/>
      <c r="F184" s="136"/>
      <c r="G184" s="136"/>
      <c r="H184" s="136"/>
      <c r="I184" s="136"/>
      <c r="J184" s="136"/>
      <c r="K184" s="136"/>
      <c r="L184" s="137"/>
      <c r="M184" s="136"/>
      <c r="N184" s="136"/>
      <c r="O184" s="197"/>
      <c r="P184" s="6"/>
      <c r="Q184" s="6"/>
      <c r="R184" s="6"/>
      <c r="S184" s="6"/>
      <c r="T184" s="6"/>
      <c r="U184" s="6"/>
      <c r="V184" s="6"/>
      <c r="W184" s="6"/>
      <c r="X184" s="46"/>
      <c r="Y184" s="6"/>
      <c r="Z184" s="6"/>
      <c r="AA184" s="6"/>
      <c r="AB184" s="6"/>
      <c r="AC184" s="6"/>
      <c r="AD184" s="6"/>
    </row>
    <row r="185" ht="14.25" hidden="1" customHeight="1">
      <c r="A185" s="196"/>
      <c r="B185" s="7"/>
      <c r="C185" s="7"/>
      <c r="D185" s="7"/>
      <c r="E185" s="136"/>
      <c r="F185" s="136"/>
      <c r="G185" s="136"/>
      <c r="H185" s="136"/>
      <c r="I185" s="136"/>
      <c r="J185" s="136"/>
      <c r="K185" s="136"/>
      <c r="L185" s="137"/>
      <c r="M185" s="136"/>
      <c r="N185" s="136"/>
      <c r="O185" s="197"/>
      <c r="P185" s="6"/>
      <c r="Q185" s="6"/>
      <c r="R185" s="6"/>
      <c r="S185" s="6"/>
      <c r="T185" s="6"/>
      <c r="U185" s="6"/>
      <c r="V185" s="6"/>
      <c r="W185" s="6"/>
      <c r="X185" s="46"/>
      <c r="Y185" s="6"/>
      <c r="Z185" s="6"/>
      <c r="AA185" s="6"/>
      <c r="AB185" s="6"/>
      <c r="AC185" s="6"/>
      <c r="AD185" s="6"/>
    </row>
    <row r="186" ht="14.25" hidden="1" customHeight="1">
      <c r="A186" s="196"/>
      <c r="B186" s="7"/>
      <c r="C186" s="7"/>
      <c r="D186" s="7"/>
      <c r="E186" s="136"/>
      <c r="F186" s="136"/>
      <c r="G186" s="136"/>
      <c r="H186" s="136"/>
      <c r="I186" s="136"/>
      <c r="J186" s="136"/>
      <c r="K186" s="136"/>
      <c r="L186" s="137"/>
      <c r="M186" s="136"/>
      <c r="N186" s="136"/>
      <c r="O186" s="197"/>
      <c r="P186" s="6"/>
      <c r="Q186" s="6"/>
      <c r="R186" s="6"/>
      <c r="S186" s="6"/>
      <c r="T186" s="6"/>
      <c r="U186" s="6"/>
      <c r="V186" s="6"/>
      <c r="W186" s="6"/>
      <c r="X186" s="46"/>
      <c r="Y186" s="6"/>
      <c r="Z186" s="6"/>
      <c r="AA186" s="6"/>
      <c r="AB186" s="6"/>
      <c r="AC186" s="6"/>
      <c r="AD186" s="6"/>
    </row>
    <row r="187" ht="14.25" hidden="1" customHeight="1">
      <c r="A187" s="196"/>
      <c r="B187" s="7"/>
      <c r="C187" s="7"/>
      <c r="D187" s="7"/>
      <c r="E187" s="136"/>
      <c r="F187" s="136"/>
      <c r="G187" s="136"/>
      <c r="H187" s="136"/>
      <c r="I187" s="136"/>
      <c r="J187" s="136"/>
      <c r="K187" s="136"/>
      <c r="L187" s="137"/>
      <c r="M187" s="136"/>
      <c r="N187" s="136"/>
      <c r="O187" s="197"/>
      <c r="P187" s="6"/>
      <c r="Q187" s="6"/>
      <c r="R187" s="6"/>
      <c r="S187" s="6"/>
      <c r="T187" s="6"/>
      <c r="U187" s="6"/>
      <c r="V187" s="6"/>
      <c r="W187" s="6"/>
      <c r="X187" s="46"/>
      <c r="Y187" s="6"/>
      <c r="Z187" s="6"/>
      <c r="AA187" s="6"/>
      <c r="AB187" s="6"/>
      <c r="AC187" s="6"/>
      <c r="AD187" s="6"/>
    </row>
    <row r="188" ht="14.25" hidden="1" customHeight="1">
      <c r="A188" s="196"/>
      <c r="B188" s="7"/>
      <c r="C188" s="7"/>
      <c r="D188" s="7"/>
      <c r="E188" s="136"/>
      <c r="F188" s="136"/>
      <c r="G188" s="136"/>
      <c r="H188" s="136"/>
      <c r="I188" s="136"/>
      <c r="J188" s="136"/>
      <c r="K188" s="136"/>
      <c r="L188" s="137"/>
      <c r="M188" s="136"/>
      <c r="N188" s="136"/>
      <c r="O188" s="197"/>
      <c r="P188" s="6"/>
      <c r="Q188" s="6"/>
      <c r="R188" s="6"/>
      <c r="S188" s="6"/>
      <c r="T188" s="6"/>
      <c r="U188" s="6"/>
      <c r="V188" s="6"/>
      <c r="W188" s="6"/>
      <c r="X188" s="46"/>
      <c r="Y188" s="6"/>
      <c r="Z188" s="6"/>
      <c r="AA188" s="6"/>
      <c r="AB188" s="6"/>
      <c r="AC188" s="6"/>
      <c r="AD188" s="6"/>
    </row>
    <row r="189" ht="14.25" hidden="1" customHeight="1">
      <c r="A189" s="196"/>
      <c r="B189" s="7"/>
      <c r="C189" s="7"/>
      <c r="D189" s="7"/>
      <c r="E189" s="136"/>
      <c r="F189" s="136"/>
      <c r="G189" s="136"/>
      <c r="H189" s="136"/>
      <c r="I189" s="136"/>
      <c r="J189" s="136"/>
      <c r="K189" s="136"/>
      <c r="L189" s="137"/>
      <c r="M189" s="136"/>
      <c r="N189" s="136"/>
      <c r="O189" s="197"/>
      <c r="P189" s="6"/>
      <c r="Q189" s="6"/>
      <c r="R189" s="6"/>
      <c r="S189" s="6"/>
      <c r="T189" s="6"/>
      <c r="U189" s="6"/>
      <c r="V189" s="6"/>
      <c r="W189" s="6"/>
      <c r="X189" s="46"/>
      <c r="Y189" s="6"/>
      <c r="Z189" s="6"/>
      <c r="AA189" s="6"/>
      <c r="AB189" s="6"/>
      <c r="AC189" s="6"/>
      <c r="AD189" s="6"/>
    </row>
    <row r="190" ht="14.25" hidden="1" customHeight="1">
      <c r="A190" s="196"/>
      <c r="B190" s="7"/>
      <c r="C190" s="7"/>
      <c r="D190" s="7"/>
      <c r="E190" s="136"/>
      <c r="F190" s="136"/>
      <c r="G190" s="136"/>
      <c r="H190" s="136"/>
      <c r="I190" s="136"/>
      <c r="J190" s="136"/>
      <c r="K190" s="136"/>
      <c r="L190" s="137"/>
      <c r="M190" s="136"/>
      <c r="N190" s="136"/>
      <c r="O190" s="197"/>
      <c r="P190" s="6"/>
      <c r="Q190" s="6"/>
      <c r="R190" s="6"/>
      <c r="S190" s="6"/>
      <c r="T190" s="6"/>
      <c r="U190" s="6"/>
      <c r="V190" s="6"/>
      <c r="W190" s="6"/>
      <c r="X190" s="46"/>
      <c r="Y190" s="6"/>
      <c r="Z190" s="6"/>
      <c r="AA190" s="6"/>
      <c r="AB190" s="6"/>
      <c r="AC190" s="6"/>
      <c r="AD190" s="6"/>
    </row>
    <row r="191" ht="14.25" hidden="1" customHeight="1">
      <c r="A191" s="196"/>
      <c r="B191" s="7"/>
      <c r="C191" s="7"/>
      <c r="D191" s="7"/>
      <c r="E191" s="136"/>
      <c r="F191" s="136"/>
      <c r="G191" s="136"/>
      <c r="H191" s="136"/>
      <c r="I191" s="136"/>
      <c r="J191" s="136"/>
      <c r="K191" s="136"/>
      <c r="L191" s="137"/>
      <c r="M191" s="136"/>
      <c r="N191" s="136"/>
      <c r="O191" s="197"/>
      <c r="P191" s="6"/>
      <c r="Q191" s="6"/>
      <c r="R191" s="6"/>
      <c r="S191" s="6"/>
      <c r="T191" s="6"/>
      <c r="U191" s="6"/>
      <c r="V191" s="6"/>
      <c r="W191" s="6"/>
      <c r="X191" s="46"/>
      <c r="Y191" s="6"/>
      <c r="Z191" s="6"/>
      <c r="AA191" s="6"/>
      <c r="AB191" s="6"/>
      <c r="AC191" s="6"/>
      <c r="AD191" s="6"/>
    </row>
    <row r="192" ht="14.25" hidden="1" customHeight="1">
      <c r="A192" s="196"/>
      <c r="B192" s="7"/>
      <c r="C192" s="7"/>
      <c r="D192" s="7"/>
      <c r="E192" s="136"/>
      <c r="F192" s="136"/>
      <c r="G192" s="136"/>
      <c r="H192" s="136"/>
      <c r="I192" s="136"/>
      <c r="J192" s="136"/>
      <c r="K192" s="136"/>
      <c r="L192" s="137"/>
      <c r="M192" s="136"/>
      <c r="N192" s="136"/>
      <c r="O192" s="197"/>
      <c r="P192" s="6"/>
      <c r="Q192" s="6"/>
      <c r="R192" s="6"/>
      <c r="S192" s="6"/>
      <c r="T192" s="6"/>
      <c r="U192" s="6"/>
      <c r="V192" s="6"/>
      <c r="W192" s="6"/>
      <c r="X192" s="46"/>
      <c r="Y192" s="6"/>
      <c r="Z192" s="6"/>
      <c r="AA192" s="6"/>
      <c r="AB192" s="6"/>
      <c r="AC192" s="6"/>
      <c r="AD192" s="6"/>
    </row>
    <row r="193" ht="14.25" hidden="1" customHeight="1">
      <c r="A193" s="196"/>
      <c r="B193" s="7"/>
      <c r="C193" s="7"/>
      <c r="D193" s="7"/>
      <c r="E193" s="136"/>
      <c r="F193" s="136"/>
      <c r="G193" s="136"/>
      <c r="H193" s="136"/>
      <c r="I193" s="136"/>
      <c r="J193" s="136"/>
      <c r="K193" s="136"/>
      <c r="L193" s="137"/>
      <c r="M193" s="136"/>
      <c r="N193" s="136"/>
      <c r="O193" s="197"/>
      <c r="P193" s="6"/>
      <c r="Q193" s="6"/>
      <c r="R193" s="6"/>
      <c r="S193" s="6"/>
      <c r="T193" s="6"/>
      <c r="U193" s="6"/>
      <c r="V193" s="6"/>
      <c r="W193" s="6"/>
      <c r="X193" s="46"/>
      <c r="Y193" s="6"/>
      <c r="Z193" s="6"/>
      <c r="AA193" s="6"/>
      <c r="AB193" s="6"/>
      <c r="AC193" s="6"/>
      <c r="AD193" s="6"/>
    </row>
    <row r="194" ht="14.25" hidden="1" customHeight="1">
      <c r="A194" s="196"/>
      <c r="B194" s="7"/>
      <c r="C194" s="7"/>
      <c r="D194" s="7"/>
      <c r="E194" s="136"/>
      <c r="F194" s="136"/>
      <c r="G194" s="136"/>
      <c r="H194" s="136"/>
      <c r="I194" s="136"/>
      <c r="J194" s="136"/>
      <c r="K194" s="136"/>
      <c r="L194" s="137"/>
      <c r="M194" s="136"/>
      <c r="N194" s="136"/>
      <c r="O194" s="197"/>
      <c r="P194" s="6"/>
      <c r="Q194" s="6"/>
      <c r="R194" s="6"/>
      <c r="S194" s="6"/>
      <c r="T194" s="6"/>
      <c r="U194" s="6"/>
      <c r="V194" s="6"/>
      <c r="W194" s="6"/>
      <c r="X194" s="46"/>
      <c r="Y194" s="6"/>
      <c r="Z194" s="6"/>
      <c r="AA194" s="6"/>
      <c r="AB194" s="6"/>
      <c r="AC194" s="6"/>
      <c r="AD194" s="6"/>
    </row>
    <row r="195" ht="14.25" hidden="1" customHeight="1">
      <c r="A195" s="196"/>
      <c r="B195" s="7"/>
      <c r="C195" s="7"/>
      <c r="D195" s="7"/>
      <c r="E195" s="136"/>
      <c r="F195" s="136"/>
      <c r="G195" s="136"/>
      <c r="H195" s="136"/>
      <c r="I195" s="136"/>
      <c r="J195" s="136"/>
      <c r="K195" s="136"/>
      <c r="L195" s="137"/>
      <c r="M195" s="136"/>
      <c r="N195" s="136"/>
      <c r="O195" s="197"/>
      <c r="P195" s="6"/>
      <c r="Q195" s="6"/>
      <c r="R195" s="6"/>
      <c r="S195" s="6"/>
      <c r="T195" s="6"/>
      <c r="U195" s="6"/>
      <c r="V195" s="6"/>
      <c r="W195" s="6"/>
      <c r="X195" s="46"/>
      <c r="Y195" s="6"/>
      <c r="Z195" s="6"/>
      <c r="AA195" s="6"/>
      <c r="AB195" s="6"/>
      <c r="AC195" s="6"/>
      <c r="AD195" s="6"/>
    </row>
    <row r="196" ht="14.25" hidden="1" customHeight="1">
      <c r="A196" s="196"/>
      <c r="B196" s="7"/>
      <c r="C196" s="7"/>
      <c r="D196" s="7"/>
      <c r="E196" s="136"/>
      <c r="F196" s="136"/>
      <c r="G196" s="136"/>
      <c r="H196" s="136"/>
      <c r="I196" s="136"/>
      <c r="J196" s="136"/>
      <c r="K196" s="136"/>
      <c r="L196" s="137"/>
      <c r="M196" s="136"/>
      <c r="N196" s="136"/>
      <c r="O196" s="197"/>
      <c r="P196" s="6"/>
      <c r="Q196" s="6"/>
      <c r="R196" s="6"/>
      <c r="S196" s="6"/>
      <c r="T196" s="6"/>
      <c r="U196" s="6"/>
      <c r="V196" s="6"/>
      <c r="W196" s="6"/>
      <c r="X196" s="46"/>
      <c r="Y196" s="6"/>
      <c r="Z196" s="6"/>
      <c r="AA196" s="6"/>
      <c r="AB196" s="6"/>
      <c r="AC196" s="6"/>
      <c r="AD196" s="6"/>
    </row>
    <row r="197" ht="14.25" hidden="1" customHeight="1">
      <c r="A197" s="196"/>
      <c r="B197" s="7"/>
      <c r="C197" s="7"/>
      <c r="D197" s="7"/>
      <c r="E197" s="136"/>
      <c r="F197" s="136"/>
      <c r="G197" s="136"/>
      <c r="H197" s="136"/>
      <c r="I197" s="136"/>
      <c r="J197" s="136"/>
      <c r="K197" s="136"/>
      <c r="L197" s="137"/>
      <c r="M197" s="136"/>
      <c r="N197" s="136"/>
      <c r="O197" s="197"/>
      <c r="P197" s="6"/>
      <c r="Q197" s="6"/>
      <c r="R197" s="6"/>
      <c r="S197" s="6"/>
      <c r="T197" s="6"/>
      <c r="U197" s="6"/>
      <c r="V197" s="6"/>
      <c r="W197" s="6"/>
      <c r="X197" s="46"/>
      <c r="Y197" s="6"/>
      <c r="Z197" s="6"/>
      <c r="AA197" s="6"/>
      <c r="AB197" s="6"/>
      <c r="AC197" s="6"/>
      <c r="AD197" s="6"/>
    </row>
    <row r="198" ht="14.25" hidden="1" customHeight="1">
      <c r="A198" s="196"/>
      <c r="B198" s="7"/>
      <c r="C198" s="7"/>
      <c r="D198" s="7"/>
      <c r="E198" s="136"/>
      <c r="F198" s="136"/>
      <c r="G198" s="136"/>
      <c r="H198" s="136"/>
      <c r="I198" s="136"/>
      <c r="J198" s="136"/>
      <c r="K198" s="136"/>
      <c r="L198" s="137"/>
      <c r="M198" s="136"/>
      <c r="N198" s="136"/>
      <c r="O198" s="197"/>
      <c r="P198" s="6"/>
      <c r="Q198" s="6"/>
      <c r="R198" s="6"/>
      <c r="S198" s="6"/>
      <c r="T198" s="6"/>
      <c r="U198" s="6"/>
      <c r="V198" s="6"/>
      <c r="W198" s="6"/>
      <c r="X198" s="46"/>
      <c r="Y198" s="6"/>
      <c r="Z198" s="6"/>
      <c r="AA198" s="6"/>
      <c r="AB198" s="6"/>
      <c r="AC198" s="6"/>
      <c r="AD198" s="6"/>
    </row>
    <row r="199" ht="14.25" hidden="1" customHeight="1">
      <c r="A199" s="196"/>
      <c r="B199" s="7"/>
      <c r="C199" s="7"/>
      <c r="D199" s="7"/>
      <c r="E199" s="136"/>
      <c r="F199" s="136"/>
      <c r="G199" s="136"/>
      <c r="H199" s="136"/>
      <c r="I199" s="136"/>
      <c r="J199" s="136"/>
      <c r="K199" s="136"/>
      <c r="L199" s="137"/>
      <c r="M199" s="136"/>
      <c r="N199" s="136"/>
      <c r="O199" s="197"/>
      <c r="P199" s="6"/>
      <c r="Q199" s="6"/>
      <c r="R199" s="6"/>
      <c r="S199" s="6"/>
      <c r="T199" s="6"/>
      <c r="U199" s="6"/>
      <c r="V199" s="6"/>
      <c r="W199" s="6"/>
      <c r="X199" s="46"/>
      <c r="Y199" s="6"/>
      <c r="Z199" s="6"/>
      <c r="AA199" s="6"/>
      <c r="AB199" s="6"/>
      <c r="AC199" s="6"/>
      <c r="AD199" s="6"/>
    </row>
    <row r="200" ht="14.25" hidden="1" customHeight="1">
      <c r="A200" s="196"/>
      <c r="B200" s="7"/>
      <c r="C200" s="7"/>
      <c r="D200" s="7"/>
      <c r="E200" s="136"/>
      <c r="F200" s="136"/>
      <c r="G200" s="136"/>
      <c r="H200" s="136"/>
      <c r="I200" s="136"/>
      <c r="J200" s="136"/>
      <c r="K200" s="136"/>
      <c r="L200" s="137"/>
      <c r="M200" s="136"/>
      <c r="N200" s="136"/>
      <c r="O200" s="197"/>
      <c r="P200" s="6"/>
      <c r="Q200" s="6"/>
      <c r="R200" s="6"/>
      <c r="S200" s="6"/>
      <c r="T200" s="6"/>
      <c r="U200" s="6"/>
      <c r="V200" s="6"/>
      <c r="W200" s="6"/>
      <c r="X200" s="46"/>
      <c r="Y200" s="6"/>
      <c r="Z200" s="6"/>
      <c r="AA200" s="6"/>
      <c r="AB200" s="6"/>
      <c r="AC200" s="6"/>
      <c r="AD200" s="6"/>
    </row>
    <row r="201" ht="14.25" hidden="1" customHeight="1">
      <c r="A201" s="196"/>
      <c r="B201" s="7"/>
      <c r="C201" s="7"/>
      <c r="D201" s="7"/>
      <c r="E201" s="136"/>
      <c r="F201" s="136"/>
      <c r="G201" s="136"/>
      <c r="H201" s="136"/>
      <c r="I201" s="136"/>
      <c r="J201" s="136"/>
      <c r="K201" s="136"/>
      <c r="L201" s="137"/>
      <c r="M201" s="136"/>
      <c r="N201" s="136"/>
      <c r="O201" s="197"/>
      <c r="P201" s="6"/>
      <c r="Q201" s="6"/>
      <c r="R201" s="6"/>
      <c r="S201" s="6"/>
      <c r="T201" s="6"/>
      <c r="U201" s="6"/>
      <c r="V201" s="6"/>
      <c r="W201" s="6"/>
      <c r="X201" s="46"/>
      <c r="Y201" s="6"/>
      <c r="Z201" s="6"/>
      <c r="AA201" s="6"/>
      <c r="AB201" s="6"/>
      <c r="AC201" s="6"/>
      <c r="AD201" s="6"/>
    </row>
    <row r="202" ht="14.25" hidden="1" customHeight="1">
      <c r="A202" s="196"/>
      <c r="B202" s="7"/>
      <c r="C202" s="7"/>
      <c r="D202" s="7"/>
      <c r="E202" s="136"/>
      <c r="F202" s="136"/>
      <c r="G202" s="136"/>
      <c r="H202" s="136"/>
      <c r="I202" s="136"/>
      <c r="J202" s="136"/>
      <c r="K202" s="136"/>
      <c r="L202" s="137"/>
      <c r="M202" s="136"/>
      <c r="N202" s="136"/>
      <c r="O202" s="197"/>
      <c r="P202" s="6"/>
      <c r="Q202" s="6"/>
      <c r="R202" s="6"/>
      <c r="S202" s="6"/>
      <c r="T202" s="6"/>
      <c r="U202" s="6"/>
      <c r="V202" s="6"/>
      <c r="W202" s="6"/>
      <c r="X202" s="46"/>
      <c r="Y202" s="6"/>
      <c r="Z202" s="6"/>
      <c r="AA202" s="6"/>
      <c r="AB202" s="6"/>
      <c r="AC202" s="6"/>
      <c r="AD202" s="6"/>
    </row>
    <row r="203" ht="14.25" hidden="1" customHeight="1">
      <c r="A203" s="196"/>
      <c r="B203" s="7"/>
      <c r="C203" s="7"/>
      <c r="D203" s="7"/>
      <c r="E203" s="136"/>
      <c r="F203" s="136"/>
      <c r="G203" s="136"/>
      <c r="H203" s="136"/>
      <c r="I203" s="136"/>
      <c r="J203" s="136"/>
      <c r="K203" s="136"/>
      <c r="L203" s="137"/>
      <c r="M203" s="136"/>
      <c r="N203" s="136"/>
      <c r="O203" s="197"/>
      <c r="P203" s="6"/>
      <c r="Q203" s="6"/>
      <c r="R203" s="6"/>
      <c r="S203" s="6"/>
      <c r="T203" s="6"/>
      <c r="U203" s="6"/>
      <c r="V203" s="6"/>
      <c r="W203" s="6"/>
      <c r="X203" s="46"/>
      <c r="Y203" s="6"/>
      <c r="Z203" s="6"/>
      <c r="AA203" s="6"/>
      <c r="AB203" s="6"/>
      <c r="AC203" s="6"/>
      <c r="AD203" s="6"/>
    </row>
    <row r="204" ht="14.25" hidden="1" customHeight="1">
      <c r="A204" s="196"/>
      <c r="B204" s="7"/>
      <c r="C204" s="7"/>
      <c r="D204" s="7"/>
      <c r="E204" s="136"/>
      <c r="F204" s="136"/>
      <c r="G204" s="136"/>
      <c r="H204" s="136"/>
      <c r="I204" s="136"/>
      <c r="J204" s="136"/>
      <c r="K204" s="136"/>
      <c r="L204" s="137"/>
      <c r="M204" s="136"/>
      <c r="N204" s="136"/>
      <c r="O204" s="197"/>
      <c r="P204" s="6"/>
      <c r="Q204" s="6"/>
      <c r="R204" s="6"/>
      <c r="S204" s="6"/>
      <c r="T204" s="6"/>
      <c r="U204" s="6"/>
      <c r="V204" s="6"/>
      <c r="W204" s="6"/>
      <c r="X204" s="46"/>
      <c r="Y204" s="6"/>
      <c r="Z204" s="6"/>
      <c r="AA204" s="6"/>
      <c r="AB204" s="6"/>
      <c r="AC204" s="6"/>
      <c r="AD204" s="6"/>
    </row>
    <row r="205" ht="14.25" hidden="1" customHeight="1">
      <c r="A205" s="196"/>
      <c r="B205" s="7"/>
      <c r="C205" s="7"/>
      <c r="D205" s="7"/>
      <c r="E205" s="136"/>
      <c r="F205" s="136"/>
      <c r="G205" s="136"/>
      <c r="H205" s="136"/>
      <c r="I205" s="136"/>
      <c r="J205" s="136"/>
      <c r="K205" s="136"/>
      <c r="L205" s="137"/>
      <c r="M205" s="136"/>
      <c r="N205" s="136"/>
      <c r="O205" s="197"/>
      <c r="P205" s="6"/>
      <c r="Q205" s="6"/>
      <c r="R205" s="6"/>
      <c r="S205" s="6"/>
      <c r="T205" s="6"/>
      <c r="U205" s="6"/>
      <c r="V205" s="6"/>
      <c r="W205" s="6"/>
      <c r="X205" s="46"/>
      <c r="Y205" s="6"/>
      <c r="Z205" s="6"/>
      <c r="AA205" s="6"/>
      <c r="AB205" s="6"/>
      <c r="AC205" s="6"/>
      <c r="AD205" s="6"/>
    </row>
    <row r="206" ht="14.25" hidden="1" customHeight="1">
      <c r="A206" s="196"/>
      <c r="B206" s="7"/>
      <c r="C206" s="7"/>
      <c r="D206" s="7"/>
      <c r="E206" s="136"/>
      <c r="F206" s="136"/>
      <c r="G206" s="136"/>
      <c r="H206" s="136"/>
      <c r="I206" s="136"/>
      <c r="J206" s="136"/>
      <c r="K206" s="136"/>
      <c r="L206" s="137"/>
      <c r="M206" s="136"/>
      <c r="N206" s="136"/>
      <c r="O206" s="197"/>
      <c r="P206" s="6"/>
      <c r="Q206" s="6"/>
      <c r="R206" s="6"/>
      <c r="S206" s="6"/>
      <c r="T206" s="6"/>
      <c r="U206" s="6"/>
      <c r="V206" s="6"/>
      <c r="W206" s="6"/>
      <c r="X206" s="46"/>
      <c r="Y206" s="6"/>
      <c r="Z206" s="6"/>
      <c r="AA206" s="6"/>
      <c r="AB206" s="6"/>
      <c r="AC206" s="6"/>
      <c r="AD206" s="6"/>
    </row>
    <row r="207" ht="14.25" hidden="1" customHeight="1">
      <c r="A207" s="196"/>
      <c r="B207" s="7"/>
      <c r="C207" s="7"/>
      <c r="D207" s="7"/>
      <c r="E207" s="136"/>
      <c r="F207" s="136"/>
      <c r="G207" s="136"/>
      <c r="H207" s="136"/>
      <c r="I207" s="136"/>
      <c r="J207" s="136"/>
      <c r="K207" s="136"/>
      <c r="L207" s="137"/>
      <c r="M207" s="136"/>
      <c r="N207" s="136"/>
      <c r="O207" s="197"/>
      <c r="P207" s="6"/>
      <c r="Q207" s="6"/>
      <c r="R207" s="6"/>
      <c r="S207" s="6"/>
      <c r="T207" s="6"/>
      <c r="U207" s="6"/>
      <c r="V207" s="6"/>
      <c r="W207" s="6"/>
      <c r="X207" s="46"/>
      <c r="Y207" s="6"/>
      <c r="Z207" s="6"/>
      <c r="AA207" s="6"/>
      <c r="AB207" s="6"/>
      <c r="AC207" s="6"/>
      <c r="AD207" s="6"/>
    </row>
    <row r="208" ht="14.25" hidden="1" customHeight="1">
      <c r="A208" s="196"/>
      <c r="B208" s="7"/>
      <c r="C208" s="7"/>
      <c r="D208" s="7"/>
      <c r="E208" s="136"/>
      <c r="F208" s="136"/>
      <c r="G208" s="136"/>
      <c r="H208" s="136"/>
      <c r="I208" s="136"/>
      <c r="J208" s="136"/>
      <c r="K208" s="136"/>
      <c r="L208" s="137"/>
      <c r="M208" s="136"/>
      <c r="N208" s="136"/>
      <c r="O208" s="197"/>
      <c r="P208" s="6"/>
      <c r="Q208" s="6"/>
      <c r="R208" s="6"/>
      <c r="S208" s="6"/>
      <c r="T208" s="6"/>
      <c r="U208" s="6"/>
      <c r="V208" s="6"/>
      <c r="W208" s="6"/>
      <c r="X208" s="46"/>
      <c r="Y208" s="6"/>
      <c r="Z208" s="6"/>
      <c r="AA208" s="6"/>
      <c r="AB208" s="6"/>
      <c r="AC208" s="6"/>
      <c r="AD208" s="6"/>
    </row>
    <row r="209" ht="14.25" hidden="1" customHeight="1">
      <c r="A209" s="196"/>
      <c r="B209" s="7"/>
      <c r="C209" s="7"/>
      <c r="D209" s="7"/>
      <c r="E209" s="136"/>
      <c r="F209" s="136"/>
      <c r="G209" s="136"/>
      <c r="H209" s="136"/>
      <c r="I209" s="136"/>
      <c r="J209" s="136"/>
      <c r="K209" s="136"/>
      <c r="L209" s="137"/>
      <c r="M209" s="136"/>
      <c r="N209" s="136"/>
      <c r="O209" s="197"/>
      <c r="P209" s="6"/>
      <c r="Q209" s="6"/>
      <c r="R209" s="6"/>
      <c r="S209" s="6"/>
      <c r="T209" s="6"/>
      <c r="U209" s="6"/>
      <c r="V209" s="6"/>
      <c r="W209" s="6"/>
      <c r="X209" s="46"/>
      <c r="Y209" s="6"/>
      <c r="Z209" s="6"/>
      <c r="AA209" s="6"/>
      <c r="AB209" s="6"/>
      <c r="AC209" s="6"/>
      <c r="AD209" s="6"/>
    </row>
    <row r="210" ht="14.25" hidden="1" customHeight="1">
      <c r="A210" s="196"/>
      <c r="B210" s="7"/>
      <c r="C210" s="7"/>
      <c r="D210" s="7"/>
      <c r="E210" s="136"/>
      <c r="F210" s="136"/>
      <c r="G210" s="136"/>
      <c r="H210" s="136"/>
      <c r="I210" s="136"/>
      <c r="J210" s="136"/>
      <c r="K210" s="136"/>
      <c r="L210" s="137"/>
      <c r="M210" s="136"/>
      <c r="N210" s="136"/>
      <c r="O210" s="197"/>
      <c r="P210" s="6"/>
      <c r="Q210" s="6"/>
      <c r="R210" s="6"/>
      <c r="S210" s="6"/>
      <c r="T210" s="6"/>
      <c r="U210" s="6"/>
      <c r="V210" s="6"/>
      <c r="W210" s="6"/>
      <c r="X210" s="46"/>
      <c r="Y210" s="6"/>
      <c r="Z210" s="6"/>
      <c r="AA210" s="6"/>
      <c r="AB210" s="6"/>
      <c r="AC210" s="6"/>
      <c r="AD210" s="6"/>
    </row>
    <row r="211" ht="14.25" hidden="1" customHeight="1">
      <c r="A211" s="196"/>
      <c r="B211" s="7"/>
      <c r="C211" s="7"/>
      <c r="D211" s="7"/>
      <c r="E211" s="136"/>
      <c r="F211" s="136"/>
      <c r="G211" s="136"/>
      <c r="H211" s="136"/>
      <c r="I211" s="136"/>
      <c r="J211" s="136"/>
      <c r="K211" s="136"/>
      <c r="L211" s="137"/>
      <c r="M211" s="136"/>
      <c r="N211" s="136"/>
      <c r="O211" s="197"/>
      <c r="P211" s="6"/>
      <c r="Q211" s="6"/>
      <c r="R211" s="6"/>
      <c r="S211" s="6"/>
      <c r="T211" s="6"/>
      <c r="U211" s="6"/>
      <c r="V211" s="6"/>
      <c r="W211" s="6"/>
      <c r="X211" s="46"/>
      <c r="Y211" s="6"/>
      <c r="Z211" s="6"/>
      <c r="AA211" s="6"/>
      <c r="AB211" s="6"/>
      <c r="AC211" s="6"/>
      <c r="AD211" s="6"/>
    </row>
    <row r="212" ht="14.25" hidden="1" customHeight="1">
      <c r="A212" s="196"/>
      <c r="B212" s="7"/>
      <c r="C212" s="7"/>
      <c r="D212" s="7"/>
      <c r="E212" s="136"/>
      <c r="F212" s="136"/>
      <c r="G212" s="136"/>
      <c r="H212" s="136"/>
      <c r="I212" s="136"/>
      <c r="J212" s="136"/>
      <c r="K212" s="136"/>
      <c r="L212" s="137"/>
      <c r="M212" s="136"/>
      <c r="N212" s="136"/>
      <c r="O212" s="197"/>
      <c r="P212" s="6"/>
      <c r="Q212" s="6"/>
      <c r="R212" s="6"/>
      <c r="S212" s="6"/>
      <c r="T212" s="6"/>
      <c r="U212" s="6"/>
      <c r="V212" s="6"/>
      <c r="W212" s="6"/>
      <c r="X212" s="46"/>
      <c r="Y212" s="6"/>
      <c r="Z212" s="6"/>
      <c r="AA212" s="6"/>
      <c r="AB212" s="6"/>
      <c r="AC212" s="6"/>
      <c r="AD212" s="6"/>
    </row>
    <row r="213" ht="14.25" hidden="1" customHeight="1">
      <c r="A213" s="196"/>
      <c r="B213" s="7"/>
      <c r="C213" s="7"/>
      <c r="D213" s="7"/>
      <c r="E213" s="136"/>
      <c r="F213" s="136"/>
      <c r="G213" s="136"/>
      <c r="H213" s="136"/>
      <c r="I213" s="136"/>
      <c r="J213" s="136"/>
      <c r="K213" s="136"/>
      <c r="L213" s="137"/>
      <c r="M213" s="136"/>
      <c r="N213" s="136"/>
      <c r="O213" s="197"/>
      <c r="P213" s="6"/>
      <c r="Q213" s="6"/>
      <c r="R213" s="6"/>
      <c r="S213" s="6"/>
      <c r="T213" s="6"/>
      <c r="U213" s="6"/>
      <c r="V213" s="6"/>
      <c r="W213" s="6"/>
      <c r="X213" s="46"/>
      <c r="Y213" s="6"/>
      <c r="Z213" s="6"/>
      <c r="AA213" s="6"/>
      <c r="AB213" s="6"/>
      <c r="AC213" s="6"/>
      <c r="AD213" s="6"/>
    </row>
    <row r="214" ht="14.25" hidden="1" customHeight="1">
      <c r="A214" s="196"/>
      <c r="B214" s="7"/>
      <c r="C214" s="7"/>
      <c r="D214" s="7"/>
      <c r="E214" s="136"/>
      <c r="F214" s="136"/>
      <c r="G214" s="136"/>
      <c r="H214" s="136"/>
      <c r="I214" s="136"/>
      <c r="J214" s="136"/>
      <c r="K214" s="136"/>
      <c r="L214" s="137"/>
      <c r="M214" s="136"/>
      <c r="N214" s="136"/>
      <c r="O214" s="197"/>
      <c r="P214" s="6"/>
      <c r="Q214" s="6"/>
      <c r="R214" s="6"/>
      <c r="S214" s="6"/>
      <c r="T214" s="6"/>
      <c r="U214" s="6"/>
      <c r="V214" s="6"/>
      <c r="W214" s="6"/>
      <c r="X214" s="46"/>
      <c r="Y214" s="6"/>
      <c r="Z214" s="6"/>
      <c r="AA214" s="6"/>
      <c r="AB214" s="6"/>
      <c r="AC214" s="6"/>
      <c r="AD214" s="6"/>
    </row>
    <row r="215" ht="14.25" hidden="1" customHeight="1">
      <c r="A215" s="196"/>
      <c r="B215" s="7"/>
      <c r="C215" s="7"/>
      <c r="D215" s="7"/>
      <c r="E215" s="136"/>
      <c r="F215" s="136"/>
      <c r="G215" s="136"/>
      <c r="H215" s="136"/>
      <c r="I215" s="136"/>
      <c r="J215" s="136"/>
      <c r="K215" s="136"/>
      <c r="L215" s="137"/>
      <c r="M215" s="136"/>
      <c r="N215" s="136"/>
      <c r="O215" s="197"/>
      <c r="P215" s="6"/>
      <c r="Q215" s="6"/>
      <c r="R215" s="6"/>
      <c r="S215" s="6"/>
      <c r="T215" s="6"/>
      <c r="U215" s="6"/>
      <c r="V215" s="6"/>
      <c r="W215" s="6"/>
      <c r="X215" s="46"/>
      <c r="Y215" s="6"/>
      <c r="Z215" s="6"/>
      <c r="AA215" s="6"/>
      <c r="AB215" s="6"/>
      <c r="AC215" s="6"/>
      <c r="AD215" s="6"/>
    </row>
    <row r="216" ht="14.25" hidden="1" customHeight="1">
      <c r="A216" s="196"/>
      <c r="B216" s="7"/>
      <c r="C216" s="7"/>
      <c r="D216" s="7"/>
      <c r="E216" s="136"/>
      <c r="F216" s="136"/>
      <c r="G216" s="136"/>
      <c r="H216" s="136"/>
      <c r="I216" s="136"/>
      <c r="J216" s="136"/>
      <c r="K216" s="136"/>
      <c r="L216" s="137"/>
      <c r="M216" s="136"/>
      <c r="N216" s="136"/>
      <c r="O216" s="197"/>
      <c r="P216" s="6"/>
      <c r="Q216" s="6"/>
      <c r="R216" s="6"/>
      <c r="S216" s="6"/>
      <c r="T216" s="6"/>
      <c r="U216" s="6"/>
      <c r="V216" s="6"/>
      <c r="W216" s="6"/>
      <c r="X216" s="46"/>
      <c r="Y216" s="6"/>
      <c r="Z216" s="6"/>
      <c r="AA216" s="6"/>
      <c r="AB216" s="6"/>
      <c r="AC216" s="6"/>
      <c r="AD216" s="6"/>
    </row>
    <row r="217" ht="14.25" hidden="1" customHeight="1">
      <c r="A217" s="196"/>
      <c r="B217" s="7"/>
      <c r="C217" s="7"/>
      <c r="D217" s="7"/>
      <c r="E217" s="136"/>
      <c r="F217" s="136"/>
      <c r="G217" s="136"/>
      <c r="H217" s="136"/>
      <c r="I217" s="136"/>
      <c r="J217" s="136"/>
      <c r="K217" s="136"/>
      <c r="L217" s="137"/>
      <c r="M217" s="136"/>
      <c r="N217" s="136"/>
      <c r="O217" s="197"/>
      <c r="P217" s="6"/>
      <c r="Q217" s="6"/>
      <c r="R217" s="6"/>
      <c r="S217" s="6"/>
      <c r="T217" s="6"/>
      <c r="U217" s="6"/>
      <c r="V217" s="6"/>
      <c r="W217" s="6"/>
      <c r="X217" s="46"/>
      <c r="Y217" s="6"/>
      <c r="Z217" s="6"/>
      <c r="AA217" s="6"/>
      <c r="AB217" s="6"/>
      <c r="AC217" s="6"/>
      <c r="AD217" s="6"/>
    </row>
    <row r="218" ht="14.25" hidden="1" customHeight="1">
      <c r="A218" s="196"/>
      <c r="B218" s="7"/>
      <c r="C218" s="7"/>
      <c r="D218" s="7"/>
      <c r="E218" s="136"/>
      <c r="F218" s="136"/>
      <c r="G218" s="136"/>
      <c r="H218" s="136"/>
      <c r="I218" s="136"/>
      <c r="J218" s="136"/>
      <c r="K218" s="136"/>
      <c r="L218" s="137"/>
      <c r="M218" s="136"/>
      <c r="N218" s="136"/>
      <c r="O218" s="197"/>
      <c r="P218" s="6"/>
      <c r="Q218" s="6"/>
      <c r="R218" s="6"/>
      <c r="S218" s="6"/>
      <c r="T218" s="6"/>
      <c r="U218" s="6"/>
      <c r="V218" s="6"/>
      <c r="W218" s="6"/>
      <c r="X218" s="46"/>
      <c r="Y218" s="6"/>
      <c r="Z218" s="6"/>
      <c r="AA218" s="6"/>
      <c r="AB218" s="6"/>
      <c r="AC218" s="6"/>
      <c r="AD218" s="6"/>
    </row>
    <row r="219" ht="14.25" hidden="1" customHeight="1">
      <c r="A219" s="196"/>
      <c r="B219" s="7"/>
      <c r="C219" s="7"/>
      <c r="D219" s="7"/>
      <c r="E219" s="136"/>
      <c r="F219" s="136"/>
      <c r="G219" s="136"/>
      <c r="H219" s="136"/>
      <c r="I219" s="136"/>
      <c r="J219" s="136"/>
      <c r="K219" s="136"/>
      <c r="L219" s="137"/>
      <c r="M219" s="136"/>
      <c r="N219" s="136"/>
      <c r="O219" s="197"/>
      <c r="P219" s="6"/>
      <c r="Q219" s="6"/>
      <c r="R219" s="6"/>
      <c r="S219" s="6"/>
      <c r="T219" s="6"/>
      <c r="U219" s="6"/>
      <c r="V219" s="6"/>
      <c r="W219" s="6"/>
      <c r="X219" s="46"/>
      <c r="Y219" s="6"/>
      <c r="Z219" s="6"/>
      <c r="AA219" s="6"/>
      <c r="AB219" s="6"/>
      <c r="AC219" s="6"/>
      <c r="AD219" s="6"/>
    </row>
    <row r="220" ht="14.25" hidden="1" customHeight="1">
      <c r="A220" s="196"/>
      <c r="B220" s="7"/>
      <c r="C220" s="7"/>
      <c r="D220" s="7"/>
      <c r="E220" s="136"/>
      <c r="F220" s="136"/>
      <c r="G220" s="136"/>
      <c r="H220" s="136"/>
      <c r="I220" s="136"/>
      <c r="J220" s="136"/>
      <c r="K220" s="136"/>
      <c r="L220" s="137"/>
      <c r="M220" s="136"/>
      <c r="N220" s="136"/>
      <c r="O220" s="197"/>
      <c r="P220" s="6"/>
      <c r="Q220" s="6"/>
      <c r="R220" s="6"/>
      <c r="S220" s="6"/>
      <c r="T220" s="6"/>
      <c r="U220" s="6"/>
      <c r="V220" s="6"/>
      <c r="W220" s="6"/>
      <c r="X220" s="46"/>
      <c r="Y220" s="6"/>
      <c r="Z220" s="6"/>
      <c r="AA220" s="6"/>
      <c r="AB220" s="6"/>
      <c r="AC220" s="6"/>
      <c r="AD220" s="6"/>
    </row>
    <row r="221" ht="14.25" hidden="1" customHeight="1">
      <c r="A221" s="196"/>
      <c r="B221" s="7"/>
      <c r="C221" s="7"/>
      <c r="D221" s="7"/>
      <c r="E221" s="136"/>
      <c r="F221" s="136"/>
      <c r="G221" s="136"/>
      <c r="H221" s="136"/>
      <c r="I221" s="136"/>
      <c r="J221" s="136"/>
      <c r="K221" s="136"/>
      <c r="L221" s="137"/>
      <c r="M221" s="136"/>
      <c r="N221" s="136"/>
      <c r="O221" s="197"/>
      <c r="P221" s="6"/>
      <c r="Q221" s="6"/>
      <c r="R221" s="6"/>
      <c r="S221" s="6"/>
      <c r="T221" s="6"/>
      <c r="U221" s="6"/>
      <c r="V221" s="6"/>
      <c r="W221" s="6"/>
      <c r="X221" s="46"/>
      <c r="Y221" s="6"/>
      <c r="Z221" s="6"/>
      <c r="AA221" s="6"/>
      <c r="AB221" s="6"/>
      <c r="AC221" s="6"/>
      <c r="AD221" s="6"/>
    </row>
    <row r="222" ht="14.25" hidden="1" customHeight="1">
      <c r="A222" s="196"/>
      <c r="B222" s="7"/>
      <c r="C222" s="7"/>
      <c r="D222" s="7"/>
      <c r="E222" s="136"/>
      <c r="F222" s="136"/>
      <c r="G222" s="136"/>
      <c r="H222" s="136"/>
      <c r="I222" s="136"/>
      <c r="J222" s="136"/>
      <c r="K222" s="136"/>
      <c r="L222" s="137"/>
      <c r="M222" s="136"/>
      <c r="N222" s="136"/>
      <c r="O222" s="197"/>
      <c r="P222" s="6"/>
      <c r="Q222" s="6"/>
      <c r="R222" s="6"/>
      <c r="S222" s="6"/>
      <c r="T222" s="6"/>
      <c r="U222" s="6"/>
      <c r="V222" s="6"/>
      <c r="W222" s="6"/>
      <c r="X222" s="46"/>
      <c r="Y222" s="6"/>
      <c r="Z222" s="6"/>
      <c r="AA222" s="6"/>
      <c r="AB222" s="6"/>
      <c r="AC222" s="6"/>
      <c r="AD222" s="6"/>
    </row>
    <row r="223" ht="14.25" hidden="1" customHeight="1">
      <c r="A223" s="196"/>
      <c r="B223" s="7"/>
      <c r="C223" s="7"/>
      <c r="D223" s="7"/>
      <c r="E223" s="136"/>
      <c r="F223" s="136"/>
      <c r="G223" s="136"/>
      <c r="H223" s="136"/>
      <c r="I223" s="136"/>
      <c r="J223" s="136"/>
      <c r="K223" s="136"/>
      <c r="L223" s="137"/>
      <c r="M223" s="136"/>
      <c r="N223" s="136"/>
      <c r="O223" s="197"/>
      <c r="P223" s="6"/>
      <c r="Q223" s="6"/>
      <c r="R223" s="6"/>
      <c r="S223" s="6"/>
      <c r="T223" s="6"/>
      <c r="U223" s="6"/>
      <c r="V223" s="6"/>
      <c r="W223" s="6"/>
      <c r="X223" s="46"/>
      <c r="Y223" s="6"/>
      <c r="Z223" s="6"/>
      <c r="AA223" s="6"/>
      <c r="AB223" s="6"/>
      <c r="AC223" s="6"/>
      <c r="AD223" s="6"/>
    </row>
    <row r="224" ht="14.25" hidden="1" customHeight="1">
      <c r="A224" s="196"/>
      <c r="B224" s="7"/>
      <c r="C224" s="7"/>
      <c r="D224" s="7"/>
      <c r="E224" s="136"/>
      <c r="F224" s="136"/>
      <c r="G224" s="136"/>
      <c r="H224" s="136"/>
      <c r="I224" s="136"/>
      <c r="J224" s="136"/>
      <c r="K224" s="136"/>
      <c r="L224" s="137"/>
      <c r="M224" s="136"/>
      <c r="N224" s="136"/>
      <c r="O224" s="197"/>
      <c r="P224" s="6"/>
      <c r="Q224" s="6"/>
      <c r="R224" s="6"/>
      <c r="S224" s="6"/>
      <c r="T224" s="6"/>
      <c r="U224" s="6"/>
      <c r="V224" s="6"/>
      <c r="W224" s="6"/>
      <c r="X224" s="46"/>
      <c r="Y224" s="6"/>
      <c r="Z224" s="6"/>
      <c r="AA224" s="6"/>
      <c r="AB224" s="6"/>
      <c r="AC224" s="6"/>
      <c r="AD224" s="6"/>
    </row>
    <row r="225" ht="14.25" hidden="1" customHeight="1">
      <c r="A225" s="196"/>
      <c r="B225" s="7"/>
      <c r="C225" s="7"/>
      <c r="D225" s="7"/>
      <c r="E225" s="136"/>
      <c r="F225" s="136"/>
      <c r="G225" s="136"/>
      <c r="H225" s="136"/>
      <c r="I225" s="136"/>
      <c r="J225" s="136"/>
      <c r="K225" s="136"/>
      <c r="L225" s="137"/>
      <c r="M225" s="136"/>
      <c r="N225" s="136"/>
      <c r="O225" s="197"/>
      <c r="P225" s="6"/>
      <c r="Q225" s="6"/>
      <c r="R225" s="6"/>
      <c r="S225" s="6"/>
      <c r="T225" s="6"/>
      <c r="U225" s="6"/>
      <c r="V225" s="6"/>
      <c r="W225" s="6"/>
      <c r="X225" s="46"/>
      <c r="Y225" s="6"/>
      <c r="Z225" s="6"/>
      <c r="AA225" s="6"/>
      <c r="AB225" s="6"/>
      <c r="AC225" s="6"/>
      <c r="AD225" s="6"/>
    </row>
    <row r="226" ht="14.25" hidden="1" customHeight="1">
      <c r="A226" s="196"/>
      <c r="B226" s="7"/>
      <c r="C226" s="7"/>
      <c r="D226" s="7"/>
      <c r="E226" s="136"/>
      <c r="F226" s="136"/>
      <c r="G226" s="136"/>
      <c r="H226" s="136"/>
      <c r="I226" s="136"/>
      <c r="J226" s="136"/>
      <c r="K226" s="136"/>
      <c r="L226" s="137"/>
      <c r="M226" s="136"/>
      <c r="N226" s="136"/>
      <c r="O226" s="197"/>
      <c r="P226" s="6"/>
      <c r="Q226" s="6"/>
      <c r="R226" s="6"/>
      <c r="S226" s="6"/>
      <c r="T226" s="6"/>
      <c r="U226" s="6"/>
      <c r="V226" s="6"/>
      <c r="W226" s="6"/>
      <c r="X226" s="46"/>
      <c r="Y226" s="6"/>
      <c r="Z226" s="6"/>
      <c r="AA226" s="6"/>
      <c r="AB226" s="6"/>
      <c r="AC226" s="6"/>
      <c r="AD226" s="6"/>
    </row>
    <row r="227" ht="14.25" hidden="1" customHeight="1">
      <c r="A227" s="196"/>
      <c r="B227" s="7"/>
      <c r="C227" s="7"/>
      <c r="D227" s="7"/>
      <c r="E227" s="136"/>
      <c r="F227" s="136"/>
      <c r="G227" s="136"/>
      <c r="H227" s="136"/>
      <c r="I227" s="136"/>
      <c r="J227" s="136"/>
      <c r="K227" s="136"/>
      <c r="L227" s="137"/>
      <c r="M227" s="136"/>
      <c r="N227" s="136"/>
      <c r="O227" s="197"/>
      <c r="P227" s="6"/>
      <c r="Q227" s="6"/>
      <c r="R227" s="6"/>
      <c r="S227" s="6"/>
      <c r="T227" s="6"/>
      <c r="U227" s="6"/>
      <c r="V227" s="6"/>
      <c r="W227" s="6"/>
      <c r="X227" s="46"/>
      <c r="Y227" s="6"/>
      <c r="Z227" s="6"/>
      <c r="AA227" s="6"/>
      <c r="AB227" s="6"/>
      <c r="AC227" s="6"/>
      <c r="AD227" s="6"/>
    </row>
    <row r="228" ht="14.25" hidden="1" customHeight="1">
      <c r="A228" s="196"/>
      <c r="B228" s="7"/>
      <c r="C228" s="7"/>
      <c r="D228" s="7"/>
      <c r="E228" s="136"/>
      <c r="F228" s="136"/>
      <c r="G228" s="136"/>
      <c r="H228" s="136"/>
      <c r="I228" s="136"/>
      <c r="J228" s="136"/>
      <c r="K228" s="136"/>
      <c r="L228" s="137"/>
      <c r="M228" s="136"/>
      <c r="N228" s="136"/>
      <c r="O228" s="197"/>
      <c r="P228" s="6"/>
      <c r="Q228" s="6"/>
      <c r="R228" s="6"/>
      <c r="S228" s="6"/>
      <c r="T228" s="6"/>
      <c r="U228" s="6"/>
      <c r="V228" s="6"/>
      <c r="W228" s="6"/>
      <c r="X228" s="46"/>
      <c r="Y228" s="6"/>
      <c r="Z228" s="6"/>
      <c r="AA228" s="6"/>
      <c r="AB228" s="6"/>
      <c r="AC228" s="6"/>
      <c r="AD228" s="6"/>
    </row>
    <row r="229" ht="14.25" hidden="1" customHeight="1">
      <c r="A229" s="196"/>
      <c r="B229" s="7"/>
      <c r="C229" s="7"/>
      <c r="D229" s="7"/>
      <c r="E229" s="136"/>
      <c r="F229" s="136"/>
      <c r="G229" s="136"/>
      <c r="H229" s="136"/>
      <c r="I229" s="136"/>
      <c r="J229" s="136"/>
      <c r="K229" s="136"/>
      <c r="L229" s="137"/>
      <c r="M229" s="136"/>
      <c r="N229" s="136"/>
      <c r="O229" s="197"/>
      <c r="P229" s="6"/>
      <c r="Q229" s="6"/>
      <c r="R229" s="6"/>
      <c r="S229" s="6"/>
      <c r="T229" s="6"/>
      <c r="U229" s="6"/>
      <c r="V229" s="6"/>
      <c r="W229" s="6"/>
      <c r="X229" s="46"/>
      <c r="Y229" s="6"/>
      <c r="Z229" s="6"/>
      <c r="AA229" s="6"/>
      <c r="AB229" s="6"/>
      <c r="AC229" s="6"/>
      <c r="AD229" s="6"/>
    </row>
    <row r="230" ht="14.25" hidden="1" customHeight="1">
      <c r="A230" s="196"/>
      <c r="B230" s="7"/>
      <c r="C230" s="7"/>
      <c r="D230" s="7"/>
      <c r="E230" s="136"/>
      <c r="F230" s="136"/>
      <c r="G230" s="136"/>
      <c r="H230" s="136"/>
      <c r="I230" s="136"/>
      <c r="J230" s="136"/>
      <c r="K230" s="136"/>
      <c r="L230" s="137"/>
      <c r="M230" s="136"/>
      <c r="N230" s="136"/>
      <c r="O230" s="197"/>
      <c r="P230" s="6"/>
      <c r="Q230" s="6"/>
      <c r="R230" s="6"/>
      <c r="S230" s="6"/>
      <c r="T230" s="6"/>
      <c r="U230" s="6"/>
      <c r="V230" s="6"/>
      <c r="W230" s="6"/>
      <c r="X230" s="46"/>
      <c r="Y230" s="6"/>
      <c r="Z230" s="6"/>
      <c r="AA230" s="6"/>
      <c r="AB230" s="6"/>
      <c r="AC230" s="6"/>
      <c r="AD230" s="6"/>
    </row>
    <row r="231" ht="14.25" hidden="1" customHeight="1">
      <c r="A231" s="196"/>
      <c r="B231" s="7"/>
      <c r="C231" s="7"/>
      <c r="D231" s="7"/>
      <c r="E231" s="136"/>
      <c r="F231" s="136"/>
      <c r="G231" s="136"/>
      <c r="H231" s="136"/>
      <c r="I231" s="136"/>
      <c r="J231" s="136"/>
      <c r="K231" s="136"/>
      <c r="L231" s="137"/>
      <c r="M231" s="136"/>
      <c r="N231" s="136"/>
      <c r="O231" s="197"/>
      <c r="P231" s="6"/>
      <c r="Q231" s="6"/>
      <c r="R231" s="6"/>
      <c r="S231" s="6"/>
      <c r="T231" s="6"/>
      <c r="U231" s="6"/>
      <c r="V231" s="6"/>
      <c r="W231" s="6"/>
      <c r="X231" s="46"/>
      <c r="Y231" s="6"/>
      <c r="Z231" s="6"/>
      <c r="AA231" s="6"/>
      <c r="AB231" s="6"/>
      <c r="AC231" s="6"/>
      <c r="AD231" s="6"/>
    </row>
    <row r="232" ht="14.25" hidden="1" customHeight="1">
      <c r="A232" s="196"/>
      <c r="B232" s="7"/>
      <c r="C232" s="7"/>
      <c r="D232" s="7"/>
      <c r="E232" s="136"/>
      <c r="F232" s="136"/>
      <c r="G232" s="136"/>
      <c r="H232" s="136"/>
      <c r="I232" s="136"/>
      <c r="J232" s="136"/>
      <c r="K232" s="136"/>
      <c r="L232" s="137"/>
      <c r="M232" s="136"/>
      <c r="N232" s="136"/>
      <c r="O232" s="197"/>
      <c r="P232" s="6"/>
      <c r="Q232" s="6"/>
      <c r="R232" s="6"/>
      <c r="S232" s="6"/>
      <c r="T232" s="6"/>
      <c r="U232" s="6"/>
      <c r="V232" s="6"/>
      <c r="W232" s="6"/>
      <c r="X232" s="46"/>
      <c r="Y232" s="6"/>
      <c r="Z232" s="6"/>
      <c r="AA232" s="6"/>
      <c r="AB232" s="6"/>
      <c r="AC232" s="6"/>
      <c r="AD232" s="6"/>
    </row>
    <row r="233" ht="14.25" hidden="1" customHeight="1">
      <c r="A233" s="196"/>
      <c r="B233" s="7"/>
      <c r="C233" s="7"/>
      <c r="D233" s="7"/>
      <c r="E233" s="136"/>
      <c r="F233" s="136"/>
      <c r="G233" s="136"/>
      <c r="H233" s="136"/>
      <c r="I233" s="136"/>
      <c r="J233" s="136"/>
      <c r="K233" s="136"/>
      <c r="L233" s="137"/>
      <c r="M233" s="136"/>
      <c r="N233" s="136"/>
      <c r="O233" s="197"/>
      <c r="P233" s="6"/>
      <c r="Q233" s="6"/>
      <c r="R233" s="6"/>
      <c r="S233" s="6"/>
      <c r="T233" s="6"/>
      <c r="U233" s="6"/>
      <c r="V233" s="6"/>
      <c r="W233" s="6"/>
      <c r="X233" s="46"/>
      <c r="Y233" s="6"/>
      <c r="Z233" s="6"/>
      <c r="AA233" s="6"/>
      <c r="AB233" s="6"/>
      <c r="AC233" s="6"/>
      <c r="AD233" s="6"/>
    </row>
    <row r="234" ht="14.25" hidden="1" customHeight="1">
      <c r="A234" s="196"/>
      <c r="B234" s="7"/>
      <c r="C234" s="7"/>
      <c r="D234" s="7"/>
      <c r="E234" s="136"/>
      <c r="F234" s="136"/>
      <c r="G234" s="136"/>
      <c r="H234" s="136"/>
      <c r="I234" s="136"/>
      <c r="J234" s="136"/>
      <c r="K234" s="136"/>
      <c r="L234" s="137"/>
      <c r="M234" s="136"/>
      <c r="N234" s="136"/>
      <c r="O234" s="197"/>
      <c r="P234" s="6"/>
      <c r="Q234" s="6"/>
      <c r="R234" s="6"/>
      <c r="S234" s="6"/>
      <c r="T234" s="6"/>
      <c r="U234" s="6"/>
      <c r="V234" s="6"/>
      <c r="W234" s="6"/>
      <c r="X234" s="46"/>
      <c r="Y234" s="6"/>
      <c r="Z234" s="6"/>
      <c r="AA234" s="6"/>
      <c r="AB234" s="6"/>
      <c r="AC234" s="6"/>
      <c r="AD234" s="6"/>
    </row>
    <row r="235" ht="14.25" hidden="1" customHeight="1">
      <c r="A235" s="196"/>
      <c r="B235" s="7"/>
      <c r="C235" s="7"/>
      <c r="D235" s="7"/>
      <c r="E235" s="136"/>
      <c r="F235" s="136"/>
      <c r="G235" s="136"/>
      <c r="H235" s="136"/>
      <c r="I235" s="136"/>
      <c r="J235" s="136"/>
      <c r="K235" s="136"/>
      <c r="L235" s="137"/>
      <c r="M235" s="136"/>
      <c r="N235" s="136"/>
      <c r="O235" s="197"/>
      <c r="P235" s="6"/>
      <c r="Q235" s="6"/>
      <c r="R235" s="6"/>
      <c r="S235" s="6"/>
      <c r="T235" s="6"/>
      <c r="U235" s="6"/>
      <c r="V235" s="6"/>
      <c r="W235" s="6"/>
      <c r="X235" s="46"/>
      <c r="Y235" s="6"/>
      <c r="Z235" s="6"/>
      <c r="AA235" s="6"/>
      <c r="AB235" s="6"/>
      <c r="AC235" s="6"/>
      <c r="AD235" s="6"/>
    </row>
    <row r="236" ht="14.25" hidden="1" customHeight="1">
      <c r="A236" s="196"/>
      <c r="B236" s="7"/>
      <c r="C236" s="7"/>
      <c r="D236" s="7"/>
      <c r="E236" s="136"/>
      <c r="F236" s="136"/>
      <c r="G236" s="136"/>
      <c r="H236" s="136"/>
      <c r="I236" s="136"/>
      <c r="J236" s="136"/>
      <c r="K236" s="136"/>
      <c r="L236" s="137"/>
      <c r="M236" s="136"/>
      <c r="N236" s="136"/>
      <c r="O236" s="197"/>
      <c r="P236" s="6"/>
      <c r="Q236" s="6"/>
      <c r="R236" s="6"/>
      <c r="S236" s="6"/>
      <c r="T236" s="6"/>
      <c r="U236" s="6"/>
      <c r="V236" s="6"/>
      <c r="W236" s="6"/>
      <c r="X236" s="46"/>
      <c r="Y236" s="6"/>
      <c r="Z236" s="6"/>
      <c r="AA236" s="6"/>
      <c r="AB236" s="6"/>
      <c r="AC236" s="6"/>
      <c r="AD236" s="6"/>
    </row>
    <row r="237" ht="14.25" hidden="1" customHeight="1">
      <c r="A237" s="196"/>
      <c r="B237" s="7"/>
      <c r="C237" s="7"/>
      <c r="D237" s="7"/>
      <c r="E237" s="136"/>
      <c r="F237" s="136"/>
      <c r="G237" s="136"/>
      <c r="H237" s="136"/>
      <c r="I237" s="136"/>
      <c r="J237" s="136"/>
      <c r="K237" s="136"/>
      <c r="L237" s="137"/>
      <c r="M237" s="136"/>
      <c r="N237" s="136"/>
      <c r="O237" s="197"/>
      <c r="P237" s="6"/>
      <c r="Q237" s="6"/>
      <c r="R237" s="6"/>
      <c r="S237" s="6"/>
      <c r="T237" s="6"/>
      <c r="U237" s="6"/>
      <c r="V237" s="6"/>
      <c r="W237" s="6"/>
      <c r="X237" s="46"/>
      <c r="Y237" s="6"/>
      <c r="Z237" s="6"/>
      <c r="AA237" s="6"/>
      <c r="AB237" s="6"/>
      <c r="AC237" s="6"/>
      <c r="AD237" s="6"/>
    </row>
    <row r="238" ht="14.25" hidden="1" customHeight="1">
      <c r="A238" s="196"/>
      <c r="B238" s="7"/>
      <c r="C238" s="7"/>
      <c r="D238" s="7"/>
      <c r="E238" s="136"/>
      <c r="F238" s="136"/>
      <c r="G238" s="136"/>
      <c r="H238" s="136"/>
      <c r="I238" s="136"/>
      <c r="J238" s="136"/>
      <c r="K238" s="136"/>
      <c r="L238" s="137"/>
      <c r="M238" s="136"/>
      <c r="N238" s="136"/>
      <c r="O238" s="197"/>
      <c r="P238" s="6"/>
      <c r="Q238" s="6"/>
      <c r="R238" s="6"/>
      <c r="S238" s="6"/>
      <c r="T238" s="6"/>
      <c r="U238" s="6"/>
      <c r="V238" s="6"/>
      <c r="W238" s="6"/>
      <c r="X238" s="46"/>
      <c r="Y238" s="6"/>
      <c r="Z238" s="6"/>
      <c r="AA238" s="6"/>
      <c r="AB238" s="6"/>
      <c r="AC238" s="6"/>
      <c r="AD238" s="6"/>
    </row>
    <row r="239" ht="14.25" hidden="1" customHeight="1">
      <c r="A239" s="196"/>
      <c r="B239" s="7"/>
      <c r="C239" s="7"/>
      <c r="D239" s="7"/>
      <c r="E239" s="136"/>
      <c r="F239" s="136"/>
      <c r="G239" s="136"/>
      <c r="H239" s="136"/>
      <c r="I239" s="136"/>
      <c r="J239" s="136"/>
      <c r="K239" s="136"/>
      <c r="L239" s="137"/>
      <c r="M239" s="136"/>
      <c r="N239" s="136"/>
      <c r="O239" s="197"/>
      <c r="P239" s="6"/>
      <c r="Q239" s="6"/>
      <c r="R239" s="6"/>
      <c r="S239" s="6"/>
      <c r="T239" s="6"/>
      <c r="U239" s="6"/>
      <c r="V239" s="6"/>
      <c r="W239" s="6"/>
      <c r="X239" s="46"/>
      <c r="Y239" s="6"/>
      <c r="Z239" s="6"/>
      <c r="AA239" s="6"/>
      <c r="AB239" s="6"/>
      <c r="AC239" s="6"/>
      <c r="AD239" s="6"/>
    </row>
    <row r="240" ht="14.25" hidden="1" customHeight="1">
      <c r="A240" s="196"/>
      <c r="B240" s="7"/>
      <c r="C240" s="7"/>
      <c r="D240" s="7"/>
      <c r="E240" s="136"/>
      <c r="F240" s="136"/>
      <c r="G240" s="136"/>
      <c r="H240" s="136"/>
      <c r="I240" s="136"/>
      <c r="J240" s="136"/>
      <c r="K240" s="136"/>
      <c r="L240" s="137"/>
      <c r="M240" s="136"/>
      <c r="N240" s="136"/>
      <c r="O240" s="197"/>
      <c r="P240" s="6"/>
      <c r="Q240" s="6"/>
      <c r="R240" s="6"/>
      <c r="S240" s="6"/>
      <c r="T240" s="6"/>
      <c r="U240" s="6"/>
      <c r="V240" s="6"/>
      <c r="W240" s="6"/>
      <c r="X240" s="46"/>
      <c r="Y240" s="6"/>
      <c r="Z240" s="6"/>
      <c r="AA240" s="6"/>
      <c r="AB240" s="6"/>
      <c r="AC240" s="6"/>
      <c r="AD240" s="6"/>
    </row>
    <row r="241" ht="14.25" hidden="1" customHeight="1">
      <c r="A241" s="196"/>
      <c r="B241" s="7"/>
      <c r="C241" s="7"/>
      <c r="D241" s="7"/>
      <c r="E241" s="136"/>
      <c r="F241" s="136"/>
      <c r="G241" s="136"/>
      <c r="H241" s="136"/>
      <c r="I241" s="136"/>
      <c r="J241" s="136"/>
      <c r="K241" s="136"/>
      <c r="L241" s="137"/>
      <c r="M241" s="136"/>
      <c r="N241" s="136"/>
      <c r="O241" s="197"/>
      <c r="P241" s="6"/>
      <c r="Q241" s="6"/>
      <c r="R241" s="6"/>
      <c r="S241" s="6"/>
      <c r="T241" s="6"/>
      <c r="U241" s="6"/>
      <c r="V241" s="6"/>
      <c r="W241" s="6"/>
      <c r="X241" s="46"/>
      <c r="Y241" s="6"/>
      <c r="Z241" s="6"/>
      <c r="AA241" s="6"/>
      <c r="AB241" s="6"/>
      <c r="AC241" s="6"/>
      <c r="AD241" s="6"/>
    </row>
    <row r="242" ht="14.25" hidden="1" customHeight="1">
      <c r="A242" s="196"/>
      <c r="B242" s="7"/>
      <c r="C242" s="7"/>
      <c r="D242" s="7"/>
      <c r="E242" s="136"/>
      <c r="F242" s="136"/>
      <c r="G242" s="136"/>
      <c r="H242" s="136"/>
      <c r="I242" s="136"/>
      <c r="J242" s="136"/>
      <c r="K242" s="136"/>
      <c r="L242" s="137"/>
      <c r="M242" s="136"/>
      <c r="N242" s="136"/>
      <c r="O242" s="197"/>
      <c r="P242" s="6"/>
      <c r="Q242" s="6"/>
      <c r="R242" s="6"/>
      <c r="S242" s="6"/>
      <c r="T242" s="6"/>
      <c r="U242" s="6"/>
      <c r="V242" s="6"/>
      <c r="W242" s="6"/>
      <c r="X242" s="46"/>
      <c r="Y242" s="6"/>
      <c r="Z242" s="6"/>
      <c r="AA242" s="6"/>
      <c r="AB242" s="6"/>
      <c r="AC242" s="6"/>
      <c r="AD242" s="6"/>
    </row>
    <row r="243" ht="14.25" hidden="1" customHeight="1">
      <c r="A243" s="196"/>
      <c r="B243" s="7"/>
      <c r="C243" s="7"/>
      <c r="D243" s="7"/>
      <c r="E243" s="136"/>
      <c r="F243" s="136"/>
      <c r="G243" s="136"/>
      <c r="H243" s="136"/>
      <c r="I243" s="136"/>
      <c r="J243" s="136"/>
      <c r="K243" s="136"/>
      <c r="L243" s="137"/>
      <c r="M243" s="136"/>
      <c r="N243" s="136"/>
      <c r="O243" s="197"/>
      <c r="P243" s="6"/>
      <c r="Q243" s="6"/>
      <c r="R243" s="6"/>
      <c r="S243" s="6"/>
      <c r="T243" s="6"/>
      <c r="U243" s="6"/>
      <c r="V243" s="6"/>
      <c r="W243" s="6"/>
      <c r="X243" s="46"/>
      <c r="Y243" s="6"/>
      <c r="Z243" s="6"/>
      <c r="AA243" s="6"/>
      <c r="AB243" s="6"/>
      <c r="AC243" s="6"/>
      <c r="AD243" s="6"/>
    </row>
    <row r="244" ht="14.25" hidden="1" customHeight="1">
      <c r="A244" s="196"/>
      <c r="B244" s="7"/>
      <c r="C244" s="7"/>
      <c r="D244" s="7"/>
      <c r="E244" s="136"/>
      <c r="F244" s="136"/>
      <c r="G244" s="136"/>
      <c r="H244" s="136"/>
      <c r="I244" s="136"/>
      <c r="J244" s="136"/>
      <c r="K244" s="136"/>
      <c r="L244" s="137"/>
      <c r="M244" s="136"/>
      <c r="N244" s="136"/>
      <c r="O244" s="197"/>
      <c r="P244" s="6"/>
      <c r="Q244" s="6"/>
      <c r="R244" s="6"/>
      <c r="S244" s="6"/>
      <c r="T244" s="6"/>
      <c r="U244" s="6"/>
      <c r="V244" s="6"/>
      <c r="W244" s="6"/>
      <c r="X244" s="46"/>
      <c r="Y244" s="6"/>
      <c r="Z244" s="6"/>
      <c r="AA244" s="6"/>
      <c r="AB244" s="6"/>
      <c r="AC244" s="6"/>
      <c r="AD244" s="6"/>
    </row>
    <row r="245" ht="14.25" hidden="1" customHeight="1">
      <c r="A245" s="196"/>
      <c r="B245" s="7"/>
      <c r="C245" s="7"/>
      <c r="D245" s="7"/>
      <c r="E245" s="136"/>
      <c r="F245" s="136"/>
      <c r="G245" s="136"/>
      <c r="H245" s="136"/>
      <c r="I245" s="136"/>
      <c r="J245" s="136"/>
      <c r="K245" s="136"/>
      <c r="L245" s="137"/>
      <c r="M245" s="136"/>
      <c r="N245" s="136"/>
      <c r="O245" s="197"/>
      <c r="P245" s="6"/>
      <c r="Q245" s="6"/>
      <c r="R245" s="6"/>
      <c r="S245" s="6"/>
      <c r="T245" s="6"/>
      <c r="U245" s="6"/>
      <c r="V245" s="6"/>
      <c r="W245" s="6"/>
      <c r="X245" s="46"/>
      <c r="Y245" s="6"/>
      <c r="Z245" s="6"/>
      <c r="AA245" s="6"/>
      <c r="AB245" s="6"/>
      <c r="AC245" s="6"/>
      <c r="AD245" s="6"/>
    </row>
    <row r="246" ht="14.25" hidden="1" customHeight="1">
      <c r="A246" s="196"/>
      <c r="B246" s="7"/>
      <c r="C246" s="7"/>
      <c r="D246" s="7"/>
      <c r="E246" s="136"/>
      <c r="F246" s="136"/>
      <c r="G246" s="136"/>
      <c r="H246" s="136"/>
      <c r="I246" s="136"/>
      <c r="J246" s="136"/>
      <c r="K246" s="136"/>
      <c r="L246" s="137"/>
      <c r="M246" s="136"/>
      <c r="N246" s="136"/>
      <c r="O246" s="197"/>
      <c r="P246" s="6"/>
      <c r="Q246" s="6"/>
      <c r="R246" s="6"/>
      <c r="S246" s="6"/>
      <c r="T246" s="6"/>
      <c r="U246" s="6"/>
      <c r="V246" s="6"/>
      <c r="W246" s="6"/>
      <c r="X246" s="46"/>
      <c r="Y246" s="6"/>
      <c r="Z246" s="6"/>
      <c r="AA246" s="6"/>
      <c r="AB246" s="6"/>
      <c r="AC246" s="6"/>
      <c r="AD246" s="6"/>
    </row>
    <row r="247" ht="14.25" hidden="1" customHeight="1">
      <c r="A247" s="196"/>
      <c r="B247" s="7"/>
      <c r="C247" s="7"/>
      <c r="D247" s="7"/>
      <c r="E247" s="136"/>
      <c r="F247" s="136"/>
      <c r="G247" s="136"/>
      <c r="H247" s="136"/>
      <c r="I247" s="136"/>
      <c r="J247" s="136"/>
      <c r="K247" s="136"/>
      <c r="L247" s="137"/>
      <c r="M247" s="136"/>
      <c r="N247" s="136"/>
      <c r="O247" s="197"/>
      <c r="P247" s="6"/>
      <c r="Q247" s="6"/>
      <c r="R247" s="6"/>
      <c r="S247" s="6"/>
      <c r="T247" s="6"/>
      <c r="U247" s="6"/>
      <c r="V247" s="6"/>
      <c r="W247" s="6"/>
      <c r="X247" s="46"/>
      <c r="Y247" s="6"/>
      <c r="Z247" s="6"/>
      <c r="AA247" s="6"/>
      <c r="AB247" s="6"/>
      <c r="AC247" s="6"/>
      <c r="AD247" s="6"/>
    </row>
    <row r="248" ht="14.25" hidden="1" customHeight="1">
      <c r="A248" s="196"/>
      <c r="B248" s="7"/>
      <c r="C248" s="7"/>
      <c r="D248" s="7"/>
      <c r="E248" s="136"/>
      <c r="F248" s="136"/>
      <c r="G248" s="136"/>
      <c r="H248" s="136"/>
      <c r="I248" s="136"/>
      <c r="J248" s="136"/>
      <c r="K248" s="136"/>
      <c r="L248" s="137"/>
      <c r="M248" s="136"/>
      <c r="N248" s="136"/>
      <c r="O248" s="197"/>
      <c r="P248" s="6"/>
      <c r="Q248" s="6"/>
      <c r="R248" s="6"/>
      <c r="S248" s="6"/>
      <c r="T248" s="6"/>
      <c r="U248" s="6"/>
      <c r="V248" s="6"/>
      <c r="W248" s="6"/>
      <c r="X248" s="46"/>
      <c r="Y248" s="6"/>
      <c r="Z248" s="6"/>
      <c r="AA248" s="6"/>
      <c r="AB248" s="6"/>
      <c r="AC248" s="6"/>
      <c r="AD248" s="6"/>
    </row>
    <row r="249" ht="14.25" hidden="1" customHeight="1">
      <c r="A249" s="196"/>
      <c r="B249" s="7"/>
      <c r="C249" s="7"/>
      <c r="D249" s="7"/>
      <c r="E249" s="136"/>
      <c r="F249" s="136"/>
      <c r="G249" s="136"/>
      <c r="H249" s="136"/>
      <c r="I249" s="136"/>
      <c r="J249" s="136"/>
      <c r="K249" s="136"/>
      <c r="L249" s="137"/>
      <c r="M249" s="136"/>
      <c r="N249" s="136"/>
      <c r="O249" s="197"/>
      <c r="P249" s="6"/>
      <c r="Q249" s="6"/>
      <c r="R249" s="6"/>
      <c r="S249" s="6"/>
      <c r="T249" s="6"/>
      <c r="U249" s="6"/>
      <c r="V249" s="6"/>
      <c r="W249" s="6"/>
      <c r="X249" s="46"/>
      <c r="Y249" s="6"/>
      <c r="Z249" s="6"/>
      <c r="AA249" s="6"/>
      <c r="AB249" s="6"/>
      <c r="AC249" s="6"/>
      <c r="AD249" s="6"/>
    </row>
    <row r="250" ht="14.25" hidden="1" customHeight="1">
      <c r="A250" s="196"/>
      <c r="B250" s="7"/>
      <c r="C250" s="7"/>
      <c r="D250" s="7"/>
      <c r="E250" s="136"/>
      <c r="F250" s="136"/>
      <c r="G250" s="136"/>
      <c r="H250" s="136"/>
      <c r="I250" s="136"/>
      <c r="J250" s="136"/>
      <c r="K250" s="136"/>
      <c r="L250" s="137"/>
      <c r="M250" s="136"/>
      <c r="N250" s="136"/>
      <c r="O250" s="197"/>
      <c r="P250" s="6"/>
      <c r="Q250" s="6"/>
      <c r="R250" s="6"/>
      <c r="S250" s="6"/>
      <c r="T250" s="6"/>
      <c r="U250" s="6"/>
      <c r="V250" s="6"/>
      <c r="W250" s="6"/>
      <c r="X250" s="46"/>
      <c r="Y250" s="6"/>
      <c r="Z250" s="6"/>
      <c r="AA250" s="6"/>
      <c r="AB250" s="6"/>
      <c r="AC250" s="6"/>
      <c r="AD250" s="6"/>
    </row>
    <row r="251" ht="14.25" hidden="1" customHeight="1">
      <c r="A251" s="196"/>
      <c r="B251" s="7"/>
      <c r="C251" s="7"/>
      <c r="D251" s="7"/>
      <c r="E251" s="136"/>
      <c r="F251" s="136"/>
      <c r="G251" s="136"/>
      <c r="H251" s="136"/>
      <c r="I251" s="136"/>
      <c r="J251" s="136"/>
      <c r="K251" s="136"/>
      <c r="L251" s="137"/>
      <c r="M251" s="136"/>
      <c r="N251" s="136"/>
      <c r="O251" s="197"/>
      <c r="P251" s="6"/>
      <c r="Q251" s="6"/>
      <c r="R251" s="6"/>
      <c r="S251" s="6"/>
      <c r="T251" s="6"/>
      <c r="U251" s="6"/>
      <c r="V251" s="6"/>
      <c r="W251" s="6"/>
      <c r="X251" s="46"/>
      <c r="Y251" s="6"/>
      <c r="Z251" s="6"/>
      <c r="AA251" s="6"/>
      <c r="AB251" s="6"/>
      <c r="AC251" s="6"/>
      <c r="AD251" s="6"/>
    </row>
    <row r="252" ht="14.25" hidden="1" customHeight="1">
      <c r="A252" s="196"/>
      <c r="B252" s="7"/>
      <c r="C252" s="7"/>
      <c r="D252" s="7"/>
      <c r="E252" s="136"/>
      <c r="F252" s="136"/>
      <c r="G252" s="136"/>
      <c r="H252" s="136"/>
      <c r="I252" s="136"/>
      <c r="J252" s="136"/>
      <c r="K252" s="136"/>
      <c r="L252" s="137"/>
      <c r="M252" s="136"/>
      <c r="N252" s="136"/>
      <c r="O252" s="197"/>
      <c r="P252" s="6"/>
      <c r="Q252" s="6"/>
      <c r="R252" s="6"/>
      <c r="S252" s="6"/>
      <c r="T252" s="6"/>
      <c r="U252" s="6"/>
      <c r="V252" s="6"/>
      <c r="W252" s="6"/>
      <c r="X252" s="46"/>
      <c r="Y252" s="6"/>
      <c r="Z252" s="6"/>
      <c r="AA252" s="6"/>
      <c r="AB252" s="6"/>
      <c r="AC252" s="6"/>
      <c r="AD252" s="6"/>
    </row>
    <row r="253" ht="14.25" hidden="1" customHeight="1">
      <c r="A253" s="196"/>
      <c r="B253" s="7"/>
      <c r="C253" s="7"/>
      <c r="D253" s="7"/>
      <c r="E253" s="136"/>
      <c r="F253" s="136"/>
      <c r="G253" s="136"/>
      <c r="H253" s="136"/>
      <c r="I253" s="136"/>
      <c r="J253" s="136"/>
      <c r="K253" s="136"/>
      <c r="L253" s="137"/>
      <c r="M253" s="136"/>
      <c r="N253" s="136"/>
      <c r="O253" s="197"/>
      <c r="P253" s="6"/>
      <c r="Q253" s="6"/>
      <c r="R253" s="6"/>
      <c r="S253" s="6"/>
      <c r="T253" s="6"/>
      <c r="U253" s="6"/>
      <c r="V253" s="6"/>
      <c r="W253" s="6"/>
      <c r="X253" s="46"/>
      <c r="Y253" s="6"/>
      <c r="Z253" s="6"/>
      <c r="AA253" s="6"/>
      <c r="AB253" s="6"/>
      <c r="AC253" s="6"/>
      <c r="AD253" s="6"/>
    </row>
    <row r="254" ht="14.25" hidden="1" customHeight="1">
      <c r="A254" s="196"/>
      <c r="B254" s="7"/>
      <c r="C254" s="7"/>
      <c r="D254" s="7"/>
      <c r="E254" s="136"/>
      <c r="F254" s="136"/>
      <c r="G254" s="136"/>
      <c r="H254" s="136"/>
      <c r="I254" s="136"/>
      <c r="J254" s="136"/>
      <c r="K254" s="136"/>
      <c r="L254" s="137"/>
      <c r="M254" s="136"/>
      <c r="N254" s="136"/>
      <c r="O254" s="197"/>
      <c r="P254" s="6"/>
      <c r="Q254" s="6"/>
      <c r="R254" s="6"/>
      <c r="S254" s="6"/>
      <c r="T254" s="6"/>
      <c r="U254" s="6"/>
      <c r="V254" s="6"/>
      <c r="W254" s="6"/>
      <c r="X254" s="46"/>
      <c r="Y254" s="6"/>
      <c r="Z254" s="6"/>
      <c r="AA254" s="6"/>
      <c r="AB254" s="6"/>
      <c r="AC254" s="6"/>
      <c r="AD254" s="6"/>
    </row>
    <row r="255" ht="14.25" hidden="1" customHeight="1">
      <c r="A255" s="196"/>
      <c r="B255" s="7"/>
      <c r="C255" s="7"/>
      <c r="D255" s="7"/>
      <c r="E255" s="136"/>
      <c r="F255" s="136"/>
      <c r="G255" s="136"/>
      <c r="H255" s="136"/>
      <c r="I255" s="136"/>
      <c r="J255" s="136"/>
      <c r="K255" s="136"/>
      <c r="L255" s="137"/>
      <c r="M255" s="136"/>
      <c r="N255" s="136"/>
      <c r="O255" s="197"/>
      <c r="P255" s="6"/>
      <c r="Q255" s="6"/>
      <c r="R255" s="6"/>
      <c r="S255" s="6"/>
      <c r="T255" s="6"/>
      <c r="U255" s="6"/>
      <c r="V255" s="6"/>
      <c r="W255" s="6"/>
      <c r="X255" s="46"/>
      <c r="Y255" s="6"/>
      <c r="Z255" s="6"/>
      <c r="AA255" s="6"/>
      <c r="AB255" s="6"/>
      <c r="AC255" s="6"/>
      <c r="AD255" s="6"/>
    </row>
    <row r="256" ht="14.25" hidden="1" customHeight="1">
      <c r="A256" s="196"/>
      <c r="B256" s="7"/>
      <c r="C256" s="7"/>
      <c r="D256" s="7"/>
      <c r="E256" s="136"/>
      <c r="F256" s="136"/>
      <c r="G256" s="136"/>
      <c r="H256" s="136"/>
      <c r="I256" s="136"/>
      <c r="J256" s="136"/>
      <c r="K256" s="136"/>
      <c r="L256" s="137"/>
      <c r="M256" s="136"/>
      <c r="N256" s="136"/>
      <c r="O256" s="197"/>
      <c r="P256" s="6"/>
      <c r="Q256" s="6"/>
      <c r="R256" s="6"/>
      <c r="S256" s="6"/>
      <c r="T256" s="6"/>
      <c r="U256" s="6"/>
      <c r="V256" s="6"/>
      <c r="W256" s="6"/>
      <c r="X256" s="46"/>
      <c r="Y256" s="6"/>
      <c r="Z256" s="6"/>
      <c r="AA256" s="6"/>
      <c r="AB256" s="6"/>
      <c r="AC256" s="6"/>
      <c r="AD256" s="6"/>
    </row>
    <row r="257" ht="14.25" hidden="1" customHeight="1">
      <c r="A257" s="196"/>
      <c r="B257" s="7"/>
      <c r="C257" s="7"/>
      <c r="D257" s="7"/>
      <c r="E257" s="136"/>
      <c r="F257" s="136"/>
      <c r="G257" s="136"/>
      <c r="H257" s="136"/>
      <c r="I257" s="136"/>
      <c r="J257" s="136"/>
      <c r="K257" s="136"/>
      <c r="L257" s="137"/>
      <c r="M257" s="136"/>
      <c r="N257" s="136"/>
      <c r="O257" s="197"/>
      <c r="P257" s="6"/>
      <c r="Q257" s="6"/>
      <c r="R257" s="6"/>
      <c r="S257" s="6"/>
      <c r="T257" s="6"/>
      <c r="U257" s="6"/>
      <c r="V257" s="6"/>
      <c r="W257" s="6"/>
      <c r="X257" s="46"/>
      <c r="Y257" s="6"/>
      <c r="Z257" s="6"/>
      <c r="AA257" s="6"/>
      <c r="AB257" s="6"/>
      <c r="AC257" s="6"/>
      <c r="AD257" s="6"/>
    </row>
    <row r="258" ht="14.25" hidden="1" customHeight="1">
      <c r="A258" s="196"/>
      <c r="B258" s="7"/>
      <c r="C258" s="7"/>
      <c r="D258" s="7"/>
      <c r="E258" s="136"/>
      <c r="F258" s="136"/>
      <c r="G258" s="136"/>
      <c r="H258" s="136"/>
      <c r="I258" s="136"/>
      <c r="J258" s="136"/>
      <c r="K258" s="136"/>
      <c r="L258" s="137"/>
      <c r="M258" s="136"/>
      <c r="N258" s="136"/>
      <c r="O258" s="197"/>
      <c r="P258" s="6"/>
      <c r="Q258" s="6"/>
      <c r="R258" s="6"/>
      <c r="S258" s="6"/>
      <c r="T258" s="6"/>
      <c r="U258" s="6"/>
      <c r="V258" s="6"/>
      <c r="W258" s="6"/>
      <c r="X258" s="46"/>
      <c r="Y258" s="6"/>
      <c r="Z258" s="6"/>
      <c r="AA258" s="6"/>
      <c r="AB258" s="6"/>
      <c r="AC258" s="6"/>
      <c r="AD258" s="6"/>
    </row>
    <row r="259" ht="14.25" hidden="1" customHeight="1">
      <c r="A259" s="196"/>
      <c r="B259" s="7"/>
      <c r="C259" s="7"/>
      <c r="D259" s="7"/>
      <c r="E259" s="136"/>
      <c r="F259" s="136"/>
      <c r="G259" s="136"/>
      <c r="H259" s="136"/>
      <c r="I259" s="136"/>
      <c r="J259" s="136"/>
      <c r="K259" s="136"/>
      <c r="L259" s="137"/>
      <c r="M259" s="136"/>
      <c r="N259" s="136"/>
      <c r="O259" s="197"/>
      <c r="P259" s="6"/>
      <c r="Q259" s="6"/>
      <c r="R259" s="6"/>
      <c r="S259" s="6"/>
      <c r="T259" s="6"/>
      <c r="U259" s="6"/>
      <c r="V259" s="6"/>
      <c r="W259" s="6"/>
      <c r="X259" s="46"/>
      <c r="Y259" s="6"/>
      <c r="Z259" s="6"/>
      <c r="AA259" s="6"/>
      <c r="AB259" s="6"/>
      <c r="AC259" s="6"/>
      <c r="AD259" s="6"/>
    </row>
    <row r="260" ht="14.25" hidden="1" customHeight="1">
      <c r="A260" s="196"/>
      <c r="B260" s="7"/>
      <c r="C260" s="7"/>
      <c r="D260" s="7"/>
      <c r="E260" s="136"/>
      <c r="F260" s="136"/>
      <c r="G260" s="136"/>
      <c r="H260" s="136"/>
      <c r="I260" s="136"/>
      <c r="J260" s="136"/>
      <c r="K260" s="136"/>
      <c r="L260" s="137"/>
      <c r="M260" s="136"/>
      <c r="N260" s="136"/>
      <c r="O260" s="197"/>
      <c r="P260" s="6"/>
      <c r="Q260" s="6"/>
      <c r="R260" s="6"/>
      <c r="S260" s="6"/>
      <c r="T260" s="6"/>
      <c r="U260" s="6"/>
      <c r="V260" s="6"/>
      <c r="W260" s="6"/>
      <c r="X260" s="46"/>
      <c r="Y260" s="6"/>
      <c r="Z260" s="6"/>
      <c r="AA260" s="6"/>
      <c r="AB260" s="6"/>
      <c r="AC260" s="6"/>
      <c r="AD260" s="6"/>
    </row>
    <row r="261" ht="14.25" hidden="1" customHeight="1">
      <c r="A261" s="196"/>
      <c r="B261" s="7"/>
      <c r="C261" s="7"/>
      <c r="D261" s="7"/>
      <c r="E261" s="136"/>
      <c r="F261" s="136"/>
      <c r="G261" s="136"/>
      <c r="H261" s="136"/>
      <c r="I261" s="136"/>
      <c r="J261" s="136"/>
      <c r="K261" s="136"/>
      <c r="L261" s="137"/>
      <c r="M261" s="136"/>
      <c r="N261" s="136"/>
      <c r="O261" s="197"/>
      <c r="P261" s="6"/>
      <c r="Q261" s="6"/>
      <c r="R261" s="6"/>
      <c r="S261" s="6"/>
      <c r="T261" s="6"/>
      <c r="U261" s="6"/>
      <c r="V261" s="6"/>
      <c r="W261" s="6"/>
      <c r="X261" s="46"/>
      <c r="Y261" s="6"/>
      <c r="Z261" s="6"/>
      <c r="AA261" s="6"/>
      <c r="AB261" s="6"/>
      <c r="AC261" s="6"/>
      <c r="AD261" s="6"/>
    </row>
    <row r="262" ht="14.25" hidden="1" customHeight="1">
      <c r="A262" s="196"/>
      <c r="B262" s="7"/>
      <c r="C262" s="7"/>
      <c r="D262" s="7"/>
      <c r="E262" s="136"/>
      <c r="F262" s="136"/>
      <c r="G262" s="136"/>
      <c r="H262" s="136"/>
      <c r="I262" s="136"/>
      <c r="J262" s="136"/>
      <c r="K262" s="136"/>
      <c r="L262" s="137"/>
      <c r="M262" s="136"/>
      <c r="N262" s="136"/>
      <c r="O262" s="197"/>
      <c r="P262" s="6"/>
      <c r="Q262" s="6"/>
      <c r="R262" s="6"/>
      <c r="S262" s="6"/>
      <c r="T262" s="6"/>
      <c r="U262" s="6"/>
      <c r="V262" s="6"/>
      <c r="W262" s="6"/>
      <c r="X262" s="46"/>
      <c r="Y262" s="6"/>
      <c r="Z262" s="6"/>
      <c r="AA262" s="6"/>
      <c r="AB262" s="6"/>
      <c r="AC262" s="6"/>
      <c r="AD262" s="6"/>
    </row>
    <row r="263" ht="14.25" hidden="1" customHeight="1">
      <c r="A263" s="196"/>
      <c r="B263" s="7"/>
      <c r="C263" s="7"/>
      <c r="D263" s="7"/>
      <c r="E263" s="136"/>
      <c r="F263" s="136"/>
      <c r="G263" s="136"/>
      <c r="H263" s="136"/>
      <c r="I263" s="136"/>
      <c r="J263" s="136"/>
      <c r="K263" s="136"/>
      <c r="L263" s="137"/>
      <c r="M263" s="136"/>
      <c r="N263" s="136"/>
      <c r="O263" s="197"/>
      <c r="P263" s="6"/>
      <c r="Q263" s="6"/>
      <c r="R263" s="6"/>
      <c r="S263" s="6"/>
      <c r="T263" s="6"/>
      <c r="U263" s="6"/>
      <c r="V263" s="6"/>
      <c r="W263" s="6"/>
      <c r="X263" s="46"/>
      <c r="Y263" s="6"/>
      <c r="Z263" s="6"/>
      <c r="AA263" s="6"/>
      <c r="AB263" s="6"/>
      <c r="AC263" s="6"/>
      <c r="AD263" s="6"/>
    </row>
    <row r="264" ht="14.25" hidden="1" customHeight="1">
      <c r="A264" s="196"/>
      <c r="B264" s="7"/>
      <c r="C264" s="7"/>
      <c r="D264" s="7"/>
      <c r="E264" s="136"/>
      <c r="F264" s="136"/>
      <c r="G264" s="136"/>
      <c r="H264" s="136"/>
      <c r="I264" s="136"/>
      <c r="J264" s="136"/>
      <c r="K264" s="136"/>
      <c r="L264" s="137"/>
      <c r="M264" s="136"/>
      <c r="N264" s="136"/>
      <c r="O264" s="197"/>
      <c r="P264" s="6"/>
      <c r="Q264" s="6"/>
      <c r="R264" s="6"/>
      <c r="S264" s="6"/>
      <c r="T264" s="6"/>
      <c r="U264" s="6"/>
      <c r="V264" s="6"/>
      <c r="W264" s="6"/>
      <c r="X264" s="46"/>
      <c r="Y264" s="6"/>
      <c r="Z264" s="6"/>
      <c r="AA264" s="6"/>
      <c r="AB264" s="6"/>
      <c r="AC264" s="6"/>
      <c r="AD264" s="6"/>
    </row>
    <row r="265" ht="14.25" hidden="1" customHeight="1">
      <c r="A265" s="196"/>
      <c r="B265" s="7"/>
      <c r="C265" s="7"/>
      <c r="D265" s="7"/>
      <c r="E265" s="136"/>
      <c r="F265" s="136"/>
      <c r="G265" s="136"/>
      <c r="H265" s="136"/>
      <c r="I265" s="136"/>
      <c r="J265" s="136"/>
      <c r="K265" s="136"/>
      <c r="L265" s="137"/>
      <c r="M265" s="136"/>
      <c r="N265" s="136"/>
      <c r="O265" s="197"/>
      <c r="P265" s="6"/>
      <c r="Q265" s="6"/>
      <c r="R265" s="6"/>
      <c r="S265" s="6"/>
      <c r="T265" s="6"/>
      <c r="U265" s="6"/>
      <c r="V265" s="6"/>
      <c r="W265" s="6"/>
      <c r="X265" s="46"/>
      <c r="Y265" s="6"/>
      <c r="Z265" s="6"/>
      <c r="AA265" s="6"/>
      <c r="AB265" s="6"/>
      <c r="AC265" s="6"/>
      <c r="AD265" s="6"/>
    </row>
    <row r="266" ht="14.25" hidden="1" customHeight="1">
      <c r="A266" s="196"/>
      <c r="B266" s="7"/>
      <c r="C266" s="7"/>
      <c r="D266" s="7"/>
      <c r="E266" s="136"/>
      <c r="F266" s="136"/>
      <c r="G266" s="136"/>
      <c r="H266" s="136"/>
      <c r="I266" s="136"/>
      <c r="J266" s="136"/>
      <c r="K266" s="136"/>
      <c r="L266" s="137"/>
      <c r="M266" s="136"/>
      <c r="N266" s="136"/>
      <c r="O266" s="197"/>
      <c r="P266" s="6"/>
      <c r="Q266" s="6"/>
      <c r="R266" s="6"/>
      <c r="S266" s="6"/>
      <c r="T266" s="6"/>
      <c r="U266" s="6"/>
      <c r="V266" s="6"/>
      <c r="W266" s="6"/>
      <c r="X266" s="46"/>
      <c r="Y266" s="6"/>
      <c r="Z266" s="6"/>
      <c r="AA266" s="6"/>
      <c r="AB266" s="6"/>
      <c r="AC266" s="6"/>
      <c r="AD266" s="6"/>
    </row>
    <row r="267" ht="14.25" hidden="1" customHeight="1">
      <c r="A267" s="196"/>
      <c r="B267" s="7"/>
      <c r="C267" s="7"/>
      <c r="D267" s="7"/>
      <c r="E267" s="136"/>
      <c r="F267" s="136"/>
      <c r="G267" s="136"/>
      <c r="H267" s="136"/>
      <c r="I267" s="136"/>
      <c r="J267" s="136"/>
      <c r="K267" s="136"/>
      <c r="L267" s="137"/>
      <c r="M267" s="136"/>
      <c r="N267" s="136"/>
      <c r="O267" s="197"/>
      <c r="P267" s="6"/>
      <c r="Q267" s="6"/>
      <c r="R267" s="6"/>
      <c r="S267" s="6"/>
      <c r="T267" s="6"/>
      <c r="U267" s="6"/>
      <c r="V267" s="6"/>
      <c r="W267" s="6"/>
      <c r="X267" s="46"/>
      <c r="Y267" s="6"/>
      <c r="Z267" s="6"/>
      <c r="AA267" s="6"/>
      <c r="AB267" s="6"/>
      <c r="AC267" s="6"/>
      <c r="AD267" s="6"/>
    </row>
    <row r="268" ht="14.25" hidden="1" customHeight="1">
      <c r="A268" s="196"/>
      <c r="B268" s="7"/>
      <c r="C268" s="7"/>
      <c r="D268" s="7"/>
      <c r="E268" s="136"/>
      <c r="F268" s="136"/>
      <c r="G268" s="136"/>
      <c r="H268" s="136"/>
      <c r="I268" s="136"/>
      <c r="J268" s="136"/>
      <c r="K268" s="136"/>
      <c r="L268" s="137"/>
      <c r="M268" s="136"/>
      <c r="N268" s="136"/>
      <c r="O268" s="197"/>
      <c r="P268" s="6"/>
      <c r="Q268" s="6"/>
      <c r="R268" s="6"/>
      <c r="S268" s="6"/>
      <c r="T268" s="6"/>
      <c r="U268" s="6"/>
      <c r="V268" s="6"/>
      <c r="W268" s="6"/>
      <c r="X268" s="46"/>
      <c r="Y268" s="6"/>
      <c r="Z268" s="6"/>
      <c r="AA268" s="6"/>
      <c r="AB268" s="6"/>
      <c r="AC268" s="6"/>
      <c r="AD268" s="6"/>
    </row>
    <row r="269" ht="14.25" hidden="1" customHeight="1">
      <c r="A269" s="196"/>
      <c r="B269" s="7"/>
      <c r="C269" s="7"/>
      <c r="D269" s="7"/>
      <c r="E269" s="136"/>
      <c r="F269" s="136"/>
      <c r="G269" s="136"/>
      <c r="H269" s="136"/>
      <c r="I269" s="136"/>
      <c r="J269" s="136"/>
      <c r="K269" s="136"/>
      <c r="L269" s="137"/>
      <c r="M269" s="136"/>
      <c r="N269" s="136"/>
      <c r="O269" s="197"/>
      <c r="P269" s="6"/>
      <c r="Q269" s="6"/>
      <c r="R269" s="6"/>
      <c r="S269" s="6"/>
      <c r="T269" s="6"/>
      <c r="U269" s="6"/>
      <c r="V269" s="6"/>
      <c r="W269" s="6"/>
      <c r="X269" s="46"/>
      <c r="Y269" s="6"/>
      <c r="Z269" s="6"/>
      <c r="AA269" s="6"/>
      <c r="AB269" s="6"/>
      <c r="AC269" s="6"/>
      <c r="AD269" s="6"/>
    </row>
    <row r="270" ht="14.25" hidden="1" customHeight="1">
      <c r="A270" s="196"/>
      <c r="B270" s="7"/>
      <c r="C270" s="7"/>
      <c r="D270" s="7"/>
      <c r="E270" s="136"/>
      <c r="F270" s="136"/>
      <c r="G270" s="136"/>
      <c r="H270" s="136"/>
      <c r="I270" s="136"/>
      <c r="J270" s="136"/>
      <c r="K270" s="136"/>
      <c r="L270" s="137"/>
      <c r="M270" s="136"/>
      <c r="N270" s="136"/>
      <c r="O270" s="197"/>
      <c r="P270" s="6"/>
      <c r="Q270" s="6"/>
      <c r="R270" s="6"/>
      <c r="S270" s="6"/>
      <c r="T270" s="6"/>
      <c r="U270" s="6"/>
      <c r="V270" s="6"/>
      <c r="W270" s="6"/>
      <c r="X270" s="46"/>
      <c r="Y270" s="6"/>
      <c r="Z270" s="6"/>
      <c r="AA270" s="6"/>
      <c r="AB270" s="6"/>
      <c r="AC270" s="6"/>
      <c r="AD270" s="6"/>
    </row>
    <row r="271" ht="14.25" hidden="1" customHeight="1">
      <c r="A271" s="196"/>
      <c r="B271" s="7"/>
      <c r="C271" s="7"/>
      <c r="D271" s="7"/>
      <c r="E271" s="136"/>
      <c r="F271" s="136"/>
      <c r="G271" s="136"/>
      <c r="H271" s="136"/>
      <c r="I271" s="136"/>
      <c r="J271" s="136"/>
      <c r="K271" s="136"/>
      <c r="L271" s="137"/>
      <c r="M271" s="136"/>
      <c r="N271" s="136"/>
      <c r="O271" s="197"/>
      <c r="P271" s="6"/>
      <c r="Q271" s="6"/>
      <c r="R271" s="6"/>
      <c r="S271" s="6"/>
      <c r="T271" s="6"/>
      <c r="U271" s="6"/>
      <c r="V271" s="6"/>
      <c r="W271" s="6"/>
      <c r="X271" s="46"/>
      <c r="Y271" s="6"/>
      <c r="Z271" s="6"/>
      <c r="AA271" s="6"/>
      <c r="AB271" s="6"/>
      <c r="AC271" s="6"/>
      <c r="AD271" s="6"/>
    </row>
    <row r="272" ht="14.25" hidden="1" customHeight="1">
      <c r="A272" s="196"/>
      <c r="B272" s="7"/>
      <c r="C272" s="7"/>
      <c r="D272" s="7"/>
      <c r="E272" s="136"/>
      <c r="F272" s="136"/>
      <c r="G272" s="136"/>
      <c r="H272" s="136"/>
      <c r="I272" s="136"/>
      <c r="J272" s="136"/>
      <c r="K272" s="136"/>
      <c r="L272" s="137"/>
      <c r="M272" s="136"/>
      <c r="N272" s="136"/>
      <c r="O272" s="197"/>
      <c r="P272" s="6"/>
      <c r="Q272" s="6"/>
      <c r="R272" s="6"/>
      <c r="S272" s="6"/>
      <c r="T272" s="6"/>
      <c r="U272" s="6"/>
      <c r="V272" s="6"/>
      <c r="W272" s="6"/>
      <c r="X272" s="46"/>
      <c r="Y272" s="6"/>
      <c r="Z272" s="6"/>
      <c r="AA272" s="6"/>
      <c r="AB272" s="6"/>
      <c r="AC272" s="6"/>
      <c r="AD272" s="6"/>
    </row>
    <row r="273" ht="14.25" hidden="1" customHeight="1">
      <c r="A273" s="196"/>
      <c r="B273" s="7"/>
      <c r="C273" s="7"/>
      <c r="D273" s="7"/>
      <c r="E273" s="136"/>
      <c r="F273" s="136"/>
      <c r="G273" s="136"/>
      <c r="H273" s="136"/>
      <c r="I273" s="136"/>
      <c r="J273" s="136"/>
      <c r="K273" s="136"/>
      <c r="L273" s="137"/>
      <c r="M273" s="136"/>
      <c r="N273" s="136"/>
      <c r="O273" s="197"/>
      <c r="P273" s="6"/>
      <c r="Q273" s="6"/>
      <c r="R273" s="6"/>
      <c r="S273" s="6"/>
      <c r="T273" s="6"/>
      <c r="U273" s="6"/>
      <c r="V273" s="6"/>
      <c r="W273" s="6"/>
      <c r="X273" s="46"/>
      <c r="Y273" s="6"/>
      <c r="Z273" s="6"/>
      <c r="AA273" s="6"/>
      <c r="AB273" s="6"/>
      <c r="AC273" s="6"/>
      <c r="AD273" s="6"/>
    </row>
    <row r="274" ht="14.25" hidden="1" customHeight="1">
      <c r="A274" s="196"/>
      <c r="B274" s="7"/>
      <c r="C274" s="7"/>
      <c r="D274" s="7"/>
      <c r="E274" s="136"/>
      <c r="F274" s="136"/>
      <c r="G274" s="136"/>
      <c r="H274" s="136"/>
      <c r="I274" s="136"/>
      <c r="J274" s="136"/>
      <c r="K274" s="136"/>
      <c r="L274" s="137"/>
      <c r="M274" s="136"/>
      <c r="N274" s="136"/>
      <c r="O274" s="197"/>
      <c r="P274" s="6"/>
      <c r="Q274" s="6"/>
      <c r="R274" s="6"/>
      <c r="S274" s="6"/>
      <c r="T274" s="6"/>
      <c r="U274" s="6"/>
      <c r="V274" s="6"/>
      <c r="W274" s="6"/>
      <c r="X274" s="46"/>
      <c r="Y274" s="6"/>
      <c r="Z274" s="6"/>
      <c r="AA274" s="6"/>
      <c r="AB274" s="6"/>
      <c r="AC274" s="6"/>
      <c r="AD274" s="6"/>
    </row>
    <row r="275" ht="14.25" hidden="1" customHeight="1">
      <c r="A275" s="196"/>
      <c r="B275" s="7"/>
      <c r="C275" s="7"/>
      <c r="D275" s="7"/>
      <c r="E275" s="136"/>
      <c r="F275" s="136"/>
      <c r="G275" s="136"/>
      <c r="H275" s="136"/>
      <c r="I275" s="136"/>
      <c r="J275" s="136"/>
      <c r="K275" s="136"/>
      <c r="L275" s="137"/>
      <c r="M275" s="136"/>
      <c r="N275" s="136"/>
      <c r="O275" s="197"/>
      <c r="P275" s="6"/>
      <c r="Q275" s="6"/>
      <c r="R275" s="6"/>
      <c r="S275" s="6"/>
      <c r="T275" s="6"/>
      <c r="U275" s="6"/>
      <c r="V275" s="6"/>
      <c r="W275" s="6"/>
      <c r="X275" s="46"/>
      <c r="Y275" s="6"/>
      <c r="Z275" s="6"/>
      <c r="AA275" s="6"/>
      <c r="AB275" s="6"/>
      <c r="AC275" s="6"/>
      <c r="AD275" s="6"/>
    </row>
    <row r="276" ht="14.25" hidden="1" customHeight="1">
      <c r="A276" s="196"/>
      <c r="B276" s="7"/>
      <c r="C276" s="7"/>
      <c r="D276" s="7"/>
      <c r="E276" s="136"/>
      <c r="F276" s="136"/>
      <c r="G276" s="136"/>
      <c r="H276" s="136"/>
      <c r="I276" s="136"/>
      <c r="J276" s="136"/>
      <c r="K276" s="136"/>
      <c r="L276" s="137"/>
      <c r="M276" s="136"/>
      <c r="N276" s="136"/>
      <c r="O276" s="197"/>
      <c r="P276" s="6"/>
      <c r="Q276" s="6"/>
      <c r="R276" s="6"/>
      <c r="S276" s="6"/>
      <c r="T276" s="6"/>
      <c r="U276" s="6"/>
      <c r="V276" s="6"/>
      <c r="W276" s="6"/>
      <c r="X276" s="46"/>
      <c r="Y276" s="6"/>
      <c r="Z276" s="6"/>
      <c r="AA276" s="6"/>
      <c r="AB276" s="6"/>
      <c r="AC276" s="6"/>
      <c r="AD276" s="6"/>
    </row>
    <row r="277" ht="14.25" hidden="1" customHeight="1">
      <c r="A277" s="196"/>
      <c r="B277" s="7"/>
      <c r="C277" s="7"/>
      <c r="D277" s="7"/>
      <c r="E277" s="136"/>
      <c r="F277" s="136"/>
      <c r="G277" s="136"/>
      <c r="H277" s="136"/>
      <c r="I277" s="136"/>
      <c r="J277" s="136"/>
      <c r="K277" s="136"/>
      <c r="L277" s="137"/>
      <c r="M277" s="136"/>
      <c r="N277" s="136"/>
      <c r="O277" s="197"/>
      <c r="P277" s="6"/>
      <c r="Q277" s="6"/>
      <c r="R277" s="6"/>
      <c r="S277" s="6"/>
      <c r="T277" s="6"/>
      <c r="U277" s="6"/>
      <c r="V277" s="6"/>
      <c r="W277" s="6"/>
      <c r="X277" s="46"/>
      <c r="Y277" s="6"/>
      <c r="Z277" s="6"/>
      <c r="AA277" s="6"/>
      <c r="AB277" s="6"/>
      <c r="AC277" s="6"/>
      <c r="AD277" s="6"/>
    </row>
    <row r="278" ht="14.25" hidden="1" customHeight="1">
      <c r="A278" s="196"/>
      <c r="B278" s="7"/>
      <c r="C278" s="7"/>
      <c r="D278" s="7"/>
      <c r="E278" s="136"/>
      <c r="F278" s="136"/>
      <c r="G278" s="136"/>
      <c r="H278" s="136"/>
      <c r="I278" s="136"/>
      <c r="J278" s="136"/>
      <c r="K278" s="136"/>
      <c r="L278" s="137"/>
      <c r="M278" s="136"/>
      <c r="N278" s="136"/>
      <c r="O278" s="197"/>
      <c r="P278" s="6"/>
      <c r="Q278" s="6"/>
      <c r="R278" s="6"/>
      <c r="S278" s="6"/>
      <c r="T278" s="6"/>
      <c r="U278" s="6"/>
      <c r="V278" s="6"/>
      <c r="W278" s="6"/>
      <c r="X278" s="46"/>
      <c r="Y278" s="6"/>
      <c r="Z278" s="6"/>
      <c r="AA278" s="6"/>
      <c r="AB278" s="6"/>
      <c r="AC278" s="6"/>
      <c r="AD278" s="6"/>
    </row>
    <row r="279" ht="14.25" hidden="1" customHeight="1">
      <c r="A279" s="196"/>
      <c r="B279" s="7"/>
      <c r="C279" s="7"/>
      <c r="D279" s="7"/>
      <c r="E279" s="136"/>
      <c r="F279" s="136"/>
      <c r="G279" s="136"/>
      <c r="H279" s="136"/>
      <c r="I279" s="136"/>
      <c r="J279" s="136"/>
      <c r="K279" s="136"/>
      <c r="L279" s="137"/>
      <c r="M279" s="136"/>
      <c r="N279" s="136"/>
      <c r="O279" s="197"/>
      <c r="P279" s="6"/>
      <c r="Q279" s="6"/>
      <c r="R279" s="6"/>
      <c r="S279" s="6"/>
      <c r="T279" s="6"/>
      <c r="U279" s="6"/>
      <c r="V279" s="6"/>
      <c r="W279" s="6"/>
      <c r="X279" s="46"/>
      <c r="Y279" s="6"/>
      <c r="Z279" s="6"/>
      <c r="AA279" s="6"/>
      <c r="AB279" s="6"/>
      <c r="AC279" s="6"/>
      <c r="AD279" s="6"/>
    </row>
    <row r="280" ht="14.25" hidden="1" customHeight="1">
      <c r="A280" s="196"/>
      <c r="B280" s="7"/>
      <c r="C280" s="7"/>
      <c r="D280" s="7"/>
      <c r="E280" s="136"/>
      <c r="F280" s="136"/>
      <c r="G280" s="136"/>
      <c r="H280" s="136"/>
      <c r="I280" s="136"/>
      <c r="J280" s="136"/>
      <c r="K280" s="136"/>
      <c r="L280" s="137"/>
      <c r="M280" s="136"/>
      <c r="N280" s="136"/>
      <c r="O280" s="197"/>
      <c r="P280" s="6"/>
      <c r="Q280" s="6"/>
      <c r="R280" s="6"/>
      <c r="S280" s="6"/>
      <c r="T280" s="6"/>
      <c r="U280" s="6"/>
      <c r="V280" s="6"/>
      <c r="W280" s="6"/>
      <c r="X280" s="46"/>
      <c r="Y280" s="6"/>
      <c r="Z280" s="6"/>
      <c r="AA280" s="6"/>
      <c r="AB280" s="6"/>
      <c r="AC280" s="6"/>
      <c r="AD280" s="6"/>
    </row>
    <row r="281" ht="14.25" hidden="1" customHeight="1">
      <c r="A281" s="196"/>
      <c r="B281" s="7"/>
      <c r="C281" s="7"/>
      <c r="D281" s="7"/>
      <c r="E281" s="136"/>
      <c r="F281" s="136"/>
      <c r="G281" s="136"/>
      <c r="H281" s="136"/>
      <c r="I281" s="136"/>
      <c r="J281" s="136"/>
      <c r="K281" s="136"/>
      <c r="L281" s="137"/>
      <c r="M281" s="136"/>
      <c r="N281" s="136"/>
      <c r="O281" s="197"/>
      <c r="P281" s="6"/>
      <c r="Q281" s="6"/>
      <c r="R281" s="6"/>
      <c r="S281" s="6"/>
      <c r="T281" s="6"/>
      <c r="U281" s="6"/>
      <c r="V281" s="6"/>
      <c r="W281" s="6"/>
      <c r="X281" s="46"/>
      <c r="Y281" s="6"/>
      <c r="Z281" s="6"/>
      <c r="AA281" s="6"/>
      <c r="AB281" s="6"/>
      <c r="AC281" s="6"/>
      <c r="AD281" s="6"/>
    </row>
    <row r="282" ht="14.25" hidden="1" customHeight="1">
      <c r="A282" s="196"/>
      <c r="B282" s="7"/>
      <c r="C282" s="7"/>
      <c r="D282" s="7"/>
      <c r="E282" s="136"/>
      <c r="F282" s="136"/>
      <c r="G282" s="136"/>
      <c r="H282" s="136"/>
      <c r="I282" s="136"/>
      <c r="J282" s="136"/>
      <c r="K282" s="136"/>
      <c r="L282" s="137"/>
      <c r="M282" s="136"/>
      <c r="N282" s="136"/>
      <c r="O282" s="197"/>
      <c r="P282" s="6"/>
      <c r="Q282" s="6"/>
      <c r="R282" s="6"/>
      <c r="S282" s="6"/>
      <c r="T282" s="6"/>
      <c r="U282" s="6"/>
      <c r="V282" s="6"/>
      <c r="W282" s="6"/>
      <c r="X282" s="46"/>
      <c r="Y282" s="6"/>
      <c r="Z282" s="6"/>
      <c r="AA282" s="6"/>
      <c r="AB282" s="6"/>
      <c r="AC282" s="6"/>
      <c r="AD282" s="6"/>
    </row>
    <row r="283" ht="14.25" hidden="1" customHeight="1">
      <c r="A283" s="196"/>
      <c r="B283" s="7"/>
      <c r="C283" s="7"/>
      <c r="D283" s="7"/>
      <c r="E283" s="136"/>
      <c r="F283" s="136"/>
      <c r="G283" s="136"/>
      <c r="H283" s="136"/>
      <c r="I283" s="136"/>
      <c r="J283" s="136"/>
      <c r="K283" s="136"/>
      <c r="L283" s="137"/>
      <c r="M283" s="136"/>
      <c r="N283" s="136"/>
      <c r="O283" s="197"/>
      <c r="P283" s="6"/>
      <c r="Q283" s="6"/>
      <c r="R283" s="6"/>
      <c r="S283" s="6"/>
      <c r="T283" s="6"/>
      <c r="U283" s="6"/>
      <c r="V283" s="6"/>
      <c r="W283" s="6"/>
      <c r="X283" s="46"/>
      <c r="Y283" s="6"/>
      <c r="Z283" s="6"/>
      <c r="AA283" s="6"/>
      <c r="AB283" s="6"/>
      <c r="AC283" s="6"/>
      <c r="AD283" s="6"/>
    </row>
    <row r="284" ht="14.25" hidden="1" customHeight="1">
      <c r="A284" s="196"/>
      <c r="B284" s="7"/>
      <c r="C284" s="7"/>
      <c r="D284" s="7"/>
      <c r="E284" s="136"/>
      <c r="F284" s="136"/>
      <c r="G284" s="136"/>
      <c r="H284" s="136"/>
      <c r="I284" s="136"/>
      <c r="J284" s="136"/>
      <c r="K284" s="136"/>
      <c r="L284" s="137"/>
      <c r="M284" s="136"/>
      <c r="N284" s="136"/>
      <c r="O284" s="197"/>
      <c r="P284" s="6"/>
      <c r="Q284" s="6"/>
      <c r="R284" s="6"/>
      <c r="S284" s="6"/>
      <c r="T284" s="6"/>
      <c r="U284" s="6"/>
      <c r="V284" s="6"/>
      <c r="W284" s="6"/>
      <c r="X284" s="46"/>
      <c r="Y284" s="6"/>
      <c r="Z284" s="6"/>
      <c r="AA284" s="6"/>
      <c r="AB284" s="6"/>
      <c r="AC284" s="6"/>
      <c r="AD284" s="6"/>
    </row>
    <row r="285" ht="14.25" hidden="1" customHeight="1">
      <c r="A285" s="196"/>
      <c r="B285" s="7"/>
      <c r="C285" s="7"/>
      <c r="D285" s="7"/>
      <c r="E285" s="136"/>
      <c r="F285" s="136"/>
      <c r="G285" s="136"/>
      <c r="H285" s="136"/>
      <c r="I285" s="136"/>
      <c r="J285" s="136"/>
      <c r="K285" s="136"/>
      <c r="L285" s="137"/>
      <c r="M285" s="136"/>
      <c r="N285" s="136"/>
      <c r="O285" s="197"/>
      <c r="P285" s="6"/>
      <c r="Q285" s="6"/>
      <c r="R285" s="6"/>
      <c r="S285" s="6"/>
      <c r="T285" s="6"/>
      <c r="U285" s="6"/>
      <c r="V285" s="6"/>
      <c r="W285" s="6"/>
      <c r="X285" s="46"/>
      <c r="Y285" s="6"/>
      <c r="Z285" s="6"/>
      <c r="AA285" s="6"/>
      <c r="AB285" s="6"/>
      <c r="AC285" s="6"/>
      <c r="AD285" s="6"/>
    </row>
    <row r="286" ht="14.25" hidden="1" customHeight="1">
      <c r="A286" s="196"/>
      <c r="B286" s="7"/>
      <c r="C286" s="7"/>
      <c r="D286" s="7"/>
      <c r="E286" s="136"/>
      <c r="F286" s="136"/>
      <c r="G286" s="136"/>
      <c r="H286" s="136"/>
      <c r="I286" s="136"/>
      <c r="J286" s="136"/>
      <c r="K286" s="136"/>
      <c r="L286" s="137"/>
      <c r="M286" s="136"/>
      <c r="N286" s="136"/>
      <c r="O286" s="197"/>
      <c r="P286" s="6"/>
      <c r="Q286" s="6"/>
      <c r="R286" s="6"/>
      <c r="S286" s="6"/>
      <c r="T286" s="6"/>
      <c r="U286" s="6"/>
      <c r="V286" s="6"/>
      <c r="W286" s="6"/>
      <c r="X286" s="46"/>
      <c r="Y286" s="6"/>
      <c r="Z286" s="6"/>
      <c r="AA286" s="6"/>
      <c r="AB286" s="6"/>
      <c r="AC286" s="6"/>
      <c r="AD286" s="6"/>
    </row>
    <row r="287" ht="14.25" hidden="1" customHeight="1">
      <c r="A287" s="196"/>
      <c r="B287" s="7"/>
      <c r="C287" s="7"/>
      <c r="D287" s="7"/>
      <c r="E287" s="136"/>
      <c r="F287" s="136"/>
      <c r="G287" s="136"/>
      <c r="H287" s="136"/>
      <c r="I287" s="136"/>
      <c r="J287" s="136"/>
      <c r="K287" s="136"/>
      <c r="L287" s="137"/>
      <c r="M287" s="136"/>
      <c r="N287" s="136"/>
      <c r="O287" s="197"/>
      <c r="P287" s="6"/>
      <c r="Q287" s="6"/>
      <c r="R287" s="6"/>
      <c r="S287" s="6"/>
      <c r="T287" s="6"/>
      <c r="U287" s="6"/>
      <c r="V287" s="6"/>
      <c r="W287" s="6"/>
      <c r="X287" s="46"/>
      <c r="Y287" s="6"/>
      <c r="Z287" s="6"/>
      <c r="AA287" s="6"/>
      <c r="AB287" s="6"/>
      <c r="AC287" s="6"/>
      <c r="AD287" s="6"/>
    </row>
    <row r="288" ht="14.25" hidden="1" customHeight="1">
      <c r="A288" s="196"/>
      <c r="B288" s="7"/>
      <c r="C288" s="7"/>
      <c r="D288" s="7"/>
      <c r="E288" s="136"/>
      <c r="F288" s="136"/>
      <c r="G288" s="136"/>
      <c r="H288" s="136"/>
      <c r="I288" s="136"/>
      <c r="J288" s="136"/>
      <c r="K288" s="136"/>
      <c r="L288" s="137"/>
      <c r="M288" s="136"/>
      <c r="N288" s="136"/>
      <c r="O288" s="197"/>
      <c r="P288" s="6"/>
      <c r="Q288" s="6"/>
      <c r="R288" s="6"/>
      <c r="S288" s="6"/>
      <c r="T288" s="6"/>
      <c r="U288" s="6"/>
      <c r="V288" s="6"/>
      <c r="W288" s="6"/>
      <c r="X288" s="46"/>
      <c r="Y288" s="6"/>
      <c r="Z288" s="6"/>
      <c r="AA288" s="6"/>
      <c r="AB288" s="6"/>
      <c r="AC288" s="6"/>
      <c r="AD288" s="6"/>
    </row>
    <row r="289" ht="14.25" hidden="1" customHeight="1">
      <c r="A289" s="196"/>
      <c r="B289" s="7"/>
      <c r="C289" s="7"/>
      <c r="D289" s="7"/>
      <c r="E289" s="136"/>
      <c r="F289" s="136"/>
      <c r="G289" s="136"/>
      <c r="H289" s="136"/>
      <c r="I289" s="136"/>
      <c r="J289" s="136"/>
      <c r="K289" s="136"/>
      <c r="L289" s="137"/>
      <c r="M289" s="136"/>
      <c r="N289" s="136"/>
      <c r="O289" s="197"/>
      <c r="P289" s="6"/>
      <c r="Q289" s="6"/>
      <c r="R289" s="6"/>
      <c r="S289" s="6"/>
      <c r="T289" s="6"/>
      <c r="U289" s="6"/>
      <c r="V289" s="6"/>
      <c r="W289" s="6"/>
      <c r="X289" s="46"/>
      <c r="Y289" s="6"/>
      <c r="Z289" s="6"/>
      <c r="AA289" s="6"/>
      <c r="AB289" s="6"/>
      <c r="AC289" s="6"/>
      <c r="AD289" s="6"/>
    </row>
    <row r="290" ht="14.25" hidden="1" customHeight="1">
      <c r="A290" s="196"/>
      <c r="B290" s="7"/>
      <c r="C290" s="7"/>
      <c r="D290" s="7"/>
      <c r="E290" s="136"/>
      <c r="F290" s="136"/>
      <c r="G290" s="136"/>
      <c r="H290" s="136"/>
      <c r="I290" s="136"/>
      <c r="J290" s="136"/>
      <c r="K290" s="136"/>
      <c r="L290" s="137"/>
      <c r="M290" s="136"/>
      <c r="N290" s="136"/>
      <c r="O290" s="197"/>
      <c r="P290" s="6"/>
      <c r="Q290" s="6"/>
      <c r="R290" s="6"/>
      <c r="S290" s="6"/>
      <c r="T290" s="6"/>
      <c r="U290" s="6"/>
      <c r="V290" s="6"/>
      <c r="W290" s="6"/>
      <c r="X290" s="46"/>
      <c r="Y290" s="6"/>
      <c r="Z290" s="6"/>
      <c r="AA290" s="6"/>
      <c r="AB290" s="6"/>
      <c r="AC290" s="6"/>
      <c r="AD290" s="6"/>
    </row>
    <row r="291" ht="14.25" hidden="1" customHeight="1">
      <c r="A291" s="196"/>
      <c r="B291" s="7"/>
      <c r="C291" s="7"/>
      <c r="D291" s="7"/>
      <c r="E291" s="136"/>
      <c r="F291" s="136"/>
      <c r="G291" s="136"/>
      <c r="H291" s="136"/>
      <c r="I291" s="136"/>
      <c r="J291" s="136"/>
      <c r="K291" s="136"/>
      <c r="L291" s="137"/>
      <c r="M291" s="136"/>
      <c r="N291" s="136"/>
      <c r="O291" s="197"/>
      <c r="P291" s="6"/>
      <c r="Q291" s="6"/>
      <c r="R291" s="6"/>
      <c r="S291" s="6"/>
      <c r="T291" s="6"/>
      <c r="U291" s="6"/>
      <c r="V291" s="6"/>
      <c r="W291" s="6"/>
      <c r="X291" s="46"/>
      <c r="Y291" s="6"/>
      <c r="Z291" s="6"/>
      <c r="AA291" s="6"/>
      <c r="AB291" s="6"/>
      <c r="AC291" s="6"/>
      <c r="AD291" s="6"/>
    </row>
    <row r="292" ht="14.25" hidden="1" customHeight="1">
      <c r="A292" s="196"/>
      <c r="B292" s="7"/>
      <c r="C292" s="7"/>
      <c r="D292" s="7"/>
      <c r="E292" s="136"/>
      <c r="F292" s="136"/>
      <c r="G292" s="136"/>
      <c r="H292" s="136"/>
      <c r="I292" s="136"/>
      <c r="J292" s="136"/>
      <c r="K292" s="136"/>
      <c r="L292" s="137"/>
      <c r="M292" s="136"/>
      <c r="N292" s="136"/>
      <c r="O292" s="197"/>
      <c r="P292" s="6"/>
      <c r="Q292" s="6"/>
      <c r="R292" s="6"/>
      <c r="S292" s="6"/>
      <c r="T292" s="6"/>
      <c r="U292" s="6"/>
      <c r="V292" s="6"/>
      <c r="W292" s="6"/>
      <c r="X292" s="46"/>
      <c r="Y292" s="6"/>
      <c r="Z292" s="6"/>
      <c r="AA292" s="6"/>
      <c r="AB292" s="6"/>
      <c r="AC292" s="6"/>
      <c r="AD292" s="6"/>
    </row>
    <row r="293" ht="14.25" hidden="1" customHeight="1">
      <c r="A293" s="196"/>
      <c r="B293" s="7"/>
      <c r="C293" s="7"/>
      <c r="D293" s="7"/>
      <c r="E293" s="136"/>
      <c r="F293" s="136"/>
      <c r="G293" s="136"/>
      <c r="H293" s="136"/>
      <c r="I293" s="136"/>
      <c r="J293" s="136"/>
      <c r="K293" s="136"/>
      <c r="L293" s="137"/>
      <c r="M293" s="136"/>
      <c r="N293" s="136"/>
      <c r="O293" s="197"/>
      <c r="P293" s="6"/>
      <c r="Q293" s="6"/>
      <c r="R293" s="6"/>
      <c r="S293" s="6"/>
      <c r="T293" s="6"/>
      <c r="U293" s="6"/>
      <c r="V293" s="6"/>
      <c r="W293" s="6"/>
      <c r="X293" s="46"/>
      <c r="Y293" s="6"/>
      <c r="Z293" s="6"/>
      <c r="AA293" s="6"/>
      <c r="AB293" s="6"/>
      <c r="AC293" s="6"/>
      <c r="AD293" s="6"/>
    </row>
    <row r="294" ht="14.25" hidden="1" customHeight="1">
      <c r="A294" s="196"/>
      <c r="B294" s="7"/>
      <c r="C294" s="7"/>
      <c r="D294" s="7"/>
      <c r="E294" s="136"/>
      <c r="F294" s="136"/>
      <c r="G294" s="136"/>
      <c r="H294" s="136"/>
      <c r="I294" s="136"/>
      <c r="J294" s="136"/>
      <c r="K294" s="136"/>
      <c r="L294" s="137"/>
      <c r="M294" s="136"/>
      <c r="N294" s="136"/>
      <c r="O294" s="197"/>
      <c r="P294" s="6"/>
      <c r="Q294" s="6"/>
      <c r="R294" s="6"/>
      <c r="S294" s="6"/>
      <c r="T294" s="6"/>
      <c r="U294" s="6"/>
      <c r="V294" s="6"/>
      <c r="W294" s="6"/>
      <c r="X294" s="46"/>
      <c r="Y294" s="6"/>
      <c r="Z294" s="6"/>
      <c r="AA294" s="6"/>
      <c r="AB294" s="6"/>
      <c r="AC294" s="6"/>
      <c r="AD294" s="6"/>
    </row>
    <row r="295" ht="14.25" hidden="1" customHeight="1">
      <c r="A295" s="196"/>
      <c r="B295" s="7"/>
      <c r="C295" s="7"/>
      <c r="D295" s="7"/>
      <c r="E295" s="136"/>
      <c r="F295" s="136"/>
      <c r="G295" s="136"/>
      <c r="H295" s="136"/>
      <c r="I295" s="136"/>
      <c r="J295" s="136"/>
      <c r="K295" s="136"/>
      <c r="L295" s="137"/>
      <c r="M295" s="136"/>
      <c r="N295" s="136"/>
      <c r="O295" s="197"/>
      <c r="P295" s="6"/>
      <c r="Q295" s="6"/>
      <c r="R295" s="6"/>
      <c r="S295" s="6"/>
      <c r="T295" s="6"/>
      <c r="U295" s="6"/>
      <c r="V295" s="6"/>
      <c r="W295" s="6"/>
      <c r="X295" s="46"/>
      <c r="Y295" s="6"/>
      <c r="Z295" s="6"/>
      <c r="AA295" s="6"/>
      <c r="AB295" s="6"/>
      <c r="AC295" s="6"/>
      <c r="AD295" s="6"/>
    </row>
    <row r="296" ht="14.25" hidden="1" customHeight="1">
      <c r="A296" s="196"/>
      <c r="B296" s="7"/>
      <c r="C296" s="7"/>
      <c r="D296" s="7"/>
      <c r="E296" s="136"/>
      <c r="F296" s="136"/>
      <c r="G296" s="136"/>
      <c r="H296" s="136"/>
      <c r="I296" s="136"/>
      <c r="J296" s="136"/>
      <c r="K296" s="136"/>
      <c r="L296" s="137"/>
      <c r="M296" s="136"/>
      <c r="N296" s="136"/>
      <c r="O296" s="197"/>
      <c r="P296" s="6"/>
      <c r="Q296" s="6"/>
      <c r="R296" s="6"/>
      <c r="S296" s="6"/>
      <c r="T296" s="6"/>
      <c r="U296" s="6"/>
      <c r="V296" s="6"/>
      <c r="W296" s="6"/>
      <c r="X296" s="46"/>
      <c r="Y296" s="6"/>
      <c r="Z296" s="6"/>
      <c r="AA296" s="6"/>
      <c r="AB296" s="6"/>
      <c r="AC296" s="6"/>
      <c r="AD296" s="6"/>
    </row>
    <row r="297" ht="14.25" hidden="1" customHeight="1">
      <c r="A297" s="196"/>
      <c r="B297" s="7"/>
      <c r="C297" s="7"/>
      <c r="D297" s="7"/>
      <c r="E297" s="136"/>
      <c r="F297" s="136"/>
      <c r="G297" s="136"/>
      <c r="H297" s="136"/>
      <c r="I297" s="136"/>
      <c r="J297" s="136"/>
      <c r="K297" s="136"/>
      <c r="L297" s="137"/>
      <c r="M297" s="136"/>
      <c r="N297" s="136"/>
      <c r="O297" s="197"/>
      <c r="P297" s="6"/>
      <c r="Q297" s="6"/>
      <c r="R297" s="6"/>
      <c r="S297" s="6"/>
      <c r="T297" s="6"/>
      <c r="U297" s="6"/>
      <c r="V297" s="6"/>
      <c r="W297" s="6"/>
      <c r="X297" s="46"/>
      <c r="Y297" s="6"/>
      <c r="Z297" s="6"/>
      <c r="AA297" s="6"/>
      <c r="AB297" s="6"/>
      <c r="AC297" s="6"/>
      <c r="AD297" s="6"/>
    </row>
    <row r="298" ht="14.25" hidden="1" customHeight="1">
      <c r="A298" s="196"/>
      <c r="B298" s="7"/>
      <c r="C298" s="7"/>
      <c r="D298" s="7"/>
      <c r="E298" s="136"/>
      <c r="F298" s="136"/>
      <c r="G298" s="136"/>
      <c r="H298" s="136"/>
      <c r="I298" s="136"/>
      <c r="J298" s="136"/>
      <c r="K298" s="136"/>
      <c r="L298" s="137"/>
      <c r="M298" s="136"/>
      <c r="N298" s="136"/>
      <c r="O298" s="197"/>
      <c r="P298" s="6"/>
      <c r="Q298" s="6"/>
      <c r="R298" s="6"/>
      <c r="S298" s="6"/>
      <c r="T298" s="6"/>
      <c r="U298" s="6"/>
      <c r="V298" s="6"/>
      <c r="W298" s="6"/>
      <c r="X298" s="46"/>
      <c r="Y298" s="6"/>
      <c r="Z298" s="6"/>
      <c r="AA298" s="6"/>
      <c r="AB298" s="6"/>
      <c r="AC298" s="6"/>
      <c r="AD298" s="6"/>
    </row>
    <row r="299" ht="14.25" hidden="1" customHeight="1">
      <c r="A299" s="196"/>
      <c r="B299" s="7"/>
      <c r="C299" s="7"/>
      <c r="D299" s="7"/>
      <c r="E299" s="136"/>
      <c r="F299" s="136"/>
      <c r="G299" s="136"/>
      <c r="H299" s="136"/>
      <c r="I299" s="136"/>
      <c r="J299" s="136"/>
      <c r="K299" s="136"/>
      <c r="L299" s="137"/>
      <c r="M299" s="136"/>
      <c r="N299" s="136"/>
      <c r="O299" s="197"/>
      <c r="P299" s="6"/>
      <c r="Q299" s="6"/>
      <c r="R299" s="6"/>
      <c r="S299" s="6"/>
      <c r="T299" s="6"/>
      <c r="U299" s="6"/>
      <c r="V299" s="6"/>
      <c r="W299" s="6"/>
      <c r="X299" s="46"/>
      <c r="Y299" s="6"/>
      <c r="Z299" s="6"/>
      <c r="AA299" s="6"/>
      <c r="AB299" s="6"/>
      <c r="AC299" s="6"/>
      <c r="AD299" s="6"/>
    </row>
    <row r="300" ht="14.25" hidden="1" customHeight="1">
      <c r="A300" s="196"/>
      <c r="B300" s="7"/>
      <c r="C300" s="7"/>
      <c r="D300" s="7"/>
      <c r="E300" s="136"/>
      <c r="F300" s="136"/>
      <c r="G300" s="136"/>
      <c r="H300" s="136"/>
      <c r="I300" s="136"/>
      <c r="J300" s="136"/>
      <c r="K300" s="136"/>
      <c r="L300" s="137"/>
      <c r="M300" s="136"/>
      <c r="N300" s="136"/>
      <c r="O300" s="197"/>
      <c r="P300" s="6"/>
      <c r="Q300" s="6"/>
      <c r="R300" s="6"/>
      <c r="S300" s="6"/>
      <c r="T300" s="6"/>
      <c r="U300" s="6"/>
      <c r="V300" s="6"/>
      <c r="W300" s="6"/>
      <c r="X300" s="46"/>
      <c r="Y300" s="6"/>
      <c r="Z300" s="6"/>
      <c r="AA300" s="6"/>
      <c r="AB300" s="6"/>
      <c r="AC300" s="6"/>
      <c r="AD300" s="6"/>
    </row>
    <row r="301" ht="14.25" hidden="1" customHeight="1">
      <c r="A301" s="196"/>
      <c r="B301" s="7"/>
      <c r="C301" s="7"/>
      <c r="D301" s="7"/>
      <c r="E301" s="136"/>
      <c r="F301" s="136"/>
      <c r="G301" s="136"/>
      <c r="H301" s="136"/>
      <c r="I301" s="136"/>
      <c r="J301" s="136"/>
      <c r="K301" s="136"/>
      <c r="L301" s="137"/>
      <c r="M301" s="136"/>
      <c r="N301" s="136"/>
      <c r="O301" s="197"/>
      <c r="P301" s="6"/>
      <c r="Q301" s="6"/>
      <c r="R301" s="6"/>
      <c r="S301" s="6"/>
      <c r="T301" s="6"/>
      <c r="U301" s="6"/>
      <c r="V301" s="6"/>
      <c r="W301" s="6"/>
      <c r="X301" s="46"/>
      <c r="Y301" s="6"/>
      <c r="Z301" s="6"/>
      <c r="AA301" s="6"/>
      <c r="AB301" s="6"/>
      <c r="AC301" s="6"/>
      <c r="AD301" s="6"/>
    </row>
    <row r="302" ht="14.25" hidden="1" customHeight="1">
      <c r="A302" s="196"/>
      <c r="B302" s="7"/>
      <c r="C302" s="7"/>
      <c r="D302" s="7"/>
      <c r="E302" s="136"/>
      <c r="F302" s="136"/>
      <c r="G302" s="136"/>
      <c r="H302" s="136"/>
      <c r="I302" s="136"/>
      <c r="J302" s="136"/>
      <c r="K302" s="136"/>
      <c r="L302" s="137"/>
      <c r="M302" s="136"/>
      <c r="N302" s="136"/>
      <c r="O302" s="197"/>
      <c r="P302" s="6"/>
      <c r="Q302" s="6"/>
      <c r="R302" s="6"/>
      <c r="S302" s="6"/>
      <c r="T302" s="6"/>
      <c r="U302" s="6"/>
      <c r="V302" s="6"/>
      <c r="W302" s="6"/>
      <c r="X302" s="46"/>
      <c r="Y302" s="6"/>
      <c r="Z302" s="6"/>
      <c r="AA302" s="6"/>
      <c r="AB302" s="6"/>
      <c r="AC302" s="6"/>
      <c r="AD302" s="6"/>
    </row>
    <row r="303" ht="14.25" hidden="1" customHeight="1">
      <c r="A303" s="196"/>
      <c r="B303" s="7"/>
      <c r="C303" s="7"/>
      <c r="D303" s="7"/>
      <c r="E303" s="136"/>
      <c r="F303" s="136"/>
      <c r="G303" s="136"/>
      <c r="H303" s="136"/>
      <c r="I303" s="136"/>
      <c r="J303" s="136"/>
      <c r="K303" s="136"/>
      <c r="L303" s="137"/>
      <c r="M303" s="136"/>
      <c r="N303" s="136"/>
      <c r="O303" s="197"/>
      <c r="P303" s="6"/>
      <c r="Q303" s="6"/>
      <c r="R303" s="6"/>
      <c r="S303" s="6"/>
      <c r="T303" s="6"/>
      <c r="U303" s="6"/>
      <c r="V303" s="6"/>
      <c r="W303" s="6"/>
      <c r="X303" s="46"/>
      <c r="Y303" s="6"/>
      <c r="Z303" s="6"/>
      <c r="AA303" s="6"/>
      <c r="AB303" s="6"/>
      <c r="AC303" s="6"/>
      <c r="AD303" s="6"/>
    </row>
    <row r="304" ht="14.25" hidden="1" customHeight="1">
      <c r="A304" s="196"/>
      <c r="B304" s="7"/>
      <c r="C304" s="7"/>
      <c r="D304" s="7"/>
      <c r="E304" s="136"/>
      <c r="F304" s="136"/>
      <c r="G304" s="136"/>
      <c r="H304" s="136"/>
      <c r="I304" s="136"/>
      <c r="J304" s="136"/>
      <c r="K304" s="136"/>
      <c r="L304" s="137"/>
      <c r="M304" s="136"/>
      <c r="N304" s="136"/>
      <c r="O304" s="197"/>
      <c r="P304" s="6"/>
      <c r="Q304" s="6"/>
      <c r="R304" s="6"/>
      <c r="S304" s="6"/>
      <c r="T304" s="6"/>
      <c r="U304" s="6"/>
      <c r="V304" s="6"/>
      <c r="W304" s="6"/>
      <c r="X304" s="46"/>
      <c r="Y304" s="6"/>
      <c r="Z304" s="6"/>
      <c r="AA304" s="6"/>
      <c r="AB304" s="6"/>
      <c r="AC304" s="6"/>
      <c r="AD304" s="6"/>
    </row>
    <row r="305" ht="14.25" hidden="1" customHeight="1">
      <c r="A305" s="196"/>
      <c r="B305" s="7"/>
      <c r="C305" s="7"/>
      <c r="D305" s="7"/>
      <c r="E305" s="136"/>
      <c r="F305" s="136"/>
      <c r="G305" s="136"/>
      <c r="H305" s="136"/>
      <c r="I305" s="136"/>
      <c r="J305" s="136"/>
      <c r="K305" s="136"/>
      <c r="L305" s="137"/>
      <c r="M305" s="136"/>
      <c r="N305" s="136"/>
      <c r="O305" s="197"/>
      <c r="P305" s="6"/>
      <c r="Q305" s="6"/>
      <c r="R305" s="6"/>
      <c r="S305" s="6"/>
      <c r="T305" s="6"/>
      <c r="U305" s="6"/>
      <c r="V305" s="6"/>
      <c r="W305" s="6"/>
      <c r="X305" s="46"/>
      <c r="Y305" s="6"/>
      <c r="Z305" s="6"/>
      <c r="AA305" s="6"/>
      <c r="AB305" s="6"/>
      <c r="AC305" s="6"/>
      <c r="AD305" s="6"/>
    </row>
    <row r="306" ht="14.25" hidden="1" customHeight="1">
      <c r="A306" s="196"/>
      <c r="B306" s="7"/>
      <c r="C306" s="7"/>
      <c r="D306" s="7"/>
      <c r="E306" s="136"/>
      <c r="F306" s="136"/>
      <c r="G306" s="136"/>
      <c r="H306" s="136"/>
      <c r="I306" s="136"/>
      <c r="J306" s="136"/>
      <c r="K306" s="136"/>
      <c r="L306" s="137"/>
      <c r="M306" s="136"/>
      <c r="N306" s="136"/>
      <c r="O306" s="197"/>
      <c r="P306" s="6"/>
      <c r="Q306" s="6"/>
      <c r="R306" s="6"/>
      <c r="S306" s="6"/>
      <c r="T306" s="6"/>
      <c r="U306" s="6"/>
      <c r="V306" s="6"/>
      <c r="W306" s="6"/>
      <c r="X306" s="46"/>
      <c r="Y306" s="6"/>
      <c r="Z306" s="6"/>
      <c r="AA306" s="6"/>
      <c r="AB306" s="6"/>
      <c r="AC306" s="6"/>
      <c r="AD306" s="6"/>
    </row>
    <row r="307" ht="14.25" hidden="1" customHeight="1">
      <c r="A307" s="196"/>
      <c r="B307" s="7"/>
      <c r="C307" s="7"/>
      <c r="D307" s="7"/>
      <c r="E307" s="136"/>
      <c r="F307" s="136"/>
      <c r="G307" s="136"/>
      <c r="H307" s="136"/>
      <c r="I307" s="136"/>
      <c r="J307" s="136"/>
      <c r="K307" s="136"/>
      <c r="L307" s="137"/>
      <c r="M307" s="136"/>
      <c r="N307" s="136"/>
      <c r="O307" s="197"/>
      <c r="P307" s="6"/>
      <c r="Q307" s="6"/>
      <c r="R307" s="6"/>
      <c r="S307" s="6"/>
      <c r="T307" s="6"/>
      <c r="U307" s="6"/>
      <c r="V307" s="6"/>
      <c r="W307" s="6"/>
      <c r="X307" s="46"/>
      <c r="Y307" s="6"/>
      <c r="Z307" s="6"/>
      <c r="AA307" s="6"/>
      <c r="AB307" s="6"/>
      <c r="AC307" s="6"/>
      <c r="AD307" s="6"/>
    </row>
    <row r="308" ht="14.25" hidden="1" customHeight="1">
      <c r="A308" s="196"/>
      <c r="B308" s="7"/>
      <c r="C308" s="7"/>
      <c r="D308" s="7"/>
      <c r="E308" s="136"/>
      <c r="F308" s="136"/>
      <c r="G308" s="136"/>
      <c r="H308" s="136"/>
      <c r="I308" s="136"/>
      <c r="J308" s="136"/>
      <c r="K308" s="136"/>
      <c r="L308" s="137"/>
      <c r="M308" s="136"/>
      <c r="N308" s="136"/>
      <c r="O308" s="197"/>
      <c r="P308" s="6"/>
      <c r="Q308" s="6"/>
      <c r="R308" s="6"/>
      <c r="S308" s="6"/>
      <c r="T308" s="6"/>
      <c r="U308" s="6"/>
      <c r="V308" s="6"/>
      <c r="W308" s="6"/>
      <c r="X308" s="46"/>
      <c r="Y308" s="6"/>
      <c r="Z308" s="6"/>
      <c r="AA308" s="6"/>
      <c r="AB308" s="6"/>
      <c r="AC308" s="6"/>
      <c r="AD308" s="6"/>
    </row>
    <row r="309" ht="14.25" hidden="1" customHeight="1">
      <c r="A309" s="196"/>
      <c r="B309" s="7"/>
      <c r="C309" s="7"/>
      <c r="D309" s="7"/>
      <c r="E309" s="136"/>
      <c r="F309" s="136"/>
      <c r="G309" s="136"/>
      <c r="H309" s="136"/>
      <c r="I309" s="136"/>
      <c r="J309" s="136"/>
      <c r="K309" s="136"/>
      <c r="L309" s="137"/>
      <c r="M309" s="136"/>
      <c r="N309" s="136"/>
      <c r="O309" s="197"/>
      <c r="P309" s="6"/>
      <c r="Q309" s="6"/>
      <c r="R309" s="6"/>
      <c r="S309" s="6"/>
      <c r="T309" s="6"/>
      <c r="U309" s="6"/>
      <c r="V309" s="6"/>
      <c r="W309" s="6"/>
      <c r="X309" s="46"/>
      <c r="Y309" s="6"/>
      <c r="Z309" s="6"/>
      <c r="AA309" s="6"/>
      <c r="AB309" s="6"/>
      <c r="AC309" s="6"/>
      <c r="AD309" s="6"/>
    </row>
    <row r="310" ht="14.25" hidden="1" customHeight="1">
      <c r="A310" s="196"/>
      <c r="B310" s="7"/>
      <c r="C310" s="7"/>
      <c r="D310" s="7"/>
      <c r="E310" s="136"/>
      <c r="F310" s="136"/>
      <c r="G310" s="136"/>
      <c r="H310" s="136"/>
      <c r="I310" s="136"/>
      <c r="J310" s="136"/>
      <c r="K310" s="136"/>
      <c r="L310" s="137"/>
      <c r="M310" s="136"/>
      <c r="N310" s="136"/>
      <c r="O310" s="197"/>
      <c r="P310" s="6"/>
      <c r="Q310" s="6"/>
      <c r="R310" s="6"/>
      <c r="S310" s="6"/>
      <c r="T310" s="6"/>
      <c r="U310" s="6"/>
      <c r="V310" s="6"/>
      <c r="W310" s="6"/>
      <c r="X310" s="46"/>
      <c r="Y310" s="6"/>
      <c r="Z310" s="6"/>
      <c r="AA310" s="6"/>
      <c r="AB310" s="6"/>
      <c r="AC310" s="6"/>
      <c r="AD310" s="6"/>
    </row>
    <row r="311" ht="14.25" hidden="1" customHeight="1">
      <c r="A311" s="196"/>
      <c r="B311" s="7"/>
      <c r="C311" s="7"/>
      <c r="D311" s="7"/>
      <c r="E311" s="136"/>
      <c r="F311" s="136"/>
      <c r="G311" s="136"/>
      <c r="H311" s="136"/>
      <c r="I311" s="136"/>
      <c r="J311" s="136"/>
      <c r="K311" s="136"/>
      <c r="L311" s="137"/>
      <c r="M311" s="136"/>
      <c r="N311" s="136"/>
      <c r="O311" s="197"/>
      <c r="P311" s="6"/>
      <c r="Q311" s="6"/>
      <c r="R311" s="6"/>
      <c r="S311" s="6"/>
      <c r="T311" s="6"/>
      <c r="U311" s="6"/>
      <c r="V311" s="6"/>
      <c r="W311" s="6"/>
      <c r="X311" s="46"/>
      <c r="Y311" s="6"/>
      <c r="Z311" s="6"/>
      <c r="AA311" s="6"/>
      <c r="AB311" s="6"/>
      <c r="AC311" s="6"/>
      <c r="AD311" s="6"/>
    </row>
    <row r="312" ht="14.25" hidden="1" customHeight="1">
      <c r="A312" s="196"/>
      <c r="B312" s="7"/>
      <c r="C312" s="7"/>
      <c r="D312" s="7"/>
      <c r="E312" s="136"/>
      <c r="F312" s="136"/>
      <c r="G312" s="136"/>
      <c r="H312" s="136"/>
      <c r="I312" s="136"/>
      <c r="J312" s="136"/>
      <c r="K312" s="136"/>
      <c r="L312" s="137"/>
      <c r="M312" s="136"/>
      <c r="N312" s="136"/>
      <c r="O312" s="197"/>
      <c r="P312" s="6"/>
      <c r="Q312" s="6"/>
      <c r="R312" s="6"/>
      <c r="S312" s="6"/>
      <c r="T312" s="6"/>
      <c r="U312" s="6"/>
      <c r="V312" s="6"/>
      <c r="W312" s="6"/>
      <c r="X312" s="46"/>
      <c r="Y312" s="6"/>
      <c r="Z312" s="6"/>
      <c r="AA312" s="6"/>
      <c r="AB312" s="6"/>
      <c r="AC312" s="6"/>
      <c r="AD312" s="6"/>
    </row>
    <row r="313" ht="14.25" hidden="1" customHeight="1">
      <c r="A313" s="196"/>
      <c r="B313" s="7"/>
      <c r="C313" s="7"/>
      <c r="D313" s="7"/>
      <c r="E313" s="136"/>
      <c r="F313" s="136"/>
      <c r="G313" s="136"/>
      <c r="H313" s="136"/>
      <c r="I313" s="136"/>
      <c r="J313" s="136"/>
      <c r="K313" s="136"/>
      <c r="L313" s="137"/>
      <c r="M313" s="136"/>
      <c r="N313" s="136"/>
      <c r="O313" s="197"/>
      <c r="P313" s="6"/>
      <c r="Q313" s="6"/>
      <c r="R313" s="6"/>
      <c r="S313" s="6"/>
      <c r="T313" s="6"/>
      <c r="U313" s="6"/>
      <c r="V313" s="6"/>
      <c r="W313" s="6"/>
      <c r="X313" s="46"/>
      <c r="Y313" s="6"/>
      <c r="Z313" s="6"/>
      <c r="AA313" s="6"/>
      <c r="AB313" s="6"/>
      <c r="AC313" s="6"/>
      <c r="AD313" s="6"/>
    </row>
    <row r="314" ht="14.25" hidden="1" customHeight="1">
      <c r="A314" s="196"/>
      <c r="B314" s="7"/>
      <c r="C314" s="7"/>
      <c r="D314" s="7"/>
      <c r="E314" s="136"/>
      <c r="F314" s="136"/>
      <c r="G314" s="136"/>
      <c r="H314" s="136"/>
      <c r="I314" s="136"/>
      <c r="J314" s="136"/>
      <c r="K314" s="136"/>
      <c r="L314" s="137"/>
      <c r="M314" s="136"/>
      <c r="N314" s="136"/>
      <c r="O314" s="197"/>
      <c r="P314" s="6"/>
      <c r="Q314" s="6"/>
      <c r="R314" s="6"/>
      <c r="S314" s="6"/>
      <c r="T314" s="6"/>
      <c r="U314" s="6"/>
      <c r="V314" s="6"/>
      <c r="W314" s="6"/>
      <c r="X314" s="46"/>
      <c r="Y314" s="6"/>
      <c r="Z314" s="6"/>
      <c r="AA314" s="6"/>
      <c r="AB314" s="6"/>
      <c r="AC314" s="6"/>
      <c r="AD314" s="6"/>
    </row>
    <row r="315" ht="14.25" hidden="1" customHeight="1">
      <c r="A315" s="196"/>
      <c r="B315" s="7"/>
      <c r="C315" s="7"/>
      <c r="D315" s="7"/>
      <c r="E315" s="136"/>
      <c r="F315" s="136"/>
      <c r="G315" s="136"/>
      <c r="H315" s="136"/>
      <c r="I315" s="136"/>
      <c r="J315" s="136"/>
      <c r="K315" s="136"/>
      <c r="L315" s="137"/>
      <c r="M315" s="136"/>
      <c r="N315" s="136"/>
      <c r="O315" s="197"/>
      <c r="P315" s="6"/>
      <c r="Q315" s="6"/>
      <c r="R315" s="6"/>
      <c r="S315" s="6"/>
      <c r="T315" s="6"/>
      <c r="U315" s="6"/>
      <c r="V315" s="6"/>
      <c r="W315" s="6"/>
      <c r="X315" s="46"/>
      <c r="Y315" s="6"/>
      <c r="Z315" s="6"/>
      <c r="AA315" s="6"/>
      <c r="AB315" s="6"/>
      <c r="AC315" s="6"/>
      <c r="AD315" s="6"/>
    </row>
    <row r="316" ht="14.25" hidden="1" customHeight="1">
      <c r="A316" s="196"/>
      <c r="B316" s="7"/>
      <c r="C316" s="7"/>
      <c r="D316" s="7"/>
      <c r="E316" s="136"/>
      <c r="F316" s="136"/>
      <c r="G316" s="136"/>
      <c r="H316" s="136"/>
      <c r="I316" s="136"/>
      <c r="J316" s="136"/>
      <c r="K316" s="136"/>
      <c r="L316" s="137"/>
      <c r="M316" s="136"/>
      <c r="N316" s="136"/>
      <c r="O316" s="197"/>
      <c r="P316" s="6"/>
      <c r="Q316" s="6"/>
      <c r="R316" s="6"/>
      <c r="S316" s="6"/>
      <c r="T316" s="6"/>
      <c r="U316" s="6"/>
      <c r="V316" s="6"/>
      <c r="W316" s="6"/>
      <c r="X316" s="46"/>
      <c r="Y316" s="6"/>
      <c r="Z316" s="6"/>
      <c r="AA316" s="6"/>
      <c r="AB316" s="6"/>
      <c r="AC316" s="6"/>
      <c r="AD316" s="6"/>
    </row>
    <row r="317" ht="14.25" hidden="1" customHeight="1">
      <c r="A317" s="196"/>
      <c r="B317" s="7"/>
      <c r="C317" s="7"/>
      <c r="D317" s="7"/>
      <c r="E317" s="136"/>
      <c r="F317" s="136"/>
      <c r="G317" s="136"/>
      <c r="H317" s="136"/>
      <c r="I317" s="136"/>
      <c r="J317" s="136"/>
      <c r="K317" s="136"/>
      <c r="L317" s="137"/>
      <c r="M317" s="136"/>
      <c r="N317" s="136"/>
      <c r="O317" s="197"/>
      <c r="P317" s="6"/>
      <c r="Q317" s="6"/>
      <c r="R317" s="6"/>
      <c r="S317" s="6"/>
      <c r="T317" s="6"/>
      <c r="U317" s="6"/>
      <c r="V317" s="6"/>
      <c r="W317" s="6"/>
      <c r="X317" s="46"/>
      <c r="Y317" s="6"/>
      <c r="Z317" s="6"/>
      <c r="AA317" s="6"/>
      <c r="AB317" s="6"/>
      <c r="AC317" s="6"/>
      <c r="AD317" s="6"/>
    </row>
    <row r="318" ht="14.25" hidden="1" customHeight="1">
      <c r="A318" s="196"/>
      <c r="B318" s="7"/>
      <c r="C318" s="7"/>
      <c r="D318" s="7"/>
      <c r="E318" s="136"/>
      <c r="F318" s="136"/>
      <c r="G318" s="136"/>
      <c r="H318" s="136"/>
      <c r="I318" s="136"/>
      <c r="J318" s="136"/>
      <c r="K318" s="136"/>
      <c r="L318" s="137"/>
      <c r="M318" s="136"/>
      <c r="N318" s="136"/>
      <c r="O318" s="197"/>
      <c r="P318" s="6"/>
      <c r="Q318" s="6"/>
      <c r="R318" s="6"/>
      <c r="S318" s="6"/>
      <c r="T318" s="6"/>
      <c r="U318" s="6"/>
      <c r="V318" s="6"/>
      <c r="W318" s="6"/>
      <c r="X318" s="46"/>
      <c r="Y318" s="6"/>
      <c r="Z318" s="6"/>
      <c r="AA318" s="6"/>
      <c r="AB318" s="6"/>
      <c r="AC318" s="6"/>
      <c r="AD318" s="6"/>
    </row>
    <row r="319" ht="14.25" hidden="1" customHeight="1">
      <c r="A319" s="196"/>
      <c r="B319" s="7"/>
      <c r="C319" s="7"/>
      <c r="D319" s="7"/>
      <c r="E319" s="136"/>
      <c r="F319" s="136"/>
      <c r="G319" s="136"/>
      <c r="H319" s="136"/>
      <c r="I319" s="136"/>
      <c r="J319" s="136"/>
      <c r="K319" s="136"/>
      <c r="L319" s="137"/>
      <c r="M319" s="136"/>
      <c r="N319" s="136"/>
      <c r="O319" s="197"/>
      <c r="P319" s="6"/>
      <c r="Q319" s="6"/>
      <c r="R319" s="6"/>
      <c r="S319" s="6"/>
      <c r="T319" s="6"/>
      <c r="U319" s="6"/>
      <c r="V319" s="6"/>
      <c r="W319" s="6"/>
      <c r="X319" s="46"/>
      <c r="Y319" s="6"/>
      <c r="Z319" s="6"/>
      <c r="AA319" s="6"/>
      <c r="AB319" s="6"/>
      <c r="AC319" s="6"/>
      <c r="AD319" s="6"/>
    </row>
    <row r="320" ht="14.25" hidden="1" customHeight="1">
      <c r="A320" s="196"/>
      <c r="B320" s="7"/>
      <c r="C320" s="7"/>
      <c r="D320" s="7"/>
      <c r="E320" s="136"/>
      <c r="F320" s="136"/>
      <c r="G320" s="136"/>
      <c r="H320" s="136"/>
      <c r="I320" s="136"/>
      <c r="J320" s="136"/>
      <c r="K320" s="136"/>
      <c r="L320" s="137"/>
      <c r="M320" s="136"/>
      <c r="N320" s="136"/>
      <c r="O320" s="197"/>
      <c r="P320" s="6"/>
      <c r="Q320" s="6"/>
      <c r="R320" s="6"/>
      <c r="S320" s="6"/>
      <c r="T320" s="6"/>
      <c r="U320" s="6"/>
      <c r="V320" s="6"/>
      <c r="W320" s="6"/>
      <c r="X320" s="46"/>
      <c r="Y320" s="6"/>
      <c r="Z320" s="6"/>
      <c r="AA320" s="6"/>
      <c r="AB320" s="6"/>
      <c r="AC320" s="6"/>
      <c r="AD320" s="6"/>
    </row>
    <row r="321" ht="14.25" hidden="1" customHeight="1">
      <c r="A321" s="196"/>
      <c r="B321" s="7"/>
      <c r="C321" s="7"/>
      <c r="D321" s="7"/>
      <c r="E321" s="136"/>
      <c r="F321" s="136"/>
      <c r="G321" s="136"/>
      <c r="H321" s="136"/>
      <c r="I321" s="136"/>
      <c r="J321" s="136"/>
      <c r="K321" s="136"/>
      <c r="L321" s="137"/>
      <c r="M321" s="136"/>
      <c r="N321" s="136"/>
      <c r="O321" s="197"/>
      <c r="P321" s="6"/>
      <c r="Q321" s="6"/>
      <c r="R321" s="6"/>
      <c r="S321" s="6"/>
      <c r="T321" s="6"/>
      <c r="U321" s="6"/>
      <c r="V321" s="6"/>
      <c r="W321" s="6"/>
      <c r="X321" s="46"/>
      <c r="Y321" s="6"/>
      <c r="Z321" s="6"/>
      <c r="AA321" s="6"/>
      <c r="AB321" s="6"/>
      <c r="AC321" s="6"/>
      <c r="AD321" s="6"/>
    </row>
    <row r="322" ht="14.25" hidden="1" customHeight="1">
      <c r="A322" s="196"/>
      <c r="B322" s="7"/>
      <c r="C322" s="7"/>
      <c r="D322" s="7"/>
      <c r="E322" s="136"/>
      <c r="F322" s="136"/>
      <c r="G322" s="136"/>
      <c r="H322" s="136"/>
      <c r="I322" s="136"/>
      <c r="J322" s="136"/>
      <c r="K322" s="136"/>
      <c r="L322" s="137"/>
      <c r="M322" s="136"/>
      <c r="N322" s="136"/>
      <c r="O322" s="197"/>
      <c r="P322" s="6"/>
      <c r="Q322" s="6"/>
      <c r="R322" s="6"/>
      <c r="S322" s="6"/>
      <c r="T322" s="6"/>
      <c r="U322" s="6"/>
      <c r="V322" s="6"/>
      <c r="W322" s="6"/>
      <c r="X322" s="46"/>
      <c r="Y322" s="6"/>
      <c r="Z322" s="6"/>
      <c r="AA322" s="6"/>
      <c r="AB322" s="6"/>
      <c r="AC322" s="6"/>
      <c r="AD322" s="6"/>
    </row>
    <row r="323" ht="14.25" hidden="1" customHeight="1">
      <c r="A323" s="196"/>
      <c r="B323" s="7"/>
      <c r="C323" s="7"/>
      <c r="D323" s="7"/>
      <c r="E323" s="136"/>
      <c r="F323" s="136"/>
      <c r="G323" s="136"/>
      <c r="H323" s="136"/>
      <c r="I323" s="136"/>
      <c r="J323" s="136"/>
      <c r="K323" s="136"/>
      <c r="L323" s="137"/>
      <c r="M323" s="136"/>
      <c r="N323" s="136"/>
      <c r="O323" s="197"/>
      <c r="P323" s="6"/>
      <c r="Q323" s="6"/>
      <c r="R323" s="6"/>
      <c r="S323" s="6"/>
      <c r="T323" s="6"/>
      <c r="U323" s="6"/>
      <c r="V323" s="6"/>
      <c r="W323" s="6"/>
      <c r="X323" s="46"/>
      <c r="Y323" s="6"/>
      <c r="Z323" s="6"/>
      <c r="AA323" s="6"/>
      <c r="AB323" s="6"/>
      <c r="AC323" s="6"/>
      <c r="AD323" s="6"/>
    </row>
    <row r="324" ht="14.25" hidden="1" customHeight="1">
      <c r="A324" s="196"/>
      <c r="B324" s="7"/>
      <c r="C324" s="7"/>
      <c r="D324" s="7"/>
      <c r="E324" s="136"/>
      <c r="F324" s="136"/>
      <c r="G324" s="136"/>
      <c r="H324" s="136"/>
      <c r="I324" s="136"/>
      <c r="J324" s="136"/>
      <c r="K324" s="136"/>
      <c r="L324" s="137"/>
      <c r="M324" s="136"/>
      <c r="N324" s="136"/>
      <c r="O324" s="197"/>
      <c r="P324" s="6"/>
      <c r="Q324" s="6"/>
      <c r="R324" s="6"/>
      <c r="S324" s="6"/>
      <c r="T324" s="6"/>
      <c r="U324" s="6"/>
      <c r="V324" s="6"/>
      <c r="W324" s="6"/>
      <c r="X324" s="46"/>
      <c r="Y324" s="6"/>
      <c r="Z324" s="6"/>
      <c r="AA324" s="6"/>
      <c r="AB324" s="6"/>
      <c r="AC324" s="6"/>
      <c r="AD324" s="6"/>
    </row>
    <row r="325" ht="14.25" hidden="1" customHeight="1">
      <c r="A325" s="196"/>
      <c r="B325" s="7"/>
      <c r="C325" s="7"/>
      <c r="D325" s="7"/>
      <c r="E325" s="136"/>
      <c r="F325" s="136"/>
      <c r="G325" s="136"/>
      <c r="H325" s="136"/>
      <c r="I325" s="136"/>
      <c r="J325" s="136"/>
      <c r="K325" s="136"/>
      <c r="L325" s="137"/>
      <c r="M325" s="136"/>
      <c r="N325" s="136"/>
      <c r="O325" s="197"/>
      <c r="P325" s="6"/>
      <c r="Q325" s="6"/>
      <c r="R325" s="6"/>
      <c r="S325" s="6"/>
      <c r="T325" s="6"/>
      <c r="U325" s="6"/>
      <c r="V325" s="6"/>
      <c r="W325" s="6"/>
      <c r="X325" s="46"/>
      <c r="Y325" s="6"/>
      <c r="Z325" s="6"/>
      <c r="AA325" s="6"/>
      <c r="AB325" s="6"/>
      <c r="AC325" s="6"/>
      <c r="AD325" s="6"/>
    </row>
    <row r="326" ht="14.25" hidden="1" customHeight="1">
      <c r="A326" s="196"/>
      <c r="B326" s="7"/>
      <c r="C326" s="7"/>
      <c r="D326" s="7"/>
      <c r="E326" s="136"/>
      <c r="F326" s="136"/>
      <c r="G326" s="136"/>
      <c r="H326" s="136"/>
      <c r="I326" s="136"/>
      <c r="J326" s="136"/>
      <c r="K326" s="136"/>
      <c r="L326" s="137"/>
      <c r="M326" s="136"/>
      <c r="N326" s="136"/>
      <c r="O326" s="197"/>
      <c r="P326" s="6"/>
      <c r="Q326" s="6"/>
      <c r="R326" s="6"/>
      <c r="S326" s="6"/>
      <c r="T326" s="6"/>
      <c r="U326" s="6"/>
      <c r="V326" s="6"/>
      <c r="W326" s="6"/>
      <c r="X326" s="46"/>
      <c r="Y326" s="6"/>
      <c r="Z326" s="6"/>
      <c r="AA326" s="6"/>
      <c r="AB326" s="6"/>
      <c r="AC326" s="6"/>
      <c r="AD326" s="6"/>
    </row>
    <row r="327" ht="14.25" hidden="1" customHeight="1">
      <c r="A327" s="196"/>
      <c r="B327" s="7"/>
      <c r="C327" s="7"/>
      <c r="D327" s="7"/>
      <c r="E327" s="136"/>
      <c r="F327" s="136"/>
      <c r="G327" s="136"/>
      <c r="H327" s="136"/>
      <c r="I327" s="136"/>
      <c r="J327" s="136"/>
      <c r="K327" s="136"/>
      <c r="L327" s="137"/>
      <c r="M327" s="136"/>
      <c r="N327" s="136"/>
      <c r="O327" s="197"/>
      <c r="P327" s="6"/>
      <c r="Q327" s="6"/>
      <c r="R327" s="6"/>
      <c r="S327" s="6"/>
      <c r="T327" s="6"/>
      <c r="U327" s="6"/>
      <c r="V327" s="6"/>
      <c r="W327" s="6"/>
      <c r="X327" s="46"/>
      <c r="Y327" s="6"/>
      <c r="Z327" s="6"/>
      <c r="AA327" s="6"/>
      <c r="AB327" s="6"/>
      <c r="AC327" s="6"/>
      <c r="AD327" s="6"/>
    </row>
    <row r="328" ht="14.25" hidden="1" customHeight="1">
      <c r="A328" s="196"/>
      <c r="B328" s="7"/>
      <c r="C328" s="7"/>
      <c r="D328" s="7"/>
      <c r="E328" s="136"/>
      <c r="F328" s="136"/>
      <c r="G328" s="136"/>
      <c r="H328" s="136"/>
      <c r="I328" s="136"/>
      <c r="J328" s="136"/>
      <c r="K328" s="136"/>
      <c r="L328" s="137"/>
      <c r="M328" s="136"/>
      <c r="N328" s="136"/>
      <c r="O328" s="197"/>
      <c r="P328" s="6"/>
      <c r="Q328" s="6"/>
      <c r="R328" s="6"/>
      <c r="S328" s="6"/>
      <c r="T328" s="6"/>
      <c r="U328" s="6"/>
      <c r="V328" s="6"/>
      <c r="W328" s="6"/>
      <c r="X328" s="46"/>
      <c r="Y328" s="6"/>
      <c r="Z328" s="6"/>
      <c r="AA328" s="6"/>
      <c r="AB328" s="6"/>
      <c r="AC328" s="6"/>
      <c r="AD328" s="6"/>
    </row>
    <row r="329" ht="14.25" hidden="1" customHeight="1">
      <c r="A329" s="196"/>
      <c r="B329" s="7"/>
      <c r="C329" s="7"/>
      <c r="D329" s="7"/>
      <c r="E329" s="136"/>
      <c r="F329" s="136"/>
      <c r="G329" s="136"/>
      <c r="H329" s="136"/>
      <c r="I329" s="136"/>
      <c r="J329" s="136"/>
      <c r="K329" s="136"/>
      <c r="L329" s="137"/>
      <c r="M329" s="136"/>
      <c r="N329" s="136"/>
      <c r="O329" s="197"/>
      <c r="P329" s="6"/>
      <c r="Q329" s="6"/>
      <c r="R329" s="6"/>
      <c r="S329" s="6"/>
      <c r="T329" s="6"/>
      <c r="U329" s="6"/>
      <c r="V329" s="6"/>
      <c r="W329" s="6"/>
      <c r="X329" s="46"/>
      <c r="Y329" s="6"/>
      <c r="Z329" s="6"/>
      <c r="AA329" s="6"/>
      <c r="AB329" s="6"/>
      <c r="AC329" s="6"/>
      <c r="AD329" s="6"/>
    </row>
    <row r="330" ht="14.25" hidden="1" customHeight="1">
      <c r="A330" s="196"/>
      <c r="B330" s="7"/>
      <c r="C330" s="7"/>
      <c r="D330" s="7"/>
      <c r="E330" s="136"/>
      <c r="F330" s="136"/>
      <c r="G330" s="136"/>
      <c r="H330" s="136"/>
      <c r="I330" s="136"/>
      <c r="J330" s="136"/>
      <c r="K330" s="136"/>
      <c r="L330" s="137"/>
      <c r="M330" s="136"/>
      <c r="N330" s="136"/>
      <c r="O330" s="197"/>
      <c r="P330" s="6"/>
      <c r="Q330" s="6"/>
      <c r="R330" s="6"/>
      <c r="S330" s="6"/>
      <c r="T330" s="6"/>
      <c r="U330" s="6"/>
      <c r="V330" s="6"/>
      <c r="W330" s="6"/>
      <c r="X330" s="46"/>
      <c r="Y330" s="6"/>
      <c r="Z330" s="6"/>
      <c r="AA330" s="6"/>
      <c r="AB330" s="6"/>
      <c r="AC330" s="6"/>
      <c r="AD330" s="6"/>
    </row>
    <row r="331" ht="14.25" hidden="1" customHeight="1">
      <c r="A331" s="196"/>
      <c r="B331" s="7"/>
      <c r="C331" s="7"/>
      <c r="D331" s="7"/>
      <c r="E331" s="136"/>
      <c r="F331" s="136"/>
      <c r="G331" s="136"/>
      <c r="H331" s="136"/>
      <c r="I331" s="136"/>
      <c r="J331" s="136"/>
      <c r="K331" s="136"/>
      <c r="L331" s="137"/>
      <c r="M331" s="136"/>
      <c r="N331" s="136"/>
      <c r="O331" s="197"/>
      <c r="P331" s="6"/>
      <c r="Q331" s="6"/>
      <c r="R331" s="6"/>
      <c r="S331" s="6"/>
      <c r="T331" s="6"/>
      <c r="U331" s="6"/>
      <c r="V331" s="6"/>
      <c r="W331" s="6"/>
      <c r="X331" s="46"/>
      <c r="Y331" s="6"/>
      <c r="Z331" s="6"/>
      <c r="AA331" s="6"/>
      <c r="AB331" s="6"/>
      <c r="AC331" s="6"/>
      <c r="AD331" s="6"/>
    </row>
    <row r="332" ht="14.25" hidden="1" customHeight="1">
      <c r="A332" s="196"/>
      <c r="B332" s="7"/>
      <c r="C332" s="7"/>
      <c r="D332" s="7"/>
      <c r="E332" s="136"/>
      <c r="F332" s="136"/>
      <c r="G332" s="136"/>
      <c r="H332" s="136"/>
      <c r="I332" s="136"/>
      <c r="J332" s="136"/>
      <c r="K332" s="136"/>
      <c r="L332" s="137"/>
      <c r="M332" s="136"/>
      <c r="N332" s="136"/>
      <c r="O332" s="197"/>
      <c r="P332" s="6"/>
      <c r="Q332" s="6"/>
      <c r="R332" s="6"/>
      <c r="S332" s="6"/>
      <c r="T332" s="6"/>
      <c r="U332" s="6"/>
      <c r="V332" s="6"/>
      <c r="W332" s="6"/>
      <c r="X332" s="46"/>
      <c r="Y332" s="6"/>
      <c r="Z332" s="6"/>
      <c r="AA332" s="6"/>
      <c r="AB332" s="6"/>
      <c r="AC332" s="6"/>
      <c r="AD332" s="6"/>
    </row>
    <row r="333" ht="14.25" hidden="1" customHeight="1">
      <c r="A333" s="196"/>
      <c r="B333" s="7"/>
      <c r="C333" s="7"/>
      <c r="D333" s="7"/>
      <c r="E333" s="136"/>
      <c r="F333" s="136"/>
      <c r="G333" s="136"/>
      <c r="H333" s="136"/>
      <c r="I333" s="136"/>
      <c r="J333" s="136"/>
      <c r="K333" s="136"/>
      <c r="L333" s="137"/>
      <c r="M333" s="136"/>
      <c r="N333" s="136"/>
      <c r="O333" s="197"/>
      <c r="P333" s="6"/>
      <c r="Q333" s="6"/>
      <c r="R333" s="6"/>
      <c r="S333" s="6"/>
      <c r="T333" s="6"/>
      <c r="U333" s="6"/>
      <c r="V333" s="6"/>
      <c r="W333" s="6"/>
      <c r="X333" s="46"/>
      <c r="Y333" s="6"/>
      <c r="Z333" s="6"/>
      <c r="AA333" s="6"/>
      <c r="AB333" s="6"/>
      <c r="AC333" s="6"/>
      <c r="AD333" s="6"/>
    </row>
    <row r="334" ht="14.25" hidden="1" customHeight="1">
      <c r="A334" s="196"/>
      <c r="B334" s="7"/>
      <c r="C334" s="7"/>
      <c r="D334" s="7"/>
      <c r="E334" s="136"/>
      <c r="F334" s="136"/>
      <c r="G334" s="136"/>
      <c r="H334" s="136"/>
      <c r="I334" s="136"/>
      <c r="J334" s="136"/>
      <c r="K334" s="136"/>
      <c r="L334" s="137"/>
      <c r="M334" s="136"/>
      <c r="N334" s="136"/>
      <c r="O334" s="197"/>
      <c r="P334" s="6"/>
      <c r="Q334" s="6"/>
      <c r="R334" s="6"/>
      <c r="S334" s="6"/>
      <c r="T334" s="6"/>
      <c r="U334" s="6"/>
      <c r="V334" s="6"/>
      <c r="W334" s="6"/>
      <c r="X334" s="46"/>
      <c r="Y334" s="6"/>
      <c r="Z334" s="6"/>
      <c r="AA334" s="6"/>
      <c r="AB334" s="6"/>
      <c r="AC334" s="6"/>
      <c r="AD334" s="6"/>
    </row>
    <row r="335" ht="14.25" hidden="1" customHeight="1">
      <c r="A335" s="196"/>
      <c r="B335" s="7"/>
      <c r="C335" s="7"/>
      <c r="D335" s="7"/>
      <c r="E335" s="136"/>
      <c r="F335" s="136"/>
      <c r="G335" s="136"/>
      <c r="H335" s="136"/>
      <c r="I335" s="136"/>
      <c r="J335" s="136"/>
      <c r="K335" s="136"/>
      <c r="L335" s="137"/>
      <c r="M335" s="136"/>
      <c r="N335" s="136"/>
      <c r="O335" s="197"/>
      <c r="P335" s="6"/>
      <c r="Q335" s="6"/>
      <c r="R335" s="6"/>
      <c r="S335" s="6"/>
      <c r="T335" s="6"/>
      <c r="U335" s="6"/>
      <c r="V335" s="6"/>
      <c r="W335" s="6"/>
      <c r="X335" s="46"/>
      <c r="Y335" s="6"/>
      <c r="Z335" s="6"/>
      <c r="AA335" s="6"/>
      <c r="AB335" s="6"/>
      <c r="AC335" s="6"/>
      <c r="AD335" s="6"/>
    </row>
    <row r="336" ht="14.25" hidden="1" customHeight="1">
      <c r="A336" s="196"/>
      <c r="B336" s="7"/>
      <c r="C336" s="7"/>
      <c r="D336" s="7"/>
      <c r="E336" s="136"/>
      <c r="F336" s="136"/>
      <c r="G336" s="136"/>
      <c r="H336" s="136"/>
      <c r="I336" s="136"/>
      <c r="J336" s="136"/>
      <c r="K336" s="136"/>
      <c r="L336" s="137"/>
      <c r="M336" s="136"/>
      <c r="N336" s="136"/>
      <c r="O336" s="197"/>
      <c r="P336" s="6"/>
      <c r="Q336" s="6"/>
      <c r="R336" s="6"/>
      <c r="S336" s="6"/>
      <c r="T336" s="6"/>
      <c r="U336" s="6"/>
      <c r="V336" s="6"/>
      <c r="W336" s="6"/>
      <c r="X336" s="46"/>
      <c r="Y336" s="6"/>
      <c r="Z336" s="6"/>
      <c r="AA336" s="6"/>
      <c r="AB336" s="6"/>
      <c r="AC336" s="6"/>
      <c r="AD336" s="6"/>
    </row>
    <row r="337" ht="14.25" hidden="1" customHeight="1">
      <c r="A337" s="196"/>
      <c r="B337" s="7"/>
      <c r="C337" s="7"/>
      <c r="D337" s="7"/>
      <c r="E337" s="136"/>
      <c r="F337" s="136"/>
      <c r="G337" s="136"/>
      <c r="H337" s="136"/>
      <c r="I337" s="136"/>
      <c r="J337" s="136"/>
      <c r="K337" s="136"/>
      <c r="L337" s="137"/>
      <c r="M337" s="136"/>
      <c r="N337" s="136"/>
      <c r="O337" s="197"/>
      <c r="P337" s="6"/>
      <c r="Q337" s="6"/>
      <c r="R337" s="6"/>
      <c r="S337" s="6"/>
      <c r="T337" s="6"/>
      <c r="U337" s="6"/>
      <c r="V337" s="6"/>
      <c r="W337" s="6"/>
      <c r="X337" s="46"/>
      <c r="Y337" s="6"/>
      <c r="Z337" s="6"/>
      <c r="AA337" s="6"/>
      <c r="AB337" s="6"/>
      <c r="AC337" s="6"/>
      <c r="AD337" s="6"/>
    </row>
    <row r="338" ht="14.25" hidden="1" customHeight="1">
      <c r="A338" s="196"/>
      <c r="B338" s="7"/>
      <c r="C338" s="7"/>
      <c r="D338" s="7"/>
      <c r="E338" s="136"/>
      <c r="F338" s="136"/>
      <c r="G338" s="136"/>
      <c r="H338" s="136"/>
      <c r="I338" s="136"/>
      <c r="J338" s="136"/>
      <c r="K338" s="136"/>
      <c r="L338" s="137"/>
      <c r="M338" s="136"/>
      <c r="N338" s="136"/>
      <c r="O338" s="197"/>
      <c r="P338" s="6"/>
      <c r="Q338" s="6"/>
      <c r="R338" s="6"/>
      <c r="S338" s="6"/>
      <c r="T338" s="6"/>
      <c r="U338" s="6"/>
      <c r="V338" s="6"/>
      <c r="W338" s="6"/>
      <c r="X338" s="46"/>
      <c r="Y338" s="6"/>
      <c r="Z338" s="6"/>
      <c r="AA338" s="6"/>
      <c r="AB338" s="6"/>
      <c r="AC338" s="6"/>
      <c r="AD338" s="6"/>
    </row>
    <row r="339" ht="14.25" hidden="1" customHeight="1">
      <c r="A339" s="196"/>
      <c r="B339" s="7"/>
      <c r="C339" s="7"/>
      <c r="D339" s="7"/>
      <c r="E339" s="136"/>
      <c r="F339" s="136"/>
      <c r="G339" s="136"/>
      <c r="H339" s="136"/>
      <c r="I339" s="136"/>
      <c r="J339" s="136"/>
      <c r="K339" s="136"/>
      <c r="L339" s="137"/>
      <c r="M339" s="136"/>
      <c r="N339" s="136"/>
      <c r="O339" s="197"/>
      <c r="P339" s="6"/>
      <c r="Q339" s="6"/>
      <c r="R339" s="6"/>
      <c r="S339" s="6"/>
      <c r="T339" s="6"/>
      <c r="U339" s="6"/>
      <c r="V339" s="6"/>
      <c r="W339" s="6"/>
      <c r="X339" s="46"/>
      <c r="Y339" s="6"/>
      <c r="Z339" s="6"/>
      <c r="AA339" s="6"/>
      <c r="AB339" s="6"/>
      <c r="AC339" s="6"/>
      <c r="AD339" s="6"/>
    </row>
    <row r="340" ht="14.25" hidden="1" customHeight="1">
      <c r="A340" s="196"/>
      <c r="B340" s="7"/>
      <c r="C340" s="7"/>
      <c r="D340" s="7"/>
      <c r="E340" s="136"/>
      <c r="F340" s="136"/>
      <c r="G340" s="136"/>
      <c r="H340" s="136"/>
      <c r="I340" s="136"/>
      <c r="J340" s="136"/>
      <c r="K340" s="136"/>
      <c r="L340" s="137"/>
      <c r="M340" s="136"/>
      <c r="N340" s="136"/>
      <c r="O340" s="197"/>
      <c r="P340" s="6"/>
      <c r="Q340" s="6"/>
      <c r="R340" s="6"/>
      <c r="S340" s="6"/>
      <c r="T340" s="6"/>
      <c r="U340" s="6"/>
      <c r="V340" s="6"/>
      <c r="W340" s="6"/>
      <c r="X340" s="46"/>
      <c r="Y340" s="6"/>
      <c r="Z340" s="6"/>
      <c r="AA340" s="6"/>
      <c r="AB340" s="6"/>
      <c r="AC340" s="6"/>
      <c r="AD340" s="6"/>
    </row>
    <row r="341" ht="14.25" hidden="1" customHeight="1">
      <c r="A341" s="196"/>
      <c r="B341" s="7"/>
      <c r="C341" s="7"/>
      <c r="D341" s="7"/>
      <c r="E341" s="136"/>
      <c r="F341" s="136"/>
      <c r="G341" s="136"/>
      <c r="H341" s="136"/>
      <c r="I341" s="136"/>
      <c r="J341" s="136"/>
      <c r="K341" s="136"/>
      <c r="L341" s="137"/>
      <c r="M341" s="136"/>
      <c r="N341" s="136"/>
      <c r="O341" s="197"/>
      <c r="P341" s="6"/>
      <c r="Q341" s="6"/>
      <c r="R341" s="6"/>
      <c r="S341" s="6"/>
      <c r="T341" s="6"/>
      <c r="U341" s="6"/>
      <c r="V341" s="6"/>
      <c r="W341" s="6"/>
      <c r="X341" s="46"/>
      <c r="Y341" s="6"/>
      <c r="Z341" s="6"/>
      <c r="AA341" s="6"/>
      <c r="AB341" s="6"/>
      <c r="AC341" s="6"/>
      <c r="AD341" s="6"/>
    </row>
    <row r="342" ht="14.25" hidden="1" customHeight="1">
      <c r="A342" s="196"/>
      <c r="B342" s="7"/>
      <c r="C342" s="7"/>
      <c r="D342" s="7"/>
      <c r="E342" s="136"/>
      <c r="F342" s="136"/>
      <c r="G342" s="136"/>
      <c r="H342" s="136"/>
      <c r="I342" s="136"/>
      <c r="J342" s="136"/>
      <c r="K342" s="136"/>
      <c r="L342" s="137"/>
      <c r="M342" s="136"/>
      <c r="N342" s="136"/>
      <c r="O342" s="197"/>
      <c r="P342" s="6"/>
      <c r="Q342" s="6"/>
      <c r="R342" s="6"/>
      <c r="S342" s="6"/>
      <c r="T342" s="6"/>
      <c r="U342" s="6"/>
      <c r="V342" s="6"/>
      <c r="W342" s="6"/>
      <c r="X342" s="46"/>
      <c r="Y342" s="6"/>
      <c r="Z342" s="6"/>
      <c r="AA342" s="6"/>
      <c r="AB342" s="6"/>
      <c r="AC342" s="6"/>
      <c r="AD342" s="6"/>
    </row>
    <row r="343" ht="14.25" hidden="1" customHeight="1">
      <c r="A343" s="196"/>
      <c r="B343" s="7"/>
      <c r="C343" s="7"/>
      <c r="D343" s="7"/>
      <c r="E343" s="136"/>
      <c r="F343" s="136"/>
      <c r="G343" s="136"/>
      <c r="H343" s="136"/>
      <c r="I343" s="136"/>
      <c r="J343" s="136"/>
      <c r="K343" s="136"/>
      <c r="L343" s="137"/>
      <c r="M343" s="136"/>
      <c r="N343" s="136"/>
      <c r="O343" s="197"/>
      <c r="P343" s="6"/>
      <c r="Q343" s="6"/>
      <c r="R343" s="6"/>
      <c r="S343" s="6"/>
      <c r="T343" s="6"/>
      <c r="U343" s="6"/>
      <c r="V343" s="6"/>
      <c r="W343" s="6"/>
      <c r="X343" s="46"/>
      <c r="Y343" s="6"/>
      <c r="Z343" s="6"/>
      <c r="AA343" s="6"/>
      <c r="AB343" s="6"/>
      <c r="AC343" s="6"/>
      <c r="AD343" s="6"/>
    </row>
    <row r="344" ht="14.25" hidden="1" customHeight="1">
      <c r="A344" s="196"/>
      <c r="B344" s="7"/>
      <c r="C344" s="7"/>
      <c r="D344" s="7"/>
      <c r="E344" s="136"/>
      <c r="F344" s="136"/>
      <c r="G344" s="136"/>
      <c r="H344" s="136"/>
      <c r="I344" s="136"/>
      <c r="J344" s="136"/>
      <c r="K344" s="136"/>
      <c r="L344" s="137"/>
      <c r="M344" s="136"/>
      <c r="N344" s="136"/>
      <c r="O344" s="197"/>
      <c r="P344" s="6"/>
      <c r="Q344" s="6"/>
      <c r="R344" s="6"/>
      <c r="S344" s="6"/>
      <c r="T344" s="6"/>
      <c r="U344" s="6"/>
      <c r="V344" s="6"/>
      <c r="W344" s="6"/>
      <c r="X344" s="46"/>
      <c r="Y344" s="6"/>
      <c r="Z344" s="6"/>
      <c r="AA344" s="6"/>
      <c r="AB344" s="6"/>
      <c r="AC344" s="6"/>
      <c r="AD344" s="6"/>
    </row>
    <row r="345" ht="14.25" hidden="1" customHeight="1">
      <c r="A345" s="196"/>
      <c r="B345" s="7"/>
      <c r="C345" s="7"/>
      <c r="D345" s="7"/>
      <c r="E345" s="136"/>
      <c r="F345" s="136"/>
      <c r="G345" s="136"/>
      <c r="H345" s="136"/>
      <c r="I345" s="136"/>
      <c r="J345" s="136"/>
      <c r="K345" s="136"/>
      <c r="L345" s="137"/>
      <c r="M345" s="136"/>
      <c r="N345" s="136"/>
      <c r="O345" s="197"/>
      <c r="P345" s="6"/>
      <c r="Q345" s="6"/>
      <c r="R345" s="6"/>
      <c r="S345" s="6"/>
      <c r="T345" s="6"/>
      <c r="U345" s="6"/>
      <c r="V345" s="6"/>
      <c r="W345" s="6"/>
      <c r="X345" s="46"/>
      <c r="Y345" s="6"/>
      <c r="Z345" s="6"/>
      <c r="AA345" s="6"/>
      <c r="AB345" s="6"/>
      <c r="AC345" s="6"/>
      <c r="AD345" s="6"/>
    </row>
    <row r="346" ht="14.25" hidden="1" customHeight="1">
      <c r="A346" s="196"/>
      <c r="B346" s="7"/>
      <c r="C346" s="7"/>
      <c r="D346" s="7"/>
      <c r="E346" s="136"/>
      <c r="F346" s="136"/>
      <c r="G346" s="136"/>
      <c r="H346" s="136"/>
      <c r="I346" s="136"/>
      <c r="J346" s="136"/>
      <c r="K346" s="136"/>
      <c r="L346" s="137"/>
      <c r="M346" s="136"/>
      <c r="N346" s="136"/>
      <c r="O346" s="197"/>
      <c r="P346" s="6"/>
      <c r="Q346" s="6"/>
      <c r="R346" s="6"/>
      <c r="S346" s="6"/>
      <c r="T346" s="6"/>
      <c r="U346" s="6"/>
      <c r="V346" s="6"/>
      <c r="W346" s="6"/>
      <c r="X346" s="46"/>
      <c r="Y346" s="6"/>
      <c r="Z346" s="6"/>
      <c r="AA346" s="6"/>
      <c r="AB346" s="6"/>
      <c r="AC346" s="6"/>
      <c r="AD346" s="6"/>
    </row>
    <row r="347" ht="14.25" hidden="1" customHeight="1">
      <c r="A347" s="196"/>
      <c r="B347" s="7"/>
      <c r="C347" s="7"/>
      <c r="D347" s="7"/>
      <c r="E347" s="136"/>
      <c r="F347" s="136"/>
      <c r="G347" s="136"/>
      <c r="H347" s="136"/>
      <c r="I347" s="136"/>
      <c r="J347" s="136"/>
      <c r="K347" s="136"/>
      <c r="L347" s="137"/>
      <c r="M347" s="136"/>
      <c r="N347" s="136"/>
      <c r="O347" s="197"/>
      <c r="P347" s="6"/>
      <c r="Q347" s="6"/>
      <c r="R347" s="6"/>
      <c r="S347" s="6"/>
      <c r="T347" s="6"/>
      <c r="U347" s="6"/>
      <c r="V347" s="6"/>
      <c r="W347" s="6"/>
      <c r="X347" s="46"/>
      <c r="Y347" s="6"/>
      <c r="Z347" s="6"/>
      <c r="AA347" s="6"/>
      <c r="AB347" s="6"/>
      <c r="AC347" s="6"/>
      <c r="AD347" s="6"/>
    </row>
    <row r="348" ht="14.25" hidden="1" customHeight="1">
      <c r="A348" s="196"/>
      <c r="B348" s="7"/>
      <c r="C348" s="7"/>
      <c r="D348" s="7"/>
      <c r="E348" s="136"/>
      <c r="F348" s="136"/>
      <c r="G348" s="136"/>
      <c r="H348" s="136"/>
      <c r="I348" s="136"/>
      <c r="J348" s="136"/>
      <c r="K348" s="136"/>
      <c r="L348" s="137"/>
      <c r="M348" s="136"/>
      <c r="N348" s="136"/>
      <c r="O348" s="197"/>
      <c r="P348" s="6"/>
      <c r="Q348" s="6"/>
      <c r="R348" s="6"/>
      <c r="S348" s="6"/>
      <c r="T348" s="6"/>
      <c r="U348" s="6"/>
      <c r="V348" s="6"/>
      <c r="W348" s="6"/>
      <c r="X348" s="46"/>
      <c r="Y348" s="6"/>
      <c r="Z348" s="6"/>
      <c r="AA348" s="6"/>
      <c r="AB348" s="6"/>
      <c r="AC348" s="6"/>
      <c r="AD348" s="6"/>
    </row>
    <row r="349" ht="14.25" hidden="1" customHeight="1">
      <c r="A349" s="196"/>
      <c r="B349" s="7"/>
      <c r="C349" s="7"/>
      <c r="D349" s="7"/>
      <c r="E349" s="136"/>
      <c r="F349" s="136"/>
      <c r="G349" s="136"/>
      <c r="H349" s="136"/>
      <c r="I349" s="136"/>
      <c r="J349" s="136"/>
      <c r="K349" s="136"/>
      <c r="L349" s="137"/>
      <c r="M349" s="136"/>
      <c r="N349" s="136"/>
      <c r="O349" s="197"/>
      <c r="P349" s="6"/>
      <c r="Q349" s="6"/>
      <c r="R349" s="6"/>
      <c r="S349" s="6"/>
      <c r="T349" s="6"/>
      <c r="U349" s="6"/>
      <c r="V349" s="6"/>
      <c r="W349" s="6"/>
      <c r="X349" s="46"/>
      <c r="Y349" s="6"/>
      <c r="Z349" s="6"/>
      <c r="AA349" s="6"/>
      <c r="AB349" s="6"/>
      <c r="AC349" s="6"/>
      <c r="AD349" s="6"/>
    </row>
    <row r="350" ht="14.25" hidden="1" customHeight="1">
      <c r="A350" s="196"/>
      <c r="B350" s="7"/>
      <c r="C350" s="7"/>
      <c r="D350" s="7"/>
      <c r="E350" s="136"/>
      <c r="F350" s="136"/>
      <c r="G350" s="136"/>
      <c r="H350" s="136"/>
      <c r="I350" s="136"/>
      <c r="J350" s="136"/>
      <c r="K350" s="136"/>
      <c r="L350" s="137"/>
      <c r="M350" s="136"/>
      <c r="N350" s="136"/>
      <c r="O350" s="197"/>
      <c r="P350" s="6"/>
      <c r="Q350" s="6"/>
      <c r="R350" s="6"/>
      <c r="S350" s="6"/>
      <c r="T350" s="6"/>
      <c r="U350" s="6"/>
      <c r="V350" s="6"/>
      <c r="W350" s="6"/>
      <c r="X350" s="46"/>
      <c r="Y350" s="6"/>
      <c r="Z350" s="6"/>
      <c r="AA350" s="6"/>
      <c r="AB350" s="6"/>
      <c r="AC350" s="6"/>
      <c r="AD350" s="6"/>
    </row>
    <row r="351" ht="14.25" hidden="1" customHeight="1">
      <c r="A351" s="196"/>
      <c r="B351" s="7"/>
      <c r="C351" s="7"/>
      <c r="D351" s="7"/>
      <c r="E351" s="136"/>
      <c r="F351" s="136"/>
      <c r="G351" s="136"/>
      <c r="H351" s="136"/>
      <c r="I351" s="136"/>
      <c r="J351" s="136"/>
      <c r="K351" s="136"/>
      <c r="L351" s="137"/>
      <c r="M351" s="136"/>
      <c r="N351" s="136"/>
      <c r="O351" s="197"/>
      <c r="P351" s="6"/>
      <c r="Q351" s="6"/>
      <c r="R351" s="6"/>
      <c r="S351" s="6"/>
      <c r="T351" s="6"/>
      <c r="U351" s="6"/>
      <c r="V351" s="6"/>
      <c r="W351" s="6"/>
      <c r="X351" s="46"/>
      <c r="Y351" s="6"/>
      <c r="Z351" s="6"/>
      <c r="AA351" s="6"/>
      <c r="AB351" s="6"/>
      <c r="AC351" s="6"/>
      <c r="AD351" s="6"/>
    </row>
    <row r="352" ht="14.25" hidden="1" customHeight="1">
      <c r="A352" s="196"/>
      <c r="B352" s="7"/>
      <c r="C352" s="7"/>
      <c r="D352" s="7"/>
      <c r="E352" s="136"/>
      <c r="F352" s="136"/>
      <c r="G352" s="136"/>
      <c r="H352" s="136"/>
      <c r="I352" s="136"/>
      <c r="J352" s="136"/>
      <c r="K352" s="136"/>
      <c r="L352" s="137"/>
      <c r="M352" s="136"/>
      <c r="N352" s="136"/>
      <c r="O352" s="197"/>
      <c r="P352" s="6"/>
      <c r="Q352" s="6"/>
      <c r="R352" s="6"/>
      <c r="S352" s="6"/>
      <c r="T352" s="6"/>
      <c r="U352" s="6"/>
      <c r="V352" s="6"/>
      <c r="W352" s="6"/>
      <c r="X352" s="46"/>
      <c r="Y352" s="6"/>
      <c r="Z352" s="6"/>
      <c r="AA352" s="6"/>
      <c r="AB352" s="6"/>
      <c r="AC352" s="6"/>
      <c r="AD352" s="6"/>
    </row>
    <row r="353" ht="14.25" hidden="1" customHeight="1">
      <c r="A353" s="196"/>
      <c r="B353" s="7"/>
      <c r="C353" s="7"/>
      <c r="D353" s="7"/>
      <c r="E353" s="136"/>
      <c r="F353" s="136"/>
      <c r="G353" s="136"/>
      <c r="H353" s="136"/>
      <c r="I353" s="136"/>
      <c r="J353" s="136"/>
      <c r="K353" s="136"/>
      <c r="L353" s="137"/>
      <c r="M353" s="136"/>
      <c r="N353" s="136"/>
      <c r="O353" s="197"/>
      <c r="P353" s="6"/>
      <c r="Q353" s="6"/>
      <c r="R353" s="6"/>
      <c r="S353" s="6"/>
      <c r="T353" s="6"/>
      <c r="U353" s="6"/>
      <c r="V353" s="6"/>
      <c r="W353" s="6"/>
      <c r="X353" s="46"/>
      <c r="Y353" s="6"/>
      <c r="Z353" s="6"/>
      <c r="AA353" s="6"/>
      <c r="AB353" s="6"/>
      <c r="AC353" s="6"/>
      <c r="AD353" s="6"/>
    </row>
    <row r="354" ht="14.25" hidden="1" customHeight="1">
      <c r="A354" s="196"/>
      <c r="B354" s="7"/>
      <c r="C354" s="7"/>
      <c r="D354" s="7"/>
      <c r="E354" s="136"/>
      <c r="F354" s="136"/>
      <c r="G354" s="136"/>
      <c r="H354" s="136"/>
      <c r="I354" s="136"/>
      <c r="J354" s="136"/>
      <c r="K354" s="136"/>
      <c r="L354" s="137"/>
      <c r="M354" s="136"/>
      <c r="N354" s="136"/>
      <c r="O354" s="197"/>
      <c r="P354" s="6"/>
      <c r="Q354" s="6"/>
      <c r="R354" s="6"/>
      <c r="S354" s="6"/>
      <c r="T354" s="6"/>
      <c r="U354" s="6"/>
      <c r="V354" s="6"/>
      <c r="W354" s="6"/>
      <c r="X354" s="46"/>
      <c r="Y354" s="6"/>
      <c r="Z354" s="6"/>
      <c r="AA354" s="6"/>
      <c r="AB354" s="6"/>
      <c r="AC354" s="6"/>
      <c r="AD354" s="6"/>
    </row>
    <row r="355" ht="14.25" hidden="1" customHeight="1">
      <c r="A355" s="196"/>
      <c r="B355" s="7"/>
      <c r="C355" s="7"/>
      <c r="D355" s="7"/>
      <c r="E355" s="136"/>
      <c r="F355" s="136"/>
      <c r="G355" s="136"/>
      <c r="H355" s="136"/>
      <c r="I355" s="136"/>
      <c r="J355" s="136"/>
      <c r="K355" s="136"/>
      <c r="L355" s="137"/>
      <c r="M355" s="136"/>
      <c r="N355" s="136"/>
      <c r="O355" s="197"/>
      <c r="P355" s="6"/>
      <c r="Q355" s="6"/>
      <c r="R355" s="6"/>
      <c r="S355" s="6"/>
      <c r="T355" s="6"/>
      <c r="U355" s="6"/>
      <c r="V355" s="6"/>
      <c r="W355" s="6"/>
      <c r="X355" s="46"/>
      <c r="Y355" s="6"/>
      <c r="Z355" s="6"/>
      <c r="AA355" s="6"/>
      <c r="AB355" s="6"/>
      <c r="AC355" s="6"/>
      <c r="AD355" s="6"/>
    </row>
    <row r="356" ht="14.25" hidden="1" customHeight="1">
      <c r="A356" s="196"/>
      <c r="B356" s="7"/>
      <c r="C356" s="7"/>
      <c r="D356" s="7"/>
      <c r="E356" s="136"/>
      <c r="F356" s="136"/>
      <c r="G356" s="136"/>
      <c r="H356" s="136"/>
      <c r="I356" s="136"/>
      <c r="J356" s="136"/>
      <c r="K356" s="136"/>
      <c r="L356" s="137"/>
      <c r="M356" s="136"/>
      <c r="N356" s="136"/>
      <c r="O356" s="197"/>
      <c r="P356" s="6"/>
      <c r="Q356" s="6"/>
      <c r="R356" s="6"/>
      <c r="S356" s="6"/>
      <c r="T356" s="6"/>
      <c r="U356" s="6"/>
      <c r="V356" s="6"/>
      <c r="W356" s="6"/>
      <c r="X356" s="46"/>
      <c r="Y356" s="6"/>
      <c r="Z356" s="6"/>
      <c r="AA356" s="6"/>
      <c r="AB356" s="6"/>
      <c r="AC356" s="6"/>
      <c r="AD356" s="6"/>
    </row>
    <row r="357" ht="14.25" hidden="1" customHeight="1">
      <c r="A357" s="196"/>
      <c r="B357" s="7"/>
      <c r="C357" s="7"/>
      <c r="D357" s="7"/>
      <c r="E357" s="136"/>
      <c r="F357" s="136"/>
      <c r="G357" s="136"/>
      <c r="H357" s="136"/>
      <c r="I357" s="136"/>
      <c r="J357" s="136"/>
      <c r="K357" s="136"/>
      <c r="L357" s="137"/>
      <c r="M357" s="136"/>
      <c r="N357" s="136"/>
      <c r="O357" s="197"/>
      <c r="P357" s="6"/>
      <c r="Q357" s="6"/>
      <c r="R357" s="6"/>
      <c r="S357" s="6"/>
      <c r="T357" s="6"/>
      <c r="U357" s="6"/>
      <c r="V357" s="6"/>
      <c r="W357" s="6"/>
      <c r="X357" s="46"/>
      <c r="Y357" s="6"/>
      <c r="Z357" s="6"/>
      <c r="AA357" s="6"/>
      <c r="AB357" s="6"/>
      <c r="AC357" s="6"/>
      <c r="AD357" s="6"/>
    </row>
    <row r="358" ht="14.25" hidden="1" customHeight="1">
      <c r="A358" s="196"/>
      <c r="B358" s="7"/>
      <c r="C358" s="7"/>
      <c r="D358" s="7"/>
      <c r="E358" s="136"/>
      <c r="F358" s="136"/>
      <c r="G358" s="136"/>
      <c r="H358" s="136"/>
      <c r="I358" s="136"/>
      <c r="J358" s="136"/>
      <c r="K358" s="136"/>
      <c r="L358" s="137"/>
      <c r="M358" s="136"/>
      <c r="N358" s="136"/>
      <c r="O358" s="197"/>
      <c r="P358" s="6"/>
      <c r="Q358" s="6"/>
      <c r="R358" s="6"/>
      <c r="S358" s="6"/>
      <c r="T358" s="6"/>
      <c r="U358" s="6"/>
      <c r="V358" s="6"/>
      <c r="W358" s="6"/>
      <c r="X358" s="46"/>
      <c r="Y358" s="6"/>
      <c r="Z358" s="6"/>
      <c r="AA358" s="6"/>
      <c r="AB358" s="6"/>
      <c r="AC358" s="6"/>
      <c r="AD358" s="6"/>
    </row>
    <row r="359" ht="14.25" hidden="1" customHeight="1">
      <c r="A359" s="196"/>
      <c r="B359" s="7"/>
      <c r="C359" s="7"/>
      <c r="D359" s="7"/>
      <c r="E359" s="136"/>
      <c r="F359" s="136"/>
      <c r="G359" s="136"/>
      <c r="H359" s="136"/>
      <c r="I359" s="136"/>
      <c r="J359" s="136"/>
      <c r="K359" s="136"/>
      <c r="L359" s="137"/>
      <c r="M359" s="136"/>
      <c r="N359" s="136"/>
      <c r="O359" s="197"/>
      <c r="P359" s="6"/>
      <c r="Q359" s="6"/>
      <c r="R359" s="6"/>
      <c r="S359" s="6"/>
      <c r="T359" s="6"/>
      <c r="U359" s="6"/>
      <c r="V359" s="6"/>
      <c r="W359" s="6"/>
      <c r="X359" s="46"/>
      <c r="Y359" s="6"/>
      <c r="Z359" s="6"/>
      <c r="AA359" s="6"/>
      <c r="AB359" s="6"/>
      <c r="AC359" s="6"/>
      <c r="AD359" s="6"/>
    </row>
    <row r="360" ht="14.25" hidden="1" customHeight="1">
      <c r="A360" s="196"/>
      <c r="B360" s="7"/>
      <c r="C360" s="7"/>
      <c r="D360" s="7"/>
      <c r="E360" s="136"/>
      <c r="F360" s="136"/>
      <c r="G360" s="136"/>
      <c r="H360" s="136"/>
      <c r="I360" s="136"/>
      <c r="J360" s="136"/>
      <c r="K360" s="136"/>
      <c r="L360" s="137"/>
      <c r="M360" s="136"/>
      <c r="N360" s="136"/>
      <c r="O360" s="197"/>
      <c r="P360" s="6"/>
      <c r="Q360" s="6"/>
      <c r="R360" s="6"/>
      <c r="S360" s="6"/>
      <c r="T360" s="6"/>
      <c r="U360" s="6"/>
      <c r="V360" s="6"/>
      <c r="W360" s="6"/>
      <c r="X360" s="46"/>
      <c r="Y360" s="6"/>
      <c r="Z360" s="6"/>
      <c r="AA360" s="6"/>
      <c r="AB360" s="6"/>
      <c r="AC360" s="6"/>
      <c r="AD360" s="6"/>
    </row>
    <row r="361" ht="14.25" hidden="1" customHeight="1">
      <c r="A361" s="196"/>
      <c r="B361" s="7"/>
      <c r="C361" s="7"/>
      <c r="D361" s="7"/>
      <c r="E361" s="136"/>
      <c r="F361" s="136"/>
      <c r="G361" s="136"/>
      <c r="H361" s="136"/>
      <c r="I361" s="136"/>
      <c r="J361" s="136"/>
      <c r="K361" s="136"/>
      <c r="L361" s="137"/>
      <c r="M361" s="136"/>
      <c r="N361" s="136"/>
      <c r="O361" s="197"/>
      <c r="P361" s="6"/>
      <c r="Q361" s="6"/>
      <c r="R361" s="6"/>
      <c r="S361" s="6"/>
      <c r="T361" s="6"/>
      <c r="U361" s="6"/>
      <c r="V361" s="6"/>
      <c r="W361" s="6"/>
      <c r="X361" s="46"/>
      <c r="Y361" s="6"/>
      <c r="Z361" s="6"/>
      <c r="AA361" s="6"/>
      <c r="AB361" s="6"/>
      <c r="AC361" s="6"/>
      <c r="AD361" s="6"/>
    </row>
    <row r="362" ht="14.25" hidden="1" customHeight="1">
      <c r="A362" s="196"/>
      <c r="B362" s="7"/>
      <c r="C362" s="7"/>
      <c r="D362" s="7"/>
      <c r="E362" s="136"/>
      <c r="F362" s="136"/>
      <c r="G362" s="136"/>
      <c r="H362" s="136"/>
      <c r="I362" s="136"/>
      <c r="J362" s="136"/>
      <c r="K362" s="136"/>
      <c r="L362" s="137"/>
      <c r="M362" s="136"/>
      <c r="N362" s="136"/>
      <c r="O362" s="197"/>
      <c r="P362" s="6"/>
      <c r="Q362" s="6"/>
      <c r="R362" s="6"/>
      <c r="S362" s="6"/>
      <c r="T362" s="6"/>
      <c r="U362" s="6"/>
      <c r="V362" s="6"/>
      <c r="W362" s="6"/>
      <c r="X362" s="46"/>
      <c r="Y362" s="6"/>
      <c r="Z362" s="6"/>
      <c r="AA362" s="6"/>
      <c r="AB362" s="6"/>
      <c r="AC362" s="6"/>
      <c r="AD362" s="6"/>
    </row>
    <row r="363" ht="14.25" hidden="1" customHeight="1">
      <c r="A363" s="196"/>
      <c r="B363" s="7"/>
      <c r="C363" s="7"/>
      <c r="D363" s="7"/>
      <c r="E363" s="136"/>
      <c r="F363" s="136"/>
      <c r="G363" s="136"/>
      <c r="H363" s="136"/>
      <c r="I363" s="136"/>
      <c r="J363" s="136"/>
      <c r="K363" s="136"/>
      <c r="L363" s="137"/>
      <c r="M363" s="136"/>
      <c r="N363" s="136"/>
      <c r="O363" s="197"/>
      <c r="P363" s="6"/>
      <c r="Q363" s="6"/>
      <c r="R363" s="6"/>
      <c r="S363" s="6"/>
      <c r="T363" s="6"/>
      <c r="U363" s="6"/>
      <c r="V363" s="6"/>
      <c r="W363" s="6"/>
      <c r="X363" s="46"/>
      <c r="Y363" s="6"/>
      <c r="Z363" s="6"/>
      <c r="AA363" s="6"/>
      <c r="AB363" s="6"/>
      <c r="AC363" s="6"/>
      <c r="AD363" s="6"/>
    </row>
    <row r="364" ht="14.25" hidden="1" customHeight="1">
      <c r="A364" s="196"/>
      <c r="B364" s="7"/>
      <c r="C364" s="7"/>
      <c r="D364" s="7"/>
      <c r="E364" s="136"/>
      <c r="F364" s="136"/>
      <c r="G364" s="136"/>
      <c r="H364" s="136"/>
      <c r="I364" s="136"/>
      <c r="J364" s="136"/>
      <c r="K364" s="136"/>
      <c r="L364" s="137"/>
      <c r="M364" s="136"/>
      <c r="N364" s="136"/>
      <c r="O364" s="197"/>
      <c r="P364" s="6"/>
      <c r="Q364" s="6"/>
      <c r="R364" s="6"/>
      <c r="S364" s="6"/>
      <c r="T364" s="6"/>
      <c r="U364" s="6"/>
      <c r="V364" s="6"/>
      <c r="W364" s="6"/>
      <c r="X364" s="46"/>
      <c r="Y364" s="6"/>
      <c r="Z364" s="6"/>
      <c r="AA364" s="6"/>
      <c r="AB364" s="6"/>
      <c r="AC364" s="6"/>
      <c r="AD364" s="6"/>
    </row>
    <row r="365" ht="14.25" hidden="1" customHeight="1">
      <c r="A365" s="196"/>
      <c r="B365" s="7"/>
      <c r="C365" s="7"/>
      <c r="D365" s="7"/>
      <c r="E365" s="136"/>
      <c r="F365" s="136"/>
      <c r="G365" s="136"/>
      <c r="H365" s="136"/>
      <c r="I365" s="136"/>
      <c r="J365" s="136"/>
      <c r="K365" s="136"/>
      <c r="L365" s="137"/>
      <c r="M365" s="136"/>
      <c r="N365" s="136"/>
      <c r="O365" s="197"/>
      <c r="P365" s="6"/>
      <c r="Q365" s="6"/>
      <c r="R365" s="6"/>
      <c r="S365" s="6"/>
      <c r="T365" s="6"/>
      <c r="U365" s="6"/>
      <c r="V365" s="6"/>
      <c r="W365" s="6"/>
      <c r="X365" s="46"/>
      <c r="Y365" s="6"/>
      <c r="Z365" s="6"/>
      <c r="AA365" s="6"/>
      <c r="AB365" s="6"/>
      <c r="AC365" s="6"/>
      <c r="AD365" s="6"/>
    </row>
    <row r="366" ht="14.25" hidden="1" customHeight="1">
      <c r="A366" s="196"/>
      <c r="B366" s="7"/>
      <c r="C366" s="7"/>
      <c r="D366" s="7"/>
      <c r="E366" s="136"/>
      <c r="F366" s="136"/>
      <c r="G366" s="136"/>
      <c r="H366" s="136"/>
      <c r="I366" s="136"/>
      <c r="J366" s="136"/>
      <c r="K366" s="136"/>
      <c r="L366" s="137"/>
      <c r="M366" s="136"/>
      <c r="N366" s="136"/>
      <c r="O366" s="197"/>
      <c r="P366" s="6"/>
      <c r="Q366" s="6"/>
      <c r="R366" s="6"/>
      <c r="S366" s="6"/>
      <c r="T366" s="6"/>
      <c r="U366" s="6"/>
      <c r="V366" s="6"/>
      <c r="W366" s="6"/>
      <c r="X366" s="46"/>
      <c r="Y366" s="6"/>
      <c r="Z366" s="6"/>
      <c r="AA366" s="6"/>
      <c r="AB366" s="6"/>
      <c r="AC366" s="6"/>
      <c r="AD366" s="6"/>
    </row>
    <row r="367" ht="14.25" hidden="1" customHeight="1">
      <c r="A367" s="196"/>
      <c r="B367" s="7"/>
      <c r="C367" s="7"/>
      <c r="D367" s="7"/>
      <c r="E367" s="136"/>
      <c r="F367" s="136"/>
      <c r="G367" s="136"/>
      <c r="H367" s="136"/>
      <c r="I367" s="136"/>
      <c r="J367" s="136"/>
      <c r="K367" s="136"/>
      <c r="L367" s="137"/>
      <c r="M367" s="136"/>
      <c r="N367" s="136"/>
      <c r="O367" s="197"/>
      <c r="P367" s="6"/>
      <c r="Q367" s="6"/>
      <c r="R367" s="6"/>
      <c r="S367" s="6"/>
      <c r="T367" s="6"/>
      <c r="U367" s="6"/>
      <c r="V367" s="6"/>
      <c r="W367" s="6"/>
      <c r="X367" s="46"/>
      <c r="Y367" s="6"/>
      <c r="Z367" s="6"/>
      <c r="AA367" s="6"/>
      <c r="AB367" s="6"/>
      <c r="AC367" s="6"/>
      <c r="AD367" s="6"/>
    </row>
    <row r="368" ht="14.25" hidden="1" customHeight="1">
      <c r="A368" s="196"/>
      <c r="B368" s="7"/>
      <c r="C368" s="7"/>
      <c r="D368" s="7"/>
      <c r="E368" s="136"/>
      <c r="F368" s="136"/>
      <c r="G368" s="136"/>
      <c r="H368" s="136"/>
      <c r="I368" s="136"/>
      <c r="J368" s="136"/>
      <c r="K368" s="136"/>
      <c r="L368" s="137"/>
      <c r="M368" s="136"/>
      <c r="N368" s="136"/>
      <c r="O368" s="197"/>
      <c r="P368" s="6"/>
      <c r="Q368" s="6"/>
      <c r="R368" s="6"/>
      <c r="S368" s="6"/>
      <c r="T368" s="6"/>
      <c r="U368" s="6"/>
      <c r="V368" s="6"/>
      <c r="W368" s="6"/>
      <c r="X368" s="46"/>
      <c r="Y368" s="6"/>
      <c r="Z368" s="6"/>
      <c r="AA368" s="6"/>
      <c r="AB368" s="6"/>
      <c r="AC368" s="6"/>
      <c r="AD368" s="6"/>
    </row>
    <row r="369" ht="14.25" hidden="1" customHeight="1">
      <c r="A369" s="196"/>
      <c r="B369" s="7"/>
      <c r="C369" s="7"/>
      <c r="D369" s="7"/>
      <c r="E369" s="136"/>
      <c r="F369" s="136"/>
      <c r="G369" s="136"/>
      <c r="H369" s="136"/>
      <c r="I369" s="136"/>
      <c r="J369" s="136"/>
      <c r="K369" s="136"/>
      <c r="L369" s="137"/>
      <c r="M369" s="136"/>
      <c r="N369" s="136"/>
      <c r="O369" s="197"/>
      <c r="P369" s="6"/>
      <c r="Q369" s="6"/>
      <c r="R369" s="6"/>
      <c r="S369" s="6"/>
      <c r="T369" s="6"/>
      <c r="U369" s="6"/>
      <c r="V369" s="6"/>
      <c r="W369" s="6"/>
      <c r="X369" s="46"/>
      <c r="Y369" s="6"/>
      <c r="Z369" s="6"/>
      <c r="AA369" s="6"/>
      <c r="AB369" s="6"/>
      <c r="AC369" s="6"/>
      <c r="AD369" s="6"/>
    </row>
    <row r="370" ht="14.25" hidden="1" customHeight="1">
      <c r="A370" s="196"/>
      <c r="B370" s="7"/>
      <c r="C370" s="7"/>
      <c r="D370" s="7"/>
      <c r="E370" s="136"/>
      <c r="F370" s="136"/>
      <c r="G370" s="136"/>
      <c r="H370" s="136"/>
      <c r="I370" s="136"/>
      <c r="J370" s="136"/>
      <c r="K370" s="136"/>
      <c r="L370" s="137"/>
      <c r="M370" s="136"/>
      <c r="N370" s="136"/>
      <c r="O370" s="197"/>
      <c r="P370" s="6"/>
      <c r="Q370" s="6"/>
      <c r="R370" s="6"/>
      <c r="S370" s="6"/>
      <c r="T370" s="6"/>
      <c r="U370" s="6"/>
      <c r="V370" s="6"/>
      <c r="W370" s="6"/>
      <c r="X370" s="46"/>
      <c r="Y370" s="6"/>
      <c r="Z370" s="6"/>
      <c r="AA370" s="6"/>
      <c r="AB370" s="6"/>
      <c r="AC370" s="6"/>
      <c r="AD370" s="6"/>
    </row>
    <row r="371" ht="14.25" hidden="1" customHeight="1">
      <c r="A371" s="196"/>
      <c r="B371" s="7"/>
      <c r="C371" s="7"/>
      <c r="D371" s="7"/>
      <c r="E371" s="136"/>
      <c r="F371" s="136"/>
      <c r="G371" s="136"/>
      <c r="H371" s="136"/>
      <c r="I371" s="136"/>
      <c r="J371" s="136"/>
      <c r="K371" s="136"/>
      <c r="L371" s="137"/>
      <c r="M371" s="136"/>
      <c r="N371" s="136"/>
      <c r="O371" s="197"/>
      <c r="P371" s="6"/>
      <c r="Q371" s="6"/>
      <c r="R371" s="6"/>
      <c r="S371" s="6"/>
      <c r="T371" s="6"/>
      <c r="U371" s="6"/>
      <c r="V371" s="6"/>
      <c r="W371" s="6"/>
      <c r="X371" s="46"/>
      <c r="Y371" s="6"/>
      <c r="Z371" s="6"/>
      <c r="AA371" s="6"/>
      <c r="AB371" s="6"/>
      <c r="AC371" s="6"/>
      <c r="AD371" s="6"/>
    </row>
    <row r="372" ht="14.25" hidden="1" customHeight="1">
      <c r="A372" s="196"/>
      <c r="B372" s="7"/>
      <c r="C372" s="7"/>
      <c r="D372" s="7"/>
      <c r="E372" s="136"/>
      <c r="F372" s="136"/>
      <c r="G372" s="136"/>
      <c r="H372" s="136"/>
      <c r="I372" s="136"/>
      <c r="J372" s="136"/>
      <c r="K372" s="136"/>
      <c r="L372" s="137"/>
      <c r="M372" s="136"/>
      <c r="N372" s="136"/>
      <c r="O372" s="197"/>
      <c r="P372" s="6"/>
      <c r="Q372" s="6"/>
      <c r="R372" s="6"/>
      <c r="S372" s="6"/>
      <c r="T372" s="6"/>
      <c r="U372" s="6"/>
      <c r="V372" s="6"/>
      <c r="W372" s="6"/>
      <c r="X372" s="46"/>
      <c r="Y372" s="6"/>
      <c r="Z372" s="6"/>
      <c r="AA372" s="6"/>
      <c r="AB372" s="6"/>
      <c r="AC372" s="6"/>
      <c r="AD372" s="6"/>
    </row>
    <row r="373" ht="14.25" hidden="1" customHeight="1">
      <c r="A373" s="196"/>
      <c r="B373" s="7"/>
      <c r="C373" s="7"/>
      <c r="D373" s="7"/>
      <c r="E373" s="136"/>
      <c r="F373" s="136"/>
      <c r="G373" s="136"/>
      <c r="H373" s="136"/>
      <c r="I373" s="136"/>
      <c r="J373" s="136"/>
      <c r="K373" s="136"/>
      <c r="L373" s="137"/>
      <c r="M373" s="136"/>
      <c r="N373" s="136"/>
      <c r="O373" s="197"/>
      <c r="P373" s="6"/>
      <c r="Q373" s="6"/>
      <c r="R373" s="6"/>
      <c r="S373" s="6"/>
      <c r="T373" s="6"/>
      <c r="U373" s="6"/>
      <c r="V373" s="6"/>
      <c r="W373" s="6"/>
      <c r="X373" s="46"/>
      <c r="Y373" s="6"/>
      <c r="Z373" s="6"/>
      <c r="AA373" s="6"/>
      <c r="AB373" s="6"/>
      <c r="AC373" s="6"/>
      <c r="AD373" s="6"/>
    </row>
    <row r="374" ht="14.25" hidden="1" customHeight="1">
      <c r="A374" s="196"/>
      <c r="B374" s="7"/>
      <c r="C374" s="7"/>
      <c r="D374" s="7"/>
      <c r="E374" s="136"/>
      <c r="F374" s="136"/>
      <c r="G374" s="136"/>
      <c r="H374" s="136"/>
      <c r="I374" s="136"/>
      <c r="J374" s="136"/>
      <c r="K374" s="136"/>
      <c r="L374" s="137"/>
      <c r="M374" s="136"/>
      <c r="N374" s="136"/>
      <c r="O374" s="197"/>
      <c r="P374" s="6"/>
      <c r="Q374" s="6"/>
      <c r="R374" s="6"/>
      <c r="S374" s="6"/>
      <c r="T374" s="6"/>
      <c r="U374" s="6"/>
      <c r="V374" s="6"/>
      <c r="W374" s="6"/>
      <c r="X374" s="46"/>
      <c r="Y374" s="6"/>
      <c r="Z374" s="6"/>
      <c r="AA374" s="6"/>
      <c r="AB374" s="6"/>
      <c r="AC374" s="6"/>
      <c r="AD374" s="6"/>
    </row>
    <row r="375" ht="14.25" hidden="1" customHeight="1">
      <c r="A375" s="196"/>
      <c r="B375" s="7"/>
      <c r="C375" s="7"/>
      <c r="D375" s="7"/>
      <c r="E375" s="136"/>
      <c r="F375" s="136"/>
      <c r="G375" s="136"/>
      <c r="H375" s="136"/>
      <c r="I375" s="136"/>
      <c r="J375" s="136"/>
      <c r="K375" s="136"/>
      <c r="L375" s="137"/>
      <c r="M375" s="136"/>
      <c r="N375" s="136"/>
      <c r="O375" s="197"/>
      <c r="P375" s="6"/>
      <c r="Q375" s="6"/>
      <c r="R375" s="6"/>
      <c r="S375" s="6"/>
      <c r="T375" s="6"/>
      <c r="U375" s="6"/>
      <c r="V375" s="6"/>
      <c r="W375" s="6"/>
      <c r="X375" s="46"/>
      <c r="Y375" s="6"/>
      <c r="Z375" s="6"/>
      <c r="AA375" s="6"/>
      <c r="AB375" s="6"/>
      <c r="AC375" s="6"/>
      <c r="AD375" s="6"/>
    </row>
    <row r="376" ht="14.25" hidden="1" customHeight="1">
      <c r="A376" s="196"/>
      <c r="B376" s="7"/>
      <c r="C376" s="7"/>
      <c r="D376" s="7"/>
      <c r="E376" s="136"/>
      <c r="F376" s="136"/>
      <c r="G376" s="136"/>
      <c r="H376" s="136"/>
      <c r="I376" s="136"/>
      <c r="J376" s="136"/>
      <c r="K376" s="136"/>
      <c r="L376" s="137"/>
      <c r="M376" s="136"/>
      <c r="N376" s="136"/>
      <c r="O376" s="197"/>
      <c r="P376" s="6"/>
      <c r="Q376" s="6"/>
      <c r="R376" s="6"/>
      <c r="S376" s="6"/>
      <c r="T376" s="6"/>
      <c r="U376" s="6"/>
      <c r="V376" s="6"/>
      <c r="W376" s="6"/>
      <c r="X376" s="46"/>
      <c r="Y376" s="6"/>
      <c r="Z376" s="6"/>
      <c r="AA376" s="6"/>
      <c r="AB376" s="6"/>
      <c r="AC376" s="6"/>
      <c r="AD376" s="6"/>
    </row>
    <row r="377" ht="14.25" hidden="1" customHeight="1">
      <c r="A377" s="196"/>
      <c r="B377" s="7"/>
      <c r="C377" s="7"/>
      <c r="D377" s="7"/>
      <c r="E377" s="136"/>
      <c r="F377" s="136"/>
      <c r="G377" s="136"/>
      <c r="H377" s="136"/>
      <c r="I377" s="136"/>
      <c r="J377" s="136"/>
      <c r="K377" s="136"/>
      <c r="L377" s="137"/>
      <c r="M377" s="136"/>
      <c r="N377" s="136"/>
      <c r="O377" s="197"/>
      <c r="P377" s="6"/>
      <c r="Q377" s="6"/>
      <c r="R377" s="6"/>
      <c r="S377" s="6"/>
      <c r="T377" s="6"/>
      <c r="U377" s="6"/>
      <c r="V377" s="6"/>
      <c r="W377" s="6"/>
      <c r="X377" s="46"/>
      <c r="Y377" s="6"/>
      <c r="Z377" s="6"/>
      <c r="AA377" s="6"/>
      <c r="AB377" s="6"/>
      <c r="AC377" s="6"/>
      <c r="AD377" s="6"/>
    </row>
    <row r="378" ht="14.25" hidden="1" customHeight="1">
      <c r="A378" s="196"/>
      <c r="B378" s="7"/>
      <c r="C378" s="7"/>
      <c r="D378" s="7"/>
      <c r="E378" s="136"/>
      <c r="F378" s="136"/>
      <c r="G378" s="136"/>
      <c r="H378" s="136"/>
      <c r="I378" s="136"/>
      <c r="J378" s="136"/>
      <c r="K378" s="136"/>
      <c r="L378" s="137"/>
      <c r="M378" s="136"/>
      <c r="N378" s="136"/>
      <c r="O378" s="197"/>
      <c r="P378" s="6"/>
      <c r="Q378" s="6"/>
      <c r="R378" s="6"/>
      <c r="S378" s="6"/>
      <c r="T378" s="6"/>
      <c r="U378" s="6"/>
      <c r="V378" s="6"/>
      <c r="W378" s="6"/>
      <c r="X378" s="46"/>
      <c r="Y378" s="6"/>
      <c r="Z378" s="6"/>
      <c r="AA378" s="6"/>
      <c r="AB378" s="6"/>
      <c r="AC378" s="6"/>
      <c r="AD378" s="6"/>
    </row>
    <row r="379" ht="14.25" hidden="1" customHeight="1">
      <c r="A379" s="196"/>
      <c r="B379" s="7"/>
      <c r="C379" s="7"/>
      <c r="D379" s="7"/>
      <c r="E379" s="136"/>
      <c r="F379" s="136"/>
      <c r="G379" s="136"/>
      <c r="H379" s="136"/>
      <c r="I379" s="136"/>
      <c r="J379" s="136"/>
      <c r="K379" s="136"/>
      <c r="L379" s="137"/>
      <c r="M379" s="136"/>
      <c r="N379" s="136"/>
      <c r="O379" s="197"/>
      <c r="P379" s="6"/>
      <c r="Q379" s="6"/>
      <c r="R379" s="6"/>
      <c r="S379" s="6"/>
      <c r="T379" s="6"/>
      <c r="U379" s="6"/>
      <c r="V379" s="6"/>
      <c r="W379" s="6"/>
      <c r="X379" s="46"/>
      <c r="Y379" s="6"/>
      <c r="Z379" s="6"/>
      <c r="AA379" s="6"/>
      <c r="AB379" s="6"/>
      <c r="AC379" s="6"/>
      <c r="AD379" s="6"/>
    </row>
    <row r="380" ht="14.25" hidden="1" customHeight="1">
      <c r="A380" s="196"/>
      <c r="B380" s="7"/>
      <c r="C380" s="7"/>
      <c r="D380" s="7"/>
      <c r="E380" s="136"/>
      <c r="F380" s="136"/>
      <c r="G380" s="136"/>
      <c r="H380" s="136"/>
      <c r="I380" s="136"/>
      <c r="J380" s="136"/>
      <c r="K380" s="136"/>
      <c r="L380" s="137"/>
      <c r="M380" s="136"/>
      <c r="N380" s="136"/>
      <c r="O380" s="197"/>
      <c r="P380" s="6"/>
      <c r="Q380" s="6"/>
      <c r="R380" s="6"/>
      <c r="S380" s="6"/>
      <c r="T380" s="6"/>
      <c r="U380" s="6"/>
      <c r="V380" s="6"/>
      <c r="W380" s="6"/>
      <c r="X380" s="46"/>
      <c r="Y380" s="6"/>
      <c r="Z380" s="6"/>
      <c r="AA380" s="6"/>
      <c r="AB380" s="6"/>
      <c r="AC380" s="6"/>
      <c r="AD380" s="6"/>
    </row>
    <row r="381" ht="14.25" hidden="1" customHeight="1">
      <c r="A381" s="196"/>
      <c r="B381" s="7"/>
      <c r="C381" s="7"/>
      <c r="D381" s="7"/>
      <c r="E381" s="136"/>
      <c r="F381" s="136"/>
      <c r="G381" s="136"/>
      <c r="H381" s="136"/>
      <c r="I381" s="136"/>
      <c r="J381" s="136"/>
      <c r="K381" s="136"/>
      <c r="L381" s="137"/>
      <c r="M381" s="136"/>
      <c r="N381" s="136"/>
      <c r="O381" s="197"/>
      <c r="P381" s="6"/>
      <c r="Q381" s="6"/>
      <c r="R381" s="6"/>
      <c r="S381" s="6"/>
      <c r="T381" s="6"/>
      <c r="U381" s="6"/>
      <c r="V381" s="6"/>
      <c r="W381" s="6"/>
      <c r="X381" s="46"/>
      <c r="Y381" s="6"/>
      <c r="Z381" s="6"/>
      <c r="AA381" s="6"/>
      <c r="AB381" s="6"/>
      <c r="AC381" s="6"/>
      <c r="AD381" s="6"/>
    </row>
    <row r="382" ht="14.25" hidden="1" customHeight="1">
      <c r="A382" s="196"/>
      <c r="B382" s="7"/>
      <c r="C382" s="7"/>
      <c r="D382" s="7"/>
      <c r="E382" s="136"/>
      <c r="F382" s="136"/>
      <c r="G382" s="136"/>
      <c r="H382" s="136"/>
      <c r="I382" s="136"/>
      <c r="J382" s="136"/>
      <c r="K382" s="136"/>
      <c r="L382" s="137"/>
      <c r="M382" s="136"/>
      <c r="N382" s="136"/>
      <c r="O382" s="197"/>
      <c r="P382" s="6"/>
      <c r="Q382" s="6"/>
      <c r="R382" s="6"/>
      <c r="S382" s="6"/>
      <c r="T382" s="6"/>
      <c r="U382" s="6"/>
      <c r="V382" s="6"/>
      <c r="W382" s="6"/>
      <c r="X382" s="46"/>
      <c r="Y382" s="6"/>
      <c r="Z382" s="6"/>
      <c r="AA382" s="6"/>
      <c r="AB382" s="6"/>
      <c r="AC382" s="6"/>
      <c r="AD382" s="6"/>
    </row>
    <row r="383" ht="14.25" hidden="1" customHeight="1">
      <c r="A383" s="196"/>
      <c r="B383" s="7"/>
      <c r="C383" s="7"/>
      <c r="D383" s="7"/>
      <c r="E383" s="136"/>
      <c r="F383" s="136"/>
      <c r="G383" s="136"/>
      <c r="H383" s="136"/>
      <c r="I383" s="136"/>
      <c r="J383" s="136"/>
      <c r="K383" s="136"/>
      <c r="L383" s="137"/>
      <c r="M383" s="136"/>
      <c r="N383" s="136"/>
      <c r="O383" s="197"/>
      <c r="P383" s="6"/>
      <c r="Q383" s="6"/>
      <c r="R383" s="6"/>
      <c r="S383" s="6"/>
      <c r="T383" s="6"/>
      <c r="U383" s="6"/>
      <c r="V383" s="6"/>
      <c r="W383" s="6"/>
      <c r="X383" s="46"/>
      <c r="Y383" s="6"/>
      <c r="Z383" s="6"/>
      <c r="AA383" s="6"/>
      <c r="AB383" s="6"/>
      <c r="AC383" s="6"/>
      <c r="AD383" s="6"/>
    </row>
    <row r="384" ht="14.25" hidden="1" customHeight="1">
      <c r="A384" s="196"/>
      <c r="B384" s="7"/>
      <c r="C384" s="7"/>
      <c r="D384" s="7"/>
      <c r="E384" s="136"/>
      <c r="F384" s="136"/>
      <c r="G384" s="136"/>
      <c r="H384" s="136"/>
      <c r="I384" s="136"/>
      <c r="J384" s="136"/>
      <c r="K384" s="136"/>
      <c r="L384" s="137"/>
      <c r="M384" s="136"/>
      <c r="N384" s="136"/>
      <c r="O384" s="197"/>
      <c r="P384" s="6"/>
      <c r="Q384" s="6"/>
      <c r="R384" s="6"/>
      <c r="S384" s="6"/>
      <c r="T384" s="6"/>
      <c r="U384" s="6"/>
      <c r="V384" s="6"/>
      <c r="W384" s="6"/>
      <c r="X384" s="46"/>
      <c r="Y384" s="6"/>
      <c r="Z384" s="6"/>
      <c r="AA384" s="6"/>
      <c r="AB384" s="6"/>
      <c r="AC384" s="6"/>
      <c r="AD384" s="6"/>
    </row>
    <row r="385" ht="14.25" hidden="1" customHeight="1">
      <c r="A385" s="196"/>
      <c r="B385" s="7"/>
      <c r="C385" s="7"/>
      <c r="D385" s="7"/>
      <c r="E385" s="136"/>
      <c r="F385" s="136"/>
      <c r="G385" s="136"/>
      <c r="H385" s="136"/>
      <c r="I385" s="136"/>
      <c r="J385" s="136"/>
      <c r="K385" s="136"/>
      <c r="L385" s="137"/>
      <c r="M385" s="136"/>
      <c r="N385" s="136"/>
      <c r="O385" s="197"/>
      <c r="P385" s="6"/>
      <c r="Q385" s="6"/>
      <c r="R385" s="6"/>
      <c r="S385" s="6"/>
      <c r="T385" s="6"/>
      <c r="U385" s="6"/>
      <c r="V385" s="6"/>
      <c r="W385" s="6"/>
      <c r="X385" s="46"/>
      <c r="Y385" s="6"/>
      <c r="Z385" s="6"/>
      <c r="AA385" s="6"/>
      <c r="AB385" s="6"/>
      <c r="AC385" s="6"/>
      <c r="AD385" s="6"/>
    </row>
    <row r="386" ht="14.25" hidden="1" customHeight="1">
      <c r="A386" s="196"/>
      <c r="B386" s="7"/>
      <c r="C386" s="7"/>
      <c r="D386" s="7"/>
      <c r="E386" s="136"/>
      <c r="F386" s="136"/>
      <c r="G386" s="136"/>
      <c r="H386" s="136"/>
      <c r="I386" s="136"/>
      <c r="J386" s="136"/>
      <c r="K386" s="136"/>
      <c r="L386" s="137"/>
      <c r="M386" s="136"/>
      <c r="N386" s="136"/>
      <c r="O386" s="197"/>
      <c r="P386" s="6"/>
      <c r="Q386" s="6"/>
      <c r="R386" s="6"/>
      <c r="S386" s="6"/>
      <c r="T386" s="6"/>
      <c r="U386" s="6"/>
      <c r="V386" s="6"/>
      <c r="W386" s="6"/>
      <c r="X386" s="46"/>
      <c r="Y386" s="6"/>
      <c r="Z386" s="6"/>
      <c r="AA386" s="6"/>
      <c r="AB386" s="6"/>
      <c r="AC386" s="6"/>
      <c r="AD386" s="6"/>
    </row>
    <row r="387" ht="14.25" hidden="1" customHeight="1">
      <c r="A387" s="196"/>
      <c r="B387" s="7"/>
      <c r="C387" s="7"/>
      <c r="D387" s="7"/>
      <c r="E387" s="136"/>
      <c r="F387" s="136"/>
      <c r="G387" s="136"/>
      <c r="H387" s="136"/>
      <c r="I387" s="136"/>
      <c r="J387" s="136"/>
      <c r="K387" s="136"/>
      <c r="L387" s="137"/>
      <c r="M387" s="136"/>
      <c r="N387" s="136"/>
      <c r="O387" s="197"/>
      <c r="P387" s="6"/>
      <c r="Q387" s="6"/>
      <c r="R387" s="6"/>
      <c r="S387" s="6"/>
      <c r="T387" s="6"/>
      <c r="U387" s="6"/>
      <c r="V387" s="6"/>
      <c r="W387" s="6"/>
      <c r="X387" s="46"/>
      <c r="Y387" s="6"/>
      <c r="Z387" s="6"/>
      <c r="AA387" s="6"/>
      <c r="AB387" s="6"/>
      <c r="AC387" s="6"/>
      <c r="AD387" s="6"/>
    </row>
    <row r="388" ht="14.25" hidden="1" customHeight="1">
      <c r="A388" s="196"/>
      <c r="B388" s="7"/>
      <c r="C388" s="7"/>
      <c r="D388" s="7"/>
      <c r="E388" s="136"/>
      <c r="F388" s="136"/>
      <c r="G388" s="136"/>
      <c r="H388" s="136"/>
      <c r="I388" s="136"/>
      <c r="J388" s="136"/>
      <c r="K388" s="136"/>
      <c r="L388" s="137"/>
      <c r="M388" s="136"/>
      <c r="N388" s="136"/>
      <c r="O388" s="197"/>
      <c r="P388" s="6"/>
      <c r="Q388" s="6"/>
      <c r="R388" s="6"/>
      <c r="S388" s="6"/>
      <c r="T388" s="6"/>
      <c r="U388" s="6"/>
      <c r="V388" s="6"/>
      <c r="W388" s="6"/>
      <c r="X388" s="46"/>
      <c r="Y388" s="6"/>
      <c r="Z388" s="6"/>
      <c r="AA388" s="6"/>
      <c r="AB388" s="6"/>
      <c r="AC388" s="6"/>
      <c r="AD388" s="6"/>
    </row>
    <row r="389" ht="14.25" hidden="1" customHeight="1">
      <c r="A389" s="196"/>
      <c r="B389" s="7"/>
      <c r="C389" s="7"/>
      <c r="D389" s="7"/>
      <c r="E389" s="136"/>
      <c r="F389" s="136"/>
      <c r="G389" s="136"/>
      <c r="H389" s="136"/>
      <c r="I389" s="136"/>
      <c r="J389" s="136"/>
      <c r="K389" s="136"/>
      <c r="L389" s="137"/>
      <c r="M389" s="136"/>
      <c r="N389" s="136"/>
      <c r="O389" s="197"/>
      <c r="P389" s="6"/>
      <c r="Q389" s="6"/>
      <c r="R389" s="6"/>
      <c r="S389" s="6"/>
      <c r="T389" s="6"/>
      <c r="U389" s="6"/>
      <c r="V389" s="6"/>
      <c r="W389" s="6"/>
      <c r="X389" s="46"/>
      <c r="Y389" s="6"/>
      <c r="Z389" s="6"/>
      <c r="AA389" s="6"/>
      <c r="AB389" s="6"/>
      <c r="AC389" s="6"/>
      <c r="AD389" s="6"/>
    </row>
    <row r="390" ht="14.25" hidden="1" customHeight="1">
      <c r="A390" s="196"/>
      <c r="B390" s="7"/>
      <c r="C390" s="7"/>
      <c r="D390" s="7"/>
      <c r="E390" s="136"/>
      <c r="F390" s="136"/>
      <c r="G390" s="136"/>
      <c r="H390" s="136"/>
      <c r="I390" s="136"/>
      <c r="J390" s="136"/>
      <c r="K390" s="136"/>
      <c r="L390" s="137"/>
      <c r="M390" s="136"/>
      <c r="N390" s="136"/>
      <c r="O390" s="197"/>
      <c r="P390" s="6"/>
      <c r="Q390" s="6"/>
      <c r="R390" s="6"/>
      <c r="S390" s="6"/>
      <c r="T390" s="6"/>
      <c r="U390" s="6"/>
      <c r="V390" s="6"/>
      <c r="W390" s="6"/>
      <c r="X390" s="46"/>
      <c r="Y390" s="6"/>
      <c r="Z390" s="6"/>
      <c r="AA390" s="6"/>
      <c r="AB390" s="6"/>
      <c r="AC390" s="6"/>
      <c r="AD390" s="6"/>
    </row>
    <row r="391" ht="14.25" hidden="1" customHeight="1">
      <c r="A391" s="196"/>
      <c r="B391" s="7"/>
      <c r="C391" s="7"/>
      <c r="D391" s="7"/>
      <c r="E391" s="136"/>
      <c r="F391" s="136"/>
      <c r="G391" s="136"/>
      <c r="H391" s="136"/>
      <c r="I391" s="136"/>
      <c r="J391" s="136"/>
      <c r="K391" s="136"/>
      <c r="L391" s="137"/>
      <c r="M391" s="136"/>
      <c r="N391" s="136"/>
      <c r="O391" s="197"/>
      <c r="P391" s="6"/>
      <c r="Q391" s="6"/>
      <c r="R391" s="6"/>
      <c r="S391" s="6"/>
      <c r="T391" s="6"/>
      <c r="U391" s="6"/>
      <c r="V391" s="6"/>
      <c r="W391" s="6"/>
      <c r="X391" s="46"/>
      <c r="Y391" s="6"/>
      <c r="Z391" s="6"/>
      <c r="AA391" s="6"/>
      <c r="AB391" s="6"/>
      <c r="AC391" s="6"/>
      <c r="AD391" s="6"/>
    </row>
    <row r="392" ht="14.25" hidden="1" customHeight="1">
      <c r="A392" s="196"/>
      <c r="B392" s="7"/>
      <c r="C392" s="7"/>
      <c r="D392" s="7"/>
      <c r="E392" s="136"/>
      <c r="F392" s="136"/>
      <c r="G392" s="136"/>
      <c r="H392" s="136"/>
      <c r="I392" s="136"/>
      <c r="J392" s="136"/>
      <c r="K392" s="136"/>
      <c r="L392" s="137"/>
      <c r="M392" s="136"/>
      <c r="N392" s="136"/>
      <c r="O392" s="197"/>
      <c r="P392" s="6"/>
      <c r="Q392" s="6"/>
      <c r="R392" s="6"/>
      <c r="S392" s="6"/>
      <c r="T392" s="6"/>
      <c r="U392" s="6"/>
      <c r="V392" s="6"/>
      <c r="W392" s="6"/>
      <c r="X392" s="46"/>
      <c r="Y392" s="6"/>
      <c r="Z392" s="6"/>
      <c r="AA392" s="6"/>
      <c r="AB392" s="6"/>
      <c r="AC392" s="6"/>
      <c r="AD392" s="6"/>
    </row>
    <row r="393" ht="14.25" hidden="1" customHeight="1">
      <c r="A393" s="196"/>
      <c r="B393" s="7"/>
      <c r="C393" s="7"/>
      <c r="D393" s="7"/>
      <c r="E393" s="136"/>
      <c r="F393" s="136"/>
      <c r="G393" s="136"/>
      <c r="H393" s="136"/>
      <c r="I393" s="136"/>
      <c r="J393" s="136"/>
      <c r="K393" s="136"/>
      <c r="L393" s="137"/>
      <c r="M393" s="136"/>
      <c r="N393" s="136"/>
      <c r="O393" s="197"/>
      <c r="P393" s="6"/>
      <c r="Q393" s="6"/>
      <c r="R393" s="6"/>
      <c r="S393" s="6"/>
      <c r="T393" s="6"/>
      <c r="U393" s="6"/>
      <c r="V393" s="6"/>
      <c r="W393" s="6"/>
      <c r="X393" s="46"/>
      <c r="Y393" s="6"/>
      <c r="Z393" s="6"/>
      <c r="AA393" s="6"/>
      <c r="AB393" s="6"/>
      <c r="AC393" s="6"/>
      <c r="AD393" s="6"/>
    </row>
    <row r="394" ht="14.25" hidden="1" customHeight="1">
      <c r="A394" s="196"/>
      <c r="B394" s="7"/>
      <c r="C394" s="7"/>
      <c r="D394" s="7"/>
      <c r="E394" s="136"/>
      <c r="F394" s="136"/>
      <c r="G394" s="136"/>
      <c r="H394" s="136"/>
      <c r="I394" s="136"/>
      <c r="J394" s="136"/>
      <c r="K394" s="136"/>
      <c r="L394" s="137"/>
      <c r="M394" s="136"/>
      <c r="N394" s="136"/>
      <c r="O394" s="197"/>
      <c r="P394" s="6"/>
      <c r="Q394" s="6"/>
      <c r="R394" s="6"/>
      <c r="S394" s="6"/>
      <c r="T394" s="6"/>
      <c r="U394" s="6"/>
      <c r="V394" s="6"/>
      <c r="W394" s="6"/>
      <c r="X394" s="46"/>
      <c r="Y394" s="6"/>
      <c r="Z394" s="6"/>
      <c r="AA394" s="6"/>
      <c r="AB394" s="6"/>
      <c r="AC394" s="6"/>
      <c r="AD394" s="6"/>
    </row>
    <row r="395" ht="14.25" hidden="1" customHeight="1">
      <c r="A395" s="196"/>
      <c r="B395" s="7"/>
      <c r="C395" s="7"/>
      <c r="D395" s="7"/>
      <c r="E395" s="136"/>
      <c r="F395" s="136"/>
      <c r="G395" s="136"/>
      <c r="H395" s="136"/>
      <c r="I395" s="136"/>
      <c r="J395" s="136"/>
      <c r="K395" s="136"/>
      <c r="L395" s="137"/>
      <c r="M395" s="136"/>
      <c r="N395" s="136"/>
      <c r="O395" s="197"/>
      <c r="P395" s="6"/>
      <c r="Q395" s="6"/>
      <c r="R395" s="6"/>
      <c r="S395" s="6"/>
      <c r="T395" s="6"/>
      <c r="U395" s="6"/>
      <c r="V395" s="6"/>
      <c r="W395" s="6"/>
      <c r="X395" s="46"/>
      <c r="Y395" s="6"/>
      <c r="Z395" s="6"/>
      <c r="AA395" s="6"/>
      <c r="AB395" s="6"/>
      <c r="AC395" s="6"/>
      <c r="AD395" s="6"/>
    </row>
    <row r="396" ht="14.25" hidden="1" customHeight="1">
      <c r="A396" s="196"/>
      <c r="B396" s="7"/>
      <c r="C396" s="7"/>
      <c r="D396" s="7"/>
      <c r="E396" s="136"/>
      <c r="F396" s="136"/>
      <c r="G396" s="136"/>
      <c r="H396" s="136"/>
      <c r="I396" s="136"/>
      <c r="J396" s="136"/>
      <c r="K396" s="136"/>
      <c r="L396" s="137"/>
      <c r="M396" s="136"/>
      <c r="N396" s="136"/>
      <c r="O396" s="197"/>
      <c r="P396" s="6"/>
      <c r="Q396" s="6"/>
      <c r="R396" s="6"/>
      <c r="S396" s="6"/>
      <c r="T396" s="6"/>
      <c r="U396" s="6"/>
      <c r="V396" s="6"/>
      <c r="W396" s="6"/>
      <c r="X396" s="46"/>
      <c r="Y396" s="6"/>
      <c r="Z396" s="6"/>
      <c r="AA396" s="6"/>
      <c r="AB396" s="6"/>
      <c r="AC396" s="6"/>
      <c r="AD396" s="6"/>
    </row>
    <row r="397" ht="14.25" hidden="1" customHeight="1">
      <c r="A397" s="196"/>
      <c r="B397" s="7"/>
      <c r="C397" s="7"/>
      <c r="D397" s="7"/>
      <c r="E397" s="136"/>
      <c r="F397" s="136"/>
      <c r="G397" s="136"/>
      <c r="H397" s="136"/>
      <c r="I397" s="136"/>
      <c r="J397" s="136"/>
      <c r="K397" s="136"/>
      <c r="L397" s="137"/>
      <c r="M397" s="136"/>
      <c r="N397" s="136"/>
      <c r="O397" s="197"/>
      <c r="P397" s="6"/>
      <c r="Q397" s="6"/>
      <c r="R397" s="6"/>
      <c r="S397" s="6"/>
      <c r="T397" s="6"/>
      <c r="U397" s="6"/>
      <c r="V397" s="6"/>
      <c r="W397" s="6"/>
      <c r="X397" s="46"/>
      <c r="Y397" s="6"/>
      <c r="Z397" s="6"/>
      <c r="AA397" s="6"/>
      <c r="AB397" s="6"/>
      <c r="AC397" s="6"/>
      <c r="AD397" s="6"/>
    </row>
    <row r="398" ht="14.25" hidden="1" customHeight="1">
      <c r="A398" s="196"/>
      <c r="B398" s="7"/>
      <c r="C398" s="7"/>
      <c r="D398" s="7"/>
      <c r="E398" s="136"/>
      <c r="F398" s="136"/>
      <c r="G398" s="136"/>
      <c r="H398" s="136"/>
      <c r="I398" s="136"/>
      <c r="J398" s="136"/>
      <c r="K398" s="136"/>
      <c r="L398" s="137"/>
      <c r="M398" s="136"/>
      <c r="N398" s="136"/>
      <c r="O398" s="197"/>
      <c r="P398" s="6"/>
      <c r="Q398" s="6"/>
      <c r="R398" s="6"/>
      <c r="S398" s="6"/>
      <c r="T398" s="6"/>
      <c r="U398" s="6"/>
      <c r="V398" s="6"/>
      <c r="W398" s="6"/>
      <c r="X398" s="46"/>
      <c r="Y398" s="6"/>
      <c r="Z398" s="6"/>
      <c r="AA398" s="6"/>
      <c r="AB398" s="6"/>
      <c r="AC398" s="6"/>
      <c r="AD398" s="6"/>
    </row>
    <row r="399" ht="14.25" hidden="1" customHeight="1">
      <c r="A399" s="196"/>
      <c r="B399" s="7"/>
      <c r="C399" s="7"/>
      <c r="D399" s="7"/>
      <c r="E399" s="136"/>
      <c r="F399" s="136"/>
      <c r="G399" s="136"/>
      <c r="H399" s="136"/>
      <c r="I399" s="136"/>
      <c r="J399" s="136"/>
      <c r="K399" s="136"/>
      <c r="L399" s="137"/>
      <c r="M399" s="136"/>
      <c r="N399" s="136"/>
      <c r="O399" s="197"/>
      <c r="P399" s="6"/>
      <c r="Q399" s="6"/>
      <c r="R399" s="6"/>
      <c r="S399" s="6"/>
      <c r="T399" s="6"/>
      <c r="U399" s="6"/>
      <c r="V399" s="6"/>
      <c r="W399" s="6"/>
      <c r="X399" s="46"/>
      <c r="Y399" s="6"/>
      <c r="Z399" s="6"/>
      <c r="AA399" s="6"/>
      <c r="AB399" s="6"/>
      <c r="AC399" s="6"/>
      <c r="AD399" s="6"/>
    </row>
    <row r="400" ht="14.25" hidden="1" customHeight="1">
      <c r="A400" s="196"/>
      <c r="B400" s="7"/>
      <c r="C400" s="7"/>
      <c r="D400" s="7"/>
      <c r="E400" s="136"/>
      <c r="F400" s="136"/>
      <c r="G400" s="136"/>
      <c r="H400" s="136"/>
      <c r="I400" s="136"/>
      <c r="J400" s="136"/>
      <c r="K400" s="136"/>
      <c r="L400" s="137"/>
      <c r="M400" s="136"/>
      <c r="N400" s="136"/>
      <c r="O400" s="197"/>
      <c r="P400" s="6"/>
      <c r="Q400" s="6"/>
      <c r="R400" s="6"/>
      <c r="S400" s="6"/>
      <c r="T400" s="6"/>
      <c r="U400" s="6"/>
      <c r="V400" s="6"/>
      <c r="W400" s="6"/>
      <c r="X400" s="46"/>
      <c r="Y400" s="6"/>
      <c r="Z400" s="6"/>
      <c r="AA400" s="6"/>
      <c r="AB400" s="6"/>
      <c r="AC400" s="6"/>
      <c r="AD400" s="6"/>
    </row>
    <row r="401" ht="14.25" hidden="1" customHeight="1">
      <c r="A401" s="196"/>
      <c r="B401" s="7"/>
      <c r="C401" s="7"/>
      <c r="D401" s="7"/>
      <c r="E401" s="136"/>
      <c r="F401" s="136"/>
      <c r="G401" s="136"/>
      <c r="H401" s="136"/>
      <c r="I401" s="136"/>
      <c r="J401" s="136"/>
      <c r="K401" s="136"/>
      <c r="L401" s="137"/>
      <c r="M401" s="136"/>
      <c r="N401" s="136"/>
      <c r="O401" s="197"/>
      <c r="P401" s="6"/>
      <c r="Q401" s="6"/>
      <c r="R401" s="6"/>
      <c r="S401" s="6"/>
      <c r="T401" s="6"/>
      <c r="U401" s="6"/>
      <c r="V401" s="6"/>
      <c r="W401" s="6"/>
      <c r="X401" s="46"/>
      <c r="Y401" s="6"/>
      <c r="Z401" s="6"/>
      <c r="AA401" s="6"/>
      <c r="AB401" s="6"/>
      <c r="AC401" s="6"/>
      <c r="AD401" s="6"/>
    </row>
    <row r="402" ht="14.25" hidden="1" customHeight="1">
      <c r="A402" s="196"/>
      <c r="B402" s="7"/>
      <c r="C402" s="7"/>
      <c r="D402" s="7"/>
      <c r="E402" s="136"/>
      <c r="F402" s="136"/>
      <c r="G402" s="136"/>
      <c r="H402" s="136"/>
      <c r="I402" s="136"/>
      <c r="J402" s="136"/>
      <c r="K402" s="136"/>
      <c r="L402" s="137"/>
      <c r="M402" s="136"/>
      <c r="N402" s="136"/>
      <c r="O402" s="197"/>
      <c r="P402" s="6"/>
      <c r="Q402" s="6"/>
      <c r="R402" s="6"/>
      <c r="S402" s="6"/>
      <c r="T402" s="6"/>
      <c r="U402" s="6"/>
      <c r="V402" s="6"/>
      <c r="W402" s="6"/>
      <c r="X402" s="46"/>
      <c r="Y402" s="6"/>
      <c r="Z402" s="6"/>
      <c r="AA402" s="6"/>
      <c r="AB402" s="6"/>
      <c r="AC402" s="6"/>
      <c r="AD402" s="6"/>
    </row>
    <row r="403" ht="14.25" hidden="1" customHeight="1">
      <c r="A403" s="196"/>
      <c r="B403" s="7"/>
      <c r="C403" s="7"/>
      <c r="D403" s="7"/>
      <c r="E403" s="136"/>
      <c r="F403" s="136"/>
      <c r="G403" s="136"/>
      <c r="H403" s="136"/>
      <c r="I403" s="136"/>
      <c r="J403" s="136"/>
      <c r="K403" s="136"/>
      <c r="L403" s="137"/>
      <c r="M403" s="136"/>
      <c r="N403" s="136"/>
      <c r="O403" s="197"/>
      <c r="P403" s="6"/>
      <c r="Q403" s="6"/>
      <c r="R403" s="6"/>
      <c r="S403" s="6"/>
      <c r="T403" s="6"/>
      <c r="U403" s="6"/>
      <c r="V403" s="6"/>
      <c r="W403" s="6"/>
      <c r="X403" s="46"/>
      <c r="Y403" s="6"/>
      <c r="Z403" s="6"/>
      <c r="AA403" s="6"/>
      <c r="AB403" s="6"/>
      <c r="AC403" s="6"/>
      <c r="AD403" s="6"/>
    </row>
    <row r="404" ht="14.25" hidden="1" customHeight="1">
      <c r="A404" s="196"/>
      <c r="B404" s="7"/>
      <c r="C404" s="7"/>
      <c r="D404" s="7"/>
      <c r="E404" s="136"/>
      <c r="F404" s="136"/>
      <c r="G404" s="136"/>
      <c r="H404" s="136"/>
      <c r="I404" s="136"/>
      <c r="J404" s="136"/>
      <c r="K404" s="136"/>
      <c r="L404" s="137"/>
      <c r="M404" s="136"/>
      <c r="N404" s="136"/>
      <c r="O404" s="197"/>
      <c r="P404" s="6"/>
      <c r="Q404" s="6"/>
      <c r="R404" s="6"/>
      <c r="S404" s="6"/>
      <c r="T404" s="6"/>
      <c r="U404" s="6"/>
      <c r="V404" s="6"/>
      <c r="W404" s="6"/>
      <c r="X404" s="46"/>
      <c r="Y404" s="6"/>
      <c r="Z404" s="6"/>
      <c r="AA404" s="6"/>
      <c r="AB404" s="6"/>
      <c r="AC404" s="6"/>
      <c r="AD404" s="6"/>
    </row>
    <row r="405" ht="14.25" hidden="1" customHeight="1">
      <c r="A405" s="196"/>
      <c r="B405" s="7"/>
      <c r="C405" s="7"/>
      <c r="D405" s="7"/>
      <c r="E405" s="136"/>
      <c r="F405" s="136"/>
      <c r="G405" s="136"/>
      <c r="H405" s="136"/>
      <c r="I405" s="136"/>
      <c r="J405" s="136"/>
      <c r="K405" s="136"/>
      <c r="L405" s="137"/>
      <c r="M405" s="136"/>
      <c r="N405" s="136"/>
      <c r="O405" s="197"/>
      <c r="P405" s="6"/>
      <c r="Q405" s="6"/>
      <c r="R405" s="6"/>
      <c r="S405" s="6"/>
      <c r="T405" s="6"/>
      <c r="U405" s="6"/>
      <c r="V405" s="6"/>
      <c r="W405" s="6"/>
      <c r="X405" s="46"/>
      <c r="Y405" s="6"/>
      <c r="Z405" s="6"/>
      <c r="AA405" s="6"/>
      <c r="AB405" s="6"/>
      <c r="AC405" s="6"/>
      <c r="AD405" s="6"/>
    </row>
    <row r="406" ht="14.25" hidden="1" customHeight="1">
      <c r="A406" s="196"/>
      <c r="B406" s="7"/>
      <c r="C406" s="7"/>
      <c r="D406" s="7"/>
      <c r="E406" s="136"/>
      <c r="F406" s="136"/>
      <c r="G406" s="136"/>
      <c r="H406" s="136"/>
      <c r="I406" s="136"/>
      <c r="J406" s="136"/>
      <c r="K406" s="136"/>
      <c r="L406" s="137"/>
      <c r="M406" s="136"/>
      <c r="N406" s="136"/>
      <c r="O406" s="197"/>
      <c r="P406" s="6"/>
      <c r="Q406" s="6"/>
      <c r="R406" s="6"/>
      <c r="S406" s="6"/>
      <c r="T406" s="6"/>
      <c r="U406" s="6"/>
      <c r="V406" s="6"/>
      <c r="W406" s="6"/>
      <c r="X406" s="46"/>
      <c r="Y406" s="6"/>
      <c r="Z406" s="6"/>
      <c r="AA406" s="6"/>
      <c r="AB406" s="6"/>
      <c r="AC406" s="6"/>
      <c r="AD406" s="6"/>
    </row>
    <row r="407" ht="14.25" hidden="1" customHeight="1">
      <c r="A407" s="196"/>
      <c r="B407" s="7"/>
      <c r="C407" s="7"/>
      <c r="D407" s="7"/>
      <c r="E407" s="136"/>
      <c r="F407" s="136"/>
      <c r="G407" s="136"/>
      <c r="H407" s="136"/>
      <c r="I407" s="136"/>
      <c r="J407" s="136"/>
      <c r="K407" s="136"/>
      <c r="L407" s="137"/>
      <c r="M407" s="136"/>
      <c r="N407" s="136"/>
      <c r="O407" s="197"/>
      <c r="P407" s="6"/>
      <c r="Q407" s="6"/>
      <c r="R407" s="6"/>
      <c r="S407" s="6"/>
      <c r="T407" s="6"/>
      <c r="U407" s="6"/>
      <c r="V407" s="6"/>
      <c r="W407" s="6"/>
      <c r="X407" s="46"/>
      <c r="Y407" s="6"/>
      <c r="Z407" s="6"/>
      <c r="AA407" s="6"/>
      <c r="AB407" s="6"/>
      <c r="AC407" s="6"/>
      <c r="AD407" s="6"/>
    </row>
    <row r="408" ht="14.25" hidden="1" customHeight="1">
      <c r="A408" s="196"/>
      <c r="B408" s="7"/>
      <c r="C408" s="7"/>
      <c r="D408" s="7"/>
      <c r="E408" s="136"/>
      <c r="F408" s="136"/>
      <c r="G408" s="136"/>
      <c r="H408" s="136"/>
      <c r="I408" s="136"/>
      <c r="J408" s="136"/>
      <c r="K408" s="136"/>
      <c r="L408" s="137"/>
      <c r="M408" s="136"/>
      <c r="N408" s="136"/>
      <c r="O408" s="197"/>
      <c r="P408" s="6"/>
      <c r="Q408" s="6"/>
      <c r="R408" s="6"/>
      <c r="S408" s="6"/>
      <c r="T408" s="6"/>
      <c r="U408" s="6"/>
      <c r="V408" s="6"/>
      <c r="W408" s="6"/>
      <c r="X408" s="46"/>
      <c r="Y408" s="6"/>
      <c r="Z408" s="6"/>
      <c r="AA408" s="6"/>
      <c r="AB408" s="6"/>
      <c r="AC408" s="6"/>
      <c r="AD408" s="6"/>
    </row>
    <row r="409" ht="14.25" hidden="1" customHeight="1">
      <c r="A409" s="196"/>
      <c r="B409" s="7"/>
      <c r="C409" s="7"/>
      <c r="D409" s="7"/>
      <c r="E409" s="136"/>
      <c r="F409" s="136"/>
      <c r="G409" s="136"/>
      <c r="H409" s="136"/>
      <c r="I409" s="136"/>
      <c r="J409" s="136"/>
      <c r="K409" s="136"/>
      <c r="L409" s="137"/>
      <c r="M409" s="136"/>
      <c r="N409" s="136"/>
      <c r="O409" s="197"/>
      <c r="P409" s="6"/>
      <c r="Q409" s="6"/>
      <c r="R409" s="6"/>
      <c r="S409" s="6"/>
      <c r="T409" s="6"/>
      <c r="U409" s="6"/>
      <c r="V409" s="6"/>
      <c r="W409" s="6"/>
      <c r="X409" s="46"/>
      <c r="Y409" s="6"/>
      <c r="Z409" s="6"/>
      <c r="AA409" s="6"/>
      <c r="AB409" s="6"/>
      <c r="AC409" s="6"/>
      <c r="AD409" s="6"/>
    </row>
    <row r="410" ht="14.25" hidden="1" customHeight="1">
      <c r="A410" s="196"/>
      <c r="B410" s="7"/>
      <c r="C410" s="7"/>
      <c r="D410" s="7"/>
      <c r="E410" s="136"/>
      <c r="F410" s="136"/>
      <c r="G410" s="136"/>
      <c r="H410" s="136"/>
      <c r="I410" s="136"/>
      <c r="J410" s="136"/>
      <c r="K410" s="136"/>
      <c r="L410" s="137"/>
      <c r="M410" s="136"/>
      <c r="N410" s="136"/>
      <c r="O410" s="197"/>
      <c r="P410" s="6"/>
      <c r="Q410" s="6"/>
      <c r="R410" s="6"/>
      <c r="S410" s="6"/>
      <c r="T410" s="6"/>
      <c r="U410" s="6"/>
      <c r="V410" s="6"/>
      <c r="W410" s="6"/>
      <c r="X410" s="46"/>
      <c r="Y410" s="6"/>
      <c r="Z410" s="6"/>
      <c r="AA410" s="6"/>
      <c r="AB410" s="6"/>
      <c r="AC410" s="6"/>
      <c r="AD410" s="6"/>
    </row>
    <row r="411" ht="14.25" hidden="1" customHeight="1">
      <c r="A411" s="196"/>
      <c r="B411" s="7"/>
      <c r="C411" s="7"/>
      <c r="D411" s="7"/>
      <c r="E411" s="136"/>
      <c r="F411" s="136"/>
      <c r="G411" s="136"/>
      <c r="H411" s="136"/>
      <c r="I411" s="136"/>
      <c r="J411" s="136"/>
      <c r="K411" s="136"/>
      <c r="L411" s="137"/>
      <c r="M411" s="136"/>
      <c r="N411" s="136"/>
      <c r="O411" s="197"/>
      <c r="P411" s="6"/>
      <c r="Q411" s="6"/>
      <c r="R411" s="6"/>
      <c r="S411" s="6"/>
      <c r="T411" s="6"/>
      <c r="U411" s="6"/>
      <c r="V411" s="6"/>
      <c r="W411" s="6"/>
      <c r="X411" s="46"/>
      <c r="Y411" s="6"/>
      <c r="Z411" s="6"/>
      <c r="AA411" s="6"/>
      <c r="AB411" s="6"/>
      <c r="AC411" s="6"/>
      <c r="AD411" s="6"/>
    </row>
    <row r="412" ht="14.25" hidden="1" customHeight="1">
      <c r="A412" s="196"/>
      <c r="B412" s="7"/>
      <c r="C412" s="7"/>
      <c r="D412" s="7"/>
      <c r="E412" s="136"/>
      <c r="F412" s="136"/>
      <c r="G412" s="136"/>
      <c r="H412" s="136"/>
      <c r="I412" s="136"/>
      <c r="J412" s="136"/>
      <c r="K412" s="136"/>
      <c r="L412" s="137"/>
      <c r="M412" s="136"/>
      <c r="N412" s="136"/>
      <c r="O412" s="197"/>
      <c r="P412" s="6"/>
      <c r="Q412" s="6"/>
      <c r="R412" s="6"/>
      <c r="S412" s="6"/>
      <c r="T412" s="6"/>
      <c r="U412" s="6"/>
      <c r="V412" s="6"/>
      <c r="W412" s="6"/>
      <c r="X412" s="46"/>
      <c r="Y412" s="6"/>
      <c r="Z412" s="6"/>
      <c r="AA412" s="6"/>
      <c r="AB412" s="6"/>
      <c r="AC412" s="6"/>
      <c r="AD412" s="6"/>
    </row>
    <row r="413" ht="14.25" hidden="1" customHeight="1">
      <c r="A413" s="196"/>
      <c r="B413" s="7"/>
      <c r="C413" s="7"/>
      <c r="D413" s="7"/>
      <c r="E413" s="136"/>
      <c r="F413" s="136"/>
      <c r="G413" s="136"/>
      <c r="H413" s="136"/>
      <c r="I413" s="136"/>
      <c r="J413" s="136"/>
      <c r="K413" s="136"/>
      <c r="L413" s="137"/>
      <c r="M413" s="136"/>
      <c r="N413" s="136"/>
      <c r="O413" s="197"/>
      <c r="P413" s="6"/>
      <c r="Q413" s="6"/>
      <c r="R413" s="6"/>
      <c r="S413" s="6"/>
      <c r="T413" s="6"/>
      <c r="U413" s="6"/>
      <c r="V413" s="6"/>
      <c r="W413" s="6"/>
      <c r="X413" s="46"/>
      <c r="Y413" s="6"/>
      <c r="Z413" s="6"/>
      <c r="AA413" s="6"/>
      <c r="AB413" s="6"/>
      <c r="AC413" s="6"/>
      <c r="AD413" s="6"/>
    </row>
    <row r="414" ht="14.25" hidden="1" customHeight="1">
      <c r="A414" s="196"/>
      <c r="B414" s="7"/>
      <c r="C414" s="7"/>
      <c r="D414" s="7"/>
      <c r="E414" s="136"/>
      <c r="F414" s="136"/>
      <c r="G414" s="136"/>
      <c r="H414" s="136"/>
      <c r="I414" s="136"/>
      <c r="J414" s="136"/>
      <c r="K414" s="136"/>
      <c r="L414" s="137"/>
      <c r="M414" s="136"/>
      <c r="N414" s="136"/>
      <c r="O414" s="197"/>
      <c r="P414" s="6"/>
      <c r="Q414" s="6"/>
      <c r="R414" s="6"/>
      <c r="S414" s="6"/>
      <c r="T414" s="6"/>
      <c r="U414" s="6"/>
      <c r="V414" s="6"/>
      <c r="W414" s="6"/>
      <c r="X414" s="46"/>
      <c r="Y414" s="6"/>
      <c r="Z414" s="6"/>
      <c r="AA414" s="6"/>
      <c r="AB414" s="6"/>
      <c r="AC414" s="6"/>
      <c r="AD414" s="6"/>
    </row>
    <row r="415" ht="14.25" hidden="1" customHeight="1">
      <c r="A415" s="196"/>
      <c r="B415" s="7"/>
      <c r="C415" s="7"/>
      <c r="D415" s="7"/>
      <c r="E415" s="136"/>
      <c r="F415" s="136"/>
      <c r="G415" s="136"/>
      <c r="H415" s="136"/>
      <c r="I415" s="136"/>
      <c r="J415" s="136"/>
      <c r="K415" s="136"/>
      <c r="L415" s="137"/>
      <c r="M415" s="136"/>
      <c r="N415" s="136"/>
      <c r="O415" s="197"/>
      <c r="P415" s="6"/>
      <c r="Q415" s="6"/>
      <c r="R415" s="6"/>
      <c r="S415" s="6"/>
      <c r="T415" s="6"/>
      <c r="U415" s="6"/>
      <c r="V415" s="6"/>
      <c r="W415" s="6"/>
      <c r="X415" s="46"/>
      <c r="Y415" s="6"/>
      <c r="Z415" s="6"/>
      <c r="AA415" s="6"/>
      <c r="AB415" s="6"/>
      <c r="AC415" s="6"/>
      <c r="AD415" s="6"/>
    </row>
    <row r="416" ht="14.25" hidden="1" customHeight="1">
      <c r="A416" s="196"/>
      <c r="B416" s="7"/>
      <c r="C416" s="7"/>
      <c r="D416" s="7"/>
      <c r="E416" s="136"/>
      <c r="F416" s="136"/>
      <c r="G416" s="136"/>
      <c r="H416" s="136"/>
      <c r="I416" s="136"/>
      <c r="J416" s="136"/>
      <c r="K416" s="136"/>
      <c r="L416" s="137"/>
      <c r="M416" s="136"/>
      <c r="N416" s="136"/>
      <c r="O416" s="197"/>
      <c r="P416" s="6"/>
      <c r="Q416" s="6"/>
      <c r="R416" s="6"/>
      <c r="S416" s="6"/>
      <c r="T416" s="6"/>
      <c r="U416" s="6"/>
      <c r="V416" s="6"/>
      <c r="W416" s="6"/>
      <c r="X416" s="46"/>
      <c r="Y416" s="6"/>
      <c r="Z416" s="6"/>
      <c r="AA416" s="6"/>
      <c r="AB416" s="6"/>
      <c r="AC416" s="6"/>
      <c r="AD416" s="6"/>
    </row>
    <row r="417" ht="14.25" hidden="1" customHeight="1">
      <c r="A417" s="196"/>
      <c r="B417" s="7"/>
      <c r="C417" s="7"/>
      <c r="D417" s="7"/>
      <c r="E417" s="136"/>
      <c r="F417" s="136"/>
      <c r="G417" s="136"/>
      <c r="H417" s="136"/>
      <c r="I417" s="136"/>
      <c r="J417" s="136"/>
      <c r="K417" s="136"/>
      <c r="L417" s="137"/>
      <c r="M417" s="136"/>
      <c r="N417" s="136"/>
      <c r="O417" s="197"/>
      <c r="P417" s="6"/>
      <c r="Q417" s="6"/>
      <c r="R417" s="6"/>
      <c r="S417" s="6"/>
      <c r="T417" s="6"/>
      <c r="U417" s="6"/>
      <c r="V417" s="6"/>
      <c r="W417" s="6"/>
      <c r="X417" s="46"/>
      <c r="Y417" s="6"/>
      <c r="Z417" s="6"/>
      <c r="AA417" s="6"/>
      <c r="AB417" s="6"/>
      <c r="AC417" s="6"/>
      <c r="AD417" s="6"/>
    </row>
    <row r="418" ht="14.25" hidden="1" customHeight="1">
      <c r="A418" s="196"/>
      <c r="B418" s="7"/>
      <c r="C418" s="7"/>
      <c r="D418" s="7"/>
      <c r="E418" s="136"/>
      <c r="F418" s="136"/>
      <c r="G418" s="136"/>
      <c r="H418" s="136"/>
      <c r="I418" s="136"/>
      <c r="J418" s="136"/>
      <c r="K418" s="136"/>
      <c r="L418" s="137"/>
      <c r="M418" s="136"/>
      <c r="N418" s="136"/>
      <c r="O418" s="197"/>
      <c r="P418" s="6"/>
      <c r="Q418" s="6"/>
      <c r="R418" s="6"/>
      <c r="S418" s="6"/>
      <c r="T418" s="6"/>
      <c r="U418" s="6"/>
      <c r="V418" s="6"/>
      <c r="W418" s="6"/>
      <c r="X418" s="46"/>
      <c r="Y418" s="6"/>
      <c r="Z418" s="6"/>
      <c r="AA418" s="6"/>
      <c r="AB418" s="6"/>
      <c r="AC418" s="6"/>
      <c r="AD418" s="6"/>
    </row>
    <row r="419" ht="14.25" hidden="1" customHeight="1">
      <c r="A419" s="196"/>
      <c r="B419" s="7"/>
      <c r="C419" s="7"/>
      <c r="D419" s="7"/>
      <c r="E419" s="136"/>
      <c r="F419" s="136"/>
      <c r="G419" s="136"/>
      <c r="H419" s="136"/>
      <c r="I419" s="136"/>
      <c r="J419" s="136"/>
      <c r="K419" s="136"/>
      <c r="L419" s="137"/>
      <c r="M419" s="136"/>
      <c r="N419" s="136"/>
      <c r="O419" s="197"/>
      <c r="P419" s="6"/>
      <c r="Q419" s="6"/>
      <c r="R419" s="6"/>
      <c r="S419" s="6"/>
      <c r="T419" s="6"/>
      <c r="U419" s="6"/>
      <c r="V419" s="6"/>
      <c r="W419" s="6"/>
      <c r="X419" s="46"/>
      <c r="Y419" s="6"/>
      <c r="Z419" s="6"/>
      <c r="AA419" s="6"/>
      <c r="AB419" s="6"/>
      <c r="AC419" s="6"/>
      <c r="AD419" s="6"/>
    </row>
    <row r="420" ht="14.25" hidden="1" customHeight="1">
      <c r="A420" s="196"/>
      <c r="B420" s="7"/>
      <c r="C420" s="7"/>
      <c r="D420" s="7"/>
      <c r="E420" s="136"/>
      <c r="F420" s="136"/>
      <c r="G420" s="136"/>
      <c r="H420" s="136"/>
      <c r="I420" s="136"/>
      <c r="J420" s="136"/>
      <c r="K420" s="136"/>
      <c r="L420" s="137"/>
      <c r="M420" s="136"/>
      <c r="N420" s="136"/>
      <c r="O420" s="197"/>
      <c r="P420" s="6"/>
      <c r="Q420" s="6"/>
      <c r="R420" s="6"/>
      <c r="S420" s="6"/>
      <c r="T420" s="6"/>
      <c r="U420" s="6"/>
      <c r="V420" s="6"/>
      <c r="W420" s="6"/>
      <c r="X420" s="46"/>
      <c r="Y420" s="6"/>
      <c r="Z420" s="6"/>
      <c r="AA420" s="6"/>
      <c r="AB420" s="6"/>
      <c r="AC420" s="6"/>
      <c r="AD420" s="6"/>
    </row>
    <row r="421" ht="14.25" hidden="1" customHeight="1">
      <c r="A421" s="196"/>
      <c r="B421" s="7"/>
      <c r="C421" s="7"/>
      <c r="D421" s="7"/>
      <c r="E421" s="136"/>
      <c r="F421" s="136"/>
      <c r="G421" s="136"/>
      <c r="H421" s="136"/>
      <c r="I421" s="136"/>
      <c r="J421" s="136"/>
      <c r="K421" s="136"/>
      <c r="L421" s="137"/>
      <c r="M421" s="136"/>
      <c r="N421" s="136"/>
      <c r="O421" s="197"/>
      <c r="P421" s="6"/>
      <c r="Q421" s="6"/>
      <c r="R421" s="6"/>
      <c r="S421" s="6"/>
      <c r="T421" s="6"/>
      <c r="U421" s="6"/>
      <c r="V421" s="6"/>
      <c r="W421" s="6"/>
      <c r="X421" s="46"/>
      <c r="Y421" s="6"/>
      <c r="Z421" s="6"/>
      <c r="AA421" s="6"/>
      <c r="AB421" s="6"/>
      <c r="AC421" s="6"/>
      <c r="AD421" s="6"/>
    </row>
    <row r="422" ht="14.25" hidden="1" customHeight="1">
      <c r="A422" s="196"/>
      <c r="B422" s="7"/>
      <c r="C422" s="7"/>
      <c r="D422" s="7"/>
      <c r="E422" s="136"/>
      <c r="F422" s="136"/>
      <c r="G422" s="136"/>
      <c r="H422" s="136"/>
      <c r="I422" s="136"/>
      <c r="J422" s="136"/>
      <c r="K422" s="136"/>
      <c r="L422" s="137"/>
      <c r="M422" s="136"/>
      <c r="N422" s="136"/>
      <c r="O422" s="197"/>
      <c r="P422" s="6"/>
      <c r="Q422" s="6"/>
      <c r="R422" s="6"/>
      <c r="S422" s="6"/>
      <c r="T422" s="6"/>
      <c r="U422" s="6"/>
      <c r="V422" s="6"/>
      <c r="W422" s="6"/>
      <c r="X422" s="46"/>
      <c r="Y422" s="6"/>
      <c r="Z422" s="6"/>
      <c r="AA422" s="6"/>
      <c r="AB422" s="6"/>
      <c r="AC422" s="6"/>
      <c r="AD422" s="6"/>
    </row>
    <row r="423" ht="14.25" hidden="1" customHeight="1">
      <c r="A423" s="196"/>
      <c r="B423" s="7"/>
      <c r="C423" s="7"/>
      <c r="D423" s="7"/>
      <c r="E423" s="136"/>
      <c r="F423" s="136"/>
      <c r="G423" s="136"/>
      <c r="H423" s="136"/>
      <c r="I423" s="136"/>
      <c r="J423" s="136"/>
      <c r="K423" s="136"/>
      <c r="L423" s="137"/>
      <c r="M423" s="136"/>
      <c r="N423" s="136"/>
      <c r="O423" s="197"/>
      <c r="P423" s="6"/>
      <c r="Q423" s="6"/>
      <c r="R423" s="6"/>
      <c r="S423" s="6"/>
      <c r="T423" s="6"/>
      <c r="U423" s="6"/>
      <c r="V423" s="6"/>
      <c r="W423" s="6"/>
      <c r="X423" s="46"/>
      <c r="Y423" s="6"/>
      <c r="Z423" s="6"/>
      <c r="AA423" s="6"/>
      <c r="AB423" s="6"/>
      <c r="AC423" s="6"/>
      <c r="AD423" s="6"/>
    </row>
    <row r="424" ht="14.25" hidden="1" customHeight="1">
      <c r="A424" s="196"/>
      <c r="B424" s="7"/>
      <c r="C424" s="7"/>
      <c r="D424" s="7"/>
      <c r="E424" s="136"/>
      <c r="F424" s="136"/>
      <c r="G424" s="136"/>
      <c r="H424" s="136"/>
      <c r="I424" s="136"/>
      <c r="J424" s="136"/>
      <c r="K424" s="136"/>
      <c r="L424" s="137"/>
      <c r="M424" s="136"/>
      <c r="N424" s="136"/>
      <c r="O424" s="197"/>
      <c r="P424" s="6"/>
      <c r="Q424" s="6"/>
      <c r="R424" s="6"/>
      <c r="S424" s="6"/>
      <c r="T424" s="6"/>
      <c r="U424" s="6"/>
      <c r="V424" s="6"/>
      <c r="W424" s="6"/>
      <c r="X424" s="46"/>
      <c r="Y424" s="6"/>
      <c r="Z424" s="6"/>
      <c r="AA424" s="6"/>
      <c r="AB424" s="6"/>
      <c r="AC424" s="6"/>
      <c r="AD424" s="6"/>
    </row>
    <row r="425" ht="14.25" hidden="1" customHeight="1">
      <c r="A425" s="196"/>
      <c r="B425" s="7"/>
      <c r="C425" s="7"/>
      <c r="D425" s="7"/>
      <c r="E425" s="136"/>
      <c r="F425" s="136"/>
      <c r="G425" s="136"/>
      <c r="H425" s="136"/>
      <c r="I425" s="136"/>
      <c r="J425" s="136"/>
      <c r="K425" s="136"/>
      <c r="L425" s="137"/>
      <c r="M425" s="136"/>
      <c r="N425" s="136"/>
      <c r="O425" s="197"/>
      <c r="P425" s="6"/>
      <c r="Q425" s="6"/>
      <c r="R425" s="6"/>
      <c r="S425" s="6"/>
      <c r="T425" s="6"/>
      <c r="U425" s="6"/>
      <c r="V425" s="6"/>
      <c r="W425" s="6"/>
      <c r="X425" s="46"/>
      <c r="Y425" s="6"/>
      <c r="Z425" s="6"/>
      <c r="AA425" s="6"/>
      <c r="AB425" s="6"/>
      <c r="AC425" s="6"/>
      <c r="AD425" s="6"/>
    </row>
    <row r="426" ht="14.25" hidden="1" customHeight="1">
      <c r="A426" s="196"/>
      <c r="B426" s="7"/>
      <c r="C426" s="7"/>
      <c r="D426" s="7"/>
      <c r="E426" s="136"/>
      <c r="F426" s="136"/>
      <c r="G426" s="136"/>
      <c r="H426" s="136"/>
      <c r="I426" s="136"/>
      <c r="J426" s="136"/>
      <c r="K426" s="136"/>
      <c r="L426" s="137"/>
      <c r="M426" s="136"/>
      <c r="N426" s="136"/>
      <c r="O426" s="197"/>
      <c r="P426" s="6"/>
      <c r="Q426" s="6"/>
      <c r="R426" s="6"/>
      <c r="S426" s="6"/>
      <c r="T426" s="6"/>
      <c r="U426" s="6"/>
      <c r="V426" s="6"/>
      <c r="W426" s="6"/>
      <c r="X426" s="46"/>
      <c r="Y426" s="6"/>
      <c r="Z426" s="6"/>
      <c r="AA426" s="6"/>
      <c r="AB426" s="6"/>
      <c r="AC426" s="6"/>
      <c r="AD426" s="6"/>
    </row>
    <row r="427" ht="14.25" hidden="1" customHeight="1">
      <c r="A427" s="196"/>
      <c r="B427" s="7"/>
      <c r="C427" s="7"/>
      <c r="D427" s="7"/>
      <c r="E427" s="136"/>
      <c r="F427" s="136"/>
      <c r="G427" s="136"/>
      <c r="H427" s="136"/>
      <c r="I427" s="136"/>
      <c r="J427" s="136"/>
      <c r="K427" s="136"/>
      <c r="L427" s="137"/>
      <c r="M427" s="136"/>
      <c r="N427" s="136"/>
      <c r="O427" s="197"/>
      <c r="P427" s="6"/>
      <c r="Q427" s="6"/>
      <c r="R427" s="6"/>
      <c r="S427" s="6"/>
      <c r="T427" s="6"/>
      <c r="U427" s="6"/>
      <c r="V427" s="6"/>
      <c r="W427" s="6"/>
      <c r="X427" s="46"/>
      <c r="Y427" s="6"/>
      <c r="Z427" s="6"/>
      <c r="AA427" s="6"/>
      <c r="AB427" s="6"/>
      <c r="AC427" s="6"/>
      <c r="AD427" s="6"/>
    </row>
    <row r="428" ht="14.25" hidden="1" customHeight="1">
      <c r="A428" s="196"/>
      <c r="B428" s="7"/>
      <c r="C428" s="7"/>
      <c r="D428" s="7"/>
      <c r="E428" s="136"/>
      <c r="F428" s="136"/>
      <c r="G428" s="136"/>
      <c r="H428" s="136"/>
      <c r="I428" s="136"/>
      <c r="J428" s="136"/>
      <c r="K428" s="136"/>
      <c r="L428" s="137"/>
      <c r="M428" s="136"/>
      <c r="N428" s="136"/>
      <c r="O428" s="197"/>
      <c r="P428" s="6"/>
      <c r="Q428" s="6"/>
      <c r="R428" s="6"/>
      <c r="S428" s="6"/>
      <c r="T428" s="6"/>
      <c r="U428" s="6"/>
      <c r="V428" s="6"/>
      <c r="W428" s="6"/>
      <c r="X428" s="46"/>
      <c r="Y428" s="6"/>
      <c r="Z428" s="6"/>
      <c r="AA428" s="6"/>
      <c r="AB428" s="6"/>
      <c r="AC428" s="6"/>
      <c r="AD428" s="6"/>
    </row>
    <row r="429" ht="14.25" hidden="1" customHeight="1">
      <c r="A429" s="196"/>
      <c r="B429" s="7"/>
      <c r="C429" s="7"/>
      <c r="D429" s="7"/>
      <c r="E429" s="136"/>
      <c r="F429" s="136"/>
      <c r="G429" s="136"/>
      <c r="H429" s="136"/>
      <c r="I429" s="136"/>
      <c r="J429" s="136"/>
      <c r="K429" s="136"/>
      <c r="L429" s="137"/>
      <c r="M429" s="136"/>
      <c r="N429" s="136"/>
      <c r="O429" s="197"/>
      <c r="P429" s="6"/>
      <c r="Q429" s="6"/>
      <c r="R429" s="6"/>
      <c r="S429" s="6"/>
      <c r="T429" s="6"/>
      <c r="U429" s="6"/>
      <c r="V429" s="6"/>
      <c r="W429" s="6"/>
      <c r="X429" s="46"/>
      <c r="Y429" s="6"/>
      <c r="Z429" s="6"/>
      <c r="AA429" s="6"/>
      <c r="AB429" s="6"/>
      <c r="AC429" s="6"/>
      <c r="AD429" s="6"/>
    </row>
    <row r="430" ht="14.25" hidden="1" customHeight="1">
      <c r="A430" s="196"/>
      <c r="B430" s="7"/>
      <c r="C430" s="7"/>
      <c r="D430" s="7"/>
      <c r="E430" s="136"/>
      <c r="F430" s="136"/>
      <c r="G430" s="136"/>
      <c r="H430" s="136"/>
      <c r="I430" s="136"/>
      <c r="J430" s="136"/>
      <c r="K430" s="136"/>
      <c r="L430" s="137"/>
      <c r="M430" s="136"/>
      <c r="N430" s="136"/>
      <c r="O430" s="197"/>
      <c r="P430" s="6"/>
      <c r="Q430" s="6"/>
      <c r="R430" s="6"/>
      <c r="S430" s="6"/>
      <c r="T430" s="6"/>
      <c r="U430" s="6"/>
      <c r="V430" s="6"/>
      <c r="W430" s="6"/>
      <c r="X430" s="46"/>
      <c r="Y430" s="6"/>
      <c r="Z430" s="6"/>
      <c r="AA430" s="6"/>
      <c r="AB430" s="6"/>
      <c r="AC430" s="6"/>
      <c r="AD430" s="6"/>
    </row>
    <row r="431" ht="14.25" hidden="1" customHeight="1">
      <c r="A431" s="196"/>
      <c r="B431" s="7"/>
      <c r="C431" s="7"/>
      <c r="D431" s="7"/>
      <c r="E431" s="136"/>
      <c r="F431" s="136"/>
      <c r="G431" s="136"/>
      <c r="H431" s="136"/>
      <c r="I431" s="136"/>
      <c r="J431" s="136"/>
      <c r="K431" s="136"/>
      <c r="L431" s="137"/>
      <c r="M431" s="136"/>
      <c r="N431" s="136"/>
      <c r="O431" s="197"/>
      <c r="P431" s="6"/>
      <c r="Q431" s="6"/>
      <c r="R431" s="6"/>
      <c r="S431" s="6"/>
      <c r="T431" s="6"/>
      <c r="U431" s="6"/>
      <c r="V431" s="6"/>
      <c r="W431" s="6"/>
      <c r="X431" s="46"/>
      <c r="Y431" s="6"/>
      <c r="Z431" s="6"/>
      <c r="AA431" s="6"/>
      <c r="AB431" s="6"/>
      <c r="AC431" s="6"/>
      <c r="AD431" s="6"/>
    </row>
    <row r="432" ht="14.25" hidden="1" customHeight="1">
      <c r="A432" s="196"/>
      <c r="B432" s="7"/>
      <c r="C432" s="7"/>
      <c r="D432" s="7"/>
      <c r="E432" s="136"/>
      <c r="F432" s="136"/>
      <c r="G432" s="136"/>
      <c r="H432" s="136"/>
      <c r="I432" s="136"/>
      <c r="J432" s="136"/>
      <c r="K432" s="136"/>
      <c r="L432" s="137"/>
      <c r="M432" s="136"/>
      <c r="N432" s="136"/>
      <c r="O432" s="197"/>
      <c r="P432" s="6"/>
      <c r="Q432" s="6"/>
      <c r="R432" s="6"/>
      <c r="S432" s="6"/>
      <c r="T432" s="6"/>
      <c r="U432" s="6"/>
      <c r="V432" s="6"/>
      <c r="W432" s="6"/>
      <c r="X432" s="46"/>
      <c r="Y432" s="6"/>
      <c r="Z432" s="6"/>
      <c r="AA432" s="6"/>
      <c r="AB432" s="6"/>
      <c r="AC432" s="6"/>
      <c r="AD432" s="6"/>
    </row>
    <row r="433" ht="14.25" hidden="1" customHeight="1">
      <c r="A433" s="196"/>
      <c r="B433" s="7"/>
      <c r="C433" s="7"/>
      <c r="D433" s="7"/>
      <c r="E433" s="136"/>
      <c r="F433" s="136"/>
      <c r="G433" s="136"/>
      <c r="H433" s="136"/>
      <c r="I433" s="136"/>
      <c r="J433" s="136"/>
      <c r="K433" s="136"/>
      <c r="L433" s="137"/>
      <c r="M433" s="136"/>
      <c r="N433" s="136"/>
      <c r="O433" s="197"/>
      <c r="P433" s="6"/>
      <c r="Q433" s="6"/>
      <c r="R433" s="6"/>
      <c r="S433" s="6"/>
      <c r="T433" s="6"/>
      <c r="U433" s="6"/>
      <c r="V433" s="6"/>
      <c r="W433" s="6"/>
      <c r="X433" s="46"/>
      <c r="Y433" s="6"/>
      <c r="Z433" s="6"/>
      <c r="AA433" s="6"/>
      <c r="AB433" s="6"/>
      <c r="AC433" s="6"/>
      <c r="AD433" s="6"/>
    </row>
    <row r="434" ht="14.25" hidden="1" customHeight="1">
      <c r="A434" s="196"/>
      <c r="B434" s="7"/>
      <c r="C434" s="7"/>
      <c r="D434" s="7"/>
      <c r="E434" s="136"/>
      <c r="F434" s="136"/>
      <c r="G434" s="136"/>
      <c r="H434" s="136"/>
      <c r="I434" s="136"/>
      <c r="J434" s="136"/>
      <c r="K434" s="136"/>
      <c r="L434" s="137"/>
      <c r="M434" s="136"/>
      <c r="N434" s="136"/>
      <c r="O434" s="197"/>
      <c r="P434" s="6"/>
      <c r="Q434" s="6"/>
      <c r="R434" s="6"/>
      <c r="S434" s="6"/>
      <c r="T434" s="6"/>
      <c r="U434" s="6"/>
      <c r="V434" s="6"/>
      <c r="W434" s="6"/>
      <c r="X434" s="46"/>
      <c r="Y434" s="6"/>
      <c r="Z434" s="6"/>
      <c r="AA434" s="6"/>
      <c r="AB434" s="6"/>
      <c r="AC434" s="6"/>
      <c r="AD434" s="6"/>
    </row>
    <row r="435" ht="14.25" hidden="1" customHeight="1">
      <c r="A435" s="196"/>
      <c r="B435" s="7"/>
      <c r="C435" s="7"/>
      <c r="D435" s="7"/>
      <c r="E435" s="136"/>
      <c r="F435" s="136"/>
      <c r="G435" s="136"/>
      <c r="H435" s="136"/>
      <c r="I435" s="136"/>
      <c r="J435" s="136"/>
      <c r="K435" s="136"/>
      <c r="L435" s="137"/>
      <c r="M435" s="136"/>
      <c r="N435" s="136"/>
      <c r="O435" s="197"/>
      <c r="P435" s="6"/>
      <c r="Q435" s="6"/>
      <c r="R435" s="6"/>
      <c r="S435" s="6"/>
      <c r="T435" s="6"/>
      <c r="U435" s="6"/>
      <c r="V435" s="6"/>
      <c r="W435" s="6"/>
      <c r="X435" s="46"/>
      <c r="Y435" s="6"/>
      <c r="Z435" s="6"/>
      <c r="AA435" s="6"/>
      <c r="AB435" s="6"/>
      <c r="AC435" s="6"/>
      <c r="AD435" s="6"/>
    </row>
    <row r="436" ht="14.25" hidden="1" customHeight="1">
      <c r="A436" s="196"/>
      <c r="B436" s="7"/>
      <c r="C436" s="7"/>
      <c r="D436" s="7"/>
      <c r="E436" s="136"/>
      <c r="F436" s="136"/>
      <c r="G436" s="136"/>
      <c r="H436" s="136"/>
      <c r="I436" s="136"/>
      <c r="J436" s="136"/>
      <c r="K436" s="136"/>
      <c r="L436" s="137"/>
      <c r="M436" s="136"/>
      <c r="N436" s="136"/>
      <c r="O436" s="197"/>
      <c r="P436" s="6"/>
      <c r="Q436" s="6"/>
      <c r="R436" s="6"/>
      <c r="S436" s="6"/>
      <c r="T436" s="6"/>
      <c r="U436" s="6"/>
      <c r="V436" s="6"/>
      <c r="W436" s="6"/>
      <c r="X436" s="46"/>
      <c r="Y436" s="6"/>
      <c r="Z436" s="6"/>
      <c r="AA436" s="6"/>
      <c r="AB436" s="6"/>
      <c r="AC436" s="6"/>
      <c r="AD436" s="6"/>
    </row>
    <row r="437" ht="14.25" hidden="1" customHeight="1">
      <c r="A437" s="196"/>
      <c r="B437" s="7"/>
      <c r="C437" s="7"/>
      <c r="D437" s="7"/>
      <c r="E437" s="136"/>
      <c r="F437" s="136"/>
      <c r="G437" s="136"/>
      <c r="H437" s="136"/>
      <c r="I437" s="136"/>
      <c r="J437" s="136"/>
      <c r="K437" s="136"/>
      <c r="L437" s="137"/>
      <c r="M437" s="136"/>
      <c r="N437" s="136"/>
      <c r="O437" s="197"/>
      <c r="P437" s="6"/>
      <c r="Q437" s="6"/>
      <c r="R437" s="6"/>
      <c r="S437" s="6"/>
      <c r="T437" s="6"/>
      <c r="U437" s="6"/>
      <c r="V437" s="6"/>
      <c r="W437" s="6"/>
      <c r="X437" s="46"/>
      <c r="Y437" s="6"/>
      <c r="Z437" s="6"/>
      <c r="AA437" s="6"/>
      <c r="AB437" s="6"/>
      <c r="AC437" s="6"/>
      <c r="AD437" s="6"/>
    </row>
    <row r="438" ht="14.25" hidden="1" customHeight="1">
      <c r="A438" s="196"/>
      <c r="B438" s="7"/>
      <c r="C438" s="7"/>
      <c r="D438" s="7"/>
      <c r="E438" s="136"/>
      <c r="F438" s="136"/>
      <c r="G438" s="136"/>
      <c r="H438" s="136"/>
      <c r="I438" s="136"/>
      <c r="J438" s="136"/>
      <c r="K438" s="136"/>
      <c r="L438" s="137"/>
      <c r="M438" s="136"/>
      <c r="N438" s="136"/>
      <c r="O438" s="197"/>
      <c r="P438" s="6"/>
      <c r="Q438" s="6"/>
      <c r="R438" s="6"/>
      <c r="S438" s="6"/>
      <c r="T438" s="6"/>
      <c r="U438" s="6"/>
      <c r="V438" s="6"/>
      <c r="W438" s="6"/>
      <c r="X438" s="46"/>
      <c r="Y438" s="6"/>
      <c r="Z438" s="6"/>
      <c r="AA438" s="6"/>
      <c r="AB438" s="6"/>
      <c r="AC438" s="6"/>
      <c r="AD438" s="6"/>
    </row>
    <row r="439" ht="14.25" hidden="1" customHeight="1">
      <c r="A439" s="196"/>
      <c r="B439" s="7"/>
      <c r="C439" s="7"/>
      <c r="D439" s="7"/>
      <c r="E439" s="136"/>
      <c r="F439" s="136"/>
      <c r="G439" s="136"/>
      <c r="H439" s="136"/>
      <c r="I439" s="136"/>
      <c r="J439" s="136"/>
      <c r="K439" s="136"/>
      <c r="L439" s="137"/>
      <c r="M439" s="136"/>
      <c r="N439" s="136"/>
      <c r="O439" s="197"/>
      <c r="P439" s="6"/>
      <c r="Q439" s="6"/>
      <c r="R439" s="6"/>
      <c r="S439" s="6"/>
      <c r="T439" s="6"/>
      <c r="U439" s="6"/>
      <c r="V439" s="6"/>
      <c r="W439" s="6"/>
      <c r="X439" s="46"/>
      <c r="Y439" s="6"/>
      <c r="Z439" s="6"/>
      <c r="AA439" s="6"/>
      <c r="AB439" s="6"/>
      <c r="AC439" s="6"/>
      <c r="AD439" s="6"/>
    </row>
    <row r="440" ht="14.25" hidden="1" customHeight="1">
      <c r="A440" s="196"/>
      <c r="B440" s="7"/>
      <c r="C440" s="7"/>
      <c r="D440" s="7"/>
      <c r="E440" s="136"/>
      <c r="F440" s="136"/>
      <c r="G440" s="136"/>
      <c r="H440" s="136"/>
      <c r="I440" s="136"/>
      <c r="J440" s="136"/>
      <c r="K440" s="136"/>
      <c r="L440" s="137"/>
      <c r="M440" s="136"/>
      <c r="N440" s="136"/>
      <c r="O440" s="197"/>
      <c r="P440" s="6"/>
      <c r="Q440" s="6"/>
      <c r="R440" s="6"/>
      <c r="S440" s="6"/>
      <c r="T440" s="6"/>
      <c r="U440" s="6"/>
      <c r="V440" s="6"/>
      <c r="W440" s="6"/>
      <c r="X440" s="46"/>
      <c r="Y440" s="6"/>
      <c r="Z440" s="6"/>
      <c r="AA440" s="6"/>
      <c r="AB440" s="6"/>
      <c r="AC440" s="6"/>
      <c r="AD440" s="6"/>
    </row>
    <row r="441" ht="14.25" hidden="1" customHeight="1">
      <c r="A441" s="196"/>
      <c r="B441" s="7"/>
      <c r="C441" s="7"/>
      <c r="D441" s="7"/>
      <c r="E441" s="136"/>
      <c r="F441" s="136"/>
      <c r="G441" s="136"/>
      <c r="H441" s="136"/>
      <c r="I441" s="136"/>
      <c r="J441" s="136"/>
      <c r="K441" s="136"/>
      <c r="L441" s="137"/>
      <c r="M441" s="136"/>
      <c r="N441" s="136"/>
      <c r="O441" s="197"/>
      <c r="P441" s="6"/>
      <c r="Q441" s="6"/>
      <c r="R441" s="6"/>
      <c r="S441" s="6"/>
      <c r="T441" s="6"/>
      <c r="U441" s="6"/>
      <c r="V441" s="6"/>
      <c r="W441" s="6"/>
      <c r="X441" s="46"/>
      <c r="Y441" s="6"/>
      <c r="Z441" s="6"/>
      <c r="AA441" s="6"/>
      <c r="AB441" s="6"/>
      <c r="AC441" s="6"/>
      <c r="AD441" s="6"/>
    </row>
    <row r="442" ht="14.25" hidden="1" customHeight="1">
      <c r="A442" s="196"/>
      <c r="B442" s="7"/>
      <c r="C442" s="7"/>
      <c r="D442" s="7"/>
      <c r="E442" s="136"/>
      <c r="F442" s="136"/>
      <c r="G442" s="136"/>
      <c r="H442" s="136"/>
      <c r="I442" s="136"/>
      <c r="J442" s="136"/>
      <c r="K442" s="136"/>
      <c r="L442" s="137"/>
      <c r="M442" s="136"/>
      <c r="N442" s="136"/>
      <c r="O442" s="197"/>
      <c r="P442" s="6"/>
      <c r="Q442" s="6"/>
      <c r="R442" s="6"/>
      <c r="S442" s="6"/>
      <c r="T442" s="6"/>
      <c r="U442" s="6"/>
      <c r="V442" s="6"/>
      <c r="W442" s="6"/>
      <c r="X442" s="46"/>
      <c r="Y442" s="6"/>
      <c r="Z442" s="6"/>
      <c r="AA442" s="6"/>
      <c r="AB442" s="6"/>
      <c r="AC442" s="6"/>
      <c r="AD442" s="6"/>
    </row>
    <row r="443" ht="14.25" hidden="1" customHeight="1">
      <c r="A443" s="196"/>
      <c r="B443" s="7"/>
      <c r="C443" s="7"/>
      <c r="D443" s="7"/>
      <c r="E443" s="136"/>
      <c r="F443" s="136"/>
      <c r="G443" s="136"/>
      <c r="H443" s="136"/>
      <c r="I443" s="136"/>
      <c r="J443" s="136"/>
      <c r="K443" s="136"/>
      <c r="L443" s="137"/>
      <c r="M443" s="136"/>
      <c r="N443" s="136"/>
      <c r="O443" s="197"/>
      <c r="P443" s="6"/>
      <c r="Q443" s="6"/>
      <c r="R443" s="6"/>
      <c r="S443" s="6"/>
      <c r="T443" s="6"/>
      <c r="U443" s="6"/>
      <c r="V443" s="6"/>
      <c r="W443" s="6"/>
      <c r="X443" s="46"/>
      <c r="Y443" s="6"/>
      <c r="Z443" s="6"/>
      <c r="AA443" s="6"/>
      <c r="AB443" s="6"/>
      <c r="AC443" s="6"/>
      <c r="AD443" s="6"/>
    </row>
    <row r="444" ht="14.25" hidden="1" customHeight="1">
      <c r="A444" s="196"/>
      <c r="B444" s="7"/>
      <c r="C444" s="7"/>
      <c r="D444" s="7"/>
      <c r="E444" s="136"/>
      <c r="F444" s="136"/>
      <c r="G444" s="136"/>
      <c r="H444" s="136"/>
      <c r="I444" s="136"/>
      <c r="J444" s="136"/>
      <c r="K444" s="136"/>
      <c r="L444" s="137"/>
      <c r="M444" s="136"/>
      <c r="N444" s="136"/>
      <c r="O444" s="197"/>
      <c r="P444" s="6"/>
      <c r="Q444" s="6"/>
      <c r="R444" s="6"/>
      <c r="S444" s="6"/>
      <c r="T444" s="6"/>
      <c r="U444" s="6"/>
      <c r="V444" s="6"/>
      <c r="W444" s="6"/>
      <c r="X444" s="46"/>
      <c r="Y444" s="6"/>
      <c r="Z444" s="6"/>
      <c r="AA444" s="6"/>
      <c r="AB444" s="6"/>
      <c r="AC444" s="6"/>
      <c r="AD444" s="6"/>
    </row>
    <row r="445" ht="14.25" hidden="1" customHeight="1">
      <c r="A445" s="196"/>
      <c r="B445" s="7"/>
      <c r="C445" s="7"/>
      <c r="D445" s="7"/>
      <c r="E445" s="136"/>
      <c r="F445" s="136"/>
      <c r="G445" s="136"/>
      <c r="H445" s="136"/>
      <c r="I445" s="136"/>
      <c r="J445" s="136"/>
      <c r="K445" s="136"/>
      <c r="L445" s="137"/>
      <c r="M445" s="136"/>
      <c r="N445" s="136"/>
      <c r="O445" s="197"/>
      <c r="P445" s="6"/>
      <c r="Q445" s="6"/>
      <c r="R445" s="6"/>
      <c r="S445" s="6"/>
      <c r="T445" s="6"/>
      <c r="U445" s="6"/>
      <c r="V445" s="6"/>
      <c r="W445" s="6"/>
      <c r="X445" s="46"/>
      <c r="Y445" s="6"/>
      <c r="Z445" s="6"/>
      <c r="AA445" s="6"/>
      <c r="AB445" s="6"/>
      <c r="AC445" s="6"/>
      <c r="AD445" s="6"/>
    </row>
    <row r="446" ht="14.25" hidden="1" customHeight="1">
      <c r="A446" s="196"/>
      <c r="B446" s="7"/>
      <c r="C446" s="7"/>
      <c r="D446" s="7"/>
      <c r="E446" s="136"/>
      <c r="F446" s="136"/>
      <c r="G446" s="136"/>
      <c r="H446" s="136"/>
      <c r="I446" s="136"/>
      <c r="J446" s="136"/>
      <c r="K446" s="136"/>
      <c r="L446" s="137"/>
      <c r="M446" s="136"/>
      <c r="N446" s="136"/>
      <c r="O446" s="197"/>
      <c r="P446" s="6"/>
      <c r="Q446" s="6"/>
      <c r="R446" s="6"/>
      <c r="S446" s="6"/>
      <c r="T446" s="6"/>
      <c r="U446" s="6"/>
      <c r="V446" s="6"/>
      <c r="W446" s="6"/>
      <c r="X446" s="46"/>
      <c r="Y446" s="6"/>
      <c r="Z446" s="6"/>
      <c r="AA446" s="6"/>
      <c r="AB446" s="6"/>
      <c r="AC446" s="6"/>
      <c r="AD446" s="6"/>
    </row>
    <row r="447" ht="14.25" hidden="1" customHeight="1">
      <c r="A447" s="196"/>
      <c r="B447" s="7"/>
      <c r="C447" s="7"/>
      <c r="D447" s="7"/>
      <c r="E447" s="136"/>
      <c r="F447" s="136"/>
      <c r="G447" s="136"/>
      <c r="H447" s="136"/>
      <c r="I447" s="136"/>
      <c r="J447" s="136"/>
      <c r="K447" s="136"/>
      <c r="L447" s="137"/>
      <c r="M447" s="136"/>
      <c r="N447" s="136"/>
      <c r="O447" s="197"/>
      <c r="P447" s="6"/>
      <c r="Q447" s="6"/>
      <c r="R447" s="6"/>
      <c r="S447" s="6"/>
      <c r="T447" s="6"/>
      <c r="U447" s="6"/>
      <c r="V447" s="6"/>
      <c r="W447" s="6"/>
      <c r="X447" s="46"/>
      <c r="Y447" s="6"/>
      <c r="Z447" s="6"/>
      <c r="AA447" s="6"/>
      <c r="AB447" s="6"/>
      <c r="AC447" s="6"/>
      <c r="AD447" s="6"/>
    </row>
    <row r="448" ht="14.25" hidden="1" customHeight="1">
      <c r="A448" s="196"/>
      <c r="B448" s="7"/>
      <c r="C448" s="7"/>
      <c r="D448" s="7"/>
      <c r="E448" s="136"/>
      <c r="F448" s="136"/>
      <c r="G448" s="136"/>
      <c r="H448" s="136"/>
      <c r="I448" s="136"/>
      <c r="J448" s="136"/>
      <c r="K448" s="136"/>
      <c r="L448" s="137"/>
      <c r="M448" s="136"/>
      <c r="N448" s="136"/>
      <c r="O448" s="197"/>
      <c r="P448" s="6"/>
      <c r="Q448" s="6"/>
      <c r="R448" s="6"/>
      <c r="S448" s="6"/>
      <c r="T448" s="6"/>
      <c r="U448" s="6"/>
      <c r="V448" s="6"/>
      <c r="W448" s="6"/>
      <c r="X448" s="46"/>
      <c r="Y448" s="6"/>
      <c r="Z448" s="6"/>
      <c r="AA448" s="6"/>
      <c r="AB448" s="6"/>
      <c r="AC448" s="6"/>
      <c r="AD448" s="6"/>
    </row>
    <row r="449" ht="14.25" hidden="1" customHeight="1">
      <c r="A449" s="196"/>
      <c r="B449" s="7"/>
      <c r="C449" s="7"/>
      <c r="D449" s="7"/>
      <c r="E449" s="136"/>
      <c r="F449" s="136"/>
      <c r="G449" s="136"/>
      <c r="H449" s="136"/>
      <c r="I449" s="136"/>
      <c r="J449" s="136"/>
      <c r="K449" s="136"/>
      <c r="L449" s="137"/>
      <c r="M449" s="136"/>
      <c r="N449" s="136"/>
      <c r="O449" s="197"/>
      <c r="P449" s="6"/>
      <c r="Q449" s="6"/>
      <c r="R449" s="6"/>
      <c r="S449" s="6"/>
      <c r="T449" s="6"/>
      <c r="U449" s="6"/>
      <c r="V449" s="6"/>
      <c r="W449" s="6"/>
      <c r="X449" s="46"/>
      <c r="Y449" s="6"/>
      <c r="Z449" s="6"/>
      <c r="AA449" s="6"/>
      <c r="AB449" s="6"/>
      <c r="AC449" s="6"/>
      <c r="AD449" s="6"/>
    </row>
    <row r="450" ht="14.25" hidden="1" customHeight="1">
      <c r="A450" s="196"/>
      <c r="B450" s="7"/>
      <c r="C450" s="7"/>
      <c r="D450" s="7"/>
      <c r="E450" s="136"/>
      <c r="F450" s="136"/>
      <c r="G450" s="136"/>
      <c r="H450" s="136"/>
      <c r="I450" s="136"/>
      <c r="J450" s="136"/>
      <c r="K450" s="136"/>
      <c r="L450" s="137"/>
      <c r="M450" s="136"/>
      <c r="N450" s="136"/>
      <c r="O450" s="197"/>
      <c r="P450" s="6"/>
      <c r="Q450" s="6"/>
      <c r="R450" s="6"/>
      <c r="S450" s="6"/>
      <c r="T450" s="6"/>
      <c r="U450" s="6"/>
      <c r="V450" s="6"/>
      <c r="W450" s="6"/>
      <c r="X450" s="46"/>
      <c r="Y450" s="6"/>
      <c r="Z450" s="6"/>
      <c r="AA450" s="6"/>
      <c r="AB450" s="6"/>
      <c r="AC450" s="6"/>
      <c r="AD450" s="6"/>
    </row>
    <row r="451" ht="14.25" hidden="1" customHeight="1">
      <c r="A451" s="196"/>
      <c r="B451" s="7"/>
      <c r="C451" s="7"/>
      <c r="D451" s="7"/>
      <c r="E451" s="136"/>
      <c r="F451" s="136"/>
      <c r="G451" s="136"/>
      <c r="H451" s="136"/>
      <c r="I451" s="136"/>
      <c r="J451" s="136"/>
      <c r="K451" s="136"/>
      <c r="L451" s="137"/>
      <c r="M451" s="136"/>
      <c r="N451" s="136"/>
      <c r="O451" s="197"/>
      <c r="P451" s="6"/>
      <c r="Q451" s="6"/>
      <c r="R451" s="6"/>
      <c r="S451" s="6"/>
      <c r="T451" s="6"/>
      <c r="U451" s="6"/>
      <c r="V451" s="6"/>
      <c r="W451" s="6"/>
      <c r="X451" s="46"/>
      <c r="Y451" s="6"/>
      <c r="Z451" s="6"/>
      <c r="AA451" s="6"/>
      <c r="AB451" s="6"/>
      <c r="AC451" s="6"/>
      <c r="AD451" s="6"/>
    </row>
    <row r="452" ht="14.25" hidden="1" customHeight="1">
      <c r="A452" s="196"/>
      <c r="B452" s="7"/>
      <c r="C452" s="7"/>
      <c r="D452" s="7"/>
      <c r="E452" s="136"/>
      <c r="F452" s="136"/>
      <c r="G452" s="136"/>
      <c r="H452" s="136"/>
      <c r="I452" s="136"/>
      <c r="J452" s="136"/>
      <c r="K452" s="136"/>
      <c r="L452" s="137"/>
      <c r="M452" s="136"/>
      <c r="N452" s="136"/>
      <c r="O452" s="197"/>
      <c r="P452" s="6"/>
      <c r="Q452" s="6"/>
      <c r="R452" s="6"/>
      <c r="S452" s="6"/>
      <c r="T452" s="6"/>
      <c r="U452" s="6"/>
      <c r="V452" s="6"/>
      <c r="W452" s="6"/>
      <c r="X452" s="46"/>
      <c r="Y452" s="6"/>
      <c r="Z452" s="6"/>
      <c r="AA452" s="6"/>
      <c r="AB452" s="6"/>
      <c r="AC452" s="6"/>
      <c r="AD452" s="6"/>
    </row>
    <row r="453" ht="14.25" hidden="1" customHeight="1">
      <c r="A453" s="196"/>
      <c r="B453" s="7"/>
      <c r="C453" s="7"/>
      <c r="D453" s="7"/>
      <c r="E453" s="136"/>
      <c r="F453" s="136"/>
      <c r="G453" s="136"/>
      <c r="H453" s="136"/>
      <c r="I453" s="136"/>
      <c r="J453" s="136"/>
      <c r="K453" s="136"/>
      <c r="L453" s="137"/>
      <c r="M453" s="136"/>
      <c r="N453" s="136"/>
      <c r="O453" s="197"/>
      <c r="P453" s="6"/>
      <c r="Q453" s="6"/>
      <c r="R453" s="6"/>
      <c r="S453" s="6"/>
      <c r="T453" s="6"/>
      <c r="U453" s="6"/>
      <c r="V453" s="6"/>
      <c r="W453" s="6"/>
      <c r="X453" s="46"/>
      <c r="Y453" s="6"/>
      <c r="Z453" s="6"/>
      <c r="AA453" s="6"/>
      <c r="AB453" s="6"/>
      <c r="AC453" s="6"/>
      <c r="AD453" s="6"/>
    </row>
    <row r="454" ht="14.25" hidden="1" customHeight="1">
      <c r="A454" s="196"/>
      <c r="B454" s="7"/>
      <c r="C454" s="7"/>
      <c r="D454" s="7"/>
      <c r="E454" s="136"/>
      <c r="F454" s="136"/>
      <c r="G454" s="136"/>
      <c r="H454" s="136"/>
      <c r="I454" s="136"/>
      <c r="J454" s="136"/>
      <c r="K454" s="136"/>
      <c r="L454" s="137"/>
      <c r="M454" s="136"/>
      <c r="N454" s="136"/>
      <c r="O454" s="197"/>
      <c r="P454" s="6"/>
      <c r="Q454" s="6"/>
      <c r="R454" s="6"/>
      <c r="S454" s="6"/>
      <c r="T454" s="6"/>
      <c r="U454" s="6"/>
      <c r="V454" s="6"/>
      <c r="W454" s="6"/>
      <c r="X454" s="46"/>
      <c r="Y454" s="6"/>
      <c r="Z454" s="6"/>
      <c r="AA454" s="6"/>
      <c r="AB454" s="6"/>
      <c r="AC454" s="6"/>
      <c r="AD454" s="6"/>
    </row>
    <row r="455" ht="14.25" hidden="1" customHeight="1">
      <c r="A455" s="196"/>
      <c r="B455" s="7"/>
      <c r="C455" s="7"/>
      <c r="D455" s="7"/>
      <c r="E455" s="136"/>
      <c r="F455" s="136"/>
      <c r="G455" s="136"/>
      <c r="H455" s="136"/>
      <c r="I455" s="136"/>
      <c r="J455" s="136"/>
      <c r="K455" s="136"/>
      <c r="L455" s="137"/>
      <c r="M455" s="136"/>
      <c r="N455" s="136"/>
      <c r="O455" s="197"/>
      <c r="P455" s="6"/>
      <c r="Q455" s="6"/>
      <c r="R455" s="6"/>
      <c r="S455" s="6"/>
      <c r="T455" s="6"/>
      <c r="U455" s="6"/>
      <c r="V455" s="6"/>
      <c r="W455" s="6"/>
      <c r="X455" s="46"/>
      <c r="Y455" s="6"/>
      <c r="Z455" s="6"/>
      <c r="AA455" s="6"/>
      <c r="AB455" s="6"/>
      <c r="AC455" s="6"/>
      <c r="AD455" s="6"/>
    </row>
    <row r="456" ht="14.25" hidden="1" customHeight="1">
      <c r="A456" s="196"/>
      <c r="B456" s="7"/>
      <c r="C456" s="7"/>
      <c r="D456" s="7"/>
      <c r="E456" s="136"/>
      <c r="F456" s="136"/>
      <c r="G456" s="136"/>
      <c r="H456" s="136"/>
      <c r="I456" s="136"/>
      <c r="J456" s="136"/>
      <c r="K456" s="136"/>
      <c r="L456" s="137"/>
      <c r="M456" s="136"/>
      <c r="N456" s="136"/>
      <c r="O456" s="197"/>
      <c r="P456" s="6"/>
      <c r="Q456" s="6"/>
      <c r="R456" s="6"/>
      <c r="S456" s="6"/>
      <c r="T456" s="6"/>
      <c r="U456" s="6"/>
      <c r="V456" s="6"/>
      <c r="W456" s="6"/>
      <c r="X456" s="46"/>
      <c r="Y456" s="6"/>
      <c r="Z456" s="6"/>
      <c r="AA456" s="6"/>
      <c r="AB456" s="6"/>
      <c r="AC456" s="6"/>
      <c r="AD456" s="6"/>
    </row>
    <row r="457" ht="14.25" hidden="1" customHeight="1">
      <c r="A457" s="196"/>
      <c r="B457" s="7"/>
      <c r="C457" s="7"/>
      <c r="D457" s="7"/>
      <c r="E457" s="136"/>
      <c r="F457" s="136"/>
      <c r="G457" s="136"/>
      <c r="H457" s="136"/>
      <c r="I457" s="136"/>
      <c r="J457" s="136"/>
      <c r="K457" s="136"/>
      <c r="L457" s="137"/>
      <c r="M457" s="136"/>
      <c r="N457" s="136"/>
      <c r="O457" s="197"/>
      <c r="P457" s="6"/>
      <c r="Q457" s="6"/>
      <c r="R457" s="6"/>
      <c r="S457" s="6"/>
      <c r="T457" s="6"/>
      <c r="U457" s="6"/>
      <c r="V457" s="6"/>
      <c r="W457" s="6"/>
      <c r="X457" s="46"/>
      <c r="Y457" s="6"/>
      <c r="Z457" s="6"/>
      <c r="AA457" s="6"/>
      <c r="AB457" s="6"/>
      <c r="AC457" s="6"/>
      <c r="AD457" s="6"/>
    </row>
    <row r="458" ht="14.25" hidden="1" customHeight="1">
      <c r="A458" s="196"/>
      <c r="B458" s="7"/>
      <c r="C458" s="7"/>
      <c r="D458" s="7"/>
      <c r="E458" s="136"/>
      <c r="F458" s="136"/>
      <c r="G458" s="136"/>
      <c r="H458" s="136"/>
      <c r="I458" s="136"/>
      <c r="J458" s="136"/>
      <c r="K458" s="136"/>
      <c r="L458" s="137"/>
      <c r="M458" s="136"/>
      <c r="N458" s="136"/>
      <c r="O458" s="197"/>
      <c r="P458" s="6"/>
      <c r="Q458" s="6"/>
      <c r="R458" s="6"/>
      <c r="S458" s="6"/>
      <c r="T458" s="6"/>
      <c r="U458" s="6"/>
      <c r="V458" s="6"/>
      <c r="W458" s="6"/>
      <c r="X458" s="46"/>
      <c r="Y458" s="6"/>
      <c r="Z458" s="6"/>
      <c r="AA458" s="6"/>
      <c r="AB458" s="6"/>
      <c r="AC458" s="6"/>
      <c r="AD458" s="6"/>
    </row>
    <row r="459" ht="14.25" hidden="1" customHeight="1">
      <c r="A459" s="196"/>
      <c r="B459" s="7"/>
      <c r="C459" s="7"/>
      <c r="D459" s="7"/>
      <c r="E459" s="136"/>
      <c r="F459" s="136"/>
      <c r="G459" s="136"/>
      <c r="H459" s="136"/>
      <c r="I459" s="136"/>
      <c r="J459" s="136"/>
      <c r="K459" s="136"/>
      <c r="L459" s="137"/>
      <c r="M459" s="136"/>
      <c r="N459" s="136"/>
      <c r="O459" s="197"/>
      <c r="P459" s="6"/>
      <c r="Q459" s="6"/>
      <c r="R459" s="6"/>
      <c r="S459" s="6"/>
      <c r="T459" s="6"/>
      <c r="U459" s="6"/>
      <c r="V459" s="6"/>
      <c r="W459" s="6"/>
      <c r="X459" s="46"/>
      <c r="Y459" s="6"/>
      <c r="Z459" s="6"/>
      <c r="AA459" s="6"/>
      <c r="AB459" s="6"/>
      <c r="AC459" s="6"/>
      <c r="AD459" s="6"/>
    </row>
    <row r="460" ht="14.25" hidden="1" customHeight="1">
      <c r="A460" s="196"/>
      <c r="B460" s="7"/>
      <c r="C460" s="7"/>
      <c r="D460" s="7"/>
      <c r="E460" s="136"/>
      <c r="F460" s="136"/>
      <c r="G460" s="136"/>
      <c r="H460" s="136"/>
      <c r="I460" s="136"/>
      <c r="J460" s="136"/>
      <c r="K460" s="136"/>
      <c r="L460" s="137"/>
      <c r="M460" s="136"/>
      <c r="N460" s="136"/>
      <c r="O460" s="197"/>
      <c r="P460" s="6"/>
      <c r="Q460" s="6"/>
      <c r="R460" s="6"/>
      <c r="S460" s="6"/>
      <c r="T460" s="6"/>
      <c r="U460" s="6"/>
      <c r="V460" s="6"/>
      <c r="W460" s="6"/>
      <c r="X460" s="46"/>
      <c r="Y460" s="6"/>
      <c r="Z460" s="6"/>
      <c r="AA460" s="6"/>
      <c r="AB460" s="6"/>
      <c r="AC460" s="6"/>
      <c r="AD460" s="6"/>
    </row>
    <row r="461" ht="14.25" hidden="1" customHeight="1">
      <c r="A461" s="196"/>
      <c r="B461" s="7"/>
      <c r="C461" s="7"/>
      <c r="D461" s="7"/>
      <c r="E461" s="136"/>
      <c r="F461" s="136"/>
      <c r="G461" s="136"/>
      <c r="H461" s="136"/>
      <c r="I461" s="136"/>
      <c r="J461" s="136"/>
      <c r="K461" s="136"/>
      <c r="L461" s="137"/>
      <c r="M461" s="136"/>
      <c r="N461" s="136"/>
      <c r="O461" s="197"/>
      <c r="P461" s="6"/>
      <c r="Q461" s="6"/>
      <c r="R461" s="6"/>
      <c r="S461" s="6"/>
      <c r="T461" s="6"/>
      <c r="U461" s="6"/>
      <c r="V461" s="6"/>
      <c r="W461" s="6"/>
      <c r="X461" s="46"/>
      <c r="Y461" s="6"/>
      <c r="Z461" s="6"/>
      <c r="AA461" s="6"/>
      <c r="AB461" s="6"/>
      <c r="AC461" s="6"/>
      <c r="AD461" s="6"/>
    </row>
    <row r="462" ht="14.25" hidden="1" customHeight="1">
      <c r="A462" s="196"/>
      <c r="B462" s="7"/>
      <c r="C462" s="7"/>
      <c r="D462" s="7"/>
      <c r="E462" s="136"/>
      <c r="F462" s="136"/>
      <c r="G462" s="136"/>
      <c r="H462" s="136"/>
      <c r="I462" s="136"/>
      <c r="J462" s="136"/>
      <c r="K462" s="136"/>
      <c r="L462" s="137"/>
      <c r="M462" s="136"/>
      <c r="N462" s="136"/>
      <c r="O462" s="197"/>
      <c r="P462" s="6"/>
      <c r="Q462" s="6"/>
      <c r="R462" s="6"/>
      <c r="S462" s="6"/>
      <c r="T462" s="6"/>
      <c r="U462" s="6"/>
      <c r="V462" s="6"/>
      <c r="W462" s="6"/>
      <c r="X462" s="46"/>
      <c r="Y462" s="6"/>
      <c r="Z462" s="6"/>
      <c r="AA462" s="6"/>
      <c r="AB462" s="6"/>
      <c r="AC462" s="6"/>
      <c r="AD462" s="6"/>
    </row>
    <row r="463" ht="14.25" hidden="1" customHeight="1">
      <c r="A463" s="196"/>
      <c r="B463" s="7"/>
      <c r="C463" s="7"/>
      <c r="D463" s="7"/>
      <c r="E463" s="136"/>
      <c r="F463" s="136"/>
      <c r="G463" s="136"/>
      <c r="H463" s="136"/>
      <c r="I463" s="136"/>
      <c r="J463" s="136"/>
      <c r="K463" s="136"/>
      <c r="L463" s="137"/>
      <c r="M463" s="136"/>
      <c r="N463" s="136"/>
      <c r="O463" s="197"/>
      <c r="P463" s="6"/>
      <c r="Q463" s="6"/>
      <c r="R463" s="6"/>
      <c r="S463" s="6"/>
      <c r="T463" s="6"/>
      <c r="U463" s="6"/>
      <c r="V463" s="6"/>
      <c r="W463" s="6"/>
      <c r="X463" s="46"/>
      <c r="Y463" s="6"/>
      <c r="Z463" s="6"/>
      <c r="AA463" s="6"/>
      <c r="AB463" s="6"/>
      <c r="AC463" s="6"/>
      <c r="AD463" s="6"/>
    </row>
    <row r="464" ht="14.25" hidden="1" customHeight="1">
      <c r="A464" s="196"/>
      <c r="B464" s="7"/>
      <c r="C464" s="7"/>
      <c r="D464" s="7"/>
      <c r="E464" s="136"/>
      <c r="F464" s="136"/>
      <c r="G464" s="136"/>
      <c r="H464" s="136"/>
      <c r="I464" s="136"/>
      <c r="J464" s="136"/>
      <c r="K464" s="136"/>
      <c r="L464" s="137"/>
      <c r="M464" s="136"/>
      <c r="N464" s="136"/>
      <c r="O464" s="197"/>
      <c r="P464" s="6"/>
      <c r="Q464" s="6"/>
      <c r="R464" s="6"/>
      <c r="S464" s="6"/>
      <c r="T464" s="6"/>
      <c r="U464" s="6"/>
      <c r="V464" s="6"/>
      <c r="W464" s="6"/>
      <c r="X464" s="46"/>
      <c r="Y464" s="6"/>
      <c r="Z464" s="6"/>
      <c r="AA464" s="6"/>
      <c r="AB464" s="6"/>
      <c r="AC464" s="6"/>
      <c r="AD464" s="6"/>
    </row>
    <row r="465" ht="14.25" hidden="1" customHeight="1">
      <c r="A465" s="196"/>
      <c r="B465" s="7"/>
      <c r="C465" s="7"/>
      <c r="D465" s="7"/>
      <c r="E465" s="136"/>
      <c r="F465" s="136"/>
      <c r="G465" s="136"/>
      <c r="H465" s="136"/>
      <c r="I465" s="136"/>
      <c r="J465" s="136"/>
      <c r="K465" s="136"/>
      <c r="L465" s="137"/>
      <c r="M465" s="136"/>
      <c r="N465" s="136"/>
      <c r="O465" s="197"/>
      <c r="P465" s="6"/>
      <c r="Q465" s="6"/>
      <c r="R465" s="6"/>
      <c r="S465" s="6"/>
      <c r="T465" s="6"/>
      <c r="U465" s="6"/>
      <c r="V465" s="6"/>
      <c r="W465" s="6"/>
      <c r="X465" s="46"/>
      <c r="Y465" s="6"/>
      <c r="Z465" s="6"/>
      <c r="AA465" s="6"/>
      <c r="AB465" s="6"/>
      <c r="AC465" s="6"/>
      <c r="AD465" s="6"/>
    </row>
    <row r="466" ht="14.25" hidden="1" customHeight="1">
      <c r="A466" s="196"/>
      <c r="B466" s="7"/>
      <c r="C466" s="7"/>
      <c r="D466" s="7"/>
      <c r="E466" s="136"/>
      <c r="F466" s="136"/>
      <c r="G466" s="136"/>
      <c r="H466" s="136"/>
      <c r="I466" s="136"/>
      <c r="J466" s="136"/>
      <c r="K466" s="136"/>
      <c r="L466" s="137"/>
      <c r="M466" s="136"/>
      <c r="N466" s="136"/>
      <c r="O466" s="197"/>
      <c r="P466" s="6"/>
      <c r="Q466" s="6"/>
      <c r="R466" s="6"/>
      <c r="S466" s="6"/>
      <c r="T466" s="6"/>
      <c r="U466" s="6"/>
      <c r="V466" s="6"/>
      <c r="W466" s="6"/>
      <c r="X466" s="46"/>
      <c r="Y466" s="6"/>
      <c r="Z466" s="6"/>
      <c r="AA466" s="6"/>
      <c r="AB466" s="6"/>
      <c r="AC466" s="6"/>
      <c r="AD466" s="6"/>
    </row>
    <row r="467" ht="14.25" hidden="1" customHeight="1">
      <c r="A467" s="196"/>
      <c r="B467" s="7"/>
      <c r="C467" s="7"/>
      <c r="D467" s="7"/>
      <c r="E467" s="136"/>
      <c r="F467" s="136"/>
      <c r="G467" s="136"/>
      <c r="H467" s="136"/>
      <c r="I467" s="136"/>
      <c r="J467" s="136"/>
      <c r="K467" s="136"/>
      <c r="L467" s="137"/>
      <c r="M467" s="136"/>
      <c r="N467" s="136"/>
      <c r="O467" s="197"/>
      <c r="P467" s="6"/>
      <c r="Q467" s="6"/>
      <c r="R467" s="6"/>
      <c r="S467" s="6"/>
      <c r="T467" s="6"/>
      <c r="U467" s="6"/>
      <c r="V467" s="6"/>
      <c r="W467" s="6"/>
      <c r="X467" s="46"/>
      <c r="Y467" s="6"/>
      <c r="Z467" s="6"/>
      <c r="AA467" s="6"/>
      <c r="AB467" s="6"/>
      <c r="AC467" s="6"/>
      <c r="AD467" s="6"/>
    </row>
    <row r="468" ht="14.25" hidden="1" customHeight="1">
      <c r="A468" s="196"/>
      <c r="B468" s="7"/>
      <c r="C468" s="7"/>
      <c r="D468" s="7"/>
      <c r="E468" s="136"/>
      <c r="F468" s="136"/>
      <c r="G468" s="136"/>
      <c r="H468" s="136"/>
      <c r="I468" s="136"/>
      <c r="J468" s="136"/>
      <c r="K468" s="136"/>
      <c r="L468" s="137"/>
      <c r="M468" s="136"/>
      <c r="N468" s="136"/>
      <c r="O468" s="197"/>
      <c r="P468" s="6"/>
      <c r="Q468" s="6"/>
      <c r="R468" s="6"/>
      <c r="S468" s="6"/>
      <c r="T468" s="6"/>
      <c r="U468" s="6"/>
      <c r="V468" s="6"/>
      <c r="W468" s="6"/>
      <c r="X468" s="46"/>
      <c r="Y468" s="6"/>
      <c r="Z468" s="6"/>
      <c r="AA468" s="6"/>
      <c r="AB468" s="6"/>
      <c r="AC468" s="6"/>
      <c r="AD468" s="6"/>
    </row>
    <row r="469" ht="14.25" hidden="1" customHeight="1">
      <c r="A469" s="196"/>
      <c r="B469" s="7"/>
      <c r="C469" s="7"/>
      <c r="D469" s="7"/>
      <c r="E469" s="136"/>
      <c r="F469" s="136"/>
      <c r="G469" s="136"/>
      <c r="H469" s="136"/>
      <c r="I469" s="136"/>
      <c r="J469" s="136"/>
      <c r="K469" s="136"/>
      <c r="L469" s="137"/>
      <c r="M469" s="136"/>
      <c r="N469" s="136"/>
      <c r="O469" s="197"/>
      <c r="P469" s="6"/>
      <c r="Q469" s="6"/>
      <c r="R469" s="6"/>
      <c r="S469" s="6"/>
      <c r="T469" s="6"/>
      <c r="U469" s="6"/>
      <c r="V469" s="6"/>
      <c r="W469" s="6"/>
      <c r="X469" s="46"/>
      <c r="Y469" s="6"/>
      <c r="Z469" s="6"/>
      <c r="AA469" s="6"/>
      <c r="AB469" s="6"/>
      <c r="AC469" s="6"/>
      <c r="AD469" s="6"/>
    </row>
    <row r="470" ht="14.25" hidden="1" customHeight="1">
      <c r="A470" s="196"/>
      <c r="B470" s="7"/>
      <c r="C470" s="7"/>
      <c r="D470" s="7"/>
      <c r="E470" s="136"/>
      <c r="F470" s="136"/>
      <c r="G470" s="136"/>
      <c r="H470" s="136"/>
      <c r="I470" s="136"/>
      <c r="J470" s="136"/>
      <c r="K470" s="136"/>
      <c r="L470" s="137"/>
      <c r="M470" s="136"/>
      <c r="N470" s="136"/>
      <c r="O470" s="197"/>
      <c r="P470" s="6"/>
      <c r="Q470" s="6"/>
      <c r="R470" s="6"/>
      <c r="S470" s="6"/>
      <c r="T470" s="6"/>
      <c r="U470" s="6"/>
      <c r="V470" s="6"/>
      <c r="W470" s="6"/>
      <c r="X470" s="46"/>
      <c r="Y470" s="6"/>
      <c r="Z470" s="6"/>
      <c r="AA470" s="6"/>
      <c r="AB470" s="6"/>
      <c r="AC470" s="6"/>
      <c r="AD470" s="6"/>
    </row>
    <row r="471" ht="14.25" hidden="1" customHeight="1">
      <c r="A471" s="196"/>
      <c r="B471" s="7"/>
      <c r="C471" s="7"/>
      <c r="D471" s="7"/>
      <c r="E471" s="136"/>
      <c r="F471" s="136"/>
      <c r="G471" s="136"/>
      <c r="H471" s="136"/>
      <c r="I471" s="136"/>
      <c r="J471" s="136"/>
      <c r="K471" s="136"/>
      <c r="L471" s="137"/>
      <c r="M471" s="136"/>
      <c r="N471" s="136"/>
      <c r="O471" s="197"/>
      <c r="P471" s="6"/>
      <c r="Q471" s="6"/>
      <c r="R471" s="6"/>
      <c r="S471" s="6"/>
      <c r="T471" s="6"/>
      <c r="U471" s="6"/>
      <c r="V471" s="6"/>
      <c r="W471" s="6"/>
      <c r="X471" s="46"/>
      <c r="Y471" s="6"/>
      <c r="Z471" s="6"/>
      <c r="AA471" s="6"/>
      <c r="AB471" s="6"/>
      <c r="AC471" s="6"/>
      <c r="AD471" s="6"/>
    </row>
    <row r="472" ht="14.25" hidden="1" customHeight="1">
      <c r="A472" s="196"/>
      <c r="B472" s="7"/>
      <c r="C472" s="7"/>
      <c r="D472" s="7"/>
      <c r="E472" s="136"/>
      <c r="F472" s="136"/>
      <c r="G472" s="136"/>
      <c r="H472" s="136"/>
      <c r="I472" s="136"/>
      <c r="J472" s="136"/>
      <c r="K472" s="136"/>
      <c r="L472" s="137"/>
      <c r="M472" s="136"/>
      <c r="N472" s="136"/>
      <c r="O472" s="197"/>
      <c r="P472" s="6"/>
      <c r="Q472" s="6"/>
      <c r="R472" s="6"/>
      <c r="S472" s="6"/>
      <c r="T472" s="6"/>
      <c r="U472" s="6"/>
      <c r="V472" s="6"/>
      <c r="W472" s="6"/>
      <c r="X472" s="46"/>
      <c r="Y472" s="6"/>
      <c r="Z472" s="6"/>
      <c r="AA472" s="6"/>
      <c r="AB472" s="6"/>
      <c r="AC472" s="6"/>
      <c r="AD472" s="6"/>
    </row>
    <row r="473" ht="14.25" hidden="1" customHeight="1">
      <c r="A473" s="196"/>
      <c r="B473" s="7"/>
      <c r="C473" s="7"/>
      <c r="D473" s="7"/>
      <c r="E473" s="136"/>
      <c r="F473" s="136"/>
      <c r="G473" s="136"/>
      <c r="H473" s="136"/>
      <c r="I473" s="136"/>
      <c r="J473" s="136"/>
      <c r="K473" s="136"/>
      <c r="L473" s="137"/>
      <c r="M473" s="136"/>
      <c r="N473" s="136"/>
      <c r="O473" s="197"/>
      <c r="P473" s="6"/>
      <c r="Q473" s="6"/>
      <c r="R473" s="6"/>
      <c r="S473" s="6"/>
      <c r="T473" s="6"/>
      <c r="U473" s="6"/>
      <c r="V473" s="6"/>
      <c r="W473" s="6"/>
      <c r="X473" s="46"/>
      <c r="Y473" s="6"/>
      <c r="Z473" s="6"/>
      <c r="AA473" s="6"/>
      <c r="AB473" s="6"/>
      <c r="AC473" s="6"/>
      <c r="AD473" s="6"/>
    </row>
    <row r="474" ht="14.25" hidden="1" customHeight="1">
      <c r="A474" s="196"/>
      <c r="B474" s="7"/>
      <c r="C474" s="7"/>
      <c r="D474" s="7"/>
      <c r="E474" s="136"/>
      <c r="F474" s="136"/>
      <c r="G474" s="136"/>
      <c r="H474" s="136"/>
      <c r="I474" s="136"/>
      <c r="J474" s="136"/>
      <c r="K474" s="136"/>
      <c r="L474" s="137"/>
      <c r="M474" s="136"/>
      <c r="N474" s="136"/>
      <c r="O474" s="197"/>
      <c r="P474" s="6"/>
      <c r="Q474" s="6"/>
      <c r="R474" s="6"/>
      <c r="S474" s="6"/>
      <c r="T474" s="6"/>
      <c r="U474" s="6"/>
      <c r="V474" s="6"/>
      <c r="W474" s="6"/>
      <c r="X474" s="46"/>
      <c r="Y474" s="6"/>
      <c r="Z474" s="6"/>
      <c r="AA474" s="6"/>
      <c r="AB474" s="6"/>
      <c r="AC474" s="6"/>
      <c r="AD474" s="6"/>
    </row>
    <row r="475" ht="14.25" hidden="1" customHeight="1">
      <c r="A475" s="196"/>
      <c r="B475" s="7"/>
      <c r="C475" s="7"/>
      <c r="D475" s="7"/>
      <c r="E475" s="136"/>
      <c r="F475" s="136"/>
      <c r="G475" s="136"/>
      <c r="H475" s="136"/>
      <c r="I475" s="136"/>
      <c r="J475" s="136"/>
      <c r="K475" s="136"/>
      <c r="L475" s="137"/>
      <c r="M475" s="136"/>
      <c r="N475" s="136"/>
      <c r="O475" s="197"/>
      <c r="P475" s="6"/>
      <c r="Q475" s="6"/>
      <c r="R475" s="6"/>
      <c r="S475" s="6"/>
      <c r="T475" s="6"/>
      <c r="U475" s="6"/>
      <c r="V475" s="6"/>
      <c r="W475" s="6"/>
      <c r="X475" s="46"/>
      <c r="Y475" s="6"/>
      <c r="Z475" s="6"/>
      <c r="AA475" s="6"/>
      <c r="AB475" s="6"/>
      <c r="AC475" s="6"/>
      <c r="AD475" s="6"/>
    </row>
    <row r="476" ht="14.25" hidden="1" customHeight="1">
      <c r="A476" s="196"/>
      <c r="B476" s="7"/>
      <c r="C476" s="7"/>
      <c r="D476" s="7"/>
      <c r="E476" s="136"/>
      <c r="F476" s="136"/>
      <c r="G476" s="136"/>
      <c r="H476" s="136"/>
      <c r="I476" s="136"/>
      <c r="J476" s="136"/>
      <c r="K476" s="136"/>
      <c r="L476" s="137"/>
      <c r="M476" s="136"/>
      <c r="N476" s="136"/>
      <c r="O476" s="197"/>
      <c r="P476" s="6"/>
      <c r="Q476" s="6"/>
      <c r="R476" s="6"/>
      <c r="S476" s="6"/>
      <c r="T476" s="6"/>
      <c r="U476" s="6"/>
      <c r="V476" s="6"/>
      <c r="W476" s="6"/>
      <c r="X476" s="46"/>
      <c r="Y476" s="6"/>
      <c r="Z476" s="6"/>
      <c r="AA476" s="6"/>
      <c r="AB476" s="6"/>
      <c r="AC476" s="6"/>
      <c r="AD476" s="6"/>
    </row>
    <row r="477" ht="14.25" hidden="1" customHeight="1">
      <c r="A477" s="196"/>
      <c r="B477" s="7"/>
      <c r="C477" s="7"/>
      <c r="D477" s="7"/>
      <c r="E477" s="136"/>
      <c r="F477" s="136"/>
      <c r="G477" s="136"/>
      <c r="H477" s="136"/>
      <c r="I477" s="136"/>
      <c r="J477" s="136"/>
      <c r="K477" s="136"/>
      <c r="L477" s="137"/>
      <c r="M477" s="136"/>
      <c r="N477" s="136"/>
      <c r="O477" s="197"/>
      <c r="P477" s="6"/>
      <c r="Q477" s="6"/>
      <c r="R477" s="6"/>
      <c r="S477" s="6"/>
      <c r="T477" s="6"/>
      <c r="U477" s="6"/>
      <c r="V477" s="6"/>
      <c r="W477" s="6"/>
      <c r="X477" s="46"/>
      <c r="Y477" s="6"/>
      <c r="Z477" s="6"/>
      <c r="AA477" s="6"/>
      <c r="AB477" s="6"/>
      <c r="AC477" s="6"/>
      <c r="AD477" s="6"/>
    </row>
    <row r="478" ht="14.25" hidden="1" customHeight="1">
      <c r="A478" s="196"/>
      <c r="B478" s="7"/>
      <c r="C478" s="7"/>
      <c r="D478" s="7"/>
      <c r="E478" s="136"/>
      <c r="F478" s="136"/>
      <c r="G478" s="136"/>
      <c r="H478" s="136"/>
      <c r="I478" s="136"/>
      <c r="J478" s="136"/>
      <c r="K478" s="136"/>
      <c r="L478" s="137"/>
      <c r="M478" s="136"/>
      <c r="N478" s="136"/>
      <c r="O478" s="197"/>
      <c r="P478" s="6"/>
      <c r="Q478" s="6"/>
      <c r="R478" s="6"/>
      <c r="S478" s="6"/>
      <c r="T478" s="6"/>
      <c r="U478" s="6"/>
      <c r="V478" s="6"/>
      <c r="W478" s="6"/>
      <c r="X478" s="46"/>
      <c r="Y478" s="6"/>
      <c r="Z478" s="6"/>
      <c r="AA478" s="6"/>
      <c r="AB478" s="6"/>
      <c r="AC478" s="6"/>
      <c r="AD478" s="6"/>
    </row>
    <row r="479" ht="14.25" hidden="1" customHeight="1">
      <c r="A479" s="196"/>
      <c r="B479" s="7"/>
      <c r="C479" s="7"/>
      <c r="D479" s="7"/>
      <c r="E479" s="136"/>
      <c r="F479" s="136"/>
      <c r="G479" s="136"/>
      <c r="H479" s="136"/>
      <c r="I479" s="136"/>
      <c r="J479" s="136"/>
      <c r="K479" s="136"/>
      <c r="L479" s="137"/>
      <c r="M479" s="136"/>
      <c r="N479" s="136"/>
      <c r="O479" s="197"/>
      <c r="P479" s="6"/>
      <c r="Q479" s="6"/>
      <c r="R479" s="6"/>
      <c r="S479" s="6"/>
      <c r="T479" s="6"/>
      <c r="U479" s="6"/>
      <c r="V479" s="6"/>
      <c r="W479" s="6"/>
      <c r="X479" s="46"/>
      <c r="Y479" s="6"/>
      <c r="Z479" s="6"/>
      <c r="AA479" s="6"/>
      <c r="AB479" s="6"/>
      <c r="AC479" s="6"/>
      <c r="AD479" s="6"/>
    </row>
    <row r="480" ht="14.25" hidden="1" customHeight="1">
      <c r="A480" s="196"/>
      <c r="B480" s="7"/>
      <c r="C480" s="7"/>
      <c r="D480" s="7"/>
      <c r="E480" s="136"/>
      <c r="F480" s="136"/>
      <c r="G480" s="136"/>
      <c r="H480" s="136"/>
      <c r="I480" s="136"/>
      <c r="J480" s="136"/>
      <c r="K480" s="136"/>
      <c r="L480" s="137"/>
      <c r="M480" s="136"/>
      <c r="N480" s="136"/>
      <c r="O480" s="197"/>
      <c r="P480" s="6"/>
      <c r="Q480" s="6"/>
      <c r="R480" s="6"/>
      <c r="S480" s="6"/>
      <c r="T480" s="6"/>
      <c r="U480" s="6"/>
      <c r="V480" s="6"/>
      <c r="W480" s="6"/>
      <c r="X480" s="46"/>
      <c r="Y480" s="6"/>
      <c r="Z480" s="6"/>
      <c r="AA480" s="6"/>
      <c r="AB480" s="6"/>
      <c r="AC480" s="6"/>
      <c r="AD480" s="6"/>
    </row>
    <row r="481" ht="14.25" hidden="1" customHeight="1">
      <c r="A481" s="196"/>
      <c r="B481" s="7"/>
      <c r="C481" s="7"/>
      <c r="D481" s="7"/>
      <c r="E481" s="136"/>
      <c r="F481" s="136"/>
      <c r="G481" s="136"/>
      <c r="H481" s="136"/>
      <c r="I481" s="136"/>
      <c r="J481" s="136"/>
      <c r="K481" s="136"/>
      <c r="L481" s="137"/>
      <c r="M481" s="136"/>
      <c r="N481" s="136"/>
      <c r="O481" s="197"/>
      <c r="P481" s="6"/>
      <c r="Q481" s="6"/>
      <c r="R481" s="6"/>
      <c r="S481" s="6"/>
      <c r="T481" s="6"/>
      <c r="U481" s="6"/>
      <c r="V481" s="6"/>
      <c r="W481" s="6"/>
      <c r="X481" s="46"/>
      <c r="Y481" s="6"/>
      <c r="Z481" s="6"/>
      <c r="AA481" s="6"/>
      <c r="AB481" s="6"/>
      <c r="AC481" s="6"/>
      <c r="AD481" s="6"/>
    </row>
    <row r="482" ht="14.25" hidden="1" customHeight="1">
      <c r="A482" s="196"/>
      <c r="B482" s="7"/>
      <c r="C482" s="7"/>
      <c r="D482" s="7"/>
      <c r="E482" s="136"/>
      <c r="F482" s="136"/>
      <c r="G482" s="136"/>
      <c r="H482" s="136"/>
      <c r="I482" s="136"/>
      <c r="J482" s="136"/>
      <c r="K482" s="136"/>
      <c r="L482" s="137"/>
      <c r="M482" s="136"/>
      <c r="N482" s="136"/>
      <c r="O482" s="197"/>
      <c r="P482" s="6"/>
      <c r="Q482" s="6"/>
      <c r="R482" s="6"/>
      <c r="S482" s="6"/>
      <c r="T482" s="6"/>
      <c r="U482" s="6"/>
      <c r="V482" s="6"/>
      <c r="W482" s="6"/>
      <c r="X482" s="46"/>
      <c r="Y482" s="6"/>
      <c r="Z482" s="6"/>
      <c r="AA482" s="6"/>
      <c r="AB482" s="6"/>
      <c r="AC482" s="6"/>
      <c r="AD482" s="6"/>
    </row>
    <row r="483" ht="14.25" hidden="1" customHeight="1">
      <c r="A483" s="196"/>
      <c r="B483" s="7"/>
      <c r="C483" s="7"/>
      <c r="D483" s="7"/>
      <c r="E483" s="136"/>
      <c r="F483" s="136"/>
      <c r="G483" s="136"/>
      <c r="H483" s="136"/>
      <c r="I483" s="136"/>
      <c r="J483" s="136"/>
      <c r="K483" s="136"/>
      <c r="L483" s="137"/>
      <c r="M483" s="136"/>
      <c r="N483" s="136"/>
      <c r="O483" s="197"/>
      <c r="P483" s="6"/>
      <c r="Q483" s="6"/>
      <c r="R483" s="6"/>
      <c r="S483" s="6"/>
      <c r="T483" s="6"/>
      <c r="U483" s="6"/>
      <c r="V483" s="6"/>
      <c r="W483" s="6"/>
      <c r="X483" s="46"/>
      <c r="Y483" s="6"/>
      <c r="Z483" s="6"/>
      <c r="AA483" s="6"/>
      <c r="AB483" s="6"/>
      <c r="AC483" s="6"/>
      <c r="AD483" s="6"/>
    </row>
    <row r="484" ht="14.25" hidden="1" customHeight="1">
      <c r="A484" s="196"/>
      <c r="B484" s="7"/>
      <c r="C484" s="7"/>
      <c r="D484" s="7"/>
      <c r="E484" s="136"/>
      <c r="F484" s="136"/>
      <c r="G484" s="136"/>
      <c r="H484" s="136"/>
      <c r="I484" s="136"/>
      <c r="J484" s="136"/>
      <c r="K484" s="136"/>
      <c r="L484" s="137"/>
      <c r="M484" s="136"/>
      <c r="N484" s="136"/>
      <c r="O484" s="197"/>
      <c r="P484" s="6"/>
      <c r="Q484" s="6"/>
      <c r="R484" s="6"/>
      <c r="S484" s="6"/>
      <c r="T484" s="6"/>
      <c r="U484" s="6"/>
      <c r="V484" s="6"/>
      <c r="W484" s="6"/>
      <c r="X484" s="46"/>
      <c r="Y484" s="6"/>
      <c r="Z484" s="6"/>
      <c r="AA484" s="6"/>
      <c r="AB484" s="6"/>
      <c r="AC484" s="6"/>
      <c r="AD484" s="6"/>
    </row>
    <row r="485" ht="14.25" hidden="1" customHeight="1">
      <c r="A485" s="196"/>
      <c r="B485" s="7"/>
      <c r="C485" s="7"/>
      <c r="D485" s="7"/>
      <c r="E485" s="136"/>
      <c r="F485" s="136"/>
      <c r="G485" s="136"/>
      <c r="H485" s="136"/>
      <c r="I485" s="136"/>
      <c r="J485" s="136"/>
      <c r="K485" s="136"/>
      <c r="L485" s="137"/>
      <c r="M485" s="136"/>
      <c r="N485" s="136"/>
      <c r="O485" s="197"/>
      <c r="P485" s="6"/>
      <c r="Q485" s="6"/>
      <c r="R485" s="6"/>
      <c r="S485" s="6"/>
      <c r="T485" s="6"/>
      <c r="U485" s="6"/>
      <c r="V485" s="6"/>
      <c r="W485" s="6"/>
      <c r="X485" s="46"/>
      <c r="Y485" s="6"/>
      <c r="Z485" s="6"/>
      <c r="AA485" s="6"/>
      <c r="AB485" s="6"/>
      <c r="AC485" s="6"/>
      <c r="AD485" s="6"/>
    </row>
    <row r="486" ht="14.25" hidden="1" customHeight="1">
      <c r="A486" s="196"/>
      <c r="B486" s="7"/>
      <c r="C486" s="7"/>
      <c r="D486" s="7"/>
      <c r="E486" s="136"/>
      <c r="F486" s="136"/>
      <c r="G486" s="136"/>
      <c r="H486" s="136"/>
      <c r="I486" s="136"/>
      <c r="J486" s="136"/>
      <c r="K486" s="136"/>
      <c r="L486" s="137"/>
      <c r="M486" s="136"/>
      <c r="N486" s="136"/>
      <c r="O486" s="197"/>
      <c r="P486" s="6"/>
      <c r="Q486" s="6"/>
      <c r="R486" s="6"/>
      <c r="S486" s="6"/>
      <c r="T486" s="6"/>
      <c r="U486" s="6"/>
      <c r="V486" s="6"/>
      <c r="W486" s="6"/>
      <c r="X486" s="46"/>
      <c r="Y486" s="6"/>
      <c r="Z486" s="6"/>
      <c r="AA486" s="6"/>
      <c r="AB486" s="6"/>
      <c r="AC486" s="6"/>
      <c r="AD486" s="6"/>
    </row>
    <row r="487" ht="14.25" hidden="1" customHeight="1">
      <c r="A487" s="196"/>
      <c r="B487" s="7"/>
      <c r="C487" s="7"/>
      <c r="D487" s="7"/>
      <c r="E487" s="136"/>
      <c r="F487" s="136"/>
      <c r="G487" s="136"/>
      <c r="H487" s="136"/>
      <c r="I487" s="136"/>
      <c r="J487" s="136"/>
      <c r="K487" s="136"/>
      <c r="L487" s="137"/>
      <c r="M487" s="136"/>
      <c r="N487" s="136"/>
      <c r="O487" s="197"/>
      <c r="P487" s="6"/>
      <c r="Q487" s="6"/>
      <c r="R487" s="6"/>
      <c r="S487" s="6"/>
      <c r="T487" s="6"/>
      <c r="U487" s="6"/>
      <c r="V487" s="6"/>
      <c r="W487" s="6"/>
      <c r="X487" s="46"/>
      <c r="Y487" s="6"/>
      <c r="Z487" s="6"/>
      <c r="AA487" s="6"/>
      <c r="AB487" s="6"/>
      <c r="AC487" s="6"/>
      <c r="AD487" s="6"/>
    </row>
    <row r="488" ht="14.25" hidden="1" customHeight="1">
      <c r="A488" s="196"/>
      <c r="B488" s="7"/>
      <c r="C488" s="7"/>
      <c r="D488" s="7"/>
      <c r="E488" s="136"/>
      <c r="F488" s="136"/>
      <c r="G488" s="136"/>
      <c r="H488" s="136"/>
      <c r="I488" s="136"/>
      <c r="J488" s="136"/>
      <c r="K488" s="136"/>
      <c r="L488" s="137"/>
      <c r="M488" s="136"/>
      <c r="N488" s="136"/>
      <c r="O488" s="197"/>
      <c r="P488" s="6"/>
      <c r="Q488" s="6"/>
      <c r="R488" s="6"/>
      <c r="S488" s="6"/>
      <c r="T488" s="6"/>
      <c r="U488" s="6"/>
      <c r="V488" s="6"/>
      <c r="W488" s="6"/>
      <c r="X488" s="46"/>
      <c r="Y488" s="6"/>
      <c r="Z488" s="6"/>
      <c r="AA488" s="6"/>
      <c r="AB488" s="6"/>
      <c r="AC488" s="6"/>
      <c r="AD488" s="6"/>
    </row>
    <row r="489" ht="14.25" hidden="1" customHeight="1">
      <c r="A489" s="196"/>
      <c r="B489" s="7"/>
      <c r="C489" s="7"/>
      <c r="D489" s="7"/>
      <c r="E489" s="136"/>
      <c r="F489" s="136"/>
      <c r="G489" s="136"/>
      <c r="H489" s="136"/>
      <c r="I489" s="136"/>
      <c r="J489" s="136"/>
      <c r="K489" s="136"/>
      <c r="L489" s="137"/>
      <c r="M489" s="136"/>
      <c r="N489" s="136"/>
      <c r="O489" s="197"/>
      <c r="P489" s="6"/>
      <c r="Q489" s="6"/>
      <c r="R489" s="6"/>
      <c r="S489" s="6"/>
      <c r="T489" s="6"/>
      <c r="U489" s="6"/>
      <c r="V489" s="6"/>
      <c r="W489" s="6"/>
      <c r="X489" s="46"/>
      <c r="Y489" s="6"/>
      <c r="Z489" s="6"/>
      <c r="AA489" s="6"/>
      <c r="AB489" s="6"/>
      <c r="AC489" s="6"/>
      <c r="AD489" s="6"/>
    </row>
    <row r="490" ht="14.25" hidden="1" customHeight="1">
      <c r="A490" s="196"/>
      <c r="B490" s="7"/>
      <c r="C490" s="7"/>
      <c r="D490" s="7"/>
      <c r="E490" s="136"/>
      <c r="F490" s="136"/>
      <c r="G490" s="136"/>
      <c r="H490" s="136"/>
      <c r="I490" s="136"/>
      <c r="J490" s="136"/>
      <c r="K490" s="136"/>
      <c r="L490" s="137"/>
      <c r="M490" s="136"/>
      <c r="N490" s="136"/>
      <c r="O490" s="197"/>
      <c r="P490" s="6"/>
      <c r="Q490" s="6"/>
      <c r="R490" s="6"/>
      <c r="S490" s="6"/>
      <c r="T490" s="6"/>
      <c r="U490" s="6"/>
      <c r="V490" s="6"/>
      <c r="W490" s="6"/>
      <c r="X490" s="46"/>
      <c r="Y490" s="6"/>
      <c r="Z490" s="6"/>
      <c r="AA490" s="6"/>
      <c r="AB490" s="6"/>
      <c r="AC490" s="6"/>
      <c r="AD490" s="6"/>
    </row>
    <row r="491" ht="14.25" hidden="1" customHeight="1">
      <c r="A491" s="196"/>
      <c r="B491" s="7"/>
      <c r="C491" s="7"/>
      <c r="D491" s="7"/>
      <c r="E491" s="136"/>
      <c r="F491" s="136"/>
      <c r="G491" s="136"/>
      <c r="H491" s="136"/>
      <c r="I491" s="136"/>
      <c r="J491" s="136"/>
      <c r="K491" s="136"/>
      <c r="L491" s="137"/>
      <c r="M491" s="136"/>
      <c r="N491" s="136"/>
      <c r="O491" s="197"/>
      <c r="P491" s="6"/>
      <c r="Q491" s="6"/>
      <c r="R491" s="6"/>
      <c r="S491" s="6"/>
      <c r="T491" s="6"/>
      <c r="U491" s="6"/>
      <c r="V491" s="6"/>
      <c r="W491" s="6"/>
      <c r="X491" s="46"/>
      <c r="Y491" s="6"/>
      <c r="Z491" s="6"/>
      <c r="AA491" s="6"/>
      <c r="AB491" s="6"/>
      <c r="AC491" s="6"/>
      <c r="AD491" s="6"/>
    </row>
    <row r="492" ht="14.25" hidden="1" customHeight="1">
      <c r="A492" s="196"/>
      <c r="B492" s="7"/>
      <c r="C492" s="7"/>
      <c r="D492" s="7"/>
      <c r="E492" s="136"/>
      <c r="F492" s="136"/>
      <c r="G492" s="136"/>
      <c r="H492" s="136"/>
      <c r="I492" s="136"/>
      <c r="J492" s="136"/>
      <c r="K492" s="136"/>
      <c r="L492" s="137"/>
      <c r="M492" s="136"/>
      <c r="N492" s="136"/>
      <c r="O492" s="197"/>
      <c r="P492" s="6"/>
      <c r="Q492" s="6"/>
      <c r="R492" s="6"/>
      <c r="S492" s="6"/>
      <c r="T492" s="6"/>
      <c r="U492" s="6"/>
      <c r="V492" s="6"/>
      <c r="W492" s="6"/>
      <c r="X492" s="46"/>
      <c r="Y492" s="6"/>
      <c r="Z492" s="6"/>
      <c r="AA492" s="6"/>
      <c r="AB492" s="6"/>
      <c r="AC492" s="6"/>
      <c r="AD492" s="6"/>
    </row>
    <row r="493" ht="14.25" hidden="1" customHeight="1">
      <c r="A493" s="196"/>
      <c r="B493" s="7"/>
      <c r="C493" s="7"/>
      <c r="D493" s="7"/>
      <c r="E493" s="136"/>
      <c r="F493" s="136"/>
      <c r="G493" s="136"/>
      <c r="H493" s="136"/>
      <c r="I493" s="136"/>
      <c r="J493" s="136"/>
      <c r="K493" s="136"/>
      <c r="L493" s="137"/>
      <c r="M493" s="136"/>
      <c r="N493" s="136"/>
      <c r="O493" s="197"/>
      <c r="P493" s="6"/>
      <c r="Q493" s="6"/>
      <c r="R493" s="6"/>
      <c r="S493" s="6"/>
      <c r="T493" s="6"/>
      <c r="U493" s="6"/>
      <c r="V493" s="6"/>
      <c r="W493" s="6"/>
      <c r="X493" s="46"/>
      <c r="Y493" s="6"/>
      <c r="Z493" s="6"/>
      <c r="AA493" s="6"/>
      <c r="AB493" s="6"/>
      <c r="AC493" s="6"/>
      <c r="AD493" s="6"/>
    </row>
    <row r="494" ht="14.25" hidden="1" customHeight="1">
      <c r="A494" s="196"/>
      <c r="B494" s="7"/>
      <c r="C494" s="7"/>
      <c r="D494" s="7"/>
      <c r="E494" s="136"/>
      <c r="F494" s="136"/>
      <c r="G494" s="136"/>
      <c r="H494" s="136"/>
      <c r="I494" s="136"/>
      <c r="J494" s="136"/>
      <c r="K494" s="136"/>
      <c r="L494" s="137"/>
      <c r="M494" s="136"/>
      <c r="N494" s="136"/>
      <c r="O494" s="197"/>
      <c r="P494" s="6"/>
      <c r="Q494" s="6"/>
      <c r="R494" s="6"/>
      <c r="S494" s="6"/>
      <c r="T494" s="6"/>
      <c r="U494" s="6"/>
      <c r="V494" s="6"/>
      <c r="W494" s="6"/>
      <c r="X494" s="46"/>
      <c r="Y494" s="6"/>
      <c r="Z494" s="6"/>
      <c r="AA494" s="6"/>
      <c r="AB494" s="6"/>
      <c r="AC494" s="6"/>
      <c r="AD494" s="6"/>
    </row>
    <row r="495" ht="14.25" hidden="1" customHeight="1">
      <c r="A495" s="196"/>
      <c r="B495" s="7"/>
      <c r="C495" s="7"/>
      <c r="D495" s="7"/>
      <c r="E495" s="136"/>
      <c r="F495" s="136"/>
      <c r="G495" s="136"/>
      <c r="H495" s="136"/>
      <c r="I495" s="136"/>
      <c r="J495" s="136"/>
      <c r="K495" s="136"/>
      <c r="L495" s="137"/>
      <c r="M495" s="136"/>
      <c r="N495" s="136"/>
      <c r="O495" s="197"/>
      <c r="P495" s="6"/>
      <c r="Q495" s="6"/>
      <c r="R495" s="6"/>
      <c r="S495" s="6"/>
      <c r="T495" s="6"/>
      <c r="U495" s="6"/>
      <c r="V495" s="6"/>
      <c r="W495" s="6"/>
      <c r="X495" s="46"/>
      <c r="Y495" s="6"/>
      <c r="Z495" s="6"/>
      <c r="AA495" s="6"/>
      <c r="AB495" s="6"/>
      <c r="AC495" s="6"/>
      <c r="AD495" s="6"/>
    </row>
    <row r="496" ht="14.25" hidden="1" customHeight="1">
      <c r="A496" s="196"/>
      <c r="B496" s="7"/>
      <c r="C496" s="7"/>
      <c r="D496" s="7"/>
      <c r="E496" s="136"/>
      <c r="F496" s="136"/>
      <c r="G496" s="136"/>
      <c r="H496" s="136"/>
      <c r="I496" s="136"/>
      <c r="J496" s="136"/>
      <c r="K496" s="136"/>
      <c r="L496" s="137"/>
      <c r="M496" s="136"/>
      <c r="N496" s="136"/>
      <c r="O496" s="197"/>
      <c r="P496" s="6"/>
      <c r="Q496" s="6"/>
      <c r="R496" s="6"/>
      <c r="S496" s="6"/>
      <c r="T496" s="6"/>
      <c r="U496" s="6"/>
      <c r="V496" s="6"/>
      <c r="W496" s="6"/>
      <c r="X496" s="46"/>
      <c r="Y496" s="6"/>
      <c r="Z496" s="6"/>
      <c r="AA496" s="6"/>
      <c r="AB496" s="6"/>
      <c r="AC496" s="6"/>
      <c r="AD496" s="6"/>
    </row>
    <row r="497" ht="14.25" hidden="1" customHeight="1">
      <c r="A497" s="196"/>
      <c r="B497" s="7"/>
      <c r="C497" s="7"/>
      <c r="D497" s="7"/>
      <c r="E497" s="136"/>
      <c r="F497" s="136"/>
      <c r="G497" s="136"/>
      <c r="H497" s="136"/>
      <c r="I497" s="136"/>
      <c r="J497" s="136"/>
      <c r="K497" s="136"/>
      <c r="L497" s="137"/>
      <c r="M497" s="136"/>
      <c r="N497" s="136"/>
      <c r="O497" s="197"/>
      <c r="P497" s="6"/>
      <c r="Q497" s="6"/>
      <c r="R497" s="6"/>
      <c r="S497" s="6"/>
      <c r="T497" s="6"/>
      <c r="U497" s="6"/>
      <c r="V497" s="6"/>
      <c r="W497" s="6"/>
      <c r="X497" s="46"/>
      <c r="Y497" s="6"/>
      <c r="Z497" s="6"/>
      <c r="AA497" s="6"/>
      <c r="AB497" s="6"/>
      <c r="AC497" s="6"/>
      <c r="AD497" s="6"/>
    </row>
    <row r="498" ht="14.25" hidden="1" customHeight="1">
      <c r="A498" s="196"/>
      <c r="B498" s="7"/>
      <c r="C498" s="7"/>
      <c r="D498" s="7"/>
      <c r="E498" s="136"/>
      <c r="F498" s="136"/>
      <c r="G498" s="136"/>
      <c r="H498" s="136"/>
      <c r="I498" s="136"/>
      <c r="J498" s="136"/>
      <c r="K498" s="136"/>
      <c r="L498" s="137"/>
      <c r="M498" s="136"/>
      <c r="N498" s="136"/>
      <c r="O498" s="197"/>
      <c r="P498" s="6"/>
      <c r="Q498" s="6"/>
      <c r="R498" s="6"/>
      <c r="S498" s="6"/>
      <c r="T498" s="6"/>
      <c r="U498" s="6"/>
      <c r="V498" s="6"/>
      <c r="W498" s="6"/>
      <c r="X498" s="46"/>
      <c r="Y498" s="6"/>
      <c r="Z498" s="6"/>
      <c r="AA498" s="6"/>
      <c r="AB498" s="6"/>
      <c r="AC498" s="6"/>
      <c r="AD498" s="6"/>
    </row>
    <row r="499" ht="14.25" hidden="1" customHeight="1">
      <c r="A499" s="196"/>
      <c r="B499" s="7"/>
      <c r="C499" s="7"/>
      <c r="D499" s="7"/>
      <c r="E499" s="136"/>
      <c r="F499" s="136"/>
      <c r="G499" s="136"/>
      <c r="H499" s="136"/>
      <c r="I499" s="136"/>
      <c r="J499" s="136"/>
      <c r="K499" s="136"/>
      <c r="L499" s="137"/>
      <c r="M499" s="136"/>
      <c r="N499" s="136"/>
      <c r="O499" s="197"/>
      <c r="P499" s="6"/>
      <c r="Q499" s="6"/>
      <c r="R499" s="6"/>
      <c r="S499" s="6"/>
      <c r="T499" s="6"/>
      <c r="U499" s="6"/>
      <c r="V499" s="6"/>
      <c r="W499" s="6"/>
      <c r="X499" s="46"/>
      <c r="Y499" s="6"/>
      <c r="Z499" s="6"/>
      <c r="AA499" s="6"/>
      <c r="AB499" s="6"/>
      <c r="AC499" s="6"/>
      <c r="AD499" s="6"/>
    </row>
    <row r="500" ht="14.25" hidden="1" customHeight="1">
      <c r="A500" s="196"/>
      <c r="B500" s="7"/>
      <c r="C500" s="7"/>
      <c r="D500" s="7"/>
      <c r="E500" s="136"/>
      <c r="F500" s="136"/>
      <c r="G500" s="136"/>
      <c r="H500" s="136"/>
      <c r="I500" s="136"/>
      <c r="J500" s="136"/>
      <c r="K500" s="136"/>
      <c r="L500" s="137"/>
      <c r="M500" s="136"/>
      <c r="N500" s="136"/>
      <c r="O500" s="197"/>
      <c r="P500" s="6"/>
      <c r="Q500" s="6"/>
      <c r="R500" s="6"/>
      <c r="S500" s="6"/>
      <c r="T500" s="6"/>
      <c r="U500" s="6"/>
      <c r="V500" s="6"/>
      <c r="W500" s="6"/>
      <c r="X500" s="46"/>
      <c r="Y500" s="6"/>
      <c r="Z500" s="6"/>
      <c r="AA500" s="6"/>
      <c r="AB500" s="6"/>
      <c r="AC500" s="6"/>
      <c r="AD500" s="6"/>
    </row>
    <row r="501" ht="14.25" hidden="1" customHeight="1">
      <c r="A501" s="196"/>
      <c r="B501" s="7"/>
      <c r="C501" s="7"/>
      <c r="D501" s="7"/>
      <c r="E501" s="136"/>
      <c r="F501" s="136"/>
      <c r="G501" s="136"/>
      <c r="H501" s="136"/>
      <c r="I501" s="136"/>
      <c r="J501" s="136"/>
      <c r="K501" s="136"/>
      <c r="L501" s="137"/>
      <c r="M501" s="136"/>
      <c r="N501" s="136"/>
      <c r="O501" s="197"/>
      <c r="P501" s="6"/>
      <c r="Q501" s="6"/>
      <c r="R501" s="6"/>
      <c r="S501" s="6"/>
      <c r="T501" s="6"/>
      <c r="U501" s="6"/>
      <c r="V501" s="6"/>
      <c r="W501" s="6"/>
      <c r="X501" s="46"/>
      <c r="Y501" s="6"/>
      <c r="Z501" s="6"/>
      <c r="AA501" s="6"/>
      <c r="AB501" s="6"/>
      <c r="AC501" s="6"/>
      <c r="AD501" s="6"/>
    </row>
    <row r="502" ht="14.25" hidden="1" customHeight="1">
      <c r="A502" s="196"/>
      <c r="B502" s="7"/>
      <c r="C502" s="7"/>
      <c r="D502" s="7"/>
      <c r="E502" s="136"/>
      <c r="F502" s="136"/>
      <c r="G502" s="136"/>
      <c r="H502" s="136"/>
      <c r="I502" s="136"/>
      <c r="J502" s="136"/>
      <c r="K502" s="136"/>
      <c r="L502" s="137"/>
      <c r="M502" s="136"/>
      <c r="N502" s="136"/>
      <c r="O502" s="197"/>
      <c r="P502" s="6"/>
      <c r="Q502" s="6"/>
      <c r="R502" s="6"/>
      <c r="S502" s="6"/>
      <c r="T502" s="6"/>
      <c r="U502" s="6"/>
      <c r="V502" s="6"/>
      <c r="W502" s="6"/>
      <c r="X502" s="46"/>
      <c r="Y502" s="6"/>
      <c r="Z502" s="6"/>
      <c r="AA502" s="6"/>
      <c r="AB502" s="6"/>
      <c r="AC502" s="6"/>
      <c r="AD502" s="6"/>
    </row>
    <row r="503" ht="14.25" hidden="1" customHeight="1">
      <c r="A503" s="196"/>
      <c r="B503" s="7"/>
      <c r="C503" s="7"/>
      <c r="D503" s="7"/>
      <c r="E503" s="136"/>
      <c r="F503" s="136"/>
      <c r="G503" s="136"/>
      <c r="H503" s="136"/>
      <c r="I503" s="136"/>
      <c r="J503" s="136"/>
      <c r="K503" s="136"/>
      <c r="L503" s="137"/>
      <c r="M503" s="136"/>
      <c r="N503" s="136"/>
      <c r="O503" s="197"/>
      <c r="P503" s="6"/>
      <c r="Q503" s="6"/>
      <c r="R503" s="6"/>
      <c r="S503" s="6"/>
      <c r="T503" s="6"/>
      <c r="U503" s="6"/>
      <c r="V503" s="6"/>
      <c r="W503" s="6"/>
      <c r="X503" s="46"/>
      <c r="Y503" s="6"/>
      <c r="Z503" s="6"/>
      <c r="AA503" s="6"/>
      <c r="AB503" s="6"/>
      <c r="AC503" s="6"/>
      <c r="AD503" s="6"/>
    </row>
    <row r="504" ht="14.25" hidden="1" customHeight="1">
      <c r="A504" s="196"/>
      <c r="B504" s="7"/>
      <c r="C504" s="7"/>
      <c r="D504" s="7"/>
      <c r="E504" s="136"/>
      <c r="F504" s="136"/>
      <c r="G504" s="136"/>
      <c r="H504" s="136"/>
      <c r="I504" s="136"/>
      <c r="J504" s="136"/>
      <c r="K504" s="136"/>
      <c r="L504" s="137"/>
      <c r="M504" s="136"/>
      <c r="N504" s="136"/>
      <c r="O504" s="197"/>
      <c r="P504" s="6"/>
      <c r="Q504" s="6"/>
      <c r="R504" s="6"/>
      <c r="S504" s="6"/>
      <c r="T504" s="6"/>
      <c r="U504" s="6"/>
      <c r="V504" s="6"/>
      <c r="W504" s="6"/>
      <c r="X504" s="46"/>
      <c r="Y504" s="6"/>
      <c r="Z504" s="6"/>
      <c r="AA504" s="6"/>
      <c r="AB504" s="6"/>
      <c r="AC504" s="6"/>
      <c r="AD504" s="6"/>
    </row>
    <row r="505" ht="14.25" hidden="1" customHeight="1">
      <c r="A505" s="196"/>
      <c r="B505" s="7"/>
      <c r="C505" s="7"/>
      <c r="D505" s="7"/>
      <c r="E505" s="136"/>
      <c r="F505" s="136"/>
      <c r="G505" s="136"/>
      <c r="H505" s="136"/>
      <c r="I505" s="136"/>
      <c r="J505" s="136"/>
      <c r="K505" s="136"/>
      <c r="L505" s="137"/>
      <c r="M505" s="136"/>
      <c r="N505" s="136"/>
      <c r="O505" s="197"/>
      <c r="P505" s="6"/>
      <c r="Q505" s="6"/>
      <c r="R505" s="6"/>
      <c r="S505" s="6"/>
      <c r="T505" s="6"/>
      <c r="U505" s="6"/>
      <c r="V505" s="6"/>
      <c r="W505" s="6"/>
      <c r="X505" s="46"/>
      <c r="Y505" s="6"/>
      <c r="Z505" s="6"/>
      <c r="AA505" s="6"/>
      <c r="AB505" s="6"/>
      <c r="AC505" s="6"/>
      <c r="AD505" s="6"/>
    </row>
    <row r="506" ht="14.25" hidden="1" customHeight="1">
      <c r="A506" s="196"/>
      <c r="B506" s="7"/>
      <c r="C506" s="7"/>
      <c r="D506" s="7"/>
      <c r="E506" s="136"/>
      <c r="F506" s="136"/>
      <c r="G506" s="136"/>
      <c r="H506" s="136"/>
      <c r="I506" s="136"/>
      <c r="J506" s="136"/>
      <c r="K506" s="136"/>
      <c r="L506" s="137"/>
      <c r="M506" s="136"/>
      <c r="N506" s="136"/>
      <c r="O506" s="197"/>
      <c r="P506" s="6"/>
      <c r="Q506" s="6"/>
      <c r="R506" s="6"/>
      <c r="S506" s="6"/>
      <c r="T506" s="6"/>
      <c r="U506" s="6"/>
      <c r="V506" s="6"/>
      <c r="W506" s="6"/>
      <c r="X506" s="46"/>
      <c r="Y506" s="6"/>
      <c r="Z506" s="6"/>
      <c r="AA506" s="6"/>
      <c r="AB506" s="6"/>
      <c r="AC506" s="6"/>
      <c r="AD506" s="6"/>
    </row>
    <row r="507" ht="14.25" hidden="1" customHeight="1">
      <c r="A507" s="196"/>
      <c r="B507" s="7"/>
      <c r="C507" s="7"/>
      <c r="D507" s="7"/>
      <c r="E507" s="136"/>
      <c r="F507" s="136"/>
      <c r="G507" s="136"/>
      <c r="H507" s="136"/>
      <c r="I507" s="136"/>
      <c r="J507" s="136"/>
      <c r="K507" s="136"/>
      <c r="L507" s="137"/>
      <c r="M507" s="136"/>
      <c r="N507" s="136"/>
      <c r="O507" s="197"/>
      <c r="P507" s="6"/>
      <c r="Q507" s="6"/>
      <c r="R507" s="6"/>
      <c r="S507" s="6"/>
      <c r="T507" s="6"/>
      <c r="U507" s="6"/>
      <c r="V507" s="6"/>
      <c r="W507" s="6"/>
      <c r="X507" s="46"/>
      <c r="Y507" s="6"/>
      <c r="Z507" s="6"/>
      <c r="AA507" s="6"/>
      <c r="AB507" s="6"/>
      <c r="AC507" s="6"/>
      <c r="AD507" s="6"/>
    </row>
    <row r="508" ht="14.25" hidden="1" customHeight="1">
      <c r="A508" s="196"/>
      <c r="B508" s="7"/>
      <c r="C508" s="7"/>
      <c r="D508" s="7"/>
      <c r="E508" s="136"/>
      <c r="F508" s="136"/>
      <c r="G508" s="136"/>
      <c r="H508" s="136"/>
      <c r="I508" s="136"/>
      <c r="J508" s="136"/>
      <c r="K508" s="136"/>
      <c r="L508" s="137"/>
      <c r="M508" s="136"/>
      <c r="N508" s="136"/>
      <c r="O508" s="197"/>
      <c r="P508" s="6"/>
      <c r="Q508" s="6"/>
      <c r="R508" s="6"/>
      <c r="S508" s="6"/>
      <c r="T508" s="6"/>
      <c r="U508" s="6"/>
      <c r="V508" s="6"/>
      <c r="W508" s="6"/>
      <c r="X508" s="46"/>
      <c r="Y508" s="6"/>
      <c r="Z508" s="6"/>
      <c r="AA508" s="6"/>
      <c r="AB508" s="6"/>
      <c r="AC508" s="6"/>
      <c r="AD508" s="6"/>
    </row>
    <row r="509" ht="14.25" hidden="1" customHeight="1">
      <c r="A509" s="196"/>
      <c r="B509" s="7"/>
      <c r="C509" s="7"/>
      <c r="D509" s="7"/>
      <c r="E509" s="136"/>
      <c r="F509" s="136"/>
      <c r="G509" s="136"/>
      <c r="H509" s="136"/>
      <c r="I509" s="136"/>
      <c r="J509" s="136"/>
      <c r="K509" s="136"/>
      <c r="L509" s="137"/>
      <c r="M509" s="136"/>
      <c r="N509" s="136"/>
      <c r="O509" s="197"/>
      <c r="P509" s="6"/>
      <c r="Q509" s="6"/>
      <c r="R509" s="6"/>
      <c r="S509" s="6"/>
      <c r="T509" s="6"/>
      <c r="U509" s="6"/>
      <c r="V509" s="6"/>
      <c r="W509" s="6"/>
      <c r="X509" s="46"/>
      <c r="Y509" s="6"/>
      <c r="Z509" s="6"/>
      <c r="AA509" s="6"/>
      <c r="AB509" s="6"/>
      <c r="AC509" s="6"/>
      <c r="AD509" s="6"/>
    </row>
    <row r="510" ht="14.25" hidden="1" customHeight="1">
      <c r="A510" s="196"/>
      <c r="B510" s="7"/>
      <c r="C510" s="7"/>
      <c r="D510" s="7"/>
      <c r="E510" s="136"/>
      <c r="F510" s="136"/>
      <c r="G510" s="136"/>
      <c r="H510" s="136"/>
      <c r="I510" s="136"/>
      <c r="J510" s="136"/>
      <c r="K510" s="136"/>
      <c r="L510" s="137"/>
      <c r="M510" s="136"/>
      <c r="N510" s="136"/>
      <c r="O510" s="197"/>
      <c r="P510" s="6"/>
      <c r="Q510" s="6"/>
      <c r="R510" s="6"/>
      <c r="S510" s="6"/>
      <c r="T510" s="6"/>
      <c r="U510" s="6"/>
      <c r="V510" s="6"/>
      <c r="W510" s="6"/>
      <c r="X510" s="46"/>
      <c r="Y510" s="6"/>
      <c r="Z510" s="6"/>
      <c r="AA510" s="6"/>
      <c r="AB510" s="6"/>
      <c r="AC510" s="6"/>
      <c r="AD510" s="6"/>
    </row>
    <row r="511" ht="14.25" hidden="1" customHeight="1">
      <c r="A511" s="196"/>
      <c r="B511" s="7"/>
      <c r="C511" s="7"/>
      <c r="D511" s="7"/>
      <c r="E511" s="136"/>
      <c r="F511" s="136"/>
      <c r="G511" s="136"/>
      <c r="H511" s="136"/>
      <c r="I511" s="136"/>
      <c r="J511" s="136"/>
      <c r="K511" s="136"/>
      <c r="L511" s="137"/>
      <c r="M511" s="136"/>
      <c r="N511" s="136"/>
      <c r="O511" s="197"/>
      <c r="P511" s="6"/>
      <c r="Q511" s="6"/>
      <c r="R511" s="6"/>
      <c r="S511" s="6"/>
      <c r="T511" s="6"/>
      <c r="U511" s="6"/>
      <c r="V511" s="6"/>
      <c r="W511" s="6"/>
      <c r="X511" s="46"/>
      <c r="Y511" s="6"/>
      <c r="Z511" s="6"/>
      <c r="AA511" s="6"/>
      <c r="AB511" s="6"/>
      <c r="AC511" s="6"/>
      <c r="AD511" s="6"/>
    </row>
    <row r="512" ht="14.25" hidden="1" customHeight="1">
      <c r="A512" s="196"/>
      <c r="B512" s="7"/>
      <c r="C512" s="7"/>
      <c r="D512" s="7"/>
      <c r="E512" s="136"/>
      <c r="F512" s="136"/>
      <c r="G512" s="136"/>
      <c r="H512" s="136"/>
      <c r="I512" s="136"/>
      <c r="J512" s="136"/>
      <c r="K512" s="136"/>
      <c r="L512" s="137"/>
      <c r="M512" s="136"/>
      <c r="N512" s="136"/>
      <c r="O512" s="197"/>
      <c r="P512" s="6"/>
      <c r="Q512" s="6"/>
      <c r="R512" s="6"/>
      <c r="S512" s="6"/>
      <c r="T512" s="6"/>
      <c r="U512" s="6"/>
      <c r="V512" s="6"/>
      <c r="W512" s="6"/>
      <c r="X512" s="46"/>
      <c r="Y512" s="6"/>
      <c r="Z512" s="6"/>
      <c r="AA512" s="6"/>
      <c r="AB512" s="6"/>
      <c r="AC512" s="6"/>
      <c r="AD512" s="6"/>
    </row>
    <row r="513" ht="14.25" hidden="1" customHeight="1">
      <c r="A513" s="196"/>
      <c r="B513" s="7"/>
      <c r="C513" s="7"/>
      <c r="D513" s="7"/>
      <c r="E513" s="136"/>
      <c r="F513" s="136"/>
      <c r="G513" s="136"/>
      <c r="H513" s="136"/>
      <c r="I513" s="136"/>
      <c r="J513" s="136"/>
      <c r="K513" s="136"/>
      <c r="L513" s="137"/>
      <c r="M513" s="136"/>
      <c r="N513" s="136"/>
      <c r="O513" s="197"/>
      <c r="P513" s="6"/>
      <c r="Q513" s="6"/>
      <c r="R513" s="6"/>
      <c r="S513" s="6"/>
      <c r="T513" s="6"/>
      <c r="U513" s="6"/>
      <c r="V513" s="6"/>
      <c r="W513" s="6"/>
      <c r="X513" s="46"/>
      <c r="Y513" s="6"/>
      <c r="Z513" s="6"/>
      <c r="AA513" s="6"/>
      <c r="AB513" s="6"/>
      <c r="AC513" s="6"/>
      <c r="AD513" s="6"/>
    </row>
    <row r="514" ht="14.25" hidden="1" customHeight="1">
      <c r="A514" s="196"/>
      <c r="B514" s="7"/>
      <c r="C514" s="7"/>
      <c r="D514" s="7"/>
      <c r="E514" s="136"/>
      <c r="F514" s="136"/>
      <c r="G514" s="136"/>
      <c r="H514" s="136"/>
      <c r="I514" s="136"/>
      <c r="J514" s="136"/>
      <c r="K514" s="136"/>
      <c r="L514" s="137"/>
      <c r="M514" s="136"/>
      <c r="N514" s="136"/>
      <c r="O514" s="197"/>
      <c r="P514" s="6"/>
      <c r="Q514" s="6"/>
      <c r="R514" s="6"/>
      <c r="S514" s="6"/>
      <c r="T514" s="6"/>
      <c r="U514" s="6"/>
      <c r="V514" s="6"/>
      <c r="W514" s="6"/>
      <c r="X514" s="46"/>
      <c r="Y514" s="6"/>
      <c r="Z514" s="6"/>
      <c r="AA514" s="6"/>
      <c r="AB514" s="6"/>
      <c r="AC514" s="6"/>
      <c r="AD514" s="6"/>
    </row>
    <row r="515" ht="14.25" hidden="1" customHeight="1">
      <c r="A515" s="196"/>
      <c r="B515" s="7"/>
      <c r="C515" s="7"/>
      <c r="D515" s="7"/>
      <c r="E515" s="136"/>
      <c r="F515" s="136"/>
      <c r="G515" s="136"/>
      <c r="H515" s="136"/>
      <c r="I515" s="136"/>
      <c r="J515" s="136"/>
      <c r="K515" s="136"/>
      <c r="L515" s="137"/>
      <c r="M515" s="136"/>
      <c r="N515" s="136"/>
      <c r="O515" s="197"/>
      <c r="P515" s="6"/>
      <c r="Q515" s="6"/>
      <c r="R515" s="6"/>
      <c r="S515" s="6"/>
      <c r="T515" s="6"/>
      <c r="U515" s="6"/>
      <c r="V515" s="6"/>
      <c r="W515" s="6"/>
      <c r="X515" s="46"/>
      <c r="Y515" s="6"/>
      <c r="Z515" s="6"/>
      <c r="AA515" s="6"/>
      <c r="AB515" s="6"/>
      <c r="AC515" s="6"/>
      <c r="AD515" s="6"/>
    </row>
    <row r="516" ht="14.25" hidden="1" customHeight="1">
      <c r="A516" s="196"/>
      <c r="B516" s="7"/>
      <c r="C516" s="7"/>
      <c r="D516" s="7"/>
      <c r="E516" s="136"/>
      <c r="F516" s="136"/>
      <c r="G516" s="136"/>
      <c r="H516" s="136"/>
      <c r="I516" s="136"/>
      <c r="J516" s="136"/>
      <c r="K516" s="136"/>
      <c r="L516" s="137"/>
      <c r="M516" s="136"/>
      <c r="N516" s="136"/>
      <c r="O516" s="197"/>
      <c r="P516" s="6"/>
      <c r="Q516" s="6"/>
      <c r="R516" s="6"/>
      <c r="S516" s="6"/>
      <c r="T516" s="6"/>
      <c r="U516" s="6"/>
      <c r="V516" s="6"/>
      <c r="W516" s="6"/>
      <c r="X516" s="46"/>
      <c r="Y516" s="6"/>
      <c r="Z516" s="6"/>
      <c r="AA516" s="6"/>
      <c r="AB516" s="6"/>
      <c r="AC516" s="6"/>
      <c r="AD516" s="6"/>
    </row>
    <row r="517" ht="14.25" hidden="1" customHeight="1">
      <c r="A517" s="196"/>
      <c r="B517" s="7"/>
      <c r="C517" s="7"/>
      <c r="D517" s="7"/>
      <c r="E517" s="136"/>
      <c r="F517" s="136"/>
      <c r="G517" s="136"/>
      <c r="H517" s="136"/>
      <c r="I517" s="136"/>
      <c r="J517" s="136"/>
      <c r="K517" s="136"/>
      <c r="L517" s="137"/>
      <c r="M517" s="136"/>
      <c r="N517" s="136"/>
      <c r="O517" s="197"/>
      <c r="P517" s="6"/>
      <c r="Q517" s="6"/>
      <c r="R517" s="6"/>
      <c r="S517" s="6"/>
      <c r="T517" s="6"/>
      <c r="U517" s="6"/>
      <c r="V517" s="6"/>
      <c r="W517" s="6"/>
      <c r="X517" s="46"/>
      <c r="Y517" s="6"/>
      <c r="Z517" s="6"/>
      <c r="AA517" s="6"/>
      <c r="AB517" s="6"/>
      <c r="AC517" s="6"/>
      <c r="AD517" s="6"/>
    </row>
    <row r="518" ht="14.25" hidden="1" customHeight="1">
      <c r="A518" s="196"/>
      <c r="B518" s="7"/>
      <c r="C518" s="7"/>
      <c r="D518" s="7"/>
      <c r="E518" s="136"/>
      <c r="F518" s="136"/>
      <c r="G518" s="136"/>
      <c r="H518" s="136"/>
      <c r="I518" s="136"/>
      <c r="J518" s="136"/>
      <c r="K518" s="136"/>
      <c r="L518" s="137"/>
      <c r="M518" s="136"/>
      <c r="N518" s="136"/>
      <c r="O518" s="197"/>
      <c r="P518" s="6"/>
      <c r="Q518" s="6"/>
      <c r="R518" s="6"/>
      <c r="S518" s="6"/>
      <c r="T518" s="6"/>
      <c r="U518" s="6"/>
      <c r="V518" s="6"/>
      <c r="W518" s="6"/>
      <c r="X518" s="46"/>
      <c r="Y518" s="6"/>
      <c r="Z518" s="6"/>
      <c r="AA518" s="6"/>
      <c r="AB518" s="6"/>
      <c r="AC518" s="6"/>
      <c r="AD518" s="6"/>
    </row>
    <row r="519" ht="14.25" hidden="1" customHeight="1">
      <c r="A519" s="196"/>
      <c r="B519" s="7"/>
      <c r="C519" s="7"/>
      <c r="D519" s="7"/>
      <c r="E519" s="136"/>
      <c r="F519" s="136"/>
      <c r="G519" s="136"/>
      <c r="H519" s="136"/>
      <c r="I519" s="136"/>
      <c r="J519" s="136"/>
      <c r="K519" s="136"/>
      <c r="L519" s="137"/>
      <c r="M519" s="136"/>
      <c r="N519" s="136"/>
      <c r="O519" s="197"/>
      <c r="P519" s="6"/>
      <c r="Q519" s="6"/>
      <c r="R519" s="6"/>
      <c r="S519" s="6"/>
      <c r="T519" s="6"/>
      <c r="U519" s="6"/>
      <c r="V519" s="6"/>
      <c r="W519" s="6"/>
      <c r="X519" s="46"/>
      <c r="Y519" s="6"/>
      <c r="Z519" s="6"/>
      <c r="AA519" s="6"/>
      <c r="AB519" s="6"/>
      <c r="AC519" s="6"/>
      <c r="AD519" s="6"/>
    </row>
    <row r="520" ht="14.25" hidden="1" customHeight="1">
      <c r="A520" s="196"/>
      <c r="B520" s="7"/>
      <c r="C520" s="7"/>
      <c r="D520" s="7"/>
      <c r="E520" s="136"/>
      <c r="F520" s="136"/>
      <c r="G520" s="136"/>
      <c r="H520" s="136"/>
      <c r="I520" s="136"/>
      <c r="J520" s="136"/>
      <c r="K520" s="136"/>
      <c r="L520" s="137"/>
      <c r="M520" s="136"/>
      <c r="N520" s="136"/>
      <c r="O520" s="197"/>
      <c r="P520" s="6"/>
      <c r="Q520" s="6"/>
      <c r="R520" s="6"/>
      <c r="S520" s="6"/>
      <c r="T520" s="6"/>
      <c r="U520" s="6"/>
      <c r="V520" s="6"/>
      <c r="W520" s="6"/>
      <c r="X520" s="46"/>
      <c r="Y520" s="6"/>
      <c r="Z520" s="6"/>
      <c r="AA520" s="6"/>
      <c r="AB520" s="6"/>
      <c r="AC520" s="6"/>
      <c r="AD520" s="6"/>
    </row>
    <row r="521" ht="14.25" hidden="1" customHeight="1">
      <c r="A521" s="196"/>
      <c r="B521" s="7"/>
      <c r="C521" s="7"/>
      <c r="D521" s="7"/>
      <c r="E521" s="136"/>
      <c r="F521" s="136"/>
      <c r="G521" s="136"/>
      <c r="H521" s="136"/>
      <c r="I521" s="136"/>
      <c r="J521" s="136"/>
      <c r="K521" s="136"/>
      <c r="L521" s="137"/>
      <c r="M521" s="136"/>
      <c r="N521" s="136"/>
      <c r="O521" s="197"/>
      <c r="P521" s="6"/>
      <c r="Q521" s="6"/>
      <c r="R521" s="6"/>
      <c r="S521" s="6"/>
      <c r="T521" s="6"/>
      <c r="U521" s="6"/>
      <c r="V521" s="6"/>
      <c r="W521" s="6"/>
      <c r="X521" s="46"/>
      <c r="Y521" s="6"/>
      <c r="Z521" s="6"/>
      <c r="AA521" s="6"/>
      <c r="AB521" s="6"/>
      <c r="AC521" s="6"/>
      <c r="AD521" s="6"/>
    </row>
    <row r="522" ht="14.25" hidden="1" customHeight="1">
      <c r="A522" s="196"/>
      <c r="B522" s="7"/>
      <c r="C522" s="7"/>
      <c r="D522" s="7"/>
      <c r="E522" s="136"/>
      <c r="F522" s="136"/>
      <c r="G522" s="136"/>
      <c r="H522" s="136"/>
      <c r="I522" s="136"/>
      <c r="J522" s="136"/>
      <c r="K522" s="136"/>
      <c r="L522" s="137"/>
      <c r="M522" s="136"/>
      <c r="N522" s="136"/>
      <c r="O522" s="197"/>
      <c r="P522" s="6"/>
      <c r="Q522" s="6"/>
      <c r="R522" s="6"/>
      <c r="S522" s="6"/>
      <c r="T522" s="6"/>
      <c r="U522" s="6"/>
      <c r="V522" s="6"/>
      <c r="W522" s="6"/>
      <c r="X522" s="46"/>
      <c r="Y522" s="6"/>
      <c r="Z522" s="6"/>
      <c r="AA522" s="6"/>
      <c r="AB522" s="6"/>
      <c r="AC522" s="6"/>
      <c r="AD522" s="6"/>
    </row>
    <row r="523" ht="14.25" hidden="1" customHeight="1">
      <c r="A523" s="196"/>
      <c r="B523" s="7"/>
      <c r="C523" s="7"/>
      <c r="D523" s="7"/>
      <c r="E523" s="136"/>
      <c r="F523" s="136"/>
      <c r="G523" s="136"/>
      <c r="H523" s="136"/>
      <c r="I523" s="136"/>
      <c r="J523" s="136"/>
      <c r="K523" s="136"/>
      <c r="L523" s="137"/>
      <c r="M523" s="136"/>
      <c r="N523" s="136"/>
      <c r="O523" s="197"/>
      <c r="P523" s="6"/>
      <c r="Q523" s="6"/>
      <c r="R523" s="6"/>
      <c r="S523" s="6"/>
      <c r="T523" s="6"/>
      <c r="U523" s="6"/>
      <c r="V523" s="6"/>
      <c r="W523" s="6"/>
      <c r="X523" s="46"/>
      <c r="Y523" s="6"/>
      <c r="Z523" s="6"/>
      <c r="AA523" s="6"/>
      <c r="AB523" s="6"/>
      <c r="AC523" s="6"/>
      <c r="AD523" s="6"/>
    </row>
    <row r="524" ht="14.25" hidden="1" customHeight="1">
      <c r="A524" s="196"/>
      <c r="B524" s="7"/>
      <c r="C524" s="7"/>
      <c r="D524" s="7"/>
      <c r="E524" s="136"/>
      <c r="F524" s="136"/>
      <c r="G524" s="136"/>
      <c r="H524" s="136"/>
      <c r="I524" s="136"/>
      <c r="J524" s="136"/>
      <c r="K524" s="136"/>
      <c r="L524" s="137"/>
      <c r="M524" s="136"/>
      <c r="N524" s="136"/>
      <c r="O524" s="197"/>
      <c r="P524" s="6"/>
      <c r="Q524" s="6"/>
      <c r="R524" s="6"/>
      <c r="S524" s="6"/>
      <c r="T524" s="6"/>
      <c r="U524" s="6"/>
      <c r="V524" s="6"/>
      <c r="W524" s="6"/>
      <c r="X524" s="46"/>
      <c r="Y524" s="6"/>
      <c r="Z524" s="6"/>
      <c r="AA524" s="6"/>
      <c r="AB524" s="6"/>
      <c r="AC524" s="6"/>
      <c r="AD524" s="6"/>
    </row>
    <row r="525" ht="14.25" hidden="1" customHeight="1">
      <c r="A525" s="196"/>
      <c r="B525" s="7"/>
      <c r="C525" s="7"/>
      <c r="D525" s="7"/>
      <c r="E525" s="136"/>
      <c r="F525" s="136"/>
      <c r="G525" s="136"/>
      <c r="H525" s="136"/>
      <c r="I525" s="136"/>
      <c r="J525" s="136"/>
      <c r="K525" s="136"/>
      <c r="L525" s="137"/>
      <c r="M525" s="136"/>
      <c r="N525" s="136"/>
      <c r="O525" s="197"/>
      <c r="P525" s="6"/>
      <c r="Q525" s="6"/>
      <c r="R525" s="6"/>
      <c r="S525" s="6"/>
      <c r="T525" s="6"/>
      <c r="U525" s="6"/>
      <c r="V525" s="6"/>
      <c r="W525" s="6"/>
      <c r="X525" s="46"/>
      <c r="Y525" s="6"/>
      <c r="Z525" s="6"/>
      <c r="AA525" s="6"/>
      <c r="AB525" s="6"/>
      <c r="AC525" s="6"/>
      <c r="AD525" s="6"/>
    </row>
    <row r="526" ht="14.25" hidden="1" customHeight="1">
      <c r="A526" s="196"/>
      <c r="B526" s="7"/>
      <c r="C526" s="7"/>
      <c r="D526" s="7"/>
      <c r="E526" s="136"/>
      <c r="F526" s="136"/>
      <c r="G526" s="136"/>
      <c r="H526" s="136"/>
      <c r="I526" s="136"/>
      <c r="J526" s="136"/>
      <c r="K526" s="136"/>
      <c r="L526" s="137"/>
      <c r="M526" s="136"/>
      <c r="N526" s="136"/>
      <c r="O526" s="197"/>
      <c r="P526" s="6"/>
      <c r="Q526" s="6"/>
      <c r="R526" s="6"/>
      <c r="S526" s="6"/>
      <c r="T526" s="6"/>
      <c r="U526" s="6"/>
      <c r="V526" s="6"/>
      <c r="W526" s="6"/>
      <c r="X526" s="46"/>
      <c r="Y526" s="6"/>
      <c r="Z526" s="6"/>
      <c r="AA526" s="6"/>
      <c r="AB526" s="6"/>
      <c r="AC526" s="6"/>
      <c r="AD526" s="6"/>
    </row>
    <row r="527" ht="14.25" hidden="1" customHeight="1">
      <c r="A527" s="196"/>
      <c r="B527" s="7"/>
      <c r="C527" s="7"/>
      <c r="D527" s="7"/>
      <c r="E527" s="136"/>
      <c r="F527" s="136"/>
      <c r="G527" s="136"/>
      <c r="H527" s="136"/>
      <c r="I527" s="136"/>
      <c r="J527" s="136"/>
      <c r="K527" s="136"/>
      <c r="L527" s="137"/>
      <c r="M527" s="136"/>
      <c r="N527" s="136"/>
      <c r="O527" s="197"/>
      <c r="P527" s="6"/>
      <c r="Q527" s="6"/>
      <c r="R527" s="6"/>
      <c r="S527" s="6"/>
      <c r="T527" s="6"/>
      <c r="U527" s="6"/>
      <c r="V527" s="6"/>
      <c r="W527" s="6"/>
      <c r="X527" s="46"/>
      <c r="Y527" s="6"/>
      <c r="Z527" s="6"/>
      <c r="AA527" s="6"/>
      <c r="AB527" s="6"/>
      <c r="AC527" s="6"/>
      <c r="AD527" s="6"/>
    </row>
    <row r="528" ht="14.25" hidden="1" customHeight="1">
      <c r="A528" s="196"/>
      <c r="B528" s="7"/>
      <c r="C528" s="7"/>
      <c r="D528" s="7"/>
      <c r="E528" s="136"/>
      <c r="F528" s="136"/>
      <c r="G528" s="136"/>
      <c r="H528" s="136"/>
      <c r="I528" s="136"/>
      <c r="J528" s="136"/>
      <c r="K528" s="136"/>
      <c r="L528" s="137"/>
      <c r="M528" s="136"/>
      <c r="N528" s="136"/>
      <c r="O528" s="197"/>
      <c r="P528" s="6"/>
      <c r="Q528" s="6"/>
      <c r="R528" s="6"/>
      <c r="S528" s="6"/>
      <c r="T528" s="6"/>
      <c r="U528" s="6"/>
      <c r="V528" s="6"/>
      <c r="W528" s="6"/>
      <c r="X528" s="46"/>
      <c r="Y528" s="6"/>
      <c r="Z528" s="6"/>
      <c r="AA528" s="6"/>
      <c r="AB528" s="6"/>
      <c r="AC528" s="6"/>
      <c r="AD528" s="6"/>
    </row>
    <row r="529" ht="14.25" hidden="1" customHeight="1">
      <c r="A529" s="196"/>
      <c r="B529" s="7"/>
      <c r="C529" s="7"/>
      <c r="D529" s="7"/>
      <c r="E529" s="136"/>
      <c r="F529" s="136"/>
      <c r="G529" s="136"/>
      <c r="H529" s="136"/>
      <c r="I529" s="136"/>
      <c r="J529" s="136"/>
      <c r="K529" s="136"/>
      <c r="L529" s="137"/>
      <c r="M529" s="136"/>
      <c r="N529" s="136"/>
      <c r="O529" s="197"/>
      <c r="P529" s="6"/>
      <c r="Q529" s="6"/>
      <c r="R529" s="6"/>
      <c r="S529" s="6"/>
      <c r="T529" s="6"/>
      <c r="U529" s="6"/>
      <c r="V529" s="6"/>
      <c r="W529" s="6"/>
      <c r="X529" s="46"/>
      <c r="Y529" s="6"/>
      <c r="Z529" s="6"/>
      <c r="AA529" s="6"/>
      <c r="AB529" s="6"/>
      <c r="AC529" s="6"/>
      <c r="AD529" s="6"/>
    </row>
    <row r="530" ht="14.25" hidden="1" customHeight="1">
      <c r="A530" s="196"/>
      <c r="B530" s="7"/>
      <c r="C530" s="7"/>
      <c r="D530" s="7"/>
      <c r="E530" s="136"/>
      <c r="F530" s="136"/>
      <c r="G530" s="136"/>
      <c r="H530" s="136"/>
      <c r="I530" s="136"/>
      <c r="J530" s="136"/>
      <c r="K530" s="136"/>
      <c r="L530" s="137"/>
      <c r="M530" s="136"/>
      <c r="N530" s="136"/>
      <c r="O530" s="197"/>
      <c r="P530" s="6"/>
      <c r="Q530" s="6"/>
      <c r="R530" s="6"/>
      <c r="S530" s="6"/>
      <c r="T530" s="6"/>
      <c r="U530" s="6"/>
      <c r="V530" s="6"/>
      <c r="W530" s="6"/>
      <c r="X530" s="46"/>
      <c r="Y530" s="6"/>
      <c r="Z530" s="6"/>
      <c r="AA530" s="6"/>
      <c r="AB530" s="6"/>
      <c r="AC530" s="6"/>
      <c r="AD530" s="6"/>
    </row>
    <row r="531" ht="14.25" hidden="1" customHeight="1">
      <c r="A531" s="196"/>
      <c r="B531" s="7"/>
      <c r="C531" s="7"/>
      <c r="D531" s="7"/>
      <c r="E531" s="136"/>
      <c r="F531" s="136"/>
      <c r="G531" s="136"/>
      <c r="H531" s="136"/>
      <c r="I531" s="136"/>
      <c r="J531" s="136"/>
      <c r="K531" s="136"/>
      <c r="L531" s="137"/>
      <c r="M531" s="136"/>
      <c r="N531" s="136"/>
      <c r="O531" s="197"/>
      <c r="P531" s="6"/>
      <c r="Q531" s="6"/>
      <c r="R531" s="6"/>
      <c r="S531" s="6"/>
      <c r="T531" s="6"/>
      <c r="U531" s="6"/>
      <c r="V531" s="6"/>
      <c r="W531" s="6"/>
      <c r="X531" s="46"/>
      <c r="Y531" s="6"/>
      <c r="Z531" s="6"/>
      <c r="AA531" s="6"/>
      <c r="AB531" s="6"/>
      <c r="AC531" s="6"/>
      <c r="AD531" s="6"/>
    </row>
    <row r="532" ht="14.25" hidden="1" customHeight="1">
      <c r="A532" s="196"/>
      <c r="B532" s="7"/>
      <c r="C532" s="7"/>
      <c r="D532" s="7"/>
      <c r="E532" s="136"/>
      <c r="F532" s="136"/>
      <c r="G532" s="136"/>
      <c r="H532" s="136"/>
      <c r="I532" s="136"/>
      <c r="J532" s="136"/>
      <c r="K532" s="136"/>
      <c r="L532" s="137"/>
      <c r="M532" s="136"/>
      <c r="N532" s="136"/>
      <c r="O532" s="197"/>
      <c r="P532" s="6"/>
      <c r="Q532" s="6"/>
      <c r="R532" s="6"/>
      <c r="S532" s="6"/>
      <c r="T532" s="6"/>
      <c r="U532" s="6"/>
      <c r="V532" s="6"/>
      <c r="W532" s="6"/>
      <c r="X532" s="46"/>
      <c r="Y532" s="6"/>
      <c r="Z532" s="6"/>
      <c r="AA532" s="6"/>
      <c r="AB532" s="6"/>
      <c r="AC532" s="6"/>
      <c r="AD532" s="6"/>
    </row>
    <row r="533" ht="14.25" hidden="1" customHeight="1">
      <c r="A533" s="196"/>
      <c r="B533" s="7"/>
      <c r="C533" s="7"/>
      <c r="D533" s="7"/>
      <c r="E533" s="136"/>
      <c r="F533" s="136"/>
      <c r="G533" s="136"/>
      <c r="H533" s="136"/>
      <c r="I533" s="136"/>
      <c r="J533" s="136"/>
      <c r="K533" s="136"/>
      <c r="L533" s="137"/>
      <c r="M533" s="136"/>
      <c r="N533" s="136"/>
      <c r="O533" s="197"/>
      <c r="P533" s="6"/>
      <c r="Q533" s="6"/>
      <c r="R533" s="6"/>
      <c r="S533" s="6"/>
      <c r="T533" s="6"/>
      <c r="U533" s="6"/>
      <c r="V533" s="6"/>
      <c r="W533" s="6"/>
      <c r="X533" s="46"/>
      <c r="Y533" s="6"/>
      <c r="Z533" s="6"/>
      <c r="AA533" s="6"/>
      <c r="AB533" s="6"/>
      <c r="AC533" s="6"/>
      <c r="AD533" s="6"/>
    </row>
    <row r="534" ht="14.25" hidden="1" customHeight="1">
      <c r="A534" s="196"/>
      <c r="B534" s="7"/>
      <c r="C534" s="7"/>
      <c r="D534" s="7"/>
      <c r="E534" s="136"/>
      <c r="F534" s="136"/>
      <c r="G534" s="136"/>
      <c r="H534" s="136"/>
      <c r="I534" s="136"/>
      <c r="J534" s="136"/>
      <c r="K534" s="136"/>
      <c r="L534" s="137"/>
      <c r="M534" s="136"/>
      <c r="N534" s="136"/>
      <c r="O534" s="197"/>
      <c r="P534" s="6"/>
      <c r="Q534" s="6"/>
      <c r="R534" s="6"/>
      <c r="S534" s="6"/>
      <c r="T534" s="6"/>
      <c r="U534" s="6"/>
      <c r="V534" s="6"/>
      <c r="W534" s="6"/>
      <c r="X534" s="46"/>
      <c r="Y534" s="6"/>
      <c r="Z534" s="6"/>
      <c r="AA534" s="6"/>
      <c r="AB534" s="6"/>
      <c r="AC534" s="6"/>
      <c r="AD534" s="6"/>
    </row>
    <row r="535" ht="14.25" hidden="1" customHeight="1">
      <c r="A535" s="196"/>
      <c r="B535" s="7"/>
      <c r="C535" s="7"/>
      <c r="D535" s="7"/>
      <c r="E535" s="136"/>
      <c r="F535" s="136"/>
      <c r="G535" s="136"/>
      <c r="H535" s="136"/>
      <c r="I535" s="136"/>
      <c r="J535" s="136"/>
      <c r="K535" s="136"/>
      <c r="L535" s="137"/>
      <c r="M535" s="136"/>
      <c r="N535" s="136"/>
      <c r="O535" s="197"/>
      <c r="P535" s="6"/>
      <c r="Q535" s="6"/>
      <c r="R535" s="6"/>
      <c r="S535" s="6"/>
      <c r="T535" s="6"/>
      <c r="U535" s="6"/>
      <c r="V535" s="6"/>
      <c r="W535" s="6"/>
      <c r="X535" s="46"/>
      <c r="Y535" s="6"/>
      <c r="Z535" s="6"/>
      <c r="AA535" s="6"/>
      <c r="AB535" s="6"/>
      <c r="AC535" s="6"/>
      <c r="AD535" s="6"/>
    </row>
    <row r="536" ht="14.25" hidden="1" customHeight="1">
      <c r="A536" s="196"/>
      <c r="B536" s="7"/>
      <c r="C536" s="7"/>
      <c r="D536" s="7"/>
      <c r="E536" s="136"/>
      <c r="F536" s="136"/>
      <c r="G536" s="136"/>
      <c r="H536" s="136"/>
      <c r="I536" s="136"/>
      <c r="J536" s="136"/>
      <c r="K536" s="136"/>
      <c r="L536" s="137"/>
      <c r="M536" s="136"/>
      <c r="N536" s="136"/>
      <c r="O536" s="197"/>
      <c r="P536" s="6"/>
      <c r="Q536" s="6"/>
      <c r="R536" s="6"/>
      <c r="S536" s="6"/>
      <c r="T536" s="6"/>
      <c r="U536" s="6"/>
      <c r="V536" s="6"/>
      <c r="W536" s="6"/>
      <c r="X536" s="46"/>
      <c r="Y536" s="6"/>
      <c r="Z536" s="6"/>
      <c r="AA536" s="6"/>
      <c r="AB536" s="6"/>
      <c r="AC536" s="6"/>
      <c r="AD536" s="6"/>
    </row>
    <row r="537" ht="14.25" hidden="1" customHeight="1">
      <c r="A537" s="196"/>
      <c r="B537" s="7"/>
      <c r="C537" s="7"/>
      <c r="D537" s="7"/>
      <c r="E537" s="136"/>
      <c r="F537" s="136"/>
      <c r="G537" s="136"/>
      <c r="H537" s="136"/>
      <c r="I537" s="136"/>
      <c r="J537" s="136"/>
      <c r="K537" s="136"/>
      <c r="L537" s="137"/>
      <c r="M537" s="136"/>
      <c r="N537" s="136"/>
      <c r="O537" s="197"/>
      <c r="P537" s="6"/>
      <c r="Q537" s="6"/>
      <c r="R537" s="6"/>
      <c r="S537" s="6"/>
      <c r="T537" s="6"/>
      <c r="U537" s="6"/>
      <c r="V537" s="6"/>
      <c r="W537" s="6"/>
      <c r="X537" s="46"/>
      <c r="Y537" s="6"/>
      <c r="Z537" s="6"/>
      <c r="AA537" s="6"/>
      <c r="AB537" s="6"/>
      <c r="AC537" s="6"/>
      <c r="AD537" s="6"/>
    </row>
    <row r="538" ht="14.25" hidden="1" customHeight="1">
      <c r="A538" s="196"/>
      <c r="B538" s="7"/>
      <c r="C538" s="7"/>
      <c r="D538" s="7"/>
      <c r="E538" s="136"/>
      <c r="F538" s="136"/>
      <c r="G538" s="136"/>
      <c r="H538" s="136"/>
      <c r="I538" s="136"/>
      <c r="J538" s="136"/>
      <c r="K538" s="136"/>
      <c r="L538" s="137"/>
      <c r="M538" s="136"/>
      <c r="N538" s="136"/>
      <c r="O538" s="197"/>
      <c r="P538" s="6"/>
      <c r="Q538" s="6"/>
      <c r="R538" s="6"/>
      <c r="S538" s="6"/>
      <c r="T538" s="6"/>
      <c r="U538" s="6"/>
      <c r="V538" s="6"/>
      <c r="W538" s="6"/>
      <c r="X538" s="46"/>
      <c r="Y538" s="6"/>
      <c r="Z538" s="6"/>
      <c r="AA538" s="6"/>
      <c r="AB538" s="6"/>
      <c r="AC538" s="6"/>
      <c r="AD538" s="6"/>
    </row>
    <row r="539" ht="14.25" hidden="1" customHeight="1">
      <c r="A539" s="196"/>
      <c r="B539" s="7"/>
      <c r="C539" s="7"/>
      <c r="D539" s="7"/>
      <c r="E539" s="136"/>
      <c r="F539" s="136"/>
      <c r="G539" s="136"/>
      <c r="H539" s="136"/>
      <c r="I539" s="136"/>
      <c r="J539" s="136"/>
      <c r="K539" s="136"/>
      <c r="L539" s="137"/>
      <c r="M539" s="136"/>
      <c r="N539" s="136"/>
      <c r="O539" s="197"/>
      <c r="P539" s="6"/>
      <c r="Q539" s="6"/>
      <c r="R539" s="6"/>
      <c r="S539" s="6"/>
      <c r="T539" s="6"/>
      <c r="U539" s="6"/>
      <c r="V539" s="6"/>
      <c r="W539" s="6"/>
      <c r="X539" s="46"/>
      <c r="Y539" s="6"/>
      <c r="Z539" s="6"/>
      <c r="AA539" s="6"/>
      <c r="AB539" s="6"/>
      <c r="AC539" s="6"/>
      <c r="AD539" s="6"/>
    </row>
    <row r="540" ht="14.25" hidden="1" customHeight="1">
      <c r="A540" s="196"/>
      <c r="B540" s="7"/>
      <c r="C540" s="7"/>
      <c r="D540" s="7"/>
      <c r="E540" s="136"/>
      <c r="F540" s="136"/>
      <c r="G540" s="136"/>
      <c r="H540" s="136"/>
      <c r="I540" s="136"/>
      <c r="J540" s="136"/>
      <c r="K540" s="136"/>
      <c r="L540" s="137"/>
      <c r="M540" s="136"/>
      <c r="N540" s="136"/>
      <c r="O540" s="197"/>
      <c r="P540" s="6"/>
      <c r="Q540" s="6"/>
      <c r="R540" s="6"/>
      <c r="S540" s="6"/>
      <c r="T540" s="6"/>
      <c r="U540" s="6"/>
      <c r="V540" s="6"/>
      <c r="W540" s="6"/>
      <c r="X540" s="46"/>
      <c r="Y540" s="6"/>
      <c r="Z540" s="6"/>
      <c r="AA540" s="6"/>
      <c r="AB540" s="6"/>
      <c r="AC540" s="6"/>
      <c r="AD540" s="6"/>
    </row>
    <row r="541" ht="14.25" hidden="1" customHeight="1">
      <c r="A541" s="196"/>
      <c r="B541" s="7"/>
      <c r="C541" s="7"/>
      <c r="D541" s="7"/>
      <c r="E541" s="136"/>
      <c r="F541" s="136"/>
      <c r="G541" s="136"/>
      <c r="H541" s="136"/>
      <c r="I541" s="136"/>
      <c r="J541" s="136"/>
      <c r="K541" s="136"/>
      <c r="L541" s="137"/>
      <c r="M541" s="136"/>
      <c r="N541" s="136"/>
      <c r="O541" s="197"/>
      <c r="P541" s="6"/>
      <c r="Q541" s="6"/>
      <c r="R541" s="6"/>
      <c r="S541" s="6"/>
      <c r="T541" s="6"/>
      <c r="U541" s="6"/>
      <c r="V541" s="6"/>
      <c r="W541" s="6"/>
      <c r="X541" s="46"/>
      <c r="Y541" s="6"/>
      <c r="Z541" s="6"/>
      <c r="AA541" s="6"/>
      <c r="AB541" s="6"/>
      <c r="AC541" s="6"/>
      <c r="AD541" s="6"/>
    </row>
    <row r="542" ht="14.25" hidden="1" customHeight="1">
      <c r="A542" s="196"/>
      <c r="B542" s="7"/>
      <c r="C542" s="7"/>
      <c r="D542" s="7"/>
      <c r="E542" s="136"/>
      <c r="F542" s="136"/>
      <c r="G542" s="136"/>
      <c r="H542" s="136"/>
      <c r="I542" s="136"/>
      <c r="J542" s="136"/>
      <c r="K542" s="136"/>
      <c r="L542" s="137"/>
      <c r="M542" s="136"/>
      <c r="N542" s="136"/>
      <c r="O542" s="197"/>
      <c r="P542" s="6"/>
      <c r="Q542" s="6"/>
      <c r="R542" s="6"/>
      <c r="S542" s="6"/>
      <c r="T542" s="6"/>
      <c r="U542" s="6"/>
      <c r="V542" s="6"/>
      <c r="W542" s="6"/>
      <c r="X542" s="46"/>
      <c r="Y542" s="6"/>
      <c r="Z542" s="6"/>
      <c r="AA542" s="6"/>
      <c r="AB542" s="6"/>
      <c r="AC542" s="6"/>
      <c r="AD542" s="6"/>
    </row>
    <row r="543" ht="14.25" hidden="1" customHeight="1">
      <c r="A543" s="196"/>
      <c r="B543" s="7"/>
      <c r="C543" s="7"/>
      <c r="D543" s="7"/>
      <c r="E543" s="136"/>
      <c r="F543" s="136"/>
      <c r="G543" s="136"/>
      <c r="H543" s="136"/>
      <c r="I543" s="136"/>
      <c r="J543" s="136"/>
      <c r="K543" s="136"/>
      <c r="L543" s="137"/>
      <c r="M543" s="136"/>
      <c r="N543" s="136"/>
      <c r="O543" s="197"/>
      <c r="P543" s="6"/>
      <c r="Q543" s="6"/>
      <c r="R543" s="6"/>
      <c r="S543" s="6"/>
      <c r="T543" s="6"/>
      <c r="U543" s="6"/>
      <c r="V543" s="6"/>
      <c r="W543" s="6"/>
      <c r="X543" s="46"/>
      <c r="Y543" s="6"/>
      <c r="Z543" s="6"/>
      <c r="AA543" s="6"/>
      <c r="AB543" s="6"/>
      <c r="AC543" s="6"/>
      <c r="AD543" s="6"/>
    </row>
    <row r="544" ht="14.25" hidden="1" customHeight="1">
      <c r="A544" s="196"/>
      <c r="B544" s="7"/>
      <c r="C544" s="7"/>
      <c r="D544" s="7"/>
      <c r="E544" s="136"/>
      <c r="F544" s="136"/>
      <c r="G544" s="136"/>
      <c r="H544" s="136"/>
      <c r="I544" s="136"/>
      <c r="J544" s="136"/>
      <c r="K544" s="136"/>
      <c r="L544" s="137"/>
      <c r="M544" s="136"/>
      <c r="N544" s="136"/>
      <c r="O544" s="197"/>
      <c r="P544" s="6"/>
      <c r="Q544" s="6"/>
      <c r="R544" s="6"/>
      <c r="S544" s="6"/>
      <c r="T544" s="6"/>
      <c r="U544" s="6"/>
      <c r="V544" s="6"/>
      <c r="W544" s="6"/>
      <c r="X544" s="46"/>
      <c r="Y544" s="6"/>
      <c r="Z544" s="6"/>
      <c r="AA544" s="6"/>
      <c r="AB544" s="6"/>
      <c r="AC544" s="6"/>
      <c r="AD544" s="6"/>
    </row>
    <row r="545" ht="14.25" hidden="1" customHeight="1">
      <c r="A545" s="196"/>
      <c r="B545" s="7"/>
      <c r="C545" s="7"/>
      <c r="D545" s="7"/>
      <c r="E545" s="136"/>
      <c r="F545" s="136"/>
      <c r="G545" s="136"/>
      <c r="H545" s="136"/>
      <c r="I545" s="136"/>
      <c r="J545" s="136"/>
      <c r="K545" s="136"/>
      <c r="L545" s="137"/>
      <c r="M545" s="136"/>
      <c r="N545" s="136"/>
      <c r="O545" s="197"/>
      <c r="P545" s="6"/>
      <c r="Q545" s="6"/>
      <c r="R545" s="6"/>
      <c r="S545" s="6"/>
      <c r="T545" s="6"/>
      <c r="U545" s="6"/>
      <c r="V545" s="6"/>
      <c r="W545" s="6"/>
      <c r="X545" s="46"/>
      <c r="Y545" s="6"/>
      <c r="Z545" s="6"/>
      <c r="AA545" s="6"/>
      <c r="AB545" s="6"/>
      <c r="AC545" s="6"/>
      <c r="AD545" s="6"/>
    </row>
    <row r="546" ht="14.25" hidden="1" customHeight="1">
      <c r="A546" s="196"/>
      <c r="B546" s="7"/>
      <c r="C546" s="7"/>
      <c r="D546" s="7"/>
      <c r="E546" s="136"/>
      <c r="F546" s="136"/>
      <c r="G546" s="136"/>
      <c r="H546" s="136"/>
      <c r="I546" s="136"/>
      <c r="J546" s="136"/>
      <c r="K546" s="136"/>
      <c r="L546" s="137"/>
      <c r="M546" s="136"/>
      <c r="N546" s="136"/>
      <c r="O546" s="197"/>
      <c r="P546" s="6"/>
      <c r="Q546" s="6"/>
      <c r="R546" s="6"/>
      <c r="S546" s="6"/>
      <c r="T546" s="6"/>
      <c r="U546" s="6"/>
      <c r="V546" s="6"/>
      <c r="W546" s="6"/>
      <c r="X546" s="46"/>
      <c r="Y546" s="6"/>
      <c r="Z546" s="6"/>
      <c r="AA546" s="6"/>
      <c r="AB546" s="6"/>
      <c r="AC546" s="6"/>
      <c r="AD546" s="6"/>
    </row>
    <row r="547" ht="14.25" hidden="1" customHeight="1">
      <c r="A547" s="196"/>
      <c r="B547" s="7"/>
      <c r="C547" s="7"/>
      <c r="D547" s="7"/>
      <c r="E547" s="136"/>
      <c r="F547" s="136"/>
      <c r="G547" s="136"/>
      <c r="H547" s="136"/>
      <c r="I547" s="136"/>
      <c r="J547" s="136"/>
      <c r="K547" s="136"/>
      <c r="L547" s="137"/>
      <c r="M547" s="136"/>
      <c r="N547" s="136"/>
      <c r="O547" s="197"/>
      <c r="P547" s="6"/>
      <c r="Q547" s="6"/>
      <c r="R547" s="6"/>
      <c r="S547" s="6"/>
      <c r="T547" s="6"/>
      <c r="U547" s="6"/>
      <c r="V547" s="6"/>
      <c r="W547" s="6"/>
      <c r="X547" s="46"/>
      <c r="Y547" s="6"/>
      <c r="Z547" s="6"/>
      <c r="AA547" s="6"/>
      <c r="AB547" s="6"/>
      <c r="AC547" s="6"/>
      <c r="AD547" s="6"/>
    </row>
    <row r="548" ht="14.25" hidden="1" customHeight="1">
      <c r="A548" s="196"/>
      <c r="B548" s="7"/>
      <c r="C548" s="7"/>
      <c r="D548" s="7"/>
      <c r="E548" s="136"/>
      <c r="F548" s="136"/>
      <c r="G548" s="136"/>
      <c r="H548" s="136"/>
      <c r="I548" s="136"/>
      <c r="J548" s="136"/>
      <c r="K548" s="136"/>
      <c r="L548" s="137"/>
      <c r="M548" s="136"/>
      <c r="N548" s="136"/>
      <c r="O548" s="197"/>
      <c r="P548" s="6"/>
      <c r="Q548" s="6"/>
      <c r="R548" s="6"/>
      <c r="S548" s="6"/>
      <c r="T548" s="6"/>
      <c r="U548" s="6"/>
      <c r="V548" s="6"/>
      <c r="W548" s="6"/>
      <c r="X548" s="46"/>
      <c r="Y548" s="6"/>
      <c r="Z548" s="6"/>
      <c r="AA548" s="6"/>
      <c r="AB548" s="6"/>
      <c r="AC548" s="6"/>
      <c r="AD548" s="6"/>
    </row>
    <row r="549" ht="14.25" hidden="1" customHeight="1">
      <c r="A549" s="196"/>
      <c r="B549" s="7"/>
      <c r="C549" s="7"/>
      <c r="D549" s="7"/>
      <c r="E549" s="136"/>
      <c r="F549" s="136"/>
      <c r="G549" s="136"/>
      <c r="H549" s="136"/>
      <c r="I549" s="136"/>
      <c r="J549" s="136"/>
      <c r="K549" s="136"/>
      <c r="L549" s="137"/>
      <c r="M549" s="136"/>
      <c r="N549" s="136"/>
      <c r="O549" s="197"/>
      <c r="P549" s="6"/>
      <c r="Q549" s="6"/>
      <c r="R549" s="6"/>
      <c r="S549" s="6"/>
      <c r="T549" s="6"/>
      <c r="U549" s="6"/>
      <c r="V549" s="6"/>
      <c r="W549" s="6"/>
      <c r="X549" s="46"/>
      <c r="Y549" s="6"/>
      <c r="Z549" s="6"/>
      <c r="AA549" s="6"/>
      <c r="AB549" s="6"/>
      <c r="AC549" s="6"/>
      <c r="AD549" s="6"/>
    </row>
    <row r="550" ht="14.25" hidden="1" customHeight="1">
      <c r="A550" s="196"/>
      <c r="B550" s="7"/>
      <c r="C550" s="7"/>
      <c r="D550" s="7"/>
      <c r="E550" s="136"/>
      <c r="F550" s="136"/>
      <c r="G550" s="136"/>
      <c r="H550" s="136"/>
      <c r="I550" s="136"/>
      <c r="J550" s="136"/>
      <c r="K550" s="136"/>
      <c r="L550" s="137"/>
      <c r="M550" s="136"/>
      <c r="N550" s="136"/>
      <c r="O550" s="197"/>
      <c r="P550" s="6"/>
      <c r="Q550" s="6"/>
      <c r="R550" s="6"/>
      <c r="S550" s="6"/>
      <c r="T550" s="6"/>
      <c r="U550" s="6"/>
      <c r="V550" s="6"/>
      <c r="W550" s="6"/>
      <c r="X550" s="46"/>
      <c r="Y550" s="6"/>
      <c r="Z550" s="6"/>
      <c r="AA550" s="6"/>
      <c r="AB550" s="6"/>
      <c r="AC550" s="6"/>
      <c r="AD550" s="6"/>
    </row>
    <row r="551" ht="14.25" hidden="1" customHeight="1">
      <c r="A551" s="196"/>
      <c r="B551" s="7"/>
      <c r="C551" s="7"/>
      <c r="D551" s="7"/>
      <c r="E551" s="136"/>
      <c r="F551" s="136"/>
      <c r="G551" s="136"/>
      <c r="H551" s="136"/>
      <c r="I551" s="136"/>
      <c r="J551" s="136"/>
      <c r="K551" s="136"/>
      <c r="L551" s="137"/>
      <c r="M551" s="136"/>
      <c r="N551" s="136"/>
      <c r="O551" s="197"/>
      <c r="P551" s="6"/>
      <c r="Q551" s="6"/>
      <c r="R551" s="6"/>
      <c r="S551" s="6"/>
      <c r="T551" s="6"/>
      <c r="U551" s="6"/>
      <c r="V551" s="6"/>
      <c r="W551" s="6"/>
      <c r="X551" s="46"/>
      <c r="Y551" s="6"/>
      <c r="Z551" s="6"/>
      <c r="AA551" s="6"/>
      <c r="AB551" s="6"/>
      <c r="AC551" s="6"/>
      <c r="AD551" s="6"/>
    </row>
    <row r="552" ht="14.25" hidden="1" customHeight="1">
      <c r="A552" s="196"/>
      <c r="B552" s="7"/>
      <c r="C552" s="7"/>
      <c r="D552" s="7"/>
      <c r="E552" s="136"/>
      <c r="F552" s="136"/>
      <c r="G552" s="136"/>
      <c r="H552" s="136"/>
      <c r="I552" s="136"/>
      <c r="J552" s="136"/>
      <c r="K552" s="136"/>
      <c r="L552" s="137"/>
      <c r="M552" s="136"/>
      <c r="N552" s="136"/>
      <c r="O552" s="197"/>
      <c r="P552" s="6"/>
      <c r="Q552" s="6"/>
      <c r="R552" s="6"/>
      <c r="S552" s="6"/>
      <c r="T552" s="6"/>
      <c r="U552" s="6"/>
      <c r="V552" s="6"/>
      <c r="W552" s="6"/>
      <c r="X552" s="46"/>
      <c r="Y552" s="6"/>
      <c r="Z552" s="6"/>
      <c r="AA552" s="6"/>
      <c r="AB552" s="6"/>
      <c r="AC552" s="6"/>
      <c r="AD552" s="6"/>
    </row>
    <row r="553" ht="14.25" hidden="1" customHeight="1">
      <c r="A553" s="196"/>
      <c r="B553" s="7"/>
      <c r="C553" s="7"/>
      <c r="D553" s="7"/>
      <c r="E553" s="136"/>
      <c r="F553" s="136"/>
      <c r="G553" s="136"/>
      <c r="H553" s="136"/>
      <c r="I553" s="136"/>
      <c r="J553" s="136"/>
      <c r="K553" s="136"/>
      <c r="L553" s="137"/>
      <c r="M553" s="136"/>
      <c r="N553" s="136"/>
      <c r="O553" s="197"/>
      <c r="P553" s="6"/>
      <c r="Q553" s="6"/>
      <c r="R553" s="6"/>
      <c r="S553" s="6"/>
      <c r="T553" s="6"/>
      <c r="U553" s="6"/>
      <c r="V553" s="6"/>
      <c r="W553" s="6"/>
      <c r="X553" s="46"/>
      <c r="Y553" s="6"/>
      <c r="Z553" s="6"/>
      <c r="AA553" s="6"/>
      <c r="AB553" s="6"/>
      <c r="AC553" s="6"/>
      <c r="AD553" s="6"/>
    </row>
    <row r="554" ht="14.25" hidden="1" customHeight="1">
      <c r="A554" s="196"/>
      <c r="B554" s="7"/>
      <c r="C554" s="7"/>
      <c r="D554" s="7"/>
      <c r="E554" s="136"/>
      <c r="F554" s="136"/>
      <c r="G554" s="136"/>
      <c r="H554" s="136"/>
      <c r="I554" s="136"/>
      <c r="J554" s="136"/>
      <c r="K554" s="136"/>
      <c r="L554" s="137"/>
      <c r="M554" s="136"/>
      <c r="N554" s="136"/>
      <c r="O554" s="197"/>
      <c r="P554" s="6"/>
      <c r="Q554" s="6"/>
      <c r="R554" s="6"/>
      <c r="S554" s="6"/>
      <c r="T554" s="6"/>
      <c r="U554" s="6"/>
      <c r="V554" s="6"/>
      <c r="W554" s="6"/>
      <c r="X554" s="46"/>
      <c r="Y554" s="6"/>
      <c r="Z554" s="6"/>
      <c r="AA554" s="6"/>
      <c r="AB554" s="6"/>
      <c r="AC554" s="6"/>
      <c r="AD554" s="6"/>
    </row>
    <row r="555" ht="14.25" hidden="1" customHeight="1">
      <c r="A555" s="196"/>
      <c r="B555" s="7"/>
      <c r="C555" s="7"/>
      <c r="D555" s="7"/>
      <c r="E555" s="136"/>
      <c r="F555" s="136"/>
      <c r="G555" s="136"/>
      <c r="H555" s="136"/>
      <c r="I555" s="136"/>
      <c r="J555" s="136"/>
      <c r="K555" s="136"/>
      <c r="L555" s="137"/>
      <c r="M555" s="136"/>
      <c r="N555" s="136"/>
      <c r="O555" s="197"/>
      <c r="P555" s="6"/>
      <c r="Q555" s="6"/>
      <c r="R555" s="6"/>
      <c r="S555" s="6"/>
      <c r="T555" s="6"/>
      <c r="U555" s="6"/>
      <c r="V555" s="6"/>
      <c r="W555" s="6"/>
      <c r="X555" s="46"/>
      <c r="Y555" s="6"/>
      <c r="Z555" s="6"/>
      <c r="AA555" s="6"/>
      <c r="AB555" s="6"/>
      <c r="AC555" s="6"/>
      <c r="AD555" s="6"/>
    </row>
    <row r="556" ht="14.25" hidden="1" customHeight="1">
      <c r="A556" s="196"/>
      <c r="B556" s="7"/>
      <c r="C556" s="7"/>
      <c r="D556" s="7"/>
      <c r="E556" s="136"/>
      <c r="F556" s="136"/>
      <c r="G556" s="136"/>
      <c r="H556" s="136"/>
      <c r="I556" s="136"/>
      <c r="J556" s="136"/>
      <c r="K556" s="136"/>
      <c r="L556" s="137"/>
      <c r="M556" s="136"/>
      <c r="N556" s="136"/>
      <c r="O556" s="197"/>
      <c r="P556" s="6"/>
      <c r="Q556" s="6"/>
      <c r="R556" s="6"/>
      <c r="S556" s="6"/>
      <c r="T556" s="6"/>
      <c r="U556" s="6"/>
      <c r="V556" s="6"/>
      <c r="W556" s="6"/>
      <c r="X556" s="46"/>
      <c r="Y556" s="6"/>
      <c r="Z556" s="6"/>
      <c r="AA556" s="6"/>
      <c r="AB556" s="6"/>
      <c r="AC556" s="6"/>
      <c r="AD556" s="6"/>
    </row>
    <row r="557" ht="14.25" hidden="1" customHeight="1">
      <c r="A557" s="196"/>
      <c r="B557" s="7"/>
      <c r="C557" s="7"/>
      <c r="D557" s="7"/>
      <c r="E557" s="136"/>
      <c r="F557" s="136"/>
      <c r="G557" s="136"/>
      <c r="H557" s="136"/>
      <c r="I557" s="136"/>
      <c r="J557" s="136"/>
      <c r="K557" s="136"/>
      <c r="L557" s="137"/>
      <c r="M557" s="136"/>
      <c r="N557" s="136"/>
      <c r="O557" s="197"/>
      <c r="P557" s="6"/>
      <c r="Q557" s="6"/>
      <c r="R557" s="6"/>
      <c r="S557" s="6"/>
      <c r="T557" s="6"/>
      <c r="U557" s="6"/>
      <c r="V557" s="6"/>
      <c r="W557" s="6"/>
      <c r="X557" s="46"/>
      <c r="Y557" s="6"/>
      <c r="Z557" s="6"/>
      <c r="AA557" s="6"/>
      <c r="AB557" s="6"/>
      <c r="AC557" s="6"/>
      <c r="AD557" s="6"/>
    </row>
    <row r="558" ht="14.25" hidden="1" customHeight="1">
      <c r="A558" s="196"/>
      <c r="B558" s="7"/>
      <c r="C558" s="7"/>
      <c r="D558" s="7"/>
      <c r="E558" s="136"/>
      <c r="F558" s="136"/>
      <c r="G558" s="136"/>
      <c r="H558" s="136"/>
      <c r="I558" s="136"/>
      <c r="J558" s="136"/>
      <c r="K558" s="136"/>
      <c r="L558" s="137"/>
      <c r="M558" s="136"/>
      <c r="N558" s="136"/>
      <c r="O558" s="197"/>
      <c r="P558" s="6"/>
      <c r="Q558" s="6"/>
      <c r="R558" s="6"/>
      <c r="S558" s="6"/>
      <c r="T558" s="6"/>
      <c r="U558" s="6"/>
      <c r="V558" s="6"/>
      <c r="W558" s="6"/>
      <c r="X558" s="46"/>
      <c r="Y558" s="6"/>
      <c r="Z558" s="6"/>
      <c r="AA558" s="6"/>
      <c r="AB558" s="6"/>
      <c r="AC558" s="6"/>
      <c r="AD558" s="6"/>
    </row>
    <row r="559" ht="14.25" hidden="1" customHeight="1">
      <c r="A559" s="196"/>
      <c r="B559" s="7"/>
      <c r="C559" s="7"/>
      <c r="D559" s="7"/>
      <c r="E559" s="136"/>
      <c r="F559" s="136"/>
      <c r="G559" s="136"/>
      <c r="H559" s="136"/>
      <c r="I559" s="136"/>
      <c r="J559" s="136"/>
      <c r="K559" s="136"/>
      <c r="L559" s="137"/>
      <c r="M559" s="136"/>
      <c r="N559" s="136"/>
      <c r="O559" s="197"/>
      <c r="P559" s="6"/>
      <c r="Q559" s="6"/>
      <c r="R559" s="6"/>
      <c r="S559" s="6"/>
      <c r="T559" s="6"/>
      <c r="U559" s="6"/>
      <c r="V559" s="6"/>
      <c r="W559" s="6"/>
      <c r="X559" s="46"/>
      <c r="Y559" s="6"/>
      <c r="Z559" s="6"/>
      <c r="AA559" s="6"/>
      <c r="AB559" s="6"/>
      <c r="AC559" s="6"/>
      <c r="AD559" s="6"/>
    </row>
    <row r="560" ht="14.25" hidden="1" customHeight="1">
      <c r="A560" s="196"/>
      <c r="B560" s="7"/>
      <c r="C560" s="7"/>
      <c r="D560" s="7"/>
      <c r="E560" s="136"/>
      <c r="F560" s="136"/>
      <c r="G560" s="136"/>
      <c r="H560" s="136"/>
      <c r="I560" s="136"/>
      <c r="J560" s="136"/>
      <c r="K560" s="136"/>
      <c r="L560" s="137"/>
      <c r="M560" s="136"/>
      <c r="N560" s="136"/>
      <c r="O560" s="197"/>
      <c r="P560" s="6"/>
      <c r="Q560" s="6"/>
      <c r="R560" s="6"/>
      <c r="S560" s="6"/>
      <c r="T560" s="6"/>
      <c r="U560" s="6"/>
      <c r="V560" s="6"/>
      <c r="W560" s="6"/>
      <c r="X560" s="46"/>
      <c r="Y560" s="6"/>
      <c r="Z560" s="6"/>
      <c r="AA560" s="6"/>
      <c r="AB560" s="6"/>
      <c r="AC560" s="6"/>
      <c r="AD560" s="6"/>
    </row>
    <row r="561" ht="14.25" hidden="1" customHeight="1">
      <c r="A561" s="196"/>
      <c r="B561" s="7"/>
      <c r="C561" s="7"/>
      <c r="D561" s="7"/>
      <c r="E561" s="136"/>
      <c r="F561" s="136"/>
      <c r="G561" s="136"/>
      <c r="H561" s="136"/>
      <c r="I561" s="136"/>
      <c r="J561" s="136"/>
      <c r="K561" s="136"/>
      <c r="L561" s="137"/>
      <c r="M561" s="136"/>
      <c r="N561" s="136"/>
      <c r="O561" s="197"/>
      <c r="P561" s="6"/>
      <c r="Q561" s="6"/>
      <c r="R561" s="6"/>
      <c r="S561" s="6"/>
      <c r="T561" s="6"/>
      <c r="U561" s="6"/>
      <c r="V561" s="6"/>
      <c r="W561" s="6"/>
      <c r="X561" s="46"/>
      <c r="Y561" s="6"/>
      <c r="Z561" s="6"/>
      <c r="AA561" s="6"/>
      <c r="AB561" s="6"/>
      <c r="AC561" s="6"/>
      <c r="AD561" s="6"/>
    </row>
    <row r="562" ht="14.25" hidden="1" customHeight="1">
      <c r="A562" s="196"/>
      <c r="B562" s="7"/>
      <c r="C562" s="7"/>
      <c r="D562" s="7"/>
      <c r="E562" s="136"/>
      <c r="F562" s="136"/>
      <c r="G562" s="136"/>
      <c r="H562" s="136"/>
      <c r="I562" s="136"/>
      <c r="J562" s="136"/>
      <c r="K562" s="136"/>
      <c r="L562" s="137"/>
      <c r="M562" s="136"/>
      <c r="N562" s="136"/>
      <c r="O562" s="197"/>
      <c r="P562" s="6"/>
      <c r="Q562" s="6"/>
      <c r="R562" s="6"/>
      <c r="S562" s="6"/>
      <c r="T562" s="6"/>
      <c r="U562" s="6"/>
      <c r="V562" s="6"/>
      <c r="W562" s="6"/>
      <c r="X562" s="46"/>
      <c r="Y562" s="6"/>
      <c r="Z562" s="6"/>
      <c r="AA562" s="6"/>
      <c r="AB562" s="6"/>
      <c r="AC562" s="6"/>
      <c r="AD562" s="6"/>
    </row>
    <row r="563" ht="14.25" hidden="1" customHeight="1">
      <c r="A563" s="196"/>
      <c r="B563" s="7"/>
      <c r="C563" s="7"/>
      <c r="D563" s="7"/>
      <c r="E563" s="136"/>
      <c r="F563" s="136"/>
      <c r="G563" s="136"/>
      <c r="H563" s="136"/>
      <c r="I563" s="136"/>
      <c r="J563" s="136"/>
      <c r="K563" s="136"/>
      <c r="L563" s="137"/>
      <c r="M563" s="136"/>
      <c r="N563" s="136"/>
      <c r="O563" s="197"/>
      <c r="P563" s="6"/>
      <c r="Q563" s="6"/>
      <c r="R563" s="6"/>
      <c r="S563" s="6"/>
      <c r="T563" s="6"/>
      <c r="U563" s="6"/>
      <c r="V563" s="6"/>
      <c r="W563" s="6"/>
      <c r="X563" s="46"/>
      <c r="Y563" s="6"/>
      <c r="Z563" s="6"/>
      <c r="AA563" s="6"/>
      <c r="AB563" s="6"/>
      <c r="AC563" s="6"/>
      <c r="AD563" s="6"/>
    </row>
    <row r="564" ht="14.25" hidden="1" customHeight="1">
      <c r="A564" s="196"/>
      <c r="B564" s="7"/>
      <c r="C564" s="7"/>
      <c r="D564" s="7"/>
      <c r="E564" s="136"/>
      <c r="F564" s="136"/>
      <c r="G564" s="136"/>
      <c r="H564" s="136"/>
      <c r="I564" s="136"/>
      <c r="J564" s="136"/>
      <c r="K564" s="136"/>
      <c r="L564" s="137"/>
      <c r="M564" s="136"/>
      <c r="N564" s="136"/>
      <c r="O564" s="197"/>
      <c r="P564" s="6"/>
      <c r="Q564" s="6"/>
      <c r="R564" s="6"/>
      <c r="S564" s="6"/>
      <c r="T564" s="6"/>
      <c r="U564" s="6"/>
      <c r="V564" s="6"/>
      <c r="W564" s="6"/>
      <c r="X564" s="46"/>
      <c r="Y564" s="6"/>
      <c r="Z564" s="6"/>
      <c r="AA564" s="6"/>
      <c r="AB564" s="6"/>
      <c r="AC564" s="6"/>
      <c r="AD564" s="6"/>
    </row>
    <row r="565" ht="14.25" hidden="1" customHeight="1">
      <c r="A565" s="196"/>
      <c r="B565" s="7"/>
      <c r="C565" s="7"/>
      <c r="D565" s="7"/>
      <c r="E565" s="136"/>
      <c r="F565" s="136"/>
      <c r="G565" s="136"/>
      <c r="H565" s="136"/>
      <c r="I565" s="136"/>
      <c r="J565" s="136"/>
      <c r="K565" s="136"/>
      <c r="L565" s="137"/>
      <c r="M565" s="136"/>
      <c r="N565" s="136"/>
      <c r="O565" s="197"/>
      <c r="P565" s="6"/>
      <c r="Q565" s="6"/>
      <c r="R565" s="6"/>
      <c r="S565" s="6"/>
      <c r="T565" s="6"/>
      <c r="U565" s="6"/>
      <c r="V565" s="6"/>
      <c r="W565" s="6"/>
      <c r="X565" s="46"/>
      <c r="Y565" s="6"/>
      <c r="Z565" s="6"/>
      <c r="AA565" s="6"/>
      <c r="AB565" s="6"/>
      <c r="AC565" s="6"/>
      <c r="AD565" s="6"/>
    </row>
    <row r="566" ht="14.25" hidden="1" customHeight="1">
      <c r="A566" s="196"/>
      <c r="B566" s="7"/>
      <c r="C566" s="7"/>
      <c r="D566" s="7"/>
      <c r="E566" s="136"/>
      <c r="F566" s="136"/>
      <c r="G566" s="136"/>
      <c r="H566" s="136"/>
      <c r="I566" s="136"/>
      <c r="J566" s="136"/>
      <c r="K566" s="136"/>
      <c r="L566" s="137"/>
      <c r="M566" s="136"/>
      <c r="N566" s="136"/>
      <c r="O566" s="197"/>
      <c r="P566" s="6"/>
      <c r="Q566" s="6"/>
      <c r="R566" s="6"/>
      <c r="S566" s="6"/>
      <c r="T566" s="6"/>
      <c r="U566" s="6"/>
      <c r="V566" s="6"/>
      <c r="W566" s="6"/>
      <c r="X566" s="46"/>
      <c r="Y566" s="6"/>
      <c r="Z566" s="6"/>
      <c r="AA566" s="6"/>
      <c r="AB566" s="6"/>
      <c r="AC566" s="6"/>
      <c r="AD566" s="6"/>
    </row>
    <row r="567" ht="14.25" hidden="1" customHeight="1">
      <c r="A567" s="196"/>
      <c r="B567" s="7"/>
      <c r="C567" s="7"/>
      <c r="D567" s="7"/>
      <c r="E567" s="136"/>
      <c r="F567" s="136"/>
      <c r="G567" s="136"/>
      <c r="H567" s="136"/>
      <c r="I567" s="136"/>
      <c r="J567" s="136"/>
      <c r="K567" s="136"/>
      <c r="L567" s="137"/>
      <c r="M567" s="136"/>
      <c r="N567" s="136"/>
      <c r="O567" s="197"/>
      <c r="P567" s="6"/>
      <c r="Q567" s="6"/>
      <c r="R567" s="6"/>
      <c r="S567" s="6"/>
      <c r="T567" s="6"/>
      <c r="U567" s="6"/>
      <c r="V567" s="6"/>
      <c r="W567" s="6"/>
      <c r="X567" s="46"/>
      <c r="Y567" s="6"/>
      <c r="Z567" s="6"/>
      <c r="AA567" s="6"/>
      <c r="AB567" s="6"/>
      <c r="AC567" s="6"/>
      <c r="AD567" s="6"/>
    </row>
    <row r="568" ht="14.25" hidden="1" customHeight="1">
      <c r="A568" s="196"/>
      <c r="B568" s="7"/>
      <c r="C568" s="7"/>
      <c r="D568" s="7"/>
      <c r="E568" s="136"/>
      <c r="F568" s="136"/>
      <c r="G568" s="136"/>
      <c r="H568" s="136"/>
      <c r="I568" s="136"/>
      <c r="J568" s="136"/>
      <c r="K568" s="136"/>
      <c r="L568" s="137"/>
      <c r="M568" s="136"/>
      <c r="N568" s="136"/>
      <c r="O568" s="197"/>
      <c r="P568" s="6"/>
      <c r="Q568" s="6"/>
      <c r="R568" s="6"/>
      <c r="S568" s="6"/>
      <c r="T568" s="6"/>
      <c r="U568" s="6"/>
      <c r="V568" s="6"/>
      <c r="W568" s="6"/>
      <c r="X568" s="46"/>
      <c r="Y568" s="6"/>
      <c r="Z568" s="6"/>
      <c r="AA568" s="6"/>
      <c r="AB568" s="6"/>
      <c r="AC568" s="6"/>
      <c r="AD568" s="6"/>
    </row>
    <row r="569" ht="14.25" hidden="1" customHeight="1">
      <c r="A569" s="196"/>
      <c r="B569" s="7"/>
      <c r="C569" s="7"/>
      <c r="D569" s="7"/>
      <c r="E569" s="136"/>
      <c r="F569" s="136"/>
      <c r="G569" s="136"/>
      <c r="H569" s="136"/>
      <c r="I569" s="136"/>
      <c r="J569" s="136"/>
      <c r="K569" s="136"/>
      <c r="L569" s="137"/>
      <c r="M569" s="136"/>
      <c r="N569" s="136"/>
      <c r="O569" s="197"/>
      <c r="P569" s="6"/>
      <c r="Q569" s="6"/>
      <c r="R569" s="6"/>
      <c r="S569" s="6"/>
      <c r="T569" s="6"/>
      <c r="U569" s="6"/>
      <c r="V569" s="6"/>
      <c r="W569" s="6"/>
      <c r="X569" s="46"/>
      <c r="Y569" s="6"/>
      <c r="Z569" s="6"/>
      <c r="AA569" s="6"/>
      <c r="AB569" s="6"/>
      <c r="AC569" s="6"/>
      <c r="AD569" s="6"/>
    </row>
    <row r="570" ht="14.25" hidden="1" customHeight="1">
      <c r="A570" s="196"/>
      <c r="B570" s="7"/>
      <c r="C570" s="7"/>
      <c r="D570" s="7"/>
      <c r="E570" s="136"/>
      <c r="F570" s="136"/>
      <c r="G570" s="136"/>
      <c r="H570" s="136"/>
      <c r="I570" s="136"/>
      <c r="J570" s="136"/>
      <c r="K570" s="136"/>
      <c r="L570" s="137"/>
      <c r="M570" s="136"/>
      <c r="N570" s="136"/>
      <c r="O570" s="197"/>
      <c r="P570" s="6"/>
      <c r="Q570" s="6"/>
      <c r="R570" s="6"/>
      <c r="S570" s="6"/>
      <c r="T570" s="6"/>
      <c r="U570" s="6"/>
      <c r="V570" s="6"/>
      <c r="W570" s="6"/>
      <c r="X570" s="46"/>
      <c r="Y570" s="6"/>
      <c r="Z570" s="6"/>
      <c r="AA570" s="6"/>
      <c r="AB570" s="6"/>
      <c r="AC570" s="6"/>
      <c r="AD570" s="6"/>
    </row>
    <row r="571" ht="14.25" hidden="1" customHeight="1">
      <c r="A571" s="196"/>
      <c r="B571" s="7"/>
      <c r="C571" s="7"/>
      <c r="D571" s="7"/>
      <c r="E571" s="136"/>
      <c r="F571" s="136"/>
      <c r="G571" s="136"/>
      <c r="H571" s="136"/>
      <c r="I571" s="136"/>
      <c r="J571" s="136"/>
      <c r="K571" s="136"/>
      <c r="L571" s="137"/>
      <c r="M571" s="136"/>
      <c r="N571" s="136"/>
      <c r="O571" s="197"/>
      <c r="P571" s="6"/>
      <c r="Q571" s="6"/>
      <c r="R571" s="6"/>
      <c r="S571" s="6"/>
      <c r="T571" s="6"/>
      <c r="U571" s="6"/>
      <c r="V571" s="6"/>
      <c r="W571" s="6"/>
      <c r="X571" s="46"/>
      <c r="Y571" s="6"/>
      <c r="Z571" s="6"/>
      <c r="AA571" s="6"/>
      <c r="AB571" s="6"/>
      <c r="AC571" s="6"/>
      <c r="AD571" s="6"/>
    </row>
    <row r="572" ht="14.25" hidden="1" customHeight="1">
      <c r="A572" s="196"/>
      <c r="B572" s="7"/>
      <c r="C572" s="7"/>
      <c r="D572" s="7"/>
      <c r="E572" s="136"/>
      <c r="F572" s="136"/>
      <c r="G572" s="136"/>
      <c r="H572" s="136"/>
      <c r="I572" s="136"/>
      <c r="J572" s="136"/>
      <c r="K572" s="136"/>
      <c r="L572" s="137"/>
      <c r="M572" s="136"/>
      <c r="N572" s="136"/>
      <c r="O572" s="197"/>
      <c r="P572" s="6"/>
      <c r="Q572" s="6"/>
      <c r="R572" s="6"/>
      <c r="S572" s="6"/>
      <c r="T572" s="6"/>
      <c r="U572" s="6"/>
      <c r="V572" s="6"/>
      <c r="W572" s="6"/>
      <c r="X572" s="46"/>
      <c r="Y572" s="6"/>
      <c r="Z572" s="6"/>
      <c r="AA572" s="6"/>
      <c r="AB572" s="6"/>
      <c r="AC572" s="6"/>
      <c r="AD572" s="6"/>
    </row>
    <row r="573" ht="14.25" hidden="1" customHeight="1">
      <c r="A573" s="196"/>
      <c r="B573" s="7"/>
      <c r="C573" s="7"/>
      <c r="D573" s="7"/>
      <c r="E573" s="136"/>
      <c r="F573" s="136"/>
      <c r="G573" s="136"/>
      <c r="H573" s="136"/>
      <c r="I573" s="136"/>
      <c r="J573" s="136"/>
      <c r="K573" s="136"/>
      <c r="L573" s="137"/>
      <c r="M573" s="136"/>
      <c r="N573" s="136"/>
      <c r="O573" s="197"/>
      <c r="P573" s="6"/>
      <c r="Q573" s="6"/>
      <c r="R573" s="6"/>
      <c r="S573" s="6"/>
      <c r="T573" s="6"/>
      <c r="U573" s="6"/>
      <c r="V573" s="6"/>
      <c r="W573" s="6"/>
      <c r="X573" s="46"/>
      <c r="Y573" s="6"/>
      <c r="Z573" s="6"/>
      <c r="AA573" s="6"/>
      <c r="AB573" s="6"/>
      <c r="AC573" s="6"/>
      <c r="AD573" s="6"/>
    </row>
    <row r="574" ht="14.25" hidden="1" customHeight="1">
      <c r="A574" s="196"/>
      <c r="B574" s="7"/>
      <c r="C574" s="7"/>
      <c r="D574" s="7"/>
      <c r="E574" s="136"/>
      <c r="F574" s="136"/>
      <c r="G574" s="136"/>
      <c r="H574" s="136"/>
      <c r="I574" s="136"/>
      <c r="J574" s="136"/>
      <c r="K574" s="136"/>
      <c r="L574" s="137"/>
      <c r="M574" s="136"/>
      <c r="N574" s="136"/>
      <c r="O574" s="197"/>
      <c r="P574" s="6"/>
      <c r="Q574" s="6"/>
      <c r="R574" s="6"/>
      <c r="S574" s="6"/>
      <c r="T574" s="6"/>
      <c r="U574" s="6"/>
      <c r="V574" s="6"/>
      <c r="W574" s="6"/>
      <c r="X574" s="46"/>
      <c r="Y574" s="6"/>
      <c r="Z574" s="6"/>
      <c r="AA574" s="6"/>
      <c r="AB574" s="6"/>
      <c r="AC574" s="6"/>
      <c r="AD574" s="6"/>
    </row>
    <row r="575" ht="14.25" hidden="1" customHeight="1">
      <c r="A575" s="196"/>
      <c r="B575" s="7"/>
      <c r="C575" s="7"/>
      <c r="D575" s="7"/>
      <c r="E575" s="136"/>
      <c r="F575" s="136"/>
      <c r="G575" s="136"/>
      <c r="H575" s="136"/>
      <c r="I575" s="136"/>
      <c r="J575" s="136"/>
      <c r="K575" s="136"/>
      <c r="L575" s="137"/>
      <c r="M575" s="136"/>
      <c r="N575" s="136"/>
      <c r="O575" s="197"/>
      <c r="P575" s="6"/>
      <c r="Q575" s="6"/>
      <c r="R575" s="6"/>
      <c r="S575" s="6"/>
      <c r="T575" s="6"/>
      <c r="U575" s="6"/>
      <c r="V575" s="6"/>
      <c r="W575" s="6"/>
      <c r="X575" s="46"/>
      <c r="Y575" s="6"/>
      <c r="Z575" s="6"/>
      <c r="AA575" s="6"/>
      <c r="AB575" s="6"/>
      <c r="AC575" s="6"/>
      <c r="AD575" s="6"/>
    </row>
    <row r="576" ht="14.25" hidden="1" customHeight="1">
      <c r="A576" s="196"/>
      <c r="B576" s="7"/>
      <c r="C576" s="7"/>
      <c r="D576" s="7"/>
      <c r="E576" s="136"/>
      <c r="F576" s="136"/>
      <c r="G576" s="136"/>
      <c r="H576" s="136"/>
      <c r="I576" s="136"/>
      <c r="J576" s="136"/>
      <c r="K576" s="136"/>
      <c r="L576" s="137"/>
      <c r="M576" s="136"/>
      <c r="N576" s="136"/>
      <c r="O576" s="197"/>
      <c r="P576" s="6"/>
      <c r="Q576" s="6"/>
      <c r="R576" s="6"/>
      <c r="S576" s="6"/>
      <c r="T576" s="6"/>
      <c r="U576" s="6"/>
      <c r="V576" s="6"/>
      <c r="W576" s="6"/>
      <c r="X576" s="46"/>
      <c r="Y576" s="6"/>
      <c r="Z576" s="6"/>
      <c r="AA576" s="6"/>
      <c r="AB576" s="6"/>
      <c r="AC576" s="6"/>
      <c r="AD576" s="6"/>
    </row>
    <row r="577" ht="14.25" hidden="1" customHeight="1">
      <c r="A577" s="196"/>
      <c r="B577" s="7"/>
      <c r="C577" s="7"/>
      <c r="D577" s="7"/>
      <c r="E577" s="136"/>
      <c r="F577" s="136"/>
      <c r="G577" s="136"/>
      <c r="H577" s="136"/>
      <c r="I577" s="136"/>
      <c r="J577" s="136"/>
      <c r="K577" s="136"/>
      <c r="L577" s="137"/>
      <c r="M577" s="136"/>
      <c r="N577" s="136"/>
      <c r="O577" s="197"/>
      <c r="P577" s="6"/>
      <c r="Q577" s="6"/>
      <c r="R577" s="6"/>
      <c r="S577" s="6"/>
      <c r="T577" s="6"/>
      <c r="U577" s="6"/>
      <c r="V577" s="6"/>
      <c r="W577" s="6"/>
      <c r="X577" s="46"/>
      <c r="Y577" s="6"/>
      <c r="Z577" s="6"/>
      <c r="AA577" s="6"/>
      <c r="AB577" s="6"/>
      <c r="AC577" s="6"/>
      <c r="AD577" s="6"/>
    </row>
    <row r="578" ht="14.25" hidden="1" customHeight="1">
      <c r="A578" s="196"/>
      <c r="B578" s="7"/>
      <c r="C578" s="7"/>
      <c r="D578" s="7"/>
      <c r="E578" s="136"/>
      <c r="F578" s="136"/>
      <c r="G578" s="136"/>
      <c r="H578" s="136"/>
      <c r="I578" s="136"/>
      <c r="J578" s="136"/>
      <c r="K578" s="136"/>
      <c r="L578" s="137"/>
      <c r="M578" s="136"/>
      <c r="N578" s="136"/>
      <c r="O578" s="197"/>
      <c r="P578" s="6"/>
      <c r="Q578" s="6"/>
      <c r="R578" s="6"/>
      <c r="S578" s="6"/>
      <c r="T578" s="6"/>
      <c r="U578" s="6"/>
      <c r="V578" s="6"/>
      <c r="W578" s="6"/>
      <c r="X578" s="46"/>
      <c r="Y578" s="6"/>
      <c r="Z578" s="6"/>
      <c r="AA578" s="6"/>
      <c r="AB578" s="6"/>
      <c r="AC578" s="6"/>
      <c r="AD578" s="6"/>
    </row>
    <row r="579" ht="14.25" hidden="1" customHeight="1">
      <c r="A579" s="196"/>
      <c r="B579" s="7"/>
      <c r="C579" s="7"/>
      <c r="D579" s="7"/>
      <c r="E579" s="136"/>
      <c r="F579" s="136"/>
      <c r="G579" s="136"/>
      <c r="H579" s="136"/>
      <c r="I579" s="136"/>
      <c r="J579" s="136"/>
      <c r="K579" s="136"/>
      <c r="L579" s="137"/>
      <c r="M579" s="136"/>
      <c r="N579" s="136"/>
      <c r="O579" s="197"/>
      <c r="P579" s="6"/>
      <c r="Q579" s="6"/>
      <c r="R579" s="6"/>
      <c r="S579" s="6"/>
      <c r="T579" s="6"/>
      <c r="U579" s="6"/>
      <c r="V579" s="6"/>
      <c r="W579" s="6"/>
      <c r="X579" s="46"/>
      <c r="Y579" s="6"/>
      <c r="Z579" s="6"/>
      <c r="AA579" s="6"/>
      <c r="AB579" s="6"/>
      <c r="AC579" s="6"/>
      <c r="AD579" s="6"/>
    </row>
    <row r="580" ht="14.25" hidden="1" customHeight="1">
      <c r="A580" s="196"/>
      <c r="B580" s="7"/>
      <c r="C580" s="7"/>
      <c r="D580" s="7"/>
      <c r="E580" s="136"/>
      <c r="F580" s="136"/>
      <c r="G580" s="136"/>
      <c r="H580" s="136"/>
      <c r="I580" s="136"/>
      <c r="J580" s="136"/>
      <c r="K580" s="136"/>
      <c r="L580" s="137"/>
      <c r="M580" s="136"/>
      <c r="N580" s="136"/>
      <c r="O580" s="197"/>
      <c r="P580" s="6"/>
      <c r="Q580" s="6"/>
      <c r="R580" s="6"/>
      <c r="S580" s="6"/>
      <c r="T580" s="6"/>
      <c r="U580" s="6"/>
      <c r="V580" s="6"/>
      <c r="W580" s="6"/>
      <c r="X580" s="46"/>
      <c r="Y580" s="6"/>
      <c r="Z580" s="6"/>
      <c r="AA580" s="6"/>
      <c r="AB580" s="6"/>
      <c r="AC580" s="6"/>
      <c r="AD580" s="6"/>
    </row>
    <row r="581" ht="14.25" hidden="1" customHeight="1">
      <c r="A581" s="196"/>
      <c r="B581" s="7"/>
      <c r="C581" s="7"/>
      <c r="D581" s="7"/>
      <c r="E581" s="136"/>
      <c r="F581" s="136"/>
      <c r="G581" s="136"/>
      <c r="H581" s="136"/>
      <c r="I581" s="136"/>
      <c r="J581" s="136"/>
      <c r="K581" s="136"/>
      <c r="L581" s="137"/>
      <c r="M581" s="136"/>
      <c r="N581" s="136"/>
      <c r="O581" s="197"/>
      <c r="P581" s="6"/>
      <c r="Q581" s="6"/>
      <c r="R581" s="6"/>
      <c r="S581" s="6"/>
      <c r="T581" s="6"/>
      <c r="U581" s="6"/>
      <c r="V581" s="6"/>
      <c r="W581" s="6"/>
      <c r="X581" s="46"/>
      <c r="Y581" s="6"/>
      <c r="Z581" s="6"/>
      <c r="AA581" s="6"/>
      <c r="AB581" s="6"/>
      <c r="AC581" s="6"/>
      <c r="AD581" s="6"/>
    </row>
    <row r="582" ht="14.25" hidden="1" customHeight="1">
      <c r="A582" s="196"/>
      <c r="B582" s="7"/>
      <c r="C582" s="7"/>
      <c r="D582" s="7"/>
      <c r="E582" s="136"/>
      <c r="F582" s="136"/>
      <c r="G582" s="136"/>
      <c r="H582" s="136"/>
      <c r="I582" s="136"/>
      <c r="J582" s="136"/>
      <c r="K582" s="136"/>
      <c r="L582" s="137"/>
      <c r="M582" s="136"/>
      <c r="N582" s="136"/>
      <c r="O582" s="197"/>
      <c r="P582" s="6"/>
      <c r="Q582" s="6"/>
      <c r="R582" s="6"/>
      <c r="S582" s="6"/>
      <c r="T582" s="6"/>
      <c r="U582" s="6"/>
      <c r="V582" s="6"/>
      <c r="W582" s="6"/>
      <c r="X582" s="46"/>
      <c r="Y582" s="6"/>
      <c r="Z582" s="6"/>
      <c r="AA582" s="6"/>
      <c r="AB582" s="6"/>
      <c r="AC582" s="6"/>
      <c r="AD582" s="6"/>
    </row>
    <row r="583" ht="14.25" hidden="1" customHeight="1">
      <c r="A583" s="196"/>
      <c r="B583" s="7"/>
      <c r="C583" s="7"/>
      <c r="D583" s="7"/>
      <c r="E583" s="136"/>
      <c r="F583" s="136"/>
      <c r="G583" s="136"/>
      <c r="H583" s="136"/>
      <c r="I583" s="136"/>
      <c r="J583" s="136"/>
      <c r="K583" s="136"/>
      <c r="L583" s="137"/>
      <c r="M583" s="136"/>
      <c r="N583" s="136"/>
      <c r="O583" s="197"/>
      <c r="P583" s="6"/>
      <c r="Q583" s="6"/>
      <c r="R583" s="6"/>
      <c r="S583" s="6"/>
      <c r="T583" s="6"/>
      <c r="U583" s="6"/>
      <c r="V583" s="6"/>
      <c r="W583" s="6"/>
      <c r="X583" s="46"/>
      <c r="Y583" s="6"/>
      <c r="Z583" s="6"/>
      <c r="AA583" s="6"/>
      <c r="AB583" s="6"/>
      <c r="AC583" s="6"/>
      <c r="AD583" s="6"/>
    </row>
    <row r="584" ht="14.25" hidden="1" customHeight="1">
      <c r="A584" s="196"/>
      <c r="B584" s="7"/>
      <c r="C584" s="7"/>
      <c r="D584" s="7"/>
      <c r="E584" s="136"/>
      <c r="F584" s="136"/>
      <c r="G584" s="136"/>
      <c r="H584" s="136"/>
      <c r="I584" s="136"/>
      <c r="J584" s="136"/>
      <c r="K584" s="136"/>
      <c r="L584" s="137"/>
      <c r="M584" s="136"/>
      <c r="N584" s="136"/>
      <c r="O584" s="197"/>
      <c r="P584" s="6"/>
      <c r="Q584" s="6"/>
      <c r="R584" s="6"/>
      <c r="S584" s="6"/>
      <c r="T584" s="6"/>
      <c r="U584" s="6"/>
      <c r="V584" s="6"/>
      <c r="W584" s="6"/>
      <c r="X584" s="46"/>
      <c r="Y584" s="6"/>
      <c r="Z584" s="6"/>
      <c r="AA584" s="6"/>
      <c r="AB584" s="6"/>
      <c r="AC584" s="6"/>
      <c r="AD584" s="6"/>
    </row>
    <row r="585" ht="14.25" hidden="1" customHeight="1">
      <c r="A585" s="196"/>
      <c r="B585" s="7"/>
      <c r="C585" s="7"/>
      <c r="D585" s="7"/>
      <c r="E585" s="136"/>
      <c r="F585" s="136"/>
      <c r="G585" s="136"/>
      <c r="H585" s="136"/>
      <c r="I585" s="136"/>
      <c r="J585" s="136"/>
      <c r="K585" s="136"/>
      <c r="L585" s="137"/>
      <c r="M585" s="136"/>
      <c r="N585" s="136"/>
      <c r="O585" s="197"/>
      <c r="P585" s="6"/>
      <c r="Q585" s="6"/>
      <c r="R585" s="6"/>
      <c r="S585" s="6"/>
      <c r="T585" s="6"/>
      <c r="U585" s="6"/>
      <c r="V585" s="6"/>
      <c r="W585" s="6"/>
      <c r="X585" s="46"/>
      <c r="Y585" s="6"/>
      <c r="Z585" s="6"/>
      <c r="AA585" s="6"/>
      <c r="AB585" s="6"/>
      <c r="AC585" s="6"/>
      <c r="AD585" s="6"/>
    </row>
    <row r="586" ht="14.25" hidden="1" customHeight="1">
      <c r="A586" s="196"/>
      <c r="B586" s="7"/>
      <c r="C586" s="7"/>
      <c r="D586" s="7"/>
      <c r="E586" s="136"/>
      <c r="F586" s="136"/>
      <c r="G586" s="136"/>
      <c r="H586" s="136"/>
      <c r="I586" s="136"/>
      <c r="J586" s="136"/>
      <c r="K586" s="136"/>
      <c r="L586" s="137"/>
      <c r="M586" s="136"/>
      <c r="N586" s="136"/>
      <c r="O586" s="197"/>
      <c r="P586" s="6"/>
      <c r="Q586" s="6"/>
      <c r="R586" s="6"/>
      <c r="S586" s="6"/>
      <c r="T586" s="6"/>
      <c r="U586" s="6"/>
      <c r="V586" s="6"/>
      <c r="W586" s="6"/>
      <c r="X586" s="46"/>
      <c r="Y586" s="6"/>
      <c r="Z586" s="6"/>
      <c r="AA586" s="6"/>
      <c r="AB586" s="6"/>
      <c r="AC586" s="6"/>
      <c r="AD586" s="6"/>
    </row>
    <row r="587" ht="14.25" hidden="1" customHeight="1">
      <c r="A587" s="196"/>
      <c r="B587" s="7"/>
      <c r="C587" s="7"/>
      <c r="D587" s="7"/>
      <c r="E587" s="136"/>
      <c r="F587" s="136"/>
      <c r="G587" s="136"/>
      <c r="H587" s="136"/>
      <c r="I587" s="136"/>
      <c r="J587" s="136"/>
      <c r="K587" s="136"/>
      <c r="L587" s="137"/>
      <c r="M587" s="136"/>
      <c r="N587" s="136"/>
      <c r="O587" s="197"/>
      <c r="P587" s="6"/>
      <c r="Q587" s="6"/>
      <c r="R587" s="6"/>
      <c r="S587" s="6"/>
      <c r="T587" s="6"/>
      <c r="U587" s="6"/>
      <c r="V587" s="6"/>
      <c r="W587" s="6"/>
      <c r="X587" s="46"/>
      <c r="Y587" s="6"/>
      <c r="Z587" s="6"/>
      <c r="AA587" s="6"/>
      <c r="AB587" s="6"/>
      <c r="AC587" s="6"/>
      <c r="AD587" s="6"/>
    </row>
    <row r="588" ht="14.25" hidden="1" customHeight="1">
      <c r="A588" s="196"/>
      <c r="B588" s="7"/>
      <c r="C588" s="7"/>
      <c r="D588" s="7"/>
      <c r="E588" s="136"/>
      <c r="F588" s="136"/>
      <c r="G588" s="136"/>
      <c r="H588" s="136"/>
      <c r="I588" s="136"/>
      <c r="J588" s="136"/>
      <c r="K588" s="136"/>
      <c r="L588" s="137"/>
      <c r="M588" s="136"/>
      <c r="N588" s="136"/>
      <c r="O588" s="197"/>
      <c r="P588" s="6"/>
      <c r="Q588" s="6"/>
      <c r="R588" s="6"/>
      <c r="S588" s="6"/>
      <c r="T588" s="6"/>
      <c r="U588" s="6"/>
      <c r="V588" s="6"/>
      <c r="W588" s="6"/>
      <c r="X588" s="46"/>
      <c r="Y588" s="6"/>
      <c r="Z588" s="6"/>
      <c r="AA588" s="6"/>
      <c r="AB588" s="6"/>
      <c r="AC588" s="6"/>
      <c r="AD588" s="6"/>
    </row>
    <row r="589" ht="14.25" hidden="1" customHeight="1">
      <c r="A589" s="196"/>
      <c r="B589" s="7"/>
      <c r="C589" s="7"/>
      <c r="D589" s="7"/>
      <c r="E589" s="136"/>
      <c r="F589" s="136"/>
      <c r="G589" s="136"/>
      <c r="H589" s="136"/>
      <c r="I589" s="136"/>
      <c r="J589" s="136"/>
      <c r="K589" s="136"/>
      <c r="L589" s="137"/>
      <c r="M589" s="136"/>
      <c r="N589" s="136"/>
      <c r="O589" s="197"/>
      <c r="P589" s="6"/>
      <c r="Q589" s="6"/>
      <c r="R589" s="6"/>
      <c r="S589" s="6"/>
      <c r="T589" s="6"/>
      <c r="U589" s="6"/>
      <c r="V589" s="6"/>
      <c r="W589" s="6"/>
      <c r="X589" s="46"/>
      <c r="Y589" s="6"/>
      <c r="Z589" s="6"/>
      <c r="AA589" s="6"/>
      <c r="AB589" s="6"/>
      <c r="AC589" s="6"/>
      <c r="AD589" s="6"/>
    </row>
    <row r="590" ht="14.25" hidden="1" customHeight="1">
      <c r="A590" s="196"/>
      <c r="B590" s="7"/>
      <c r="C590" s="7"/>
      <c r="D590" s="7"/>
      <c r="E590" s="136"/>
      <c r="F590" s="136"/>
      <c r="G590" s="136"/>
      <c r="H590" s="136"/>
      <c r="I590" s="136"/>
      <c r="J590" s="136"/>
      <c r="K590" s="136"/>
      <c r="L590" s="137"/>
      <c r="M590" s="136"/>
      <c r="N590" s="136"/>
      <c r="O590" s="197"/>
      <c r="P590" s="6"/>
      <c r="Q590" s="6"/>
      <c r="R590" s="6"/>
      <c r="S590" s="6"/>
      <c r="T590" s="6"/>
      <c r="U590" s="6"/>
      <c r="V590" s="6"/>
      <c r="W590" s="6"/>
      <c r="X590" s="46"/>
      <c r="Y590" s="6"/>
      <c r="Z590" s="6"/>
      <c r="AA590" s="6"/>
      <c r="AB590" s="6"/>
      <c r="AC590" s="6"/>
      <c r="AD590" s="6"/>
    </row>
    <row r="591" ht="14.25" hidden="1" customHeight="1">
      <c r="A591" s="196"/>
      <c r="B591" s="7"/>
      <c r="C591" s="7"/>
      <c r="D591" s="7"/>
      <c r="E591" s="136"/>
      <c r="F591" s="136"/>
      <c r="G591" s="136"/>
      <c r="H591" s="136"/>
      <c r="I591" s="136"/>
      <c r="J591" s="136"/>
      <c r="K591" s="136"/>
      <c r="L591" s="137"/>
      <c r="M591" s="136"/>
      <c r="N591" s="136"/>
      <c r="O591" s="197"/>
      <c r="P591" s="6"/>
      <c r="Q591" s="6"/>
      <c r="R591" s="6"/>
      <c r="S591" s="6"/>
      <c r="T591" s="6"/>
      <c r="U591" s="6"/>
      <c r="V591" s="6"/>
      <c r="W591" s="6"/>
      <c r="X591" s="46"/>
      <c r="Y591" s="6"/>
      <c r="Z591" s="6"/>
      <c r="AA591" s="6"/>
      <c r="AB591" s="6"/>
      <c r="AC591" s="6"/>
      <c r="AD591" s="6"/>
    </row>
    <row r="592" ht="14.25" hidden="1" customHeight="1">
      <c r="A592" s="196"/>
      <c r="B592" s="7"/>
      <c r="C592" s="7"/>
      <c r="D592" s="7"/>
      <c r="E592" s="136"/>
      <c r="F592" s="136"/>
      <c r="G592" s="136"/>
      <c r="H592" s="136"/>
      <c r="I592" s="136"/>
      <c r="J592" s="136"/>
      <c r="K592" s="136"/>
      <c r="L592" s="137"/>
      <c r="M592" s="136"/>
      <c r="N592" s="136"/>
      <c r="O592" s="197"/>
      <c r="P592" s="6"/>
      <c r="Q592" s="6"/>
      <c r="R592" s="6"/>
      <c r="S592" s="6"/>
      <c r="T592" s="6"/>
      <c r="U592" s="6"/>
      <c r="V592" s="6"/>
      <c r="W592" s="6"/>
      <c r="X592" s="46"/>
      <c r="Y592" s="6"/>
      <c r="Z592" s="6"/>
      <c r="AA592" s="6"/>
      <c r="AB592" s="6"/>
      <c r="AC592" s="6"/>
      <c r="AD592" s="6"/>
    </row>
    <row r="593" ht="14.25" hidden="1" customHeight="1">
      <c r="A593" s="196"/>
      <c r="B593" s="7"/>
      <c r="C593" s="7"/>
      <c r="D593" s="7"/>
      <c r="E593" s="136"/>
      <c r="F593" s="136"/>
      <c r="G593" s="136"/>
      <c r="H593" s="136"/>
      <c r="I593" s="136"/>
      <c r="J593" s="136"/>
      <c r="K593" s="136"/>
      <c r="L593" s="137"/>
      <c r="M593" s="136"/>
      <c r="N593" s="136"/>
      <c r="O593" s="197"/>
      <c r="P593" s="6"/>
      <c r="Q593" s="6"/>
      <c r="R593" s="6"/>
      <c r="S593" s="6"/>
      <c r="T593" s="6"/>
      <c r="U593" s="6"/>
      <c r="V593" s="6"/>
      <c r="W593" s="6"/>
      <c r="X593" s="46"/>
      <c r="Y593" s="6"/>
      <c r="Z593" s="6"/>
      <c r="AA593" s="6"/>
      <c r="AB593" s="6"/>
      <c r="AC593" s="6"/>
      <c r="AD593" s="6"/>
    </row>
    <row r="594" ht="14.25" hidden="1" customHeight="1">
      <c r="A594" s="196"/>
      <c r="B594" s="7"/>
      <c r="C594" s="7"/>
      <c r="D594" s="7"/>
      <c r="E594" s="136"/>
      <c r="F594" s="136"/>
      <c r="G594" s="136"/>
      <c r="H594" s="136"/>
      <c r="I594" s="136"/>
      <c r="J594" s="136"/>
      <c r="K594" s="136"/>
      <c r="L594" s="137"/>
      <c r="M594" s="136"/>
      <c r="N594" s="136"/>
      <c r="O594" s="197"/>
      <c r="P594" s="6"/>
      <c r="Q594" s="6"/>
      <c r="R594" s="6"/>
      <c r="S594" s="6"/>
      <c r="T594" s="6"/>
      <c r="U594" s="6"/>
      <c r="V594" s="6"/>
      <c r="W594" s="6"/>
      <c r="X594" s="46"/>
      <c r="Y594" s="6"/>
      <c r="Z594" s="6"/>
      <c r="AA594" s="6"/>
      <c r="AB594" s="6"/>
      <c r="AC594" s="6"/>
      <c r="AD594" s="6"/>
    </row>
    <row r="595" ht="14.25" hidden="1" customHeight="1">
      <c r="A595" s="196"/>
      <c r="B595" s="7"/>
      <c r="C595" s="7"/>
      <c r="D595" s="7"/>
      <c r="E595" s="136"/>
      <c r="F595" s="136"/>
      <c r="G595" s="136"/>
      <c r="H595" s="136"/>
      <c r="I595" s="136"/>
      <c r="J595" s="136"/>
      <c r="K595" s="136"/>
      <c r="L595" s="137"/>
      <c r="M595" s="136"/>
      <c r="N595" s="136"/>
      <c r="O595" s="197"/>
      <c r="P595" s="6"/>
      <c r="Q595" s="6"/>
      <c r="R595" s="6"/>
      <c r="S595" s="6"/>
      <c r="T595" s="6"/>
      <c r="U595" s="6"/>
      <c r="V595" s="6"/>
      <c r="W595" s="6"/>
      <c r="X595" s="46"/>
      <c r="Y595" s="6"/>
      <c r="Z595" s="6"/>
      <c r="AA595" s="6"/>
      <c r="AB595" s="6"/>
      <c r="AC595" s="6"/>
      <c r="AD595" s="6"/>
    </row>
    <row r="596" ht="14.25" hidden="1" customHeight="1">
      <c r="A596" s="196"/>
      <c r="B596" s="7"/>
      <c r="C596" s="7"/>
      <c r="D596" s="7"/>
      <c r="E596" s="136"/>
      <c r="F596" s="136"/>
      <c r="G596" s="136"/>
      <c r="H596" s="136"/>
      <c r="I596" s="136"/>
      <c r="J596" s="136"/>
      <c r="K596" s="136"/>
      <c r="L596" s="137"/>
      <c r="M596" s="136"/>
      <c r="N596" s="136"/>
      <c r="O596" s="197"/>
      <c r="P596" s="6"/>
      <c r="Q596" s="6"/>
      <c r="R596" s="6"/>
      <c r="S596" s="6"/>
      <c r="T596" s="6"/>
      <c r="U596" s="6"/>
      <c r="V596" s="6"/>
      <c r="W596" s="6"/>
      <c r="X596" s="46"/>
      <c r="Y596" s="6"/>
      <c r="Z596" s="6"/>
      <c r="AA596" s="6"/>
      <c r="AB596" s="6"/>
      <c r="AC596" s="6"/>
      <c r="AD596" s="6"/>
    </row>
    <row r="597" ht="14.25" hidden="1" customHeight="1">
      <c r="A597" s="196"/>
      <c r="B597" s="7"/>
      <c r="C597" s="7"/>
      <c r="D597" s="7"/>
      <c r="E597" s="136"/>
      <c r="F597" s="136"/>
      <c r="G597" s="136"/>
      <c r="H597" s="136"/>
      <c r="I597" s="136"/>
      <c r="J597" s="136"/>
      <c r="K597" s="136"/>
      <c r="L597" s="137"/>
      <c r="M597" s="136"/>
      <c r="N597" s="136"/>
      <c r="O597" s="197"/>
      <c r="P597" s="6"/>
      <c r="Q597" s="6"/>
      <c r="R597" s="6"/>
      <c r="S597" s="6"/>
      <c r="T597" s="6"/>
      <c r="U597" s="6"/>
      <c r="V597" s="6"/>
      <c r="W597" s="6"/>
      <c r="X597" s="46"/>
      <c r="Y597" s="6"/>
      <c r="Z597" s="6"/>
      <c r="AA597" s="6"/>
      <c r="AB597" s="6"/>
      <c r="AC597" s="6"/>
      <c r="AD597" s="6"/>
    </row>
    <row r="598" ht="14.25" hidden="1" customHeight="1">
      <c r="A598" s="196"/>
      <c r="B598" s="7"/>
      <c r="C598" s="7"/>
      <c r="D598" s="7"/>
      <c r="E598" s="136"/>
      <c r="F598" s="136"/>
      <c r="G598" s="136"/>
      <c r="H598" s="136"/>
      <c r="I598" s="136"/>
      <c r="J598" s="136"/>
      <c r="K598" s="136"/>
      <c r="L598" s="137"/>
      <c r="M598" s="136"/>
      <c r="N598" s="136"/>
      <c r="O598" s="197"/>
      <c r="P598" s="6"/>
      <c r="Q598" s="6"/>
      <c r="R598" s="6"/>
      <c r="S598" s="6"/>
      <c r="T598" s="6"/>
      <c r="U598" s="6"/>
      <c r="V598" s="6"/>
      <c r="W598" s="6"/>
      <c r="X598" s="46"/>
      <c r="Y598" s="6"/>
      <c r="Z598" s="6"/>
      <c r="AA598" s="6"/>
      <c r="AB598" s="6"/>
      <c r="AC598" s="6"/>
      <c r="AD598" s="6"/>
    </row>
    <row r="599" ht="14.25" hidden="1" customHeight="1">
      <c r="A599" s="196"/>
      <c r="B599" s="7"/>
      <c r="C599" s="7"/>
      <c r="D599" s="7"/>
      <c r="E599" s="136"/>
      <c r="F599" s="136"/>
      <c r="G599" s="136"/>
      <c r="H599" s="136"/>
      <c r="I599" s="136"/>
      <c r="J599" s="136"/>
      <c r="K599" s="136"/>
      <c r="L599" s="137"/>
      <c r="M599" s="136"/>
      <c r="N599" s="136"/>
      <c r="O599" s="197"/>
      <c r="P599" s="6"/>
      <c r="Q599" s="6"/>
      <c r="R599" s="6"/>
      <c r="S599" s="6"/>
      <c r="T599" s="6"/>
      <c r="U599" s="6"/>
      <c r="V599" s="6"/>
      <c r="W599" s="6"/>
      <c r="X599" s="46"/>
      <c r="Y599" s="6"/>
      <c r="Z599" s="6"/>
      <c r="AA599" s="6"/>
      <c r="AB599" s="6"/>
      <c r="AC599" s="6"/>
      <c r="AD599" s="6"/>
    </row>
    <row r="600" ht="14.25" hidden="1" customHeight="1">
      <c r="A600" s="196"/>
      <c r="B600" s="7"/>
      <c r="C600" s="7"/>
      <c r="D600" s="7"/>
      <c r="E600" s="136"/>
      <c r="F600" s="136"/>
      <c r="G600" s="136"/>
      <c r="H600" s="136"/>
      <c r="I600" s="136"/>
      <c r="J600" s="136"/>
      <c r="K600" s="136"/>
      <c r="L600" s="137"/>
      <c r="M600" s="136"/>
      <c r="N600" s="136"/>
      <c r="O600" s="197"/>
      <c r="P600" s="6"/>
      <c r="Q600" s="6"/>
      <c r="R600" s="6"/>
      <c r="S600" s="6"/>
      <c r="T600" s="6"/>
      <c r="U600" s="6"/>
      <c r="V600" s="6"/>
      <c r="W600" s="6"/>
      <c r="X600" s="46"/>
      <c r="Y600" s="6"/>
      <c r="Z600" s="6"/>
      <c r="AA600" s="6"/>
      <c r="AB600" s="6"/>
      <c r="AC600" s="6"/>
      <c r="AD600" s="6"/>
    </row>
    <row r="601" ht="14.25" hidden="1" customHeight="1">
      <c r="A601" s="196"/>
      <c r="B601" s="7"/>
      <c r="C601" s="7"/>
      <c r="D601" s="7"/>
      <c r="E601" s="136"/>
      <c r="F601" s="136"/>
      <c r="G601" s="136"/>
      <c r="H601" s="136"/>
      <c r="I601" s="136"/>
      <c r="J601" s="136"/>
      <c r="K601" s="136"/>
      <c r="L601" s="137"/>
      <c r="M601" s="136"/>
      <c r="N601" s="136"/>
      <c r="O601" s="197"/>
      <c r="P601" s="6"/>
      <c r="Q601" s="6"/>
      <c r="R601" s="6"/>
      <c r="S601" s="6"/>
      <c r="T601" s="6"/>
      <c r="U601" s="6"/>
      <c r="V601" s="6"/>
      <c r="W601" s="6"/>
      <c r="X601" s="46"/>
      <c r="Y601" s="6"/>
      <c r="Z601" s="6"/>
      <c r="AA601" s="6"/>
      <c r="AB601" s="6"/>
      <c r="AC601" s="6"/>
      <c r="AD601" s="6"/>
    </row>
    <row r="602" ht="14.25" hidden="1" customHeight="1">
      <c r="A602" s="196"/>
      <c r="B602" s="7"/>
      <c r="C602" s="7"/>
      <c r="D602" s="7"/>
      <c r="E602" s="136"/>
      <c r="F602" s="136"/>
      <c r="G602" s="136"/>
      <c r="H602" s="136"/>
      <c r="I602" s="136"/>
      <c r="J602" s="136"/>
      <c r="K602" s="136"/>
      <c r="L602" s="137"/>
      <c r="M602" s="136"/>
      <c r="N602" s="136"/>
      <c r="O602" s="197"/>
      <c r="P602" s="6"/>
      <c r="Q602" s="6"/>
      <c r="R602" s="6"/>
      <c r="S602" s="6"/>
      <c r="T602" s="6"/>
      <c r="U602" s="6"/>
      <c r="V602" s="6"/>
      <c r="W602" s="6"/>
      <c r="X602" s="46"/>
      <c r="Y602" s="6"/>
      <c r="Z602" s="6"/>
      <c r="AA602" s="6"/>
      <c r="AB602" s="6"/>
      <c r="AC602" s="6"/>
      <c r="AD602" s="6"/>
    </row>
    <row r="603" ht="14.25" hidden="1" customHeight="1">
      <c r="A603" s="196"/>
      <c r="B603" s="7"/>
      <c r="C603" s="7"/>
      <c r="D603" s="7"/>
      <c r="E603" s="136"/>
      <c r="F603" s="136"/>
      <c r="G603" s="136"/>
      <c r="H603" s="136"/>
      <c r="I603" s="136"/>
      <c r="J603" s="136"/>
      <c r="K603" s="136"/>
      <c r="L603" s="137"/>
      <c r="M603" s="136"/>
      <c r="N603" s="136"/>
      <c r="O603" s="197"/>
      <c r="P603" s="6"/>
      <c r="Q603" s="6"/>
      <c r="R603" s="6"/>
      <c r="S603" s="6"/>
      <c r="T603" s="6"/>
      <c r="U603" s="6"/>
      <c r="V603" s="6"/>
      <c r="W603" s="6"/>
      <c r="X603" s="46"/>
      <c r="Y603" s="6"/>
      <c r="Z603" s="6"/>
      <c r="AA603" s="6"/>
      <c r="AB603" s="6"/>
      <c r="AC603" s="6"/>
      <c r="AD603" s="6"/>
    </row>
    <row r="604" ht="14.25" hidden="1" customHeight="1">
      <c r="A604" s="196"/>
      <c r="B604" s="7"/>
      <c r="C604" s="7"/>
      <c r="D604" s="7"/>
      <c r="E604" s="136"/>
      <c r="F604" s="136"/>
      <c r="G604" s="136"/>
      <c r="H604" s="136"/>
      <c r="I604" s="136"/>
      <c r="J604" s="136"/>
      <c r="K604" s="136"/>
      <c r="L604" s="137"/>
      <c r="M604" s="136"/>
      <c r="N604" s="136"/>
      <c r="O604" s="197"/>
      <c r="P604" s="6"/>
      <c r="Q604" s="6"/>
      <c r="R604" s="6"/>
      <c r="S604" s="6"/>
      <c r="T604" s="6"/>
      <c r="U604" s="6"/>
      <c r="V604" s="6"/>
      <c r="W604" s="6"/>
      <c r="X604" s="46"/>
      <c r="Y604" s="6"/>
      <c r="Z604" s="6"/>
      <c r="AA604" s="6"/>
      <c r="AB604" s="6"/>
      <c r="AC604" s="6"/>
      <c r="AD604" s="6"/>
    </row>
    <row r="605" ht="14.25" hidden="1" customHeight="1">
      <c r="A605" s="196"/>
      <c r="B605" s="7"/>
      <c r="C605" s="7"/>
      <c r="D605" s="7"/>
      <c r="E605" s="136"/>
      <c r="F605" s="136"/>
      <c r="G605" s="136"/>
      <c r="H605" s="136"/>
      <c r="I605" s="136"/>
      <c r="J605" s="136"/>
      <c r="K605" s="136"/>
      <c r="L605" s="137"/>
      <c r="M605" s="136"/>
      <c r="N605" s="136"/>
      <c r="O605" s="197"/>
      <c r="P605" s="6"/>
      <c r="Q605" s="6"/>
      <c r="R605" s="6"/>
      <c r="S605" s="6"/>
      <c r="T605" s="6"/>
      <c r="U605" s="6"/>
      <c r="V605" s="6"/>
      <c r="W605" s="6"/>
      <c r="X605" s="46"/>
      <c r="Y605" s="6"/>
      <c r="Z605" s="6"/>
      <c r="AA605" s="6"/>
      <c r="AB605" s="6"/>
      <c r="AC605" s="6"/>
      <c r="AD605" s="6"/>
    </row>
    <row r="606" ht="14.25" hidden="1" customHeight="1">
      <c r="A606" s="196"/>
      <c r="B606" s="7"/>
      <c r="C606" s="7"/>
      <c r="D606" s="7"/>
      <c r="E606" s="136"/>
      <c r="F606" s="136"/>
      <c r="G606" s="136"/>
      <c r="H606" s="136"/>
      <c r="I606" s="136"/>
      <c r="J606" s="136"/>
      <c r="K606" s="136"/>
      <c r="L606" s="137"/>
      <c r="M606" s="136"/>
      <c r="N606" s="136"/>
      <c r="O606" s="197"/>
      <c r="P606" s="6"/>
      <c r="Q606" s="6"/>
      <c r="R606" s="6"/>
      <c r="S606" s="6"/>
      <c r="T606" s="6"/>
      <c r="U606" s="6"/>
      <c r="V606" s="6"/>
      <c r="W606" s="6"/>
      <c r="X606" s="46"/>
      <c r="Y606" s="6"/>
      <c r="Z606" s="6"/>
      <c r="AA606" s="6"/>
      <c r="AB606" s="6"/>
      <c r="AC606" s="6"/>
      <c r="AD606" s="6"/>
    </row>
    <row r="607" ht="14.25" hidden="1" customHeight="1">
      <c r="A607" s="196"/>
      <c r="B607" s="7"/>
      <c r="C607" s="7"/>
      <c r="D607" s="7"/>
      <c r="E607" s="136"/>
      <c r="F607" s="136"/>
      <c r="G607" s="136"/>
      <c r="H607" s="136"/>
      <c r="I607" s="136"/>
      <c r="J607" s="136"/>
      <c r="K607" s="136"/>
      <c r="L607" s="137"/>
      <c r="M607" s="136"/>
      <c r="N607" s="136"/>
      <c r="O607" s="197"/>
      <c r="P607" s="6"/>
      <c r="Q607" s="6"/>
      <c r="R607" s="6"/>
      <c r="S607" s="6"/>
      <c r="T607" s="6"/>
      <c r="U607" s="6"/>
      <c r="V607" s="6"/>
      <c r="W607" s="6"/>
      <c r="X607" s="46"/>
      <c r="Y607" s="6"/>
      <c r="Z607" s="6"/>
      <c r="AA607" s="6"/>
      <c r="AB607" s="6"/>
      <c r="AC607" s="6"/>
      <c r="AD607" s="6"/>
    </row>
    <row r="608" ht="14.25" hidden="1" customHeight="1">
      <c r="A608" s="196"/>
      <c r="B608" s="7"/>
      <c r="C608" s="7"/>
      <c r="D608" s="7"/>
      <c r="E608" s="136"/>
      <c r="F608" s="136"/>
      <c r="G608" s="136"/>
      <c r="H608" s="136"/>
      <c r="I608" s="136"/>
      <c r="J608" s="136"/>
      <c r="K608" s="136"/>
      <c r="L608" s="137"/>
      <c r="M608" s="136"/>
      <c r="N608" s="136"/>
      <c r="O608" s="197"/>
      <c r="P608" s="6"/>
      <c r="Q608" s="6"/>
      <c r="R608" s="6"/>
      <c r="S608" s="6"/>
      <c r="T608" s="6"/>
      <c r="U608" s="6"/>
      <c r="V608" s="6"/>
      <c r="W608" s="6"/>
      <c r="X608" s="46"/>
      <c r="Y608" s="6"/>
      <c r="Z608" s="6"/>
      <c r="AA608" s="6"/>
      <c r="AB608" s="6"/>
      <c r="AC608" s="6"/>
      <c r="AD608" s="6"/>
    </row>
    <row r="609" ht="14.25" hidden="1" customHeight="1">
      <c r="A609" s="196"/>
      <c r="B609" s="7"/>
      <c r="C609" s="7"/>
      <c r="D609" s="7"/>
      <c r="E609" s="136"/>
      <c r="F609" s="136"/>
      <c r="G609" s="136"/>
      <c r="H609" s="136"/>
      <c r="I609" s="136"/>
      <c r="J609" s="136"/>
      <c r="K609" s="136"/>
      <c r="L609" s="137"/>
      <c r="M609" s="136"/>
      <c r="N609" s="136"/>
      <c r="O609" s="197"/>
      <c r="P609" s="6"/>
      <c r="Q609" s="6"/>
      <c r="R609" s="6"/>
      <c r="S609" s="6"/>
      <c r="T609" s="6"/>
      <c r="U609" s="6"/>
      <c r="V609" s="6"/>
      <c r="W609" s="6"/>
      <c r="X609" s="46"/>
      <c r="Y609" s="6"/>
      <c r="Z609" s="6"/>
      <c r="AA609" s="6"/>
      <c r="AB609" s="6"/>
      <c r="AC609" s="6"/>
      <c r="AD609" s="6"/>
    </row>
    <row r="610" ht="14.25" hidden="1" customHeight="1">
      <c r="A610" s="196"/>
      <c r="B610" s="7"/>
      <c r="C610" s="7"/>
      <c r="D610" s="7"/>
      <c r="E610" s="136"/>
      <c r="F610" s="136"/>
      <c r="G610" s="136"/>
      <c r="H610" s="136"/>
      <c r="I610" s="136"/>
      <c r="J610" s="136"/>
      <c r="K610" s="136"/>
      <c r="L610" s="137"/>
      <c r="M610" s="136"/>
      <c r="N610" s="136"/>
      <c r="O610" s="197"/>
      <c r="P610" s="6"/>
      <c r="Q610" s="6"/>
      <c r="R610" s="6"/>
      <c r="S610" s="6"/>
      <c r="T610" s="6"/>
      <c r="U610" s="6"/>
      <c r="V610" s="6"/>
      <c r="W610" s="6"/>
      <c r="X610" s="46"/>
      <c r="Y610" s="6"/>
      <c r="Z610" s="6"/>
      <c r="AA610" s="6"/>
      <c r="AB610" s="6"/>
      <c r="AC610" s="6"/>
      <c r="AD610" s="6"/>
    </row>
    <row r="611" ht="14.25" hidden="1" customHeight="1">
      <c r="A611" s="196"/>
      <c r="B611" s="7"/>
      <c r="C611" s="7"/>
      <c r="D611" s="7"/>
      <c r="E611" s="136"/>
      <c r="F611" s="136"/>
      <c r="G611" s="136"/>
      <c r="H611" s="136"/>
      <c r="I611" s="136"/>
      <c r="J611" s="136"/>
      <c r="K611" s="136"/>
      <c r="L611" s="137"/>
      <c r="M611" s="136"/>
      <c r="N611" s="136"/>
      <c r="O611" s="197"/>
      <c r="P611" s="6"/>
      <c r="Q611" s="6"/>
      <c r="R611" s="6"/>
      <c r="S611" s="6"/>
      <c r="T611" s="6"/>
      <c r="U611" s="6"/>
      <c r="V611" s="6"/>
      <c r="W611" s="6"/>
      <c r="X611" s="46"/>
      <c r="Y611" s="6"/>
      <c r="Z611" s="6"/>
      <c r="AA611" s="6"/>
      <c r="AB611" s="6"/>
      <c r="AC611" s="6"/>
      <c r="AD611" s="6"/>
    </row>
    <row r="612" ht="14.25" hidden="1" customHeight="1">
      <c r="A612" s="196"/>
      <c r="B612" s="7"/>
      <c r="C612" s="7"/>
      <c r="D612" s="7"/>
      <c r="E612" s="136"/>
      <c r="F612" s="136"/>
      <c r="G612" s="136"/>
      <c r="H612" s="136"/>
      <c r="I612" s="136"/>
      <c r="J612" s="136"/>
      <c r="K612" s="136"/>
      <c r="L612" s="137"/>
      <c r="M612" s="136"/>
      <c r="N612" s="136"/>
      <c r="O612" s="197"/>
      <c r="P612" s="6"/>
      <c r="Q612" s="6"/>
      <c r="R612" s="6"/>
      <c r="S612" s="6"/>
      <c r="T612" s="6"/>
      <c r="U612" s="6"/>
      <c r="V612" s="6"/>
      <c r="W612" s="6"/>
      <c r="X612" s="46"/>
      <c r="Y612" s="6"/>
      <c r="Z612" s="6"/>
      <c r="AA612" s="6"/>
      <c r="AB612" s="6"/>
      <c r="AC612" s="6"/>
      <c r="AD612" s="6"/>
    </row>
    <row r="613" ht="14.25" hidden="1" customHeight="1">
      <c r="A613" s="196"/>
      <c r="B613" s="7"/>
      <c r="C613" s="7"/>
      <c r="D613" s="7"/>
      <c r="E613" s="136"/>
      <c r="F613" s="136"/>
      <c r="G613" s="136"/>
      <c r="H613" s="136"/>
      <c r="I613" s="136"/>
      <c r="J613" s="136"/>
      <c r="K613" s="136"/>
      <c r="L613" s="137"/>
      <c r="M613" s="136"/>
      <c r="N613" s="136"/>
      <c r="O613" s="197"/>
      <c r="P613" s="6"/>
      <c r="Q613" s="6"/>
      <c r="R613" s="6"/>
      <c r="S613" s="6"/>
      <c r="T613" s="6"/>
      <c r="U613" s="6"/>
      <c r="V613" s="6"/>
      <c r="W613" s="6"/>
      <c r="X613" s="46"/>
      <c r="Y613" s="6"/>
      <c r="Z613" s="6"/>
      <c r="AA613" s="6"/>
      <c r="AB613" s="6"/>
      <c r="AC613" s="6"/>
      <c r="AD613" s="6"/>
    </row>
    <row r="614" ht="14.25" hidden="1" customHeight="1">
      <c r="A614" s="196"/>
      <c r="B614" s="7"/>
      <c r="C614" s="7"/>
      <c r="D614" s="7"/>
      <c r="E614" s="136"/>
      <c r="F614" s="136"/>
      <c r="G614" s="136"/>
      <c r="H614" s="136"/>
      <c r="I614" s="136"/>
      <c r="J614" s="136"/>
      <c r="K614" s="136"/>
      <c r="L614" s="137"/>
      <c r="M614" s="136"/>
      <c r="N614" s="136"/>
      <c r="O614" s="197"/>
      <c r="P614" s="6"/>
      <c r="Q614" s="6"/>
      <c r="R614" s="6"/>
      <c r="S614" s="6"/>
      <c r="T614" s="6"/>
      <c r="U614" s="6"/>
      <c r="V614" s="6"/>
      <c r="W614" s="6"/>
      <c r="X614" s="46"/>
      <c r="Y614" s="6"/>
      <c r="Z614" s="6"/>
      <c r="AA614" s="6"/>
      <c r="AB614" s="6"/>
      <c r="AC614" s="6"/>
      <c r="AD614" s="6"/>
    </row>
    <row r="615" ht="14.25" hidden="1" customHeight="1">
      <c r="A615" s="196"/>
      <c r="B615" s="7"/>
      <c r="C615" s="7"/>
      <c r="D615" s="7"/>
      <c r="E615" s="136"/>
      <c r="F615" s="136"/>
      <c r="G615" s="136"/>
      <c r="H615" s="136"/>
      <c r="I615" s="136"/>
      <c r="J615" s="136"/>
      <c r="K615" s="136"/>
      <c r="L615" s="137"/>
      <c r="M615" s="136"/>
      <c r="N615" s="136"/>
      <c r="O615" s="197"/>
      <c r="P615" s="6"/>
      <c r="Q615" s="6"/>
      <c r="R615" s="6"/>
      <c r="S615" s="6"/>
      <c r="T615" s="6"/>
      <c r="U615" s="6"/>
      <c r="V615" s="6"/>
      <c r="W615" s="6"/>
      <c r="X615" s="46"/>
      <c r="Y615" s="6"/>
      <c r="Z615" s="6"/>
      <c r="AA615" s="6"/>
      <c r="AB615" s="6"/>
      <c r="AC615" s="6"/>
      <c r="AD615" s="6"/>
    </row>
    <row r="616" ht="14.25" hidden="1" customHeight="1">
      <c r="A616" s="196"/>
      <c r="B616" s="7"/>
      <c r="C616" s="7"/>
      <c r="D616" s="7"/>
      <c r="E616" s="136"/>
      <c r="F616" s="136"/>
      <c r="G616" s="136"/>
      <c r="H616" s="136"/>
      <c r="I616" s="136"/>
      <c r="J616" s="136"/>
      <c r="K616" s="136"/>
      <c r="L616" s="137"/>
      <c r="M616" s="136"/>
      <c r="N616" s="136"/>
      <c r="O616" s="197"/>
      <c r="P616" s="6"/>
      <c r="Q616" s="6"/>
      <c r="R616" s="6"/>
      <c r="S616" s="6"/>
      <c r="T616" s="6"/>
      <c r="U616" s="6"/>
      <c r="V616" s="6"/>
      <c r="W616" s="6"/>
      <c r="X616" s="46"/>
      <c r="Y616" s="6"/>
      <c r="Z616" s="6"/>
      <c r="AA616" s="6"/>
      <c r="AB616" s="6"/>
      <c r="AC616" s="6"/>
      <c r="AD616" s="6"/>
    </row>
    <row r="617" ht="14.25" hidden="1" customHeight="1">
      <c r="A617" s="196"/>
      <c r="B617" s="7"/>
      <c r="C617" s="7"/>
      <c r="D617" s="7"/>
      <c r="E617" s="136"/>
      <c r="F617" s="136"/>
      <c r="G617" s="136"/>
      <c r="H617" s="136"/>
      <c r="I617" s="136"/>
      <c r="J617" s="136"/>
      <c r="K617" s="136"/>
      <c r="L617" s="137"/>
      <c r="M617" s="136"/>
      <c r="N617" s="136"/>
      <c r="O617" s="197"/>
      <c r="P617" s="6"/>
      <c r="Q617" s="6"/>
      <c r="R617" s="6"/>
      <c r="S617" s="6"/>
      <c r="T617" s="6"/>
      <c r="U617" s="6"/>
      <c r="V617" s="6"/>
      <c r="W617" s="6"/>
      <c r="X617" s="46"/>
      <c r="Y617" s="6"/>
      <c r="Z617" s="6"/>
      <c r="AA617" s="6"/>
      <c r="AB617" s="6"/>
      <c r="AC617" s="6"/>
      <c r="AD617" s="6"/>
    </row>
    <row r="618" ht="14.25" hidden="1" customHeight="1">
      <c r="A618" s="196"/>
      <c r="B618" s="7"/>
      <c r="C618" s="7"/>
      <c r="D618" s="7"/>
      <c r="E618" s="136"/>
      <c r="F618" s="136"/>
      <c r="G618" s="136"/>
      <c r="H618" s="136"/>
      <c r="I618" s="136"/>
      <c r="J618" s="136"/>
      <c r="K618" s="136"/>
      <c r="L618" s="137"/>
      <c r="M618" s="136"/>
      <c r="N618" s="136"/>
      <c r="O618" s="197"/>
      <c r="P618" s="6"/>
      <c r="Q618" s="6"/>
      <c r="R618" s="6"/>
      <c r="S618" s="6"/>
      <c r="T618" s="6"/>
      <c r="U618" s="6"/>
      <c r="V618" s="6"/>
      <c r="W618" s="6"/>
      <c r="X618" s="46"/>
      <c r="Y618" s="6"/>
      <c r="Z618" s="6"/>
      <c r="AA618" s="6"/>
      <c r="AB618" s="6"/>
      <c r="AC618" s="6"/>
      <c r="AD618" s="6"/>
    </row>
    <row r="619" ht="14.25" hidden="1" customHeight="1">
      <c r="A619" s="196"/>
      <c r="B619" s="7"/>
      <c r="C619" s="7"/>
      <c r="D619" s="7"/>
      <c r="E619" s="136"/>
      <c r="F619" s="136"/>
      <c r="G619" s="136"/>
      <c r="H619" s="136"/>
      <c r="I619" s="136"/>
      <c r="J619" s="136"/>
      <c r="K619" s="136"/>
      <c r="L619" s="137"/>
      <c r="M619" s="136"/>
      <c r="N619" s="136"/>
      <c r="O619" s="197"/>
      <c r="P619" s="6"/>
      <c r="Q619" s="6"/>
      <c r="R619" s="6"/>
      <c r="S619" s="6"/>
      <c r="T619" s="6"/>
      <c r="U619" s="6"/>
      <c r="V619" s="6"/>
      <c r="W619" s="6"/>
      <c r="X619" s="46"/>
      <c r="Y619" s="6"/>
      <c r="Z619" s="6"/>
      <c r="AA619" s="6"/>
      <c r="AB619" s="6"/>
      <c r="AC619" s="6"/>
      <c r="AD619" s="6"/>
    </row>
    <row r="620" ht="14.25" hidden="1" customHeight="1">
      <c r="A620" s="196"/>
      <c r="B620" s="7"/>
      <c r="C620" s="7"/>
      <c r="D620" s="7"/>
      <c r="E620" s="136"/>
      <c r="F620" s="136"/>
      <c r="G620" s="136"/>
      <c r="H620" s="136"/>
      <c r="I620" s="136"/>
      <c r="J620" s="136"/>
      <c r="K620" s="136"/>
      <c r="L620" s="137"/>
      <c r="M620" s="136"/>
      <c r="N620" s="136"/>
      <c r="O620" s="197"/>
      <c r="P620" s="6"/>
      <c r="Q620" s="6"/>
      <c r="R620" s="6"/>
      <c r="S620" s="6"/>
      <c r="T620" s="6"/>
      <c r="U620" s="6"/>
      <c r="V620" s="6"/>
      <c r="W620" s="6"/>
      <c r="X620" s="46"/>
      <c r="Y620" s="6"/>
      <c r="Z620" s="6"/>
      <c r="AA620" s="6"/>
      <c r="AB620" s="6"/>
      <c r="AC620" s="6"/>
      <c r="AD620" s="6"/>
    </row>
    <row r="621" ht="14.25" hidden="1" customHeight="1">
      <c r="A621" s="196"/>
      <c r="B621" s="7"/>
      <c r="C621" s="7"/>
      <c r="D621" s="7"/>
      <c r="E621" s="136"/>
      <c r="F621" s="136"/>
      <c r="G621" s="136"/>
      <c r="H621" s="136"/>
      <c r="I621" s="136"/>
      <c r="J621" s="136"/>
      <c r="K621" s="136"/>
      <c r="L621" s="137"/>
      <c r="M621" s="136"/>
      <c r="N621" s="136"/>
      <c r="O621" s="197"/>
      <c r="P621" s="6"/>
      <c r="Q621" s="6"/>
      <c r="R621" s="6"/>
      <c r="S621" s="6"/>
      <c r="T621" s="6"/>
      <c r="U621" s="6"/>
      <c r="V621" s="6"/>
      <c r="W621" s="6"/>
      <c r="X621" s="46"/>
      <c r="Y621" s="6"/>
      <c r="Z621" s="6"/>
      <c r="AA621" s="6"/>
      <c r="AB621" s="6"/>
      <c r="AC621" s="6"/>
      <c r="AD621" s="6"/>
    </row>
    <row r="622" ht="14.25" hidden="1" customHeight="1">
      <c r="A622" s="196"/>
      <c r="B622" s="7"/>
      <c r="C622" s="7"/>
      <c r="D622" s="7"/>
      <c r="E622" s="136"/>
      <c r="F622" s="136"/>
      <c r="G622" s="136"/>
      <c r="H622" s="136"/>
      <c r="I622" s="136"/>
      <c r="J622" s="136"/>
      <c r="K622" s="136"/>
      <c r="L622" s="137"/>
      <c r="M622" s="136"/>
      <c r="N622" s="136"/>
      <c r="O622" s="197"/>
      <c r="P622" s="6"/>
      <c r="Q622" s="6"/>
      <c r="R622" s="6"/>
      <c r="S622" s="6"/>
      <c r="T622" s="6"/>
      <c r="U622" s="6"/>
      <c r="V622" s="6"/>
      <c r="W622" s="6"/>
      <c r="X622" s="46"/>
      <c r="Y622" s="6"/>
      <c r="Z622" s="6"/>
      <c r="AA622" s="6"/>
      <c r="AB622" s="6"/>
      <c r="AC622" s="6"/>
      <c r="AD622" s="6"/>
    </row>
    <row r="623" ht="14.25" hidden="1" customHeight="1">
      <c r="A623" s="196"/>
      <c r="B623" s="7"/>
      <c r="C623" s="7"/>
      <c r="D623" s="7"/>
      <c r="E623" s="136"/>
      <c r="F623" s="136"/>
      <c r="G623" s="136"/>
      <c r="H623" s="136"/>
      <c r="I623" s="136"/>
      <c r="J623" s="136"/>
      <c r="K623" s="136"/>
      <c r="L623" s="137"/>
      <c r="M623" s="136"/>
      <c r="N623" s="136"/>
      <c r="O623" s="197"/>
      <c r="P623" s="6"/>
      <c r="Q623" s="6"/>
      <c r="R623" s="6"/>
      <c r="S623" s="6"/>
      <c r="T623" s="6"/>
      <c r="U623" s="6"/>
      <c r="V623" s="6"/>
      <c r="W623" s="6"/>
      <c r="X623" s="46"/>
      <c r="Y623" s="6"/>
      <c r="Z623" s="6"/>
      <c r="AA623" s="6"/>
      <c r="AB623" s="6"/>
      <c r="AC623" s="6"/>
      <c r="AD623" s="6"/>
    </row>
    <row r="624" ht="14.25" hidden="1" customHeight="1">
      <c r="A624" s="196"/>
      <c r="B624" s="7"/>
      <c r="C624" s="7"/>
      <c r="D624" s="7"/>
      <c r="E624" s="136"/>
      <c r="F624" s="136"/>
      <c r="G624" s="136"/>
      <c r="H624" s="136"/>
      <c r="I624" s="136"/>
      <c r="J624" s="136"/>
      <c r="K624" s="136"/>
      <c r="L624" s="137"/>
      <c r="M624" s="136"/>
      <c r="N624" s="136"/>
      <c r="O624" s="197"/>
      <c r="P624" s="6"/>
      <c r="Q624" s="6"/>
      <c r="R624" s="6"/>
      <c r="S624" s="6"/>
      <c r="T624" s="6"/>
      <c r="U624" s="6"/>
      <c r="V624" s="6"/>
      <c r="W624" s="6"/>
      <c r="X624" s="46"/>
      <c r="Y624" s="6"/>
      <c r="Z624" s="6"/>
      <c r="AA624" s="6"/>
      <c r="AB624" s="6"/>
      <c r="AC624" s="6"/>
      <c r="AD624" s="6"/>
    </row>
    <row r="625" ht="14.25" hidden="1" customHeight="1">
      <c r="A625" s="196"/>
      <c r="B625" s="7"/>
      <c r="C625" s="7"/>
      <c r="D625" s="7"/>
      <c r="E625" s="136"/>
      <c r="F625" s="136"/>
      <c r="G625" s="136"/>
      <c r="H625" s="136"/>
      <c r="I625" s="136"/>
      <c r="J625" s="136"/>
      <c r="K625" s="136"/>
      <c r="L625" s="137"/>
      <c r="M625" s="136"/>
      <c r="N625" s="136"/>
      <c r="O625" s="197"/>
      <c r="P625" s="6"/>
      <c r="Q625" s="6"/>
      <c r="R625" s="6"/>
      <c r="S625" s="6"/>
      <c r="T625" s="6"/>
      <c r="U625" s="6"/>
      <c r="V625" s="6"/>
      <c r="W625" s="6"/>
      <c r="X625" s="46"/>
      <c r="Y625" s="6"/>
      <c r="Z625" s="6"/>
      <c r="AA625" s="6"/>
      <c r="AB625" s="6"/>
      <c r="AC625" s="6"/>
      <c r="AD625" s="6"/>
    </row>
    <row r="626" ht="14.25" hidden="1" customHeight="1">
      <c r="A626" s="196"/>
      <c r="B626" s="7"/>
      <c r="C626" s="7"/>
      <c r="D626" s="7"/>
      <c r="E626" s="136"/>
      <c r="F626" s="136"/>
      <c r="G626" s="136"/>
      <c r="H626" s="136"/>
      <c r="I626" s="136"/>
      <c r="J626" s="136"/>
      <c r="K626" s="136"/>
      <c r="L626" s="137"/>
      <c r="M626" s="136"/>
      <c r="N626" s="136"/>
      <c r="O626" s="197"/>
      <c r="P626" s="6"/>
      <c r="Q626" s="6"/>
      <c r="R626" s="6"/>
      <c r="S626" s="6"/>
      <c r="T626" s="6"/>
      <c r="U626" s="6"/>
      <c r="V626" s="6"/>
      <c r="W626" s="6"/>
      <c r="X626" s="46"/>
      <c r="Y626" s="6"/>
      <c r="Z626" s="6"/>
      <c r="AA626" s="6"/>
      <c r="AB626" s="6"/>
      <c r="AC626" s="6"/>
      <c r="AD626" s="6"/>
    </row>
    <row r="627" ht="14.25" hidden="1" customHeight="1">
      <c r="A627" s="196"/>
      <c r="B627" s="7"/>
      <c r="C627" s="7"/>
      <c r="D627" s="7"/>
      <c r="E627" s="136"/>
      <c r="F627" s="136"/>
      <c r="G627" s="136"/>
      <c r="H627" s="136"/>
      <c r="I627" s="136"/>
      <c r="J627" s="136"/>
      <c r="K627" s="136"/>
      <c r="L627" s="137"/>
      <c r="M627" s="136"/>
      <c r="N627" s="136"/>
      <c r="O627" s="197"/>
      <c r="P627" s="6"/>
      <c r="Q627" s="6"/>
      <c r="R627" s="6"/>
      <c r="S627" s="6"/>
      <c r="T627" s="6"/>
      <c r="U627" s="6"/>
      <c r="V627" s="6"/>
      <c r="W627" s="6"/>
      <c r="X627" s="46"/>
      <c r="Y627" s="6"/>
      <c r="Z627" s="6"/>
      <c r="AA627" s="6"/>
      <c r="AB627" s="6"/>
      <c r="AC627" s="6"/>
      <c r="AD627" s="6"/>
    </row>
    <row r="628" ht="14.25" hidden="1" customHeight="1">
      <c r="A628" s="196"/>
      <c r="B628" s="7"/>
      <c r="C628" s="7"/>
      <c r="D628" s="7"/>
      <c r="E628" s="136"/>
      <c r="F628" s="136"/>
      <c r="G628" s="136"/>
      <c r="H628" s="136"/>
      <c r="I628" s="136"/>
      <c r="J628" s="136"/>
      <c r="K628" s="136"/>
      <c r="L628" s="137"/>
      <c r="M628" s="136"/>
      <c r="N628" s="136"/>
      <c r="O628" s="197"/>
      <c r="P628" s="6"/>
      <c r="Q628" s="6"/>
      <c r="R628" s="6"/>
      <c r="S628" s="6"/>
      <c r="T628" s="6"/>
      <c r="U628" s="6"/>
      <c r="V628" s="6"/>
      <c r="W628" s="6"/>
      <c r="X628" s="46"/>
      <c r="Y628" s="6"/>
      <c r="Z628" s="6"/>
      <c r="AA628" s="6"/>
      <c r="AB628" s="6"/>
      <c r="AC628" s="6"/>
      <c r="AD628" s="6"/>
    </row>
    <row r="629" ht="14.25" hidden="1" customHeight="1">
      <c r="A629" s="196"/>
      <c r="B629" s="7"/>
      <c r="C629" s="7"/>
      <c r="D629" s="7"/>
      <c r="E629" s="136"/>
      <c r="F629" s="136"/>
      <c r="G629" s="136"/>
      <c r="H629" s="136"/>
      <c r="I629" s="136"/>
      <c r="J629" s="136"/>
      <c r="K629" s="136"/>
      <c r="L629" s="137"/>
      <c r="M629" s="136"/>
      <c r="N629" s="136"/>
      <c r="O629" s="197"/>
      <c r="P629" s="6"/>
      <c r="Q629" s="6"/>
      <c r="R629" s="6"/>
      <c r="S629" s="6"/>
      <c r="T629" s="6"/>
      <c r="U629" s="6"/>
      <c r="V629" s="6"/>
      <c r="W629" s="6"/>
      <c r="X629" s="46"/>
      <c r="Y629" s="6"/>
      <c r="Z629" s="6"/>
      <c r="AA629" s="6"/>
      <c r="AB629" s="6"/>
      <c r="AC629" s="6"/>
      <c r="AD629" s="6"/>
    </row>
    <row r="630" ht="14.25" hidden="1" customHeight="1">
      <c r="A630" s="196"/>
      <c r="B630" s="7"/>
      <c r="C630" s="7"/>
      <c r="D630" s="7"/>
      <c r="E630" s="136"/>
      <c r="F630" s="136"/>
      <c r="G630" s="136"/>
      <c r="H630" s="136"/>
      <c r="I630" s="136"/>
      <c r="J630" s="136"/>
      <c r="K630" s="136"/>
      <c r="L630" s="137"/>
      <c r="M630" s="136"/>
      <c r="N630" s="136"/>
      <c r="O630" s="197"/>
      <c r="P630" s="6"/>
      <c r="Q630" s="6"/>
      <c r="R630" s="6"/>
      <c r="S630" s="6"/>
      <c r="T630" s="6"/>
      <c r="U630" s="6"/>
      <c r="V630" s="6"/>
      <c r="W630" s="6"/>
      <c r="X630" s="46"/>
      <c r="Y630" s="6"/>
      <c r="Z630" s="6"/>
      <c r="AA630" s="6"/>
      <c r="AB630" s="6"/>
      <c r="AC630" s="6"/>
      <c r="AD630" s="6"/>
    </row>
    <row r="631" ht="14.25" hidden="1" customHeight="1">
      <c r="A631" s="196"/>
      <c r="B631" s="7"/>
      <c r="C631" s="7"/>
      <c r="D631" s="7"/>
      <c r="E631" s="136"/>
      <c r="F631" s="136"/>
      <c r="G631" s="136"/>
      <c r="H631" s="136"/>
      <c r="I631" s="136"/>
      <c r="J631" s="136"/>
      <c r="K631" s="136"/>
      <c r="L631" s="137"/>
      <c r="M631" s="136"/>
      <c r="N631" s="136"/>
      <c r="O631" s="197"/>
      <c r="P631" s="6"/>
      <c r="Q631" s="6"/>
      <c r="R631" s="6"/>
      <c r="S631" s="6"/>
      <c r="T631" s="6"/>
      <c r="U631" s="6"/>
      <c r="V631" s="6"/>
      <c r="W631" s="6"/>
      <c r="X631" s="46"/>
      <c r="Y631" s="6"/>
      <c r="Z631" s="6"/>
      <c r="AA631" s="6"/>
      <c r="AB631" s="6"/>
      <c r="AC631" s="6"/>
      <c r="AD631" s="6"/>
    </row>
    <row r="632" ht="14.25" hidden="1" customHeight="1">
      <c r="A632" s="196"/>
      <c r="B632" s="7"/>
      <c r="C632" s="7"/>
      <c r="D632" s="7"/>
      <c r="E632" s="136"/>
      <c r="F632" s="136"/>
      <c r="G632" s="136"/>
      <c r="H632" s="136"/>
      <c r="I632" s="136"/>
      <c r="J632" s="136"/>
      <c r="K632" s="136"/>
      <c r="L632" s="137"/>
      <c r="M632" s="136"/>
      <c r="N632" s="136"/>
      <c r="O632" s="197"/>
      <c r="P632" s="6"/>
      <c r="Q632" s="6"/>
      <c r="R632" s="6"/>
      <c r="S632" s="6"/>
      <c r="T632" s="6"/>
      <c r="U632" s="6"/>
      <c r="V632" s="6"/>
      <c r="W632" s="6"/>
      <c r="X632" s="46"/>
      <c r="Y632" s="6"/>
      <c r="Z632" s="6"/>
      <c r="AA632" s="6"/>
      <c r="AB632" s="6"/>
      <c r="AC632" s="6"/>
      <c r="AD632" s="6"/>
    </row>
    <row r="633" ht="14.25" hidden="1" customHeight="1">
      <c r="A633" s="196"/>
      <c r="B633" s="7"/>
      <c r="C633" s="7"/>
      <c r="D633" s="7"/>
      <c r="E633" s="136"/>
      <c r="F633" s="136"/>
      <c r="G633" s="136"/>
      <c r="H633" s="136"/>
      <c r="I633" s="136"/>
      <c r="J633" s="136"/>
      <c r="K633" s="136"/>
      <c r="L633" s="137"/>
      <c r="M633" s="136"/>
      <c r="N633" s="136"/>
      <c r="O633" s="197"/>
      <c r="P633" s="6"/>
      <c r="Q633" s="6"/>
      <c r="R633" s="6"/>
      <c r="S633" s="6"/>
      <c r="T633" s="6"/>
      <c r="U633" s="6"/>
      <c r="V633" s="6"/>
      <c r="W633" s="6"/>
      <c r="X633" s="46"/>
      <c r="Y633" s="6"/>
      <c r="Z633" s="6"/>
      <c r="AA633" s="6"/>
      <c r="AB633" s="6"/>
      <c r="AC633" s="6"/>
      <c r="AD633" s="6"/>
    </row>
    <row r="634" ht="14.25" hidden="1" customHeight="1">
      <c r="A634" s="196"/>
      <c r="B634" s="7"/>
      <c r="C634" s="7"/>
      <c r="D634" s="7"/>
      <c r="E634" s="136"/>
      <c r="F634" s="136"/>
      <c r="G634" s="136"/>
      <c r="H634" s="136"/>
      <c r="I634" s="136"/>
      <c r="J634" s="136"/>
      <c r="K634" s="136"/>
      <c r="L634" s="137"/>
      <c r="M634" s="136"/>
      <c r="N634" s="136"/>
      <c r="O634" s="197"/>
      <c r="P634" s="6"/>
      <c r="Q634" s="6"/>
      <c r="R634" s="6"/>
      <c r="S634" s="6"/>
      <c r="T634" s="6"/>
      <c r="U634" s="6"/>
      <c r="V634" s="6"/>
      <c r="W634" s="6"/>
      <c r="X634" s="46"/>
      <c r="Y634" s="6"/>
      <c r="Z634" s="6"/>
      <c r="AA634" s="6"/>
      <c r="AB634" s="6"/>
      <c r="AC634" s="6"/>
      <c r="AD634" s="6"/>
    </row>
    <row r="635" ht="14.25" hidden="1" customHeight="1">
      <c r="A635" s="196"/>
      <c r="B635" s="7"/>
      <c r="C635" s="7"/>
      <c r="D635" s="7"/>
      <c r="E635" s="136"/>
      <c r="F635" s="136"/>
      <c r="G635" s="136"/>
      <c r="H635" s="136"/>
      <c r="I635" s="136"/>
      <c r="J635" s="136"/>
      <c r="K635" s="136"/>
      <c r="L635" s="137"/>
      <c r="M635" s="136"/>
      <c r="N635" s="136"/>
      <c r="O635" s="197"/>
      <c r="P635" s="6"/>
      <c r="Q635" s="6"/>
      <c r="R635" s="6"/>
      <c r="S635" s="6"/>
      <c r="T635" s="6"/>
      <c r="U635" s="6"/>
      <c r="V635" s="6"/>
      <c r="W635" s="6"/>
      <c r="X635" s="46"/>
      <c r="Y635" s="6"/>
      <c r="Z635" s="6"/>
      <c r="AA635" s="6"/>
      <c r="AB635" s="6"/>
      <c r="AC635" s="6"/>
      <c r="AD635" s="6"/>
    </row>
    <row r="636" ht="14.25" hidden="1" customHeight="1">
      <c r="A636" s="196"/>
      <c r="B636" s="7"/>
      <c r="C636" s="7"/>
      <c r="D636" s="7"/>
      <c r="E636" s="136"/>
      <c r="F636" s="136"/>
      <c r="G636" s="136"/>
      <c r="H636" s="136"/>
      <c r="I636" s="136"/>
      <c r="J636" s="136"/>
      <c r="K636" s="136"/>
      <c r="L636" s="137"/>
      <c r="M636" s="136"/>
      <c r="N636" s="136"/>
      <c r="O636" s="197"/>
      <c r="P636" s="6"/>
      <c r="Q636" s="6"/>
      <c r="R636" s="6"/>
      <c r="S636" s="6"/>
      <c r="T636" s="6"/>
      <c r="U636" s="6"/>
      <c r="V636" s="6"/>
      <c r="W636" s="6"/>
      <c r="X636" s="46"/>
      <c r="Y636" s="6"/>
      <c r="Z636" s="6"/>
      <c r="AA636" s="6"/>
      <c r="AB636" s="6"/>
      <c r="AC636" s="6"/>
      <c r="AD636" s="6"/>
    </row>
    <row r="637" ht="14.25" hidden="1" customHeight="1">
      <c r="A637" s="196"/>
      <c r="B637" s="7"/>
      <c r="C637" s="7"/>
      <c r="D637" s="7"/>
      <c r="E637" s="136"/>
      <c r="F637" s="136"/>
      <c r="G637" s="136"/>
      <c r="H637" s="136"/>
      <c r="I637" s="136"/>
      <c r="J637" s="136"/>
      <c r="K637" s="136"/>
      <c r="L637" s="137"/>
      <c r="M637" s="136"/>
      <c r="N637" s="136"/>
      <c r="O637" s="197"/>
      <c r="P637" s="6"/>
      <c r="Q637" s="6"/>
      <c r="R637" s="6"/>
      <c r="S637" s="6"/>
      <c r="T637" s="6"/>
      <c r="U637" s="6"/>
      <c r="V637" s="6"/>
      <c r="W637" s="6"/>
      <c r="X637" s="46"/>
      <c r="Y637" s="6"/>
      <c r="Z637" s="6"/>
      <c r="AA637" s="6"/>
      <c r="AB637" s="6"/>
      <c r="AC637" s="6"/>
      <c r="AD637" s="6"/>
    </row>
    <row r="638" ht="14.25" hidden="1" customHeight="1">
      <c r="A638" s="196"/>
      <c r="B638" s="7"/>
      <c r="C638" s="7"/>
      <c r="D638" s="7"/>
      <c r="E638" s="136"/>
      <c r="F638" s="136"/>
      <c r="G638" s="136"/>
      <c r="H638" s="136"/>
      <c r="I638" s="136"/>
      <c r="J638" s="136"/>
      <c r="K638" s="136"/>
      <c r="L638" s="137"/>
      <c r="M638" s="136"/>
      <c r="N638" s="136"/>
      <c r="O638" s="197"/>
      <c r="P638" s="6"/>
      <c r="Q638" s="6"/>
      <c r="R638" s="6"/>
      <c r="S638" s="6"/>
      <c r="T638" s="6"/>
      <c r="U638" s="6"/>
      <c r="V638" s="6"/>
      <c r="W638" s="6"/>
      <c r="X638" s="46"/>
      <c r="Y638" s="6"/>
      <c r="Z638" s="6"/>
      <c r="AA638" s="6"/>
      <c r="AB638" s="6"/>
      <c r="AC638" s="6"/>
      <c r="AD638" s="6"/>
    </row>
    <row r="639" ht="14.25" hidden="1" customHeight="1">
      <c r="A639" s="196"/>
      <c r="B639" s="7"/>
      <c r="C639" s="7"/>
      <c r="D639" s="7"/>
      <c r="E639" s="136"/>
      <c r="F639" s="136"/>
      <c r="G639" s="136"/>
      <c r="H639" s="136"/>
      <c r="I639" s="136"/>
      <c r="J639" s="136"/>
      <c r="K639" s="136"/>
      <c r="L639" s="137"/>
      <c r="M639" s="136"/>
      <c r="N639" s="136"/>
      <c r="O639" s="197"/>
      <c r="P639" s="6"/>
      <c r="Q639" s="6"/>
      <c r="R639" s="6"/>
      <c r="S639" s="6"/>
      <c r="T639" s="6"/>
      <c r="U639" s="6"/>
      <c r="V639" s="6"/>
      <c r="W639" s="6"/>
      <c r="X639" s="46"/>
      <c r="Y639" s="6"/>
      <c r="Z639" s="6"/>
      <c r="AA639" s="6"/>
      <c r="AB639" s="6"/>
      <c r="AC639" s="6"/>
      <c r="AD639" s="6"/>
    </row>
    <row r="640" ht="14.25" hidden="1" customHeight="1">
      <c r="A640" s="196"/>
      <c r="B640" s="7"/>
      <c r="C640" s="7"/>
      <c r="D640" s="7"/>
      <c r="E640" s="136"/>
      <c r="F640" s="136"/>
      <c r="G640" s="136"/>
      <c r="H640" s="136"/>
      <c r="I640" s="136"/>
      <c r="J640" s="136"/>
      <c r="K640" s="136"/>
      <c r="L640" s="137"/>
      <c r="M640" s="136"/>
      <c r="N640" s="136"/>
      <c r="O640" s="197"/>
      <c r="P640" s="6"/>
      <c r="Q640" s="6"/>
      <c r="R640" s="6"/>
      <c r="S640" s="6"/>
      <c r="T640" s="6"/>
      <c r="U640" s="6"/>
      <c r="V640" s="6"/>
      <c r="W640" s="6"/>
      <c r="X640" s="46"/>
      <c r="Y640" s="6"/>
      <c r="Z640" s="6"/>
      <c r="AA640" s="6"/>
      <c r="AB640" s="6"/>
      <c r="AC640" s="6"/>
      <c r="AD640" s="6"/>
    </row>
    <row r="641" ht="14.25" hidden="1" customHeight="1">
      <c r="A641" s="196"/>
      <c r="B641" s="7"/>
      <c r="C641" s="7"/>
      <c r="D641" s="7"/>
      <c r="E641" s="136"/>
      <c r="F641" s="136"/>
      <c r="G641" s="136"/>
      <c r="H641" s="136"/>
      <c r="I641" s="136"/>
      <c r="J641" s="136"/>
      <c r="K641" s="136"/>
      <c r="L641" s="137"/>
      <c r="M641" s="136"/>
      <c r="N641" s="136"/>
      <c r="O641" s="197"/>
      <c r="P641" s="6"/>
      <c r="Q641" s="6"/>
      <c r="R641" s="6"/>
      <c r="S641" s="6"/>
      <c r="T641" s="6"/>
      <c r="U641" s="6"/>
      <c r="V641" s="6"/>
      <c r="W641" s="6"/>
      <c r="X641" s="46"/>
      <c r="Y641" s="6"/>
      <c r="Z641" s="6"/>
      <c r="AA641" s="6"/>
      <c r="AB641" s="6"/>
      <c r="AC641" s="6"/>
      <c r="AD641" s="6"/>
    </row>
    <row r="642" ht="14.25" hidden="1" customHeight="1">
      <c r="A642" s="196"/>
      <c r="B642" s="7"/>
      <c r="C642" s="7"/>
      <c r="D642" s="7"/>
      <c r="E642" s="136"/>
      <c r="F642" s="136"/>
      <c r="G642" s="136"/>
      <c r="H642" s="136"/>
      <c r="I642" s="136"/>
      <c r="J642" s="136"/>
      <c r="K642" s="136"/>
      <c r="L642" s="137"/>
      <c r="M642" s="136"/>
      <c r="N642" s="136"/>
      <c r="O642" s="197"/>
      <c r="P642" s="6"/>
      <c r="Q642" s="6"/>
      <c r="R642" s="6"/>
      <c r="S642" s="6"/>
      <c r="T642" s="6"/>
      <c r="U642" s="6"/>
      <c r="V642" s="6"/>
      <c r="W642" s="6"/>
      <c r="X642" s="46"/>
      <c r="Y642" s="6"/>
      <c r="Z642" s="6"/>
      <c r="AA642" s="6"/>
      <c r="AB642" s="6"/>
      <c r="AC642" s="6"/>
      <c r="AD642" s="6"/>
    </row>
    <row r="643" ht="14.25" hidden="1" customHeight="1">
      <c r="A643" s="196"/>
      <c r="B643" s="7"/>
      <c r="C643" s="7"/>
      <c r="D643" s="7"/>
      <c r="E643" s="136"/>
      <c r="F643" s="136"/>
      <c r="G643" s="136"/>
      <c r="H643" s="136"/>
      <c r="I643" s="136"/>
      <c r="J643" s="136"/>
      <c r="K643" s="136"/>
      <c r="L643" s="137"/>
      <c r="M643" s="136"/>
      <c r="N643" s="136"/>
      <c r="O643" s="197"/>
      <c r="P643" s="6"/>
      <c r="Q643" s="6"/>
      <c r="R643" s="6"/>
      <c r="S643" s="6"/>
      <c r="T643" s="6"/>
      <c r="U643" s="6"/>
      <c r="V643" s="6"/>
      <c r="W643" s="6"/>
      <c r="X643" s="46"/>
      <c r="Y643" s="6"/>
      <c r="Z643" s="6"/>
      <c r="AA643" s="6"/>
      <c r="AB643" s="6"/>
      <c r="AC643" s="6"/>
      <c r="AD643" s="6"/>
    </row>
    <row r="644" ht="14.25" hidden="1" customHeight="1">
      <c r="A644" s="196"/>
      <c r="B644" s="7"/>
      <c r="C644" s="7"/>
      <c r="D644" s="7"/>
      <c r="E644" s="136"/>
      <c r="F644" s="136"/>
      <c r="G644" s="136"/>
      <c r="H644" s="136"/>
      <c r="I644" s="136"/>
      <c r="J644" s="136"/>
      <c r="K644" s="136"/>
      <c r="L644" s="137"/>
      <c r="M644" s="136"/>
      <c r="N644" s="136"/>
      <c r="O644" s="197"/>
      <c r="P644" s="6"/>
      <c r="Q644" s="6"/>
      <c r="R644" s="6"/>
      <c r="S644" s="6"/>
      <c r="T644" s="6"/>
      <c r="U644" s="6"/>
      <c r="V644" s="6"/>
      <c r="W644" s="6"/>
      <c r="X644" s="46"/>
      <c r="Y644" s="6"/>
      <c r="Z644" s="6"/>
      <c r="AA644" s="6"/>
      <c r="AB644" s="6"/>
      <c r="AC644" s="6"/>
      <c r="AD644" s="6"/>
    </row>
    <row r="645" ht="14.25" hidden="1" customHeight="1">
      <c r="A645" s="196"/>
      <c r="B645" s="7"/>
      <c r="C645" s="7"/>
      <c r="D645" s="7"/>
      <c r="E645" s="136"/>
      <c r="F645" s="136"/>
      <c r="G645" s="136"/>
      <c r="H645" s="136"/>
      <c r="I645" s="136"/>
      <c r="J645" s="136"/>
      <c r="K645" s="136"/>
      <c r="L645" s="137"/>
      <c r="M645" s="136"/>
      <c r="N645" s="136"/>
      <c r="O645" s="197"/>
      <c r="P645" s="6"/>
      <c r="Q645" s="6"/>
      <c r="R645" s="6"/>
      <c r="S645" s="6"/>
      <c r="T645" s="6"/>
      <c r="U645" s="6"/>
      <c r="V645" s="6"/>
      <c r="W645" s="6"/>
      <c r="X645" s="46"/>
      <c r="Y645" s="6"/>
      <c r="Z645" s="6"/>
      <c r="AA645" s="6"/>
      <c r="AB645" s="6"/>
      <c r="AC645" s="6"/>
      <c r="AD645" s="6"/>
    </row>
    <row r="646" ht="14.25" hidden="1" customHeight="1">
      <c r="A646" s="196"/>
      <c r="B646" s="7"/>
      <c r="C646" s="7"/>
      <c r="D646" s="7"/>
      <c r="E646" s="136"/>
      <c r="F646" s="136"/>
      <c r="G646" s="136"/>
      <c r="H646" s="136"/>
      <c r="I646" s="136"/>
      <c r="J646" s="136"/>
      <c r="K646" s="136"/>
      <c r="L646" s="137"/>
      <c r="M646" s="136"/>
      <c r="N646" s="136"/>
      <c r="O646" s="197"/>
      <c r="P646" s="6"/>
      <c r="Q646" s="6"/>
      <c r="R646" s="6"/>
      <c r="S646" s="6"/>
      <c r="T646" s="6"/>
      <c r="U646" s="6"/>
      <c r="V646" s="6"/>
      <c r="W646" s="6"/>
      <c r="X646" s="46"/>
      <c r="Y646" s="6"/>
      <c r="Z646" s="6"/>
      <c r="AA646" s="6"/>
      <c r="AB646" s="6"/>
      <c r="AC646" s="6"/>
      <c r="AD646" s="6"/>
    </row>
    <row r="647" ht="14.25" hidden="1" customHeight="1">
      <c r="A647" s="196"/>
      <c r="B647" s="7"/>
      <c r="C647" s="7"/>
      <c r="D647" s="7"/>
      <c r="E647" s="136"/>
      <c r="F647" s="136"/>
      <c r="G647" s="136"/>
      <c r="H647" s="136"/>
      <c r="I647" s="136"/>
      <c r="J647" s="136"/>
      <c r="K647" s="136"/>
      <c r="L647" s="137"/>
      <c r="M647" s="136"/>
      <c r="N647" s="136"/>
      <c r="O647" s="197"/>
      <c r="P647" s="6"/>
      <c r="Q647" s="6"/>
      <c r="R647" s="6"/>
      <c r="S647" s="6"/>
      <c r="T647" s="6"/>
      <c r="U647" s="6"/>
      <c r="V647" s="6"/>
      <c r="W647" s="6"/>
      <c r="X647" s="46"/>
      <c r="Y647" s="6"/>
      <c r="Z647" s="6"/>
      <c r="AA647" s="6"/>
      <c r="AB647" s="6"/>
      <c r="AC647" s="6"/>
      <c r="AD647" s="6"/>
    </row>
    <row r="648" ht="14.25" hidden="1" customHeight="1">
      <c r="A648" s="196"/>
      <c r="B648" s="7"/>
      <c r="C648" s="7"/>
      <c r="D648" s="7"/>
      <c r="E648" s="136"/>
      <c r="F648" s="136"/>
      <c r="G648" s="136"/>
      <c r="H648" s="136"/>
      <c r="I648" s="136"/>
      <c r="J648" s="136"/>
      <c r="K648" s="136"/>
      <c r="L648" s="137"/>
      <c r="M648" s="136"/>
      <c r="N648" s="136"/>
      <c r="O648" s="197"/>
      <c r="P648" s="6"/>
      <c r="Q648" s="6"/>
      <c r="R648" s="6"/>
      <c r="S648" s="6"/>
      <c r="T648" s="6"/>
      <c r="U648" s="6"/>
      <c r="V648" s="6"/>
      <c r="W648" s="6"/>
      <c r="X648" s="46"/>
      <c r="Y648" s="6"/>
      <c r="Z648" s="6"/>
      <c r="AA648" s="6"/>
      <c r="AB648" s="6"/>
      <c r="AC648" s="6"/>
      <c r="AD648" s="6"/>
    </row>
    <row r="649" ht="14.25" hidden="1" customHeight="1">
      <c r="A649" s="196"/>
      <c r="B649" s="7"/>
      <c r="C649" s="7"/>
      <c r="D649" s="7"/>
      <c r="E649" s="136"/>
      <c r="F649" s="136"/>
      <c r="G649" s="136"/>
      <c r="H649" s="136"/>
      <c r="I649" s="136"/>
      <c r="J649" s="136"/>
      <c r="K649" s="136"/>
      <c r="L649" s="137"/>
      <c r="M649" s="136"/>
      <c r="N649" s="136"/>
      <c r="O649" s="197"/>
      <c r="P649" s="6"/>
      <c r="Q649" s="6"/>
      <c r="R649" s="6"/>
      <c r="S649" s="6"/>
      <c r="T649" s="6"/>
      <c r="U649" s="6"/>
      <c r="V649" s="6"/>
      <c r="W649" s="6"/>
      <c r="X649" s="46"/>
      <c r="Y649" s="6"/>
      <c r="Z649" s="6"/>
      <c r="AA649" s="6"/>
      <c r="AB649" s="6"/>
      <c r="AC649" s="6"/>
      <c r="AD649" s="6"/>
    </row>
    <row r="650" ht="14.25" hidden="1" customHeight="1">
      <c r="A650" s="196"/>
      <c r="B650" s="7"/>
      <c r="C650" s="7"/>
      <c r="D650" s="7"/>
      <c r="E650" s="136"/>
      <c r="F650" s="136"/>
      <c r="G650" s="136"/>
      <c r="H650" s="136"/>
      <c r="I650" s="136"/>
      <c r="J650" s="136"/>
      <c r="K650" s="136"/>
      <c r="L650" s="137"/>
      <c r="M650" s="136"/>
      <c r="N650" s="136"/>
      <c r="O650" s="197"/>
      <c r="P650" s="6"/>
      <c r="Q650" s="6"/>
      <c r="R650" s="6"/>
      <c r="S650" s="6"/>
      <c r="T650" s="6"/>
      <c r="U650" s="6"/>
      <c r="V650" s="6"/>
      <c r="W650" s="6"/>
      <c r="X650" s="46"/>
      <c r="Y650" s="6"/>
      <c r="Z650" s="6"/>
      <c r="AA650" s="6"/>
      <c r="AB650" s="6"/>
      <c r="AC650" s="6"/>
      <c r="AD650" s="6"/>
    </row>
    <row r="651" ht="14.25" hidden="1" customHeight="1">
      <c r="A651" s="196"/>
      <c r="B651" s="7"/>
      <c r="C651" s="7"/>
      <c r="D651" s="7"/>
      <c r="E651" s="136"/>
      <c r="F651" s="136"/>
      <c r="G651" s="136"/>
      <c r="H651" s="136"/>
      <c r="I651" s="136"/>
      <c r="J651" s="136"/>
      <c r="K651" s="136"/>
      <c r="L651" s="137"/>
      <c r="M651" s="136"/>
      <c r="N651" s="136"/>
      <c r="O651" s="197"/>
      <c r="P651" s="6"/>
      <c r="Q651" s="6"/>
      <c r="R651" s="6"/>
      <c r="S651" s="6"/>
      <c r="T651" s="6"/>
      <c r="U651" s="6"/>
      <c r="V651" s="6"/>
      <c r="W651" s="6"/>
      <c r="X651" s="46"/>
      <c r="Y651" s="6"/>
      <c r="Z651" s="6"/>
      <c r="AA651" s="6"/>
      <c r="AB651" s="6"/>
      <c r="AC651" s="6"/>
      <c r="AD651" s="6"/>
    </row>
    <row r="652" ht="14.25" hidden="1" customHeight="1">
      <c r="A652" s="196"/>
      <c r="B652" s="7"/>
      <c r="C652" s="7"/>
      <c r="D652" s="7"/>
      <c r="E652" s="136"/>
      <c r="F652" s="136"/>
      <c r="G652" s="136"/>
      <c r="H652" s="136"/>
      <c r="I652" s="136"/>
      <c r="J652" s="136"/>
      <c r="K652" s="136"/>
      <c r="L652" s="137"/>
      <c r="M652" s="136"/>
      <c r="N652" s="136"/>
      <c r="O652" s="197"/>
      <c r="P652" s="6"/>
      <c r="Q652" s="6"/>
      <c r="R652" s="6"/>
      <c r="S652" s="6"/>
      <c r="T652" s="6"/>
      <c r="U652" s="6"/>
      <c r="V652" s="6"/>
      <c r="W652" s="6"/>
      <c r="X652" s="46"/>
      <c r="Y652" s="6"/>
      <c r="Z652" s="6"/>
      <c r="AA652" s="6"/>
      <c r="AB652" s="6"/>
      <c r="AC652" s="6"/>
      <c r="AD652" s="6"/>
    </row>
    <row r="653" ht="14.25" hidden="1" customHeight="1">
      <c r="A653" s="196"/>
      <c r="B653" s="7"/>
      <c r="C653" s="7"/>
      <c r="D653" s="7"/>
      <c r="E653" s="136"/>
      <c r="F653" s="136"/>
      <c r="G653" s="136"/>
      <c r="H653" s="136"/>
      <c r="I653" s="136"/>
      <c r="J653" s="136"/>
      <c r="K653" s="136"/>
      <c r="L653" s="137"/>
      <c r="M653" s="136"/>
      <c r="N653" s="136"/>
      <c r="O653" s="197"/>
      <c r="P653" s="6"/>
      <c r="Q653" s="6"/>
      <c r="R653" s="6"/>
      <c r="S653" s="6"/>
      <c r="T653" s="6"/>
      <c r="U653" s="6"/>
      <c r="V653" s="6"/>
      <c r="W653" s="6"/>
      <c r="X653" s="46"/>
      <c r="Y653" s="6"/>
      <c r="Z653" s="6"/>
      <c r="AA653" s="6"/>
      <c r="AB653" s="6"/>
      <c r="AC653" s="6"/>
      <c r="AD653" s="6"/>
    </row>
    <row r="654" ht="14.25" hidden="1" customHeight="1">
      <c r="A654" s="196"/>
      <c r="B654" s="7"/>
      <c r="C654" s="7"/>
      <c r="D654" s="7"/>
      <c r="E654" s="136"/>
      <c r="F654" s="136"/>
      <c r="G654" s="136"/>
      <c r="H654" s="136"/>
      <c r="I654" s="136"/>
      <c r="J654" s="136"/>
      <c r="K654" s="136"/>
      <c r="L654" s="137"/>
      <c r="M654" s="136"/>
      <c r="N654" s="136"/>
      <c r="O654" s="197"/>
      <c r="P654" s="6"/>
      <c r="Q654" s="6"/>
      <c r="R654" s="6"/>
      <c r="S654" s="6"/>
      <c r="T654" s="6"/>
      <c r="U654" s="6"/>
      <c r="V654" s="6"/>
      <c r="W654" s="6"/>
      <c r="X654" s="46"/>
      <c r="Y654" s="6"/>
      <c r="Z654" s="6"/>
      <c r="AA654" s="6"/>
      <c r="AB654" s="6"/>
      <c r="AC654" s="6"/>
      <c r="AD654" s="6"/>
    </row>
    <row r="655" ht="14.25" hidden="1" customHeight="1">
      <c r="A655" s="196"/>
      <c r="B655" s="7"/>
      <c r="C655" s="7"/>
      <c r="D655" s="7"/>
      <c r="E655" s="136"/>
      <c r="F655" s="136"/>
      <c r="G655" s="136"/>
      <c r="H655" s="136"/>
      <c r="I655" s="136"/>
      <c r="J655" s="136"/>
      <c r="K655" s="136"/>
      <c r="L655" s="137"/>
      <c r="M655" s="136"/>
      <c r="N655" s="136"/>
      <c r="O655" s="197"/>
      <c r="P655" s="6"/>
      <c r="Q655" s="6"/>
      <c r="R655" s="6"/>
      <c r="S655" s="6"/>
      <c r="T655" s="6"/>
      <c r="U655" s="6"/>
      <c r="V655" s="6"/>
      <c r="W655" s="6"/>
      <c r="X655" s="46"/>
      <c r="Y655" s="6"/>
      <c r="Z655" s="6"/>
      <c r="AA655" s="6"/>
      <c r="AB655" s="6"/>
      <c r="AC655" s="6"/>
      <c r="AD655" s="6"/>
    </row>
    <row r="656" ht="14.25" hidden="1" customHeight="1">
      <c r="A656" s="196"/>
      <c r="B656" s="7"/>
      <c r="C656" s="7"/>
      <c r="D656" s="7"/>
      <c r="E656" s="136"/>
      <c r="F656" s="136"/>
      <c r="G656" s="136"/>
      <c r="H656" s="136"/>
      <c r="I656" s="136"/>
      <c r="J656" s="136"/>
      <c r="K656" s="136"/>
      <c r="L656" s="137"/>
      <c r="M656" s="136"/>
      <c r="N656" s="136"/>
      <c r="O656" s="197"/>
      <c r="P656" s="6"/>
      <c r="Q656" s="6"/>
      <c r="R656" s="6"/>
      <c r="S656" s="6"/>
      <c r="T656" s="6"/>
      <c r="U656" s="6"/>
      <c r="V656" s="6"/>
      <c r="W656" s="6"/>
      <c r="X656" s="46"/>
      <c r="Y656" s="6"/>
      <c r="Z656" s="6"/>
      <c r="AA656" s="6"/>
      <c r="AB656" s="6"/>
      <c r="AC656" s="6"/>
      <c r="AD656" s="6"/>
    </row>
    <row r="657" ht="14.25" hidden="1" customHeight="1">
      <c r="A657" s="196"/>
      <c r="B657" s="7"/>
      <c r="C657" s="7"/>
      <c r="D657" s="7"/>
      <c r="E657" s="136"/>
      <c r="F657" s="136"/>
      <c r="G657" s="136"/>
      <c r="H657" s="136"/>
      <c r="I657" s="136"/>
      <c r="J657" s="136"/>
      <c r="K657" s="136"/>
      <c r="L657" s="137"/>
      <c r="M657" s="136"/>
      <c r="N657" s="136"/>
      <c r="O657" s="197"/>
      <c r="P657" s="6"/>
      <c r="Q657" s="6"/>
      <c r="R657" s="6"/>
      <c r="S657" s="6"/>
      <c r="T657" s="6"/>
      <c r="U657" s="6"/>
      <c r="V657" s="6"/>
      <c r="W657" s="6"/>
      <c r="X657" s="46"/>
      <c r="Y657" s="6"/>
      <c r="Z657" s="6"/>
      <c r="AA657" s="6"/>
      <c r="AB657" s="6"/>
      <c r="AC657" s="6"/>
      <c r="AD657" s="6"/>
    </row>
    <row r="658" ht="14.25" hidden="1" customHeight="1">
      <c r="A658" s="196"/>
      <c r="B658" s="7"/>
      <c r="C658" s="7"/>
      <c r="D658" s="7"/>
      <c r="E658" s="136"/>
      <c r="F658" s="136"/>
      <c r="G658" s="136"/>
      <c r="H658" s="136"/>
      <c r="I658" s="136"/>
      <c r="J658" s="136"/>
      <c r="K658" s="136"/>
      <c r="L658" s="137"/>
      <c r="M658" s="136"/>
      <c r="N658" s="136"/>
      <c r="O658" s="197"/>
      <c r="P658" s="6"/>
      <c r="Q658" s="6"/>
      <c r="R658" s="6"/>
      <c r="S658" s="6"/>
      <c r="T658" s="6"/>
      <c r="U658" s="6"/>
      <c r="V658" s="6"/>
      <c r="W658" s="6"/>
      <c r="X658" s="46"/>
      <c r="Y658" s="6"/>
      <c r="Z658" s="6"/>
      <c r="AA658" s="6"/>
      <c r="AB658" s="6"/>
      <c r="AC658" s="6"/>
      <c r="AD658" s="6"/>
    </row>
    <row r="659" ht="14.25" hidden="1" customHeight="1">
      <c r="A659" s="196"/>
      <c r="B659" s="7"/>
      <c r="C659" s="7"/>
      <c r="D659" s="7"/>
      <c r="E659" s="136"/>
      <c r="F659" s="136"/>
      <c r="G659" s="136"/>
      <c r="H659" s="136"/>
      <c r="I659" s="136"/>
      <c r="J659" s="136"/>
      <c r="K659" s="136"/>
      <c r="L659" s="137"/>
      <c r="M659" s="136"/>
      <c r="N659" s="136"/>
      <c r="O659" s="197"/>
      <c r="P659" s="6"/>
      <c r="Q659" s="6"/>
      <c r="R659" s="6"/>
      <c r="S659" s="6"/>
      <c r="T659" s="6"/>
      <c r="U659" s="6"/>
      <c r="V659" s="6"/>
      <c r="W659" s="6"/>
      <c r="X659" s="46"/>
      <c r="Y659" s="6"/>
      <c r="Z659" s="6"/>
      <c r="AA659" s="6"/>
      <c r="AB659" s="6"/>
      <c r="AC659" s="6"/>
      <c r="AD659" s="6"/>
    </row>
    <row r="660" ht="14.25" hidden="1" customHeight="1">
      <c r="A660" s="196"/>
      <c r="B660" s="7"/>
      <c r="C660" s="7"/>
      <c r="D660" s="7"/>
      <c r="E660" s="136"/>
      <c r="F660" s="136"/>
      <c r="G660" s="136"/>
      <c r="H660" s="136"/>
      <c r="I660" s="136"/>
      <c r="J660" s="136"/>
      <c r="K660" s="136"/>
      <c r="L660" s="137"/>
      <c r="M660" s="136"/>
      <c r="N660" s="136"/>
      <c r="O660" s="197"/>
      <c r="P660" s="6"/>
      <c r="Q660" s="6"/>
      <c r="R660" s="6"/>
      <c r="S660" s="6"/>
      <c r="T660" s="6"/>
      <c r="U660" s="6"/>
      <c r="V660" s="6"/>
      <c r="W660" s="6"/>
      <c r="X660" s="46"/>
      <c r="Y660" s="6"/>
      <c r="Z660" s="6"/>
      <c r="AA660" s="6"/>
      <c r="AB660" s="6"/>
      <c r="AC660" s="6"/>
      <c r="AD660" s="6"/>
    </row>
    <row r="661" ht="14.25" hidden="1" customHeight="1">
      <c r="A661" s="196"/>
      <c r="B661" s="7"/>
      <c r="C661" s="7"/>
      <c r="D661" s="7"/>
      <c r="E661" s="136"/>
      <c r="F661" s="136"/>
      <c r="G661" s="136"/>
      <c r="H661" s="136"/>
      <c r="I661" s="136"/>
      <c r="J661" s="136"/>
      <c r="K661" s="136"/>
      <c r="L661" s="137"/>
      <c r="M661" s="136"/>
      <c r="N661" s="136"/>
      <c r="O661" s="197"/>
      <c r="P661" s="6"/>
      <c r="Q661" s="6"/>
      <c r="R661" s="6"/>
      <c r="S661" s="6"/>
      <c r="T661" s="6"/>
      <c r="U661" s="6"/>
      <c r="V661" s="6"/>
      <c r="W661" s="6"/>
      <c r="X661" s="46"/>
      <c r="Y661" s="6"/>
      <c r="Z661" s="6"/>
      <c r="AA661" s="6"/>
      <c r="AB661" s="6"/>
      <c r="AC661" s="6"/>
      <c r="AD661" s="6"/>
    </row>
    <row r="662" ht="14.25" hidden="1" customHeight="1">
      <c r="A662" s="196"/>
      <c r="B662" s="7"/>
      <c r="C662" s="7"/>
      <c r="D662" s="7"/>
      <c r="E662" s="136"/>
      <c r="F662" s="136"/>
      <c r="G662" s="136"/>
      <c r="H662" s="136"/>
      <c r="I662" s="136"/>
      <c r="J662" s="136"/>
      <c r="K662" s="136"/>
      <c r="L662" s="137"/>
      <c r="M662" s="136"/>
      <c r="N662" s="136"/>
      <c r="O662" s="197"/>
      <c r="P662" s="6"/>
      <c r="Q662" s="6"/>
      <c r="R662" s="6"/>
      <c r="S662" s="6"/>
      <c r="T662" s="6"/>
      <c r="U662" s="6"/>
      <c r="V662" s="6"/>
      <c r="W662" s="6"/>
      <c r="X662" s="46"/>
      <c r="Y662" s="6"/>
      <c r="Z662" s="6"/>
      <c r="AA662" s="6"/>
      <c r="AB662" s="6"/>
      <c r="AC662" s="6"/>
      <c r="AD662" s="6"/>
    </row>
    <row r="663" ht="14.25" hidden="1" customHeight="1">
      <c r="A663" s="196"/>
      <c r="B663" s="7"/>
      <c r="C663" s="7"/>
      <c r="D663" s="7"/>
      <c r="E663" s="136"/>
      <c r="F663" s="136"/>
      <c r="G663" s="136"/>
      <c r="H663" s="136"/>
      <c r="I663" s="136"/>
      <c r="J663" s="136"/>
      <c r="K663" s="136"/>
      <c r="L663" s="137"/>
      <c r="M663" s="136"/>
      <c r="N663" s="136"/>
      <c r="O663" s="197"/>
      <c r="P663" s="6"/>
      <c r="Q663" s="6"/>
      <c r="R663" s="6"/>
      <c r="S663" s="6"/>
      <c r="T663" s="6"/>
      <c r="U663" s="6"/>
      <c r="V663" s="6"/>
      <c r="W663" s="6"/>
      <c r="X663" s="46"/>
      <c r="Y663" s="6"/>
      <c r="Z663" s="6"/>
      <c r="AA663" s="6"/>
      <c r="AB663" s="6"/>
      <c r="AC663" s="6"/>
      <c r="AD663" s="6"/>
    </row>
    <row r="664" ht="14.25" hidden="1" customHeight="1">
      <c r="A664" s="196"/>
      <c r="B664" s="7"/>
      <c r="C664" s="7"/>
      <c r="D664" s="7"/>
      <c r="E664" s="136"/>
      <c r="F664" s="136"/>
      <c r="G664" s="136"/>
      <c r="H664" s="136"/>
      <c r="I664" s="136"/>
      <c r="J664" s="136"/>
      <c r="K664" s="136"/>
      <c r="L664" s="137"/>
      <c r="M664" s="136"/>
      <c r="N664" s="136"/>
      <c r="O664" s="197"/>
      <c r="P664" s="6"/>
      <c r="Q664" s="6"/>
      <c r="R664" s="6"/>
      <c r="S664" s="6"/>
      <c r="T664" s="6"/>
      <c r="U664" s="6"/>
      <c r="V664" s="6"/>
      <c r="W664" s="6"/>
      <c r="X664" s="46"/>
      <c r="Y664" s="6"/>
      <c r="Z664" s="6"/>
      <c r="AA664" s="6"/>
      <c r="AB664" s="6"/>
      <c r="AC664" s="6"/>
      <c r="AD664" s="6"/>
    </row>
    <row r="665" ht="14.25" hidden="1" customHeight="1">
      <c r="A665" s="196"/>
      <c r="B665" s="7"/>
      <c r="C665" s="7"/>
      <c r="D665" s="7"/>
      <c r="E665" s="136"/>
      <c r="F665" s="136"/>
      <c r="G665" s="136"/>
      <c r="H665" s="136"/>
      <c r="I665" s="136"/>
      <c r="J665" s="136"/>
      <c r="K665" s="136"/>
      <c r="L665" s="137"/>
      <c r="M665" s="136"/>
      <c r="N665" s="136"/>
      <c r="O665" s="197"/>
      <c r="P665" s="6"/>
      <c r="Q665" s="6"/>
      <c r="R665" s="6"/>
      <c r="S665" s="6"/>
      <c r="T665" s="6"/>
      <c r="U665" s="6"/>
      <c r="V665" s="6"/>
      <c r="W665" s="6"/>
      <c r="X665" s="46"/>
      <c r="Y665" s="6"/>
      <c r="Z665" s="6"/>
      <c r="AA665" s="6"/>
      <c r="AB665" s="6"/>
      <c r="AC665" s="6"/>
      <c r="AD665" s="6"/>
    </row>
    <row r="666" ht="14.25" hidden="1" customHeight="1">
      <c r="A666" s="196"/>
      <c r="B666" s="7"/>
      <c r="C666" s="7"/>
      <c r="D666" s="7"/>
      <c r="E666" s="136"/>
      <c r="F666" s="136"/>
      <c r="G666" s="136"/>
      <c r="H666" s="136"/>
      <c r="I666" s="136"/>
      <c r="J666" s="136"/>
      <c r="K666" s="136"/>
      <c r="L666" s="137"/>
      <c r="M666" s="136"/>
      <c r="N666" s="136"/>
      <c r="O666" s="197"/>
      <c r="P666" s="6"/>
      <c r="Q666" s="6"/>
      <c r="R666" s="6"/>
      <c r="S666" s="6"/>
      <c r="T666" s="6"/>
      <c r="U666" s="6"/>
      <c r="V666" s="6"/>
      <c r="W666" s="6"/>
      <c r="X666" s="46"/>
      <c r="Y666" s="6"/>
      <c r="Z666" s="6"/>
      <c r="AA666" s="6"/>
      <c r="AB666" s="6"/>
      <c r="AC666" s="6"/>
      <c r="AD666" s="6"/>
    </row>
    <row r="667" ht="14.25" hidden="1" customHeight="1">
      <c r="A667" s="196"/>
      <c r="B667" s="7"/>
      <c r="C667" s="7"/>
      <c r="D667" s="7"/>
      <c r="E667" s="136"/>
      <c r="F667" s="136"/>
      <c r="G667" s="136"/>
      <c r="H667" s="136"/>
      <c r="I667" s="136"/>
      <c r="J667" s="136"/>
      <c r="K667" s="136"/>
      <c r="L667" s="137"/>
      <c r="M667" s="136"/>
      <c r="N667" s="136"/>
      <c r="O667" s="197"/>
      <c r="P667" s="6"/>
      <c r="Q667" s="6"/>
      <c r="R667" s="6"/>
      <c r="S667" s="6"/>
      <c r="T667" s="6"/>
      <c r="U667" s="6"/>
      <c r="V667" s="6"/>
      <c r="W667" s="6"/>
      <c r="X667" s="46"/>
      <c r="Y667" s="6"/>
      <c r="Z667" s="6"/>
      <c r="AA667" s="6"/>
      <c r="AB667" s="6"/>
      <c r="AC667" s="6"/>
      <c r="AD667" s="6"/>
    </row>
    <row r="668" ht="14.25" hidden="1" customHeight="1">
      <c r="A668" s="196"/>
      <c r="B668" s="7"/>
      <c r="C668" s="7"/>
      <c r="D668" s="7"/>
      <c r="E668" s="136"/>
      <c r="F668" s="136"/>
      <c r="G668" s="136"/>
      <c r="H668" s="136"/>
      <c r="I668" s="136"/>
      <c r="J668" s="136"/>
      <c r="K668" s="136"/>
      <c r="L668" s="137"/>
      <c r="M668" s="136"/>
      <c r="N668" s="136"/>
      <c r="O668" s="197"/>
      <c r="P668" s="6"/>
      <c r="Q668" s="6"/>
      <c r="R668" s="6"/>
      <c r="S668" s="6"/>
      <c r="T668" s="6"/>
      <c r="U668" s="6"/>
      <c r="V668" s="6"/>
      <c r="W668" s="6"/>
      <c r="X668" s="46"/>
      <c r="Y668" s="6"/>
      <c r="Z668" s="6"/>
      <c r="AA668" s="6"/>
      <c r="AB668" s="6"/>
      <c r="AC668" s="6"/>
      <c r="AD668" s="6"/>
    </row>
    <row r="669" ht="14.25" hidden="1" customHeight="1">
      <c r="A669" s="196"/>
      <c r="B669" s="7"/>
      <c r="C669" s="7"/>
      <c r="D669" s="7"/>
      <c r="E669" s="136"/>
      <c r="F669" s="136"/>
      <c r="G669" s="136"/>
      <c r="H669" s="136"/>
      <c r="I669" s="136"/>
      <c r="J669" s="136"/>
      <c r="K669" s="136"/>
      <c r="L669" s="137"/>
      <c r="M669" s="136"/>
      <c r="N669" s="136"/>
      <c r="O669" s="197"/>
      <c r="P669" s="6"/>
      <c r="Q669" s="6"/>
      <c r="R669" s="6"/>
      <c r="S669" s="6"/>
      <c r="T669" s="6"/>
      <c r="U669" s="6"/>
      <c r="V669" s="6"/>
      <c r="W669" s="6"/>
      <c r="X669" s="46"/>
      <c r="Y669" s="6"/>
      <c r="Z669" s="6"/>
      <c r="AA669" s="6"/>
      <c r="AB669" s="6"/>
      <c r="AC669" s="6"/>
      <c r="AD669" s="6"/>
    </row>
    <row r="670" ht="14.25" hidden="1" customHeight="1">
      <c r="A670" s="196"/>
      <c r="B670" s="7"/>
      <c r="C670" s="7"/>
      <c r="D670" s="7"/>
      <c r="E670" s="136"/>
      <c r="F670" s="136"/>
      <c r="G670" s="136"/>
      <c r="H670" s="136"/>
      <c r="I670" s="136"/>
      <c r="J670" s="136"/>
      <c r="K670" s="136"/>
      <c r="L670" s="137"/>
      <c r="M670" s="136"/>
      <c r="N670" s="136"/>
      <c r="O670" s="197"/>
      <c r="P670" s="6"/>
      <c r="Q670" s="6"/>
      <c r="R670" s="6"/>
      <c r="S670" s="6"/>
      <c r="T670" s="6"/>
      <c r="U670" s="6"/>
      <c r="V670" s="6"/>
      <c r="W670" s="6"/>
      <c r="X670" s="46"/>
      <c r="Y670" s="6"/>
      <c r="Z670" s="6"/>
      <c r="AA670" s="6"/>
      <c r="AB670" s="6"/>
      <c r="AC670" s="6"/>
      <c r="AD670" s="6"/>
    </row>
    <row r="671" ht="14.25" hidden="1" customHeight="1">
      <c r="A671" s="196"/>
      <c r="B671" s="7"/>
      <c r="C671" s="7"/>
      <c r="D671" s="7"/>
      <c r="E671" s="136"/>
      <c r="F671" s="136"/>
      <c r="G671" s="136"/>
      <c r="H671" s="136"/>
      <c r="I671" s="136"/>
      <c r="J671" s="136"/>
      <c r="K671" s="136"/>
      <c r="L671" s="137"/>
      <c r="M671" s="136"/>
      <c r="N671" s="136"/>
      <c r="O671" s="197"/>
      <c r="P671" s="6"/>
      <c r="Q671" s="6"/>
      <c r="R671" s="6"/>
      <c r="S671" s="6"/>
      <c r="T671" s="6"/>
      <c r="U671" s="6"/>
      <c r="V671" s="6"/>
      <c r="W671" s="6"/>
      <c r="X671" s="46"/>
      <c r="Y671" s="6"/>
      <c r="Z671" s="6"/>
      <c r="AA671" s="6"/>
      <c r="AB671" s="6"/>
      <c r="AC671" s="6"/>
      <c r="AD671" s="6"/>
    </row>
    <row r="672" ht="14.25" hidden="1" customHeight="1">
      <c r="A672" s="196"/>
      <c r="B672" s="7"/>
      <c r="C672" s="7"/>
      <c r="D672" s="7"/>
      <c r="E672" s="136"/>
      <c r="F672" s="136"/>
      <c r="G672" s="136"/>
      <c r="H672" s="136"/>
      <c r="I672" s="136"/>
      <c r="J672" s="136"/>
      <c r="K672" s="136"/>
      <c r="L672" s="137"/>
      <c r="M672" s="136"/>
      <c r="N672" s="136"/>
      <c r="O672" s="197"/>
      <c r="P672" s="6"/>
      <c r="Q672" s="6"/>
      <c r="R672" s="6"/>
      <c r="S672" s="6"/>
      <c r="T672" s="6"/>
      <c r="U672" s="6"/>
      <c r="V672" s="6"/>
      <c r="W672" s="6"/>
      <c r="X672" s="46"/>
      <c r="Y672" s="6"/>
      <c r="Z672" s="6"/>
      <c r="AA672" s="6"/>
      <c r="AB672" s="6"/>
      <c r="AC672" s="6"/>
      <c r="AD672" s="6"/>
    </row>
    <row r="673" ht="14.25" hidden="1" customHeight="1">
      <c r="A673" s="196"/>
      <c r="B673" s="7"/>
      <c r="C673" s="7"/>
      <c r="D673" s="7"/>
      <c r="E673" s="136"/>
      <c r="F673" s="136"/>
      <c r="G673" s="136"/>
      <c r="H673" s="136"/>
      <c r="I673" s="136"/>
      <c r="J673" s="136"/>
      <c r="K673" s="136"/>
      <c r="L673" s="137"/>
      <c r="M673" s="136"/>
      <c r="N673" s="136"/>
      <c r="O673" s="197"/>
      <c r="P673" s="6"/>
      <c r="Q673" s="6"/>
      <c r="R673" s="6"/>
      <c r="S673" s="6"/>
      <c r="T673" s="6"/>
      <c r="U673" s="6"/>
      <c r="V673" s="6"/>
      <c r="W673" s="6"/>
      <c r="X673" s="46"/>
      <c r="Y673" s="6"/>
      <c r="Z673" s="6"/>
      <c r="AA673" s="6"/>
      <c r="AB673" s="6"/>
      <c r="AC673" s="6"/>
      <c r="AD673" s="6"/>
    </row>
    <row r="674" ht="14.25" hidden="1" customHeight="1">
      <c r="A674" s="196"/>
      <c r="B674" s="7"/>
      <c r="C674" s="7"/>
      <c r="D674" s="7"/>
      <c r="E674" s="136"/>
      <c r="F674" s="136"/>
      <c r="G674" s="136"/>
      <c r="H674" s="136"/>
      <c r="I674" s="136"/>
      <c r="J674" s="136"/>
      <c r="K674" s="136"/>
      <c r="L674" s="137"/>
      <c r="M674" s="136"/>
      <c r="N674" s="136"/>
      <c r="O674" s="197"/>
      <c r="P674" s="6"/>
      <c r="Q674" s="6"/>
      <c r="R674" s="6"/>
      <c r="S674" s="6"/>
      <c r="T674" s="6"/>
      <c r="U674" s="6"/>
      <c r="V674" s="6"/>
      <c r="W674" s="6"/>
      <c r="X674" s="46"/>
      <c r="Y674" s="6"/>
      <c r="Z674" s="6"/>
      <c r="AA674" s="6"/>
      <c r="AB674" s="6"/>
      <c r="AC674" s="6"/>
      <c r="AD674" s="6"/>
    </row>
    <row r="675" ht="14.25" hidden="1" customHeight="1">
      <c r="A675" s="196"/>
      <c r="B675" s="7"/>
      <c r="C675" s="7"/>
      <c r="D675" s="7"/>
      <c r="E675" s="136"/>
      <c r="F675" s="136"/>
      <c r="G675" s="136"/>
      <c r="H675" s="136"/>
      <c r="I675" s="136"/>
      <c r="J675" s="136"/>
      <c r="K675" s="136"/>
      <c r="L675" s="137"/>
      <c r="M675" s="136"/>
      <c r="N675" s="136"/>
      <c r="O675" s="197"/>
      <c r="P675" s="6"/>
      <c r="Q675" s="6"/>
      <c r="R675" s="6"/>
      <c r="S675" s="6"/>
      <c r="T675" s="6"/>
      <c r="U675" s="6"/>
      <c r="V675" s="6"/>
      <c r="W675" s="6"/>
      <c r="X675" s="46"/>
      <c r="Y675" s="6"/>
      <c r="Z675" s="6"/>
      <c r="AA675" s="6"/>
      <c r="AB675" s="6"/>
      <c r="AC675" s="6"/>
      <c r="AD675" s="6"/>
    </row>
    <row r="676" ht="14.25" hidden="1" customHeight="1">
      <c r="A676" s="196"/>
      <c r="B676" s="7"/>
      <c r="C676" s="7"/>
      <c r="D676" s="7"/>
      <c r="E676" s="136"/>
      <c r="F676" s="136"/>
      <c r="G676" s="136"/>
      <c r="H676" s="136"/>
      <c r="I676" s="136"/>
      <c r="J676" s="136"/>
      <c r="K676" s="136"/>
      <c r="L676" s="137"/>
      <c r="M676" s="136"/>
      <c r="N676" s="136"/>
      <c r="O676" s="197"/>
      <c r="P676" s="6"/>
      <c r="Q676" s="6"/>
      <c r="R676" s="6"/>
      <c r="S676" s="6"/>
      <c r="T676" s="6"/>
      <c r="U676" s="6"/>
      <c r="V676" s="6"/>
      <c r="W676" s="6"/>
      <c r="X676" s="46"/>
      <c r="Y676" s="6"/>
      <c r="Z676" s="6"/>
      <c r="AA676" s="6"/>
      <c r="AB676" s="6"/>
      <c r="AC676" s="6"/>
      <c r="AD676" s="6"/>
    </row>
    <row r="677" ht="14.25" hidden="1" customHeight="1">
      <c r="A677" s="196"/>
      <c r="B677" s="7"/>
      <c r="C677" s="7"/>
      <c r="D677" s="7"/>
      <c r="E677" s="136"/>
      <c r="F677" s="136"/>
      <c r="G677" s="136"/>
      <c r="H677" s="136"/>
      <c r="I677" s="136"/>
      <c r="J677" s="136"/>
      <c r="K677" s="136"/>
      <c r="L677" s="137"/>
      <c r="M677" s="136"/>
      <c r="N677" s="136"/>
      <c r="O677" s="197"/>
      <c r="P677" s="6"/>
      <c r="Q677" s="6"/>
      <c r="R677" s="6"/>
      <c r="S677" s="6"/>
      <c r="T677" s="6"/>
      <c r="U677" s="6"/>
      <c r="V677" s="6"/>
      <c r="W677" s="6"/>
      <c r="X677" s="46"/>
      <c r="Y677" s="6"/>
      <c r="Z677" s="6"/>
      <c r="AA677" s="6"/>
      <c r="AB677" s="6"/>
      <c r="AC677" s="6"/>
      <c r="AD677" s="6"/>
    </row>
    <row r="678" ht="14.25" hidden="1" customHeight="1">
      <c r="A678" s="196"/>
      <c r="B678" s="7"/>
      <c r="C678" s="7"/>
      <c r="D678" s="7"/>
      <c r="E678" s="136"/>
      <c r="F678" s="136"/>
      <c r="G678" s="136"/>
      <c r="H678" s="136"/>
      <c r="I678" s="136"/>
      <c r="J678" s="136"/>
      <c r="K678" s="136"/>
      <c r="L678" s="137"/>
      <c r="M678" s="136"/>
      <c r="N678" s="136"/>
      <c r="O678" s="197"/>
      <c r="P678" s="6"/>
      <c r="Q678" s="6"/>
      <c r="R678" s="6"/>
      <c r="S678" s="6"/>
      <c r="T678" s="6"/>
      <c r="U678" s="6"/>
      <c r="V678" s="6"/>
      <c r="W678" s="6"/>
      <c r="X678" s="46"/>
      <c r="Y678" s="6"/>
      <c r="Z678" s="6"/>
      <c r="AA678" s="6"/>
      <c r="AB678" s="6"/>
      <c r="AC678" s="6"/>
      <c r="AD678" s="6"/>
    </row>
    <row r="679" ht="14.25" hidden="1" customHeight="1">
      <c r="A679" s="196"/>
      <c r="B679" s="7"/>
      <c r="C679" s="7"/>
      <c r="D679" s="7"/>
      <c r="E679" s="136"/>
      <c r="F679" s="136"/>
      <c r="G679" s="136"/>
      <c r="H679" s="136"/>
      <c r="I679" s="136"/>
      <c r="J679" s="136"/>
      <c r="K679" s="136"/>
      <c r="L679" s="137"/>
      <c r="M679" s="136"/>
      <c r="N679" s="136"/>
      <c r="O679" s="197"/>
      <c r="P679" s="6"/>
      <c r="Q679" s="6"/>
      <c r="R679" s="6"/>
      <c r="S679" s="6"/>
      <c r="T679" s="6"/>
      <c r="U679" s="6"/>
      <c r="V679" s="6"/>
      <c r="W679" s="6"/>
      <c r="X679" s="46"/>
      <c r="Y679" s="6"/>
      <c r="Z679" s="6"/>
      <c r="AA679" s="6"/>
      <c r="AB679" s="6"/>
      <c r="AC679" s="6"/>
      <c r="AD679" s="6"/>
    </row>
    <row r="680" ht="14.25" hidden="1" customHeight="1">
      <c r="A680" s="196"/>
      <c r="B680" s="7"/>
      <c r="C680" s="7"/>
      <c r="D680" s="7"/>
      <c r="E680" s="136"/>
      <c r="F680" s="136"/>
      <c r="G680" s="136"/>
      <c r="H680" s="136"/>
      <c r="I680" s="136"/>
      <c r="J680" s="136"/>
      <c r="K680" s="136"/>
      <c r="L680" s="137"/>
      <c r="M680" s="136"/>
      <c r="N680" s="136"/>
      <c r="O680" s="197"/>
      <c r="P680" s="6"/>
      <c r="Q680" s="6"/>
      <c r="R680" s="6"/>
      <c r="S680" s="6"/>
      <c r="T680" s="6"/>
      <c r="U680" s="6"/>
      <c r="V680" s="6"/>
      <c r="W680" s="6"/>
      <c r="X680" s="46"/>
      <c r="Y680" s="6"/>
      <c r="Z680" s="6"/>
      <c r="AA680" s="6"/>
      <c r="AB680" s="6"/>
      <c r="AC680" s="6"/>
      <c r="AD680" s="6"/>
    </row>
    <row r="681" ht="14.25" hidden="1" customHeight="1">
      <c r="A681" s="196"/>
      <c r="B681" s="7"/>
      <c r="C681" s="7"/>
      <c r="D681" s="7"/>
      <c r="E681" s="136"/>
      <c r="F681" s="136"/>
      <c r="G681" s="136"/>
      <c r="H681" s="136"/>
      <c r="I681" s="136"/>
      <c r="J681" s="136"/>
      <c r="K681" s="136"/>
      <c r="L681" s="137"/>
      <c r="M681" s="136"/>
      <c r="N681" s="136"/>
      <c r="O681" s="197"/>
      <c r="P681" s="6"/>
      <c r="Q681" s="6"/>
      <c r="R681" s="6"/>
      <c r="S681" s="6"/>
      <c r="T681" s="6"/>
      <c r="U681" s="6"/>
      <c r="V681" s="6"/>
      <c r="W681" s="6"/>
      <c r="X681" s="46"/>
      <c r="Y681" s="6"/>
      <c r="Z681" s="6"/>
      <c r="AA681" s="6"/>
      <c r="AB681" s="6"/>
      <c r="AC681" s="6"/>
      <c r="AD681" s="6"/>
    </row>
    <row r="682" ht="14.25" hidden="1" customHeight="1">
      <c r="A682" s="196"/>
      <c r="B682" s="7"/>
      <c r="C682" s="7"/>
      <c r="D682" s="7"/>
      <c r="E682" s="136"/>
      <c r="F682" s="136"/>
      <c r="G682" s="136"/>
      <c r="H682" s="136"/>
      <c r="I682" s="136"/>
      <c r="J682" s="136"/>
      <c r="K682" s="136"/>
      <c r="L682" s="137"/>
      <c r="M682" s="136"/>
      <c r="N682" s="136"/>
      <c r="O682" s="197"/>
      <c r="P682" s="6"/>
      <c r="Q682" s="6"/>
      <c r="R682" s="6"/>
      <c r="S682" s="6"/>
      <c r="T682" s="6"/>
      <c r="U682" s="6"/>
      <c r="V682" s="6"/>
      <c r="W682" s="6"/>
      <c r="X682" s="46"/>
      <c r="Y682" s="6"/>
      <c r="Z682" s="6"/>
      <c r="AA682" s="6"/>
      <c r="AB682" s="6"/>
      <c r="AC682" s="6"/>
      <c r="AD682" s="6"/>
    </row>
    <row r="683" ht="14.25" hidden="1" customHeight="1">
      <c r="A683" s="196"/>
      <c r="B683" s="7"/>
      <c r="C683" s="7"/>
      <c r="D683" s="7"/>
      <c r="E683" s="136"/>
      <c r="F683" s="136"/>
      <c r="G683" s="136"/>
      <c r="H683" s="136"/>
      <c r="I683" s="136"/>
      <c r="J683" s="136"/>
      <c r="K683" s="136"/>
      <c r="L683" s="137"/>
      <c r="M683" s="136"/>
      <c r="N683" s="136"/>
      <c r="O683" s="197"/>
      <c r="P683" s="6"/>
      <c r="Q683" s="6"/>
      <c r="R683" s="6"/>
      <c r="S683" s="6"/>
      <c r="T683" s="6"/>
      <c r="U683" s="6"/>
      <c r="V683" s="6"/>
      <c r="W683" s="6"/>
      <c r="X683" s="46"/>
      <c r="Y683" s="6"/>
      <c r="Z683" s="6"/>
      <c r="AA683" s="6"/>
      <c r="AB683" s="6"/>
      <c r="AC683" s="6"/>
      <c r="AD683" s="6"/>
    </row>
    <row r="684" ht="14.25" hidden="1" customHeight="1">
      <c r="A684" s="196"/>
      <c r="B684" s="7"/>
      <c r="C684" s="7"/>
      <c r="D684" s="7"/>
      <c r="E684" s="136"/>
      <c r="F684" s="136"/>
      <c r="G684" s="136"/>
      <c r="H684" s="136"/>
      <c r="I684" s="136"/>
      <c r="J684" s="136"/>
      <c r="K684" s="136"/>
      <c r="L684" s="137"/>
      <c r="M684" s="136"/>
      <c r="N684" s="136"/>
      <c r="O684" s="197"/>
      <c r="P684" s="6"/>
      <c r="Q684" s="6"/>
      <c r="R684" s="6"/>
      <c r="S684" s="6"/>
      <c r="T684" s="6"/>
      <c r="U684" s="6"/>
      <c r="V684" s="6"/>
      <c r="W684" s="6"/>
      <c r="X684" s="46"/>
      <c r="Y684" s="6"/>
      <c r="Z684" s="6"/>
      <c r="AA684" s="6"/>
      <c r="AB684" s="6"/>
      <c r="AC684" s="6"/>
      <c r="AD684" s="6"/>
    </row>
    <row r="685" ht="14.25" hidden="1" customHeight="1">
      <c r="A685" s="196"/>
      <c r="B685" s="7"/>
      <c r="C685" s="7"/>
      <c r="D685" s="7"/>
      <c r="E685" s="136"/>
      <c r="F685" s="136"/>
      <c r="G685" s="136"/>
      <c r="H685" s="136"/>
      <c r="I685" s="136"/>
      <c r="J685" s="136"/>
      <c r="K685" s="136"/>
      <c r="L685" s="137"/>
      <c r="M685" s="136"/>
      <c r="N685" s="136"/>
      <c r="O685" s="197"/>
      <c r="P685" s="6"/>
      <c r="Q685" s="6"/>
      <c r="R685" s="6"/>
      <c r="S685" s="6"/>
      <c r="T685" s="6"/>
      <c r="U685" s="6"/>
      <c r="V685" s="6"/>
      <c r="W685" s="6"/>
      <c r="X685" s="46"/>
      <c r="Y685" s="6"/>
      <c r="Z685" s="6"/>
      <c r="AA685" s="6"/>
      <c r="AB685" s="6"/>
      <c r="AC685" s="6"/>
      <c r="AD685" s="6"/>
    </row>
    <row r="686" ht="14.25" hidden="1" customHeight="1">
      <c r="A686" s="196"/>
      <c r="B686" s="7"/>
      <c r="C686" s="7"/>
      <c r="D686" s="7"/>
      <c r="E686" s="136"/>
      <c r="F686" s="136"/>
      <c r="G686" s="136"/>
      <c r="H686" s="136"/>
      <c r="I686" s="136"/>
      <c r="J686" s="136"/>
      <c r="K686" s="136"/>
      <c r="L686" s="137"/>
      <c r="M686" s="136"/>
      <c r="N686" s="136"/>
      <c r="O686" s="197"/>
      <c r="P686" s="6"/>
      <c r="Q686" s="6"/>
      <c r="R686" s="6"/>
      <c r="S686" s="6"/>
      <c r="T686" s="6"/>
      <c r="U686" s="6"/>
      <c r="V686" s="6"/>
      <c r="W686" s="6"/>
      <c r="X686" s="46"/>
      <c r="Y686" s="6"/>
      <c r="Z686" s="6"/>
      <c r="AA686" s="6"/>
      <c r="AB686" s="6"/>
      <c r="AC686" s="6"/>
      <c r="AD686" s="6"/>
    </row>
    <row r="687" ht="14.25" hidden="1" customHeight="1">
      <c r="A687" s="196"/>
      <c r="B687" s="7"/>
      <c r="C687" s="7"/>
      <c r="D687" s="7"/>
      <c r="E687" s="136"/>
      <c r="F687" s="136"/>
      <c r="G687" s="136"/>
      <c r="H687" s="136"/>
      <c r="I687" s="136"/>
      <c r="J687" s="136"/>
      <c r="K687" s="136"/>
      <c r="L687" s="137"/>
      <c r="M687" s="136"/>
      <c r="N687" s="136"/>
      <c r="O687" s="197"/>
      <c r="P687" s="6"/>
      <c r="Q687" s="6"/>
      <c r="R687" s="6"/>
      <c r="S687" s="6"/>
      <c r="T687" s="6"/>
      <c r="U687" s="6"/>
      <c r="V687" s="6"/>
      <c r="W687" s="6"/>
      <c r="X687" s="46"/>
      <c r="Y687" s="6"/>
      <c r="Z687" s="6"/>
      <c r="AA687" s="6"/>
      <c r="AB687" s="6"/>
      <c r="AC687" s="6"/>
      <c r="AD687" s="6"/>
    </row>
    <row r="688" ht="14.25" hidden="1" customHeight="1">
      <c r="A688" s="196"/>
      <c r="B688" s="7"/>
      <c r="C688" s="7"/>
      <c r="D688" s="7"/>
      <c r="E688" s="136"/>
      <c r="F688" s="136"/>
      <c r="G688" s="136"/>
      <c r="H688" s="136"/>
      <c r="I688" s="136"/>
      <c r="J688" s="136"/>
      <c r="K688" s="136"/>
      <c r="L688" s="137"/>
      <c r="M688" s="136"/>
      <c r="N688" s="136"/>
      <c r="O688" s="197"/>
      <c r="P688" s="6"/>
      <c r="Q688" s="6"/>
      <c r="R688" s="6"/>
      <c r="S688" s="6"/>
      <c r="T688" s="6"/>
      <c r="U688" s="6"/>
      <c r="V688" s="6"/>
      <c r="W688" s="6"/>
      <c r="X688" s="46"/>
      <c r="Y688" s="6"/>
      <c r="Z688" s="6"/>
      <c r="AA688" s="6"/>
      <c r="AB688" s="6"/>
      <c r="AC688" s="6"/>
      <c r="AD688" s="6"/>
    </row>
    <row r="689" ht="14.25" hidden="1" customHeight="1">
      <c r="A689" s="196"/>
      <c r="B689" s="7"/>
      <c r="C689" s="7"/>
      <c r="D689" s="7"/>
      <c r="E689" s="136"/>
      <c r="F689" s="136"/>
      <c r="G689" s="136"/>
      <c r="H689" s="136"/>
      <c r="I689" s="136"/>
      <c r="J689" s="136"/>
      <c r="K689" s="136"/>
      <c r="L689" s="137"/>
      <c r="M689" s="136"/>
      <c r="N689" s="136"/>
      <c r="O689" s="197"/>
      <c r="P689" s="6"/>
      <c r="Q689" s="6"/>
      <c r="R689" s="6"/>
      <c r="S689" s="6"/>
      <c r="T689" s="6"/>
      <c r="U689" s="6"/>
      <c r="V689" s="6"/>
      <c r="W689" s="6"/>
      <c r="X689" s="46"/>
      <c r="Y689" s="6"/>
      <c r="Z689" s="6"/>
      <c r="AA689" s="6"/>
      <c r="AB689" s="6"/>
      <c r="AC689" s="6"/>
      <c r="AD689" s="6"/>
    </row>
    <row r="690" ht="14.25" hidden="1" customHeight="1">
      <c r="A690" s="196"/>
      <c r="B690" s="7"/>
      <c r="C690" s="7"/>
      <c r="D690" s="7"/>
      <c r="E690" s="136"/>
      <c r="F690" s="136"/>
      <c r="G690" s="136"/>
      <c r="H690" s="136"/>
      <c r="I690" s="136"/>
      <c r="J690" s="136"/>
      <c r="K690" s="136"/>
      <c r="L690" s="137"/>
      <c r="M690" s="136"/>
      <c r="N690" s="136"/>
      <c r="O690" s="197"/>
      <c r="P690" s="6"/>
      <c r="Q690" s="6"/>
      <c r="R690" s="6"/>
      <c r="S690" s="6"/>
      <c r="T690" s="6"/>
      <c r="U690" s="6"/>
      <c r="V690" s="6"/>
      <c r="W690" s="6"/>
      <c r="X690" s="46"/>
      <c r="Y690" s="6"/>
      <c r="Z690" s="6"/>
      <c r="AA690" s="6"/>
      <c r="AB690" s="6"/>
      <c r="AC690" s="6"/>
      <c r="AD690" s="6"/>
    </row>
    <row r="691" ht="14.25" hidden="1" customHeight="1">
      <c r="A691" s="196"/>
      <c r="B691" s="7"/>
      <c r="C691" s="7"/>
      <c r="D691" s="7"/>
      <c r="E691" s="136"/>
      <c r="F691" s="136"/>
      <c r="G691" s="136"/>
      <c r="H691" s="136"/>
      <c r="I691" s="136"/>
      <c r="J691" s="136"/>
      <c r="K691" s="136"/>
      <c r="L691" s="137"/>
      <c r="M691" s="136"/>
      <c r="N691" s="136"/>
      <c r="O691" s="197"/>
      <c r="P691" s="6"/>
      <c r="Q691" s="6"/>
      <c r="R691" s="6"/>
      <c r="S691" s="6"/>
      <c r="T691" s="6"/>
      <c r="U691" s="6"/>
      <c r="V691" s="6"/>
      <c r="W691" s="6"/>
      <c r="X691" s="46"/>
      <c r="Y691" s="6"/>
      <c r="Z691" s="6"/>
      <c r="AA691" s="6"/>
      <c r="AB691" s="6"/>
      <c r="AC691" s="6"/>
      <c r="AD691" s="6"/>
    </row>
    <row r="692" ht="14.25" hidden="1" customHeight="1">
      <c r="A692" s="196"/>
      <c r="B692" s="7"/>
      <c r="C692" s="7"/>
      <c r="D692" s="7"/>
      <c r="E692" s="136"/>
      <c r="F692" s="136"/>
      <c r="G692" s="136"/>
      <c r="H692" s="136"/>
      <c r="I692" s="136"/>
      <c r="J692" s="136"/>
      <c r="K692" s="136"/>
      <c r="L692" s="137"/>
      <c r="M692" s="136"/>
      <c r="N692" s="136"/>
      <c r="O692" s="197"/>
      <c r="P692" s="6"/>
      <c r="Q692" s="6"/>
      <c r="R692" s="6"/>
      <c r="S692" s="6"/>
      <c r="T692" s="6"/>
      <c r="U692" s="6"/>
      <c r="V692" s="6"/>
      <c r="W692" s="6"/>
      <c r="X692" s="46"/>
      <c r="Y692" s="6"/>
      <c r="Z692" s="6"/>
      <c r="AA692" s="6"/>
      <c r="AB692" s="6"/>
      <c r="AC692" s="6"/>
      <c r="AD692" s="6"/>
    </row>
    <row r="693" ht="14.25" hidden="1" customHeight="1">
      <c r="A693" s="196"/>
      <c r="B693" s="7"/>
      <c r="C693" s="7"/>
      <c r="D693" s="7"/>
      <c r="E693" s="136"/>
      <c r="F693" s="136"/>
      <c r="G693" s="136"/>
      <c r="H693" s="136"/>
      <c r="I693" s="136"/>
      <c r="J693" s="136"/>
      <c r="K693" s="136"/>
      <c r="L693" s="137"/>
      <c r="M693" s="136"/>
      <c r="N693" s="136"/>
      <c r="O693" s="197"/>
      <c r="P693" s="6"/>
      <c r="Q693" s="6"/>
      <c r="R693" s="6"/>
      <c r="S693" s="6"/>
      <c r="T693" s="6"/>
      <c r="U693" s="6"/>
      <c r="V693" s="6"/>
      <c r="W693" s="6"/>
      <c r="X693" s="46"/>
      <c r="Y693" s="6"/>
      <c r="Z693" s="6"/>
      <c r="AA693" s="6"/>
      <c r="AB693" s="6"/>
      <c r="AC693" s="6"/>
      <c r="AD693" s="6"/>
    </row>
    <row r="694" ht="14.25" hidden="1" customHeight="1">
      <c r="A694" s="196"/>
      <c r="B694" s="7"/>
      <c r="C694" s="7"/>
      <c r="D694" s="7"/>
      <c r="E694" s="136"/>
      <c r="F694" s="136"/>
      <c r="G694" s="136"/>
      <c r="H694" s="136"/>
      <c r="I694" s="136"/>
      <c r="J694" s="136"/>
      <c r="K694" s="136"/>
      <c r="L694" s="137"/>
      <c r="M694" s="136"/>
      <c r="N694" s="136"/>
      <c r="O694" s="197"/>
      <c r="P694" s="6"/>
      <c r="Q694" s="6"/>
      <c r="R694" s="6"/>
      <c r="S694" s="6"/>
      <c r="T694" s="6"/>
      <c r="U694" s="6"/>
      <c r="V694" s="6"/>
      <c r="W694" s="6"/>
      <c r="X694" s="46"/>
      <c r="Y694" s="6"/>
      <c r="Z694" s="6"/>
      <c r="AA694" s="6"/>
      <c r="AB694" s="6"/>
      <c r="AC694" s="6"/>
      <c r="AD694" s="6"/>
    </row>
    <row r="695" ht="14.25" hidden="1" customHeight="1">
      <c r="A695" s="196"/>
      <c r="B695" s="7"/>
      <c r="C695" s="7"/>
      <c r="D695" s="7"/>
      <c r="E695" s="136"/>
      <c r="F695" s="136"/>
      <c r="G695" s="136"/>
      <c r="H695" s="136"/>
      <c r="I695" s="136"/>
      <c r="J695" s="136"/>
      <c r="K695" s="136"/>
      <c r="L695" s="137"/>
      <c r="M695" s="136"/>
      <c r="N695" s="136"/>
      <c r="O695" s="197"/>
      <c r="P695" s="6"/>
      <c r="Q695" s="6"/>
      <c r="R695" s="6"/>
      <c r="S695" s="6"/>
      <c r="T695" s="6"/>
      <c r="U695" s="6"/>
      <c r="V695" s="6"/>
      <c r="W695" s="6"/>
      <c r="X695" s="46"/>
      <c r="Y695" s="6"/>
      <c r="Z695" s="6"/>
      <c r="AA695" s="6"/>
      <c r="AB695" s="6"/>
      <c r="AC695" s="6"/>
      <c r="AD695" s="6"/>
    </row>
    <row r="696" ht="14.25" hidden="1" customHeight="1">
      <c r="A696" s="196"/>
      <c r="B696" s="7"/>
      <c r="C696" s="7"/>
      <c r="D696" s="7"/>
      <c r="E696" s="136"/>
      <c r="F696" s="136"/>
      <c r="G696" s="136"/>
      <c r="H696" s="136"/>
      <c r="I696" s="136"/>
      <c r="J696" s="136"/>
      <c r="K696" s="136"/>
      <c r="L696" s="137"/>
      <c r="M696" s="136"/>
      <c r="N696" s="136"/>
      <c r="O696" s="197"/>
      <c r="P696" s="6"/>
      <c r="Q696" s="6"/>
      <c r="R696" s="6"/>
      <c r="S696" s="6"/>
      <c r="T696" s="6"/>
      <c r="U696" s="6"/>
      <c r="V696" s="6"/>
      <c r="W696" s="6"/>
      <c r="X696" s="46"/>
      <c r="Y696" s="6"/>
      <c r="Z696" s="6"/>
      <c r="AA696" s="6"/>
      <c r="AB696" s="6"/>
      <c r="AC696" s="6"/>
      <c r="AD696" s="6"/>
    </row>
    <row r="697" ht="14.25" hidden="1" customHeight="1">
      <c r="A697" s="196"/>
      <c r="B697" s="7"/>
      <c r="C697" s="7"/>
      <c r="D697" s="7"/>
      <c r="E697" s="136"/>
      <c r="F697" s="136"/>
      <c r="G697" s="136"/>
      <c r="H697" s="136"/>
      <c r="I697" s="136"/>
      <c r="J697" s="136"/>
      <c r="K697" s="136"/>
      <c r="L697" s="137"/>
      <c r="M697" s="136"/>
      <c r="N697" s="136"/>
      <c r="O697" s="197"/>
      <c r="P697" s="6"/>
      <c r="Q697" s="6"/>
      <c r="R697" s="6"/>
      <c r="S697" s="6"/>
      <c r="T697" s="6"/>
      <c r="U697" s="6"/>
      <c r="V697" s="6"/>
      <c r="W697" s="6"/>
      <c r="X697" s="46"/>
      <c r="Y697" s="6"/>
      <c r="Z697" s="6"/>
      <c r="AA697" s="6"/>
      <c r="AB697" s="6"/>
      <c r="AC697" s="6"/>
      <c r="AD697" s="6"/>
    </row>
    <row r="698" ht="14.25" hidden="1" customHeight="1">
      <c r="A698" s="196"/>
      <c r="B698" s="7"/>
      <c r="C698" s="7"/>
      <c r="D698" s="7"/>
      <c r="E698" s="136"/>
      <c r="F698" s="136"/>
      <c r="G698" s="136"/>
      <c r="H698" s="136"/>
      <c r="I698" s="136"/>
      <c r="J698" s="136"/>
      <c r="K698" s="136"/>
      <c r="L698" s="137"/>
      <c r="M698" s="136"/>
      <c r="N698" s="136"/>
      <c r="O698" s="197"/>
      <c r="P698" s="6"/>
      <c r="Q698" s="6"/>
      <c r="R698" s="6"/>
      <c r="S698" s="6"/>
      <c r="T698" s="6"/>
      <c r="U698" s="6"/>
      <c r="V698" s="6"/>
      <c r="W698" s="6"/>
      <c r="X698" s="46"/>
      <c r="Y698" s="6"/>
      <c r="Z698" s="6"/>
      <c r="AA698" s="6"/>
      <c r="AB698" s="6"/>
      <c r="AC698" s="6"/>
      <c r="AD698" s="6"/>
    </row>
    <row r="699" ht="14.25" hidden="1" customHeight="1">
      <c r="A699" s="196"/>
      <c r="B699" s="7"/>
      <c r="C699" s="7"/>
      <c r="D699" s="7"/>
      <c r="E699" s="136"/>
      <c r="F699" s="136"/>
      <c r="G699" s="136"/>
      <c r="H699" s="136"/>
      <c r="I699" s="136"/>
      <c r="J699" s="136"/>
      <c r="K699" s="136"/>
      <c r="L699" s="137"/>
      <c r="M699" s="136"/>
      <c r="N699" s="136"/>
      <c r="O699" s="197"/>
      <c r="P699" s="6"/>
      <c r="Q699" s="6"/>
      <c r="R699" s="6"/>
      <c r="S699" s="6"/>
      <c r="T699" s="6"/>
      <c r="U699" s="6"/>
      <c r="V699" s="6"/>
      <c r="W699" s="6"/>
      <c r="X699" s="46"/>
      <c r="Y699" s="6"/>
      <c r="Z699" s="6"/>
      <c r="AA699" s="6"/>
      <c r="AB699" s="6"/>
      <c r="AC699" s="6"/>
      <c r="AD699" s="6"/>
    </row>
    <row r="700" ht="14.25" hidden="1" customHeight="1">
      <c r="A700" s="196"/>
      <c r="B700" s="7"/>
      <c r="C700" s="7"/>
      <c r="D700" s="7"/>
      <c r="E700" s="136"/>
      <c r="F700" s="136"/>
      <c r="G700" s="136"/>
      <c r="H700" s="136"/>
      <c r="I700" s="136"/>
      <c r="J700" s="136"/>
      <c r="K700" s="136"/>
      <c r="L700" s="137"/>
      <c r="M700" s="136"/>
      <c r="N700" s="136"/>
      <c r="O700" s="197"/>
      <c r="P700" s="6"/>
      <c r="Q700" s="6"/>
      <c r="R700" s="6"/>
      <c r="S700" s="6"/>
      <c r="T700" s="6"/>
      <c r="U700" s="6"/>
      <c r="V700" s="6"/>
      <c r="W700" s="6"/>
      <c r="X700" s="46"/>
      <c r="Y700" s="6"/>
      <c r="Z700" s="6"/>
      <c r="AA700" s="6"/>
      <c r="AB700" s="6"/>
      <c r="AC700" s="6"/>
      <c r="AD700" s="6"/>
    </row>
    <row r="701" ht="14.25" hidden="1" customHeight="1">
      <c r="A701" s="196"/>
      <c r="B701" s="7"/>
      <c r="C701" s="7"/>
      <c r="D701" s="7"/>
      <c r="E701" s="136"/>
      <c r="F701" s="136"/>
      <c r="G701" s="136"/>
      <c r="H701" s="136"/>
      <c r="I701" s="136"/>
      <c r="J701" s="136"/>
      <c r="K701" s="136"/>
      <c r="L701" s="137"/>
      <c r="M701" s="136"/>
      <c r="N701" s="136"/>
      <c r="O701" s="197"/>
      <c r="P701" s="6"/>
      <c r="Q701" s="6"/>
      <c r="R701" s="6"/>
      <c r="S701" s="6"/>
      <c r="T701" s="6"/>
      <c r="U701" s="6"/>
      <c r="V701" s="6"/>
      <c r="W701" s="6"/>
      <c r="X701" s="46"/>
      <c r="Y701" s="6"/>
      <c r="Z701" s="6"/>
      <c r="AA701" s="6"/>
      <c r="AB701" s="6"/>
      <c r="AC701" s="6"/>
      <c r="AD701" s="6"/>
    </row>
    <row r="702" ht="14.25" hidden="1" customHeight="1">
      <c r="A702" s="196"/>
      <c r="B702" s="7"/>
      <c r="C702" s="7"/>
      <c r="D702" s="7"/>
      <c r="E702" s="136"/>
      <c r="F702" s="136"/>
      <c r="G702" s="136"/>
      <c r="H702" s="136"/>
      <c r="I702" s="136"/>
      <c r="J702" s="136"/>
      <c r="K702" s="136"/>
      <c r="L702" s="137"/>
      <c r="M702" s="136"/>
      <c r="N702" s="136"/>
      <c r="O702" s="197"/>
      <c r="P702" s="6"/>
      <c r="Q702" s="6"/>
      <c r="R702" s="6"/>
      <c r="S702" s="6"/>
      <c r="T702" s="6"/>
      <c r="U702" s="6"/>
      <c r="V702" s="6"/>
      <c r="W702" s="6"/>
      <c r="X702" s="46"/>
      <c r="Y702" s="6"/>
      <c r="Z702" s="6"/>
      <c r="AA702" s="6"/>
      <c r="AB702" s="6"/>
      <c r="AC702" s="6"/>
      <c r="AD702" s="6"/>
    </row>
    <row r="703" ht="14.25" hidden="1" customHeight="1">
      <c r="A703" s="196"/>
      <c r="B703" s="7"/>
      <c r="C703" s="7"/>
      <c r="D703" s="7"/>
      <c r="E703" s="136"/>
      <c r="F703" s="136"/>
      <c r="G703" s="136"/>
      <c r="H703" s="136"/>
      <c r="I703" s="136"/>
      <c r="J703" s="136"/>
      <c r="K703" s="136"/>
      <c r="L703" s="137"/>
      <c r="M703" s="136"/>
      <c r="N703" s="136"/>
      <c r="O703" s="197"/>
      <c r="P703" s="6"/>
      <c r="Q703" s="6"/>
      <c r="R703" s="6"/>
      <c r="S703" s="6"/>
      <c r="T703" s="6"/>
      <c r="U703" s="6"/>
      <c r="V703" s="6"/>
      <c r="W703" s="6"/>
      <c r="X703" s="46"/>
      <c r="Y703" s="6"/>
      <c r="Z703" s="6"/>
      <c r="AA703" s="6"/>
      <c r="AB703" s="6"/>
      <c r="AC703" s="6"/>
      <c r="AD703" s="6"/>
    </row>
    <row r="704" ht="14.25" hidden="1" customHeight="1">
      <c r="A704" s="196"/>
      <c r="B704" s="7"/>
      <c r="C704" s="7"/>
      <c r="D704" s="7"/>
      <c r="E704" s="136"/>
      <c r="F704" s="136"/>
      <c r="G704" s="136"/>
      <c r="H704" s="136"/>
      <c r="I704" s="136"/>
      <c r="J704" s="136"/>
      <c r="K704" s="136"/>
      <c r="L704" s="137"/>
      <c r="M704" s="136"/>
      <c r="N704" s="136"/>
      <c r="O704" s="197"/>
      <c r="P704" s="6"/>
      <c r="Q704" s="6"/>
      <c r="R704" s="6"/>
      <c r="S704" s="6"/>
      <c r="T704" s="6"/>
      <c r="U704" s="6"/>
      <c r="V704" s="6"/>
      <c r="W704" s="6"/>
      <c r="X704" s="46"/>
      <c r="Y704" s="6"/>
      <c r="Z704" s="6"/>
      <c r="AA704" s="6"/>
      <c r="AB704" s="6"/>
      <c r="AC704" s="6"/>
      <c r="AD704" s="6"/>
    </row>
    <row r="705" ht="14.25" hidden="1" customHeight="1">
      <c r="A705" s="196"/>
      <c r="B705" s="7"/>
      <c r="C705" s="7"/>
      <c r="D705" s="7"/>
      <c r="E705" s="136"/>
      <c r="F705" s="136"/>
      <c r="G705" s="136"/>
      <c r="H705" s="136"/>
      <c r="I705" s="136"/>
      <c r="J705" s="136"/>
      <c r="K705" s="136"/>
      <c r="L705" s="137"/>
      <c r="M705" s="136"/>
      <c r="N705" s="136"/>
      <c r="O705" s="197"/>
      <c r="P705" s="6"/>
      <c r="Q705" s="6"/>
      <c r="R705" s="6"/>
      <c r="S705" s="6"/>
      <c r="T705" s="6"/>
      <c r="U705" s="6"/>
      <c r="V705" s="6"/>
      <c r="W705" s="6"/>
      <c r="X705" s="46"/>
      <c r="Y705" s="6"/>
      <c r="Z705" s="6"/>
      <c r="AA705" s="6"/>
      <c r="AB705" s="6"/>
      <c r="AC705" s="6"/>
      <c r="AD705" s="6"/>
    </row>
    <row r="706" ht="14.25" hidden="1" customHeight="1">
      <c r="A706" s="196"/>
      <c r="B706" s="7"/>
      <c r="C706" s="7"/>
      <c r="D706" s="7"/>
      <c r="E706" s="136"/>
      <c r="F706" s="136"/>
      <c r="G706" s="136"/>
      <c r="H706" s="136"/>
      <c r="I706" s="136"/>
      <c r="J706" s="136"/>
      <c r="K706" s="136"/>
      <c r="L706" s="137"/>
      <c r="M706" s="136"/>
      <c r="N706" s="136"/>
      <c r="O706" s="197"/>
      <c r="P706" s="6"/>
      <c r="Q706" s="6"/>
      <c r="R706" s="6"/>
      <c r="S706" s="6"/>
      <c r="T706" s="6"/>
      <c r="U706" s="6"/>
      <c r="V706" s="6"/>
      <c r="W706" s="6"/>
      <c r="X706" s="46"/>
      <c r="Y706" s="6"/>
      <c r="Z706" s="6"/>
      <c r="AA706" s="6"/>
      <c r="AB706" s="6"/>
      <c r="AC706" s="6"/>
      <c r="AD706" s="6"/>
    </row>
    <row r="707" ht="14.25" hidden="1" customHeight="1">
      <c r="A707" s="196"/>
      <c r="B707" s="7"/>
      <c r="C707" s="7"/>
      <c r="D707" s="7"/>
      <c r="E707" s="136"/>
      <c r="F707" s="136"/>
      <c r="G707" s="136"/>
      <c r="H707" s="136"/>
      <c r="I707" s="136"/>
      <c r="J707" s="136"/>
      <c r="K707" s="136"/>
      <c r="L707" s="137"/>
      <c r="M707" s="136"/>
      <c r="N707" s="136"/>
      <c r="O707" s="197"/>
      <c r="P707" s="6"/>
      <c r="Q707" s="6"/>
      <c r="R707" s="6"/>
      <c r="S707" s="6"/>
      <c r="T707" s="6"/>
      <c r="U707" s="6"/>
      <c r="V707" s="6"/>
      <c r="W707" s="6"/>
      <c r="X707" s="46"/>
      <c r="Y707" s="6"/>
      <c r="Z707" s="6"/>
      <c r="AA707" s="6"/>
      <c r="AB707" s="6"/>
      <c r="AC707" s="6"/>
      <c r="AD707" s="6"/>
    </row>
    <row r="708" ht="14.25" hidden="1" customHeight="1">
      <c r="A708" s="196"/>
      <c r="B708" s="7"/>
      <c r="C708" s="7"/>
      <c r="D708" s="7"/>
      <c r="E708" s="136"/>
      <c r="F708" s="136"/>
      <c r="G708" s="136"/>
      <c r="H708" s="136"/>
      <c r="I708" s="136"/>
      <c r="J708" s="136"/>
      <c r="K708" s="136"/>
      <c r="L708" s="137"/>
      <c r="M708" s="136"/>
      <c r="N708" s="136"/>
      <c r="O708" s="197"/>
      <c r="P708" s="6"/>
      <c r="Q708" s="6"/>
      <c r="R708" s="6"/>
      <c r="S708" s="6"/>
      <c r="T708" s="6"/>
      <c r="U708" s="6"/>
      <c r="V708" s="6"/>
      <c r="W708" s="6"/>
      <c r="X708" s="46"/>
      <c r="Y708" s="6"/>
      <c r="Z708" s="6"/>
      <c r="AA708" s="6"/>
      <c r="AB708" s="6"/>
      <c r="AC708" s="6"/>
      <c r="AD708" s="6"/>
    </row>
    <row r="709" ht="14.25" hidden="1" customHeight="1">
      <c r="A709" s="196"/>
      <c r="B709" s="7"/>
      <c r="C709" s="7"/>
      <c r="D709" s="7"/>
      <c r="E709" s="136"/>
      <c r="F709" s="136"/>
      <c r="G709" s="136"/>
      <c r="H709" s="136"/>
      <c r="I709" s="136"/>
      <c r="J709" s="136"/>
      <c r="K709" s="136"/>
      <c r="L709" s="137"/>
      <c r="M709" s="136"/>
      <c r="N709" s="136"/>
      <c r="O709" s="197"/>
      <c r="P709" s="6"/>
      <c r="Q709" s="6"/>
      <c r="R709" s="6"/>
      <c r="S709" s="6"/>
      <c r="T709" s="6"/>
      <c r="U709" s="6"/>
      <c r="V709" s="6"/>
      <c r="W709" s="6"/>
      <c r="X709" s="46"/>
      <c r="Y709" s="6"/>
      <c r="Z709" s="6"/>
      <c r="AA709" s="6"/>
      <c r="AB709" s="6"/>
      <c r="AC709" s="6"/>
      <c r="AD709" s="6"/>
    </row>
    <row r="710" ht="14.25" hidden="1" customHeight="1">
      <c r="A710" s="196"/>
      <c r="B710" s="7"/>
      <c r="C710" s="7"/>
      <c r="D710" s="7"/>
      <c r="E710" s="136"/>
      <c r="F710" s="136"/>
      <c r="G710" s="136"/>
      <c r="H710" s="136"/>
      <c r="I710" s="136"/>
      <c r="J710" s="136"/>
      <c r="K710" s="136"/>
      <c r="L710" s="137"/>
      <c r="M710" s="136"/>
      <c r="N710" s="136"/>
      <c r="O710" s="197"/>
      <c r="P710" s="6"/>
      <c r="Q710" s="6"/>
      <c r="R710" s="6"/>
      <c r="S710" s="6"/>
      <c r="T710" s="6"/>
      <c r="U710" s="6"/>
      <c r="V710" s="6"/>
      <c r="W710" s="6"/>
      <c r="X710" s="46"/>
      <c r="Y710" s="6"/>
      <c r="Z710" s="6"/>
      <c r="AA710" s="6"/>
      <c r="AB710" s="6"/>
      <c r="AC710" s="6"/>
      <c r="AD710" s="6"/>
    </row>
    <row r="711" ht="14.25" hidden="1" customHeight="1">
      <c r="A711" s="196"/>
      <c r="B711" s="7"/>
      <c r="C711" s="7"/>
      <c r="D711" s="7"/>
      <c r="E711" s="136"/>
      <c r="F711" s="136"/>
      <c r="G711" s="136"/>
      <c r="H711" s="136"/>
      <c r="I711" s="136"/>
      <c r="J711" s="136"/>
      <c r="K711" s="136"/>
      <c r="L711" s="137"/>
      <c r="M711" s="136"/>
      <c r="N711" s="136"/>
      <c r="O711" s="197"/>
      <c r="P711" s="6"/>
      <c r="Q711" s="6"/>
      <c r="R711" s="6"/>
      <c r="S711" s="6"/>
      <c r="T711" s="6"/>
      <c r="U711" s="6"/>
      <c r="V711" s="6"/>
      <c r="W711" s="6"/>
      <c r="X711" s="46"/>
      <c r="Y711" s="6"/>
      <c r="Z711" s="6"/>
      <c r="AA711" s="6"/>
      <c r="AB711" s="6"/>
      <c r="AC711" s="6"/>
      <c r="AD711" s="6"/>
    </row>
    <row r="712" ht="14.25" hidden="1" customHeight="1">
      <c r="A712" s="196"/>
      <c r="B712" s="7"/>
      <c r="C712" s="7"/>
      <c r="D712" s="7"/>
      <c r="E712" s="136"/>
      <c r="F712" s="136"/>
      <c r="G712" s="136"/>
      <c r="H712" s="136"/>
      <c r="I712" s="136"/>
      <c r="J712" s="136"/>
      <c r="K712" s="136"/>
      <c r="L712" s="137"/>
      <c r="M712" s="136"/>
      <c r="N712" s="136"/>
      <c r="O712" s="197"/>
      <c r="P712" s="6"/>
      <c r="Q712" s="6"/>
      <c r="R712" s="6"/>
      <c r="S712" s="6"/>
      <c r="T712" s="6"/>
      <c r="U712" s="6"/>
      <c r="V712" s="6"/>
      <c r="W712" s="6"/>
      <c r="X712" s="46"/>
      <c r="Y712" s="6"/>
      <c r="Z712" s="6"/>
      <c r="AA712" s="6"/>
      <c r="AB712" s="6"/>
      <c r="AC712" s="6"/>
      <c r="AD712" s="6"/>
    </row>
    <row r="713" ht="14.25" hidden="1" customHeight="1">
      <c r="A713" s="196"/>
      <c r="B713" s="7"/>
      <c r="C713" s="7"/>
      <c r="D713" s="7"/>
      <c r="E713" s="136"/>
      <c r="F713" s="136"/>
      <c r="G713" s="136"/>
      <c r="H713" s="136"/>
      <c r="I713" s="136"/>
      <c r="J713" s="136"/>
      <c r="K713" s="136"/>
      <c r="L713" s="137"/>
      <c r="M713" s="136"/>
      <c r="N713" s="136"/>
      <c r="O713" s="197"/>
      <c r="P713" s="6"/>
      <c r="Q713" s="6"/>
      <c r="R713" s="6"/>
      <c r="S713" s="6"/>
      <c r="T713" s="6"/>
      <c r="U713" s="6"/>
      <c r="V713" s="6"/>
      <c r="W713" s="6"/>
      <c r="X713" s="46"/>
      <c r="Y713" s="6"/>
      <c r="Z713" s="6"/>
      <c r="AA713" s="6"/>
      <c r="AB713" s="6"/>
      <c r="AC713" s="6"/>
      <c r="AD713" s="6"/>
    </row>
    <row r="714" ht="14.25" hidden="1" customHeight="1">
      <c r="A714" s="196"/>
      <c r="B714" s="7"/>
      <c r="C714" s="7"/>
      <c r="D714" s="7"/>
      <c r="E714" s="136"/>
      <c r="F714" s="136"/>
      <c r="G714" s="136"/>
      <c r="H714" s="136"/>
      <c r="I714" s="136"/>
      <c r="J714" s="136"/>
      <c r="K714" s="136"/>
      <c r="L714" s="137"/>
      <c r="M714" s="136"/>
      <c r="N714" s="136"/>
      <c r="O714" s="197"/>
      <c r="P714" s="6"/>
      <c r="Q714" s="6"/>
      <c r="R714" s="6"/>
      <c r="S714" s="6"/>
      <c r="T714" s="6"/>
      <c r="U714" s="6"/>
      <c r="V714" s="6"/>
      <c r="W714" s="6"/>
      <c r="X714" s="46"/>
      <c r="Y714" s="6"/>
      <c r="Z714" s="6"/>
      <c r="AA714" s="6"/>
      <c r="AB714" s="6"/>
      <c r="AC714" s="6"/>
      <c r="AD714" s="6"/>
    </row>
    <row r="715" ht="14.25" hidden="1" customHeight="1">
      <c r="A715" s="196"/>
      <c r="B715" s="7"/>
      <c r="C715" s="7"/>
      <c r="D715" s="7"/>
      <c r="E715" s="136"/>
      <c r="F715" s="136"/>
      <c r="G715" s="136"/>
      <c r="H715" s="136"/>
      <c r="I715" s="136"/>
      <c r="J715" s="136"/>
      <c r="K715" s="136"/>
      <c r="L715" s="137"/>
      <c r="M715" s="136"/>
      <c r="N715" s="136"/>
      <c r="O715" s="197"/>
      <c r="P715" s="6"/>
      <c r="Q715" s="6"/>
      <c r="R715" s="6"/>
      <c r="S715" s="6"/>
      <c r="T715" s="6"/>
      <c r="U715" s="6"/>
      <c r="V715" s="6"/>
      <c r="W715" s="6"/>
      <c r="X715" s="46"/>
      <c r="Y715" s="6"/>
      <c r="Z715" s="6"/>
      <c r="AA715" s="6"/>
      <c r="AB715" s="6"/>
      <c r="AC715" s="6"/>
      <c r="AD715" s="6"/>
    </row>
    <row r="716" ht="14.25" hidden="1" customHeight="1">
      <c r="A716" s="196"/>
      <c r="B716" s="7"/>
      <c r="C716" s="7"/>
      <c r="D716" s="7"/>
      <c r="E716" s="136"/>
      <c r="F716" s="136"/>
      <c r="G716" s="136"/>
      <c r="H716" s="136"/>
      <c r="I716" s="136"/>
      <c r="J716" s="136"/>
      <c r="K716" s="136"/>
      <c r="L716" s="137"/>
      <c r="M716" s="136"/>
      <c r="N716" s="136"/>
      <c r="O716" s="197"/>
      <c r="P716" s="6"/>
      <c r="Q716" s="6"/>
      <c r="R716" s="6"/>
      <c r="S716" s="6"/>
      <c r="T716" s="6"/>
      <c r="U716" s="6"/>
      <c r="V716" s="6"/>
      <c r="W716" s="6"/>
      <c r="X716" s="46"/>
      <c r="Y716" s="6"/>
      <c r="Z716" s="6"/>
      <c r="AA716" s="6"/>
      <c r="AB716" s="6"/>
      <c r="AC716" s="6"/>
      <c r="AD716" s="6"/>
    </row>
    <row r="717" ht="14.25" hidden="1" customHeight="1">
      <c r="A717" s="196"/>
      <c r="B717" s="7"/>
      <c r="C717" s="7"/>
      <c r="D717" s="7"/>
      <c r="E717" s="136"/>
      <c r="F717" s="136"/>
      <c r="G717" s="136"/>
      <c r="H717" s="136"/>
      <c r="I717" s="136"/>
      <c r="J717" s="136"/>
      <c r="K717" s="136"/>
      <c r="L717" s="137"/>
      <c r="M717" s="136"/>
      <c r="N717" s="136"/>
      <c r="O717" s="197"/>
      <c r="P717" s="6"/>
      <c r="Q717" s="6"/>
      <c r="R717" s="6"/>
      <c r="S717" s="6"/>
      <c r="T717" s="6"/>
      <c r="U717" s="6"/>
      <c r="V717" s="6"/>
      <c r="W717" s="6"/>
      <c r="X717" s="46"/>
      <c r="Y717" s="6"/>
      <c r="Z717" s="6"/>
      <c r="AA717" s="6"/>
      <c r="AB717" s="6"/>
      <c r="AC717" s="6"/>
      <c r="AD717" s="6"/>
    </row>
    <row r="718" ht="14.25" hidden="1" customHeight="1">
      <c r="A718" s="196"/>
      <c r="B718" s="7"/>
      <c r="C718" s="7"/>
      <c r="D718" s="7"/>
      <c r="E718" s="136"/>
      <c r="F718" s="136"/>
      <c r="G718" s="136"/>
      <c r="H718" s="136"/>
      <c r="I718" s="136"/>
      <c r="J718" s="136"/>
      <c r="K718" s="136"/>
      <c r="L718" s="137"/>
      <c r="M718" s="136"/>
      <c r="N718" s="136"/>
      <c r="O718" s="197"/>
      <c r="P718" s="6"/>
      <c r="Q718" s="6"/>
      <c r="R718" s="6"/>
      <c r="S718" s="6"/>
      <c r="T718" s="6"/>
      <c r="U718" s="6"/>
      <c r="V718" s="6"/>
      <c r="W718" s="6"/>
      <c r="X718" s="46"/>
      <c r="Y718" s="6"/>
      <c r="Z718" s="6"/>
      <c r="AA718" s="6"/>
      <c r="AB718" s="6"/>
      <c r="AC718" s="6"/>
      <c r="AD718" s="6"/>
    </row>
    <row r="719" ht="14.25" hidden="1" customHeight="1">
      <c r="A719" s="196"/>
      <c r="B719" s="7"/>
      <c r="C719" s="7"/>
      <c r="D719" s="7"/>
      <c r="E719" s="136"/>
      <c r="F719" s="136"/>
      <c r="G719" s="136"/>
      <c r="H719" s="136"/>
      <c r="I719" s="136"/>
      <c r="J719" s="136"/>
      <c r="K719" s="136"/>
      <c r="L719" s="137"/>
      <c r="M719" s="136"/>
      <c r="N719" s="136"/>
      <c r="O719" s="197"/>
      <c r="P719" s="6"/>
      <c r="Q719" s="6"/>
      <c r="R719" s="6"/>
      <c r="S719" s="6"/>
      <c r="T719" s="6"/>
      <c r="U719" s="6"/>
      <c r="V719" s="6"/>
      <c r="W719" s="6"/>
      <c r="X719" s="46"/>
      <c r="Y719" s="6"/>
      <c r="Z719" s="6"/>
      <c r="AA719" s="6"/>
      <c r="AB719" s="6"/>
      <c r="AC719" s="6"/>
      <c r="AD719" s="6"/>
    </row>
    <row r="720" ht="14.25" hidden="1" customHeight="1">
      <c r="A720" s="196"/>
      <c r="B720" s="7"/>
      <c r="C720" s="7"/>
      <c r="D720" s="7"/>
      <c r="E720" s="136"/>
      <c r="F720" s="136"/>
      <c r="G720" s="136"/>
      <c r="H720" s="136"/>
      <c r="I720" s="136"/>
      <c r="J720" s="136"/>
      <c r="K720" s="136"/>
      <c r="L720" s="137"/>
      <c r="M720" s="136"/>
      <c r="N720" s="136"/>
      <c r="O720" s="197"/>
      <c r="P720" s="6"/>
      <c r="Q720" s="6"/>
      <c r="R720" s="6"/>
      <c r="S720" s="6"/>
      <c r="T720" s="6"/>
      <c r="U720" s="6"/>
      <c r="V720" s="6"/>
      <c r="W720" s="6"/>
      <c r="X720" s="46"/>
      <c r="Y720" s="6"/>
      <c r="Z720" s="6"/>
      <c r="AA720" s="6"/>
      <c r="AB720" s="6"/>
      <c r="AC720" s="6"/>
      <c r="AD720" s="6"/>
    </row>
    <row r="721" ht="14.25" hidden="1" customHeight="1">
      <c r="A721" s="196"/>
      <c r="B721" s="7"/>
      <c r="C721" s="7"/>
      <c r="D721" s="7"/>
      <c r="E721" s="136"/>
      <c r="F721" s="136"/>
      <c r="G721" s="136"/>
      <c r="H721" s="136"/>
      <c r="I721" s="136"/>
      <c r="J721" s="136"/>
      <c r="K721" s="136"/>
      <c r="L721" s="137"/>
      <c r="M721" s="136"/>
      <c r="N721" s="136"/>
      <c r="O721" s="197"/>
      <c r="P721" s="6"/>
      <c r="Q721" s="6"/>
      <c r="R721" s="6"/>
      <c r="S721" s="6"/>
      <c r="T721" s="6"/>
      <c r="U721" s="6"/>
      <c r="V721" s="6"/>
      <c r="W721" s="6"/>
      <c r="X721" s="46"/>
      <c r="Y721" s="6"/>
      <c r="Z721" s="6"/>
      <c r="AA721" s="6"/>
      <c r="AB721" s="6"/>
      <c r="AC721" s="6"/>
      <c r="AD721" s="6"/>
    </row>
    <row r="722" ht="14.25" hidden="1" customHeight="1">
      <c r="A722" s="196"/>
      <c r="B722" s="7"/>
      <c r="C722" s="7"/>
      <c r="D722" s="7"/>
      <c r="E722" s="136"/>
      <c r="F722" s="136"/>
      <c r="G722" s="136"/>
      <c r="H722" s="136"/>
      <c r="I722" s="136"/>
      <c r="J722" s="136"/>
      <c r="K722" s="136"/>
      <c r="L722" s="137"/>
      <c r="M722" s="136"/>
      <c r="N722" s="136"/>
      <c r="O722" s="197"/>
      <c r="P722" s="6"/>
      <c r="Q722" s="6"/>
      <c r="R722" s="6"/>
      <c r="S722" s="6"/>
      <c r="T722" s="6"/>
      <c r="U722" s="6"/>
      <c r="V722" s="6"/>
      <c r="W722" s="6"/>
      <c r="X722" s="46"/>
      <c r="Y722" s="6"/>
      <c r="Z722" s="6"/>
      <c r="AA722" s="6"/>
      <c r="AB722" s="6"/>
      <c r="AC722" s="6"/>
      <c r="AD722" s="6"/>
    </row>
    <row r="723" ht="14.25" hidden="1" customHeight="1">
      <c r="A723" s="196"/>
      <c r="B723" s="7"/>
      <c r="C723" s="7"/>
      <c r="D723" s="7"/>
      <c r="E723" s="136"/>
      <c r="F723" s="136"/>
      <c r="G723" s="136"/>
      <c r="H723" s="136"/>
      <c r="I723" s="136"/>
      <c r="J723" s="136"/>
      <c r="K723" s="136"/>
      <c r="L723" s="137"/>
      <c r="M723" s="136"/>
      <c r="N723" s="136"/>
      <c r="O723" s="197"/>
      <c r="P723" s="6"/>
      <c r="Q723" s="6"/>
      <c r="R723" s="6"/>
      <c r="S723" s="6"/>
      <c r="T723" s="6"/>
      <c r="U723" s="6"/>
      <c r="V723" s="6"/>
      <c r="W723" s="6"/>
      <c r="X723" s="46"/>
      <c r="Y723" s="6"/>
      <c r="Z723" s="6"/>
      <c r="AA723" s="6"/>
      <c r="AB723" s="6"/>
      <c r="AC723" s="6"/>
      <c r="AD723" s="6"/>
    </row>
    <row r="724" ht="14.25" hidden="1" customHeight="1">
      <c r="A724" s="196"/>
      <c r="B724" s="7"/>
      <c r="C724" s="7"/>
      <c r="D724" s="7"/>
      <c r="E724" s="136"/>
      <c r="F724" s="136"/>
      <c r="G724" s="136"/>
      <c r="H724" s="136"/>
      <c r="I724" s="136"/>
      <c r="J724" s="136"/>
      <c r="K724" s="136"/>
      <c r="L724" s="137"/>
      <c r="M724" s="136"/>
      <c r="N724" s="136"/>
      <c r="O724" s="197"/>
      <c r="P724" s="6"/>
      <c r="Q724" s="6"/>
      <c r="R724" s="6"/>
      <c r="S724" s="6"/>
      <c r="T724" s="6"/>
      <c r="U724" s="6"/>
      <c r="V724" s="6"/>
      <c r="W724" s="6"/>
      <c r="X724" s="46"/>
      <c r="Y724" s="6"/>
      <c r="Z724" s="6"/>
      <c r="AA724" s="6"/>
      <c r="AB724" s="6"/>
      <c r="AC724" s="6"/>
      <c r="AD724" s="6"/>
    </row>
    <row r="725" ht="14.25" hidden="1" customHeight="1">
      <c r="A725" s="196"/>
      <c r="B725" s="7"/>
      <c r="C725" s="7"/>
      <c r="D725" s="7"/>
      <c r="E725" s="136"/>
      <c r="F725" s="136"/>
      <c r="G725" s="136"/>
      <c r="H725" s="136"/>
      <c r="I725" s="136"/>
      <c r="J725" s="136"/>
      <c r="K725" s="136"/>
      <c r="L725" s="137"/>
      <c r="M725" s="136"/>
      <c r="N725" s="136"/>
      <c r="O725" s="197"/>
      <c r="P725" s="6"/>
      <c r="Q725" s="6"/>
      <c r="R725" s="6"/>
      <c r="S725" s="6"/>
      <c r="T725" s="6"/>
      <c r="U725" s="6"/>
      <c r="V725" s="6"/>
      <c r="W725" s="6"/>
      <c r="X725" s="46"/>
      <c r="Y725" s="6"/>
      <c r="Z725" s="6"/>
      <c r="AA725" s="6"/>
      <c r="AB725" s="6"/>
      <c r="AC725" s="6"/>
      <c r="AD725" s="6"/>
    </row>
    <row r="726" ht="14.25" hidden="1" customHeight="1">
      <c r="A726" s="196"/>
      <c r="B726" s="7"/>
      <c r="C726" s="7"/>
      <c r="D726" s="7"/>
      <c r="E726" s="136"/>
      <c r="F726" s="136"/>
      <c r="G726" s="136"/>
      <c r="H726" s="136"/>
      <c r="I726" s="136"/>
      <c r="J726" s="136"/>
      <c r="K726" s="136"/>
      <c r="L726" s="137"/>
      <c r="M726" s="136"/>
      <c r="N726" s="136"/>
      <c r="O726" s="197"/>
      <c r="P726" s="6"/>
      <c r="Q726" s="6"/>
      <c r="R726" s="6"/>
      <c r="S726" s="6"/>
      <c r="T726" s="6"/>
      <c r="U726" s="6"/>
      <c r="V726" s="6"/>
      <c r="W726" s="6"/>
      <c r="X726" s="46"/>
      <c r="Y726" s="6"/>
      <c r="Z726" s="6"/>
      <c r="AA726" s="6"/>
      <c r="AB726" s="6"/>
      <c r="AC726" s="6"/>
      <c r="AD726" s="6"/>
    </row>
    <row r="727" ht="14.25" hidden="1" customHeight="1">
      <c r="A727" s="196"/>
      <c r="B727" s="7"/>
      <c r="C727" s="7"/>
      <c r="D727" s="7"/>
      <c r="E727" s="136"/>
      <c r="F727" s="136"/>
      <c r="G727" s="136"/>
      <c r="H727" s="136"/>
      <c r="I727" s="136"/>
      <c r="J727" s="136"/>
      <c r="K727" s="136"/>
      <c r="L727" s="137"/>
      <c r="M727" s="136"/>
      <c r="N727" s="136"/>
      <c r="O727" s="197"/>
      <c r="P727" s="6"/>
      <c r="Q727" s="6"/>
      <c r="R727" s="6"/>
      <c r="S727" s="6"/>
      <c r="T727" s="6"/>
      <c r="U727" s="6"/>
      <c r="V727" s="6"/>
      <c r="W727" s="6"/>
      <c r="X727" s="46"/>
      <c r="Y727" s="6"/>
      <c r="Z727" s="6"/>
      <c r="AA727" s="6"/>
      <c r="AB727" s="6"/>
      <c r="AC727" s="6"/>
      <c r="AD727" s="6"/>
    </row>
    <row r="728" ht="14.25" hidden="1" customHeight="1">
      <c r="A728" s="196"/>
      <c r="B728" s="7"/>
      <c r="C728" s="7"/>
      <c r="D728" s="7"/>
      <c r="E728" s="136"/>
      <c r="F728" s="136"/>
      <c r="G728" s="136"/>
      <c r="H728" s="136"/>
      <c r="I728" s="136"/>
      <c r="J728" s="136"/>
      <c r="K728" s="136"/>
      <c r="L728" s="137"/>
      <c r="M728" s="136"/>
      <c r="N728" s="136"/>
      <c r="O728" s="197"/>
      <c r="P728" s="6"/>
      <c r="Q728" s="6"/>
      <c r="R728" s="6"/>
      <c r="S728" s="6"/>
      <c r="T728" s="6"/>
      <c r="U728" s="6"/>
      <c r="V728" s="6"/>
      <c r="W728" s="6"/>
      <c r="X728" s="46"/>
      <c r="Y728" s="6"/>
      <c r="Z728" s="6"/>
      <c r="AA728" s="6"/>
      <c r="AB728" s="6"/>
      <c r="AC728" s="6"/>
      <c r="AD728" s="6"/>
    </row>
    <row r="729" ht="14.25" hidden="1" customHeight="1">
      <c r="A729" s="196"/>
      <c r="B729" s="7"/>
      <c r="C729" s="7"/>
      <c r="D729" s="7"/>
      <c r="E729" s="136"/>
      <c r="F729" s="136"/>
      <c r="G729" s="136"/>
      <c r="H729" s="136"/>
      <c r="I729" s="136"/>
      <c r="J729" s="136"/>
      <c r="K729" s="136"/>
      <c r="L729" s="137"/>
      <c r="M729" s="136"/>
      <c r="N729" s="136"/>
      <c r="O729" s="197"/>
      <c r="P729" s="6"/>
      <c r="Q729" s="6"/>
      <c r="R729" s="6"/>
      <c r="S729" s="6"/>
      <c r="T729" s="6"/>
      <c r="U729" s="6"/>
      <c r="V729" s="6"/>
      <c r="W729" s="6"/>
      <c r="X729" s="46"/>
      <c r="Y729" s="6"/>
      <c r="Z729" s="6"/>
      <c r="AA729" s="6"/>
      <c r="AB729" s="6"/>
      <c r="AC729" s="6"/>
      <c r="AD729" s="6"/>
    </row>
    <row r="730" ht="14.25" hidden="1" customHeight="1">
      <c r="A730" s="196"/>
      <c r="B730" s="7"/>
      <c r="C730" s="7"/>
      <c r="D730" s="7"/>
      <c r="E730" s="136"/>
      <c r="F730" s="136"/>
      <c r="G730" s="136"/>
      <c r="H730" s="136"/>
      <c r="I730" s="136"/>
      <c r="J730" s="136"/>
      <c r="K730" s="136"/>
      <c r="L730" s="137"/>
      <c r="M730" s="136"/>
      <c r="N730" s="136"/>
      <c r="O730" s="197"/>
      <c r="P730" s="6"/>
      <c r="Q730" s="6"/>
      <c r="R730" s="6"/>
      <c r="S730" s="6"/>
      <c r="T730" s="6"/>
      <c r="U730" s="6"/>
      <c r="V730" s="6"/>
      <c r="W730" s="6"/>
      <c r="X730" s="46"/>
      <c r="Y730" s="6"/>
      <c r="Z730" s="6"/>
      <c r="AA730" s="6"/>
      <c r="AB730" s="6"/>
      <c r="AC730" s="6"/>
      <c r="AD730" s="6"/>
    </row>
    <row r="731" ht="14.25" hidden="1" customHeight="1">
      <c r="A731" s="196"/>
      <c r="B731" s="7"/>
      <c r="C731" s="7"/>
      <c r="D731" s="7"/>
      <c r="E731" s="136"/>
      <c r="F731" s="136"/>
      <c r="G731" s="136"/>
      <c r="H731" s="136"/>
      <c r="I731" s="136"/>
      <c r="J731" s="136"/>
      <c r="K731" s="136"/>
      <c r="L731" s="137"/>
      <c r="M731" s="136"/>
      <c r="N731" s="136"/>
      <c r="O731" s="197"/>
      <c r="P731" s="6"/>
      <c r="Q731" s="6"/>
      <c r="R731" s="6"/>
      <c r="S731" s="6"/>
      <c r="T731" s="6"/>
      <c r="U731" s="6"/>
      <c r="V731" s="6"/>
      <c r="W731" s="6"/>
      <c r="X731" s="46"/>
      <c r="Y731" s="6"/>
      <c r="Z731" s="6"/>
      <c r="AA731" s="6"/>
      <c r="AB731" s="6"/>
      <c r="AC731" s="6"/>
      <c r="AD731" s="6"/>
    </row>
    <row r="732" ht="14.25" hidden="1" customHeight="1">
      <c r="A732" s="196"/>
      <c r="B732" s="7"/>
      <c r="C732" s="7"/>
      <c r="D732" s="7"/>
      <c r="E732" s="136"/>
      <c r="F732" s="136"/>
      <c r="G732" s="136"/>
      <c r="H732" s="136"/>
      <c r="I732" s="136"/>
      <c r="J732" s="136"/>
      <c r="K732" s="136"/>
      <c r="L732" s="137"/>
      <c r="M732" s="136"/>
      <c r="N732" s="136"/>
      <c r="O732" s="197"/>
      <c r="P732" s="6"/>
      <c r="Q732" s="6"/>
      <c r="R732" s="6"/>
      <c r="S732" s="6"/>
      <c r="T732" s="6"/>
      <c r="U732" s="6"/>
      <c r="V732" s="6"/>
      <c r="W732" s="6"/>
      <c r="X732" s="46"/>
      <c r="Y732" s="6"/>
      <c r="Z732" s="6"/>
      <c r="AA732" s="6"/>
      <c r="AB732" s="6"/>
      <c r="AC732" s="6"/>
      <c r="AD732" s="6"/>
    </row>
    <row r="733" ht="14.25" hidden="1" customHeight="1">
      <c r="A733" s="196"/>
      <c r="B733" s="7"/>
      <c r="C733" s="7"/>
      <c r="D733" s="7"/>
      <c r="E733" s="136"/>
      <c r="F733" s="136"/>
      <c r="G733" s="136"/>
      <c r="H733" s="136"/>
      <c r="I733" s="136"/>
      <c r="J733" s="136"/>
      <c r="K733" s="136"/>
      <c r="L733" s="137"/>
      <c r="M733" s="136"/>
      <c r="N733" s="136"/>
      <c r="O733" s="197"/>
      <c r="P733" s="6"/>
      <c r="Q733" s="6"/>
      <c r="R733" s="6"/>
      <c r="S733" s="6"/>
      <c r="T733" s="6"/>
      <c r="U733" s="6"/>
      <c r="V733" s="6"/>
      <c r="W733" s="6"/>
      <c r="X733" s="46"/>
      <c r="Y733" s="6"/>
      <c r="Z733" s="6"/>
      <c r="AA733" s="6"/>
      <c r="AB733" s="6"/>
      <c r="AC733" s="6"/>
      <c r="AD733" s="6"/>
    </row>
    <row r="734" ht="14.25" hidden="1" customHeight="1">
      <c r="A734" s="196"/>
      <c r="B734" s="7"/>
      <c r="C734" s="7"/>
      <c r="D734" s="7"/>
      <c r="E734" s="136"/>
      <c r="F734" s="136"/>
      <c r="G734" s="136"/>
      <c r="H734" s="136"/>
      <c r="I734" s="136"/>
      <c r="J734" s="136"/>
      <c r="K734" s="136"/>
      <c r="L734" s="137"/>
      <c r="M734" s="136"/>
      <c r="N734" s="136"/>
      <c r="O734" s="197"/>
      <c r="P734" s="6"/>
      <c r="Q734" s="6"/>
      <c r="R734" s="6"/>
      <c r="S734" s="6"/>
      <c r="T734" s="6"/>
      <c r="U734" s="6"/>
      <c r="V734" s="6"/>
      <c r="W734" s="6"/>
      <c r="X734" s="46"/>
      <c r="Y734" s="6"/>
      <c r="Z734" s="6"/>
      <c r="AA734" s="6"/>
      <c r="AB734" s="6"/>
      <c r="AC734" s="6"/>
      <c r="AD734" s="6"/>
    </row>
    <row r="735" ht="14.25" hidden="1" customHeight="1">
      <c r="A735" s="196"/>
      <c r="B735" s="7"/>
      <c r="C735" s="7"/>
      <c r="D735" s="7"/>
      <c r="E735" s="136"/>
      <c r="F735" s="136"/>
      <c r="G735" s="136"/>
      <c r="H735" s="136"/>
      <c r="I735" s="136"/>
      <c r="J735" s="136"/>
      <c r="K735" s="136"/>
      <c r="L735" s="137"/>
      <c r="M735" s="136"/>
      <c r="N735" s="136"/>
      <c r="O735" s="197"/>
      <c r="P735" s="6"/>
      <c r="Q735" s="6"/>
      <c r="R735" s="6"/>
      <c r="S735" s="6"/>
      <c r="T735" s="6"/>
      <c r="U735" s="6"/>
      <c r="V735" s="6"/>
      <c r="W735" s="6"/>
      <c r="X735" s="46"/>
      <c r="Y735" s="6"/>
      <c r="Z735" s="6"/>
      <c r="AA735" s="6"/>
      <c r="AB735" s="6"/>
      <c r="AC735" s="6"/>
      <c r="AD735" s="6"/>
    </row>
    <row r="736" ht="14.25" hidden="1" customHeight="1">
      <c r="A736" s="196"/>
      <c r="B736" s="7"/>
      <c r="C736" s="7"/>
      <c r="D736" s="7"/>
      <c r="E736" s="136"/>
      <c r="F736" s="136"/>
      <c r="G736" s="136"/>
      <c r="H736" s="136"/>
      <c r="I736" s="136"/>
      <c r="J736" s="136"/>
      <c r="K736" s="136"/>
      <c r="L736" s="137"/>
      <c r="M736" s="136"/>
      <c r="N736" s="136"/>
      <c r="O736" s="197"/>
      <c r="P736" s="6"/>
      <c r="Q736" s="6"/>
      <c r="R736" s="6"/>
      <c r="S736" s="6"/>
      <c r="T736" s="6"/>
      <c r="U736" s="6"/>
      <c r="V736" s="6"/>
      <c r="W736" s="6"/>
      <c r="X736" s="46"/>
      <c r="Y736" s="6"/>
      <c r="Z736" s="6"/>
      <c r="AA736" s="6"/>
      <c r="AB736" s="6"/>
      <c r="AC736" s="6"/>
      <c r="AD736" s="6"/>
    </row>
    <row r="737" ht="14.25" hidden="1" customHeight="1">
      <c r="A737" s="196"/>
      <c r="B737" s="7"/>
      <c r="C737" s="7"/>
      <c r="D737" s="7"/>
      <c r="E737" s="136"/>
      <c r="F737" s="136"/>
      <c r="G737" s="136"/>
      <c r="H737" s="136"/>
      <c r="I737" s="136"/>
      <c r="J737" s="136"/>
      <c r="K737" s="136"/>
      <c r="L737" s="137"/>
      <c r="M737" s="136"/>
      <c r="N737" s="136"/>
      <c r="O737" s="197"/>
      <c r="P737" s="6"/>
      <c r="Q737" s="6"/>
      <c r="R737" s="6"/>
      <c r="S737" s="6"/>
      <c r="T737" s="6"/>
      <c r="U737" s="6"/>
      <c r="V737" s="6"/>
      <c r="W737" s="6"/>
      <c r="X737" s="46"/>
      <c r="Y737" s="6"/>
      <c r="Z737" s="6"/>
      <c r="AA737" s="6"/>
      <c r="AB737" s="6"/>
      <c r="AC737" s="6"/>
      <c r="AD737" s="6"/>
    </row>
    <row r="738" ht="14.25" hidden="1" customHeight="1">
      <c r="A738" s="196"/>
      <c r="B738" s="7"/>
      <c r="C738" s="7"/>
      <c r="D738" s="7"/>
      <c r="E738" s="136"/>
      <c r="F738" s="136"/>
      <c r="G738" s="136"/>
      <c r="H738" s="136"/>
      <c r="I738" s="136"/>
      <c r="J738" s="136"/>
      <c r="K738" s="136"/>
      <c r="L738" s="137"/>
      <c r="M738" s="136"/>
      <c r="N738" s="136"/>
      <c r="O738" s="197"/>
      <c r="P738" s="6"/>
      <c r="Q738" s="6"/>
      <c r="R738" s="6"/>
      <c r="S738" s="6"/>
      <c r="T738" s="6"/>
      <c r="U738" s="6"/>
      <c r="V738" s="6"/>
      <c r="W738" s="6"/>
      <c r="X738" s="46"/>
      <c r="Y738" s="6"/>
      <c r="Z738" s="6"/>
      <c r="AA738" s="6"/>
      <c r="AB738" s="6"/>
      <c r="AC738" s="6"/>
      <c r="AD738" s="6"/>
    </row>
    <row r="739" ht="14.25" hidden="1" customHeight="1">
      <c r="A739" s="196"/>
      <c r="B739" s="7"/>
      <c r="C739" s="7"/>
      <c r="D739" s="7"/>
      <c r="E739" s="136"/>
      <c r="F739" s="136"/>
      <c r="G739" s="136"/>
      <c r="H739" s="136"/>
      <c r="I739" s="136"/>
      <c r="J739" s="136"/>
      <c r="K739" s="136"/>
      <c r="L739" s="137"/>
      <c r="M739" s="136"/>
      <c r="N739" s="136"/>
      <c r="O739" s="197"/>
      <c r="P739" s="6"/>
      <c r="Q739" s="6"/>
      <c r="R739" s="6"/>
      <c r="S739" s="6"/>
      <c r="T739" s="6"/>
      <c r="U739" s="6"/>
      <c r="V739" s="6"/>
      <c r="W739" s="6"/>
      <c r="X739" s="46"/>
      <c r="Y739" s="6"/>
      <c r="Z739" s="6"/>
      <c r="AA739" s="6"/>
      <c r="AB739" s="6"/>
      <c r="AC739" s="6"/>
      <c r="AD739" s="6"/>
    </row>
    <row r="740" ht="14.25" hidden="1" customHeight="1">
      <c r="A740" s="196"/>
      <c r="B740" s="7"/>
      <c r="C740" s="7"/>
      <c r="D740" s="7"/>
      <c r="E740" s="136"/>
      <c r="F740" s="136"/>
      <c r="G740" s="136"/>
      <c r="H740" s="136"/>
      <c r="I740" s="136"/>
      <c r="J740" s="136"/>
      <c r="K740" s="136"/>
      <c r="L740" s="137"/>
      <c r="M740" s="136"/>
      <c r="N740" s="136"/>
      <c r="O740" s="197"/>
      <c r="P740" s="6"/>
      <c r="Q740" s="6"/>
      <c r="R740" s="6"/>
      <c r="S740" s="6"/>
      <c r="T740" s="6"/>
      <c r="U740" s="6"/>
      <c r="V740" s="6"/>
      <c r="W740" s="6"/>
      <c r="X740" s="46"/>
      <c r="Y740" s="6"/>
      <c r="Z740" s="6"/>
      <c r="AA740" s="6"/>
      <c r="AB740" s="6"/>
      <c r="AC740" s="6"/>
      <c r="AD740" s="6"/>
    </row>
    <row r="741" ht="14.25" hidden="1" customHeight="1">
      <c r="A741" s="196"/>
      <c r="B741" s="7"/>
      <c r="C741" s="7"/>
      <c r="D741" s="7"/>
      <c r="E741" s="136"/>
      <c r="F741" s="136"/>
      <c r="G741" s="136"/>
      <c r="H741" s="136"/>
      <c r="I741" s="136"/>
      <c r="J741" s="136"/>
      <c r="K741" s="136"/>
      <c r="L741" s="137"/>
      <c r="M741" s="136"/>
      <c r="N741" s="136"/>
      <c r="O741" s="197"/>
      <c r="P741" s="6"/>
      <c r="Q741" s="6"/>
      <c r="R741" s="6"/>
      <c r="S741" s="6"/>
      <c r="T741" s="6"/>
      <c r="U741" s="6"/>
      <c r="V741" s="6"/>
      <c r="W741" s="6"/>
      <c r="X741" s="46"/>
      <c r="Y741" s="6"/>
      <c r="Z741" s="6"/>
      <c r="AA741" s="6"/>
      <c r="AB741" s="6"/>
      <c r="AC741" s="6"/>
      <c r="AD741" s="6"/>
    </row>
    <row r="742" ht="14.25" hidden="1" customHeight="1">
      <c r="A742" s="196"/>
      <c r="B742" s="7"/>
      <c r="C742" s="7"/>
      <c r="D742" s="7"/>
      <c r="E742" s="136"/>
      <c r="F742" s="136"/>
      <c r="G742" s="136"/>
      <c r="H742" s="136"/>
      <c r="I742" s="136"/>
      <c r="J742" s="136"/>
      <c r="K742" s="136"/>
      <c r="L742" s="137"/>
      <c r="M742" s="136"/>
      <c r="N742" s="136"/>
      <c r="O742" s="197"/>
      <c r="P742" s="6"/>
      <c r="Q742" s="6"/>
      <c r="R742" s="6"/>
      <c r="S742" s="6"/>
      <c r="T742" s="6"/>
      <c r="U742" s="6"/>
      <c r="V742" s="6"/>
      <c r="W742" s="6"/>
      <c r="X742" s="46"/>
      <c r="Y742" s="6"/>
      <c r="Z742" s="6"/>
      <c r="AA742" s="6"/>
      <c r="AB742" s="6"/>
      <c r="AC742" s="6"/>
      <c r="AD742" s="6"/>
    </row>
    <row r="743" ht="14.25" hidden="1" customHeight="1">
      <c r="A743" s="196"/>
      <c r="B743" s="7"/>
      <c r="C743" s="7"/>
      <c r="D743" s="7"/>
      <c r="E743" s="136"/>
      <c r="F743" s="136"/>
      <c r="G743" s="136"/>
      <c r="H743" s="136"/>
      <c r="I743" s="136"/>
      <c r="J743" s="136"/>
      <c r="K743" s="136"/>
      <c r="L743" s="137"/>
      <c r="M743" s="136"/>
      <c r="N743" s="136"/>
      <c r="O743" s="197"/>
      <c r="P743" s="6"/>
      <c r="Q743" s="6"/>
      <c r="R743" s="6"/>
      <c r="S743" s="6"/>
      <c r="T743" s="6"/>
      <c r="U743" s="6"/>
      <c r="V743" s="6"/>
      <c r="W743" s="6"/>
      <c r="X743" s="46"/>
      <c r="Y743" s="6"/>
      <c r="Z743" s="6"/>
      <c r="AA743" s="6"/>
      <c r="AB743" s="6"/>
      <c r="AC743" s="6"/>
      <c r="AD743" s="6"/>
    </row>
    <row r="744" ht="14.25" hidden="1" customHeight="1">
      <c r="A744" s="196"/>
      <c r="B744" s="7"/>
      <c r="C744" s="7"/>
      <c r="D744" s="7"/>
      <c r="E744" s="136"/>
      <c r="F744" s="136"/>
      <c r="G744" s="136"/>
      <c r="H744" s="136"/>
      <c r="I744" s="136"/>
      <c r="J744" s="136"/>
      <c r="K744" s="136"/>
      <c r="L744" s="137"/>
      <c r="M744" s="136"/>
      <c r="N744" s="136"/>
      <c r="O744" s="197"/>
      <c r="P744" s="6"/>
      <c r="Q744" s="6"/>
      <c r="R744" s="6"/>
      <c r="S744" s="6"/>
      <c r="T744" s="6"/>
      <c r="U744" s="6"/>
      <c r="V744" s="6"/>
      <c r="W744" s="6"/>
      <c r="X744" s="46"/>
      <c r="Y744" s="6"/>
      <c r="Z744" s="6"/>
      <c r="AA744" s="6"/>
      <c r="AB744" s="6"/>
      <c r="AC744" s="6"/>
      <c r="AD744" s="6"/>
    </row>
    <row r="745" ht="14.25" hidden="1" customHeight="1">
      <c r="A745" s="196"/>
      <c r="B745" s="7"/>
      <c r="C745" s="7"/>
      <c r="D745" s="7"/>
      <c r="E745" s="136"/>
      <c r="F745" s="136"/>
      <c r="G745" s="136"/>
      <c r="H745" s="136"/>
      <c r="I745" s="136"/>
      <c r="J745" s="136"/>
      <c r="K745" s="136"/>
      <c r="L745" s="137"/>
      <c r="M745" s="136"/>
      <c r="N745" s="136"/>
      <c r="O745" s="197"/>
      <c r="P745" s="6"/>
      <c r="Q745" s="6"/>
      <c r="R745" s="6"/>
      <c r="S745" s="6"/>
      <c r="T745" s="6"/>
      <c r="U745" s="6"/>
      <c r="V745" s="6"/>
      <c r="W745" s="6"/>
      <c r="X745" s="46"/>
      <c r="Y745" s="6"/>
      <c r="Z745" s="6"/>
      <c r="AA745" s="6"/>
      <c r="AB745" s="6"/>
      <c r="AC745" s="6"/>
      <c r="AD745" s="6"/>
    </row>
    <row r="746" ht="14.25" hidden="1" customHeight="1">
      <c r="A746" s="196"/>
      <c r="B746" s="7"/>
      <c r="C746" s="7"/>
      <c r="D746" s="7"/>
      <c r="E746" s="136"/>
      <c r="F746" s="136"/>
      <c r="G746" s="136"/>
      <c r="H746" s="136"/>
      <c r="I746" s="136"/>
      <c r="J746" s="136"/>
      <c r="K746" s="136"/>
      <c r="L746" s="137"/>
      <c r="M746" s="136"/>
      <c r="N746" s="136"/>
      <c r="O746" s="197"/>
      <c r="P746" s="6"/>
      <c r="Q746" s="6"/>
      <c r="R746" s="6"/>
      <c r="S746" s="6"/>
      <c r="T746" s="6"/>
      <c r="U746" s="6"/>
      <c r="V746" s="6"/>
      <c r="W746" s="6"/>
      <c r="X746" s="46"/>
      <c r="Y746" s="6"/>
      <c r="Z746" s="6"/>
      <c r="AA746" s="6"/>
      <c r="AB746" s="6"/>
      <c r="AC746" s="6"/>
      <c r="AD746" s="6"/>
    </row>
    <row r="747" ht="14.25" hidden="1" customHeight="1">
      <c r="A747" s="196"/>
      <c r="B747" s="7"/>
      <c r="C747" s="7"/>
      <c r="D747" s="7"/>
      <c r="E747" s="136"/>
      <c r="F747" s="136"/>
      <c r="G747" s="136"/>
      <c r="H747" s="136"/>
      <c r="I747" s="136"/>
      <c r="J747" s="136"/>
      <c r="K747" s="136"/>
      <c r="L747" s="137"/>
      <c r="M747" s="136"/>
      <c r="N747" s="136"/>
      <c r="O747" s="197"/>
      <c r="P747" s="6"/>
      <c r="Q747" s="6"/>
      <c r="R747" s="6"/>
      <c r="S747" s="6"/>
      <c r="T747" s="6"/>
      <c r="U747" s="6"/>
      <c r="V747" s="6"/>
      <c r="W747" s="6"/>
      <c r="X747" s="46"/>
      <c r="Y747" s="6"/>
      <c r="Z747" s="6"/>
      <c r="AA747" s="6"/>
      <c r="AB747" s="6"/>
      <c r="AC747" s="6"/>
      <c r="AD747" s="6"/>
    </row>
    <row r="748" ht="14.25" hidden="1" customHeight="1">
      <c r="A748" s="196"/>
      <c r="B748" s="7"/>
      <c r="C748" s="7"/>
      <c r="D748" s="7"/>
      <c r="E748" s="136"/>
      <c r="F748" s="136"/>
      <c r="G748" s="136"/>
      <c r="H748" s="136"/>
      <c r="I748" s="136"/>
      <c r="J748" s="136"/>
      <c r="K748" s="136"/>
      <c r="L748" s="137"/>
      <c r="M748" s="136"/>
      <c r="N748" s="136"/>
      <c r="O748" s="197"/>
      <c r="P748" s="6"/>
      <c r="Q748" s="6"/>
      <c r="R748" s="6"/>
      <c r="S748" s="6"/>
      <c r="T748" s="6"/>
      <c r="U748" s="6"/>
      <c r="V748" s="6"/>
      <c r="W748" s="6"/>
      <c r="X748" s="46"/>
      <c r="Y748" s="6"/>
      <c r="Z748" s="6"/>
      <c r="AA748" s="6"/>
      <c r="AB748" s="6"/>
      <c r="AC748" s="6"/>
      <c r="AD748" s="6"/>
    </row>
    <row r="749" ht="14.25" hidden="1" customHeight="1">
      <c r="A749" s="196"/>
      <c r="B749" s="7"/>
      <c r="C749" s="7"/>
      <c r="D749" s="7"/>
      <c r="E749" s="136"/>
      <c r="F749" s="136"/>
      <c r="G749" s="136"/>
      <c r="H749" s="136"/>
      <c r="I749" s="136"/>
      <c r="J749" s="136"/>
      <c r="K749" s="136"/>
      <c r="L749" s="137"/>
      <c r="M749" s="136"/>
      <c r="N749" s="136"/>
      <c r="O749" s="197"/>
      <c r="P749" s="6"/>
      <c r="Q749" s="6"/>
      <c r="R749" s="6"/>
      <c r="S749" s="6"/>
      <c r="T749" s="6"/>
      <c r="U749" s="6"/>
      <c r="V749" s="6"/>
      <c r="W749" s="6"/>
      <c r="X749" s="46"/>
      <c r="Y749" s="6"/>
      <c r="Z749" s="6"/>
      <c r="AA749" s="6"/>
      <c r="AB749" s="6"/>
      <c r="AC749" s="6"/>
      <c r="AD749" s="6"/>
    </row>
    <row r="750" ht="14.25" hidden="1" customHeight="1">
      <c r="A750" s="196"/>
      <c r="B750" s="7"/>
      <c r="C750" s="7"/>
      <c r="D750" s="7"/>
      <c r="E750" s="136"/>
      <c r="F750" s="136"/>
      <c r="G750" s="136"/>
      <c r="H750" s="136"/>
      <c r="I750" s="136"/>
      <c r="J750" s="136"/>
      <c r="K750" s="136"/>
      <c r="L750" s="137"/>
      <c r="M750" s="136"/>
      <c r="N750" s="136"/>
      <c r="O750" s="197"/>
      <c r="P750" s="6"/>
      <c r="Q750" s="6"/>
      <c r="R750" s="6"/>
      <c r="S750" s="6"/>
      <c r="T750" s="6"/>
      <c r="U750" s="6"/>
      <c r="V750" s="6"/>
      <c r="W750" s="6"/>
      <c r="X750" s="46"/>
      <c r="Y750" s="6"/>
      <c r="Z750" s="6"/>
      <c r="AA750" s="6"/>
      <c r="AB750" s="6"/>
      <c r="AC750" s="6"/>
      <c r="AD750" s="6"/>
    </row>
    <row r="751" ht="14.25" hidden="1" customHeight="1">
      <c r="A751" s="196"/>
      <c r="B751" s="7"/>
      <c r="C751" s="7"/>
      <c r="D751" s="7"/>
      <c r="E751" s="136"/>
      <c r="F751" s="136"/>
      <c r="G751" s="136"/>
      <c r="H751" s="136"/>
      <c r="I751" s="136"/>
      <c r="J751" s="136"/>
      <c r="K751" s="136"/>
      <c r="L751" s="137"/>
      <c r="M751" s="136"/>
      <c r="N751" s="136"/>
      <c r="O751" s="197"/>
      <c r="P751" s="6"/>
      <c r="Q751" s="6"/>
      <c r="R751" s="6"/>
      <c r="S751" s="6"/>
      <c r="T751" s="6"/>
      <c r="U751" s="6"/>
      <c r="V751" s="6"/>
      <c r="W751" s="6"/>
      <c r="X751" s="46"/>
      <c r="Y751" s="6"/>
      <c r="Z751" s="6"/>
      <c r="AA751" s="6"/>
      <c r="AB751" s="6"/>
      <c r="AC751" s="6"/>
      <c r="AD751" s="6"/>
    </row>
    <row r="752" ht="14.25" hidden="1" customHeight="1">
      <c r="A752" s="196"/>
      <c r="B752" s="7"/>
      <c r="C752" s="7"/>
      <c r="D752" s="7"/>
      <c r="E752" s="136"/>
      <c r="F752" s="136"/>
      <c r="G752" s="136"/>
      <c r="H752" s="136"/>
      <c r="I752" s="136"/>
      <c r="J752" s="136"/>
      <c r="K752" s="136"/>
      <c r="L752" s="137"/>
      <c r="M752" s="136"/>
      <c r="N752" s="136"/>
      <c r="O752" s="197"/>
      <c r="P752" s="6"/>
      <c r="Q752" s="6"/>
      <c r="R752" s="6"/>
      <c r="S752" s="6"/>
      <c r="T752" s="6"/>
      <c r="U752" s="6"/>
      <c r="V752" s="6"/>
      <c r="W752" s="6"/>
      <c r="X752" s="46"/>
      <c r="Y752" s="6"/>
      <c r="Z752" s="6"/>
      <c r="AA752" s="6"/>
      <c r="AB752" s="6"/>
      <c r="AC752" s="6"/>
      <c r="AD752" s="6"/>
    </row>
    <row r="753" ht="14.25" hidden="1" customHeight="1">
      <c r="A753" s="196"/>
      <c r="B753" s="7"/>
      <c r="C753" s="7"/>
      <c r="D753" s="7"/>
      <c r="E753" s="136"/>
      <c r="F753" s="136"/>
      <c r="G753" s="136"/>
      <c r="H753" s="136"/>
      <c r="I753" s="136"/>
      <c r="J753" s="136"/>
      <c r="K753" s="136"/>
      <c r="L753" s="137"/>
      <c r="M753" s="136"/>
      <c r="N753" s="136"/>
      <c r="O753" s="197"/>
      <c r="P753" s="6"/>
      <c r="Q753" s="6"/>
      <c r="R753" s="6"/>
      <c r="S753" s="6"/>
      <c r="T753" s="6"/>
      <c r="U753" s="6"/>
      <c r="V753" s="6"/>
      <c r="W753" s="6"/>
      <c r="X753" s="46"/>
      <c r="Y753" s="6"/>
      <c r="Z753" s="6"/>
      <c r="AA753" s="6"/>
      <c r="AB753" s="6"/>
      <c r="AC753" s="6"/>
      <c r="AD753" s="6"/>
    </row>
    <row r="754" ht="14.25" hidden="1" customHeight="1">
      <c r="A754" s="196"/>
      <c r="B754" s="7"/>
      <c r="C754" s="7"/>
      <c r="D754" s="7"/>
      <c r="E754" s="136"/>
      <c r="F754" s="136"/>
      <c r="G754" s="136"/>
      <c r="H754" s="136"/>
      <c r="I754" s="136"/>
      <c r="J754" s="136"/>
      <c r="K754" s="136"/>
      <c r="L754" s="137"/>
      <c r="M754" s="136"/>
      <c r="N754" s="136"/>
      <c r="O754" s="197"/>
      <c r="P754" s="6"/>
      <c r="Q754" s="6"/>
      <c r="R754" s="6"/>
      <c r="S754" s="6"/>
      <c r="T754" s="6"/>
      <c r="U754" s="6"/>
      <c r="V754" s="6"/>
      <c r="W754" s="6"/>
      <c r="X754" s="46"/>
      <c r="Y754" s="6"/>
      <c r="Z754" s="6"/>
      <c r="AA754" s="6"/>
      <c r="AB754" s="6"/>
      <c r="AC754" s="6"/>
      <c r="AD754" s="6"/>
    </row>
    <row r="755" ht="14.25" hidden="1" customHeight="1">
      <c r="A755" s="196"/>
      <c r="B755" s="7"/>
      <c r="C755" s="7"/>
      <c r="D755" s="7"/>
      <c r="E755" s="136"/>
      <c r="F755" s="136"/>
      <c r="G755" s="136"/>
      <c r="H755" s="136"/>
      <c r="I755" s="136"/>
      <c r="J755" s="136"/>
      <c r="K755" s="136"/>
      <c r="L755" s="137"/>
      <c r="M755" s="136"/>
      <c r="N755" s="136"/>
      <c r="O755" s="197"/>
      <c r="P755" s="6"/>
      <c r="Q755" s="6"/>
      <c r="R755" s="6"/>
      <c r="S755" s="6"/>
      <c r="T755" s="6"/>
      <c r="U755" s="6"/>
      <c r="V755" s="6"/>
      <c r="W755" s="6"/>
      <c r="X755" s="46"/>
      <c r="Y755" s="6"/>
      <c r="Z755" s="6"/>
      <c r="AA755" s="6"/>
      <c r="AB755" s="6"/>
      <c r="AC755" s="6"/>
      <c r="AD755" s="6"/>
    </row>
    <row r="756" ht="14.25" hidden="1" customHeight="1">
      <c r="A756" s="196"/>
      <c r="B756" s="7"/>
      <c r="C756" s="7"/>
      <c r="D756" s="7"/>
      <c r="E756" s="136"/>
      <c r="F756" s="136"/>
      <c r="G756" s="136"/>
      <c r="H756" s="136"/>
      <c r="I756" s="136"/>
      <c r="J756" s="136"/>
      <c r="K756" s="136"/>
      <c r="L756" s="137"/>
      <c r="M756" s="136"/>
      <c r="N756" s="136"/>
      <c r="O756" s="197"/>
      <c r="P756" s="6"/>
      <c r="Q756" s="6"/>
      <c r="R756" s="6"/>
      <c r="S756" s="6"/>
      <c r="T756" s="6"/>
      <c r="U756" s="6"/>
      <c r="V756" s="6"/>
      <c r="W756" s="6"/>
      <c r="X756" s="46"/>
      <c r="Y756" s="6"/>
      <c r="Z756" s="6"/>
      <c r="AA756" s="6"/>
      <c r="AB756" s="6"/>
      <c r="AC756" s="6"/>
      <c r="AD756" s="6"/>
    </row>
    <row r="757" ht="14.25" hidden="1" customHeight="1">
      <c r="A757" s="196"/>
      <c r="B757" s="7"/>
      <c r="C757" s="7"/>
      <c r="D757" s="7"/>
      <c r="E757" s="136"/>
      <c r="F757" s="136"/>
      <c r="G757" s="136"/>
      <c r="H757" s="136"/>
      <c r="I757" s="136"/>
      <c r="J757" s="136"/>
      <c r="K757" s="136"/>
      <c r="L757" s="137"/>
      <c r="M757" s="136"/>
      <c r="N757" s="136"/>
      <c r="O757" s="197"/>
      <c r="P757" s="6"/>
      <c r="Q757" s="6"/>
      <c r="R757" s="6"/>
      <c r="S757" s="6"/>
      <c r="T757" s="6"/>
      <c r="U757" s="6"/>
      <c r="V757" s="6"/>
      <c r="W757" s="6"/>
      <c r="X757" s="46"/>
      <c r="Y757" s="6"/>
      <c r="Z757" s="6"/>
      <c r="AA757" s="6"/>
      <c r="AB757" s="6"/>
      <c r="AC757" s="6"/>
      <c r="AD757" s="6"/>
    </row>
    <row r="758" ht="14.25" hidden="1" customHeight="1">
      <c r="A758" s="196"/>
      <c r="B758" s="7"/>
      <c r="C758" s="7"/>
      <c r="D758" s="7"/>
      <c r="E758" s="136"/>
      <c r="F758" s="136"/>
      <c r="G758" s="136"/>
      <c r="H758" s="136"/>
      <c r="I758" s="136"/>
      <c r="J758" s="136"/>
      <c r="K758" s="136"/>
      <c r="L758" s="137"/>
      <c r="M758" s="136"/>
      <c r="N758" s="136"/>
      <c r="O758" s="197"/>
      <c r="P758" s="6"/>
      <c r="Q758" s="6"/>
      <c r="R758" s="6"/>
      <c r="S758" s="6"/>
      <c r="T758" s="6"/>
      <c r="U758" s="6"/>
      <c r="V758" s="6"/>
      <c r="W758" s="6"/>
      <c r="X758" s="46"/>
      <c r="Y758" s="6"/>
      <c r="Z758" s="6"/>
      <c r="AA758" s="6"/>
      <c r="AB758" s="6"/>
      <c r="AC758" s="6"/>
      <c r="AD758" s="6"/>
    </row>
    <row r="759" ht="14.25" hidden="1" customHeight="1">
      <c r="A759" s="196"/>
      <c r="B759" s="7"/>
      <c r="C759" s="7"/>
      <c r="D759" s="7"/>
      <c r="E759" s="136"/>
      <c r="F759" s="136"/>
      <c r="G759" s="136"/>
      <c r="H759" s="136"/>
      <c r="I759" s="136"/>
      <c r="J759" s="136"/>
      <c r="K759" s="136"/>
      <c r="L759" s="137"/>
      <c r="M759" s="136"/>
      <c r="N759" s="136"/>
      <c r="O759" s="197"/>
      <c r="P759" s="6"/>
      <c r="Q759" s="6"/>
      <c r="R759" s="6"/>
      <c r="S759" s="6"/>
      <c r="T759" s="6"/>
      <c r="U759" s="6"/>
      <c r="V759" s="6"/>
      <c r="W759" s="6"/>
      <c r="X759" s="46"/>
      <c r="Y759" s="6"/>
      <c r="Z759" s="6"/>
      <c r="AA759" s="6"/>
      <c r="AB759" s="6"/>
      <c r="AC759" s="6"/>
      <c r="AD759" s="6"/>
    </row>
    <row r="760" ht="14.25" hidden="1" customHeight="1">
      <c r="A760" s="196"/>
      <c r="B760" s="7"/>
      <c r="C760" s="7"/>
      <c r="D760" s="7"/>
      <c r="E760" s="136"/>
      <c r="F760" s="136"/>
      <c r="G760" s="136"/>
      <c r="H760" s="136"/>
      <c r="I760" s="136"/>
      <c r="J760" s="136"/>
      <c r="K760" s="136"/>
      <c r="L760" s="137"/>
      <c r="M760" s="136"/>
      <c r="N760" s="136"/>
      <c r="O760" s="197"/>
      <c r="P760" s="6"/>
      <c r="Q760" s="6"/>
      <c r="R760" s="6"/>
      <c r="S760" s="6"/>
      <c r="T760" s="6"/>
      <c r="U760" s="6"/>
      <c r="V760" s="6"/>
      <c r="W760" s="6"/>
      <c r="X760" s="46"/>
      <c r="Y760" s="6"/>
      <c r="Z760" s="6"/>
      <c r="AA760" s="6"/>
      <c r="AB760" s="6"/>
      <c r="AC760" s="6"/>
      <c r="AD760" s="6"/>
    </row>
    <row r="761" ht="14.25" hidden="1" customHeight="1">
      <c r="A761" s="196"/>
      <c r="B761" s="7"/>
      <c r="C761" s="7"/>
      <c r="D761" s="7"/>
      <c r="E761" s="136"/>
      <c r="F761" s="136"/>
      <c r="G761" s="136"/>
      <c r="H761" s="136"/>
      <c r="I761" s="136"/>
      <c r="J761" s="136"/>
      <c r="K761" s="136"/>
      <c r="L761" s="137"/>
      <c r="M761" s="136"/>
      <c r="N761" s="136"/>
      <c r="O761" s="197"/>
      <c r="P761" s="6"/>
      <c r="Q761" s="6"/>
      <c r="R761" s="6"/>
      <c r="S761" s="6"/>
      <c r="T761" s="6"/>
      <c r="U761" s="6"/>
      <c r="V761" s="6"/>
      <c r="W761" s="6"/>
      <c r="X761" s="46"/>
      <c r="Y761" s="6"/>
      <c r="Z761" s="6"/>
      <c r="AA761" s="6"/>
      <c r="AB761" s="6"/>
      <c r="AC761" s="6"/>
      <c r="AD761" s="6"/>
    </row>
    <row r="762" ht="14.25" hidden="1" customHeight="1">
      <c r="A762" s="196"/>
      <c r="B762" s="7"/>
      <c r="C762" s="7"/>
      <c r="D762" s="7"/>
      <c r="E762" s="136"/>
      <c r="F762" s="136"/>
      <c r="G762" s="136"/>
      <c r="H762" s="136"/>
      <c r="I762" s="136"/>
      <c r="J762" s="136"/>
      <c r="K762" s="136"/>
      <c r="L762" s="137"/>
      <c r="M762" s="136"/>
      <c r="N762" s="136"/>
      <c r="O762" s="197"/>
      <c r="P762" s="6"/>
      <c r="Q762" s="6"/>
      <c r="R762" s="6"/>
      <c r="S762" s="6"/>
      <c r="T762" s="6"/>
      <c r="U762" s="6"/>
      <c r="V762" s="6"/>
      <c r="W762" s="6"/>
      <c r="X762" s="46"/>
      <c r="Y762" s="6"/>
      <c r="Z762" s="6"/>
      <c r="AA762" s="6"/>
      <c r="AB762" s="6"/>
      <c r="AC762" s="6"/>
      <c r="AD762" s="6"/>
    </row>
    <row r="763" ht="14.25" hidden="1" customHeight="1">
      <c r="A763" s="196"/>
      <c r="B763" s="7"/>
      <c r="C763" s="7"/>
      <c r="D763" s="7"/>
      <c r="E763" s="136"/>
      <c r="F763" s="136"/>
      <c r="G763" s="136"/>
      <c r="H763" s="136"/>
      <c r="I763" s="136"/>
      <c r="J763" s="136"/>
      <c r="K763" s="136"/>
      <c r="L763" s="137"/>
      <c r="M763" s="136"/>
      <c r="N763" s="136"/>
      <c r="O763" s="197"/>
      <c r="P763" s="6"/>
      <c r="Q763" s="6"/>
      <c r="R763" s="6"/>
      <c r="S763" s="6"/>
      <c r="T763" s="6"/>
      <c r="U763" s="6"/>
      <c r="V763" s="6"/>
      <c r="W763" s="6"/>
      <c r="X763" s="46"/>
      <c r="Y763" s="6"/>
      <c r="Z763" s="6"/>
      <c r="AA763" s="6"/>
      <c r="AB763" s="6"/>
      <c r="AC763" s="6"/>
      <c r="AD763" s="6"/>
    </row>
    <row r="764" ht="14.25" hidden="1" customHeight="1">
      <c r="A764" s="196"/>
      <c r="B764" s="7"/>
      <c r="C764" s="7"/>
      <c r="D764" s="7"/>
      <c r="E764" s="136"/>
      <c r="F764" s="136"/>
      <c r="G764" s="136"/>
      <c r="H764" s="136"/>
      <c r="I764" s="136"/>
      <c r="J764" s="136"/>
      <c r="K764" s="136"/>
      <c r="L764" s="137"/>
      <c r="M764" s="136"/>
      <c r="N764" s="136"/>
      <c r="O764" s="197"/>
      <c r="P764" s="6"/>
      <c r="Q764" s="6"/>
      <c r="R764" s="6"/>
      <c r="S764" s="6"/>
      <c r="T764" s="6"/>
      <c r="U764" s="6"/>
      <c r="V764" s="6"/>
      <c r="W764" s="6"/>
      <c r="X764" s="46"/>
      <c r="Y764" s="6"/>
      <c r="Z764" s="6"/>
      <c r="AA764" s="6"/>
      <c r="AB764" s="6"/>
      <c r="AC764" s="6"/>
      <c r="AD764" s="6"/>
    </row>
    <row r="765" ht="14.25" hidden="1" customHeight="1">
      <c r="A765" s="196"/>
      <c r="B765" s="7"/>
      <c r="C765" s="7"/>
      <c r="D765" s="7"/>
      <c r="E765" s="136"/>
      <c r="F765" s="136"/>
      <c r="G765" s="136"/>
      <c r="H765" s="136"/>
      <c r="I765" s="136"/>
      <c r="J765" s="136"/>
      <c r="K765" s="136"/>
      <c r="L765" s="137"/>
      <c r="M765" s="136"/>
      <c r="N765" s="136"/>
      <c r="O765" s="197"/>
      <c r="P765" s="6"/>
      <c r="Q765" s="6"/>
      <c r="R765" s="6"/>
      <c r="S765" s="6"/>
      <c r="T765" s="6"/>
      <c r="U765" s="6"/>
      <c r="V765" s="6"/>
      <c r="W765" s="6"/>
      <c r="X765" s="46"/>
      <c r="Y765" s="6"/>
      <c r="Z765" s="6"/>
      <c r="AA765" s="6"/>
      <c r="AB765" s="6"/>
      <c r="AC765" s="6"/>
      <c r="AD765" s="6"/>
    </row>
    <row r="766" ht="14.25" hidden="1" customHeight="1">
      <c r="A766" s="196"/>
      <c r="B766" s="7"/>
      <c r="C766" s="7"/>
      <c r="D766" s="7"/>
      <c r="E766" s="136"/>
      <c r="F766" s="136"/>
      <c r="G766" s="136"/>
      <c r="H766" s="136"/>
      <c r="I766" s="136"/>
      <c r="J766" s="136"/>
      <c r="K766" s="136"/>
      <c r="L766" s="137"/>
      <c r="M766" s="136"/>
      <c r="N766" s="136"/>
      <c r="O766" s="197"/>
      <c r="P766" s="6"/>
      <c r="Q766" s="6"/>
      <c r="R766" s="6"/>
      <c r="S766" s="6"/>
      <c r="T766" s="6"/>
      <c r="U766" s="6"/>
      <c r="V766" s="6"/>
      <c r="W766" s="6"/>
      <c r="X766" s="46"/>
      <c r="Y766" s="6"/>
      <c r="Z766" s="6"/>
      <c r="AA766" s="6"/>
      <c r="AB766" s="6"/>
      <c r="AC766" s="6"/>
      <c r="AD766" s="6"/>
    </row>
    <row r="767" ht="14.25" hidden="1" customHeight="1">
      <c r="A767" s="196"/>
      <c r="B767" s="7"/>
      <c r="C767" s="7"/>
      <c r="D767" s="7"/>
      <c r="E767" s="136"/>
      <c r="F767" s="136"/>
      <c r="G767" s="136"/>
      <c r="H767" s="136"/>
      <c r="I767" s="136"/>
      <c r="J767" s="136"/>
      <c r="K767" s="136"/>
      <c r="L767" s="137"/>
      <c r="M767" s="136"/>
      <c r="N767" s="136"/>
      <c r="O767" s="197"/>
      <c r="P767" s="6"/>
      <c r="Q767" s="6"/>
      <c r="R767" s="6"/>
      <c r="S767" s="6"/>
      <c r="T767" s="6"/>
      <c r="U767" s="6"/>
      <c r="V767" s="6"/>
      <c r="W767" s="6"/>
      <c r="X767" s="46"/>
      <c r="Y767" s="6"/>
      <c r="Z767" s="6"/>
      <c r="AA767" s="6"/>
      <c r="AB767" s="6"/>
      <c r="AC767" s="6"/>
      <c r="AD767" s="6"/>
    </row>
    <row r="768" ht="14.25" hidden="1" customHeight="1">
      <c r="A768" s="196"/>
      <c r="B768" s="7"/>
      <c r="C768" s="7"/>
      <c r="D768" s="7"/>
      <c r="E768" s="136"/>
      <c r="F768" s="136"/>
      <c r="G768" s="136"/>
      <c r="H768" s="136"/>
      <c r="I768" s="136"/>
      <c r="J768" s="136"/>
      <c r="K768" s="136"/>
      <c r="L768" s="137"/>
      <c r="M768" s="136"/>
      <c r="N768" s="136"/>
      <c r="O768" s="197"/>
      <c r="P768" s="6"/>
      <c r="Q768" s="6"/>
      <c r="R768" s="6"/>
      <c r="S768" s="6"/>
      <c r="T768" s="6"/>
      <c r="U768" s="6"/>
      <c r="V768" s="6"/>
      <c r="W768" s="6"/>
      <c r="X768" s="46"/>
      <c r="Y768" s="6"/>
      <c r="Z768" s="6"/>
      <c r="AA768" s="6"/>
      <c r="AB768" s="6"/>
      <c r="AC768" s="6"/>
      <c r="AD768" s="6"/>
    </row>
    <row r="769" ht="14.25" hidden="1" customHeight="1">
      <c r="A769" s="196"/>
      <c r="B769" s="7"/>
      <c r="C769" s="7"/>
      <c r="D769" s="7"/>
      <c r="E769" s="136"/>
      <c r="F769" s="136"/>
      <c r="G769" s="136"/>
      <c r="H769" s="136"/>
      <c r="I769" s="136"/>
      <c r="J769" s="136"/>
      <c r="K769" s="136"/>
      <c r="L769" s="137"/>
      <c r="M769" s="136"/>
      <c r="N769" s="136"/>
      <c r="O769" s="197"/>
      <c r="P769" s="6"/>
      <c r="Q769" s="6"/>
      <c r="R769" s="6"/>
      <c r="S769" s="6"/>
      <c r="T769" s="6"/>
      <c r="U769" s="6"/>
      <c r="V769" s="6"/>
      <c r="W769" s="6"/>
      <c r="X769" s="46"/>
      <c r="Y769" s="6"/>
      <c r="Z769" s="6"/>
      <c r="AA769" s="6"/>
      <c r="AB769" s="6"/>
      <c r="AC769" s="6"/>
      <c r="AD769" s="6"/>
    </row>
    <row r="770" ht="14.25" hidden="1" customHeight="1">
      <c r="A770" s="196"/>
      <c r="B770" s="7"/>
      <c r="C770" s="7"/>
      <c r="D770" s="7"/>
      <c r="E770" s="136"/>
      <c r="F770" s="136"/>
      <c r="G770" s="136"/>
      <c r="H770" s="136"/>
      <c r="I770" s="136"/>
      <c r="J770" s="136"/>
      <c r="K770" s="136"/>
      <c r="L770" s="137"/>
      <c r="M770" s="136"/>
      <c r="N770" s="136"/>
      <c r="O770" s="197"/>
      <c r="P770" s="6"/>
      <c r="Q770" s="6"/>
      <c r="R770" s="6"/>
      <c r="S770" s="6"/>
      <c r="T770" s="6"/>
      <c r="U770" s="6"/>
      <c r="V770" s="6"/>
      <c r="W770" s="6"/>
      <c r="X770" s="46"/>
      <c r="Y770" s="6"/>
      <c r="Z770" s="6"/>
      <c r="AA770" s="6"/>
      <c r="AB770" s="6"/>
      <c r="AC770" s="6"/>
      <c r="AD770" s="6"/>
    </row>
    <row r="771" ht="14.25" hidden="1" customHeight="1">
      <c r="A771" s="196"/>
      <c r="B771" s="7"/>
      <c r="C771" s="7"/>
      <c r="D771" s="7"/>
      <c r="E771" s="136"/>
      <c r="F771" s="136"/>
      <c r="G771" s="136"/>
      <c r="H771" s="136"/>
      <c r="I771" s="136"/>
      <c r="J771" s="136"/>
      <c r="K771" s="136"/>
      <c r="L771" s="137"/>
      <c r="M771" s="136"/>
      <c r="N771" s="136"/>
      <c r="O771" s="197"/>
      <c r="P771" s="6"/>
      <c r="Q771" s="6"/>
      <c r="R771" s="6"/>
      <c r="S771" s="6"/>
      <c r="T771" s="6"/>
      <c r="U771" s="6"/>
      <c r="V771" s="6"/>
      <c r="W771" s="6"/>
      <c r="X771" s="46"/>
      <c r="Y771" s="6"/>
      <c r="Z771" s="6"/>
      <c r="AA771" s="6"/>
      <c r="AB771" s="6"/>
      <c r="AC771" s="6"/>
      <c r="AD771" s="6"/>
    </row>
    <row r="772" ht="14.25" hidden="1" customHeight="1">
      <c r="A772" s="196"/>
      <c r="B772" s="7"/>
      <c r="C772" s="7"/>
      <c r="D772" s="7"/>
      <c r="E772" s="136"/>
      <c r="F772" s="136"/>
      <c r="G772" s="136"/>
      <c r="H772" s="136"/>
      <c r="I772" s="136"/>
      <c r="J772" s="136"/>
      <c r="K772" s="136"/>
      <c r="L772" s="137"/>
      <c r="M772" s="136"/>
      <c r="N772" s="136"/>
      <c r="O772" s="197"/>
      <c r="P772" s="6"/>
      <c r="Q772" s="6"/>
      <c r="R772" s="6"/>
      <c r="S772" s="6"/>
      <c r="T772" s="6"/>
      <c r="U772" s="6"/>
      <c r="V772" s="6"/>
      <c r="W772" s="6"/>
      <c r="X772" s="46"/>
      <c r="Y772" s="6"/>
      <c r="Z772" s="6"/>
      <c r="AA772" s="6"/>
      <c r="AB772" s="6"/>
      <c r="AC772" s="6"/>
      <c r="AD772" s="6"/>
    </row>
    <row r="773" ht="14.25" hidden="1" customHeight="1">
      <c r="A773" s="196"/>
      <c r="B773" s="7"/>
      <c r="C773" s="7"/>
      <c r="D773" s="7"/>
      <c r="E773" s="136"/>
      <c r="F773" s="136"/>
      <c r="G773" s="136"/>
      <c r="H773" s="136"/>
      <c r="I773" s="136"/>
      <c r="J773" s="136"/>
      <c r="K773" s="136"/>
      <c r="L773" s="137"/>
      <c r="M773" s="136"/>
      <c r="N773" s="136"/>
      <c r="O773" s="197"/>
      <c r="P773" s="6"/>
      <c r="Q773" s="6"/>
      <c r="R773" s="6"/>
      <c r="S773" s="6"/>
      <c r="T773" s="6"/>
      <c r="U773" s="6"/>
      <c r="V773" s="6"/>
      <c r="W773" s="6"/>
      <c r="X773" s="46"/>
      <c r="Y773" s="6"/>
      <c r="Z773" s="6"/>
      <c r="AA773" s="6"/>
      <c r="AB773" s="6"/>
      <c r="AC773" s="6"/>
      <c r="AD773" s="6"/>
    </row>
    <row r="774" ht="14.25" hidden="1" customHeight="1">
      <c r="A774" s="196"/>
      <c r="B774" s="7"/>
      <c r="C774" s="7"/>
      <c r="D774" s="7"/>
      <c r="E774" s="136"/>
      <c r="F774" s="136"/>
      <c r="G774" s="136"/>
      <c r="H774" s="136"/>
      <c r="I774" s="136"/>
      <c r="J774" s="136"/>
      <c r="K774" s="136"/>
      <c r="L774" s="137"/>
      <c r="M774" s="136"/>
      <c r="N774" s="136"/>
      <c r="O774" s="197"/>
      <c r="P774" s="6"/>
      <c r="Q774" s="6"/>
      <c r="R774" s="6"/>
      <c r="S774" s="6"/>
      <c r="T774" s="6"/>
      <c r="U774" s="6"/>
      <c r="V774" s="6"/>
      <c r="W774" s="6"/>
      <c r="X774" s="46"/>
      <c r="Y774" s="6"/>
      <c r="Z774" s="6"/>
      <c r="AA774" s="6"/>
      <c r="AB774" s="6"/>
      <c r="AC774" s="6"/>
      <c r="AD774" s="6"/>
    </row>
    <row r="775" ht="14.25" hidden="1" customHeight="1">
      <c r="A775" s="196"/>
      <c r="B775" s="7"/>
      <c r="C775" s="7"/>
      <c r="D775" s="7"/>
      <c r="E775" s="136"/>
      <c r="F775" s="136"/>
      <c r="G775" s="136"/>
      <c r="H775" s="136"/>
      <c r="I775" s="136"/>
      <c r="J775" s="136"/>
      <c r="K775" s="136"/>
      <c r="L775" s="137"/>
      <c r="M775" s="136"/>
      <c r="N775" s="136"/>
      <c r="O775" s="197"/>
      <c r="P775" s="6"/>
      <c r="Q775" s="6"/>
      <c r="R775" s="6"/>
      <c r="S775" s="6"/>
      <c r="T775" s="6"/>
      <c r="U775" s="6"/>
      <c r="V775" s="6"/>
      <c r="W775" s="6"/>
      <c r="X775" s="46"/>
      <c r="Y775" s="6"/>
      <c r="Z775" s="6"/>
      <c r="AA775" s="6"/>
      <c r="AB775" s="6"/>
      <c r="AC775" s="6"/>
      <c r="AD775" s="6"/>
    </row>
    <row r="776" ht="14.25" hidden="1" customHeight="1">
      <c r="A776" s="196"/>
      <c r="B776" s="7"/>
      <c r="C776" s="7"/>
      <c r="D776" s="7"/>
      <c r="E776" s="136"/>
      <c r="F776" s="136"/>
      <c r="G776" s="136"/>
      <c r="H776" s="136"/>
      <c r="I776" s="136"/>
      <c r="J776" s="136"/>
      <c r="K776" s="136"/>
      <c r="L776" s="137"/>
      <c r="M776" s="136"/>
      <c r="N776" s="136"/>
      <c r="O776" s="197"/>
      <c r="P776" s="6"/>
      <c r="Q776" s="6"/>
      <c r="R776" s="6"/>
      <c r="S776" s="6"/>
      <c r="T776" s="6"/>
      <c r="U776" s="6"/>
      <c r="V776" s="6"/>
      <c r="W776" s="6"/>
      <c r="X776" s="46"/>
      <c r="Y776" s="6"/>
      <c r="Z776" s="6"/>
      <c r="AA776" s="6"/>
      <c r="AB776" s="6"/>
      <c r="AC776" s="6"/>
      <c r="AD776" s="6"/>
    </row>
    <row r="777" ht="14.25" hidden="1" customHeight="1">
      <c r="A777" s="196"/>
      <c r="B777" s="7"/>
      <c r="C777" s="7"/>
      <c r="D777" s="7"/>
      <c r="E777" s="136"/>
      <c r="F777" s="136"/>
      <c r="G777" s="136"/>
      <c r="H777" s="136"/>
      <c r="I777" s="136"/>
      <c r="J777" s="136"/>
      <c r="K777" s="136"/>
      <c r="L777" s="137"/>
      <c r="M777" s="136"/>
      <c r="N777" s="136"/>
      <c r="O777" s="197"/>
      <c r="P777" s="6"/>
      <c r="Q777" s="6"/>
      <c r="R777" s="6"/>
      <c r="S777" s="6"/>
      <c r="T777" s="6"/>
      <c r="U777" s="6"/>
      <c r="V777" s="6"/>
      <c r="W777" s="6"/>
      <c r="X777" s="46"/>
      <c r="Y777" s="6"/>
      <c r="Z777" s="6"/>
      <c r="AA777" s="6"/>
      <c r="AB777" s="6"/>
      <c r="AC777" s="6"/>
      <c r="AD777" s="6"/>
    </row>
    <row r="778" ht="14.25" hidden="1" customHeight="1">
      <c r="A778" s="196"/>
      <c r="B778" s="7"/>
      <c r="C778" s="7"/>
      <c r="D778" s="7"/>
      <c r="E778" s="136"/>
      <c r="F778" s="136"/>
      <c r="G778" s="136"/>
      <c r="H778" s="136"/>
      <c r="I778" s="136"/>
      <c r="J778" s="136"/>
      <c r="K778" s="136"/>
      <c r="L778" s="137"/>
      <c r="M778" s="136"/>
      <c r="N778" s="136"/>
      <c r="O778" s="197"/>
      <c r="P778" s="6"/>
      <c r="Q778" s="6"/>
      <c r="R778" s="6"/>
      <c r="S778" s="6"/>
      <c r="T778" s="6"/>
      <c r="U778" s="6"/>
      <c r="V778" s="6"/>
      <c r="W778" s="6"/>
      <c r="X778" s="46"/>
      <c r="Y778" s="6"/>
      <c r="Z778" s="6"/>
      <c r="AA778" s="6"/>
      <c r="AB778" s="6"/>
      <c r="AC778" s="6"/>
      <c r="AD778" s="6"/>
    </row>
    <row r="779" ht="14.25" hidden="1" customHeight="1">
      <c r="A779" s="196"/>
      <c r="B779" s="7"/>
      <c r="C779" s="7"/>
      <c r="D779" s="7"/>
      <c r="E779" s="136"/>
      <c r="F779" s="136"/>
      <c r="G779" s="136"/>
      <c r="H779" s="136"/>
      <c r="I779" s="136"/>
      <c r="J779" s="136"/>
      <c r="K779" s="136"/>
      <c r="L779" s="137"/>
      <c r="M779" s="136"/>
      <c r="N779" s="136"/>
      <c r="O779" s="197"/>
      <c r="P779" s="6"/>
      <c r="Q779" s="6"/>
      <c r="R779" s="6"/>
      <c r="S779" s="6"/>
      <c r="T779" s="6"/>
      <c r="U779" s="6"/>
      <c r="V779" s="6"/>
      <c r="W779" s="6"/>
      <c r="X779" s="46"/>
      <c r="Y779" s="6"/>
      <c r="Z779" s="6"/>
      <c r="AA779" s="6"/>
      <c r="AB779" s="6"/>
      <c r="AC779" s="6"/>
      <c r="AD779" s="6"/>
    </row>
    <row r="780" ht="14.25" hidden="1" customHeight="1">
      <c r="A780" s="196"/>
      <c r="B780" s="7"/>
      <c r="C780" s="7"/>
      <c r="D780" s="7"/>
      <c r="E780" s="136"/>
      <c r="F780" s="136"/>
      <c r="G780" s="136"/>
      <c r="H780" s="136"/>
      <c r="I780" s="136"/>
      <c r="J780" s="136"/>
      <c r="K780" s="136"/>
      <c r="L780" s="137"/>
      <c r="M780" s="136"/>
      <c r="N780" s="136"/>
      <c r="O780" s="197"/>
      <c r="P780" s="6"/>
      <c r="Q780" s="6"/>
      <c r="R780" s="6"/>
      <c r="S780" s="6"/>
      <c r="T780" s="6"/>
      <c r="U780" s="6"/>
      <c r="V780" s="6"/>
      <c r="W780" s="6"/>
      <c r="X780" s="46"/>
      <c r="Y780" s="6"/>
      <c r="Z780" s="6"/>
      <c r="AA780" s="6"/>
      <c r="AB780" s="6"/>
      <c r="AC780" s="6"/>
      <c r="AD780" s="6"/>
    </row>
    <row r="781" ht="14.25" hidden="1" customHeight="1">
      <c r="A781" s="196"/>
      <c r="B781" s="7"/>
      <c r="C781" s="7"/>
      <c r="D781" s="7"/>
      <c r="E781" s="136"/>
      <c r="F781" s="136"/>
      <c r="G781" s="136"/>
      <c r="H781" s="136"/>
      <c r="I781" s="136"/>
      <c r="J781" s="136"/>
      <c r="K781" s="136"/>
      <c r="L781" s="137"/>
      <c r="M781" s="136"/>
      <c r="N781" s="136"/>
      <c r="O781" s="197"/>
      <c r="P781" s="6"/>
      <c r="Q781" s="6"/>
      <c r="R781" s="6"/>
      <c r="S781" s="6"/>
      <c r="T781" s="6"/>
      <c r="U781" s="6"/>
      <c r="V781" s="6"/>
      <c r="W781" s="6"/>
      <c r="X781" s="46"/>
      <c r="Y781" s="6"/>
      <c r="Z781" s="6"/>
      <c r="AA781" s="6"/>
      <c r="AB781" s="6"/>
      <c r="AC781" s="6"/>
      <c r="AD781" s="6"/>
    </row>
    <row r="782" ht="14.25" hidden="1" customHeight="1">
      <c r="A782" s="196"/>
      <c r="B782" s="7"/>
      <c r="C782" s="7"/>
      <c r="D782" s="7"/>
      <c r="E782" s="136"/>
      <c r="F782" s="136"/>
      <c r="G782" s="136"/>
      <c r="H782" s="136"/>
      <c r="I782" s="136"/>
      <c r="J782" s="136"/>
      <c r="K782" s="136"/>
      <c r="L782" s="137"/>
      <c r="M782" s="136"/>
      <c r="N782" s="136"/>
      <c r="O782" s="197"/>
      <c r="P782" s="6"/>
      <c r="Q782" s="6"/>
      <c r="R782" s="6"/>
      <c r="S782" s="6"/>
      <c r="T782" s="6"/>
      <c r="U782" s="6"/>
      <c r="V782" s="6"/>
      <c r="W782" s="6"/>
      <c r="X782" s="46"/>
      <c r="Y782" s="6"/>
      <c r="Z782" s="6"/>
      <c r="AA782" s="6"/>
      <c r="AB782" s="6"/>
      <c r="AC782" s="6"/>
      <c r="AD782" s="6"/>
    </row>
    <row r="783" ht="14.25" hidden="1" customHeight="1">
      <c r="A783" s="196"/>
      <c r="B783" s="7"/>
      <c r="C783" s="7"/>
      <c r="D783" s="7"/>
      <c r="E783" s="136"/>
      <c r="F783" s="136"/>
      <c r="G783" s="136"/>
      <c r="H783" s="136"/>
      <c r="I783" s="136"/>
      <c r="J783" s="136"/>
      <c r="K783" s="136"/>
      <c r="L783" s="137"/>
      <c r="M783" s="136"/>
      <c r="N783" s="136"/>
      <c r="O783" s="197"/>
      <c r="P783" s="6"/>
      <c r="Q783" s="6"/>
      <c r="R783" s="6"/>
      <c r="S783" s="6"/>
      <c r="T783" s="6"/>
      <c r="U783" s="6"/>
      <c r="V783" s="6"/>
      <c r="W783" s="6"/>
      <c r="X783" s="46"/>
      <c r="Y783" s="6"/>
      <c r="Z783" s="6"/>
      <c r="AA783" s="6"/>
      <c r="AB783" s="6"/>
      <c r="AC783" s="6"/>
      <c r="AD783" s="6"/>
    </row>
    <row r="784" ht="14.25" hidden="1" customHeight="1">
      <c r="A784" s="196"/>
      <c r="B784" s="7"/>
      <c r="C784" s="7"/>
      <c r="D784" s="7"/>
      <c r="E784" s="136"/>
      <c r="F784" s="136"/>
      <c r="G784" s="136"/>
      <c r="H784" s="136"/>
      <c r="I784" s="136"/>
      <c r="J784" s="136"/>
      <c r="K784" s="136"/>
      <c r="L784" s="137"/>
      <c r="M784" s="136"/>
      <c r="N784" s="136"/>
      <c r="O784" s="197"/>
      <c r="P784" s="6"/>
      <c r="Q784" s="6"/>
      <c r="R784" s="6"/>
      <c r="S784" s="6"/>
      <c r="T784" s="6"/>
      <c r="U784" s="6"/>
      <c r="V784" s="6"/>
      <c r="W784" s="6"/>
      <c r="X784" s="46"/>
      <c r="Y784" s="6"/>
      <c r="Z784" s="6"/>
      <c r="AA784" s="6"/>
      <c r="AB784" s="6"/>
      <c r="AC784" s="6"/>
      <c r="AD784" s="6"/>
    </row>
    <row r="785" ht="14.25" hidden="1" customHeight="1">
      <c r="A785" s="196"/>
      <c r="B785" s="7"/>
      <c r="C785" s="7"/>
      <c r="D785" s="7"/>
      <c r="E785" s="136"/>
      <c r="F785" s="136"/>
      <c r="G785" s="136"/>
      <c r="H785" s="136"/>
      <c r="I785" s="136"/>
      <c r="J785" s="136"/>
      <c r="K785" s="136"/>
      <c r="L785" s="137"/>
      <c r="M785" s="136"/>
      <c r="N785" s="136"/>
      <c r="O785" s="197"/>
      <c r="P785" s="6"/>
      <c r="Q785" s="6"/>
      <c r="R785" s="6"/>
      <c r="S785" s="6"/>
      <c r="T785" s="6"/>
      <c r="U785" s="6"/>
      <c r="V785" s="6"/>
      <c r="W785" s="6"/>
      <c r="X785" s="46"/>
      <c r="Y785" s="6"/>
      <c r="Z785" s="6"/>
      <c r="AA785" s="6"/>
      <c r="AB785" s="6"/>
      <c r="AC785" s="6"/>
      <c r="AD785" s="6"/>
    </row>
    <row r="786" ht="14.25" hidden="1" customHeight="1">
      <c r="A786" s="196"/>
      <c r="B786" s="7"/>
      <c r="C786" s="7"/>
      <c r="D786" s="7"/>
      <c r="E786" s="136"/>
      <c r="F786" s="136"/>
      <c r="G786" s="136"/>
      <c r="H786" s="136"/>
      <c r="I786" s="136"/>
      <c r="J786" s="136"/>
      <c r="K786" s="136"/>
      <c r="L786" s="137"/>
      <c r="M786" s="136"/>
      <c r="N786" s="136"/>
      <c r="O786" s="197"/>
      <c r="P786" s="6"/>
      <c r="Q786" s="6"/>
      <c r="R786" s="6"/>
      <c r="S786" s="6"/>
      <c r="T786" s="6"/>
      <c r="U786" s="6"/>
      <c r="V786" s="6"/>
      <c r="W786" s="6"/>
      <c r="X786" s="46"/>
      <c r="Y786" s="6"/>
      <c r="Z786" s="6"/>
      <c r="AA786" s="6"/>
      <c r="AB786" s="6"/>
      <c r="AC786" s="6"/>
      <c r="AD786" s="6"/>
    </row>
    <row r="787" ht="14.25" hidden="1" customHeight="1">
      <c r="A787" s="196"/>
      <c r="B787" s="7"/>
      <c r="C787" s="7"/>
      <c r="D787" s="7"/>
      <c r="E787" s="136"/>
      <c r="F787" s="136"/>
      <c r="G787" s="136"/>
      <c r="H787" s="136"/>
      <c r="I787" s="136"/>
      <c r="J787" s="136"/>
      <c r="K787" s="136"/>
      <c r="L787" s="137"/>
      <c r="M787" s="136"/>
      <c r="N787" s="136"/>
      <c r="O787" s="197"/>
      <c r="P787" s="6"/>
      <c r="Q787" s="6"/>
      <c r="R787" s="6"/>
      <c r="S787" s="6"/>
      <c r="T787" s="6"/>
      <c r="U787" s="6"/>
      <c r="V787" s="6"/>
      <c r="W787" s="6"/>
      <c r="X787" s="46"/>
      <c r="Y787" s="6"/>
      <c r="Z787" s="6"/>
      <c r="AA787" s="6"/>
      <c r="AB787" s="6"/>
      <c r="AC787" s="6"/>
      <c r="AD787" s="6"/>
    </row>
    <row r="788" ht="14.25" hidden="1" customHeight="1">
      <c r="A788" s="196"/>
      <c r="B788" s="7"/>
      <c r="C788" s="7"/>
      <c r="D788" s="7"/>
      <c r="E788" s="136"/>
      <c r="F788" s="136"/>
      <c r="G788" s="136"/>
      <c r="H788" s="136"/>
      <c r="I788" s="136"/>
      <c r="J788" s="136"/>
      <c r="K788" s="136"/>
      <c r="L788" s="137"/>
      <c r="M788" s="136"/>
      <c r="N788" s="136"/>
      <c r="O788" s="197"/>
      <c r="P788" s="6"/>
      <c r="Q788" s="6"/>
      <c r="R788" s="6"/>
      <c r="S788" s="6"/>
      <c r="T788" s="6"/>
      <c r="U788" s="6"/>
      <c r="V788" s="6"/>
      <c r="W788" s="6"/>
      <c r="X788" s="46"/>
      <c r="Y788" s="6"/>
      <c r="Z788" s="6"/>
      <c r="AA788" s="6"/>
      <c r="AB788" s="6"/>
      <c r="AC788" s="6"/>
      <c r="AD788" s="6"/>
    </row>
    <row r="789" ht="14.25" hidden="1" customHeight="1">
      <c r="A789" s="196"/>
      <c r="B789" s="7"/>
      <c r="C789" s="7"/>
      <c r="D789" s="7"/>
      <c r="E789" s="136"/>
      <c r="F789" s="136"/>
      <c r="G789" s="136"/>
      <c r="H789" s="136"/>
      <c r="I789" s="136"/>
      <c r="J789" s="136"/>
      <c r="K789" s="136"/>
      <c r="L789" s="137"/>
      <c r="M789" s="136"/>
      <c r="N789" s="136"/>
      <c r="O789" s="197"/>
      <c r="P789" s="6"/>
      <c r="Q789" s="6"/>
      <c r="R789" s="6"/>
      <c r="S789" s="6"/>
      <c r="T789" s="6"/>
      <c r="U789" s="6"/>
      <c r="V789" s="6"/>
      <c r="W789" s="6"/>
      <c r="X789" s="46"/>
      <c r="Y789" s="6"/>
      <c r="Z789" s="6"/>
      <c r="AA789" s="6"/>
      <c r="AB789" s="6"/>
      <c r="AC789" s="6"/>
      <c r="AD789" s="6"/>
    </row>
    <row r="790" ht="14.25" hidden="1" customHeight="1">
      <c r="A790" s="196"/>
      <c r="B790" s="7"/>
      <c r="C790" s="7"/>
      <c r="D790" s="7"/>
      <c r="E790" s="136"/>
      <c r="F790" s="136"/>
      <c r="G790" s="136"/>
      <c r="H790" s="136"/>
      <c r="I790" s="136"/>
      <c r="J790" s="136"/>
      <c r="K790" s="136"/>
      <c r="L790" s="137"/>
      <c r="M790" s="136"/>
      <c r="N790" s="136"/>
      <c r="O790" s="197"/>
      <c r="P790" s="6"/>
      <c r="Q790" s="6"/>
      <c r="R790" s="6"/>
      <c r="S790" s="6"/>
      <c r="T790" s="6"/>
      <c r="U790" s="6"/>
      <c r="V790" s="6"/>
      <c r="W790" s="6"/>
      <c r="X790" s="46"/>
      <c r="Y790" s="6"/>
      <c r="Z790" s="6"/>
      <c r="AA790" s="6"/>
      <c r="AB790" s="6"/>
      <c r="AC790" s="6"/>
      <c r="AD790" s="6"/>
    </row>
    <row r="791" ht="14.25" hidden="1" customHeight="1">
      <c r="A791" s="196"/>
      <c r="B791" s="7"/>
      <c r="C791" s="7"/>
      <c r="D791" s="7"/>
      <c r="E791" s="136"/>
      <c r="F791" s="136"/>
      <c r="G791" s="136"/>
      <c r="H791" s="136"/>
      <c r="I791" s="136"/>
      <c r="J791" s="136"/>
      <c r="K791" s="136"/>
      <c r="L791" s="137"/>
      <c r="M791" s="136"/>
      <c r="N791" s="136"/>
      <c r="O791" s="197"/>
      <c r="P791" s="6"/>
      <c r="Q791" s="6"/>
      <c r="R791" s="6"/>
      <c r="S791" s="6"/>
      <c r="T791" s="6"/>
      <c r="U791" s="6"/>
      <c r="V791" s="6"/>
      <c r="W791" s="6"/>
      <c r="X791" s="46"/>
      <c r="Y791" s="6"/>
      <c r="Z791" s="6"/>
      <c r="AA791" s="6"/>
      <c r="AB791" s="6"/>
      <c r="AC791" s="6"/>
      <c r="AD791" s="6"/>
    </row>
    <row r="792" ht="14.25" hidden="1" customHeight="1">
      <c r="A792" s="196"/>
      <c r="B792" s="7"/>
      <c r="C792" s="7"/>
      <c r="D792" s="7"/>
      <c r="E792" s="136"/>
      <c r="F792" s="136"/>
      <c r="G792" s="136"/>
      <c r="H792" s="136"/>
      <c r="I792" s="136"/>
      <c r="J792" s="136"/>
      <c r="K792" s="136"/>
      <c r="L792" s="137"/>
      <c r="M792" s="136"/>
      <c r="N792" s="136"/>
      <c r="O792" s="197"/>
      <c r="P792" s="6"/>
      <c r="Q792" s="6"/>
      <c r="R792" s="6"/>
      <c r="S792" s="6"/>
      <c r="T792" s="6"/>
      <c r="U792" s="6"/>
      <c r="V792" s="6"/>
      <c r="W792" s="6"/>
      <c r="X792" s="46"/>
      <c r="Y792" s="6"/>
      <c r="Z792" s="6"/>
      <c r="AA792" s="6"/>
      <c r="AB792" s="6"/>
      <c r="AC792" s="6"/>
      <c r="AD792" s="6"/>
    </row>
    <row r="793" ht="14.25" hidden="1" customHeight="1">
      <c r="A793" s="196"/>
      <c r="B793" s="7"/>
      <c r="C793" s="7"/>
      <c r="D793" s="7"/>
      <c r="E793" s="136"/>
      <c r="F793" s="136"/>
      <c r="G793" s="136"/>
      <c r="H793" s="136"/>
      <c r="I793" s="136"/>
      <c r="J793" s="136"/>
      <c r="K793" s="136"/>
      <c r="L793" s="137"/>
      <c r="M793" s="136"/>
      <c r="N793" s="136"/>
      <c r="O793" s="197"/>
      <c r="P793" s="6"/>
      <c r="Q793" s="6"/>
      <c r="R793" s="6"/>
      <c r="S793" s="6"/>
      <c r="T793" s="6"/>
      <c r="U793" s="6"/>
      <c r="V793" s="6"/>
      <c r="W793" s="6"/>
      <c r="X793" s="46"/>
      <c r="Y793" s="6"/>
      <c r="Z793" s="6"/>
      <c r="AA793" s="6"/>
      <c r="AB793" s="6"/>
      <c r="AC793" s="6"/>
      <c r="AD793" s="6"/>
    </row>
    <row r="794" ht="14.25" hidden="1" customHeight="1">
      <c r="A794" s="196"/>
      <c r="B794" s="7"/>
      <c r="C794" s="7"/>
      <c r="D794" s="7"/>
      <c r="E794" s="136"/>
      <c r="F794" s="136"/>
      <c r="G794" s="136"/>
      <c r="H794" s="136"/>
      <c r="I794" s="136"/>
      <c r="J794" s="136"/>
      <c r="K794" s="136"/>
      <c r="L794" s="137"/>
      <c r="M794" s="136"/>
      <c r="N794" s="136"/>
      <c r="O794" s="197"/>
      <c r="P794" s="6"/>
      <c r="Q794" s="6"/>
      <c r="R794" s="6"/>
      <c r="S794" s="6"/>
      <c r="T794" s="6"/>
      <c r="U794" s="6"/>
      <c r="V794" s="6"/>
      <c r="W794" s="6"/>
      <c r="X794" s="46"/>
      <c r="Y794" s="6"/>
      <c r="Z794" s="6"/>
      <c r="AA794" s="6"/>
      <c r="AB794" s="6"/>
      <c r="AC794" s="6"/>
      <c r="AD794" s="6"/>
    </row>
    <row r="795" ht="14.25" hidden="1" customHeight="1">
      <c r="A795" s="196"/>
      <c r="B795" s="7"/>
      <c r="C795" s="7"/>
      <c r="D795" s="7"/>
      <c r="E795" s="136"/>
      <c r="F795" s="136"/>
      <c r="G795" s="136"/>
      <c r="H795" s="136"/>
      <c r="I795" s="136"/>
      <c r="J795" s="136"/>
      <c r="K795" s="136"/>
      <c r="L795" s="137"/>
      <c r="M795" s="136"/>
      <c r="N795" s="136"/>
      <c r="O795" s="197"/>
      <c r="P795" s="6"/>
      <c r="Q795" s="6"/>
      <c r="R795" s="6"/>
      <c r="S795" s="6"/>
      <c r="T795" s="6"/>
      <c r="U795" s="6"/>
      <c r="V795" s="6"/>
      <c r="W795" s="6"/>
      <c r="X795" s="46"/>
      <c r="Y795" s="6"/>
      <c r="Z795" s="6"/>
      <c r="AA795" s="6"/>
      <c r="AB795" s="6"/>
      <c r="AC795" s="6"/>
      <c r="AD795" s="6"/>
    </row>
    <row r="796" ht="14.25" hidden="1" customHeight="1">
      <c r="A796" s="196"/>
      <c r="B796" s="7"/>
      <c r="C796" s="7"/>
      <c r="D796" s="7"/>
      <c r="E796" s="136"/>
      <c r="F796" s="136"/>
      <c r="G796" s="136"/>
      <c r="H796" s="136"/>
      <c r="I796" s="136"/>
      <c r="J796" s="136"/>
      <c r="K796" s="136"/>
      <c r="L796" s="137"/>
      <c r="M796" s="136"/>
      <c r="N796" s="136"/>
      <c r="O796" s="197"/>
      <c r="P796" s="6"/>
      <c r="Q796" s="6"/>
      <c r="R796" s="6"/>
      <c r="S796" s="6"/>
      <c r="T796" s="6"/>
      <c r="U796" s="6"/>
      <c r="V796" s="6"/>
      <c r="W796" s="6"/>
      <c r="X796" s="46"/>
      <c r="Y796" s="6"/>
      <c r="Z796" s="6"/>
      <c r="AA796" s="6"/>
      <c r="AB796" s="6"/>
      <c r="AC796" s="6"/>
      <c r="AD796" s="6"/>
    </row>
    <row r="797" ht="14.25" hidden="1" customHeight="1">
      <c r="A797" s="196"/>
      <c r="B797" s="7"/>
      <c r="C797" s="7"/>
      <c r="D797" s="7"/>
      <c r="E797" s="136"/>
      <c r="F797" s="136"/>
      <c r="G797" s="136"/>
      <c r="H797" s="136"/>
      <c r="I797" s="136"/>
      <c r="J797" s="136"/>
      <c r="K797" s="136"/>
      <c r="L797" s="137"/>
      <c r="M797" s="136"/>
      <c r="N797" s="136"/>
      <c r="O797" s="197"/>
      <c r="P797" s="6"/>
      <c r="Q797" s="6"/>
      <c r="R797" s="6"/>
      <c r="S797" s="6"/>
      <c r="T797" s="6"/>
      <c r="U797" s="6"/>
      <c r="V797" s="6"/>
      <c r="W797" s="6"/>
      <c r="X797" s="46"/>
      <c r="Y797" s="6"/>
      <c r="Z797" s="6"/>
      <c r="AA797" s="6"/>
      <c r="AB797" s="6"/>
      <c r="AC797" s="6"/>
      <c r="AD797" s="6"/>
    </row>
    <row r="798" ht="14.25" hidden="1" customHeight="1">
      <c r="A798" s="196"/>
      <c r="B798" s="7"/>
      <c r="C798" s="7"/>
      <c r="D798" s="7"/>
      <c r="E798" s="136"/>
      <c r="F798" s="136"/>
      <c r="G798" s="136"/>
      <c r="H798" s="136"/>
      <c r="I798" s="136"/>
      <c r="J798" s="136"/>
      <c r="K798" s="136"/>
      <c r="L798" s="137"/>
      <c r="M798" s="136"/>
      <c r="N798" s="136"/>
      <c r="O798" s="197"/>
      <c r="P798" s="6"/>
      <c r="Q798" s="6"/>
      <c r="R798" s="6"/>
      <c r="S798" s="6"/>
      <c r="T798" s="6"/>
      <c r="U798" s="6"/>
      <c r="V798" s="6"/>
      <c r="W798" s="6"/>
      <c r="X798" s="46"/>
      <c r="Y798" s="6"/>
      <c r="Z798" s="6"/>
      <c r="AA798" s="6"/>
      <c r="AB798" s="6"/>
      <c r="AC798" s="6"/>
      <c r="AD798" s="6"/>
    </row>
    <row r="799" ht="14.25" hidden="1" customHeight="1">
      <c r="A799" s="196"/>
      <c r="B799" s="7"/>
      <c r="C799" s="7"/>
      <c r="D799" s="7"/>
      <c r="E799" s="136"/>
      <c r="F799" s="136"/>
      <c r="G799" s="136"/>
      <c r="H799" s="136"/>
      <c r="I799" s="136"/>
      <c r="J799" s="136"/>
      <c r="K799" s="136"/>
      <c r="L799" s="137"/>
      <c r="M799" s="136"/>
      <c r="N799" s="136"/>
      <c r="O799" s="197"/>
      <c r="P799" s="6"/>
      <c r="Q799" s="6"/>
      <c r="R799" s="6"/>
      <c r="S799" s="6"/>
      <c r="T799" s="6"/>
      <c r="U799" s="6"/>
      <c r="V799" s="6"/>
      <c r="W799" s="6"/>
      <c r="X799" s="46"/>
      <c r="Y799" s="6"/>
      <c r="Z799" s="6"/>
      <c r="AA799" s="6"/>
      <c r="AB799" s="6"/>
      <c r="AC799" s="6"/>
      <c r="AD799" s="6"/>
    </row>
    <row r="800" ht="14.25" hidden="1" customHeight="1">
      <c r="A800" s="196"/>
      <c r="B800" s="7"/>
      <c r="C800" s="7"/>
      <c r="D800" s="7"/>
      <c r="E800" s="136"/>
      <c r="F800" s="136"/>
      <c r="G800" s="136"/>
      <c r="H800" s="136"/>
      <c r="I800" s="136"/>
      <c r="J800" s="136"/>
      <c r="K800" s="136"/>
      <c r="L800" s="137"/>
      <c r="M800" s="136"/>
      <c r="N800" s="136"/>
      <c r="O800" s="197"/>
      <c r="P800" s="6"/>
      <c r="Q800" s="6"/>
      <c r="R800" s="6"/>
      <c r="S800" s="6"/>
      <c r="T800" s="6"/>
      <c r="U800" s="6"/>
      <c r="V800" s="6"/>
      <c r="W800" s="6"/>
      <c r="X800" s="46"/>
      <c r="Y800" s="6"/>
      <c r="Z800" s="6"/>
      <c r="AA800" s="6"/>
      <c r="AB800" s="6"/>
      <c r="AC800" s="6"/>
      <c r="AD800" s="6"/>
    </row>
    <row r="801" ht="14.25" hidden="1" customHeight="1">
      <c r="A801" s="196"/>
      <c r="B801" s="7"/>
      <c r="C801" s="7"/>
      <c r="D801" s="7"/>
      <c r="E801" s="136"/>
      <c r="F801" s="136"/>
      <c r="G801" s="136"/>
      <c r="H801" s="136"/>
      <c r="I801" s="136"/>
      <c r="J801" s="136"/>
      <c r="K801" s="136"/>
      <c r="L801" s="137"/>
      <c r="M801" s="136"/>
      <c r="N801" s="136"/>
      <c r="O801" s="197"/>
      <c r="P801" s="6"/>
      <c r="Q801" s="6"/>
      <c r="R801" s="6"/>
      <c r="S801" s="6"/>
      <c r="T801" s="6"/>
      <c r="U801" s="6"/>
      <c r="V801" s="6"/>
      <c r="W801" s="6"/>
      <c r="X801" s="46"/>
      <c r="Y801" s="6"/>
      <c r="Z801" s="6"/>
      <c r="AA801" s="6"/>
      <c r="AB801" s="6"/>
      <c r="AC801" s="6"/>
      <c r="AD801" s="6"/>
    </row>
    <row r="802" ht="14.25" hidden="1" customHeight="1">
      <c r="A802" s="196"/>
      <c r="B802" s="7"/>
      <c r="C802" s="7"/>
      <c r="D802" s="7"/>
      <c r="E802" s="136"/>
      <c r="F802" s="136"/>
      <c r="G802" s="136"/>
      <c r="H802" s="136"/>
      <c r="I802" s="136"/>
      <c r="J802" s="136"/>
      <c r="K802" s="136"/>
      <c r="L802" s="137"/>
      <c r="M802" s="136"/>
      <c r="N802" s="136"/>
      <c r="O802" s="197"/>
      <c r="P802" s="6"/>
      <c r="Q802" s="6"/>
      <c r="R802" s="6"/>
      <c r="S802" s="6"/>
      <c r="T802" s="6"/>
      <c r="U802" s="6"/>
      <c r="V802" s="6"/>
      <c r="W802" s="6"/>
      <c r="X802" s="46"/>
      <c r="Y802" s="6"/>
      <c r="Z802" s="6"/>
      <c r="AA802" s="6"/>
      <c r="AB802" s="6"/>
      <c r="AC802" s="6"/>
      <c r="AD802" s="6"/>
    </row>
    <row r="803" ht="14.25" hidden="1" customHeight="1">
      <c r="A803" s="196"/>
      <c r="B803" s="7"/>
      <c r="C803" s="7"/>
      <c r="D803" s="7"/>
      <c r="E803" s="136"/>
      <c r="F803" s="136"/>
      <c r="G803" s="136"/>
      <c r="H803" s="136"/>
      <c r="I803" s="136"/>
      <c r="J803" s="136"/>
      <c r="K803" s="136"/>
      <c r="L803" s="137"/>
      <c r="M803" s="136"/>
      <c r="N803" s="136"/>
      <c r="O803" s="197"/>
      <c r="P803" s="6"/>
      <c r="Q803" s="6"/>
      <c r="R803" s="6"/>
      <c r="S803" s="6"/>
      <c r="T803" s="6"/>
      <c r="U803" s="6"/>
      <c r="V803" s="6"/>
      <c r="W803" s="6"/>
      <c r="X803" s="46"/>
      <c r="Y803" s="6"/>
      <c r="Z803" s="6"/>
      <c r="AA803" s="6"/>
      <c r="AB803" s="6"/>
      <c r="AC803" s="6"/>
      <c r="AD803" s="6"/>
    </row>
    <row r="804" ht="14.25" hidden="1" customHeight="1">
      <c r="A804" s="196"/>
      <c r="B804" s="7"/>
      <c r="C804" s="7"/>
      <c r="D804" s="7"/>
      <c r="E804" s="136"/>
      <c r="F804" s="136"/>
      <c r="G804" s="136"/>
      <c r="H804" s="136"/>
      <c r="I804" s="136"/>
      <c r="J804" s="136"/>
      <c r="K804" s="136"/>
      <c r="L804" s="137"/>
      <c r="M804" s="136"/>
      <c r="N804" s="136"/>
      <c r="O804" s="197"/>
      <c r="P804" s="6"/>
      <c r="Q804" s="6"/>
      <c r="R804" s="6"/>
      <c r="S804" s="6"/>
      <c r="T804" s="6"/>
      <c r="U804" s="6"/>
      <c r="V804" s="6"/>
      <c r="W804" s="6"/>
      <c r="X804" s="46"/>
      <c r="Y804" s="6"/>
      <c r="Z804" s="6"/>
      <c r="AA804" s="6"/>
      <c r="AB804" s="6"/>
      <c r="AC804" s="6"/>
      <c r="AD804" s="6"/>
    </row>
    <row r="805" ht="14.25" hidden="1" customHeight="1">
      <c r="A805" s="196"/>
      <c r="B805" s="7"/>
      <c r="C805" s="7"/>
      <c r="D805" s="7"/>
      <c r="E805" s="136"/>
      <c r="F805" s="136"/>
      <c r="G805" s="136"/>
      <c r="H805" s="136"/>
      <c r="I805" s="136"/>
      <c r="J805" s="136"/>
      <c r="K805" s="136"/>
      <c r="L805" s="137"/>
      <c r="M805" s="136"/>
      <c r="N805" s="136"/>
      <c r="O805" s="197"/>
      <c r="P805" s="6"/>
      <c r="Q805" s="6"/>
      <c r="R805" s="6"/>
      <c r="S805" s="6"/>
      <c r="T805" s="6"/>
      <c r="U805" s="6"/>
      <c r="V805" s="6"/>
      <c r="W805" s="6"/>
      <c r="X805" s="46"/>
      <c r="Y805" s="6"/>
      <c r="Z805" s="6"/>
      <c r="AA805" s="6"/>
      <c r="AB805" s="6"/>
      <c r="AC805" s="6"/>
      <c r="AD805" s="6"/>
    </row>
    <row r="806" ht="14.25" hidden="1" customHeight="1">
      <c r="A806" s="196"/>
      <c r="B806" s="7"/>
      <c r="C806" s="7"/>
      <c r="D806" s="7"/>
      <c r="E806" s="136"/>
      <c r="F806" s="136"/>
      <c r="G806" s="136"/>
      <c r="H806" s="136"/>
      <c r="I806" s="136"/>
      <c r="J806" s="136"/>
      <c r="K806" s="136"/>
      <c r="L806" s="137"/>
      <c r="M806" s="136"/>
      <c r="N806" s="136"/>
      <c r="O806" s="197"/>
      <c r="P806" s="6"/>
      <c r="Q806" s="6"/>
      <c r="R806" s="6"/>
      <c r="S806" s="6"/>
      <c r="T806" s="6"/>
      <c r="U806" s="6"/>
      <c r="V806" s="6"/>
      <c r="W806" s="6"/>
      <c r="X806" s="46"/>
      <c r="Y806" s="6"/>
      <c r="Z806" s="6"/>
      <c r="AA806" s="6"/>
      <c r="AB806" s="6"/>
      <c r="AC806" s="6"/>
      <c r="AD806" s="6"/>
    </row>
    <row r="807" ht="14.25" hidden="1" customHeight="1">
      <c r="A807" s="196"/>
      <c r="B807" s="7"/>
      <c r="C807" s="7"/>
      <c r="D807" s="7"/>
      <c r="E807" s="136"/>
      <c r="F807" s="136"/>
      <c r="G807" s="136"/>
      <c r="H807" s="136"/>
      <c r="I807" s="136"/>
      <c r="J807" s="136"/>
      <c r="K807" s="136"/>
      <c r="L807" s="137"/>
      <c r="M807" s="136"/>
      <c r="N807" s="136"/>
      <c r="O807" s="197"/>
      <c r="P807" s="6"/>
      <c r="Q807" s="6"/>
      <c r="R807" s="6"/>
      <c r="S807" s="6"/>
      <c r="T807" s="6"/>
      <c r="U807" s="6"/>
      <c r="V807" s="6"/>
      <c r="W807" s="6"/>
      <c r="X807" s="46"/>
      <c r="Y807" s="6"/>
      <c r="Z807" s="6"/>
      <c r="AA807" s="6"/>
      <c r="AB807" s="6"/>
      <c r="AC807" s="6"/>
      <c r="AD807" s="6"/>
    </row>
    <row r="808" ht="14.25" hidden="1" customHeight="1">
      <c r="A808" s="196"/>
      <c r="B808" s="7"/>
      <c r="C808" s="7"/>
      <c r="D808" s="7"/>
      <c r="E808" s="136"/>
      <c r="F808" s="136"/>
      <c r="G808" s="136"/>
      <c r="H808" s="136"/>
      <c r="I808" s="136"/>
      <c r="J808" s="136"/>
      <c r="K808" s="136"/>
      <c r="L808" s="137"/>
      <c r="M808" s="136"/>
      <c r="N808" s="136"/>
      <c r="O808" s="197"/>
      <c r="P808" s="6"/>
      <c r="Q808" s="6"/>
      <c r="R808" s="6"/>
      <c r="S808" s="6"/>
      <c r="T808" s="6"/>
      <c r="U808" s="6"/>
      <c r="V808" s="6"/>
      <c r="W808" s="6"/>
      <c r="X808" s="46"/>
      <c r="Y808" s="6"/>
      <c r="Z808" s="6"/>
      <c r="AA808" s="6"/>
      <c r="AB808" s="6"/>
      <c r="AC808" s="6"/>
      <c r="AD808" s="6"/>
    </row>
    <row r="809" ht="14.25" hidden="1" customHeight="1">
      <c r="A809" s="196"/>
      <c r="B809" s="7"/>
      <c r="C809" s="7"/>
      <c r="D809" s="7"/>
      <c r="E809" s="136"/>
      <c r="F809" s="136"/>
      <c r="G809" s="136"/>
      <c r="H809" s="136"/>
      <c r="I809" s="136"/>
      <c r="J809" s="136"/>
      <c r="K809" s="136"/>
      <c r="L809" s="137"/>
      <c r="M809" s="136"/>
      <c r="N809" s="136"/>
      <c r="O809" s="197"/>
      <c r="P809" s="6"/>
      <c r="Q809" s="6"/>
      <c r="R809" s="6"/>
      <c r="S809" s="6"/>
      <c r="T809" s="6"/>
      <c r="U809" s="6"/>
      <c r="V809" s="6"/>
      <c r="W809" s="6"/>
      <c r="X809" s="46"/>
      <c r="Y809" s="6"/>
      <c r="Z809" s="6"/>
      <c r="AA809" s="6"/>
      <c r="AB809" s="6"/>
      <c r="AC809" s="6"/>
      <c r="AD809" s="6"/>
    </row>
    <row r="810" ht="14.25" hidden="1" customHeight="1">
      <c r="A810" s="196"/>
      <c r="B810" s="7"/>
      <c r="C810" s="7"/>
      <c r="D810" s="7"/>
      <c r="E810" s="136"/>
      <c r="F810" s="136"/>
      <c r="G810" s="136"/>
      <c r="H810" s="136"/>
      <c r="I810" s="136"/>
      <c r="J810" s="136"/>
      <c r="K810" s="136"/>
      <c r="L810" s="137"/>
      <c r="M810" s="136"/>
      <c r="N810" s="136"/>
      <c r="O810" s="197"/>
      <c r="P810" s="6"/>
      <c r="Q810" s="6"/>
      <c r="R810" s="6"/>
      <c r="S810" s="6"/>
      <c r="T810" s="6"/>
      <c r="U810" s="6"/>
      <c r="V810" s="6"/>
      <c r="W810" s="6"/>
      <c r="X810" s="46"/>
      <c r="Y810" s="6"/>
      <c r="Z810" s="6"/>
      <c r="AA810" s="6"/>
      <c r="AB810" s="6"/>
      <c r="AC810" s="6"/>
      <c r="AD810" s="6"/>
    </row>
    <row r="811" ht="14.25" hidden="1" customHeight="1">
      <c r="A811" s="196"/>
      <c r="B811" s="7"/>
      <c r="C811" s="7"/>
      <c r="D811" s="7"/>
      <c r="E811" s="136"/>
      <c r="F811" s="136"/>
      <c r="G811" s="136"/>
      <c r="H811" s="136"/>
      <c r="I811" s="136"/>
      <c r="J811" s="136"/>
      <c r="K811" s="136"/>
      <c r="L811" s="137"/>
      <c r="M811" s="136"/>
      <c r="N811" s="136"/>
      <c r="O811" s="197"/>
      <c r="P811" s="6"/>
      <c r="Q811" s="6"/>
      <c r="R811" s="6"/>
      <c r="S811" s="6"/>
      <c r="T811" s="6"/>
      <c r="U811" s="6"/>
      <c r="V811" s="6"/>
      <c r="W811" s="6"/>
      <c r="X811" s="46"/>
      <c r="Y811" s="6"/>
      <c r="Z811" s="6"/>
      <c r="AA811" s="6"/>
      <c r="AB811" s="6"/>
      <c r="AC811" s="6"/>
      <c r="AD811" s="6"/>
    </row>
    <row r="812" ht="14.25" hidden="1" customHeight="1">
      <c r="A812" s="196"/>
      <c r="B812" s="7"/>
      <c r="C812" s="7"/>
      <c r="D812" s="7"/>
      <c r="E812" s="136"/>
      <c r="F812" s="136"/>
      <c r="G812" s="136"/>
      <c r="H812" s="136"/>
      <c r="I812" s="136"/>
      <c r="J812" s="136"/>
      <c r="K812" s="136"/>
      <c r="L812" s="137"/>
      <c r="M812" s="136"/>
      <c r="N812" s="136"/>
      <c r="O812" s="197"/>
      <c r="P812" s="6"/>
      <c r="Q812" s="6"/>
      <c r="R812" s="6"/>
      <c r="S812" s="6"/>
      <c r="T812" s="6"/>
      <c r="U812" s="6"/>
      <c r="V812" s="6"/>
      <c r="W812" s="6"/>
      <c r="X812" s="46"/>
      <c r="Y812" s="6"/>
      <c r="Z812" s="6"/>
      <c r="AA812" s="6"/>
      <c r="AB812" s="6"/>
      <c r="AC812" s="6"/>
      <c r="AD812" s="6"/>
    </row>
    <row r="813" ht="14.25" hidden="1" customHeight="1">
      <c r="A813" s="196"/>
      <c r="B813" s="7"/>
      <c r="C813" s="7"/>
      <c r="D813" s="7"/>
      <c r="E813" s="136"/>
      <c r="F813" s="136"/>
      <c r="G813" s="136"/>
      <c r="H813" s="136"/>
      <c r="I813" s="136"/>
      <c r="J813" s="136"/>
      <c r="K813" s="136"/>
      <c r="L813" s="137"/>
      <c r="M813" s="136"/>
      <c r="N813" s="136"/>
      <c r="O813" s="197"/>
      <c r="P813" s="6"/>
      <c r="Q813" s="6"/>
      <c r="R813" s="6"/>
      <c r="S813" s="6"/>
      <c r="T813" s="6"/>
      <c r="U813" s="6"/>
      <c r="V813" s="6"/>
      <c r="W813" s="6"/>
      <c r="X813" s="46"/>
      <c r="Y813" s="6"/>
      <c r="Z813" s="6"/>
      <c r="AA813" s="6"/>
      <c r="AB813" s="6"/>
      <c r="AC813" s="6"/>
      <c r="AD813" s="6"/>
    </row>
    <row r="814" ht="14.25" hidden="1" customHeight="1">
      <c r="A814" s="196"/>
      <c r="B814" s="7"/>
      <c r="C814" s="7"/>
      <c r="D814" s="7"/>
      <c r="E814" s="136"/>
      <c r="F814" s="136"/>
      <c r="G814" s="136"/>
      <c r="H814" s="136"/>
      <c r="I814" s="136"/>
      <c r="J814" s="136"/>
      <c r="K814" s="136"/>
      <c r="L814" s="137"/>
      <c r="M814" s="136"/>
      <c r="N814" s="136"/>
      <c r="O814" s="197"/>
      <c r="P814" s="6"/>
      <c r="Q814" s="6"/>
      <c r="R814" s="6"/>
      <c r="S814" s="6"/>
      <c r="T814" s="6"/>
      <c r="U814" s="6"/>
      <c r="V814" s="6"/>
      <c r="W814" s="6"/>
      <c r="X814" s="46"/>
      <c r="Y814" s="6"/>
      <c r="Z814" s="6"/>
      <c r="AA814" s="6"/>
      <c r="AB814" s="6"/>
      <c r="AC814" s="6"/>
      <c r="AD814" s="6"/>
    </row>
    <row r="815" ht="14.25" hidden="1" customHeight="1">
      <c r="A815" s="196"/>
      <c r="B815" s="7"/>
      <c r="C815" s="7"/>
      <c r="D815" s="7"/>
      <c r="E815" s="136"/>
      <c r="F815" s="136"/>
      <c r="G815" s="136"/>
      <c r="H815" s="136"/>
      <c r="I815" s="136"/>
      <c r="J815" s="136"/>
      <c r="K815" s="136"/>
      <c r="L815" s="137"/>
      <c r="M815" s="136"/>
      <c r="N815" s="136"/>
      <c r="O815" s="197"/>
      <c r="P815" s="6"/>
      <c r="Q815" s="6"/>
      <c r="R815" s="6"/>
      <c r="S815" s="6"/>
      <c r="T815" s="6"/>
      <c r="U815" s="6"/>
      <c r="V815" s="6"/>
      <c r="W815" s="6"/>
      <c r="X815" s="46"/>
      <c r="Y815" s="6"/>
      <c r="Z815" s="6"/>
      <c r="AA815" s="6"/>
      <c r="AB815" s="6"/>
      <c r="AC815" s="6"/>
      <c r="AD815" s="6"/>
    </row>
    <row r="816" ht="14.25" hidden="1" customHeight="1">
      <c r="A816" s="196"/>
      <c r="B816" s="7"/>
      <c r="C816" s="7"/>
      <c r="D816" s="7"/>
      <c r="E816" s="136"/>
      <c r="F816" s="136"/>
      <c r="G816" s="136"/>
      <c r="H816" s="136"/>
      <c r="I816" s="136"/>
      <c r="J816" s="136"/>
      <c r="K816" s="136"/>
      <c r="L816" s="137"/>
      <c r="M816" s="136"/>
      <c r="N816" s="136"/>
      <c r="O816" s="197"/>
      <c r="P816" s="6"/>
      <c r="Q816" s="6"/>
      <c r="R816" s="6"/>
      <c r="S816" s="6"/>
      <c r="T816" s="6"/>
      <c r="U816" s="6"/>
      <c r="V816" s="6"/>
      <c r="W816" s="6"/>
      <c r="X816" s="46"/>
      <c r="Y816" s="6"/>
      <c r="Z816" s="6"/>
      <c r="AA816" s="6"/>
      <c r="AB816" s="6"/>
      <c r="AC816" s="6"/>
      <c r="AD816" s="6"/>
    </row>
    <row r="817" ht="14.25" hidden="1" customHeight="1">
      <c r="A817" s="196"/>
      <c r="B817" s="7"/>
      <c r="C817" s="7"/>
      <c r="D817" s="7"/>
      <c r="E817" s="136"/>
      <c r="F817" s="136"/>
      <c r="G817" s="136"/>
      <c r="H817" s="136"/>
      <c r="I817" s="136"/>
      <c r="J817" s="136"/>
      <c r="K817" s="136"/>
      <c r="L817" s="137"/>
      <c r="M817" s="136"/>
      <c r="N817" s="136"/>
      <c r="O817" s="197"/>
      <c r="P817" s="6"/>
      <c r="Q817" s="6"/>
      <c r="R817" s="6"/>
      <c r="S817" s="6"/>
      <c r="T817" s="6"/>
      <c r="U817" s="6"/>
      <c r="V817" s="6"/>
      <c r="W817" s="6"/>
      <c r="X817" s="46"/>
      <c r="Y817" s="6"/>
      <c r="Z817" s="6"/>
      <c r="AA817" s="6"/>
      <c r="AB817" s="6"/>
      <c r="AC817" s="6"/>
      <c r="AD817" s="6"/>
    </row>
    <row r="818" ht="14.25" hidden="1" customHeight="1">
      <c r="A818" s="196"/>
      <c r="B818" s="7"/>
      <c r="C818" s="7"/>
      <c r="D818" s="7"/>
      <c r="E818" s="136"/>
      <c r="F818" s="136"/>
      <c r="G818" s="136"/>
      <c r="H818" s="136"/>
      <c r="I818" s="136"/>
      <c r="J818" s="136"/>
      <c r="K818" s="136"/>
      <c r="L818" s="137"/>
      <c r="M818" s="136"/>
      <c r="N818" s="136"/>
      <c r="O818" s="197"/>
      <c r="P818" s="6"/>
      <c r="Q818" s="6"/>
      <c r="R818" s="6"/>
      <c r="S818" s="6"/>
      <c r="T818" s="6"/>
      <c r="U818" s="6"/>
      <c r="V818" s="6"/>
      <c r="W818" s="6"/>
      <c r="X818" s="46"/>
      <c r="Y818" s="6"/>
      <c r="Z818" s="6"/>
      <c r="AA818" s="6"/>
      <c r="AB818" s="6"/>
      <c r="AC818" s="6"/>
      <c r="AD818" s="6"/>
    </row>
    <row r="819" ht="14.25" hidden="1" customHeight="1">
      <c r="A819" s="196"/>
      <c r="B819" s="7"/>
      <c r="C819" s="7"/>
      <c r="D819" s="7"/>
      <c r="E819" s="136"/>
      <c r="F819" s="136"/>
      <c r="G819" s="136"/>
      <c r="H819" s="136"/>
      <c r="I819" s="136"/>
      <c r="J819" s="136"/>
      <c r="K819" s="136"/>
      <c r="L819" s="137"/>
      <c r="M819" s="136"/>
      <c r="N819" s="136"/>
      <c r="O819" s="197"/>
      <c r="P819" s="6"/>
      <c r="Q819" s="6"/>
      <c r="R819" s="6"/>
      <c r="S819" s="6"/>
      <c r="T819" s="6"/>
      <c r="U819" s="6"/>
      <c r="V819" s="6"/>
      <c r="W819" s="6"/>
      <c r="X819" s="46"/>
      <c r="Y819" s="6"/>
      <c r="Z819" s="6"/>
      <c r="AA819" s="6"/>
      <c r="AB819" s="6"/>
      <c r="AC819" s="6"/>
      <c r="AD819" s="6"/>
    </row>
    <row r="820" ht="14.25" hidden="1" customHeight="1">
      <c r="A820" s="196"/>
      <c r="B820" s="7"/>
      <c r="C820" s="7"/>
      <c r="D820" s="7"/>
      <c r="E820" s="136"/>
      <c r="F820" s="136"/>
      <c r="G820" s="136"/>
      <c r="H820" s="136"/>
      <c r="I820" s="136"/>
      <c r="J820" s="136"/>
      <c r="K820" s="136"/>
      <c r="L820" s="137"/>
      <c r="M820" s="136"/>
      <c r="N820" s="136"/>
      <c r="O820" s="197"/>
      <c r="P820" s="6"/>
      <c r="Q820" s="6"/>
      <c r="R820" s="6"/>
      <c r="S820" s="6"/>
      <c r="T820" s="6"/>
      <c r="U820" s="6"/>
      <c r="V820" s="6"/>
      <c r="W820" s="6"/>
      <c r="X820" s="46"/>
      <c r="Y820" s="6"/>
      <c r="Z820" s="6"/>
      <c r="AA820" s="6"/>
      <c r="AB820" s="6"/>
      <c r="AC820" s="6"/>
      <c r="AD820" s="6"/>
    </row>
    <row r="821" ht="14.25" hidden="1" customHeight="1">
      <c r="A821" s="196"/>
      <c r="B821" s="7"/>
      <c r="C821" s="7"/>
      <c r="D821" s="7"/>
      <c r="E821" s="136"/>
      <c r="F821" s="136"/>
      <c r="G821" s="136"/>
      <c r="H821" s="136"/>
      <c r="I821" s="136"/>
      <c r="J821" s="136"/>
      <c r="K821" s="136"/>
      <c r="L821" s="137"/>
      <c r="M821" s="136"/>
      <c r="N821" s="136"/>
      <c r="O821" s="197"/>
      <c r="P821" s="6"/>
      <c r="Q821" s="6"/>
      <c r="R821" s="6"/>
      <c r="S821" s="6"/>
      <c r="T821" s="6"/>
      <c r="U821" s="6"/>
      <c r="V821" s="6"/>
      <c r="W821" s="6"/>
      <c r="X821" s="46"/>
      <c r="Y821" s="6"/>
      <c r="Z821" s="6"/>
      <c r="AA821" s="6"/>
      <c r="AB821" s="6"/>
      <c r="AC821" s="6"/>
      <c r="AD821" s="6"/>
    </row>
    <row r="822" ht="14.25" hidden="1" customHeight="1">
      <c r="A822" s="196"/>
      <c r="B822" s="7"/>
      <c r="C822" s="7"/>
      <c r="D822" s="7"/>
      <c r="E822" s="136"/>
      <c r="F822" s="136"/>
      <c r="G822" s="136"/>
      <c r="H822" s="136"/>
      <c r="I822" s="136"/>
      <c r="J822" s="136"/>
      <c r="K822" s="136"/>
      <c r="L822" s="137"/>
      <c r="M822" s="136"/>
      <c r="N822" s="136"/>
      <c r="O822" s="197"/>
      <c r="P822" s="6"/>
      <c r="Q822" s="6"/>
      <c r="R822" s="6"/>
      <c r="S822" s="6"/>
      <c r="T822" s="6"/>
      <c r="U822" s="6"/>
      <c r="V822" s="6"/>
      <c r="W822" s="6"/>
      <c r="X822" s="46"/>
      <c r="Y822" s="6"/>
      <c r="Z822" s="6"/>
      <c r="AA822" s="6"/>
      <c r="AB822" s="6"/>
      <c r="AC822" s="6"/>
      <c r="AD822" s="6"/>
    </row>
    <row r="823" ht="14.25" hidden="1" customHeight="1">
      <c r="A823" s="196"/>
      <c r="B823" s="7"/>
      <c r="C823" s="7"/>
      <c r="D823" s="7"/>
      <c r="E823" s="136"/>
      <c r="F823" s="136"/>
      <c r="G823" s="136"/>
      <c r="H823" s="136"/>
      <c r="I823" s="136"/>
      <c r="J823" s="136"/>
      <c r="K823" s="136"/>
      <c r="L823" s="137"/>
      <c r="M823" s="136"/>
      <c r="N823" s="136"/>
      <c r="O823" s="197"/>
      <c r="P823" s="6"/>
      <c r="Q823" s="6"/>
      <c r="R823" s="6"/>
      <c r="S823" s="6"/>
      <c r="T823" s="6"/>
      <c r="U823" s="6"/>
      <c r="V823" s="6"/>
      <c r="W823" s="6"/>
      <c r="X823" s="46"/>
      <c r="Y823" s="6"/>
      <c r="Z823" s="6"/>
      <c r="AA823" s="6"/>
      <c r="AB823" s="6"/>
      <c r="AC823" s="6"/>
      <c r="AD823" s="6"/>
    </row>
    <row r="824" ht="14.25" hidden="1" customHeight="1">
      <c r="A824" s="196"/>
      <c r="B824" s="7"/>
      <c r="C824" s="7"/>
      <c r="D824" s="7"/>
      <c r="E824" s="136"/>
      <c r="F824" s="136"/>
      <c r="G824" s="136"/>
      <c r="H824" s="136"/>
      <c r="I824" s="136"/>
      <c r="J824" s="136"/>
      <c r="K824" s="136"/>
      <c r="L824" s="137"/>
      <c r="M824" s="136"/>
      <c r="N824" s="136"/>
      <c r="O824" s="197"/>
      <c r="P824" s="6"/>
      <c r="Q824" s="6"/>
      <c r="R824" s="6"/>
      <c r="S824" s="6"/>
      <c r="T824" s="6"/>
      <c r="U824" s="6"/>
      <c r="V824" s="6"/>
      <c r="W824" s="6"/>
      <c r="X824" s="46"/>
      <c r="Y824" s="6"/>
      <c r="Z824" s="6"/>
      <c r="AA824" s="6"/>
      <c r="AB824" s="6"/>
      <c r="AC824" s="6"/>
      <c r="AD824" s="6"/>
    </row>
    <row r="825" ht="14.25" hidden="1" customHeight="1">
      <c r="A825" s="196"/>
      <c r="B825" s="7"/>
      <c r="C825" s="7"/>
      <c r="D825" s="7"/>
      <c r="E825" s="136"/>
      <c r="F825" s="136"/>
      <c r="G825" s="136"/>
      <c r="H825" s="136"/>
      <c r="I825" s="136"/>
      <c r="J825" s="136"/>
      <c r="K825" s="136"/>
      <c r="L825" s="137"/>
      <c r="M825" s="136"/>
      <c r="N825" s="136"/>
      <c r="O825" s="197"/>
      <c r="P825" s="6"/>
      <c r="Q825" s="6"/>
      <c r="R825" s="6"/>
      <c r="S825" s="6"/>
      <c r="T825" s="6"/>
      <c r="U825" s="6"/>
      <c r="V825" s="6"/>
      <c r="W825" s="6"/>
      <c r="X825" s="46"/>
      <c r="Y825" s="6"/>
      <c r="Z825" s="6"/>
      <c r="AA825" s="6"/>
      <c r="AB825" s="6"/>
      <c r="AC825" s="6"/>
      <c r="AD825" s="6"/>
    </row>
    <row r="826" ht="14.25" hidden="1" customHeight="1">
      <c r="A826" s="196"/>
      <c r="B826" s="7"/>
      <c r="C826" s="7"/>
      <c r="D826" s="7"/>
      <c r="E826" s="136"/>
      <c r="F826" s="136"/>
      <c r="G826" s="136"/>
      <c r="H826" s="136"/>
      <c r="I826" s="136"/>
      <c r="J826" s="136"/>
      <c r="K826" s="136"/>
      <c r="L826" s="137"/>
      <c r="M826" s="136"/>
      <c r="N826" s="136"/>
      <c r="O826" s="197"/>
      <c r="P826" s="6"/>
      <c r="Q826" s="6"/>
      <c r="R826" s="6"/>
      <c r="S826" s="6"/>
      <c r="T826" s="6"/>
      <c r="U826" s="6"/>
      <c r="V826" s="6"/>
      <c r="W826" s="6"/>
      <c r="X826" s="46"/>
      <c r="Y826" s="6"/>
      <c r="Z826" s="6"/>
      <c r="AA826" s="6"/>
      <c r="AB826" s="6"/>
      <c r="AC826" s="6"/>
      <c r="AD826" s="6"/>
    </row>
    <row r="827" ht="14.25" hidden="1" customHeight="1">
      <c r="A827" s="196"/>
      <c r="B827" s="7"/>
      <c r="C827" s="7"/>
      <c r="D827" s="7"/>
      <c r="E827" s="136"/>
      <c r="F827" s="136"/>
      <c r="G827" s="136"/>
      <c r="H827" s="136"/>
      <c r="I827" s="136"/>
      <c r="J827" s="136"/>
      <c r="K827" s="136"/>
      <c r="L827" s="137"/>
      <c r="M827" s="136"/>
      <c r="N827" s="136"/>
      <c r="O827" s="197"/>
      <c r="P827" s="6"/>
      <c r="Q827" s="6"/>
      <c r="R827" s="6"/>
      <c r="S827" s="6"/>
      <c r="T827" s="6"/>
      <c r="U827" s="6"/>
      <c r="V827" s="6"/>
      <c r="W827" s="6"/>
      <c r="X827" s="46"/>
      <c r="Y827" s="6"/>
      <c r="Z827" s="6"/>
      <c r="AA827" s="6"/>
      <c r="AB827" s="6"/>
      <c r="AC827" s="6"/>
      <c r="AD827" s="6"/>
    </row>
    <row r="828" ht="14.25" hidden="1" customHeight="1">
      <c r="A828" s="196"/>
      <c r="B828" s="7"/>
      <c r="C828" s="7"/>
      <c r="D828" s="7"/>
      <c r="E828" s="136"/>
      <c r="F828" s="136"/>
      <c r="G828" s="136"/>
      <c r="H828" s="136"/>
      <c r="I828" s="136"/>
      <c r="J828" s="136"/>
      <c r="K828" s="136"/>
      <c r="L828" s="137"/>
      <c r="M828" s="136"/>
      <c r="N828" s="136"/>
      <c r="O828" s="197"/>
      <c r="P828" s="6"/>
      <c r="Q828" s="6"/>
      <c r="R828" s="6"/>
      <c r="S828" s="6"/>
      <c r="T828" s="6"/>
      <c r="U828" s="6"/>
      <c r="V828" s="6"/>
      <c r="W828" s="6"/>
      <c r="X828" s="46"/>
      <c r="Y828" s="6"/>
      <c r="Z828" s="6"/>
      <c r="AA828" s="6"/>
      <c r="AB828" s="6"/>
      <c r="AC828" s="6"/>
      <c r="AD828" s="6"/>
    </row>
    <row r="829" ht="14.25" hidden="1" customHeight="1">
      <c r="A829" s="196"/>
      <c r="B829" s="7"/>
      <c r="C829" s="7"/>
      <c r="D829" s="7"/>
      <c r="E829" s="136"/>
      <c r="F829" s="136"/>
      <c r="G829" s="136"/>
      <c r="H829" s="136"/>
      <c r="I829" s="136"/>
      <c r="J829" s="136"/>
      <c r="K829" s="136"/>
      <c r="L829" s="137"/>
      <c r="M829" s="136"/>
      <c r="N829" s="136"/>
      <c r="O829" s="197"/>
      <c r="P829" s="6"/>
      <c r="Q829" s="6"/>
      <c r="R829" s="6"/>
      <c r="S829" s="6"/>
      <c r="T829" s="6"/>
      <c r="U829" s="6"/>
      <c r="V829" s="6"/>
      <c r="W829" s="6"/>
      <c r="X829" s="46"/>
      <c r="Y829" s="6"/>
      <c r="Z829" s="6"/>
      <c r="AA829" s="6"/>
      <c r="AB829" s="6"/>
      <c r="AC829" s="6"/>
      <c r="AD829" s="6"/>
    </row>
    <row r="830" ht="14.25" hidden="1" customHeight="1">
      <c r="A830" s="196"/>
      <c r="B830" s="7"/>
      <c r="C830" s="7"/>
      <c r="D830" s="7"/>
      <c r="E830" s="136"/>
      <c r="F830" s="136"/>
      <c r="G830" s="136"/>
      <c r="H830" s="136"/>
      <c r="I830" s="136"/>
      <c r="J830" s="136"/>
      <c r="K830" s="136"/>
      <c r="L830" s="137"/>
      <c r="M830" s="136"/>
      <c r="N830" s="136"/>
      <c r="O830" s="197"/>
      <c r="P830" s="6"/>
      <c r="Q830" s="6"/>
      <c r="R830" s="6"/>
      <c r="S830" s="6"/>
      <c r="T830" s="6"/>
      <c r="U830" s="6"/>
      <c r="V830" s="6"/>
      <c r="W830" s="6"/>
      <c r="X830" s="46"/>
      <c r="Y830" s="6"/>
      <c r="Z830" s="6"/>
      <c r="AA830" s="6"/>
      <c r="AB830" s="6"/>
      <c r="AC830" s="6"/>
      <c r="AD830" s="6"/>
    </row>
    <row r="831" ht="14.25" hidden="1" customHeight="1">
      <c r="A831" s="196"/>
      <c r="B831" s="7"/>
      <c r="C831" s="7"/>
      <c r="D831" s="7"/>
      <c r="E831" s="136"/>
      <c r="F831" s="136"/>
      <c r="G831" s="136"/>
      <c r="H831" s="136"/>
      <c r="I831" s="136"/>
      <c r="J831" s="136"/>
      <c r="K831" s="136"/>
      <c r="L831" s="137"/>
      <c r="M831" s="136"/>
      <c r="N831" s="136"/>
      <c r="O831" s="197"/>
      <c r="P831" s="6"/>
      <c r="Q831" s="6"/>
      <c r="R831" s="6"/>
      <c r="S831" s="6"/>
      <c r="T831" s="6"/>
      <c r="U831" s="6"/>
      <c r="V831" s="6"/>
      <c r="W831" s="6"/>
      <c r="X831" s="46"/>
      <c r="Y831" s="6"/>
      <c r="Z831" s="6"/>
      <c r="AA831" s="6"/>
      <c r="AB831" s="6"/>
      <c r="AC831" s="6"/>
      <c r="AD831" s="6"/>
    </row>
    <row r="832" ht="14.25" hidden="1" customHeight="1">
      <c r="A832" s="196"/>
      <c r="B832" s="7"/>
      <c r="C832" s="7"/>
      <c r="D832" s="7"/>
      <c r="E832" s="136"/>
      <c r="F832" s="136"/>
      <c r="G832" s="136"/>
      <c r="H832" s="136"/>
      <c r="I832" s="136"/>
      <c r="J832" s="136"/>
      <c r="K832" s="136"/>
      <c r="L832" s="137"/>
      <c r="M832" s="136"/>
      <c r="N832" s="136"/>
      <c r="O832" s="197"/>
      <c r="P832" s="6"/>
      <c r="Q832" s="6"/>
      <c r="R832" s="6"/>
      <c r="S832" s="6"/>
      <c r="T832" s="6"/>
      <c r="U832" s="6"/>
      <c r="V832" s="6"/>
      <c r="W832" s="6"/>
      <c r="X832" s="46"/>
      <c r="Y832" s="6"/>
      <c r="Z832" s="6"/>
      <c r="AA832" s="6"/>
      <c r="AB832" s="6"/>
      <c r="AC832" s="6"/>
      <c r="AD832" s="6"/>
    </row>
    <row r="833" ht="14.25" hidden="1" customHeight="1">
      <c r="A833" s="196"/>
      <c r="B833" s="7"/>
      <c r="C833" s="7"/>
      <c r="D833" s="7"/>
      <c r="E833" s="136"/>
      <c r="F833" s="136"/>
      <c r="G833" s="136"/>
      <c r="H833" s="136"/>
      <c r="I833" s="136"/>
      <c r="J833" s="136"/>
      <c r="K833" s="136"/>
      <c r="L833" s="137"/>
      <c r="M833" s="136"/>
      <c r="N833" s="136"/>
      <c r="O833" s="197"/>
      <c r="P833" s="6"/>
      <c r="Q833" s="6"/>
      <c r="R833" s="6"/>
      <c r="S833" s="6"/>
      <c r="T833" s="6"/>
      <c r="U833" s="6"/>
      <c r="V833" s="6"/>
      <c r="W833" s="6"/>
      <c r="X833" s="46"/>
      <c r="Y833" s="6"/>
      <c r="Z833" s="6"/>
      <c r="AA833" s="6"/>
      <c r="AB833" s="6"/>
      <c r="AC833" s="6"/>
      <c r="AD833" s="6"/>
    </row>
    <row r="834" ht="14.25" hidden="1" customHeight="1">
      <c r="A834" s="196"/>
      <c r="B834" s="7"/>
      <c r="C834" s="7"/>
      <c r="D834" s="7"/>
      <c r="E834" s="136"/>
      <c r="F834" s="136"/>
      <c r="G834" s="136"/>
      <c r="H834" s="136"/>
      <c r="I834" s="136"/>
      <c r="J834" s="136"/>
      <c r="K834" s="136"/>
      <c r="L834" s="137"/>
      <c r="M834" s="136"/>
      <c r="N834" s="136"/>
      <c r="O834" s="197"/>
      <c r="P834" s="6"/>
      <c r="Q834" s="6"/>
      <c r="R834" s="6"/>
      <c r="S834" s="6"/>
      <c r="T834" s="6"/>
      <c r="U834" s="6"/>
      <c r="V834" s="6"/>
      <c r="W834" s="6"/>
      <c r="X834" s="46"/>
      <c r="Y834" s="6"/>
      <c r="Z834" s="6"/>
      <c r="AA834" s="6"/>
      <c r="AB834" s="6"/>
      <c r="AC834" s="6"/>
      <c r="AD834" s="6"/>
    </row>
    <row r="835" ht="14.25" hidden="1" customHeight="1">
      <c r="A835" s="196"/>
      <c r="B835" s="7"/>
      <c r="C835" s="7"/>
      <c r="D835" s="7"/>
      <c r="E835" s="136"/>
      <c r="F835" s="136"/>
      <c r="G835" s="136"/>
      <c r="H835" s="136"/>
      <c r="I835" s="136"/>
      <c r="J835" s="136"/>
      <c r="K835" s="136"/>
      <c r="L835" s="137"/>
      <c r="M835" s="136"/>
      <c r="N835" s="136"/>
      <c r="O835" s="197"/>
      <c r="P835" s="6"/>
      <c r="Q835" s="6"/>
      <c r="R835" s="6"/>
      <c r="S835" s="6"/>
      <c r="T835" s="6"/>
      <c r="U835" s="6"/>
      <c r="V835" s="6"/>
      <c r="W835" s="6"/>
      <c r="X835" s="46"/>
      <c r="Y835" s="6"/>
      <c r="Z835" s="6"/>
      <c r="AA835" s="6"/>
      <c r="AB835" s="6"/>
      <c r="AC835" s="6"/>
      <c r="AD835" s="6"/>
    </row>
    <row r="836" ht="14.25" hidden="1" customHeight="1">
      <c r="A836" s="196"/>
      <c r="B836" s="7"/>
      <c r="C836" s="7"/>
      <c r="D836" s="7"/>
      <c r="E836" s="136"/>
      <c r="F836" s="136"/>
      <c r="G836" s="136"/>
      <c r="H836" s="136"/>
      <c r="I836" s="136"/>
      <c r="J836" s="136"/>
      <c r="K836" s="136"/>
      <c r="L836" s="137"/>
      <c r="M836" s="136"/>
      <c r="N836" s="136"/>
      <c r="O836" s="197"/>
      <c r="P836" s="6"/>
      <c r="Q836" s="6"/>
      <c r="R836" s="6"/>
      <c r="S836" s="6"/>
      <c r="T836" s="6"/>
      <c r="U836" s="6"/>
      <c r="V836" s="6"/>
      <c r="W836" s="6"/>
      <c r="X836" s="46"/>
      <c r="Y836" s="6"/>
      <c r="Z836" s="6"/>
      <c r="AA836" s="6"/>
      <c r="AB836" s="6"/>
      <c r="AC836" s="6"/>
      <c r="AD836" s="6"/>
    </row>
    <row r="837" ht="14.25" hidden="1" customHeight="1">
      <c r="A837" s="196"/>
      <c r="B837" s="7"/>
      <c r="C837" s="7"/>
      <c r="D837" s="7"/>
      <c r="E837" s="136"/>
      <c r="F837" s="136"/>
      <c r="G837" s="136"/>
      <c r="H837" s="136"/>
      <c r="I837" s="136"/>
      <c r="J837" s="136"/>
      <c r="K837" s="136"/>
      <c r="L837" s="137"/>
      <c r="M837" s="136"/>
      <c r="N837" s="136"/>
      <c r="O837" s="197"/>
      <c r="P837" s="6"/>
      <c r="Q837" s="6"/>
      <c r="R837" s="6"/>
      <c r="S837" s="6"/>
      <c r="T837" s="6"/>
      <c r="U837" s="6"/>
      <c r="V837" s="6"/>
      <c r="W837" s="6"/>
      <c r="X837" s="46"/>
      <c r="Y837" s="6"/>
      <c r="Z837" s="6"/>
      <c r="AA837" s="6"/>
      <c r="AB837" s="6"/>
      <c r="AC837" s="6"/>
      <c r="AD837" s="6"/>
    </row>
    <row r="838" ht="14.25" hidden="1" customHeight="1">
      <c r="A838" s="196"/>
      <c r="B838" s="7"/>
      <c r="C838" s="7"/>
      <c r="D838" s="7"/>
      <c r="E838" s="136"/>
      <c r="F838" s="136"/>
      <c r="G838" s="136"/>
      <c r="H838" s="136"/>
      <c r="I838" s="136"/>
      <c r="J838" s="136"/>
      <c r="K838" s="136"/>
      <c r="L838" s="137"/>
      <c r="M838" s="136"/>
      <c r="N838" s="136"/>
      <c r="O838" s="197"/>
      <c r="P838" s="6"/>
      <c r="Q838" s="6"/>
      <c r="R838" s="6"/>
      <c r="S838" s="6"/>
      <c r="T838" s="6"/>
      <c r="U838" s="6"/>
      <c r="V838" s="6"/>
      <c r="W838" s="6"/>
      <c r="X838" s="46"/>
      <c r="Y838" s="6"/>
      <c r="Z838" s="6"/>
      <c r="AA838" s="6"/>
      <c r="AB838" s="6"/>
      <c r="AC838" s="6"/>
      <c r="AD838" s="6"/>
    </row>
    <row r="839" ht="14.25" hidden="1" customHeight="1">
      <c r="A839" s="196"/>
      <c r="B839" s="7"/>
      <c r="C839" s="7"/>
      <c r="D839" s="7"/>
      <c r="E839" s="136"/>
      <c r="F839" s="136"/>
      <c r="G839" s="136"/>
      <c r="H839" s="136"/>
      <c r="I839" s="136"/>
      <c r="J839" s="136"/>
      <c r="K839" s="136"/>
      <c r="L839" s="137"/>
      <c r="M839" s="136"/>
      <c r="N839" s="136"/>
      <c r="O839" s="197"/>
      <c r="P839" s="6"/>
      <c r="Q839" s="6"/>
      <c r="R839" s="6"/>
      <c r="S839" s="6"/>
      <c r="T839" s="6"/>
      <c r="U839" s="6"/>
      <c r="V839" s="6"/>
      <c r="W839" s="6"/>
      <c r="X839" s="46"/>
      <c r="Y839" s="6"/>
      <c r="Z839" s="6"/>
      <c r="AA839" s="6"/>
      <c r="AB839" s="6"/>
      <c r="AC839" s="6"/>
      <c r="AD839" s="6"/>
    </row>
    <row r="840" ht="14.25" hidden="1" customHeight="1">
      <c r="A840" s="196"/>
      <c r="B840" s="7"/>
      <c r="C840" s="7"/>
      <c r="D840" s="7"/>
      <c r="E840" s="136"/>
      <c r="F840" s="136"/>
      <c r="G840" s="136"/>
      <c r="H840" s="136"/>
      <c r="I840" s="136"/>
      <c r="J840" s="136"/>
      <c r="K840" s="136"/>
      <c r="L840" s="137"/>
      <c r="M840" s="136"/>
      <c r="N840" s="136"/>
      <c r="O840" s="197"/>
      <c r="P840" s="6"/>
      <c r="Q840" s="6"/>
      <c r="R840" s="6"/>
      <c r="S840" s="6"/>
      <c r="T840" s="6"/>
      <c r="U840" s="6"/>
      <c r="V840" s="6"/>
      <c r="W840" s="6"/>
      <c r="X840" s="46"/>
      <c r="Y840" s="6"/>
      <c r="Z840" s="6"/>
      <c r="AA840" s="6"/>
      <c r="AB840" s="6"/>
      <c r="AC840" s="6"/>
      <c r="AD840" s="6"/>
    </row>
    <row r="841" ht="14.25" hidden="1" customHeight="1">
      <c r="A841" s="196"/>
      <c r="B841" s="7"/>
      <c r="C841" s="7"/>
      <c r="D841" s="7"/>
      <c r="E841" s="136"/>
      <c r="F841" s="136"/>
      <c r="G841" s="136"/>
      <c r="H841" s="136"/>
      <c r="I841" s="136"/>
      <c r="J841" s="136"/>
      <c r="K841" s="136"/>
      <c r="L841" s="137"/>
      <c r="M841" s="136"/>
      <c r="N841" s="136"/>
      <c r="O841" s="197"/>
      <c r="P841" s="6"/>
      <c r="Q841" s="6"/>
      <c r="R841" s="6"/>
      <c r="S841" s="6"/>
      <c r="T841" s="6"/>
      <c r="U841" s="6"/>
      <c r="V841" s="6"/>
      <c r="W841" s="6"/>
      <c r="X841" s="46"/>
      <c r="Y841" s="6"/>
      <c r="Z841" s="6"/>
      <c r="AA841" s="6"/>
      <c r="AB841" s="6"/>
      <c r="AC841" s="6"/>
      <c r="AD841" s="6"/>
    </row>
    <row r="842" ht="14.25" hidden="1" customHeight="1">
      <c r="A842" s="196"/>
      <c r="B842" s="7"/>
      <c r="C842" s="7"/>
      <c r="D842" s="7"/>
      <c r="E842" s="136"/>
      <c r="F842" s="136"/>
      <c r="G842" s="136"/>
      <c r="H842" s="136"/>
      <c r="I842" s="136"/>
      <c r="J842" s="136"/>
      <c r="K842" s="136"/>
      <c r="L842" s="137"/>
      <c r="M842" s="136"/>
      <c r="N842" s="136"/>
      <c r="O842" s="197"/>
      <c r="P842" s="6"/>
      <c r="Q842" s="6"/>
      <c r="R842" s="6"/>
      <c r="S842" s="6"/>
      <c r="T842" s="6"/>
      <c r="U842" s="6"/>
      <c r="V842" s="6"/>
      <c r="W842" s="6"/>
      <c r="X842" s="46"/>
      <c r="Y842" s="6"/>
      <c r="Z842" s="6"/>
      <c r="AA842" s="6"/>
      <c r="AB842" s="6"/>
      <c r="AC842" s="6"/>
      <c r="AD842" s="6"/>
    </row>
    <row r="843" ht="14.25" hidden="1" customHeight="1">
      <c r="A843" s="196"/>
      <c r="B843" s="7"/>
      <c r="C843" s="7"/>
      <c r="D843" s="7"/>
      <c r="E843" s="136"/>
      <c r="F843" s="136"/>
      <c r="G843" s="136"/>
      <c r="H843" s="136"/>
      <c r="I843" s="136"/>
      <c r="J843" s="136"/>
      <c r="K843" s="136"/>
      <c r="L843" s="137"/>
      <c r="M843" s="136"/>
      <c r="N843" s="136"/>
      <c r="O843" s="197"/>
      <c r="P843" s="6"/>
      <c r="Q843" s="6"/>
      <c r="R843" s="6"/>
      <c r="S843" s="6"/>
      <c r="T843" s="6"/>
      <c r="U843" s="6"/>
      <c r="V843" s="6"/>
      <c r="W843" s="6"/>
      <c r="X843" s="46"/>
      <c r="Y843" s="6"/>
      <c r="Z843" s="6"/>
      <c r="AA843" s="6"/>
      <c r="AB843" s="6"/>
      <c r="AC843" s="6"/>
      <c r="AD843" s="6"/>
    </row>
    <row r="844" ht="14.25" hidden="1" customHeight="1">
      <c r="A844" s="196"/>
      <c r="B844" s="7"/>
      <c r="C844" s="7"/>
      <c r="D844" s="7"/>
      <c r="E844" s="136"/>
      <c r="F844" s="136"/>
      <c r="G844" s="136"/>
      <c r="H844" s="136"/>
      <c r="I844" s="136"/>
      <c r="J844" s="136"/>
      <c r="K844" s="136"/>
      <c r="L844" s="137"/>
      <c r="M844" s="136"/>
      <c r="N844" s="136"/>
      <c r="O844" s="197"/>
      <c r="P844" s="6"/>
      <c r="Q844" s="6"/>
      <c r="R844" s="6"/>
      <c r="S844" s="6"/>
      <c r="T844" s="6"/>
      <c r="U844" s="6"/>
      <c r="V844" s="6"/>
      <c r="W844" s="6"/>
      <c r="X844" s="46"/>
      <c r="Y844" s="6"/>
      <c r="Z844" s="6"/>
      <c r="AA844" s="6"/>
      <c r="AB844" s="6"/>
      <c r="AC844" s="6"/>
      <c r="AD844" s="6"/>
    </row>
    <row r="845" ht="14.25" hidden="1" customHeight="1">
      <c r="A845" s="196"/>
      <c r="B845" s="7"/>
      <c r="C845" s="7"/>
      <c r="D845" s="7"/>
      <c r="E845" s="136"/>
      <c r="F845" s="136"/>
      <c r="G845" s="136"/>
      <c r="H845" s="136"/>
      <c r="I845" s="136"/>
      <c r="J845" s="136"/>
      <c r="K845" s="136"/>
      <c r="L845" s="137"/>
      <c r="M845" s="136"/>
      <c r="N845" s="136"/>
      <c r="O845" s="197"/>
      <c r="P845" s="6"/>
      <c r="Q845" s="6"/>
      <c r="R845" s="6"/>
      <c r="S845" s="6"/>
      <c r="T845" s="6"/>
      <c r="U845" s="6"/>
      <c r="V845" s="6"/>
      <c r="W845" s="6"/>
      <c r="X845" s="46"/>
      <c r="Y845" s="6"/>
      <c r="Z845" s="6"/>
      <c r="AA845" s="6"/>
      <c r="AB845" s="6"/>
      <c r="AC845" s="6"/>
      <c r="AD845" s="6"/>
    </row>
    <row r="846" ht="14.25" hidden="1" customHeight="1">
      <c r="A846" s="196"/>
      <c r="B846" s="7"/>
      <c r="C846" s="7"/>
      <c r="D846" s="7"/>
      <c r="E846" s="136"/>
      <c r="F846" s="136"/>
      <c r="G846" s="136"/>
      <c r="H846" s="136"/>
      <c r="I846" s="136"/>
      <c r="J846" s="136"/>
      <c r="K846" s="136"/>
      <c r="L846" s="137"/>
      <c r="M846" s="136"/>
      <c r="N846" s="136"/>
      <c r="O846" s="197"/>
      <c r="P846" s="6"/>
      <c r="Q846" s="6"/>
      <c r="R846" s="6"/>
      <c r="S846" s="6"/>
      <c r="T846" s="6"/>
      <c r="U846" s="6"/>
      <c r="V846" s="6"/>
      <c r="W846" s="6"/>
      <c r="X846" s="46"/>
      <c r="Y846" s="6"/>
      <c r="Z846" s="6"/>
      <c r="AA846" s="6"/>
      <c r="AB846" s="6"/>
      <c r="AC846" s="6"/>
      <c r="AD846" s="6"/>
    </row>
    <row r="847" ht="14.25" hidden="1" customHeight="1">
      <c r="A847" s="196"/>
      <c r="B847" s="7"/>
      <c r="C847" s="7"/>
      <c r="D847" s="7"/>
      <c r="E847" s="136"/>
      <c r="F847" s="136"/>
      <c r="G847" s="136"/>
      <c r="H847" s="136"/>
      <c r="I847" s="136"/>
      <c r="J847" s="136"/>
      <c r="K847" s="136"/>
      <c r="L847" s="137"/>
      <c r="M847" s="136"/>
      <c r="N847" s="136"/>
      <c r="O847" s="197"/>
      <c r="P847" s="6"/>
      <c r="Q847" s="6"/>
      <c r="R847" s="6"/>
      <c r="S847" s="6"/>
      <c r="T847" s="6"/>
      <c r="U847" s="6"/>
      <c r="V847" s="6"/>
      <c r="W847" s="6"/>
      <c r="X847" s="46"/>
      <c r="Y847" s="6"/>
      <c r="Z847" s="6"/>
      <c r="AA847" s="6"/>
      <c r="AB847" s="6"/>
      <c r="AC847" s="6"/>
      <c r="AD847" s="6"/>
    </row>
    <row r="848" ht="14.25" hidden="1" customHeight="1">
      <c r="A848" s="196"/>
      <c r="B848" s="7"/>
      <c r="C848" s="7"/>
      <c r="D848" s="7"/>
      <c r="E848" s="136"/>
      <c r="F848" s="136"/>
      <c r="G848" s="136"/>
      <c r="H848" s="136"/>
      <c r="I848" s="136"/>
      <c r="J848" s="136"/>
      <c r="K848" s="136"/>
      <c r="L848" s="137"/>
      <c r="M848" s="136"/>
      <c r="N848" s="136"/>
      <c r="O848" s="197"/>
      <c r="P848" s="6"/>
      <c r="Q848" s="6"/>
      <c r="R848" s="6"/>
      <c r="S848" s="6"/>
      <c r="T848" s="6"/>
      <c r="U848" s="6"/>
      <c r="V848" s="6"/>
      <c r="W848" s="6"/>
      <c r="X848" s="46"/>
      <c r="Y848" s="6"/>
      <c r="Z848" s="6"/>
      <c r="AA848" s="6"/>
      <c r="AB848" s="6"/>
      <c r="AC848" s="6"/>
      <c r="AD848" s="6"/>
    </row>
    <row r="849" ht="14.25" hidden="1" customHeight="1">
      <c r="A849" s="196"/>
      <c r="B849" s="7"/>
      <c r="C849" s="7"/>
      <c r="D849" s="7"/>
      <c r="E849" s="136"/>
      <c r="F849" s="136"/>
      <c r="G849" s="136"/>
      <c r="H849" s="136"/>
      <c r="I849" s="136"/>
      <c r="J849" s="136"/>
      <c r="K849" s="136"/>
      <c r="L849" s="137"/>
      <c r="M849" s="136"/>
      <c r="N849" s="136"/>
      <c r="O849" s="197"/>
      <c r="P849" s="6"/>
      <c r="Q849" s="6"/>
      <c r="R849" s="6"/>
      <c r="S849" s="6"/>
      <c r="T849" s="6"/>
      <c r="U849" s="6"/>
      <c r="V849" s="6"/>
      <c r="W849" s="6"/>
      <c r="X849" s="46"/>
      <c r="Y849" s="6"/>
      <c r="Z849" s="6"/>
      <c r="AA849" s="6"/>
      <c r="AB849" s="6"/>
      <c r="AC849" s="6"/>
      <c r="AD849" s="6"/>
    </row>
    <row r="850" ht="14.25" hidden="1" customHeight="1">
      <c r="A850" s="196"/>
      <c r="B850" s="7"/>
      <c r="C850" s="7"/>
      <c r="D850" s="7"/>
      <c r="E850" s="136"/>
      <c r="F850" s="136"/>
      <c r="G850" s="136"/>
      <c r="H850" s="136"/>
      <c r="I850" s="136"/>
      <c r="J850" s="136"/>
      <c r="K850" s="136"/>
      <c r="L850" s="137"/>
      <c r="M850" s="136"/>
      <c r="N850" s="136"/>
      <c r="O850" s="197"/>
      <c r="P850" s="6"/>
      <c r="Q850" s="6"/>
      <c r="R850" s="6"/>
      <c r="S850" s="6"/>
      <c r="T850" s="6"/>
      <c r="U850" s="6"/>
      <c r="V850" s="6"/>
      <c r="W850" s="6"/>
      <c r="X850" s="46"/>
      <c r="Y850" s="6"/>
      <c r="Z850" s="6"/>
      <c r="AA850" s="6"/>
      <c r="AB850" s="6"/>
      <c r="AC850" s="6"/>
      <c r="AD850" s="6"/>
    </row>
    <row r="851" ht="14.25" hidden="1" customHeight="1">
      <c r="A851" s="196"/>
      <c r="B851" s="7"/>
      <c r="C851" s="7"/>
      <c r="D851" s="7"/>
      <c r="E851" s="136"/>
      <c r="F851" s="136"/>
      <c r="G851" s="136"/>
      <c r="H851" s="136"/>
      <c r="I851" s="136"/>
      <c r="J851" s="136"/>
      <c r="K851" s="136"/>
      <c r="L851" s="137"/>
      <c r="M851" s="136"/>
      <c r="N851" s="136"/>
      <c r="O851" s="197"/>
      <c r="P851" s="6"/>
      <c r="Q851" s="6"/>
      <c r="R851" s="6"/>
      <c r="S851" s="6"/>
      <c r="T851" s="6"/>
      <c r="U851" s="6"/>
      <c r="V851" s="6"/>
      <c r="W851" s="6"/>
      <c r="X851" s="46"/>
      <c r="Y851" s="6"/>
      <c r="Z851" s="6"/>
      <c r="AA851" s="6"/>
      <c r="AB851" s="6"/>
      <c r="AC851" s="6"/>
      <c r="AD851" s="6"/>
    </row>
    <row r="852" ht="14.25" hidden="1" customHeight="1">
      <c r="A852" s="196"/>
      <c r="B852" s="7"/>
      <c r="C852" s="7"/>
      <c r="D852" s="7"/>
      <c r="E852" s="136"/>
      <c r="F852" s="136"/>
      <c r="G852" s="136"/>
      <c r="H852" s="136"/>
      <c r="I852" s="136"/>
      <c r="J852" s="136"/>
      <c r="K852" s="136"/>
      <c r="L852" s="137"/>
      <c r="M852" s="136"/>
      <c r="N852" s="136"/>
      <c r="O852" s="197"/>
      <c r="P852" s="6"/>
      <c r="Q852" s="6"/>
      <c r="R852" s="6"/>
      <c r="S852" s="6"/>
      <c r="T852" s="6"/>
      <c r="U852" s="6"/>
      <c r="V852" s="6"/>
      <c r="W852" s="6"/>
      <c r="X852" s="46"/>
      <c r="Y852" s="6"/>
      <c r="Z852" s="6"/>
      <c r="AA852" s="6"/>
      <c r="AB852" s="6"/>
      <c r="AC852" s="6"/>
      <c r="AD852" s="6"/>
    </row>
    <row r="853" ht="14.25" hidden="1" customHeight="1">
      <c r="A853" s="196"/>
      <c r="B853" s="7"/>
      <c r="C853" s="7"/>
      <c r="D853" s="7"/>
      <c r="E853" s="136"/>
      <c r="F853" s="136"/>
      <c r="G853" s="136"/>
      <c r="H853" s="136"/>
      <c r="I853" s="136"/>
      <c r="J853" s="136"/>
      <c r="K853" s="136"/>
      <c r="L853" s="137"/>
      <c r="M853" s="136"/>
      <c r="N853" s="136"/>
      <c r="O853" s="197"/>
      <c r="P853" s="6"/>
      <c r="Q853" s="6"/>
      <c r="R853" s="6"/>
      <c r="S853" s="6"/>
      <c r="T853" s="6"/>
      <c r="U853" s="6"/>
      <c r="V853" s="6"/>
      <c r="W853" s="6"/>
      <c r="X853" s="46"/>
      <c r="Y853" s="6"/>
      <c r="Z853" s="6"/>
      <c r="AA853" s="6"/>
      <c r="AB853" s="6"/>
      <c r="AC853" s="6"/>
      <c r="AD853" s="6"/>
    </row>
    <row r="854" ht="14.25" hidden="1" customHeight="1">
      <c r="A854" s="196"/>
      <c r="B854" s="7"/>
      <c r="C854" s="7"/>
      <c r="D854" s="7"/>
      <c r="E854" s="136"/>
      <c r="F854" s="136"/>
      <c r="G854" s="136"/>
      <c r="H854" s="136"/>
      <c r="I854" s="136"/>
      <c r="J854" s="136"/>
      <c r="K854" s="136"/>
      <c r="L854" s="137"/>
      <c r="M854" s="136"/>
      <c r="N854" s="136"/>
      <c r="O854" s="197"/>
      <c r="P854" s="6"/>
      <c r="Q854" s="6"/>
      <c r="R854" s="6"/>
      <c r="S854" s="6"/>
      <c r="T854" s="6"/>
      <c r="U854" s="6"/>
      <c r="V854" s="6"/>
      <c r="W854" s="6"/>
      <c r="X854" s="46"/>
      <c r="Y854" s="6"/>
      <c r="Z854" s="6"/>
      <c r="AA854" s="6"/>
      <c r="AB854" s="6"/>
      <c r="AC854" s="6"/>
      <c r="AD854" s="6"/>
    </row>
    <row r="855" ht="14.25" hidden="1" customHeight="1">
      <c r="A855" s="196"/>
      <c r="B855" s="7"/>
      <c r="C855" s="7"/>
      <c r="D855" s="7"/>
      <c r="E855" s="136"/>
      <c r="F855" s="136"/>
      <c r="G855" s="136"/>
      <c r="H855" s="136"/>
      <c r="I855" s="136"/>
      <c r="J855" s="136"/>
      <c r="K855" s="136"/>
      <c r="L855" s="137"/>
      <c r="M855" s="136"/>
      <c r="N855" s="136"/>
      <c r="O855" s="197"/>
      <c r="P855" s="6"/>
      <c r="Q855" s="6"/>
      <c r="R855" s="6"/>
      <c r="S855" s="6"/>
      <c r="T855" s="6"/>
      <c r="U855" s="6"/>
      <c r="V855" s="6"/>
      <c r="W855" s="6"/>
      <c r="X855" s="46"/>
      <c r="Y855" s="6"/>
      <c r="Z855" s="6"/>
      <c r="AA855" s="6"/>
      <c r="AB855" s="6"/>
      <c r="AC855" s="6"/>
      <c r="AD855" s="6"/>
    </row>
    <row r="856" ht="14.25" hidden="1" customHeight="1">
      <c r="A856" s="196"/>
      <c r="B856" s="7"/>
      <c r="C856" s="7"/>
      <c r="D856" s="7"/>
      <c r="E856" s="136"/>
      <c r="F856" s="136"/>
      <c r="G856" s="136"/>
      <c r="H856" s="136"/>
      <c r="I856" s="136"/>
      <c r="J856" s="136"/>
      <c r="K856" s="136"/>
      <c r="L856" s="137"/>
      <c r="M856" s="136"/>
      <c r="N856" s="136"/>
      <c r="O856" s="197"/>
      <c r="P856" s="6"/>
      <c r="Q856" s="6"/>
      <c r="R856" s="6"/>
      <c r="S856" s="6"/>
      <c r="T856" s="6"/>
      <c r="U856" s="6"/>
      <c r="V856" s="6"/>
      <c r="W856" s="6"/>
      <c r="X856" s="46"/>
      <c r="Y856" s="6"/>
      <c r="Z856" s="6"/>
      <c r="AA856" s="6"/>
      <c r="AB856" s="6"/>
      <c r="AC856" s="6"/>
      <c r="AD856" s="6"/>
    </row>
    <row r="857" ht="14.25" hidden="1" customHeight="1">
      <c r="A857" s="196"/>
      <c r="B857" s="7"/>
      <c r="C857" s="7"/>
      <c r="D857" s="7"/>
      <c r="E857" s="136"/>
      <c r="F857" s="136"/>
      <c r="G857" s="136"/>
      <c r="H857" s="136"/>
      <c r="I857" s="136"/>
      <c r="J857" s="136"/>
      <c r="K857" s="136"/>
      <c r="L857" s="137"/>
      <c r="M857" s="136"/>
      <c r="N857" s="136"/>
      <c r="O857" s="197"/>
      <c r="P857" s="6"/>
      <c r="Q857" s="6"/>
      <c r="R857" s="6"/>
      <c r="S857" s="6"/>
      <c r="T857" s="6"/>
      <c r="U857" s="6"/>
      <c r="V857" s="6"/>
      <c r="W857" s="6"/>
      <c r="X857" s="46"/>
      <c r="Y857" s="6"/>
      <c r="Z857" s="6"/>
      <c r="AA857" s="6"/>
      <c r="AB857" s="6"/>
      <c r="AC857" s="6"/>
      <c r="AD857" s="6"/>
    </row>
    <row r="858" ht="14.25" hidden="1" customHeight="1">
      <c r="A858" s="196"/>
      <c r="B858" s="7"/>
      <c r="C858" s="7"/>
      <c r="D858" s="7"/>
      <c r="E858" s="136"/>
      <c r="F858" s="136"/>
      <c r="G858" s="136"/>
      <c r="H858" s="136"/>
      <c r="I858" s="136"/>
      <c r="J858" s="136"/>
      <c r="K858" s="136"/>
      <c r="L858" s="137"/>
      <c r="M858" s="136"/>
      <c r="N858" s="136"/>
      <c r="O858" s="197"/>
      <c r="P858" s="6"/>
      <c r="Q858" s="6"/>
      <c r="R858" s="6"/>
      <c r="S858" s="6"/>
      <c r="T858" s="6"/>
      <c r="U858" s="6"/>
      <c r="V858" s="6"/>
      <c r="W858" s="6"/>
      <c r="X858" s="46"/>
      <c r="Y858" s="6"/>
      <c r="Z858" s="6"/>
      <c r="AA858" s="6"/>
      <c r="AB858" s="6"/>
      <c r="AC858" s="6"/>
      <c r="AD858" s="6"/>
    </row>
    <row r="859" ht="14.25" hidden="1" customHeight="1">
      <c r="A859" s="196"/>
      <c r="B859" s="7"/>
      <c r="C859" s="7"/>
      <c r="D859" s="7"/>
      <c r="E859" s="136"/>
      <c r="F859" s="136"/>
      <c r="G859" s="136"/>
      <c r="H859" s="136"/>
      <c r="I859" s="136"/>
      <c r="J859" s="136"/>
      <c r="K859" s="136"/>
      <c r="L859" s="137"/>
      <c r="M859" s="136"/>
      <c r="N859" s="136"/>
      <c r="O859" s="197"/>
      <c r="P859" s="6"/>
      <c r="Q859" s="6"/>
      <c r="R859" s="6"/>
      <c r="S859" s="6"/>
      <c r="T859" s="6"/>
      <c r="U859" s="6"/>
      <c r="V859" s="6"/>
      <c r="W859" s="6"/>
      <c r="X859" s="46"/>
      <c r="Y859" s="6"/>
      <c r="Z859" s="6"/>
      <c r="AA859" s="6"/>
      <c r="AB859" s="6"/>
      <c r="AC859" s="6"/>
      <c r="AD859" s="6"/>
    </row>
    <row r="860" ht="14.25" hidden="1" customHeight="1">
      <c r="A860" s="196"/>
      <c r="B860" s="7"/>
      <c r="C860" s="7"/>
      <c r="D860" s="7"/>
      <c r="E860" s="136"/>
      <c r="F860" s="136"/>
      <c r="G860" s="136"/>
      <c r="H860" s="136"/>
      <c r="I860" s="136"/>
      <c r="J860" s="136"/>
      <c r="K860" s="136"/>
      <c r="L860" s="137"/>
      <c r="M860" s="136"/>
      <c r="N860" s="136"/>
      <c r="O860" s="197"/>
      <c r="P860" s="6"/>
      <c r="Q860" s="6"/>
      <c r="R860" s="6"/>
      <c r="S860" s="6"/>
      <c r="T860" s="6"/>
      <c r="U860" s="6"/>
      <c r="V860" s="6"/>
      <c r="W860" s="6"/>
      <c r="X860" s="46"/>
      <c r="Y860" s="6"/>
      <c r="Z860" s="6"/>
      <c r="AA860" s="6"/>
      <c r="AB860" s="6"/>
      <c r="AC860" s="6"/>
      <c r="AD860" s="6"/>
    </row>
    <row r="861" ht="14.25" hidden="1" customHeight="1">
      <c r="A861" s="196"/>
      <c r="B861" s="7"/>
      <c r="C861" s="7"/>
      <c r="D861" s="7"/>
      <c r="E861" s="136"/>
      <c r="F861" s="136"/>
      <c r="G861" s="136"/>
      <c r="H861" s="136"/>
      <c r="I861" s="136"/>
      <c r="J861" s="136"/>
      <c r="K861" s="136"/>
      <c r="L861" s="137"/>
      <c r="M861" s="136"/>
      <c r="N861" s="136"/>
      <c r="O861" s="197"/>
      <c r="P861" s="6"/>
      <c r="Q861" s="6"/>
      <c r="R861" s="6"/>
      <c r="S861" s="6"/>
      <c r="T861" s="6"/>
      <c r="U861" s="6"/>
      <c r="V861" s="6"/>
      <c r="W861" s="6"/>
      <c r="X861" s="46"/>
      <c r="Y861" s="6"/>
      <c r="Z861" s="6"/>
      <c r="AA861" s="6"/>
      <c r="AB861" s="6"/>
      <c r="AC861" s="6"/>
      <c r="AD861" s="6"/>
    </row>
    <row r="862" ht="14.25" hidden="1" customHeight="1">
      <c r="A862" s="196"/>
      <c r="B862" s="7"/>
      <c r="C862" s="7"/>
      <c r="D862" s="7"/>
      <c r="E862" s="136"/>
      <c r="F862" s="136"/>
      <c r="G862" s="136"/>
      <c r="H862" s="136"/>
      <c r="I862" s="136"/>
      <c r="J862" s="136"/>
      <c r="K862" s="136"/>
      <c r="L862" s="137"/>
      <c r="M862" s="136"/>
      <c r="N862" s="136"/>
      <c r="O862" s="197"/>
      <c r="P862" s="6"/>
      <c r="Q862" s="6"/>
      <c r="R862" s="6"/>
      <c r="S862" s="6"/>
      <c r="T862" s="6"/>
      <c r="U862" s="6"/>
      <c r="V862" s="6"/>
      <c r="W862" s="6"/>
      <c r="X862" s="46"/>
      <c r="Y862" s="6"/>
      <c r="Z862" s="6"/>
      <c r="AA862" s="6"/>
      <c r="AB862" s="6"/>
      <c r="AC862" s="6"/>
      <c r="AD862" s="6"/>
    </row>
    <row r="863" ht="14.25" hidden="1" customHeight="1">
      <c r="A863" s="196"/>
      <c r="B863" s="7"/>
      <c r="C863" s="7"/>
      <c r="D863" s="7"/>
      <c r="E863" s="136"/>
      <c r="F863" s="136"/>
      <c r="G863" s="136"/>
      <c r="H863" s="136"/>
      <c r="I863" s="136"/>
      <c r="J863" s="136"/>
      <c r="K863" s="136"/>
      <c r="L863" s="137"/>
      <c r="M863" s="136"/>
      <c r="N863" s="136"/>
      <c r="O863" s="197"/>
      <c r="P863" s="6"/>
      <c r="Q863" s="6"/>
      <c r="R863" s="6"/>
      <c r="S863" s="6"/>
      <c r="T863" s="6"/>
      <c r="U863" s="6"/>
      <c r="V863" s="6"/>
      <c r="W863" s="6"/>
      <c r="X863" s="46"/>
      <c r="Y863" s="6"/>
      <c r="Z863" s="6"/>
      <c r="AA863" s="6"/>
      <c r="AB863" s="6"/>
      <c r="AC863" s="6"/>
      <c r="AD863" s="6"/>
    </row>
    <row r="864" ht="14.25" hidden="1" customHeight="1">
      <c r="A864" s="196"/>
      <c r="B864" s="7"/>
      <c r="C864" s="7"/>
      <c r="D864" s="7"/>
      <c r="E864" s="136"/>
      <c r="F864" s="136"/>
      <c r="G864" s="136"/>
      <c r="H864" s="136"/>
      <c r="I864" s="136"/>
      <c r="J864" s="136"/>
      <c r="K864" s="136"/>
      <c r="L864" s="137"/>
      <c r="M864" s="136"/>
      <c r="N864" s="136"/>
      <c r="O864" s="197"/>
      <c r="P864" s="6"/>
      <c r="Q864" s="6"/>
      <c r="R864" s="6"/>
      <c r="S864" s="6"/>
      <c r="T864" s="6"/>
      <c r="U864" s="6"/>
      <c r="V864" s="6"/>
      <c r="W864" s="6"/>
      <c r="X864" s="46"/>
      <c r="Y864" s="6"/>
      <c r="Z864" s="6"/>
      <c r="AA864" s="6"/>
      <c r="AB864" s="6"/>
      <c r="AC864" s="6"/>
      <c r="AD864" s="6"/>
    </row>
    <row r="865" ht="14.25" hidden="1" customHeight="1">
      <c r="A865" s="196"/>
      <c r="B865" s="7"/>
      <c r="C865" s="7"/>
      <c r="D865" s="7"/>
      <c r="E865" s="136"/>
      <c r="F865" s="136"/>
      <c r="G865" s="136"/>
      <c r="H865" s="136"/>
      <c r="I865" s="136"/>
      <c r="J865" s="136"/>
      <c r="K865" s="136"/>
      <c r="L865" s="137"/>
      <c r="M865" s="136"/>
      <c r="N865" s="136"/>
      <c r="O865" s="197"/>
      <c r="P865" s="6"/>
      <c r="Q865" s="6"/>
      <c r="R865" s="6"/>
      <c r="S865" s="6"/>
      <c r="T865" s="6"/>
      <c r="U865" s="6"/>
      <c r="V865" s="6"/>
      <c r="W865" s="6"/>
      <c r="X865" s="46"/>
      <c r="Y865" s="6"/>
      <c r="Z865" s="6"/>
      <c r="AA865" s="6"/>
      <c r="AB865" s="6"/>
      <c r="AC865" s="6"/>
      <c r="AD865" s="6"/>
    </row>
    <row r="866" ht="14.25" hidden="1" customHeight="1">
      <c r="A866" s="196"/>
      <c r="B866" s="7"/>
      <c r="C866" s="7"/>
      <c r="D866" s="7"/>
      <c r="E866" s="136"/>
      <c r="F866" s="136"/>
      <c r="G866" s="136"/>
      <c r="H866" s="136"/>
      <c r="I866" s="136"/>
      <c r="J866" s="136"/>
      <c r="K866" s="136"/>
      <c r="L866" s="137"/>
      <c r="M866" s="136"/>
      <c r="N866" s="136"/>
      <c r="O866" s="197"/>
      <c r="P866" s="6"/>
      <c r="Q866" s="6"/>
      <c r="R866" s="6"/>
      <c r="S866" s="6"/>
      <c r="T866" s="6"/>
      <c r="U866" s="6"/>
      <c r="V866" s="6"/>
      <c r="W866" s="6"/>
      <c r="X866" s="46"/>
      <c r="Y866" s="6"/>
      <c r="Z866" s="6"/>
      <c r="AA866" s="6"/>
      <c r="AB866" s="6"/>
      <c r="AC866" s="6"/>
      <c r="AD866" s="6"/>
    </row>
    <row r="867" ht="14.25" hidden="1" customHeight="1">
      <c r="A867" s="196"/>
      <c r="B867" s="7"/>
      <c r="C867" s="7"/>
      <c r="D867" s="7"/>
      <c r="E867" s="136"/>
      <c r="F867" s="136"/>
      <c r="G867" s="136"/>
      <c r="H867" s="136"/>
      <c r="I867" s="136"/>
      <c r="J867" s="136"/>
      <c r="K867" s="136"/>
      <c r="L867" s="137"/>
      <c r="M867" s="136"/>
      <c r="N867" s="136"/>
      <c r="O867" s="197"/>
      <c r="P867" s="6"/>
      <c r="Q867" s="6"/>
      <c r="R867" s="6"/>
      <c r="S867" s="6"/>
      <c r="T867" s="6"/>
      <c r="U867" s="6"/>
      <c r="V867" s="6"/>
      <c r="W867" s="6"/>
      <c r="X867" s="46"/>
      <c r="Y867" s="6"/>
      <c r="Z867" s="6"/>
      <c r="AA867" s="6"/>
      <c r="AB867" s="6"/>
      <c r="AC867" s="6"/>
      <c r="AD867" s="6"/>
    </row>
    <row r="868" ht="14.25" hidden="1" customHeight="1">
      <c r="A868" s="196"/>
      <c r="B868" s="7"/>
      <c r="C868" s="7"/>
      <c r="D868" s="7"/>
      <c r="E868" s="136"/>
      <c r="F868" s="136"/>
      <c r="G868" s="136"/>
      <c r="H868" s="136"/>
      <c r="I868" s="136"/>
      <c r="J868" s="136"/>
      <c r="K868" s="136"/>
      <c r="L868" s="137"/>
      <c r="M868" s="136"/>
      <c r="N868" s="136"/>
      <c r="O868" s="197"/>
      <c r="P868" s="6"/>
      <c r="Q868" s="6"/>
      <c r="R868" s="6"/>
      <c r="S868" s="6"/>
      <c r="T868" s="6"/>
      <c r="U868" s="6"/>
      <c r="V868" s="6"/>
      <c r="W868" s="6"/>
      <c r="X868" s="46"/>
      <c r="Y868" s="6"/>
      <c r="Z868" s="6"/>
      <c r="AA868" s="6"/>
      <c r="AB868" s="6"/>
      <c r="AC868" s="6"/>
      <c r="AD868" s="6"/>
    </row>
    <row r="869" ht="14.25" hidden="1" customHeight="1">
      <c r="A869" s="196"/>
      <c r="B869" s="7"/>
      <c r="C869" s="7"/>
      <c r="D869" s="7"/>
      <c r="E869" s="136"/>
      <c r="F869" s="136"/>
      <c r="G869" s="136"/>
      <c r="H869" s="136"/>
      <c r="I869" s="136"/>
      <c r="J869" s="136"/>
      <c r="K869" s="136"/>
      <c r="L869" s="137"/>
      <c r="M869" s="136"/>
      <c r="N869" s="136"/>
      <c r="O869" s="197"/>
      <c r="P869" s="6"/>
      <c r="Q869" s="6"/>
      <c r="R869" s="6"/>
      <c r="S869" s="6"/>
      <c r="T869" s="6"/>
      <c r="U869" s="6"/>
      <c r="V869" s="6"/>
      <c r="W869" s="6"/>
      <c r="X869" s="46"/>
      <c r="Y869" s="6"/>
      <c r="Z869" s="6"/>
      <c r="AA869" s="6"/>
      <c r="AB869" s="6"/>
      <c r="AC869" s="6"/>
      <c r="AD869" s="6"/>
    </row>
    <row r="870" ht="14.25" hidden="1" customHeight="1">
      <c r="A870" s="196"/>
      <c r="B870" s="7"/>
      <c r="C870" s="7"/>
      <c r="D870" s="7"/>
      <c r="E870" s="136"/>
      <c r="F870" s="136"/>
      <c r="G870" s="136"/>
      <c r="H870" s="136"/>
      <c r="I870" s="136"/>
      <c r="J870" s="136"/>
      <c r="K870" s="136"/>
      <c r="L870" s="137"/>
      <c r="M870" s="136"/>
      <c r="N870" s="136"/>
      <c r="O870" s="197"/>
      <c r="P870" s="6"/>
      <c r="Q870" s="6"/>
      <c r="R870" s="6"/>
      <c r="S870" s="6"/>
      <c r="T870" s="6"/>
      <c r="U870" s="6"/>
      <c r="V870" s="6"/>
      <c r="W870" s="6"/>
      <c r="X870" s="46"/>
      <c r="Y870" s="6"/>
      <c r="Z870" s="6"/>
      <c r="AA870" s="6"/>
      <c r="AB870" s="6"/>
      <c r="AC870" s="6"/>
      <c r="AD870" s="6"/>
    </row>
    <row r="871" ht="14.25" hidden="1" customHeight="1">
      <c r="A871" s="196"/>
      <c r="B871" s="7"/>
      <c r="C871" s="7"/>
      <c r="D871" s="7"/>
      <c r="E871" s="136"/>
      <c r="F871" s="136"/>
      <c r="G871" s="136"/>
      <c r="H871" s="136"/>
      <c r="I871" s="136"/>
      <c r="J871" s="136"/>
      <c r="K871" s="136"/>
      <c r="L871" s="137"/>
      <c r="M871" s="136"/>
      <c r="N871" s="136"/>
      <c r="O871" s="197"/>
      <c r="P871" s="6"/>
      <c r="Q871" s="6"/>
      <c r="R871" s="6"/>
      <c r="S871" s="6"/>
      <c r="T871" s="6"/>
      <c r="U871" s="6"/>
      <c r="V871" s="6"/>
      <c r="W871" s="6"/>
      <c r="X871" s="46"/>
      <c r="Y871" s="6"/>
      <c r="Z871" s="6"/>
      <c r="AA871" s="6"/>
      <c r="AB871" s="6"/>
      <c r="AC871" s="6"/>
      <c r="AD871" s="6"/>
    </row>
    <row r="872" ht="14.25" hidden="1" customHeight="1">
      <c r="A872" s="196"/>
      <c r="B872" s="7"/>
      <c r="C872" s="7"/>
      <c r="D872" s="7"/>
      <c r="E872" s="136"/>
      <c r="F872" s="136"/>
      <c r="G872" s="136"/>
      <c r="H872" s="136"/>
      <c r="I872" s="136"/>
      <c r="J872" s="136"/>
      <c r="K872" s="136"/>
      <c r="L872" s="137"/>
      <c r="M872" s="136"/>
      <c r="N872" s="136"/>
      <c r="O872" s="197"/>
      <c r="P872" s="6"/>
      <c r="Q872" s="6"/>
      <c r="R872" s="6"/>
      <c r="S872" s="6"/>
      <c r="T872" s="6"/>
      <c r="U872" s="6"/>
      <c r="V872" s="6"/>
      <c r="W872" s="6"/>
      <c r="X872" s="46"/>
      <c r="Y872" s="6"/>
      <c r="Z872" s="6"/>
      <c r="AA872" s="6"/>
      <c r="AB872" s="6"/>
      <c r="AC872" s="6"/>
      <c r="AD872" s="6"/>
    </row>
    <row r="873" ht="14.25" hidden="1" customHeight="1">
      <c r="A873" s="196"/>
      <c r="B873" s="7"/>
      <c r="C873" s="7"/>
      <c r="D873" s="7"/>
      <c r="E873" s="136"/>
      <c r="F873" s="136"/>
      <c r="G873" s="136"/>
      <c r="H873" s="136"/>
      <c r="I873" s="136"/>
      <c r="J873" s="136"/>
      <c r="K873" s="136"/>
      <c r="L873" s="137"/>
      <c r="M873" s="136"/>
      <c r="N873" s="136"/>
      <c r="O873" s="197"/>
      <c r="P873" s="6"/>
      <c r="Q873" s="6"/>
      <c r="R873" s="6"/>
      <c r="S873" s="6"/>
      <c r="T873" s="6"/>
      <c r="U873" s="6"/>
      <c r="V873" s="6"/>
      <c r="W873" s="6"/>
      <c r="X873" s="46"/>
      <c r="Y873" s="6"/>
      <c r="Z873" s="6"/>
      <c r="AA873" s="6"/>
      <c r="AB873" s="6"/>
      <c r="AC873" s="6"/>
      <c r="AD873" s="6"/>
    </row>
    <row r="874" ht="14.25" hidden="1" customHeight="1">
      <c r="A874" s="196"/>
      <c r="B874" s="7"/>
      <c r="C874" s="7"/>
      <c r="D874" s="7"/>
      <c r="E874" s="136"/>
      <c r="F874" s="136"/>
      <c r="G874" s="136"/>
      <c r="H874" s="136"/>
      <c r="I874" s="136"/>
      <c r="J874" s="136"/>
      <c r="K874" s="136"/>
      <c r="L874" s="137"/>
      <c r="M874" s="136"/>
      <c r="N874" s="136"/>
      <c r="O874" s="197"/>
      <c r="P874" s="6"/>
      <c r="Q874" s="6"/>
      <c r="R874" s="6"/>
      <c r="S874" s="6"/>
      <c r="T874" s="6"/>
      <c r="U874" s="6"/>
      <c r="V874" s="6"/>
      <c r="W874" s="6"/>
      <c r="X874" s="46"/>
      <c r="Y874" s="6"/>
      <c r="Z874" s="6"/>
      <c r="AA874" s="6"/>
      <c r="AB874" s="6"/>
      <c r="AC874" s="6"/>
      <c r="AD874" s="6"/>
    </row>
    <row r="875" ht="14.25" hidden="1" customHeight="1">
      <c r="A875" s="196"/>
      <c r="B875" s="7"/>
      <c r="C875" s="7"/>
      <c r="D875" s="7"/>
      <c r="E875" s="136"/>
      <c r="F875" s="136"/>
      <c r="G875" s="136"/>
      <c r="H875" s="136"/>
      <c r="I875" s="136"/>
      <c r="J875" s="136"/>
      <c r="K875" s="136"/>
      <c r="L875" s="137"/>
      <c r="M875" s="136"/>
      <c r="N875" s="136"/>
      <c r="O875" s="197"/>
      <c r="P875" s="6"/>
      <c r="Q875" s="6"/>
      <c r="R875" s="6"/>
      <c r="S875" s="6"/>
      <c r="T875" s="6"/>
      <c r="U875" s="6"/>
      <c r="V875" s="6"/>
      <c r="W875" s="6"/>
      <c r="X875" s="46"/>
      <c r="Y875" s="6"/>
      <c r="Z875" s="6"/>
      <c r="AA875" s="6"/>
      <c r="AB875" s="6"/>
      <c r="AC875" s="6"/>
      <c r="AD875" s="6"/>
    </row>
    <row r="876" ht="14.25" hidden="1" customHeight="1">
      <c r="A876" s="196"/>
      <c r="B876" s="7"/>
      <c r="C876" s="7"/>
      <c r="D876" s="7"/>
      <c r="E876" s="136"/>
      <c r="F876" s="136"/>
      <c r="G876" s="136"/>
      <c r="H876" s="136"/>
      <c r="I876" s="136"/>
      <c r="J876" s="136"/>
      <c r="K876" s="136"/>
      <c r="L876" s="137"/>
      <c r="M876" s="136"/>
      <c r="N876" s="136"/>
      <c r="O876" s="197"/>
      <c r="P876" s="6"/>
      <c r="Q876" s="6"/>
      <c r="R876" s="6"/>
      <c r="S876" s="6"/>
      <c r="T876" s="6"/>
      <c r="U876" s="6"/>
      <c r="V876" s="6"/>
      <c r="W876" s="6"/>
      <c r="X876" s="46"/>
      <c r="Y876" s="6"/>
      <c r="Z876" s="6"/>
      <c r="AA876" s="6"/>
      <c r="AB876" s="6"/>
      <c r="AC876" s="6"/>
      <c r="AD876" s="6"/>
    </row>
    <row r="877" ht="14.25" hidden="1" customHeight="1">
      <c r="A877" s="196"/>
      <c r="B877" s="7"/>
      <c r="C877" s="7"/>
      <c r="D877" s="7"/>
      <c r="E877" s="136"/>
      <c r="F877" s="136"/>
      <c r="G877" s="136"/>
      <c r="H877" s="136"/>
      <c r="I877" s="136"/>
      <c r="J877" s="136"/>
      <c r="K877" s="136"/>
      <c r="L877" s="137"/>
      <c r="M877" s="136"/>
      <c r="N877" s="136"/>
      <c r="O877" s="197"/>
      <c r="P877" s="6"/>
      <c r="Q877" s="6"/>
      <c r="R877" s="6"/>
      <c r="S877" s="6"/>
      <c r="T877" s="6"/>
      <c r="U877" s="6"/>
      <c r="V877" s="6"/>
      <c r="W877" s="6"/>
      <c r="X877" s="46"/>
      <c r="Y877" s="6"/>
      <c r="Z877" s="6"/>
      <c r="AA877" s="6"/>
      <c r="AB877" s="6"/>
      <c r="AC877" s="6"/>
      <c r="AD877" s="6"/>
    </row>
    <row r="878" ht="14.25" hidden="1" customHeight="1">
      <c r="A878" s="196"/>
      <c r="B878" s="7"/>
      <c r="C878" s="7"/>
      <c r="D878" s="7"/>
      <c r="E878" s="136"/>
      <c r="F878" s="136"/>
      <c r="G878" s="136"/>
      <c r="H878" s="136"/>
      <c r="I878" s="136"/>
      <c r="J878" s="136"/>
      <c r="K878" s="136"/>
      <c r="L878" s="137"/>
      <c r="M878" s="136"/>
      <c r="N878" s="136"/>
      <c r="O878" s="197"/>
      <c r="P878" s="6"/>
      <c r="Q878" s="6"/>
      <c r="R878" s="6"/>
      <c r="S878" s="6"/>
      <c r="T878" s="6"/>
      <c r="U878" s="6"/>
      <c r="V878" s="6"/>
      <c r="W878" s="6"/>
      <c r="X878" s="46"/>
      <c r="Y878" s="6"/>
      <c r="Z878" s="6"/>
      <c r="AA878" s="6"/>
      <c r="AB878" s="6"/>
      <c r="AC878" s="6"/>
      <c r="AD878" s="6"/>
    </row>
    <row r="879" ht="14.25" hidden="1" customHeight="1">
      <c r="A879" s="196"/>
      <c r="B879" s="7"/>
      <c r="C879" s="7"/>
      <c r="D879" s="7"/>
      <c r="E879" s="136"/>
      <c r="F879" s="136"/>
      <c r="G879" s="136"/>
      <c r="H879" s="136"/>
      <c r="I879" s="136"/>
      <c r="J879" s="136"/>
      <c r="K879" s="136"/>
      <c r="L879" s="137"/>
      <c r="M879" s="136"/>
      <c r="N879" s="136"/>
      <c r="O879" s="197"/>
      <c r="P879" s="6"/>
      <c r="Q879" s="6"/>
      <c r="R879" s="6"/>
      <c r="S879" s="6"/>
      <c r="T879" s="6"/>
      <c r="U879" s="6"/>
      <c r="V879" s="6"/>
      <c r="W879" s="6"/>
      <c r="X879" s="46"/>
      <c r="Y879" s="6"/>
      <c r="Z879" s="6"/>
      <c r="AA879" s="6"/>
      <c r="AB879" s="6"/>
      <c r="AC879" s="6"/>
      <c r="AD879" s="6"/>
    </row>
    <row r="880" ht="14.25" hidden="1" customHeight="1">
      <c r="A880" s="196"/>
      <c r="B880" s="7"/>
      <c r="C880" s="7"/>
      <c r="D880" s="7"/>
      <c r="E880" s="136"/>
      <c r="F880" s="136"/>
      <c r="G880" s="136"/>
      <c r="H880" s="136"/>
      <c r="I880" s="136"/>
      <c r="J880" s="136"/>
      <c r="K880" s="136"/>
      <c r="L880" s="137"/>
      <c r="M880" s="136"/>
      <c r="N880" s="136"/>
      <c r="O880" s="197"/>
      <c r="P880" s="6"/>
      <c r="Q880" s="6"/>
      <c r="R880" s="6"/>
      <c r="S880" s="6"/>
      <c r="T880" s="6"/>
      <c r="U880" s="6"/>
      <c r="V880" s="6"/>
      <c r="W880" s="6"/>
      <c r="X880" s="46"/>
      <c r="Y880" s="6"/>
      <c r="Z880" s="6"/>
      <c r="AA880" s="6"/>
      <c r="AB880" s="6"/>
      <c r="AC880" s="6"/>
      <c r="AD880" s="6"/>
    </row>
    <row r="881" ht="14.25" hidden="1" customHeight="1">
      <c r="A881" s="196"/>
      <c r="B881" s="7"/>
      <c r="C881" s="7"/>
      <c r="D881" s="7"/>
      <c r="E881" s="136"/>
      <c r="F881" s="136"/>
      <c r="G881" s="136"/>
      <c r="H881" s="136"/>
      <c r="I881" s="136"/>
      <c r="J881" s="136"/>
      <c r="K881" s="136"/>
      <c r="L881" s="137"/>
      <c r="M881" s="136"/>
      <c r="N881" s="136"/>
      <c r="O881" s="197"/>
      <c r="P881" s="6"/>
      <c r="Q881" s="6"/>
      <c r="R881" s="6"/>
      <c r="S881" s="6"/>
      <c r="T881" s="6"/>
      <c r="U881" s="6"/>
      <c r="V881" s="6"/>
      <c r="W881" s="6"/>
      <c r="X881" s="46"/>
      <c r="Y881" s="6"/>
      <c r="Z881" s="6"/>
      <c r="AA881" s="6"/>
      <c r="AB881" s="6"/>
      <c r="AC881" s="6"/>
      <c r="AD881" s="6"/>
    </row>
    <row r="882" ht="14.25" hidden="1" customHeight="1">
      <c r="A882" s="196"/>
      <c r="B882" s="7"/>
      <c r="C882" s="7"/>
      <c r="D882" s="7"/>
      <c r="E882" s="136"/>
      <c r="F882" s="136"/>
      <c r="G882" s="136"/>
      <c r="H882" s="136"/>
      <c r="I882" s="136"/>
      <c r="J882" s="136"/>
      <c r="K882" s="136"/>
      <c r="L882" s="137"/>
      <c r="M882" s="136"/>
      <c r="N882" s="136"/>
      <c r="O882" s="197"/>
      <c r="P882" s="6"/>
      <c r="Q882" s="6"/>
      <c r="R882" s="6"/>
      <c r="S882" s="6"/>
      <c r="T882" s="6"/>
      <c r="U882" s="6"/>
      <c r="V882" s="6"/>
      <c r="W882" s="6"/>
      <c r="X882" s="46"/>
      <c r="Y882" s="6"/>
      <c r="Z882" s="6"/>
      <c r="AA882" s="6"/>
      <c r="AB882" s="6"/>
      <c r="AC882" s="6"/>
      <c r="AD882" s="6"/>
    </row>
    <row r="883" ht="14.25" hidden="1" customHeight="1">
      <c r="A883" s="196"/>
      <c r="B883" s="7"/>
      <c r="C883" s="7"/>
      <c r="D883" s="7"/>
      <c r="E883" s="136"/>
      <c r="F883" s="136"/>
      <c r="G883" s="136"/>
      <c r="H883" s="136"/>
      <c r="I883" s="136"/>
      <c r="J883" s="136"/>
      <c r="K883" s="136"/>
      <c r="L883" s="137"/>
      <c r="M883" s="136"/>
      <c r="N883" s="136"/>
      <c r="O883" s="197"/>
      <c r="P883" s="6"/>
      <c r="Q883" s="6"/>
      <c r="R883" s="6"/>
      <c r="S883" s="6"/>
      <c r="T883" s="6"/>
      <c r="U883" s="6"/>
      <c r="V883" s="6"/>
      <c r="W883" s="6"/>
      <c r="X883" s="46"/>
      <c r="Y883" s="6"/>
      <c r="Z883" s="6"/>
      <c r="AA883" s="6"/>
      <c r="AB883" s="6"/>
      <c r="AC883" s="6"/>
      <c r="AD883" s="6"/>
    </row>
    <row r="884" ht="14.25" hidden="1" customHeight="1">
      <c r="A884" s="196"/>
      <c r="B884" s="7"/>
      <c r="C884" s="7"/>
      <c r="D884" s="7"/>
      <c r="E884" s="136"/>
      <c r="F884" s="136"/>
      <c r="G884" s="136"/>
      <c r="H884" s="136"/>
      <c r="I884" s="136"/>
      <c r="J884" s="136"/>
      <c r="K884" s="136"/>
      <c r="L884" s="137"/>
      <c r="M884" s="136"/>
      <c r="N884" s="136"/>
      <c r="O884" s="197"/>
      <c r="P884" s="6"/>
      <c r="Q884" s="6"/>
      <c r="R884" s="6"/>
      <c r="S884" s="6"/>
      <c r="T884" s="6"/>
      <c r="U884" s="6"/>
      <c r="V884" s="6"/>
      <c r="W884" s="6"/>
      <c r="X884" s="46"/>
      <c r="Y884" s="6"/>
      <c r="Z884" s="6"/>
      <c r="AA884" s="6"/>
      <c r="AB884" s="6"/>
      <c r="AC884" s="6"/>
      <c r="AD884" s="6"/>
    </row>
    <row r="885" ht="14.25" hidden="1" customHeight="1">
      <c r="A885" s="196"/>
      <c r="B885" s="7"/>
      <c r="C885" s="7"/>
      <c r="D885" s="7"/>
      <c r="E885" s="136"/>
      <c r="F885" s="136"/>
      <c r="G885" s="136"/>
      <c r="H885" s="136"/>
      <c r="I885" s="136"/>
      <c r="J885" s="136"/>
      <c r="K885" s="136"/>
      <c r="L885" s="137"/>
      <c r="M885" s="136"/>
      <c r="N885" s="136"/>
      <c r="O885" s="197"/>
      <c r="P885" s="6"/>
      <c r="Q885" s="6"/>
      <c r="R885" s="6"/>
      <c r="S885" s="6"/>
      <c r="T885" s="6"/>
      <c r="U885" s="6"/>
      <c r="V885" s="6"/>
      <c r="W885" s="6"/>
      <c r="X885" s="46"/>
      <c r="Y885" s="6"/>
      <c r="Z885" s="6"/>
      <c r="AA885" s="6"/>
      <c r="AB885" s="6"/>
      <c r="AC885" s="6"/>
      <c r="AD885" s="6"/>
    </row>
    <row r="886" ht="14.25" hidden="1" customHeight="1">
      <c r="A886" s="196"/>
      <c r="B886" s="7"/>
      <c r="C886" s="7"/>
      <c r="D886" s="7"/>
      <c r="E886" s="136"/>
      <c r="F886" s="136"/>
      <c r="G886" s="136"/>
      <c r="H886" s="136"/>
      <c r="I886" s="136"/>
      <c r="J886" s="136"/>
      <c r="K886" s="136"/>
      <c r="L886" s="137"/>
      <c r="M886" s="136"/>
      <c r="N886" s="136"/>
      <c r="O886" s="197"/>
      <c r="P886" s="6"/>
      <c r="Q886" s="6"/>
      <c r="R886" s="6"/>
      <c r="S886" s="6"/>
      <c r="T886" s="6"/>
      <c r="U886" s="6"/>
      <c r="V886" s="6"/>
      <c r="W886" s="6"/>
      <c r="X886" s="46"/>
      <c r="Y886" s="6"/>
      <c r="Z886" s="6"/>
      <c r="AA886" s="6"/>
      <c r="AB886" s="6"/>
      <c r="AC886" s="6"/>
      <c r="AD886" s="6"/>
    </row>
    <row r="887" ht="14.25" hidden="1" customHeight="1">
      <c r="A887" s="196"/>
      <c r="B887" s="7"/>
      <c r="C887" s="7"/>
      <c r="D887" s="7"/>
      <c r="E887" s="136"/>
      <c r="F887" s="136"/>
      <c r="G887" s="136"/>
      <c r="H887" s="136"/>
      <c r="I887" s="136"/>
      <c r="J887" s="136"/>
      <c r="K887" s="136"/>
      <c r="L887" s="137"/>
      <c r="M887" s="136"/>
      <c r="N887" s="136"/>
      <c r="O887" s="197"/>
      <c r="P887" s="6"/>
      <c r="Q887" s="6"/>
      <c r="R887" s="6"/>
      <c r="S887" s="6"/>
      <c r="T887" s="6"/>
      <c r="U887" s="6"/>
      <c r="V887" s="6"/>
      <c r="W887" s="6"/>
      <c r="X887" s="46"/>
      <c r="Y887" s="6"/>
      <c r="Z887" s="6"/>
      <c r="AA887" s="6"/>
      <c r="AB887" s="6"/>
      <c r="AC887" s="6"/>
      <c r="AD887" s="6"/>
    </row>
    <row r="888" ht="14.25" hidden="1" customHeight="1">
      <c r="A888" s="196"/>
      <c r="B888" s="7"/>
      <c r="C888" s="7"/>
      <c r="D888" s="7"/>
      <c r="E888" s="136"/>
      <c r="F888" s="136"/>
      <c r="G888" s="136"/>
      <c r="H888" s="136"/>
      <c r="I888" s="136"/>
      <c r="J888" s="136"/>
      <c r="K888" s="136"/>
      <c r="L888" s="137"/>
      <c r="M888" s="136"/>
      <c r="N888" s="136"/>
      <c r="O888" s="197"/>
      <c r="P888" s="6"/>
      <c r="Q888" s="6"/>
      <c r="R888" s="6"/>
      <c r="S888" s="6"/>
      <c r="T888" s="6"/>
      <c r="U888" s="6"/>
      <c r="V888" s="6"/>
      <c r="W888" s="6"/>
      <c r="X888" s="46"/>
      <c r="Y888" s="6"/>
      <c r="Z888" s="6"/>
      <c r="AA888" s="6"/>
      <c r="AB888" s="6"/>
      <c r="AC888" s="6"/>
      <c r="AD888" s="6"/>
    </row>
    <row r="889" ht="14.25" hidden="1" customHeight="1">
      <c r="A889" s="196"/>
      <c r="B889" s="7"/>
      <c r="C889" s="7"/>
      <c r="D889" s="7"/>
      <c r="E889" s="136"/>
      <c r="F889" s="136"/>
      <c r="G889" s="136"/>
      <c r="H889" s="136"/>
      <c r="I889" s="136"/>
      <c r="J889" s="136"/>
      <c r="K889" s="136"/>
      <c r="L889" s="137"/>
      <c r="M889" s="136"/>
      <c r="N889" s="136"/>
      <c r="O889" s="197"/>
      <c r="P889" s="6"/>
      <c r="Q889" s="6"/>
      <c r="R889" s="6"/>
      <c r="S889" s="6"/>
      <c r="T889" s="6"/>
      <c r="U889" s="6"/>
      <c r="V889" s="6"/>
      <c r="W889" s="6"/>
      <c r="X889" s="46"/>
      <c r="Y889" s="6"/>
      <c r="Z889" s="6"/>
      <c r="AA889" s="6"/>
      <c r="AB889" s="6"/>
      <c r="AC889" s="6"/>
      <c r="AD889" s="6"/>
    </row>
    <row r="890" ht="14.25" hidden="1" customHeight="1">
      <c r="A890" s="196"/>
      <c r="B890" s="7"/>
      <c r="C890" s="7"/>
      <c r="D890" s="7"/>
      <c r="E890" s="136"/>
      <c r="F890" s="136"/>
      <c r="G890" s="136"/>
      <c r="H890" s="136"/>
      <c r="I890" s="136"/>
      <c r="J890" s="136"/>
      <c r="K890" s="136"/>
      <c r="L890" s="137"/>
      <c r="M890" s="136"/>
      <c r="N890" s="136"/>
      <c r="O890" s="197"/>
      <c r="P890" s="6"/>
      <c r="Q890" s="6"/>
      <c r="R890" s="6"/>
      <c r="S890" s="6"/>
      <c r="T890" s="6"/>
      <c r="U890" s="6"/>
      <c r="V890" s="6"/>
      <c r="W890" s="6"/>
      <c r="X890" s="46"/>
      <c r="Y890" s="6"/>
      <c r="Z890" s="6"/>
      <c r="AA890" s="6"/>
      <c r="AB890" s="6"/>
      <c r="AC890" s="6"/>
      <c r="AD890" s="6"/>
    </row>
    <row r="891" ht="14.25" hidden="1" customHeight="1">
      <c r="A891" s="196"/>
      <c r="B891" s="7"/>
      <c r="C891" s="7"/>
      <c r="D891" s="7"/>
      <c r="E891" s="136"/>
      <c r="F891" s="136"/>
      <c r="G891" s="136"/>
      <c r="H891" s="136"/>
      <c r="I891" s="136"/>
      <c r="J891" s="136"/>
      <c r="K891" s="136"/>
      <c r="L891" s="137"/>
      <c r="M891" s="136"/>
      <c r="N891" s="136"/>
      <c r="O891" s="197"/>
      <c r="P891" s="6"/>
      <c r="Q891" s="6"/>
      <c r="R891" s="6"/>
      <c r="S891" s="6"/>
      <c r="T891" s="6"/>
      <c r="U891" s="6"/>
      <c r="V891" s="6"/>
      <c r="W891" s="6"/>
      <c r="X891" s="46"/>
      <c r="Y891" s="6"/>
      <c r="Z891" s="6"/>
      <c r="AA891" s="6"/>
      <c r="AB891" s="6"/>
      <c r="AC891" s="6"/>
      <c r="AD891" s="6"/>
    </row>
    <row r="892" ht="14.25" hidden="1" customHeight="1">
      <c r="A892" s="196"/>
      <c r="B892" s="7"/>
      <c r="C892" s="7"/>
      <c r="D892" s="7"/>
      <c r="E892" s="136"/>
      <c r="F892" s="136"/>
      <c r="G892" s="136"/>
      <c r="H892" s="136"/>
      <c r="I892" s="136"/>
      <c r="J892" s="136"/>
      <c r="K892" s="136"/>
      <c r="L892" s="137"/>
      <c r="M892" s="136"/>
      <c r="N892" s="136"/>
      <c r="O892" s="197"/>
      <c r="P892" s="6"/>
      <c r="Q892" s="6"/>
      <c r="R892" s="6"/>
      <c r="S892" s="6"/>
      <c r="T892" s="6"/>
      <c r="U892" s="6"/>
      <c r="V892" s="6"/>
      <c r="W892" s="6"/>
      <c r="X892" s="46"/>
      <c r="Y892" s="6"/>
      <c r="Z892" s="6"/>
      <c r="AA892" s="6"/>
      <c r="AB892" s="6"/>
      <c r="AC892" s="6"/>
      <c r="AD892" s="6"/>
    </row>
    <row r="893" ht="14.25" hidden="1" customHeight="1">
      <c r="A893" s="196"/>
      <c r="B893" s="7"/>
      <c r="C893" s="7"/>
      <c r="D893" s="7"/>
      <c r="E893" s="136"/>
      <c r="F893" s="136"/>
      <c r="G893" s="136"/>
      <c r="H893" s="136"/>
      <c r="I893" s="136"/>
      <c r="J893" s="136"/>
      <c r="K893" s="136"/>
      <c r="L893" s="137"/>
      <c r="M893" s="136"/>
      <c r="N893" s="136"/>
      <c r="O893" s="197"/>
      <c r="P893" s="6"/>
      <c r="Q893" s="6"/>
      <c r="R893" s="6"/>
      <c r="S893" s="6"/>
      <c r="T893" s="6"/>
      <c r="U893" s="6"/>
      <c r="V893" s="6"/>
      <c r="W893" s="6"/>
      <c r="X893" s="46"/>
      <c r="Y893" s="6"/>
      <c r="Z893" s="6"/>
      <c r="AA893" s="6"/>
      <c r="AB893" s="6"/>
      <c r="AC893" s="6"/>
      <c r="AD893" s="6"/>
    </row>
    <row r="894" ht="14.25" hidden="1" customHeight="1">
      <c r="A894" s="196"/>
      <c r="B894" s="7"/>
      <c r="C894" s="7"/>
      <c r="D894" s="7"/>
      <c r="E894" s="136"/>
      <c r="F894" s="136"/>
      <c r="G894" s="136"/>
      <c r="H894" s="136"/>
      <c r="I894" s="136"/>
      <c r="J894" s="136"/>
      <c r="K894" s="136"/>
      <c r="L894" s="137"/>
      <c r="M894" s="136"/>
      <c r="N894" s="136"/>
      <c r="O894" s="197"/>
      <c r="P894" s="6"/>
      <c r="Q894" s="6"/>
      <c r="R894" s="6"/>
      <c r="S894" s="6"/>
      <c r="T894" s="6"/>
      <c r="U894" s="6"/>
      <c r="V894" s="6"/>
      <c r="W894" s="6"/>
      <c r="X894" s="46"/>
      <c r="Y894" s="6"/>
      <c r="Z894" s="6"/>
      <c r="AA894" s="6"/>
      <c r="AB894" s="6"/>
      <c r="AC894" s="6"/>
      <c r="AD894" s="6"/>
    </row>
    <row r="895" ht="14.25" hidden="1" customHeight="1">
      <c r="A895" s="196"/>
      <c r="B895" s="7"/>
      <c r="C895" s="7"/>
      <c r="D895" s="7"/>
      <c r="E895" s="136"/>
      <c r="F895" s="136"/>
      <c r="G895" s="136"/>
      <c r="H895" s="136"/>
      <c r="I895" s="136"/>
      <c r="J895" s="136"/>
      <c r="K895" s="136"/>
      <c r="L895" s="137"/>
      <c r="M895" s="136"/>
      <c r="N895" s="136"/>
      <c r="O895" s="197"/>
      <c r="P895" s="6"/>
      <c r="Q895" s="6"/>
      <c r="R895" s="6"/>
      <c r="S895" s="6"/>
      <c r="T895" s="6"/>
      <c r="U895" s="6"/>
      <c r="V895" s="6"/>
      <c r="W895" s="6"/>
      <c r="X895" s="46"/>
      <c r="Y895" s="6"/>
      <c r="Z895" s="6"/>
      <c r="AA895" s="6"/>
      <c r="AB895" s="6"/>
      <c r="AC895" s="6"/>
      <c r="AD895" s="6"/>
    </row>
    <row r="896" ht="14.25" hidden="1" customHeight="1">
      <c r="A896" s="196"/>
      <c r="B896" s="7"/>
      <c r="C896" s="7"/>
      <c r="D896" s="7"/>
      <c r="E896" s="136"/>
      <c r="F896" s="136"/>
      <c r="G896" s="136"/>
      <c r="H896" s="136"/>
      <c r="I896" s="136"/>
      <c r="J896" s="136"/>
      <c r="K896" s="136"/>
      <c r="L896" s="137"/>
      <c r="M896" s="136"/>
      <c r="N896" s="136"/>
      <c r="O896" s="197"/>
      <c r="P896" s="6"/>
      <c r="Q896" s="6"/>
      <c r="R896" s="6"/>
      <c r="S896" s="6"/>
      <c r="T896" s="6"/>
      <c r="U896" s="6"/>
      <c r="V896" s="6"/>
      <c r="W896" s="6"/>
      <c r="X896" s="46"/>
      <c r="Y896" s="6"/>
      <c r="Z896" s="6"/>
      <c r="AA896" s="6"/>
      <c r="AB896" s="6"/>
      <c r="AC896" s="6"/>
      <c r="AD896" s="6"/>
    </row>
    <row r="897" ht="14.25" hidden="1" customHeight="1">
      <c r="A897" s="196"/>
      <c r="B897" s="7"/>
      <c r="C897" s="7"/>
      <c r="D897" s="7"/>
      <c r="E897" s="136"/>
      <c r="F897" s="136"/>
      <c r="G897" s="136"/>
      <c r="H897" s="136"/>
      <c r="I897" s="136"/>
      <c r="J897" s="136"/>
      <c r="K897" s="136"/>
      <c r="L897" s="137"/>
      <c r="M897" s="136"/>
      <c r="N897" s="136"/>
      <c r="O897" s="197"/>
      <c r="P897" s="6"/>
      <c r="Q897" s="6"/>
      <c r="R897" s="6"/>
      <c r="S897" s="6"/>
      <c r="T897" s="6"/>
      <c r="U897" s="6"/>
      <c r="V897" s="6"/>
      <c r="W897" s="6"/>
      <c r="X897" s="46"/>
      <c r="Y897" s="6"/>
      <c r="Z897" s="6"/>
      <c r="AA897" s="6"/>
      <c r="AB897" s="6"/>
      <c r="AC897" s="6"/>
      <c r="AD897" s="6"/>
    </row>
    <row r="898" ht="14.25" hidden="1" customHeight="1">
      <c r="A898" s="196"/>
      <c r="B898" s="7"/>
      <c r="C898" s="7"/>
      <c r="D898" s="7"/>
      <c r="E898" s="136"/>
      <c r="F898" s="136"/>
      <c r="G898" s="136"/>
      <c r="H898" s="136"/>
      <c r="I898" s="136"/>
      <c r="J898" s="136"/>
      <c r="K898" s="136"/>
      <c r="L898" s="137"/>
      <c r="M898" s="136"/>
      <c r="N898" s="136"/>
      <c r="O898" s="197"/>
      <c r="P898" s="6"/>
      <c r="Q898" s="6"/>
      <c r="R898" s="6"/>
      <c r="S898" s="6"/>
      <c r="T898" s="6"/>
      <c r="U898" s="6"/>
      <c r="V898" s="6"/>
      <c r="W898" s="6"/>
      <c r="X898" s="46"/>
      <c r="Y898" s="6"/>
      <c r="Z898" s="6"/>
      <c r="AA898" s="6"/>
      <c r="AB898" s="6"/>
      <c r="AC898" s="6"/>
      <c r="AD898" s="6"/>
    </row>
    <row r="899" ht="14.25" hidden="1" customHeight="1">
      <c r="A899" s="196"/>
      <c r="B899" s="7"/>
      <c r="C899" s="7"/>
      <c r="D899" s="7"/>
      <c r="E899" s="136"/>
      <c r="F899" s="136"/>
      <c r="G899" s="136"/>
      <c r="H899" s="136"/>
      <c r="I899" s="136"/>
      <c r="J899" s="136"/>
      <c r="K899" s="136"/>
      <c r="L899" s="137"/>
      <c r="M899" s="136"/>
      <c r="N899" s="136"/>
      <c r="O899" s="197"/>
      <c r="P899" s="6"/>
      <c r="Q899" s="6"/>
      <c r="R899" s="6"/>
      <c r="S899" s="6"/>
      <c r="T899" s="6"/>
      <c r="U899" s="6"/>
      <c r="V899" s="6"/>
      <c r="W899" s="6"/>
      <c r="X899" s="46"/>
      <c r="Y899" s="6"/>
      <c r="Z899" s="6"/>
      <c r="AA899" s="6"/>
      <c r="AB899" s="6"/>
      <c r="AC899" s="6"/>
      <c r="AD899" s="6"/>
    </row>
    <row r="900" ht="14.25" hidden="1" customHeight="1">
      <c r="A900" s="196"/>
      <c r="B900" s="7"/>
      <c r="C900" s="7"/>
      <c r="D900" s="7"/>
      <c r="E900" s="136"/>
      <c r="F900" s="136"/>
      <c r="G900" s="136"/>
      <c r="H900" s="136"/>
      <c r="I900" s="136"/>
      <c r="J900" s="136"/>
      <c r="K900" s="136"/>
      <c r="L900" s="137"/>
      <c r="M900" s="136"/>
      <c r="N900" s="136"/>
      <c r="O900" s="197"/>
      <c r="P900" s="6"/>
      <c r="Q900" s="6"/>
      <c r="R900" s="6"/>
      <c r="S900" s="6"/>
      <c r="T900" s="6"/>
      <c r="U900" s="6"/>
      <c r="V900" s="6"/>
      <c r="W900" s="6"/>
      <c r="X900" s="46"/>
      <c r="Y900" s="6"/>
      <c r="Z900" s="6"/>
      <c r="AA900" s="6"/>
      <c r="AB900" s="6"/>
      <c r="AC900" s="6"/>
      <c r="AD900" s="6"/>
    </row>
    <row r="901" ht="14.25" hidden="1" customHeight="1">
      <c r="A901" s="196"/>
      <c r="B901" s="7"/>
      <c r="C901" s="7"/>
      <c r="D901" s="7"/>
      <c r="E901" s="136"/>
      <c r="F901" s="136"/>
      <c r="G901" s="136"/>
      <c r="H901" s="136"/>
      <c r="I901" s="136"/>
      <c r="J901" s="136"/>
      <c r="K901" s="136"/>
      <c r="L901" s="137"/>
      <c r="M901" s="136"/>
      <c r="N901" s="136"/>
      <c r="O901" s="197"/>
      <c r="P901" s="6"/>
      <c r="Q901" s="6"/>
      <c r="R901" s="6"/>
      <c r="S901" s="6"/>
      <c r="T901" s="6"/>
      <c r="U901" s="6"/>
      <c r="V901" s="6"/>
      <c r="W901" s="6"/>
      <c r="X901" s="46"/>
      <c r="Y901" s="6"/>
      <c r="Z901" s="6"/>
      <c r="AA901" s="6"/>
      <c r="AB901" s="6"/>
      <c r="AC901" s="6"/>
      <c r="AD901" s="6"/>
    </row>
    <row r="902" ht="14.25" hidden="1" customHeight="1">
      <c r="A902" s="196"/>
      <c r="B902" s="7"/>
      <c r="C902" s="7"/>
      <c r="D902" s="7"/>
      <c r="E902" s="136"/>
      <c r="F902" s="136"/>
      <c r="G902" s="136"/>
      <c r="H902" s="136"/>
      <c r="I902" s="136"/>
      <c r="J902" s="136"/>
      <c r="K902" s="136"/>
      <c r="L902" s="137"/>
      <c r="M902" s="136"/>
      <c r="N902" s="136"/>
      <c r="O902" s="197"/>
      <c r="P902" s="6"/>
      <c r="Q902" s="6"/>
      <c r="R902" s="6"/>
      <c r="S902" s="6"/>
      <c r="T902" s="6"/>
      <c r="U902" s="6"/>
      <c r="V902" s="6"/>
      <c r="W902" s="6"/>
      <c r="X902" s="46"/>
      <c r="Y902" s="6"/>
      <c r="Z902" s="6"/>
      <c r="AA902" s="6"/>
      <c r="AB902" s="6"/>
      <c r="AC902" s="6"/>
      <c r="AD902" s="6"/>
    </row>
    <row r="903" ht="14.25" hidden="1" customHeight="1">
      <c r="A903" s="196"/>
      <c r="B903" s="7"/>
      <c r="C903" s="7"/>
      <c r="D903" s="7"/>
      <c r="E903" s="136"/>
      <c r="F903" s="136"/>
      <c r="G903" s="136"/>
      <c r="H903" s="136"/>
      <c r="I903" s="136"/>
      <c r="J903" s="136"/>
      <c r="K903" s="136"/>
      <c r="L903" s="137"/>
      <c r="M903" s="136"/>
      <c r="N903" s="136"/>
      <c r="O903" s="197"/>
      <c r="P903" s="6"/>
      <c r="Q903" s="6"/>
      <c r="R903" s="6"/>
      <c r="S903" s="6"/>
      <c r="T903" s="6"/>
      <c r="U903" s="6"/>
      <c r="V903" s="6"/>
      <c r="W903" s="6"/>
      <c r="X903" s="46"/>
      <c r="Y903" s="6"/>
      <c r="Z903" s="6"/>
      <c r="AA903" s="6"/>
      <c r="AB903" s="6"/>
      <c r="AC903" s="6"/>
      <c r="AD903" s="6"/>
    </row>
    <row r="904" ht="14.25" hidden="1" customHeight="1">
      <c r="A904" s="196"/>
      <c r="B904" s="7"/>
      <c r="C904" s="7"/>
      <c r="D904" s="7"/>
      <c r="E904" s="136"/>
      <c r="F904" s="136"/>
      <c r="G904" s="136"/>
      <c r="H904" s="136"/>
      <c r="I904" s="136"/>
      <c r="J904" s="136"/>
      <c r="K904" s="136"/>
      <c r="L904" s="137"/>
      <c r="M904" s="136"/>
      <c r="N904" s="136"/>
      <c r="O904" s="197"/>
      <c r="P904" s="6"/>
      <c r="Q904" s="6"/>
      <c r="R904" s="6"/>
      <c r="S904" s="6"/>
      <c r="T904" s="6"/>
      <c r="U904" s="6"/>
      <c r="V904" s="6"/>
      <c r="W904" s="6"/>
      <c r="X904" s="46"/>
      <c r="Y904" s="6"/>
      <c r="Z904" s="6"/>
      <c r="AA904" s="6"/>
      <c r="AB904" s="6"/>
      <c r="AC904" s="6"/>
      <c r="AD904" s="6"/>
    </row>
    <row r="905" ht="14.25" hidden="1" customHeight="1">
      <c r="A905" s="196"/>
      <c r="B905" s="7"/>
      <c r="C905" s="7"/>
      <c r="D905" s="7"/>
      <c r="E905" s="136"/>
      <c r="F905" s="136"/>
      <c r="G905" s="136"/>
      <c r="H905" s="136"/>
      <c r="I905" s="136"/>
      <c r="J905" s="136"/>
      <c r="K905" s="136"/>
      <c r="L905" s="137"/>
      <c r="M905" s="136"/>
      <c r="N905" s="136"/>
      <c r="O905" s="197"/>
      <c r="P905" s="6"/>
      <c r="Q905" s="6"/>
      <c r="R905" s="6"/>
      <c r="S905" s="6"/>
      <c r="T905" s="6"/>
      <c r="U905" s="6"/>
      <c r="V905" s="6"/>
      <c r="W905" s="6"/>
      <c r="X905" s="46"/>
      <c r="Y905" s="6"/>
      <c r="Z905" s="6"/>
      <c r="AA905" s="6"/>
      <c r="AB905" s="6"/>
      <c r="AC905" s="6"/>
      <c r="AD905" s="6"/>
    </row>
    <row r="906" ht="14.25" hidden="1" customHeight="1">
      <c r="A906" s="196"/>
      <c r="B906" s="7"/>
      <c r="C906" s="7"/>
      <c r="D906" s="7"/>
      <c r="E906" s="136"/>
      <c r="F906" s="136"/>
      <c r="G906" s="136"/>
      <c r="H906" s="136"/>
      <c r="I906" s="136"/>
      <c r="J906" s="136"/>
      <c r="K906" s="136"/>
      <c r="L906" s="137"/>
      <c r="M906" s="136"/>
      <c r="N906" s="136"/>
      <c r="O906" s="197"/>
      <c r="P906" s="6"/>
      <c r="Q906" s="6"/>
      <c r="R906" s="6"/>
      <c r="S906" s="6"/>
      <c r="T906" s="6"/>
      <c r="U906" s="6"/>
      <c r="V906" s="6"/>
      <c r="W906" s="6"/>
      <c r="X906" s="46"/>
      <c r="Y906" s="6"/>
      <c r="Z906" s="6"/>
      <c r="AA906" s="6"/>
      <c r="AB906" s="6"/>
      <c r="AC906" s="6"/>
      <c r="AD906" s="6"/>
    </row>
    <row r="907" ht="14.25" hidden="1" customHeight="1">
      <c r="A907" s="196"/>
      <c r="B907" s="7"/>
      <c r="C907" s="7"/>
      <c r="D907" s="7"/>
      <c r="E907" s="136"/>
      <c r="F907" s="136"/>
      <c r="G907" s="136"/>
      <c r="H907" s="136"/>
      <c r="I907" s="136"/>
      <c r="J907" s="136"/>
      <c r="K907" s="136"/>
      <c r="L907" s="137"/>
      <c r="M907" s="136"/>
      <c r="N907" s="136"/>
      <c r="O907" s="197"/>
      <c r="P907" s="6"/>
      <c r="Q907" s="6"/>
      <c r="R907" s="6"/>
      <c r="S907" s="6"/>
      <c r="T907" s="6"/>
      <c r="U907" s="6"/>
      <c r="V907" s="6"/>
      <c r="W907" s="6"/>
      <c r="X907" s="46"/>
      <c r="Y907" s="6"/>
      <c r="Z907" s="6"/>
      <c r="AA907" s="6"/>
      <c r="AB907" s="6"/>
      <c r="AC907" s="6"/>
      <c r="AD907" s="6"/>
    </row>
    <row r="908" ht="14.25" hidden="1" customHeight="1">
      <c r="A908" s="196"/>
      <c r="B908" s="7"/>
      <c r="C908" s="7"/>
      <c r="D908" s="7"/>
      <c r="E908" s="136"/>
      <c r="F908" s="136"/>
      <c r="G908" s="136"/>
      <c r="H908" s="136"/>
      <c r="I908" s="136"/>
      <c r="J908" s="136"/>
      <c r="K908" s="136"/>
      <c r="L908" s="137"/>
      <c r="M908" s="136"/>
      <c r="N908" s="136"/>
      <c r="O908" s="197"/>
      <c r="P908" s="6"/>
      <c r="Q908" s="6"/>
      <c r="R908" s="6"/>
      <c r="S908" s="6"/>
      <c r="T908" s="6"/>
      <c r="U908" s="6"/>
      <c r="V908" s="6"/>
      <c r="W908" s="6"/>
      <c r="X908" s="46"/>
      <c r="Y908" s="6"/>
      <c r="Z908" s="6"/>
      <c r="AA908" s="6"/>
      <c r="AB908" s="6"/>
      <c r="AC908" s="6"/>
      <c r="AD908" s="6"/>
    </row>
    <row r="909" ht="14.25" hidden="1" customHeight="1">
      <c r="A909" s="196"/>
      <c r="B909" s="7"/>
      <c r="C909" s="7"/>
      <c r="D909" s="7"/>
      <c r="E909" s="136"/>
      <c r="F909" s="136"/>
      <c r="G909" s="136"/>
      <c r="H909" s="136"/>
      <c r="I909" s="136"/>
      <c r="J909" s="136"/>
      <c r="K909" s="136"/>
      <c r="L909" s="137"/>
      <c r="M909" s="136"/>
      <c r="N909" s="136"/>
      <c r="O909" s="197"/>
      <c r="P909" s="6"/>
      <c r="Q909" s="6"/>
      <c r="R909" s="6"/>
      <c r="S909" s="6"/>
      <c r="T909" s="6"/>
      <c r="U909" s="6"/>
      <c r="V909" s="6"/>
      <c r="W909" s="6"/>
      <c r="X909" s="46"/>
      <c r="Y909" s="6"/>
      <c r="Z909" s="6"/>
      <c r="AA909" s="6"/>
      <c r="AB909" s="6"/>
      <c r="AC909" s="6"/>
      <c r="AD909" s="6"/>
    </row>
    <row r="910" ht="14.25" hidden="1" customHeight="1">
      <c r="A910" s="196"/>
      <c r="B910" s="7"/>
      <c r="C910" s="7"/>
      <c r="D910" s="7"/>
      <c r="E910" s="136"/>
      <c r="F910" s="136"/>
      <c r="G910" s="136"/>
      <c r="H910" s="136"/>
      <c r="I910" s="136"/>
      <c r="J910" s="136"/>
      <c r="K910" s="136"/>
      <c r="L910" s="137"/>
      <c r="M910" s="136"/>
      <c r="N910" s="136"/>
      <c r="O910" s="197"/>
      <c r="P910" s="6"/>
      <c r="Q910" s="6"/>
      <c r="R910" s="6"/>
      <c r="S910" s="6"/>
      <c r="T910" s="6"/>
      <c r="U910" s="6"/>
      <c r="V910" s="6"/>
      <c r="W910" s="6"/>
      <c r="X910" s="46"/>
      <c r="Y910" s="6"/>
      <c r="Z910" s="6"/>
      <c r="AA910" s="6"/>
      <c r="AB910" s="6"/>
      <c r="AC910" s="6"/>
      <c r="AD910" s="6"/>
    </row>
    <row r="911" ht="14.25" hidden="1" customHeight="1">
      <c r="A911" s="196"/>
      <c r="B911" s="7"/>
      <c r="C911" s="7"/>
      <c r="D911" s="7"/>
      <c r="E911" s="136"/>
      <c r="F911" s="136"/>
      <c r="G911" s="136"/>
      <c r="H911" s="136"/>
      <c r="I911" s="136"/>
      <c r="J911" s="136"/>
      <c r="K911" s="136"/>
      <c r="L911" s="137"/>
      <c r="M911" s="136"/>
      <c r="N911" s="136"/>
      <c r="O911" s="197"/>
      <c r="P911" s="6"/>
      <c r="Q911" s="6"/>
      <c r="R911" s="6"/>
      <c r="S911" s="6"/>
      <c r="T911" s="6"/>
      <c r="U911" s="6"/>
      <c r="V911" s="6"/>
      <c r="W911" s="6"/>
      <c r="X911" s="46"/>
      <c r="Y911" s="6"/>
      <c r="Z911" s="6"/>
      <c r="AA911" s="6"/>
      <c r="AB911" s="6"/>
      <c r="AC911" s="6"/>
      <c r="AD911" s="6"/>
    </row>
    <row r="912" ht="14.25" hidden="1" customHeight="1">
      <c r="A912" s="196"/>
      <c r="B912" s="7"/>
      <c r="C912" s="7"/>
      <c r="D912" s="7"/>
      <c r="E912" s="136"/>
      <c r="F912" s="136"/>
      <c r="G912" s="136"/>
      <c r="H912" s="136"/>
      <c r="I912" s="136"/>
      <c r="J912" s="136"/>
      <c r="K912" s="136"/>
      <c r="L912" s="137"/>
      <c r="M912" s="136"/>
      <c r="N912" s="136"/>
      <c r="O912" s="197"/>
      <c r="P912" s="6"/>
      <c r="Q912" s="6"/>
      <c r="R912" s="6"/>
      <c r="S912" s="6"/>
      <c r="T912" s="6"/>
      <c r="U912" s="6"/>
      <c r="V912" s="6"/>
      <c r="W912" s="6"/>
      <c r="X912" s="46"/>
      <c r="Y912" s="6"/>
      <c r="Z912" s="6"/>
      <c r="AA912" s="6"/>
      <c r="AB912" s="6"/>
      <c r="AC912" s="6"/>
      <c r="AD912" s="6"/>
    </row>
    <row r="913" ht="14.25" hidden="1" customHeight="1">
      <c r="A913" s="196"/>
      <c r="B913" s="7"/>
      <c r="C913" s="7"/>
      <c r="D913" s="7"/>
      <c r="E913" s="136"/>
      <c r="F913" s="136"/>
      <c r="G913" s="136"/>
      <c r="H913" s="136"/>
      <c r="I913" s="136"/>
      <c r="J913" s="136"/>
      <c r="K913" s="136"/>
      <c r="L913" s="137"/>
      <c r="M913" s="136"/>
      <c r="N913" s="136"/>
      <c r="O913" s="197"/>
      <c r="P913" s="6"/>
      <c r="Q913" s="6"/>
      <c r="R913" s="6"/>
      <c r="S913" s="6"/>
      <c r="T913" s="6"/>
      <c r="U913" s="6"/>
      <c r="V913" s="6"/>
      <c r="W913" s="6"/>
      <c r="X913" s="46"/>
      <c r="Y913" s="6"/>
      <c r="Z913" s="6"/>
      <c r="AA913" s="6"/>
      <c r="AB913" s="6"/>
      <c r="AC913" s="6"/>
      <c r="AD913" s="6"/>
    </row>
    <row r="914" ht="14.25" hidden="1" customHeight="1">
      <c r="A914" s="196"/>
      <c r="B914" s="7"/>
      <c r="C914" s="7"/>
      <c r="D914" s="7"/>
      <c r="E914" s="136"/>
      <c r="F914" s="136"/>
      <c r="G914" s="136"/>
      <c r="H914" s="136"/>
      <c r="I914" s="136"/>
      <c r="J914" s="136"/>
      <c r="K914" s="136"/>
      <c r="L914" s="137"/>
      <c r="M914" s="136"/>
      <c r="N914" s="136"/>
      <c r="O914" s="197"/>
      <c r="P914" s="6"/>
      <c r="Q914" s="6"/>
      <c r="R914" s="6"/>
      <c r="S914" s="6"/>
      <c r="T914" s="6"/>
      <c r="U914" s="6"/>
      <c r="V914" s="6"/>
      <c r="W914" s="6"/>
      <c r="X914" s="46"/>
      <c r="Y914" s="6"/>
      <c r="Z914" s="6"/>
      <c r="AA914" s="6"/>
      <c r="AB914" s="6"/>
      <c r="AC914" s="6"/>
      <c r="AD914" s="6"/>
    </row>
    <row r="915" ht="14.25" hidden="1" customHeight="1">
      <c r="A915" s="196"/>
      <c r="B915" s="7"/>
      <c r="C915" s="7"/>
      <c r="D915" s="7"/>
      <c r="E915" s="136"/>
      <c r="F915" s="136"/>
      <c r="G915" s="136"/>
      <c r="H915" s="136"/>
      <c r="I915" s="136"/>
      <c r="J915" s="136"/>
      <c r="K915" s="136"/>
      <c r="L915" s="137"/>
      <c r="M915" s="136"/>
      <c r="N915" s="136"/>
      <c r="O915" s="197"/>
      <c r="P915" s="6"/>
      <c r="Q915" s="6"/>
      <c r="R915" s="6"/>
      <c r="S915" s="6"/>
      <c r="T915" s="6"/>
      <c r="U915" s="6"/>
      <c r="V915" s="6"/>
      <c r="W915" s="6"/>
      <c r="X915" s="46"/>
      <c r="Y915" s="6"/>
      <c r="Z915" s="6"/>
      <c r="AA915" s="6"/>
      <c r="AB915" s="6"/>
      <c r="AC915" s="6"/>
      <c r="AD915" s="6"/>
    </row>
    <row r="916" ht="14.25" hidden="1" customHeight="1">
      <c r="A916" s="196"/>
      <c r="B916" s="7"/>
      <c r="C916" s="7"/>
      <c r="D916" s="7"/>
      <c r="E916" s="136"/>
      <c r="F916" s="136"/>
      <c r="G916" s="136"/>
      <c r="H916" s="136"/>
      <c r="I916" s="136"/>
      <c r="J916" s="136"/>
      <c r="K916" s="136"/>
      <c r="L916" s="137"/>
      <c r="M916" s="136"/>
      <c r="N916" s="136"/>
      <c r="O916" s="197"/>
      <c r="P916" s="6"/>
      <c r="Q916" s="6"/>
      <c r="R916" s="6"/>
      <c r="S916" s="6"/>
      <c r="T916" s="6"/>
      <c r="U916" s="6"/>
      <c r="V916" s="6"/>
      <c r="W916" s="6"/>
      <c r="X916" s="46"/>
      <c r="Y916" s="6"/>
      <c r="Z916" s="6"/>
      <c r="AA916" s="6"/>
      <c r="AB916" s="6"/>
      <c r="AC916" s="6"/>
      <c r="AD916" s="6"/>
    </row>
    <row r="917" ht="14.25" hidden="1" customHeight="1">
      <c r="A917" s="196"/>
      <c r="B917" s="7"/>
      <c r="C917" s="7"/>
      <c r="D917" s="7"/>
      <c r="E917" s="136"/>
      <c r="F917" s="136"/>
      <c r="G917" s="136"/>
      <c r="H917" s="136"/>
      <c r="I917" s="136"/>
      <c r="J917" s="136"/>
      <c r="K917" s="136"/>
      <c r="L917" s="137"/>
      <c r="M917" s="136"/>
      <c r="N917" s="136"/>
      <c r="O917" s="197"/>
      <c r="P917" s="6"/>
      <c r="Q917" s="6"/>
      <c r="R917" s="6"/>
      <c r="S917" s="6"/>
      <c r="T917" s="6"/>
      <c r="U917" s="6"/>
      <c r="V917" s="6"/>
      <c r="W917" s="6"/>
      <c r="X917" s="46"/>
      <c r="Y917" s="6"/>
      <c r="Z917" s="6"/>
      <c r="AA917" s="6"/>
      <c r="AB917" s="6"/>
      <c r="AC917" s="6"/>
      <c r="AD917" s="6"/>
    </row>
    <row r="918" ht="14.25" hidden="1" customHeight="1">
      <c r="A918" s="196"/>
      <c r="B918" s="7"/>
      <c r="C918" s="7"/>
      <c r="D918" s="7"/>
      <c r="E918" s="136"/>
      <c r="F918" s="136"/>
      <c r="G918" s="136"/>
      <c r="H918" s="136"/>
      <c r="I918" s="136"/>
      <c r="J918" s="136"/>
      <c r="K918" s="136"/>
      <c r="L918" s="137"/>
      <c r="M918" s="136"/>
      <c r="N918" s="136"/>
      <c r="O918" s="197"/>
      <c r="P918" s="6"/>
      <c r="Q918" s="6"/>
      <c r="R918" s="6"/>
      <c r="S918" s="6"/>
      <c r="T918" s="6"/>
      <c r="U918" s="6"/>
      <c r="V918" s="6"/>
      <c r="W918" s="6"/>
      <c r="X918" s="46"/>
      <c r="Y918" s="6"/>
      <c r="Z918" s="6"/>
      <c r="AA918" s="6"/>
      <c r="AB918" s="6"/>
      <c r="AC918" s="6"/>
      <c r="AD918" s="6"/>
    </row>
    <row r="919" ht="14.25" hidden="1" customHeight="1">
      <c r="A919" s="196"/>
      <c r="B919" s="7"/>
      <c r="C919" s="7"/>
      <c r="D919" s="7"/>
      <c r="E919" s="136"/>
      <c r="F919" s="136"/>
      <c r="G919" s="136"/>
      <c r="H919" s="136"/>
      <c r="I919" s="136"/>
      <c r="J919" s="136"/>
      <c r="K919" s="136"/>
      <c r="L919" s="137"/>
      <c r="M919" s="136"/>
      <c r="N919" s="136"/>
      <c r="O919" s="197"/>
      <c r="P919" s="6"/>
      <c r="Q919" s="6"/>
      <c r="R919" s="6"/>
      <c r="S919" s="6"/>
      <c r="T919" s="6"/>
      <c r="U919" s="6"/>
      <c r="V919" s="6"/>
      <c r="W919" s="6"/>
      <c r="X919" s="46"/>
      <c r="Y919" s="6"/>
      <c r="Z919" s="6"/>
      <c r="AA919" s="6"/>
      <c r="AB919" s="6"/>
      <c r="AC919" s="6"/>
      <c r="AD919" s="6"/>
    </row>
    <row r="920" ht="14.25" hidden="1" customHeight="1">
      <c r="A920" s="196"/>
      <c r="B920" s="7"/>
      <c r="C920" s="7"/>
      <c r="D920" s="7"/>
      <c r="E920" s="136"/>
      <c r="F920" s="136"/>
      <c r="G920" s="136"/>
      <c r="H920" s="136"/>
      <c r="I920" s="136"/>
      <c r="J920" s="136"/>
      <c r="K920" s="136"/>
      <c r="L920" s="137"/>
      <c r="M920" s="136"/>
      <c r="N920" s="136"/>
      <c r="O920" s="197"/>
      <c r="P920" s="6"/>
      <c r="Q920" s="6"/>
      <c r="R920" s="6"/>
      <c r="S920" s="6"/>
      <c r="T920" s="6"/>
      <c r="U920" s="6"/>
      <c r="V920" s="6"/>
      <c r="W920" s="6"/>
      <c r="X920" s="46"/>
      <c r="Y920" s="6"/>
      <c r="Z920" s="6"/>
      <c r="AA920" s="6"/>
      <c r="AB920" s="6"/>
      <c r="AC920" s="6"/>
      <c r="AD920" s="6"/>
    </row>
    <row r="921" ht="14.25" hidden="1" customHeight="1">
      <c r="A921" s="196"/>
      <c r="B921" s="7"/>
      <c r="C921" s="7"/>
      <c r="D921" s="7"/>
      <c r="E921" s="136"/>
      <c r="F921" s="136"/>
      <c r="G921" s="136"/>
      <c r="H921" s="136"/>
      <c r="I921" s="136"/>
      <c r="J921" s="136"/>
      <c r="K921" s="136"/>
      <c r="L921" s="137"/>
      <c r="M921" s="136"/>
      <c r="N921" s="136"/>
      <c r="O921" s="197"/>
      <c r="P921" s="6"/>
      <c r="Q921" s="6"/>
      <c r="R921" s="6"/>
      <c r="S921" s="6"/>
      <c r="T921" s="6"/>
      <c r="U921" s="6"/>
      <c r="V921" s="6"/>
      <c r="W921" s="6"/>
      <c r="X921" s="46"/>
      <c r="Y921" s="6"/>
      <c r="Z921" s="6"/>
      <c r="AA921" s="6"/>
      <c r="AB921" s="6"/>
      <c r="AC921" s="6"/>
      <c r="AD921" s="6"/>
    </row>
    <row r="922" ht="14.25" hidden="1" customHeight="1">
      <c r="A922" s="196"/>
      <c r="B922" s="7"/>
      <c r="C922" s="7"/>
      <c r="D922" s="7"/>
      <c r="E922" s="136"/>
      <c r="F922" s="136"/>
      <c r="G922" s="136"/>
      <c r="H922" s="136"/>
      <c r="I922" s="136"/>
      <c r="J922" s="136"/>
      <c r="K922" s="136"/>
      <c r="L922" s="137"/>
      <c r="M922" s="136"/>
      <c r="N922" s="136"/>
      <c r="O922" s="197"/>
      <c r="P922" s="6"/>
      <c r="Q922" s="6"/>
      <c r="R922" s="6"/>
      <c r="S922" s="6"/>
      <c r="T922" s="6"/>
      <c r="U922" s="6"/>
      <c r="V922" s="6"/>
      <c r="W922" s="6"/>
      <c r="X922" s="46"/>
      <c r="Y922" s="6"/>
      <c r="Z922" s="6"/>
      <c r="AA922" s="6"/>
      <c r="AB922" s="6"/>
      <c r="AC922" s="6"/>
      <c r="AD922" s="6"/>
    </row>
    <row r="923" ht="14.25" hidden="1" customHeight="1">
      <c r="A923" s="196"/>
      <c r="B923" s="7"/>
      <c r="C923" s="7"/>
      <c r="D923" s="7"/>
      <c r="E923" s="136"/>
      <c r="F923" s="136"/>
      <c r="G923" s="136"/>
      <c r="H923" s="136"/>
      <c r="I923" s="136"/>
      <c r="J923" s="136"/>
      <c r="K923" s="136"/>
      <c r="L923" s="137"/>
      <c r="M923" s="136"/>
      <c r="N923" s="136"/>
      <c r="O923" s="197"/>
      <c r="P923" s="6"/>
      <c r="Q923" s="6"/>
      <c r="R923" s="6"/>
      <c r="S923" s="6"/>
      <c r="T923" s="6"/>
      <c r="U923" s="6"/>
      <c r="V923" s="6"/>
      <c r="W923" s="6"/>
      <c r="X923" s="46"/>
      <c r="Y923" s="6"/>
      <c r="Z923" s="6"/>
      <c r="AA923" s="6"/>
      <c r="AB923" s="6"/>
      <c r="AC923" s="6"/>
      <c r="AD923" s="6"/>
    </row>
    <row r="924" ht="14.25" hidden="1" customHeight="1">
      <c r="A924" s="196"/>
      <c r="B924" s="7"/>
      <c r="C924" s="7"/>
      <c r="D924" s="7"/>
      <c r="E924" s="136"/>
      <c r="F924" s="136"/>
      <c r="G924" s="136"/>
      <c r="H924" s="136"/>
      <c r="I924" s="136"/>
      <c r="J924" s="136"/>
      <c r="K924" s="136"/>
      <c r="L924" s="137"/>
      <c r="M924" s="136"/>
      <c r="N924" s="136"/>
      <c r="O924" s="197"/>
      <c r="P924" s="6"/>
      <c r="Q924" s="6"/>
      <c r="R924" s="6"/>
      <c r="S924" s="6"/>
      <c r="T924" s="6"/>
      <c r="U924" s="6"/>
      <c r="V924" s="6"/>
      <c r="W924" s="6"/>
      <c r="X924" s="46"/>
      <c r="Y924" s="6"/>
      <c r="Z924" s="6"/>
      <c r="AA924" s="6"/>
      <c r="AB924" s="6"/>
      <c r="AC924" s="6"/>
      <c r="AD924" s="6"/>
    </row>
    <row r="925" ht="14.25" hidden="1" customHeight="1">
      <c r="A925" s="196"/>
      <c r="B925" s="7"/>
      <c r="C925" s="7"/>
      <c r="D925" s="7"/>
      <c r="E925" s="136"/>
      <c r="F925" s="136"/>
      <c r="G925" s="136"/>
      <c r="H925" s="136"/>
      <c r="I925" s="136"/>
      <c r="J925" s="136"/>
      <c r="K925" s="136"/>
      <c r="L925" s="137"/>
      <c r="M925" s="136"/>
      <c r="N925" s="136"/>
      <c r="O925" s="197"/>
      <c r="P925" s="6"/>
      <c r="Q925" s="6"/>
      <c r="R925" s="6"/>
      <c r="S925" s="6"/>
      <c r="T925" s="6"/>
      <c r="U925" s="6"/>
      <c r="V925" s="6"/>
      <c r="W925" s="6"/>
      <c r="X925" s="46"/>
      <c r="Y925" s="6"/>
      <c r="Z925" s="6"/>
      <c r="AA925" s="6"/>
      <c r="AB925" s="6"/>
      <c r="AC925" s="6"/>
      <c r="AD925" s="6"/>
    </row>
    <row r="926" ht="14.25" hidden="1" customHeight="1">
      <c r="A926" s="196"/>
      <c r="B926" s="7"/>
      <c r="C926" s="7"/>
      <c r="D926" s="7"/>
      <c r="E926" s="136"/>
      <c r="F926" s="136"/>
      <c r="G926" s="136"/>
      <c r="H926" s="136"/>
      <c r="I926" s="136"/>
      <c r="J926" s="136"/>
      <c r="K926" s="136"/>
      <c r="L926" s="137"/>
      <c r="M926" s="136"/>
      <c r="N926" s="136"/>
      <c r="O926" s="197"/>
      <c r="P926" s="6"/>
      <c r="Q926" s="6"/>
      <c r="R926" s="6"/>
      <c r="S926" s="6"/>
      <c r="T926" s="6"/>
      <c r="U926" s="6"/>
      <c r="V926" s="6"/>
      <c r="W926" s="6"/>
      <c r="X926" s="46"/>
      <c r="Y926" s="6"/>
      <c r="Z926" s="6"/>
      <c r="AA926" s="6"/>
      <c r="AB926" s="6"/>
      <c r="AC926" s="6"/>
      <c r="AD926" s="6"/>
    </row>
    <row r="927" ht="14.25" hidden="1" customHeight="1">
      <c r="A927" s="196"/>
      <c r="B927" s="7"/>
      <c r="C927" s="7"/>
      <c r="D927" s="7"/>
      <c r="E927" s="136"/>
      <c r="F927" s="136"/>
      <c r="G927" s="136"/>
      <c r="H927" s="136"/>
      <c r="I927" s="136"/>
      <c r="J927" s="136"/>
      <c r="K927" s="136"/>
      <c r="L927" s="137"/>
      <c r="M927" s="136"/>
      <c r="N927" s="136"/>
      <c r="O927" s="197"/>
      <c r="P927" s="6"/>
      <c r="Q927" s="6"/>
      <c r="R927" s="6"/>
      <c r="S927" s="6"/>
      <c r="T927" s="6"/>
      <c r="U927" s="6"/>
      <c r="V927" s="6"/>
      <c r="W927" s="6"/>
      <c r="X927" s="46"/>
      <c r="Y927" s="6"/>
      <c r="Z927" s="6"/>
      <c r="AA927" s="6"/>
      <c r="AB927" s="6"/>
      <c r="AC927" s="6"/>
      <c r="AD927" s="6"/>
    </row>
    <row r="928" ht="14.25" hidden="1" customHeight="1">
      <c r="A928" s="196"/>
      <c r="B928" s="7"/>
      <c r="C928" s="7"/>
      <c r="D928" s="7"/>
      <c r="E928" s="136"/>
      <c r="F928" s="136"/>
      <c r="G928" s="136"/>
      <c r="H928" s="136"/>
      <c r="I928" s="136"/>
      <c r="J928" s="136"/>
      <c r="K928" s="136"/>
      <c r="L928" s="137"/>
      <c r="M928" s="136"/>
      <c r="N928" s="136"/>
      <c r="O928" s="197"/>
      <c r="P928" s="6"/>
      <c r="Q928" s="6"/>
      <c r="R928" s="6"/>
      <c r="S928" s="6"/>
      <c r="T928" s="6"/>
      <c r="U928" s="6"/>
      <c r="V928" s="6"/>
      <c r="W928" s="6"/>
      <c r="X928" s="46"/>
      <c r="Y928" s="6"/>
      <c r="Z928" s="6"/>
      <c r="AA928" s="6"/>
      <c r="AB928" s="6"/>
      <c r="AC928" s="6"/>
      <c r="AD928" s="6"/>
    </row>
    <row r="929" ht="14.25" hidden="1" customHeight="1">
      <c r="A929" s="196"/>
      <c r="B929" s="7"/>
      <c r="C929" s="7"/>
      <c r="D929" s="7"/>
      <c r="E929" s="136"/>
      <c r="F929" s="136"/>
      <c r="G929" s="136"/>
      <c r="H929" s="136"/>
      <c r="I929" s="136"/>
      <c r="J929" s="136"/>
      <c r="K929" s="136"/>
      <c r="L929" s="137"/>
      <c r="M929" s="136"/>
      <c r="N929" s="136"/>
      <c r="O929" s="197"/>
      <c r="P929" s="6"/>
      <c r="Q929" s="6"/>
      <c r="R929" s="6"/>
      <c r="S929" s="6"/>
      <c r="T929" s="6"/>
      <c r="U929" s="6"/>
      <c r="V929" s="6"/>
      <c r="W929" s="6"/>
      <c r="X929" s="46"/>
      <c r="Y929" s="6"/>
      <c r="Z929" s="6"/>
      <c r="AA929" s="6"/>
      <c r="AB929" s="6"/>
      <c r="AC929" s="6"/>
      <c r="AD929" s="6"/>
    </row>
    <row r="930" ht="14.25" hidden="1" customHeight="1">
      <c r="A930" s="196"/>
      <c r="B930" s="7"/>
      <c r="C930" s="7"/>
      <c r="D930" s="7"/>
      <c r="E930" s="136"/>
      <c r="F930" s="136"/>
      <c r="G930" s="136"/>
      <c r="H930" s="136"/>
      <c r="I930" s="136"/>
      <c r="J930" s="136"/>
      <c r="K930" s="136"/>
      <c r="L930" s="137"/>
      <c r="M930" s="136"/>
      <c r="N930" s="136"/>
      <c r="O930" s="197"/>
      <c r="P930" s="6"/>
      <c r="Q930" s="6"/>
      <c r="R930" s="6"/>
      <c r="S930" s="6"/>
      <c r="T930" s="6"/>
      <c r="U930" s="6"/>
      <c r="V930" s="6"/>
      <c r="W930" s="6"/>
      <c r="X930" s="46"/>
      <c r="Y930" s="6"/>
      <c r="Z930" s="6"/>
      <c r="AA930" s="6"/>
      <c r="AB930" s="6"/>
      <c r="AC930" s="6"/>
      <c r="AD930" s="6"/>
    </row>
    <row r="931" ht="14.25" hidden="1" customHeight="1">
      <c r="A931" s="196"/>
      <c r="B931" s="7"/>
      <c r="C931" s="7"/>
      <c r="D931" s="7"/>
      <c r="E931" s="136"/>
      <c r="F931" s="136"/>
      <c r="G931" s="136"/>
      <c r="H931" s="136"/>
      <c r="I931" s="136"/>
      <c r="J931" s="136"/>
      <c r="K931" s="136"/>
      <c r="L931" s="137"/>
      <c r="M931" s="136"/>
      <c r="N931" s="136"/>
      <c r="O931" s="197"/>
      <c r="P931" s="6"/>
      <c r="Q931" s="6"/>
      <c r="R931" s="6"/>
      <c r="S931" s="6"/>
      <c r="T931" s="6"/>
      <c r="U931" s="6"/>
      <c r="V931" s="6"/>
      <c r="W931" s="6"/>
      <c r="X931" s="46"/>
      <c r="Y931" s="6"/>
      <c r="Z931" s="6"/>
      <c r="AA931" s="6"/>
      <c r="AB931" s="6"/>
      <c r="AC931" s="6"/>
      <c r="AD931" s="6"/>
    </row>
    <row r="932" ht="14.25" hidden="1" customHeight="1">
      <c r="A932" s="196"/>
      <c r="B932" s="7"/>
      <c r="C932" s="7"/>
      <c r="D932" s="7"/>
      <c r="E932" s="136"/>
      <c r="F932" s="136"/>
      <c r="G932" s="136"/>
      <c r="H932" s="136"/>
      <c r="I932" s="136"/>
      <c r="J932" s="136"/>
      <c r="K932" s="136"/>
      <c r="L932" s="137"/>
      <c r="M932" s="136"/>
      <c r="N932" s="136"/>
      <c r="O932" s="197"/>
      <c r="P932" s="6"/>
      <c r="Q932" s="6"/>
      <c r="R932" s="6"/>
      <c r="S932" s="6"/>
      <c r="T932" s="6"/>
      <c r="U932" s="6"/>
      <c r="V932" s="6"/>
      <c r="W932" s="6"/>
      <c r="X932" s="46"/>
      <c r="Y932" s="6"/>
      <c r="Z932" s="6"/>
      <c r="AA932" s="6"/>
      <c r="AB932" s="6"/>
      <c r="AC932" s="6"/>
      <c r="AD932" s="6"/>
    </row>
    <row r="933" ht="14.25" hidden="1" customHeight="1">
      <c r="A933" s="196"/>
      <c r="B933" s="7"/>
      <c r="C933" s="7"/>
      <c r="D933" s="7"/>
      <c r="E933" s="136"/>
      <c r="F933" s="136"/>
      <c r="G933" s="136"/>
      <c r="H933" s="136"/>
      <c r="I933" s="136"/>
      <c r="J933" s="136"/>
      <c r="K933" s="136"/>
      <c r="L933" s="137"/>
      <c r="M933" s="136"/>
      <c r="N933" s="136"/>
      <c r="O933" s="197"/>
      <c r="P933" s="6"/>
      <c r="Q933" s="6"/>
      <c r="R933" s="6"/>
      <c r="S933" s="6"/>
      <c r="T933" s="6"/>
      <c r="U933" s="6"/>
      <c r="V933" s="6"/>
      <c r="W933" s="6"/>
      <c r="X933" s="46"/>
      <c r="Y933" s="6"/>
      <c r="Z933" s="6"/>
      <c r="AA933" s="6"/>
      <c r="AB933" s="6"/>
      <c r="AC933" s="6"/>
      <c r="AD933" s="6"/>
    </row>
    <row r="934" ht="14.25" hidden="1" customHeight="1">
      <c r="A934" s="196"/>
      <c r="B934" s="7"/>
      <c r="C934" s="7"/>
      <c r="D934" s="7"/>
      <c r="E934" s="136"/>
      <c r="F934" s="136"/>
      <c r="G934" s="136"/>
      <c r="H934" s="136"/>
      <c r="I934" s="136"/>
      <c r="J934" s="136"/>
      <c r="K934" s="136"/>
      <c r="L934" s="137"/>
      <c r="M934" s="136"/>
      <c r="N934" s="136"/>
      <c r="O934" s="197"/>
      <c r="P934" s="6"/>
      <c r="Q934" s="6"/>
      <c r="R934" s="6"/>
      <c r="S934" s="6"/>
      <c r="T934" s="6"/>
      <c r="U934" s="6"/>
      <c r="V934" s="6"/>
      <c r="W934" s="6"/>
      <c r="X934" s="46"/>
      <c r="Y934" s="6"/>
      <c r="Z934" s="6"/>
      <c r="AA934" s="6"/>
      <c r="AB934" s="6"/>
      <c r="AC934" s="6"/>
      <c r="AD934" s="6"/>
    </row>
    <row r="935" ht="14.25" hidden="1" customHeight="1">
      <c r="A935" s="196"/>
      <c r="B935" s="7"/>
      <c r="C935" s="7"/>
      <c r="D935" s="7"/>
      <c r="E935" s="136"/>
      <c r="F935" s="136"/>
      <c r="G935" s="136"/>
      <c r="H935" s="136"/>
      <c r="I935" s="136"/>
      <c r="J935" s="136"/>
      <c r="K935" s="136"/>
      <c r="L935" s="137"/>
      <c r="M935" s="136"/>
      <c r="N935" s="136"/>
      <c r="O935" s="197"/>
      <c r="P935" s="6"/>
      <c r="Q935" s="6"/>
      <c r="R935" s="6"/>
      <c r="S935" s="6"/>
      <c r="T935" s="6"/>
      <c r="U935" s="6"/>
      <c r="V935" s="6"/>
      <c r="W935" s="6"/>
      <c r="X935" s="46"/>
      <c r="Y935" s="6"/>
      <c r="Z935" s="6"/>
      <c r="AA935" s="6"/>
      <c r="AB935" s="6"/>
      <c r="AC935" s="6"/>
      <c r="AD935" s="6"/>
    </row>
    <row r="936" ht="14.25" hidden="1" customHeight="1">
      <c r="A936" s="196"/>
      <c r="B936" s="7"/>
      <c r="C936" s="7"/>
      <c r="D936" s="7"/>
      <c r="E936" s="136"/>
      <c r="F936" s="136"/>
      <c r="G936" s="136"/>
      <c r="H936" s="136"/>
      <c r="I936" s="136"/>
      <c r="J936" s="136"/>
      <c r="K936" s="136"/>
      <c r="L936" s="137"/>
      <c r="M936" s="136"/>
      <c r="N936" s="136"/>
      <c r="O936" s="197"/>
      <c r="P936" s="6"/>
      <c r="Q936" s="6"/>
      <c r="R936" s="6"/>
      <c r="S936" s="6"/>
      <c r="T936" s="6"/>
      <c r="U936" s="6"/>
      <c r="V936" s="6"/>
      <c r="W936" s="6"/>
      <c r="X936" s="46"/>
      <c r="Y936" s="6"/>
      <c r="Z936" s="6"/>
      <c r="AA936" s="6"/>
      <c r="AB936" s="6"/>
      <c r="AC936" s="6"/>
      <c r="AD936" s="6"/>
    </row>
    <row r="937" ht="14.25" hidden="1" customHeight="1">
      <c r="A937" s="196"/>
      <c r="B937" s="7"/>
      <c r="C937" s="7"/>
      <c r="D937" s="7"/>
      <c r="E937" s="136"/>
      <c r="F937" s="136"/>
      <c r="G937" s="136"/>
      <c r="H937" s="136"/>
      <c r="I937" s="136"/>
      <c r="J937" s="136"/>
      <c r="K937" s="136"/>
      <c r="L937" s="137"/>
      <c r="M937" s="136"/>
      <c r="N937" s="136"/>
      <c r="O937" s="197"/>
      <c r="P937" s="6"/>
      <c r="Q937" s="6"/>
      <c r="R937" s="6"/>
      <c r="S937" s="6"/>
      <c r="T937" s="6"/>
      <c r="U937" s="6"/>
      <c r="V937" s="6"/>
      <c r="W937" s="6"/>
      <c r="X937" s="46"/>
      <c r="Y937" s="6"/>
      <c r="Z937" s="6"/>
      <c r="AA937" s="6"/>
      <c r="AB937" s="6"/>
      <c r="AC937" s="6"/>
      <c r="AD937" s="6"/>
    </row>
    <row r="938" ht="14.25" hidden="1" customHeight="1">
      <c r="A938" s="196"/>
      <c r="B938" s="7"/>
      <c r="C938" s="7"/>
      <c r="D938" s="7"/>
      <c r="E938" s="136"/>
      <c r="F938" s="136"/>
      <c r="G938" s="136"/>
      <c r="H938" s="136"/>
      <c r="I938" s="136"/>
      <c r="J938" s="136"/>
      <c r="K938" s="136"/>
      <c r="L938" s="137"/>
      <c r="M938" s="136"/>
      <c r="N938" s="136"/>
      <c r="O938" s="197"/>
      <c r="P938" s="6"/>
      <c r="Q938" s="6"/>
      <c r="R938" s="6"/>
      <c r="S938" s="6"/>
      <c r="T938" s="6"/>
      <c r="U938" s="6"/>
      <c r="V938" s="6"/>
      <c r="W938" s="6"/>
      <c r="X938" s="46"/>
      <c r="Y938" s="6"/>
      <c r="Z938" s="6"/>
      <c r="AA938" s="6"/>
      <c r="AB938" s="6"/>
      <c r="AC938" s="6"/>
      <c r="AD938" s="6"/>
    </row>
    <row r="939" ht="14.25" hidden="1" customHeight="1">
      <c r="A939" s="196"/>
      <c r="B939" s="7"/>
      <c r="C939" s="7"/>
      <c r="D939" s="7"/>
      <c r="E939" s="136"/>
      <c r="F939" s="136"/>
      <c r="G939" s="136"/>
      <c r="H939" s="136"/>
      <c r="I939" s="136"/>
      <c r="J939" s="136"/>
      <c r="K939" s="136"/>
      <c r="L939" s="137"/>
      <c r="M939" s="136"/>
      <c r="N939" s="136"/>
      <c r="O939" s="197"/>
      <c r="P939" s="6"/>
      <c r="Q939" s="6"/>
      <c r="R939" s="6"/>
      <c r="S939" s="6"/>
      <c r="T939" s="6"/>
      <c r="U939" s="6"/>
      <c r="V939" s="6"/>
      <c r="W939" s="6"/>
      <c r="X939" s="46"/>
      <c r="Y939" s="6"/>
      <c r="Z939" s="6"/>
      <c r="AA939" s="6"/>
      <c r="AB939" s="6"/>
      <c r="AC939" s="6"/>
      <c r="AD939" s="6"/>
    </row>
    <row r="940" ht="14.25" hidden="1" customHeight="1">
      <c r="A940" s="196"/>
      <c r="B940" s="7"/>
      <c r="C940" s="7"/>
      <c r="D940" s="7"/>
      <c r="E940" s="136"/>
      <c r="F940" s="136"/>
      <c r="G940" s="136"/>
      <c r="H940" s="136"/>
      <c r="I940" s="136"/>
      <c r="J940" s="136"/>
      <c r="K940" s="136"/>
      <c r="L940" s="137"/>
      <c r="M940" s="136"/>
      <c r="N940" s="136"/>
      <c r="O940" s="197"/>
      <c r="P940" s="6"/>
      <c r="Q940" s="6"/>
      <c r="R940" s="6"/>
      <c r="S940" s="6"/>
      <c r="T940" s="6"/>
      <c r="U940" s="6"/>
      <c r="V940" s="6"/>
      <c r="W940" s="6"/>
      <c r="X940" s="46"/>
      <c r="Y940" s="6"/>
      <c r="Z940" s="6"/>
      <c r="AA940" s="6"/>
      <c r="AB940" s="6"/>
      <c r="AC940" s="6"/>
      <c r="AD940" s="6"/>
    </row>
    <row r="941" ht="14.25" hidden="1" customHeight="1">
      <c r="A941" s="196"/>
      <c r="B941" s="7"/>
      <c r="C941" s="7"/>
      <c r="D941" s="7"/>
      <c r="E941" s="136"/>
      <c r="F941" s="136"/>
      <c r="G941" s="136"/>
      <c r="H941" s="136"/>
      <c r="I941" s="136"/>
      <c r="J941" s="136"/>
      <c r="K941" s="136"/>
      <c r="L941" s="137"/>
      <c r="M941" s="136"/>
      <c r="N941" s="136"/>
      <c r="O941" s="197"/>
      <c r="P941" s="6"/>
      <c r="Q941" s="6"/>
      <c r="R941" s="6"/>
      <c r="S941" s="6"/>
      <c r="T941" s="6"/>
      <c r="U941" s="6"/>
      <c r="V941" s="6"/>
      <c r="W941" s="6"/>
      <c r="X941" s="46"/>
      <c r="Y941" s="6"/>
      <c r="Z941" s="6"/>
      <c r="AA941" s="6"/>
      <c r="AB941" s="6"/>
      <c r="AC941" s="6"/>
      <c r="AD941" s="6"/>
    </row>
    <row r="942" ht="14.25" hidden="1" customHeight="1">
      <c r="A942" s="196"/>
      <c r="B942" s="7"/>
      <c r="C942" s="7"/>
      <c r="D942" s="7"/>
      <c r="E942" s="136"/>
      <c r="F942" s="136"/>
      <c r="G942" s="136"/>
      <c r="H942" s="136"/>
      <c r="I942" s="136"/>
      <c r="J942" s="136"/>
      <c r="K942" s="136"/>
      <c r="L942" s="137"/>
      <c r="M942" s="136"/>
      <c r="N942" s="136"/>
      <c r="O942" s="197"/>
      <c r="P942" s="6"/>
      <c r="Q942" s="6"/>
      <c r="R942" s="6"/>
      <c r="S942" s="6"/>
      <c r="T942" s="6"/>
      <c r="U942" s="6"/>
      <c r="V942" s="6"/>
      <c r="W942" s="6"/>
      <c r="X942" s="46"/>
      <c r="Y942" s="6"/>
      <c r="Z942" s="6"/>
      <c r="AA942" s="6"/>
      <c r="AB942" s="6"/>
      <c r="AC942" s="6"/>
      <c r="AD942" s="6"/>
    </row>
    <row r="943" ht="14.25" hidden="1" customHeight="1">
      <c r="A943" s="196"/>
      <c r="B943" s="7"/>
      <c r="C943" s="7"/>
      <c r="D943" s="7"/>
      <c r="E943" s="136"/>
      <c r="F943" s="136"/>
      <c r="G943" s="136"/>
      <c r="H943" s="136"/>
      <c r="I943" s="136"/>
      <c r="J943" s="136"/>
      <c r="K943" s="136"/>
      <c r="L943" s="137"/>
      <c r="M943" s="136"/>
      <c r="N943" s="136"/>
      <c r="O943" s="197"/>
      <c r="P943" s="6"/>
      <c r="Q943" s="6"/>
      <c r="R943" s="6"/>
      <c r="S943" s="6"/>
      <c r="T943" s="6"/>
      <c r="U943" s="6"/>
      <c r="V943" s="6"/>
      <c r="W943" s="6"/>
      <c r="X943" s="46"/>
      <c r="Y943" s="6"/>
      <c r="Z943" s="6"/>
      <c r="AA943" s="6"/>
      <c r="AB943" s="6"/>
      <c r="AC943" s="6"/>
      <c r="AD943" s="6"/>
    </row>
    <row r="944" ht="14.25" hidden="1" customHeight="1">
      <c r="A944" s="196"/>
      <c r="B944" s="7"/>
      <c r="C944" s="7"/>
      <c r="D944" s="7"/>
      <c r="E944" s="136"/>
      <c r="F944" s="136"/>
      <c r="G944" s="136"/>
      <c r="H944" s="136"/>
      <c r="I944" s="136"/>
      <c r="J944" s="136"/>
      <c r="K944" s="136"/>
      <c r="L944" s="137"/>
      <c r="M944" s="136"/>
      <c r="N944" s="136"/>
      <c r="O944" s="197"/>
      <c r="P944" s="6"/>
      <c r="Q944" s="6"/>
      <c r="R944" s="6"/>
      <c r="S944" s="6"/>
      <c r="T944" s="6"/>
      <c r="U944" s="6"/>
      <c r="V944" s="6"/>
      <c r="W944" s="6"/>
      <c r="X944" s="46"/>
      <c r="Y944" s="6"/>
      <c r="Z944" s="6"/>
      <c r="AA944" s="6"/>
      <c r="AB944" s="6"/>
      <c r="AC944" s="6"/>
      <c r="AD944" s="6"/>
    </row>
    <row r="945" ht="14.25" hidden="1" customHeight="1">
      <c r="A945" s="196"/>
      <c r="B945" s="7"/>
      <c r="C945" s="7"/>
      <c r="D945" s="7"/>
      <c r="E945" s="136"/>
      <c r="F945" s="136"/>
      <c r="G945" s="136"/>
      <c r="H945" s="136"/>
      <c r="I945" s="136"/>
      <c r="J945" s="136"/>
      <c r="K945" s="136"/>
      <c r="L945" s="137"/>
      <c r="M945" s="136"/>
      <c r="N945" s="136"/>
      <c r="O945" s="197"/>
      <c r="P945" s="6"/>
      <c r="Q945" s="6"/>
      <c r="R945" s="6"/>
      <c r="S945" s="6"/>
      <c r="T945" s="6"/>
      <c r="U945" s="6"/>
      <c r="V945" s="6"/>
      <c r="W945" s="6"/>
      <c r="X945" s="46"/>
      <c r="Y945" s="6"/>
      <c r="Z945" s="6"/>
      <c r="AA945" s="6"/>
      <c r="AB945" s="6"/>
      <c r="AC945" s="6"/>
      <c r="AD945" s="6"/>
    </row>
    <row r="946" ht="14.25" hidden="1" customHeight="1">
      <c r="A946" s="196"/>
      <c r="B946" s="7"/>
      <c r="C946" s="7"/>
      <c r="D946" s="7"/>
      <c r="E946" s="136"/>
      <c r="F946" s="136"/>
      <c r="G946" s="136"/>
      <c r="H946" s="136"/>
      <c r="I946" s="136"/>
      <c r="J946" s="136"/>
      <c r="K946" s="136"/>
      <c r="L946" s="137"/>
      <c r="M946" s="136"/>
      <c r="N946" s="136"/>
      <c r="O946" s="197"/>
      <c r="P946" s="6"/>
      <c r="Q946" s="6"/>
      <c r="R946" s="6"/>
      <c r="S946" s="6"/>
      <c r="T946" s="6"/>
      <c r="U946" s="6"/>
      <c r="V946" s="6"/>
      <c r="W946" s="6"/>
      <c r="X946" s="46"/>
      <c r="Y946" s="6"/>
      <c r="Z946" s="6"/>
      <c r="AA946" s="6"/>
      <c r="AB946" s="6"/>
      <c r="AC946" s="6"/>
      <c r="AD946" s="6"/>
    </row>
    <row r="947" ht="14.25" hidden="1" customHeight="1">
      <c r="A947" s="196"/>
      <c r="B947" s="7"/>
      <c r="C947" s="7"/>
      <c r="D947" s="7"/>
      <c r="E947" s="136"/>
      <c r="F947" s="136"/>
      <c r="G947" s="136"/>
      <c r="H947" s="136"/>
      <c r="I947" s="136"/>
      <c r="J947" s="136"/>
      <c r="K947" s="136"/>
      <c r="L947" s="137"/>
      <c r="M947" s="136"/>
      <c r="N947" s="136"/>
      <c r="O947" s="197"/>
      <c r="P947" s="6"/>
      <c r="Q947" s="6"/>
      <c r="R947" s="6"/>
      <c r="S947" s="6"/>
      <c r="T947" s="6"/>
      <c r="U947" s="6"/>
      <c r="V947" s="6"/>
      <c r="W947" s="6"/>
      <c r="X947" s="46"/>
      <c r="Y947" s="6"/>
      <c r="Z947" s="6"/>
      <c r="AA947" s="6"/>
      <c r="AB947" s="6"/>
      <c r="AC947" s="6"/>
      <c r="AD947" s="6"/>
    </row>
    <row r="948" ht="14.25" hidden="1" customHeight="1">
      <c r="A948" s="196"/>
      <c r="B948" s="7"/>
      <c r="C948" s="7"/>
      <c r="D948" s="7"/>
      <c r="E948" s="136"/>
      <c r="F948" s="136"/>
      <c r="G948" s="136"/>
      <c r="H948" s="136"/>
      <c r="I948" s="136"/>
      <c r="J948" s="136"/>
      <c r="K948" s="136"/>
      <c r="L948" s="137"/>
      <c r="M948" s="136"/>
      <c r="N948" s="136"/>
      <c r="O948" s="197"/>
      <c r="P948" s="6"/>
      <c r="Q948" s="6"/>
      <c r="R948" s="6"/>
      <c r="S948" s="6"/>
      <c r="T948" s="6"/>
      <c r="U948" s="6"/>
      <c r="V948" s="6"/>
      <c r="W948" s="6"/>
      <c r="X948" s="46"/>
      <c r="Y948" s="6"/>
      <c r="Z948" s="6"/>
      <c r="AA948" s="6"/>
      <c r="AB948" s="6"/>
      <c r="AC948" s="6"/>
      <c r="AD948" s="6"/>
    </row>
    <row r="949" ht="14.25" hidden="1" customHeight="1">
      <c r="A949" s="196"/>
      <c r="B949" s="7"/>
      <c r="C949" s="7"/>
      <c r="D949" s="7"/>
      <c r="E949" s="136"/>
      <c r="F949" s="136"/>
      <c r="G949" s="136"/>
      <c r="H949" s="136"/>
      <c r="I949" s="136"/>
      <c r="J949" s="136"/>
      <c r="K949" s="136"/>
      <c r="L949" s="137"/>
      <c r="M949" s="136"/>
      <c r="N949" s="136"/>
      <c r="O949" s="197"/>
      <c r="P949" s="6"/>
      <c r="Q949" s="6"/>
      <c r="R949" s="6"/>
      <c r="S949" s="6"/>
      <c r="T949" s="6"/>
      <c r="U949" s="6"/>
      <c r="V949" s="6"/>
      <c r="W949" s="6"/>
      <c r="X949" s="46"/>
      <c r="Y949" s="6"/>
      <c r="Z949" s="6"/>
      <c r="AA949" s="6"/>
      <c r="AB949" s="6"/>
      <c r="AC949" s="6"/>
      <c r="AD949" s="6"/>
    </row>
    <row r="950" ht="14.25" hidden="1" customHeight="1">
      <c r="A950" s="196"/>
      <c r="B950" s="7"/>
      <c r="C950" s="7"/>
      <c r="D950" s="7"/>
      <c r="E950" s="136"/>
      <c r="F950" s="136"/>
      <c r="G950" s="136"/>
      <c r="H950" s="136"/>
      <c r="I950" s="136"/>
      <c r="J950" s="136"/>
      <c r="K950" s="136"/>
      <c r="L950" s="137"/>
      <c r="M950" s="136"/>
      <c r="N950" s="136"/>
      <c r="O950" s="197"/>
      <c r="P950" s="6"/>
      <c r="Q950" s="6"/>
      <c r="R950" s="6"/>
      <c r="S950" s="6"/>
      <c r="T950" s="6"/>
      <c r="U950" s="6"/>
      <c r="V950" s="6"/>
      <c r="W950" s="6"/>
      <c r="X950" s="46"/>
      <c r="Y950" s="6"/>
      <c r="Z950" s="6"/>
      <c r="AA950" s="6"/>
      <c r="AB950" s="6"/>
      <c r="AC950" s="6"/>
      <c r="AD950" s="6"/>
    </row>
    <row r="951" ht="14.25" hidden="1" customHeight="1">
      <c r="A951" s="196"/>
      <c r="B951" s="7"/>
      <c r="C951" s="7"/>
      <c r="D951" s="7"/>
      <c r="E951" s="136"/>
      <c r="F951" s="136"/>
      <c r="G951" s="136"/>
      <c r="H951" s="136"/>
      <c r="I951" s="136"/>
      <c r="J951" s="136"/>
      <c r="K951" s="136"/>
      <c r="L951" s="137"/>
      <c r="M951" s="136"/>
      <c r="N951" s="136"/>
      <c r="O951" s="197"/>
      <c r="P951" s="6"/>
      <c r="Q951" s="6"/>
      <c r="R951" s="6"/>
      <c r="S951" s="6"/>
      <c r="T951" s="6"/>
      <c r="U951" s="6"/>
      <c r="V951" s="6"/>
      <c r="W951" s="6"/>
      <c r="X951" s="46"/>
      <c r="Y951" s="6"/>
      <c r="Z951" s="6"/>
      <c r="AA951" s="6"/>
      <c r="AB951" s="6"/>
      <c r="AC951" s="6"/>
      <c r="AD951" s="6"/>
    </row>
    <row r="952" ht="14.25" hidden="1" customHeight="1">
      <c r="A952" s="196"/>
      <c r="B952" s="7"/>
      <c r="C952" s="7"/>
      <c r="D952" s="7"/>
      <c r="E952" s="136"/>
      <c r="F952" s="136"/>
      <c r="G952" s="136"/>
      <c r="H952" s="136"/>
      <c r="I952" s="136"/>
      <c r="J952" s="136"/>
      <c r="K952" s="136"/>
      <c r="L952" s="137"/>
      <c r="M952" s="136"/>
      <c r="N952" s="136"/>
      <c r="O952" s="197"/>
      <c r="P952" s="6"/>
      <c r="Q952" s="6"/>
      <c r="R952" s="6"/>
      <c r="S952" s="6"/>
      <c r="T952" s="6"/>
      <c r="U952" s="6"/>
      <c r="V952" s="6"/>
      <c r="W952" s="6"/>
      <c r="X952" s="46"/>
      <c r="Y952" s="6"/>
      <c r="Z952" s="6"/>
      <c r="AA952" s="6"/>
      <c r="AB952" s="6"/>
      <c r="AC952" s="6"/>
      <c r="AD952" s="6"/>
    </row>
    <row r="953" ht="14.25" hidden="1" customHeight="1">
      <c r="A953" s="196"/>
      <c r="B953" s="7"/>
      <c r="C953" s="7"/>
      <c r="D953" s="7"/>
      <c r="E953" s="136"/>
      <c r="F953" s="136"/>
      <c r="G953" s="136"/>
      <c r="H953" s="136"/>
      <c r="I953" s="136"/>
      <c r="J953" s="136"/>
      <c r="K953" s="136"/>
      <c r="L953" s="137"/>
      <c r="M953" s="136"/>
      <c r="N953" s="136"/>
      <c r="O953" s="197"/>
      <c r="P953" s="6"/>
      <c r="Q953" s="6"/>
      <c r="R953" s="6"/>
      <c r="S953" s="6"/>
      <c r="T953" s="6"/>
      <c r="U953" s="6"/>
      <c r="V953" s="6"/>
      <c r="W953" s="6"/>
      <c r="X953" s="46"/>
      <c r="Y953" s="6"/>
      <c r="Z953" s="6"/>
      <c r="AA953" s="6"/>
      <c r="AB953" s="6"/>
      <c r="AC953" s="6"/>
      <c r="AD953" s="6"/>
    </row>
    <row r="954" ht="14.25" hidden="1" customHeight="1">
      <c r="A954" s="196"/>
      <c r="B954" s="7"/>
      <c r="C954" s="7"/>
      <c r="D954" s="7"/>
      <c r="E954" s="136"/>
      <c r="F954" s="136"/>
      <c r="G954" s="136"/>
      <c r="H954" s="136"/>
      <c r="I954" s="136"/>
      <c r="J954" s="136"/>
      <c r="K954" s="136"/>
      <c r="L954" s="137"/>
      <c r="M954" s="136"/>
      <c r="N954" s="136"/>
      <c r="O954" s="197"/>
      <c r="P954" s="6"/>
      <c r="Q954" s="6"/>
      <c r="R954" s="6"/>
      <c r="S954" s="6"/>
      <c r="T954" s="6"/>
      <c r="U954" s="6"/>
      <c r="V954" s="6"/>
      <c r="W954" s="6"/>
      <c r="X954" s="46"/>
      <c r="Y954" s="6"/>
      <c r="Z954" s="6"/>
      <c r="AA954" s="6"/>
      <c r="AB954" s="6"/>
      <c r="AC954" s="6"/>
      <c r="AD954" s="6"/>
    </row>
    <row r="955" ht="14.25" hidden="1" customHeight="1">
      <c r="A955" s="196"/>
      <c r="B955" s="7"/>
      <c r="C955" s="7"/>
      <c r="D955" s="7"/>
      <c r="E955" s="136"/>
      <c r="F955" s="136"/>
      <c r="G955" s="136"/>
      <c r="H955" s="136"/>
      <c r="I955" s="136"/>
      <c r="J955" s="136"/>
      <c r="K955" s="136"/>
      <c r="L955" s="137"/>
      <c r="M955" s="136"/>
      <c r="N955" s="136"/>
      <c r="O955" s="197"/>
      <c r="P955" s="6"/>
      <c r="Q955" s="6"/>
      <c r="R955" s="6"/>
      <c r="S955" s="6"/>
      <c r="T955" s="6"/>
      <c r="U955" s="6"/>
      <c r="V955" s="6"/>
      <c r="W955" s="6"/>
      <c r="X955" s="46"/>
      <c r="Y955" s="6"/>
      <c r="Z955" s="6"/>
      <c r="AA955" s="6"/>
      <c r="AB955" s="6"/>
      <c r="AC955" s="6"/>
      <c r="AD955" s="6"/>
    </row>
    <row r="956" ht="14.25" hidden="1" customHeight="1">
      <c r="A956" s="196"/>
      <c r="B956" s="7"/>
      <c r="C956" s="7"/>
      <c r="D956" s="7"/>
      <c r="E956" s="136"/>
      <c r="F956" s="136"/>
      <c r="G956" s="136"/>
      <c r="H956" s="136"/>
      <c r="I956" s="136"/>
      <c r="J956" s="136"/>
      <c r="K956" s="136"/>
      <c r="L956" s="137"/>
      <c r="M956" s="136"/>
      <c r="N956" s="136"/>
      <c r="O956" s="197"/>
      <c r="P956" s="6"/>
      <c r="Q956" s="6"/>
      <c r="R956" s="6"/>
      <c r="S956" s="6"/>
      <c r="T956" s="6"/>
      <c r="U956" s="6"/>
      <c r="V956" s="6"/>
      <c r="W956" s="6"/>
      <c r="X956" s="46"/>
      <c r="Y956" s="6"/>
      <c r="Z956" s="6"/>
      <c r="AA956" s="6"/>
      <c r="AB956" s="6"/>
      <c r="AC956" s="6"/>
      <c r="AD956" s="6"/>
    </row>
    <row r="957" ht="14.25" hidden="1" customHeight="1">
      <c r="A957" s="196"/>
      <c r="B957" s="7"/>
      <c r="C957" s="7"/>
      <c r="D957" s="7"/>
      <c r="E957" s="136"/>
      <c r="F957" s="136"/>
      <c r="G957" s="136"/>
      <c r="H957" s="136"/>
      <c r="I957" s="136"/>
      <c r="J957" s="136"/>
      <c r="K957" s="136"/>
      <c r="L957" s="137"/>
      <c r="M957" s="136"/>
      <c r="N957" s="136"/>
      <c r="O957" s="197"/>
      <c r="P957" s="6"/>
      <c r="Q957" s="6"/>
      <c r="R957" s="6"/>
      <c r="S957" s="6"/>
      <c r="T957" s="6"/>
      <c r="U957" s="6"/>
      <c r="V957" s="6"/>
      <c r="W957" s="6"/>
      <c r="X957" s="46"/>
      <c r="Y957" s="6"/>
      <c r="Z957" s="6"/>
      <c r="AA957" s="6"/>
      <c r="AB957" s="6"/>
      <c r="AC957" s="6"/>
      <c r="AD957" s="6"/>
    </row>
    <row r="958" ht="14.25" hidden="1" customHeight="1">
      <c r="A958" s="196"/>
      <c r="B958" s="7"/>
      <c r="C958" s="7"/>
      <c r="D958" s="7"/>
      <c r="E958" s="136"/>
      <c r="F958" s="136"/>
      <c r="G958" s="136"/>
      <c r="H958" s="136"/>
      <c r="I958" s="136"/>
      <c r="J958" s="136"/>
      <c r="K958" s="136"/>
      <c r="L958" s="137"/>
      <c r="M958" s="136"/>
      <c r="N958" s="136"/>
      <c r="O958" s="197"/>
      <c r="P958" s="6"/>
      <c r="Q958" s="6"/>
      <c r="R958" s="6"/>
      <c r="S958" s="6"/>
      <c r="T958" s="6"/>
      <c r="U958" s="6"/>
      <c r="V958" s="6"/>
      <c r="W958" s="6"/>
      <c r="X958" s="46"/>
      <c r="Y958" s="6"/>
      <c r="Z958" s="6"/>
      <c r="AA958" s="6"/>
      <c r="AB958" s="6"/>
      <c r="AC958" s="6"/>
      <c r="AD958" s="6"/>
    </row>
    <row r="959" ht="14.25" hidden="1" customHeight="1">
      <c r="A959" s="196"/>
      <c r="B959" s="7"/>
      <c r="C959" s="7"/>
      <c r="D959" s="7"/>
      <c r="E959" s="136"/>
      <c r="F959" s="136"/>
      <c r="G959" s="136"/>
      <c r="H959" s="136"/>
      <c r="I959" s="136"/>
      <c r="J959" s="136"/>
      <c r="K959" s="136"/>
      <c r="L959" s="137"/>
      <c r="M959" s="136"/>
      <c r="N959" s="136"/>
      <c r="O959" s="197"/>
      <c r="P959" s="6"/>
      <c r="Q959" s="6"/>
      <c r="R959" s="6"/>
      <c r="S959" s="6"/>
      <c r="T959" s="6"/>
      <c r="U959" s="6"/>
      <c r="V959" s="6"/>
      <c r="W959" s="6"/>
      <c r="X959" s="46"/>
      <c r="Y959" s="6"/>
      <c r="Z959" s="6"/>
      <c r="AA959" s="6"/>
      <c r="AB959" s="6"/>
      <c r="AC959" s="6"/>
      <c r="AD959" s="6"/>
    </row>
    <row r="960" ht="14.25" hidden="1" customHeight="1">
      <c r="A960" s="196"/>
      <c r="B960" s="7"/>
      <c r="C960" s="7"/>
      <c r="D960" s="7"/>
      <c r="E960" s="136"/>
      <c r="F960" s="136"/>
      <c r="G960" s="136"/>
      <c r="H960" s="136"/>
      <c r="I960" s="136"/>
      <c r="J960" s="136"/>
      <c r="K960" s="136"/>
      <c r="L960" s="137"/>
      <c r="M960" s="136"/>
      <c r="N960" s="136"/>
      <c r="O960" s="197"/>
      <c r="P960" s="6"/>
      <c r="Q960" s="6"/>
      <c r="R960" s="6"/>
      <c r="S960" s="6"/>
      <c r="T960" s="6"/>
      <c r="U960" s="6"/>
      <c r="V960" s="6"/>
      <c r="W960" s="6"/>
      <c r="X960" s="46"/>
      <c r="Y960" s="6"/>
      <c r="Z960" s="6"/>
      <c r="AA960" s="6"/>
      <c r="AB960" s="6"/>
      <c r="AC960" s="6"/>
      <c r="AD960" s="6"/>
    </row>
    <row r="961" ht="14.25" hidden="1" customHeight="1">
      <c r="A961" s="196"/>
      <c r="B961" s="7"/>
      <c r="C961" s="7"/>
      <c r="D961" s="7"/>
      <c r="E961" s="136"/>
      <c r="F961" s="136"/>
      <c r="G961" s="136"/>
      <c r="H961" s="136"/>
      <c r="I961" s="136"/>
      <c r="J961" s="136"/>
      <c r="K961" s="136"/>
      <c r="L961" s="137"/>
      <c r="M961" s="136"/>
      <c r="N961" s="136"/>
      <c r="O961" s="197"/>
      <c r="P961" s="6"/>
      <c r="Q961" s="6"/>
      <c r="R961" s="6"/>
      <c r="S961" s="6"/>
      <c r="T961" s="6"/>
      <c r="U961" s="6"/>
      <c r="V961" s="6"/>
      <c r="W961" s="6"/>
      <c r="X961" s="46"/>
      <c r="Y961" s="6"/>
      <c r="Z961" s="6"/>
      <c r="AA961" s="6"/>
      <c r="AB961" s="6"/>
      <c r="AC961" s="6"/>
      <c r="AD961" s="6"/>
    </row>
    <row r="962" ht="14.25" hidden="1" customHeight="1">
      <c r="A962" s="196"/>
      <c r="B962" s="7"/>
      <c r="C962" s="7"/>
      <c r="D962" s="7"/>
      <c r="E962" s="136"/>
      <c r="F962" s="136"/>
      <c r="G962" s="136"/>
      <c r="H962" s="136"/>
      <c r="I962" s="136"/>
      <c r="J962" s="136"/>
      <c r="K962" s="136"/>
      <c r="L962" s="137"/>
      <c r="M962" s="136"/>
      <c r="N962" s="136"/>
      <c r="O962" s="197"/>
      <c r="P962" s="6"/>
      <c r="Q962" s="6"/>
      <c r="R962" s="6"/>
      <c r="S962" s="6"/>
      <c r="T962" s="6"/>
      <c r="U962" s="6"/>
      <c r="V962" s="6"/>
      <c r="W962" s="6"/>
      <c r="X962" s="46"/>
      <c r="Y962" s="6"/>
      <c r="Z962" s="6"/>
      <c r="AA962" s="6"/>
      <c r="AB962" s="6"/>
      <c r="AC962" s="6"/>
      <c r="AD962" s="6"/>
    </row>
    <row r="963" ht="14.25" hidden="1" customHeight="1">
      <c r="A963" s="196"/>
      <c r="B963" s="7"/>
      <c r="C963" s="7"/>
      <c r="D963" s="7"/>
      <c r="E963" s="136"/>
      <c r="F963" s="136"/>
      <c r="G963" s="136"/>
      <c r="H963" s="136"/>
      <c r="I963" s="136"/>
      <c r="J963" s="136"/>
      <c r="K963" s="136"/>
      <c r="L963" s="137"/>
      <c r="M963" s="136"/>
      <c r="N963" s="136"/>
      <c r="O963" s="197"/>
      <c r="P963" s="6"/>
      <c r="Q963" s="6"/>
      <c r="R963" s="6"/>
      <c r="S963" s="6"/>
      <c r="T963" s="6"/>
      <c r="U963" s="6"/>
      <c r="V963" s="6"/>
      <c r="W963" s="6"/>
      <c r="X963" s="46"/>
      <c r="Y963" s="6"/>
      <c r="Z963" s="6"/>
      <c r="AA963" s="6"/>
      <c r="AB963" s="6"/>
      <c r="AC963" s="6"/>
      <c r="AD963" s="6"/>
    </row>
    <row r="964" ht="14.25" hidden="1" customHeight="1">
      <c r="A964" s="196"/>
      <c r="B964" s="7"/>
      <c r="C964" s="7"/>
      <c r="D964" s="7"/>
      <c r="E964" s="136"/>
      <c r="F964" s="136"/>
      <c r="G964" s="136"/>
      <c r="H964" s="136"/>
      <c r="I964" s="136"/>
      <c r="J964" s="136"/>
      <c r="K964" s="136"/>
      <c r="L964" s="137"/>
      <c r="M964" s="136"/>
      <c r="N964" s="136"/>
      <c r="O964" s="197"/>
      <c r="P964" s="6"/>
      <c r="Q964" s="6"/>
      <c r="R964" s="6"/>
      <c r="S964" s="6"/>
      <c r="T964" s="6"/>
      <c r="U964" s="6"/>
      <c r="V964" s="6"/>
      <c r="W964" s="6"/>
      <c r="X964" s="46"/>
      <c r="Y964" s="6"/>
      <c r="Z964" s="6"/>
      <c r="AA964" s="6"/>
      <c r="AB964" s="6"/>
      <c r="AC964" s="6"/>
      <c r="AD964" s="6"/>
    </row>
    <row r="965" ht="14.25" hidden="1" customHeight="1">
      <c r="A965" s="196"/>
      <c r="B965" s="7"/>
      <c r="C965" s="7"/>
      <c r="D965" s="7"/>
      <c r="E965" s="136"/>
      <c r="F965" s="136"/>
      <c r="G965" s="136"/>
      <c r="H965" s="136"/>
      <c r="I965" s="136"/>
      <c r="J965" s="136"/>
      <c r="K965" s="136"/>
      <c r="L965" s="137"/>
      <c r="M965" s="136"/>
      <c r="N965" s="136"/>
      <c r="O965" s="197"/>
      <c r="P965" s="6"/>
      <c r="Q965" s="6"/>
      <c r="R965" s="6"/>
      <c r="S965" s="6"/>
      <c r="T965" s="6"/>
      <c r="U965" s="6"/>
      <c r="V965" s="6"/>
      <c r="W965" s="6"/>
      <c r="X965" s="46"/>
      <c r="Y965" s="6"/>
      <c r="Z965" s="6"/>
      <c r="AA965" s="6"/>
      <c r="AB965" s="6"/>
      <c r="AC965" s="6"/>
      <c r="AD965" s="6"/>
    </row>
    <row r="966" ht="14.25" hidden="1" customHeight="1">
      <c r="A966" s="196"/>
      <c r="B966" s="7"/>
      <c r="C966" s="7"/>
      <c r="D966" s="7"/>
      <c r="E966" s="136"/>
      <c r="F966" s="136"/>
      <c r="G966" s="136"/>
      <c r="H966" s="136"/>
      <c r="I966" s="136"/>
      <c r="J966" s="136"/>
      <c r="K966" s="136"/>
      <c r="L966" s="137"/>
      <c r="M966" s="136"/>
      <c r="N966" s="136"/>
      <c r="O966" s="197"/>
      <c r="P966" s="6"/>
      <c r="Q966" s="6"/>
      <c r="R966" s="6"/>
      <c r="S966" s="6"/>
      <c r="T966" s="6"/>
      <c r="U966" s="6"/>
      <c r="V966" s="6"/>
      <c r="W966" s="6"/>
      <c r="X966" s="46"/>
      <c r="Y966" s="6"/>
      <c r="Z966" s="6"/>
      <c r="AA966" s="6"/>
      <c r="AB966" s="6"/>
      <c r="AC966" s="6"/>
      <c r="AD966" s="6"/>
    </row>
    <row r="967" ht="14.25" hidden="1" customHeight="1">
      <c r="A967" s="196"/>
      <c r="B967" s="7"/>
      <c r="C967" s="7"/>
      <c r="D967" s="7"/>
      <c r="E967" s="136"/>
      <c r="F967" s="136"/>
      <c r="G967" s="136"/>
      <c r="H967" s="136"/>
      <c r="I967" s="136"/>
      <c r="J967" s="136"/>
      <c r="K967" s="136"/>
      <c r="L967" s="137"/>
      <c r="M967" s="136"/>
      <c r="N967" s="136"/>
      <c r="O967" s="197"/>
      <c r="P967" s="6"/>
      <c r="Q967" s="6"/>
      <c r="R967" s="6"/>
      <c r="S967" s="6"/>
      <c r="T967" s="6"/>
      <c r="U967" s="6"/>
      <c r="V967" s="6"/>
      <c r="W967" s="6"/>
      <c r="X967" s="46"/>
      <c r="Y967" s="6"/>
      <c r="Z967" s="6"/>
      <c r="AA967" s="6"/>
      <c r="AB967" s="6"/>
      <c r="AC967" s="6"/>
      <c r="AD967" s="6"/>
    </row>
    <row r="968" ht="14.25" hidden="1" customHeight="1">
      <c r="A968" s="196"/>
      <c r="B968" s="7"/>
      <c r="C968" s="7"/>
      <c r="D968" s="7"/>
      <c r="E968" s="136"/>
      <c r="F968" s="136"/>
      <c r="G968" s="136"/>
      <c r="H968" s="136"/>
      <c r="I968" s="136"/>
      <c r="J968" s="136"/>
      <c r="K968" s="136"/>
      <c r="L968" s="137"/>
      <c r="M968" s="136"/>
      <c r="N968" s="136"/>
      <c r="O968" s="197"/>
      <c r="P968" s="6"/>
      <c r="Q968" s="6"/>
      <c r="R968" s="6"/>
      <c r="S968" s="6"/>
      <c r="T968" s="6"/>
      <c r="U968" s="6"/>
      <c r="V968" s="6"/>
      <c r="W968" s="6"/>
      <c r="X968" s="46"/>
      <c r="Y968" s="6"/>
      <c r="Z968" s="6"/>
      <c r="AA968" s="6"/>
      <c r="AB968" s="6"/>
      <c r="AC968" s="6"/>
      <c r="AD968" s="6"/>
    </row>
    <row r="969" ht="14.25" hidden="1" customHeight="1">
      <c r="A969" s="196"/>
      <c r="B969" s="7"/>
      <c r="C969" s="7"/>
      <c r="D969" s="7"/>
      <c r="E969" s="136"/>
      <c r="F969" s="136"/>
      <c r="G969" s="136"/>
      <c r="H969" s="136"/>
      <c r="I969" s="136"/>
      <c r="J969" s="136"/>
      <c r="K969" s="136"/>
      <c r="L969" s="137"/>
      <c r="M969" s="136"/>
      <c r="N969" s="136"/>
      <c r="O969" s="197"/>
      <c r="P969" s="6"/>
      <c r="Q969" s="6"/>
      <c r="R969" s="6"/>
      <c r="S969" s="6"/>
      <c r="T969" s="6"/>
      <c r="U969" s="6"/>
      <c r="V969" s="6"/>
      <c r="W969" s="6"/>
      <c r="X969" s="46"/>
      <c r="Y969" s="6"/>
      <c r="Z969" s="6"/>
      <c r="AA969" s="6"/>
      <c r="AB969" s="6"/>
      <c r="AC969" s="6"/>
      <c r="AD969" s="6"/>
    </row>
    <row r="970" ht="14.25" hidden="1" customHeight="1">
      <c r="A970" s="196"/>
      <c r="B970" s="7"/>
      <c r="C970" s="7"/>
      <c r="D970" s="7"/>
      <c r="E970" s="136"/>
      <c r="F970" s="136"/>
      <c r="G970" s="136"/>
      <c r="H970" s="136"/>
      <c r="I970" s="136"/>
      <c r="J970" s="136"/>
      <c r="K970" s="136"/>
      <c r="L970" s="137"/>
      <c r="M970" s="136"/>
      <c r="N970" s="136"/>
      <c r="O970" s="197"/>
      <c r="P970" s="6"/>
      <c r="Q970" s="6"/>
      <c r="R970" s="6"/>
      <c r="S970" s="6"/>
      <c r="T970" s="6"/>
      <c r="U970" s="6"/>
      <c r="V970" s="6"/>
      <c r="W970" s="6"/>
      <c r="X970" s="46"/>
      <c r="Y970" s="6"/>
      <c r="Z970" s="6"/>
      <c r="AA970" s="6"/>
      <c r="AB970" s="6"/>
      <c r="AC970" s="6"/>
      <c r="AD970" s="6"/>
    </row>
    <row r="971" ht="14.25" hidden="1" customHeight="1">
      <c r="A971" s="196"/>
      <c r="B971" s="7"/>
      <c r="C971" s="7"/>
      <c r="D971" s="7"/>
      <c r="E971" s="136"/>
      <c r="F971" s="136"/>
      <c r="G971" s="136"/>
      <c r="H971" s="136"/>
      <c r="I971" s="136"/>
      <c r="J971" s="136"/>
      <c r="K971" s="136"/>
      <c r="L971" s="137"/>
      <c r="M971" s="136"/>
      <c r="N971" s="136"/>
      <c r="O971" s="197"/>
      <c r="P971" s="6"/>
      <c r="Q971" s="6"/>
      <c r="R971" s="6"/>
      <c r="S971" s="6"/>
      <c r="T971" s="6"/>
      <c r="U971" s="6"/>
      <c r="V971" s="6"/>
      <c r="W971" s="6"/>
      <c r="X971" s="46"/>
      <c r="Y971" s="6"/>
      <c r="Z971" s="6"/>
      <c r="AA971" s="6"/>
      <c r="AB971" s="6"/>
      <c r="AC971" s="6"/>
      <c r="AD971" s="6"/>
    </row>
    <row r="972" ht="14.25" hidden="1" customHeight="1">
      <c r="A972" s="196"/>
      <c r="B972" s="7"/>
      <c r="C972" s="7"/>
      <c r="D972" s="7"/>
      <c r="E972" s="136"/>
      <c r="F972" s="136"/>
      <c r="G972" s="136"/>
      <c r="H972" s="136"/>
      <c r="I972" s="136"/>
      <c r="J972" s="136"/>
      <c r="K972" s="136"/>
      <c r="L972" s="137"/>
      <c r="M972" s="136"/>
      <c r="N972" s="136"/>
      <c r="O972" s="197"/>
      <c r="P972" s="6"/>
      <c r="Q972" s="6"/>
      <c r="R972" s="6"/>
      <c r="S972" s="6"/>
      <c r="T972" s="6"/>
      <c r="U972" s="6"/>
      <c r="V972" s="6"/>
      <c r="W972" s="6"/>
      <c r="X972" s="46"/>
      <c r="Y972" s="6"/>
      <c r="Z972" s="6"/>
      <c r="AA972" s="6"/>
      <c r="AB972" s="6"/>
      <c r="AC972" s="6"/>
      <c r="AD972" s="6"/>
    </row>
    <row r="973" ht="14.25" hidden="1" customHeight="1">
      <c r="A973" s="196"/>
      <c r="B973" s="7"/>
      <c r="C973" s="7"/>
      <c r="D973" s="7"/>
      <c r="E973" s="136"/>
      <c r="F973" s="136"/>
      <c r="G973" s="136"/>
      <c r="H973" s="136"/>
      <c r="I973" s="136"/>
      <c r="J973" s="136"/>
      <c r="K973" s="136"/>
      <c r="L973" s="137"/>
      <c r="M973" s="136"/>
      <c r="N973" s="136"/>
      <c r="O973" s="197"/>
      <c r="P973" s="6"/>
      <c r="Q973" s="6"/>
      <c r="R973" s="6"/>
      <c r="S973" s="6"/>
      <c r="T973" s="6"/>
      <c r="U973" s="6"/>
      <c r="V973" s="6"/>
      <c r="W973" s="6"/>
      <c r="X973" s="46"/>
      <c r="Y973" s="6"/>
      <c r="Z973" s="6"/>
      <c r="AA973" s="6"/>
      <c r="AB973" s="6"/>
      <c r="AC973" s="6"/>
      <c r="AD973" s="6"/>
    </row>
    <row r="974" ht="14.25" hidden="1" customHeight="1">
      <c r="A974" s="196"/>
      <c r="B974" s="7"/>
      <c r="C974" s="7"/>
      <c r="D974" s="7"/>
      <c r="E974" s="136"/>
      <c r="F974" s="136"/>
      <c r="G974" s="136"/>
      <c r="H974" s="136"/>
      <c r="I974" s="136"/>
      <c r="J974" s="136"/>
      <c r="K974" s="136"/>
      <c r="L974" s="137"/>
      <c r="M974" s="136"/>
      <c r="N974" s="136"/>
      <c r="O974" s="197"/>
      <c r="P974" s="6"/>
      <c r="Q974" s="6"/>
      <c r="R974" s="6"/>
      <c r="S974" s="6"/>
      <c r="T974" s="6"/>
      <c r="U974" s="6"/>
      <c r="V974" s="6"/>
      <c r="W974" s="6"/>
      <c r="X974" s="46"/>
      <c r="Y974" s="6"/>
      <c r="Z974" s="6"/>
      <c r="AA974" s="6"/>
      <c r="AB974" s="6"/>
      <c r="AC974" s="6"/>
      <c r="AD974" s="6"/>
    </row>
    <row r="975" ht="14.25" hidden="1" customHeight="1">
      <c r="A975" s="196"/>
      <c r="B975" s="7"/>
      <c r="C975" s="7"/>
      <c r="D975" s="7"/>
      <c r="E975" s="136"/>
      <c r="F975" s="136"/>
      <c r="G975" s="136"/>
      <c r="H975" s="136"/>
      <c r="I975" s="136"/>
      <c r="J975" s="136"/>
      <c r="K975" s="136"/>
      <c r="L975" s="137"/>
      <c r="M975" s="136"/>
      <c r="N975" s="136"/>
      <c r="O975" s="197"/>
      <c r="P975" s="6"/>
      <c r="Q975" s="6"/>
      <c r="R975" s="6"/>
      <c r="S975" s="6"/>
      <c r="T975" s="6"/>
      <c r="U975" s="6"/>
      <c r="V975" s="6"/>
      <c r="W975" s="6"/>
      <c r="X975" s="46"/>
      <c r="Y975" s="6"/>
      <c r="Z975" s="6"/>
      <c r="AA975" s="6"/>
      <c r="AB975" s="6"/>
      <c r="AC975" s="6"/>
      <c r="AD975" s="6"/>
    </row>
    <row r="976" ht="14.25" hidden="1" customHeight="1">
      <c r="A976" s="196"/>
      <c r="B976" s="7"/>
      <c r="C976" s="7"/>
      <c r="D976" s="7"/>
      <c r="E976" s="136"/>
      <c r="F976" s="136"/>
      <c r="G976" s="136"/>
      <c r="H976" s="136"/>
      <c r="I976" s="136"/>
      <c r="J976" s="136"/>
      <c r="K976" s="136"/>
      <c r="L976" s="137"/>
      <c r="M976" s="136"/>
      <c r="N976" s="136"/>
      <c r="O976" s="197"/>
      <c r="P976" s="6"/>
      <c r="Q976" s="6"/>
      <c r="R976" s="6"/>
      <c r="S976" s="6"/>
      <c r="T976" s="6"/>
      <c r="U976" s="6"/>
      <c r="V976" s="6"/>
      <c r="W976" s="6"/>
      <c r="X976" s="46"/>
      <c r="Y976" s="6"/>
      <c r="Z976" s="6"/>
      <c r="AA976" s="6"/>
      <c r="AB976" s="6"/>
      <c r="AC976" s="6"/>
      <c r="AD976" s="6"/>
    </row>
    <row r="977" ht="14.25" hidden="1" customHeight="1">
      <c r="A977" s="196"/>
      <c r="B977" s="7"/>
      <c r="C977" s="7"/>
      <c r="D977" s="7"/>
      <c r="E977" s="136"/>
      <c r="F977" s="136"/>
      <c r="G977" s="136"/>
      <c r="H977" s="136"/>
      <c r="I977" s="136"/>
      <c r="J977" s="136"/>
      <c r="K977" s="136"/>
      <c r="L977" s="137"/>
      <c r="M977" s="136"/>
      <c r="N977" s="136"/>
      <c r="O977" s="197"/>
      <c r="P977" s="6"/>
      <c r="Q977" s="6"/>
      <c r="R977" s="6"/>
      <c r="S977" s="6"/>
      <c r="T977" s="6"/>
      <c r="U977" s="6"/>
      <c r="V977" s="6"/>
      <c r="W977" s="6"/>
      <c r="X977" s="46"/>
      <c r="Y977" s="6"/>
      <c r="Z977" s="6"/>
      <c r="AA977" s="6"/>
      <c r="AB977" s="6"/>
      <c r="AC977" s="6"/>
      <c r="AD977" s="6"/>
    </row>
    <row r="978" ht="14.25" hidden="1" customHeight="1">
      <c r="A978" s="196"/>
      <c r="B978" s="7"/>
      <c r="C978" s="7"/>
      <c r="D978" s="7"/>
      <c r="E978" s="136"/>
      <c r="F978" s="136"/>
      <c r="G978" s="136"/>
      <c r="H978" s="136"/>
      <c r="I978" s="136"/>
      <c r="J978" s="136"/>
      <c r="K978" s="136"/>
      <c r="L978" s="137"/>
      <c r="M978" s="136"/>
      <c r="N978" s="136"/>
      <c r="O978" s="197"/>
      <c r="P978" s="6"/>
      <c r="Q978" s="6"/>
      <c r="R978" s="6"/>
      <c r="S978" s="6"/>
      <c r="T978" s="6"/>
      <c r="U978" s="6"/>
      <c r="V978" s="6"/>
      <c r="W978" s="6"/>
      <c r="X978" s="46"/>
      <c r="Y978" s="6"/>
      <c r="Z978" s="6"/>
      <c r="AA978" s="6"/>
      <c r="AB978" s="6"/>
      <c r="AC978" s="6"/>
      <c r="AD978" s="6"/>
    </row>
    <row r="979" ht="14.25" hidden="1" customHeight="1">
      <c r="A979" s="196"/>
      <c r="B979" s="7"/>
      <c r="C979" s="7"/>
      <c r="D979" s="7"/>
      <c r="E979" s="136"/>
      <c r="F979" s="136"/>
      <c r="G979" s="136"/>
      <c r="H979" s="136"/>
      <c r="I979" s="136"/>
      <c r="J979" s="136"/>
      <c r="K979" s="136"/>
      <c r="L979" s="137"/>
      <c r="M979" s="136"/>
      <c r="N979" s="136"/>
      <c r="O979" s="197"/>
      <c r="P979" s="6"/>
      <c r="Q979" s="6"/>
      <c r="R979" s="6"/>
      <c r="S979" s="6"/>
      <c r="T979" s="6"/>
      <c r="U979" s="6"/>
      <c r="V979" s="6"/>
      <c r="W979" s="6"/>
      <c r="X979" s="46"/>
      <c r="Y979" s="6"/>
      <c r="Z979" s="6"/>
      <c r="AA979" s="6"/>
      <c r="AB979" s="6"/>
      <c r="AC979" s="6"/>
      <c r="AD979" s="6"/>
    </row>
  </sheetData>
  <mergeCells count="4">
    <mergeCell ref="A2:A17"/>
    <mergeCell ref="A18:A33"/>
    <mergeCell ref="A34:A49"/>
    <mergeCell ref="A50:A65"/>
  </mergeCells>
  <conditionalFormatting sqref="E2:K65 M2:O65 R72:R73 R77:R78 R82:R83 R87:R88">
    <cfRule type="colorScale" priority="1">
      <colorScale>
        <cfvo type="min"/>
        <cfvo type="max"/>
        <color rgb="FFFFFFFF"/>
        <color rgb="FFFFD666"/>
      </colorScale>
    </cfRule>
  </conditionalFormatting>
  <conditionalFormatting sqref="S1 AC72:AC194 S89:S979">
    <cfRule type="colorScale" priority="2">
      <colorScale>
        <cfvo type="min"/>
        <cfvo type="percentile" val="50"/>
        <cfvo type="max"/>
        <color rgb="FFE67C73"/>
        <color rgb="FFFFD666"/>
        <color rgb="FF63BE7B"/>
      </colorScale>
    </cfRule>
  </conditionalFormatting>
  <dataValidations>
    <dataValidation type="list" allowBlank="1" sqref="D2:D65 D72:D73 D77:D78 D82:D83 D87:D88">
      <formula1>Ratings!$A$2:$A$354</formula1>
    </dataValidation>
  </dataValidations>
  <printOptions/>
  <pageMargins bottom="0.75" footer="0.0" header="0.0" left="0.7" right="0.7" top="0.75"/>
  <pageSetup orientation="landscape"/>
  <drawing r:id="rId1"/>
</worksheet>
</file>